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User\Desktop\Energy_Tool\"/>
    </mc:Choice>
  </mc:AlternateContent>
  <xr:revisionPtr revIDLastSave="0" documentId="13_ncr:1_{46E562D6-728A-47A5-B5C0-6B12916208F2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ronograma" sheetId="1" r:id="rId1"/>
    <sheet name="Meses" sheetId="2" r:id="rId2"/>
    <sheet name="Procedimiento" sheetId="4" r:id="rId3"/>
    <sheet name="Aeropuerto" sheetId="3" r:id="rId4"/>
    <sheet name="Hoja5" sheetId="5" r:id="rId5"/>
  </sheets>
  <definedNames>
    <definedName name="_xlnm._FilterDatabase" localSheetId="0" hidden="1">Cronograma!$A$1:$CE$1850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4czfVHbVgY0Pq1yIHPIzSZrK7lWpZM4gPYi/x2pTjhs="/>
    </ext>
  </extLst>
</workbook>
</file>

<file path=xl/calcChain.xml><?xml version="1.0" encoding="utf-8"?>
<calcChain xmlns="http://schemas.openxmlformats.org/spreadsheetml/2006/main">
  <c r="CD1852" i="1" l="1"/>
  <c r="CA1852" i="1"/>
  <c r="CC1852" i="1" s="1"/>
  <c r="BY1852" i="1"/>
  <c r="BZ1852" i="1" s="1"/>
  <c r="CD1851" i="1"/>
  <c r="BY1851" i="1"/>
  <c r="CA1851" i="1" s="1"/>
  <c r="BZ3" i="1"/>
  <c r="CD1638" i="1"/>
  <c r="CD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C1851" i="1" l="1"/>
  <c r="CB1851" i="1"/>
  <c r="CB1852" i="1"/>
  <c r="BZ1851" i="1"/>
  <c r="BY1797" i="1"/>
  <c r="BZ1797" i="1" s="1"/>
  <c r="BY1798" i="1"/>
  <c r="BZ1798" i="1" s="1"/>
  <c r="BY1799" i="1"/>
  <c r="BZ1799" i="1" s="1"/>
  <c r="BY1800" i="1"/>
  <c r="BZ1800" i="1" s="1"/>
  <c r="BY1801" i="1"/>
  <c r="BZ1801" i="1" s="1"/>
  <c r="BY1802" i="1"/>
  <c r="BZ1802" i="1" s="1"/>
  <c r="BY1803" i="1"/>
  <c r="BZ1803" i="1" s="1"/>
  <c r="BY1804" i="1"/>
  <c r="BZ1804" i="1" s="1"/>
  <c r="BY1805" i="1"/>
  <c r="BZ1805" i="1" s="1"/>
  <c r="BY1806" i="1"/>
  <c r="BZ1806" i="1" s="1"/>
  <c r="BY1807" i="1"/>
  <c r="BZ1807" i="1" s="1"/>
  <c r="BY1808" i="1"/>
  <c r="BZ1808" i="1" s="1"/>
  <c r="BY1809" i="1"/>
  <c r="BZ1809" i="1" s="1"/>
  <c r="BY1810" i="1"/>
  <c r="BZ1810" i="1" s="1"/>
  <c r="BY1811" i="1"/>
  <c r="BZ1811" i="1" s="1"/>
  <c r="BY1812" i="1"/>
  <c r="BZ1812" i="1" s="1"/>
  <c r="BY1813" i="1"/>
  <c r="BZ1813" i="1" s="1"/>
  <c r="BY1814" i="1"/>
  <c r="BZ1814" i="1" s="1"/>
  <c r="BY1815" i="1"/>
  <c r="BZ1815" i="1" s="1"/>
  <c r="BY1816" i="1"/>
  <c r="BZ1816" i="1" s="1"/>
  <c r="BY1817" i="1"/>
  <c r="BZ1817" i="1" s="1"/>
  <c r="BY1818" i="1"/>
  <c r="BZ1818" i="1" s="1"/>
  <c r="BY1819" i="1"/>
  <c r="BZ1819" i="1" s="1"/>
  <c r="BY1820" i="1"/>
  <c r="CA1820" i="1" s="1"/>
  <c r="CB1820" i="1" s="1"/>
  <c r="BY1821" i="1"/>
  <c r="BZ1821" i="1" s="1"/>
  <c r="BY1822" i="1"/>
  <c r="BZ1822" i="1" s="1"/>
  <c r="BY1823" i="1"/>
  <c r="BZ1823" i="1" s="1"/>
  <c r="BY1824" i="1"/>
  <c r="BZ1824" i="1" s="1"/>
  <c r="BY1825" i="1"/>
  <c r="BZ1825" i="1" s="1"/>
  <c r="BY1826" i="1"/>
  <c r="BZ1826" i="1" s="1"/>
  <c r="BY1827" i="1"/>
  <c r="BZ1827" i="1" s="1"/>
  <c r="BY1828" i="1"/>
  <c r="BZ1828" i="1" s="1"/>
  <c r="BY1829" i="1"/>
  <c r="BZ1829" i="1" s="1"/>
  <c r="BY1830" i="1"/>
  <c r="BZ1830" i="1" s="1"/>
  <c r="BY1831" i="1"/>
  <c r="BZ1831" i="1" s="1"/>
  <c r="BY1832" i="1"/>
  <c r="BZ1832" i="1" s="1"/>
  <c r="BY1833" i="1"/>
  <c r="BZ1833" i="1" s="1"/>
  <c r="BY1834" i="1"/>
  <c r="BZ1834" i="1" s="1"/>
  <c r="BY1835" i="1"/>
  <c r="BZ1835" i="1" s="1"/>
  <c r="BY1836" i="1"/>
  <c r="BZ1836" i="1" s="1"/>
  <c r="BY1837" i="1"/>
  <c r="BZ1837" i="1" s="1"/>
  <c r="BY1838" i="1"/>
  <c r="BZ1838" i="1" s="1"/>
  <c r="BY1839" i="1"/>
  <c r="BZ1839" i="1" s="1"/>
  <c r="BY1840" i="1"/>
  <c r="BZ1840" i="1" s="1"/>
  <c r="BY1841" i="1"/>
  <c r="BZ1841" i="1" s="1"/>
  <c r="BY1842" i="1"/>
  <c r="BZ1842" i="1" s="1"/>
  <c r="BY1843" i="1"/>
  <c r="BZ1843" i="1" s="1"/>
  <c r="BY1844" i="1"/>
  <c r="BZ1844" i="1" s="1"/>
  <c r="BY1845" i="1"/>
  <c r="BZ1845" i="1" s="1"/>
  <c r="BY1846" i="1"/>
  <c r="BZ1846" i="1" s="1"/>
  <c r="BY1847" i="1"/>
  <c r="BZ1847" i="1" s="1"/>
  <c r="BY1848" i="1"/>
  <c r="BZ1848" i="1" s="1"/>
  <c r="BY1849" i="1"/>
  <c r="BZ1849" i="1" s="1"/>
  <c r="BY1850" i="1"/>
  <c r="BZ1850" i="1" s="1"/>
  <c r="V13" i="4"/>
  <c r="W13" i="4"/>
  <c r="W11" i="4"/>
  <c r="U13" i="4"/>
  <c r="T13" i="4"/>
  <c r="R8" i="4"/>
  <c r="X13" i="4"/>
  <c r="S13" i="4"/>
  <c r="BY1796" i="1"/>
  <c r="BY1795" i="1"/>
  <c r="BY1794" i="1"/>
  <c r="BY1793" i="1"/>
  <c r="BY1792" i="1"/>
  <c r="BY1791" i="1"/>
  <c r="BY1790" i="1"/>
  <c r="CA1790" i="1" s="1"/>
  <c r="CB1790" i="1" s="1"/>
  <c r="BY1789" i="1"/>
  <c r="BY1788" i="1"/>
  <c r="CA1788" i="1" s="1"/>
  <c r="CB1788" i="1" s="1"/>
  <c r="BY1787" i="1"/>
  <c r="BY1786" i="1"/>
  <c r="BY1785" i="1"/>
  <c r="BY1784" i="1"/>
  <c r="BY1783" i="1"/>
  <c r="BY1782" i="1"/>
  <c r="CA1782" i="1" s="1"/>
  <c r="CB1782" i="1" s="1"/>
  <c r="BY1781" i="1"/>
  <c r="BY1780" i="1"/>
  <c r="BY1779" i="1"/>
  <c r="BY1778" i="1"/>
  <c r="BY1777" i="1"/>
  <c r="CA1777" i="1" s="1"/>
  <c r="CB1777" i="1" s="1"/>
  <c r="BY1776" i="1"/>
  <c r="BY1775" i="1"/>
  <c r="BY1774" i="1"/>
  <c r="BY1773" i="1"/>
  <c r="BY1772" i="1"/>
  <c r="BY1771" i="1"/>
  <c r="BY1770" i="1"/>
  <c r="CA1770" i="1" s="1"/>
  <c r="CB1770" i="1" s="1"/>
  <c r="BY1769" i="1"/>
  <c r="CA1769" i="1" s="1"/>
  <c r="CB1769" i="1" s="1"/>
  <c r="BY1768" i="1"/>
  <c r="BY1767" i="1"/>
  <c r="BY1766" i="1"/>
  <c r="BY1765" i="1"/>
  <c r="BY1764" i="1"/>
  <c r="BY1763" i="1"/>
  <c r="BY1762" i="1"/>
  <c r="BY1761" i="1"/>
  <c r="BY1760" i="1"/>
  <c r="BY1759" i="1"/>
  <c r="BY1758" i="1"/>
  <c r="BY1757" i="1"/>
  <c r="CA1757" i="1" s="1"/>
  <c r="CB1757" i="1" s="1"/>
  <c r="BY1756" i="1"/>
  <c r="BY1755" i="1"/>
  <c r="CA1755" i="1" s="1"/>
  <c r="CB1755" i="1" s="1"/>
  <c r="BY1754" i="1"/>
  <c r="BY1753" i="1"/>
  <c r="BY1752" i="1"/>
  <c r="BY1751" i="1"/>
  <c r="BY1750" i="1"/>
  <c r="BY1749" i="1"/>
  <c r="BY1748" i="1"/>
  <c r="BY1747" i="1"/>
  <c r="BY1746" i="1"/>
  <c r="CA1746" i="1" s="1"/>
  <c r="CB1746" i="1" s="1"/>
  <c r="BY1745" i="1"/>
  <c r="CA1745" i="1" s="1"/>
  <c r="CB1745" i="1" s="1"/>
  <c r="BY1744" i="1"/>
  <c r="CA1744" i="1" s="1"/>
  <c r="CB1744" i="1" s="1"/>
  <c r="BY1743" i="1"/>
  <c r="BY1742" i="1"/>
  <c r="BY1741" i="1"/>
  <c r="BY1740" i="1"/>
  <c r="BY1739" i="1"/>
  <c r="BY1738" i="1"/>
  <c r="BY1737" i="1"/>
  <c r="BY1736" i="1"/>
  <c r="BY1735" i="1"/>
  <c r="BY1734" i="1"/>
  <c r="BY1733" i="1"/>
  <c r="CA1733" i="1" s="1"/>
  <c r="CB1733" i="1" s="1"/>
  <c r="BY1732" i="1"/>
  <c r="BY1731" i="1"/>
  <c r="BY1730" i="1"/>
  <c r="CA1730" i="1" s="1"/>
  <c r="CB1730" i="1" s="1"/>
  <c r="BY1729" i="1"/>
  <c r="CA1729" i="1" s="1"/>
  <c r="CB1729" i="1" s="1"/>
  <c r="BY1728" i="1"/>
  <c r="CA1728" i="1" s="1"/>
  <c r="CB1728" i="1" s="1"/>
  <c r="BY1727" i="1"/>
  <c r="BY1726" i="1"/>
  <c r="BY1725" i="1"/>
  <c r="CA1725" i="1" s="1"/>
  <c r="CB1725" i="1" s="1"/>
  <c r="BY1724" i="1"/>
  <c r="BY1723" i="1"/>
  <c r="BY1722" i="1"/>
  <c r="BY1721" i="1"/>
  <c r="BY1720" i="1"/>
  <c r="CA1720" i="1" s="1"/>
  <c r="CB1720" i="1" s="1"/>
  <c r="BY1719" i="1"/>
  <c r="BY1718" i="1"/>
  <c r="CA1718" i="1" s="1"/>
  <c r="CB1718" i="1" s="1"/>
  <c r="BY1717" i="1"/>
  <c r="BY1716" i="1"/>
  <c r="BY1715" i="1"/>
  <c r="BY1714" i="1"/>
  <c r="BY1713" i="1"/>
  <c r="BY1712" i="1"/>
  <c r="BY1711" i="1"/>
  <c r="BY1710" i="1"/>
  <c r="CA1710" i="1" s="1"/>
  <c r="CB1710" i="1" s="1"/>
  <c r="BY1709" i="1"/>
  <c r="BY1708" i="1"/>
  <c r="BY1707" i="1"/>
  <c r="BY1706" i="1"/>
  <c r="BY1705" i="1"/>
  <c r="BY1704" i="1"/>
  <c r="CA1704" i="1" s="1"/>
  <c r="CB1704" i="1" s="1"/>
  <c r="BY1703" i="1"/>
  <c r="BY1702" i="1"/>
  <c r="BY1701" i="1"/>
  <c r="BY1700" i="1"/>
  <c r="BY1699" i="1"/>
  <c r="BY1698" i="1"/>
  <c r="BY1697" i="1"/>
  <c r="CA1697" i="1" s="1"/>
  <c r="CB1697" i="1" s="1"/>
  <c r="BY1696" i="1"/>
  <c r="BY1695" i="1"/>
  <c r="BY1694" i="1"/>
  <c r="BY1693" i="1"/>
  <c r="BY1692" i="1"/>
  <c r="CA1692" i="1" s="1"/>
  <c r="CB1692" i="1" s="1"/>
  <c r="BY1691" i="1"/>
  <c r="CA1691" i="1" s="1"/>
  <c r="CB1691" i="1" s="1"/>
  <c r="BY1690" i="1"/>
  <c r="BY1689" i="1"/>
  <c r="BY1688" i="1"/>
  <c r="BY1687" i="1"/>
  <c r="BY1686" i="1"/>
  <c r="BY1685" i="1"/>
  <c r="CA1685" i="1" s="1"/>
  <c r="CB1685" i="1" s="1"/>
  <c r="BY1684" i="1"/>
  <c r="BY1683" i="1"/>
  <c r="BY1682" i="1"/>
  <c r="CA1682" i="1" s="1"/>
  <c r="CB1682" i="1" s="1"/>
  <c r="BY1681" i="1"/>
  <c r="BY1680" i="1"/>
  <c r="BY1679" i="1"/>
  <c r="BY1678" i="1"/>
  <c r="BY1677" i="1"/>
  <c r="CA1677" i="1" s="1"/>
  <c r="CB1677" i="1" s="1"/>
  <c r="BY1676" i="1"/>
  <c r="BY1675" i="1"/>
  <c r="BY1674" i="1"/>
  <c r="CA1674" i="1" s="1"/>
  <c r="CB1674" i="1" s="1"/>
  <c r="BY1673" i="1"/>
  <c r="BY1672" i="1"/>
  <c r="CA1672" i="1" s="1"/>
  <c r="CB1672" i="1" s="1"/>
  <c r="BY1671" i="1"/>
  <c r="CA1671" i="1" s="1"/>
  <c r="CB1671" i="1" s="1"/>
  <c r="BY1670" i="1"/>
  <c r="CA1670" i="1" s="1"/>
  <c r="CB1670" i="1" s="1"/>
  <c r="BY1669" i="1"/>
  <c r="BY1668" i="1"/>
  <c r="BY1667" i="1"/>
  <c r="BY1666" i="1"/>
  <c r="BY1665" i="1"/>
  <c r="BY1664" i="1"/>
  <c r="BY1663" i="1"/>
  <c r="BY1662" i="1"/>
  <c r="BY1661" i="1"/>
  <c r="BY1660" i="1"/>
  <c r="BY1659" i="1"/>
  <c r="BY1658" i="1"/>
  <c r="CA1658" i="1" s="1"/>
  <c r="CB1658" i="1" s="1"/>
  <c r="BY1657" i="1"/>
  <c r="BY1656" i="1"/>
  <c r="BY1655" i="1"/>
  <c r="BY1654" i="1"/>
  <c r="CA1654" i="1" s="1"/>
  <c r="BY1653" i="1"/>
  <c r="BY1652" i="1"/>
  <c r="BY1651" i="1"/>
  <c r="BY1650" i="1"/>
  <c r="BY1649" i="1"/>
  <c r="CA1649" i="1" s="1"/>
  <c r="CB1649" i="1" s="1"/>
  <c r="BY1648" i="1"/>
  <c r="CA1648" i="1" s="1"/>
  <c r="CB1648" i="1" s="1"/>
  <c r="BY1647" i="1"/>
  <c r="BY1646" i="1"/>
  <c r="CA1646" i="1" s="1"/>
  <c r="CB1646" i="1" s="1"/>
  <c r="BY1645" i="1"/>
  <c r="CA1645" i="1" s="1"/>
  <c r="CB1645" i="1" s="1"/>
  <c r="BY1644" i="1"/>
  <c r="BY1643" i="1"/>
  <c r="BY1642" i="1"/>
  <c r="BY1641" i="1"/>
  <c r="BY1640" i="1"/>
  <c r="BY1639" i="1"/>
  <c r="BY1638" i="1"/>
  <c r="BY1637" i="1"/>
  <c r="BY1636" i="1"/>
  <c r="BY1635" i="1"/>
  <c r="BY1634" i="1"/>
  <c r="BY1633" i="1"/>
  <c r="BY1632" i="1"/>
  <c r="CA1632" i="1" s="1"/>
  <c r="CB1632" i="1" s="1"/>
  <c r="BY1631" i="1"/>
  <c r="BY1630" i="1"/>
  <c r="BY1629" i="1"/>
  <c r="BY1628" i="1"/>
  <c r="BY1627" i="1"/>
  <c r="BY1626" i="1"/>
  <c r="BY1625" i="1"/>
  <c r="CA1625" i="1" s="1"/>
  <c r="CB1625" i="1" s="1"/>
  <c r="BY1624" i="1"/>
  <c r="BY1623" i="1"/>
  <c r="BY1622" i="1"/>
  <c r="BY1621" i="1"/>
  <c r="BY1620" i="1"/>
  <c r="BY1619" i="1"/>
  <c r="BY1618" i="1"/>
  <c r="BY1617" i="1"/>
  <c r="CA1617" i="1" s="1"/>
  <c r="BY1616" i="1"/>
  <c r="BY1615" i="1"/>
  <c r="BY1614" i="1"/>
  <c r="BY1613" i="1"/>
  <c r="BY1612" i="1"/>
  <c r="BY1611" i="1"/>
  <c r="CA1611" i="1" s="1"/>
  <c r="CB1611" i="1" s="1"/>
  <c r="BY1610" i="1"/>
  <c r="BY1609" i="1"/>
  <c r="BY1608" i="1"/>
  <c r="BY1607" i="1"/>
  <c r="BY1606" i="1"/>
  <c r="BY1605" i="1"/>
  <c r="BY1604" i="1"/>
  <c r="BY1603" i="1"/>
  <c r="BY1602" i="1"/>
  <c r="BY1601" i="1"/>
  <c r="CA1601" i="1" s="1"/>
  <c r="BY1600" i="1"/>
  <c r="BY1599" i="1"/>
  <c r="CA1599" i="1" s="1"/>
  <c r="CB1599" i="1" s="1"/>
  <c r="BY1598" i="1"/>
  <c r="CA1598" i="1" s="1"/>
  <c r="BY1597" i="1"/>
  <c r="BY1596" i="1"/>
  <c r="BY1595" i="1"/>
  <c r="BY1594" i="1"/>
  <c r="BY1593" i="1"/>
  <c r="BY1592" i="1"/>
  <c r="BY1591" i="1"/>
  <c r="BY1590" i="1"/>
  <c r="CA1590" i="1" s="1"/>
  <c r="CB1590" i="1" s="1"/>
  <c r="BY1589" i="1"/>
  <c r="BY1588" i="1"/>
  <c r="BY1587" i="1"/>
  <c r="BY1586" i="1"/>
  <c r="BY1585" i="1"/>
  <c r="BY1584" i="1"/>
  <c r="CA1584" i="1" s="1"/>
  <c r="CB1584" i="1" s="1"/>
  <c r="BY1583" i="1"/>
  <c r="BY1582" i="1"/>
  <c r="BY1581" i="1"/>
  <c r="BY1580" i="1"/>
  <c r="BY1579" i="1"/>
  <c r="BY1578" i="1"/>
  <c r="BY1577" i="1"/>
  <c r="BY1576" i="1"/>
  <c r="CA1576" i="1" s="1"/>
  <c r="CB1576" i="1" s="1"/>
  <c r="BY1575" i="1"/>
  <c r="CA1575" i="1" s="1"/>
  <c r="CB1575" i="1" s="1"/>
  <c r="BY1574" i="1"/>
  <c r="CA1574" i="1" s="1"/>
  <c r="BY1573" i="1"/>
  <c r="BY1572" i="1"/>
  <c r="CA1572" i="1" s="1"/>
  <c r="CB1572" i="1" s="1"/>
  <c r="BY1571" i="1"/>
  <c r="CA1571" i="1" s="1"/>
  <c r="BY1570" i="1"/>
  <c r="BY1569" i="1"/>
  <c r="BY1568" i="1"/>
  <c r="BY1567" i="1"/>
  <c r="BY1566" i="1"/>
  <c r="BY1565" i="1"/>
  <c r="BY1564" i="1"/>
  <c r="BY1563" i="1"/>
  <c r="BY1562" i="1"/>
  <c r="BY1561" i="1"/>
  <c r="BY1560" i="1"/>
  <c r="BY1559" i="1"/>
  <c r="BY1558" i="1"/>
  <c r="BY1557" i="1"/>
  <c r="BY1556" i="1"/>
  <c r="BY1555" i="1"/>
  <c r="BY1554" i="1"/>
  <c r="CA1554" i="1" s="1"/>
  <c r="CB1554" i="1" s="1"/>
  <c r="BY1553" i="1"/>
  <c r="CA1553" i="1" s="1"/>
  <c r="CB1553" i="1" s="1"/>
  <c r="BY1552" i="1"/>
  <c r="BY1551" i="1"/>
  <c r="BY1550" i="1"/>
  <c r="BY1549" i="1"/>
  <c r="BY1548" i="1"/>
  <c r="BY1547" i="1"/>
  <c r="BY1546" i="1"/>
  <c r="BY1545" i="1"/>
  <c r="BY1544" i="1"/>
  <c r="BY1543" i="1"/>
  <c r="BY1542" i="1"/>
  <c r="BY1541" i="1"/>
  <c r="CA1541" i="1" s="1"/>
  <c r="CB1541" i="1" s="1"/>
  <c r="BY1540" i="1"/>
  <c r="CA1540" i="1" s="1"/>
  <c r="CB1540" i="1" s="1"/>
  <c r="BY1539" i="1"/>
  <c r="BY1538" i="1"/>
  <c r="BY1537" i="1"/>
  <c r="BY1536" i="1"/>
  <c r="BY1535" i="1"/>
  <c r="BY1534" i="1"/>
  <c r="BY1533" i="1"/>
  <c r="BY1532" i="1"/>
  <c r="BY1531" i="1"/>
  <c r="BY1530" i="1"/>
  <c r="BY1529" i="1"/>
  <c r="BY1528" i="1"/>
  <c r="CA1528" i="1" s="1"/>
  <c r="BY1527" i="1"/>
  <c r="BY1526" i="1"/>
  <c r="CA1526" i="1" s="1"/>
  <c r="CB1526" i="1" s="1"/>
  <c r="BY1525" i="1"/>
  <c r="BY1524" i="1"/>
  <c r="BY1523" i="1"/>
  <c r="BY1522" i="1"/>
  <c r="BY1521" i="1"/>
  <c r="BY1520" i="1"/>
  <c r="BY1519" i="1"/>
  <c r="BY1518" i="1"/>
  <c r="CA1518" i="1" s="1"/>
  <c r="CB1518" i="1" s="1"/>
  <c r="BY1517" i="1"/>
  <c r="CA1517" i="1" s="1"/>
  <c r="CB1517" i="1" s="1"/>
  <c r="BY1516" i="1"/>
  <c r="BY1515" i="1"/>
  <c r="BY1514" i="1"/>
  <c r="BY1513" i="1"/>
  <c r="BZ1513" i="1" s="1"/>
  <c r="BY1512" i="1"/>
  <c r="BY1511" i="1"/>
  <c r="BZ1511" i="1" s="1"/>
  <c r="BY1510" i="1"/>
  <c r="BY1509" i="1"/>
  <c r="BY1508" i="1"/>
  <c r="BY1507" i="1"/>
  <c r="BY1506" i="1"/>
  <c r="BY1505" i="1"/>
  <c r="BY1504" i="1"/>
  <c r="CA1504" i="1" s="1"/>
  <c r="CB1504" i="1" s="1"/>
  <c r="BY1503" i="1"/>
  <c r="BY1502" i="1"/>
  <c r="CA1502" i="1" s="1"/>
  <c r="CB1502" i="1" s="1"/>
  <c r="BY1501" i="1"/>
  <c r="CA1501" i="1" s="1"/>
  <c r="CB1501" i="1" s="1"/>
  <c r="BY1500" i="1"/>
  <c r="CA1500" i="1" s="1"/>
  <c r="CB1500" i="1" s="1"/>
  <c r="BY1499" i="1"/>
  <c r="CA1499" i="1" s="1"/>
  <c r="CB1499" i="1" s="1"/>
  <c r="BY1498" i="1"/>
  <c r="CA1498" i="1" s="1"/>
  <c r="BY1497" i="1"/>
  <c r="BY1496" i="1"/>
  <c r="BY1495" i="1"/>
  <c r="BY1494" i="1"/>
  <c r="CA1494" i="1" s="1"/>
  <c r="CB1494" i="1" s="1"/>
  <c r="BY1493" i="1"/>
  <c r="BY1492" i="1"/>
  <c r="BY1491" i="1"/>
  <c r="BY1490" i="1"/>
  <c r="BY1489" i="1"/>
  <c r="BY1488" i="1"/>
  <c r="BY1487" i="1"/>
  <c r="BY1486" i="1"/>
  <c r="BY1485" i="1"/>
  <c r="BY1484" i="1"/>
  <c r="BY1483" i="1"/>
  <c r="BY1482" i="1"/>
  <c r="CA1482" i="1" s="1"/>
  <c r="CB1482" i="1" s="1"/>
  <c r="BY1481" i="1"/>
  <c r="BY1480" i="1"/>
  <c r="CA1480" i="1" s="1"/>
  <c r="CB1480" i="1" s="1"/>
  <c r="BY1479" i="1"/>
  <c r="BY1478" i="1"/>
  <c r="BY1477" i="1"/>
  <c r="BY1476" i="1"/>
  <c r="CA1476" i="1" s="1"/>
  <c r="CB1476" i="1" s="1"/>
  <c r="BY1475" i="1"/>
  <c r="BY1474" i="1"/>
  <c r="BY1473" i="1"/>
  <c r="BY1472" i="1"/>
  <c r="BY1471" i="1"/>
  <c r="BY1470" i="1"/>
  <c r="CA1470" i="1" s="1"/>
  <c r="CB1470" i="1" s="1"/>
  <c r="BY1469" i="1"/>
  <c r="BY1468" i="1"/>
  <c r="BY1467" i="1"/>
  <c r="BY1466" i="1"/>
  <c r="BY1465" i="1"/>
  <c r="BY1464" i="1"/>
  <c r="BY1463" i="1"/>
  <c r="BY1462" i="1"/>
  <c r="BY1461" i="1"/>
  <c r="BY1460" i="1"/>
  <c r="BY1459" i="1"/>
  <c r="BY1458" i="1"/>
  <c r="BY1457" i="1"/>
  <c r="CA1457" i="1" s="1"/>
  <c r="CB1457" i="1" s="1"/>
  <c r="BY1456" i="1"/>
  <c r="BY1455" i="1"/>
  <c r="CA1455" i="1" s="1"/>
  <c r="CB1455" i="1" s="1"/>
  <c r="BY1454" i="1"/>
  <c r="CA1454" i="1" s="1"/>
  <c r="BY1453" i="1"/>
  <c r="BY1452" i="1"/>
  <c r="CA1452" i="1" s="1"/>
  <c r="CB1452" i="1" s="1"/>
  <c r="BY1451" i="1"/>
  <c r="BY1450" i="1"/>
  <c r="BY1449" i="1"/>
  <c r="BY1448" i="1"/>
  <c r="BY1447" i="1"/>
  <c r="BY1446" i="1"/>
  <c r="BY1445" i="1"/>
  <c r="BY1444" i="1"/>
  <c r="BY1443" i="1"/>
  <c r="BY1442" i="1"/>
  <c r="BY1441" i="1"/>
  <c r="BY1440" i="1"/>
  <c r="BY1439" i="1"/>
  <c r="BY1438" i="1"/>
  <c r="BY1437" i="1"/>
  <c r="BY1436" i="1"/>
  <c r="BY1435" i="1"/>
  <c r="BY1434" i="1"/>
  <c r="CA1434" i="1" s="1"/>
  <c r="CB1434" i="1" s="1"/>
  <c r="BY1433" i="1"/>
  <c r="CA1433" i="1" s="1"/>
  <c r="CB1433" i="1" s="1"/>
  <c r="BY1432" i="1"/>
  <c r="CA1432" i="1" s="1"/>
  <c r="CB1432" i="1" s="1"/>
  <c r="BY1431" i="1"/>
  <c r="CA1431" i="1" s="1"/>
  <c r="CB1431" i="1" s="1"/>
  <c r="BY1430" i="1"/>
  <c r="CA1430" i="1" s="1"/>
  <c r="CB1430" i="1" s="1"/>
  <c r="BY1429" i="1"/>
  <c r="CA1429" i="1" s="1"/>
  <c r="CB1429" i="1" s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CA1408" i="1" s="1"/>
  <c r="CB1408" i="1" s="1"/>
  <c r="BY1407" i="1"/>
  <c r="BY1406" i="1"/>
  <c r="BY1405" i="1"/>
  <c r="BY1404" i="1"/>
  <c r="BY1403" i="1"/>
  <c r="CA1403" i="1" s="1"/>
  <c r="BY1402" i="1"/>
  <c r="CA1402" i="1" s="1"/>
  <c r="BY1401" i="1"/>
  <c r="BY1400" i="1"/>
  <c r="BY1399" i="1"/>
  <c r="BY1398" i="1"/>
  <c r="BY1397" i="1"/>
  <c r="BY1396" i="1"/>
  <c r="CA1396" i="1" s="1"/>
  <c r="CB1396" i="1" s="1"/>
  <c r="BY1395" i="1"/>
  <c r="BY1394" i="1"/>
  <c r="BY1393" i="1"/>
  <c r="BY1392" i="1"/>
  <c r="BY1391" i="1"/>
  <c r="CA1391" i="1" s="1"/>
  <c r="CB1391" i="1" s="1"/>
  <c r="BY1390" i="1"/>
  <c r="BY1389" i="1"/>
  <c r="CA1389" i="1" s="1"/>
  <c r="CB1389" i="1" s="1"/>
  <c r="BY1388" i="1"/>
  <c r="BY1387" i="1"/>
  <c r="BY1386" i="1"/>
  <c r="CA1386" i="1" s="1"/>
  <c r="CB1386" i="1" s="1"/>
  <c r="BY1385" i="1"/>
  <c r="BY1384" i="1"/>
  <c r="CA1384" i="1" s="1"/>
  <c r="BY1383" i="1"/>
  <c r="CA1383" i="1" s="1"/>
  <c r="CB1383" i="1" s="1"/>
  <c r="BY1382" i="1"/>
  <c r="CA1382" i="1" s="1"/>
  <c r="CB1382" i="1" s="1"/>
  <c r="BY1381" i="1"/>
  <c r="BY1380" i="1"/>
  <c r="CA1380" i="1" s="1"/>
  <c r="CB1380" i="1" s="1"/>
  <c r="BY1379" i="1"/>
  <c r="BY1378" i="1"/>
  <c r="BY1377" i="1"/>
  <c r="BY1376" i="1"/>
  <c r="BY1375" i="1"/>
  <c r="BY1374" i="1"/>
  <c r="BY1373" i="1"/>
  <c r="BY1372" i="1"/>
  <c r="BY1371" i="1"/>
  <c r="CA1371" i="1" s="1"/>
  <c r="CB1371" i="1" s="1"/>
  <c r="BY1370" i="1"/>
  <c r="BY1369" i="1"/>
  <c r="BY1368" i="1"/>
  <c r="CA1368" i="1" s="1"/>
  <c r="CB1368" i="1" s="1"/>
  <c r="BY1367" i="1"/>
  <c r="BY1366" i="1"/>
  <c r="CA1366" i="1" s="1"/>
  <c r="BY1365" i="1"/>
  <c r="BY1364" i="1"/>
  <c r="BY1363" i="1"/>
  <c r="BY1362" i="1"/>
  <c r="CA1362" i="1" s="1"/>
  <c r="CB1362" i="1" s="1"/>
  <c r="BY1361" i="1"/>
  <c r="CA1361" i="1" s="1"/>
  <c r="BY1360" i="1"/>
  <c r="CA1360" i="1" s="1"/>
  <c r="CB1360" i="1" s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44" i="1"/>
  <c r="CA1344" i="1" s="1"/>
  <c r="CB1344" i="1" s="1"/>
  <c r="BY1343" i="1"/>
  <c r="BY1342" i="1"/>
  <c r="BY1341" i="1"/>
  <c r="BY1340" i="1"/>
  <c r="BY1339" i="1"/>
  <c r="BY1338" i="1"/>
  <c r="BY1337" i="1"/>
  <c r="CA1337" i="1" s="1"/>
  <c r="BY1336" i="1"/>
  <c r="BY1335" i="1"/>
  <c r="BY1334" i="1"/>
  <c r="CA1334" i="1" s="1"/>
  <c r="BY1333" i="1"/>
  <c r="BY1332" i="1"/>
  <c r="CA1332" i="1" s="1"/>
  <c r="CB1332" i="1" s="1"/>
  <c r="BY1331" i="1"/>
  <c r="BY1330" i="1"/>
  <c r="BY1329" i="1"/>
  <c r="BY1328" i="1"/>
  <c r="BY1327" i="1"/>
  <c r="BY1326" i="1"/>
  <c r="BY1325" i="1"/>
  <c r="BY1324" i="1"/>
  <c r="BY1323" i="1"/>
  <c r="CA1323" i="1" s="1"/>
  <c r="CB1323" i="1" s="1"/>
  <c r="BY1322" i="1"/>
  <c r="BY1321" i="1"/>
  <c r="BY1320" i="1"/>
  <c r="BY1319" i="1"/>
  <c r="CA1319" i="1" s="1"/>
  <c r="BY1318" i="1"/>
  <c r="BY1317" i="1"/>
  <c r="BY1316" i="1"/>
  <c r="BY1315" i="1"/>
  <c r="BY1314" i="1"/>
  <c r="CA1314" i="1" s="1"/>
  <c r="CB1314" i="1" s="1"/>
  <c r="BY1313" i="1"/>
  <c r="CA1313" i="1" s="1"/>
  <c r="CB1313" i="1" s="1"/>
  <c r="BY1312" i="1"/>
  <c r="BY1311" i="1"/>
  <c r="BY1310" i="1"/>
  <c r="BY1309" i="1"/>
  <c r="BY1308" i="1"/>
  <c r="BY1307" i="1"/>
  <c r="BY1306" i="1"/>
  <c r="BY1305" i="1"/>
  <c r="BY1304" i="1"/>
  <c r="BY1303" i="1"/>
  <c r="BY1302" i="1"/>
  <c r="CA1302" i="1" s="1"/>
  <c r="CB1302" i="1" s="1"/>
  <c r="BY1301" i="1"/>
  <c r="BY1300" i="1"/>
  <c r="BY1299" i="1"/>
  <c r="CA1299" i="1" s="1"/>
  <c r="CB1299" i="1" s="1"/>
  <c r="BY1298" i="1"/>
  <c r="CA1298" i="1" s="1"/>
  <c r="CB1298" i="1" s="1"/>
  <c r="BY1297" i="1"/>
  <c r="CA1297" i="1" s="1"/>
  <c r="CB1297" i="1" s="1"/>
  <c r="BY1296" i="1"/>
  <c r="BY1295" i="1"/>
  <c r="BY1294" i="1"/>
  <c r="BY1293" i="1"/>
  <c r="BY1292" i="1"/>
  <c r="BY1291" i="1"/>
  <c r="BY1290" i="1"/>
  <c r="CA1290" i="1" s="1"/>
  <c r="CB1290" i="1" s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CA1275" i="1" s="1"/>
  <c r="CB1275" i="1" s="1"/>
  <c r="BY1274" i="1"/>
  <c r="CA1274" i="1" s="1"/>
  <c r="CB1274" i="1" s="1"/>
  <c r="BY1273" i="1"/>
  <c r="BY1272" i="1"/>
  <c r="CA1272" i="1" s="1"/>
  <c r="CB1272" i="1" s="1"/>
  <c r="BY1271" i="1"/>
  <c r="BY1270" i="1"/>
  <c r="BY1269" i="1"/>
  <c r="BY1268" i="1"/>
  <c r="BY1267" i="1"/>
  <c r="BY1266" i="1"/>
  <c r="BY1265" i="1"/>
  <c r="CA1265" i="1" s="1"/>
  <c r="CB1265" i="1" s="1"/>
  <c r="BY1264" i="1"/>
  <c r="BY1263" i="1"/>
  <c r="CA1263" i="1" s="1"/>
  <c r="CB1263" i="1" s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CA1251" i="1" s="1"/>
  <c r="CB1251" i="1" s="1"/>
  <c r="BY1250" i="1"/>
  <c r="BY1249" i="1"/>
  <c r="BY1248" i="1"/>
  <c r="CA1248" i="1" s="1"/>
  <c r="CB1248" i="1" s="1"/>
  <c r="BY1247" i="1"/>
  <c r="BY1246" i="1"/>
  <c r="BY1245" i="1"/>
  <c r="BY1244" i="1"/>
  <c r="BY1243" i="1"/>
  <c r="BY1242" i="1"/>
  <c r="BY124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CA1230" i="1" s="1"/>
  <c r="CB1230" i="1" s="1"/>
  <c r="BY1229" i="1"/>
  <c r="CA1229" i="1" s="1"/>
  <c r="CB1229" i="1" s="1"/>
  <c r="BY1228" i="1"/>
  <c r="BY1227" i="1"/>
  <c r="CA1227" i="1" s="1"/>
  <c r="CB1227" i="1" s="1"/>
  <c r="BY1226" i="1"/>
  <c r="CA1226" i="1" s="1"/>
  <c r="CB1226" i="1" s="1"/>
  <c r="BY1225" i="1"/>
  <c r="CA1225" i="1" s="1"/>
  <c r="CB1225" i="1" s="1"/>
  <c r="BY1224" i="1"/>
  <c r="BY1223" i="1"/>
  <c r="CA1223" i="1" s="1"/>
  <c r="BY1222" i="1"/>
  <c r="BY1221" i="1"/>
  <c r="BY1220" i="1"/>
  <c r="BY1219" i="1"/>
  <c r="BY1218" i="1"/>
  <c r="BY1217" i="1"/>
  <c r="BY1216" i="1"/>
  <c r="BY1215" i="1"/>
  <c r="BY1214" i="1"/>
  <c r="BY1213" i="1"/>
  <c r="BY1212" i="1"/>
  <c r="CA1212" i="1" s="1"/>
  <c r="CB1212" i="1" s="1"/>
  <c r="BY1211" i="1"/>
  <c r="BY1210" i="1"/>
  <c r="BY1209" i="1"/>
  <c r="BY1208" i="1"/>
  <c r="BY1207" i="1"/>
  <c r="BY1206" i="1"/>
  <c r="CA1206" i="1" s="1"/>
  <c r="CB1206" i="1" s="1"/>
  <c r="BY1205" i="1"/>
  <c r="CA1205" i="1" s="1"/>
  <c r="CB1205" i="1" s="1"/>
  <c r="BY1204" i="1"/>
  <c r="BY1203" i="1"/>
  <c r="CA1203" i="1" s="1"/>
  <c r="CB1203" i="1" s="1"/>
  <c r="BY1202" i="1"/>
  <c r="BY1201" i="1"/>
  <c r="BY1200" i="1"/>
  <c r="CA1200" i="1" s="1"/>
  <c r="CB1200" i="1" s="1"/>
  <c r="BY1199" i="1"/>
  <c r="BY1198" i="1"/>
  <c r="CA1198" i="1" s="1"/>
  <c r="BY1197" i="1"/>
  <c r="CA1197" i="1" s="1"/>
  <c r="CB1197" i="1" s="1"/>
  <c r="BY1196" i="1"/>
  <c r="BY1195" i="1"/>
  <c r="BY1194" i="1"/>
  <c r="BY1193" i="1"/>
  <c r="BY1192" i="1"/>
  <c r="BY1191" i="1"/>
  <c r="BY1190" i="1"/>
  <c r="CA1190" i="1" s="1"/>
  <c r="CB1190" i="1" s="1"/>
  <c r="BY1189" i="1"/>
  <c r="BY1188" i="1"/>
  <c r="BY1187" i="1"/>
  <c r="BY1186" i="1"/>
  <c r="CA1186" i="1" s="1"/>
  <c r="BY1185" i="1"/>
  <c r="BY1184" i="1"/>
  <c r="BY1183" i="1"/>
  <c r="BY1182" i="1"/>
  <c r="BY1181" i="1"/>
  <c r="BY1180" i="1"/>
  <c r="BY1179" i="1"/>
  <c r="BY1178" i="1"/>
  <c r="CA1178" i="1" s="1"/>
  <c r="CB1178" i="1" s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CA1166" i="1" s="1"/>
  <c r="CB1166" i="1" s="1"/>
  <c r="BY1165" i="1"/>
  <c r="BY1164" i="1"/>
  <c r="BY1163" i="1"/>
  <c r="BY1162" i="1"/>
  <c r="BY1161" i="1"/>
  <c r="BY1160" i="1"/>
  <c r="BY1159" i="1"/>
  <c r="BY1158" i="1"/>
  <c r="CA1158" i="1" s="1"/>
  <c r="CB1158" i="1" s="1"/>
  <c r="BY1157" i="1"/>
  <c r="BY1156" i="1"/>
  <c r="CA1156" i="1" s="1"/>
  <c r="CB1156" i="1" s="1"/>
  <c r="BY1155" i="1"/>
  <c r="CA1155" i="1" s="1"/>
  <c r="CB1155" i="1" s="1"/>
  <c r="BY1154" i="1"/>
  <c r="BY1153" i="1"/>
  <c r="BY1152" i="1"/>
  <c r="CA1152" i="1" s="1"/>
  <c r="CB1152" i="1" s="1"/>
  <c r="BY1151" i="1"/>
  <c r="BY1150" i="1"/>
  <c r="BY1149" i="1"/>
  <c r="BY1148" i="1"/>
  <c r="BY1147" i="1"/>
  <c r="BY1146" i="1"/>
  <c r="BY1145" i="1"/>
  <c r="BY1144" i="1"/>
  <c r="BY1143" i="1"/>
  <c r="CA1143" i="1" s="1"/>
  <c r="CB1143" i="1" s="1"/>
  <c r="BY1142" i="1"/>
  <c r="BY1141" i="1"/>
  <c r="BY1140" i="1"/>
  <c r="CA1140" i="1" s="1"/>
  <c r="CB1140" i="1" s="1"/>
  <c r="BY1139" i="1"/>
  <c r="BY1138" i="1"/>
  <c r="BY1137" i="1"/>
  <c r="BY1136" i="1"/>
  <c r="BY1135" i="1"/>
  <c r="BY1134" i="1"/>
  <c r="BY1133" i="1"/>
  <c r="BY1132" i="1"/>
  <c r="BY1131" i="1"/>
  <c r="CA1131" i="1" s="1"/>
  <c r="CB1131" i="1" s="1"/>
  <c r="BY1130" i="1"/>
  <c r="BY1129" i="1"/>
  <c r="CA1129" i="1" s="1"/>
  <c r="CB1129" i="1" s="1"/>
  <c r="BY1128" i="1"/>
  <c r="CA1128" i="1" s="1"/>
  <c r="CB1128" i="1" s="1"/>
  <c r="BY1127" i="1"/>
  <c r="BY1126" i="1"/>
  <c r="BY1125" i="1"/>
  <c r="BY1124" i="1"/>
  <c r="BY1123" i="1"/>
  <c r="BY1122" i="1"/>
  <c r="BY1121" i="1"/>
  <c r="BY1120" i="1"/>
  <c r="BY1119" i="1"/>
  <c r="BY1118" i="1"/>
  <c r="BY1117" i="1"/>
  <c r="CA1117" i="1" s="1"/>
  <c r="CB1117" i="1" s="1"/>
  <c r="BY1116" i="1"/>
  <c r="BY1115" i="1"/>
  <c r="CA1115" i="1" s="1"/>
  <c r="BY1114" i="1"/>
  <c r="BY1113" i="1"/>
  <c r="BY1112" i="1"/>
  <c r="BY1111" i="1"/>
  <c r="BY1110" i="1"/>
  <c r="BY1109" i="1"/>
  <c r="BY1108" i="1"/>
  <c r="BY1107" i="1"/>
  <c r="BY1106" i="1"/>
  <c r="CA1106" i="1" s="1"/>
  <c r="CB1106" i="1" s="1"/>
  <c r="BY1105" i="1"/>
  <c r="BY1104" i="1"/>
  <c r="BY1103" i="1"/>
  <c r="BY1102" i="1"/>
  <c r="BY1101" i="1"/>
  <c r="BY1100" i="1"/>
  <c r="BY1099" i="1"/>
  <c r="BY1098" i="1"/>
  <c r="CA1098" i="1" s="1"/>
  <c r="CB1098" i="1" s="1"/>
  <c r="BY1097" i="1"/>
  <c r="BY1096" i="1"/>
  <c r="BY1095" i="1"/>
  <c r="BY1094" i="1"/>
  <c r="BY1093" i="1"/>
  <c r="BY1092" i="1"/>
  <c r="CA1092" i="1" s="1"/>
  <c r="CB1092" i="1" s="1"/>
  <c r="BY1091" i="1"/>
  <c r="CA1091" i="1" s="1"/>
  <c r="BY1090" i="1"/>
  <c r="CA1090" i="1" s="1"/>
  <c r="CB1090" i="1" s="1"/>
  <c r="BY1089" i="1"/>
  <c r="BY1088" i="1"/>
  <c r="BY1087" i="1"/>
  <c r="BY1086" i="1"/>
  <c r="CA1086" i="1" s="1"/>
  <c r="CB1086" i="1" s="1"/>
  <c r="BY1085" i="1"/>
  <c r="BY1084" i="1"/>
  <c r="BY1083" i="1"/>
  <c r="CA1083" i="1" s="1"/>
  <c r="CB1083" i="1" s="1"/>
  <c r="BY1082" i="1"/>
  <c r="BY1081" i="1"/>
  <c r="BY1080" i="1"/>
  <c r="BY1079" i="1"/>
  <c r="BY1078" i="1"/>
  <c r="BY1077" i="1"/>
  <c r="BY1076" i="1"/>
  <c r="BY1075" i="1"/>
  <c r="BY1074" i="1"/>
  <c r="CA1074" i="1" s="1"/>
  <c r="CB1074" i="1" s="1"/>
  <c r="BY1073" i="1"/>
  <c r="BY1072" i="1"/>
  <c r="BY1071" i="1"/>
  <c r="BY1070" i="1"/>
  <c r="CA1070" i="1" s="1"/>
  <c r="CB1070" i="1" s="1"/>
  <c r="BY1069" i="1"/>
  <c r="BY1068" i="1"/>
  <c r="BY1067" i="1"/>
  <c r="BY1066" i="1"/>
  <c r="BY1065" i="1"/>
  <c r="BY1064" i="1"/>
  <c r="BY1063" i="1"/>
  <c r="BY1062" i="1"/>
  <c r="BY1061" i="1"/>
  <c r="BY1060" i="1"/>
  <c r="CA1060" i="1" s="1"/>
  <c r="CB1060" i="1" s="1"/>
  <c r="BY1059" i="1"/>
  <c r="CA1059" i="1" s="1"/>
  <c r="CB1059" i="1" s="1"/>
  <c r="BY1058" i="1"/>
  <c r="BY1057" i="1"/>
  <c r="BY1056" i="1"/>
  <c r="BY1055" i="1"/>
  <c r="BY1054" i="1"/>
  <c r="BY1053" i="1"/>
  <c r="BY1052" i="1"/>
  <c r="BY1051" i="1"/>
  <c r="BY1050" i="1"/>
  <c r="BY1049" i="1"/>
  <c r="BY1048" i="1"/>
  <c r="CA1048" i="1" s="1"/>
  <c r="CB1048" i="1" s="1"/>
  <c r="BY1047" i="1"/>
  <c r="BY1046" i="1"/>
  <c r="CA1046" i="1" s="1"/>
  <c r="CB1046" i="1" s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Z1025" i="1" s="1"/>
  <c r="BY1024" i="1"/>
  <c r="BY1023" i="1"/>
  <c r="CA1023" i="1" s="1"/>
  <c r="CB1023" i="1" s="1"/>
  <c r="BY1022" i="1"/>
  <c r="BY1021" i="1"/>
  <c r="CA1021" i="1" s="1"/>
  <c r="CB1021" i="1" s="1"/>
  <c r="BY1020" i="1"/>
  <c r="CA1020" i="1" s="1"/>
  <c r="CB1020" i="1" s="1"/>
  <c r="BY1019" i="1"/>
  <c r="BY1018" i="1"/>
  <c r="CA1018" i="1" s="1"/>
  <c r="BY1017" i="1"/>
  <c r="CA1017" i="1" s="1"/>
  <c r="CB1017" i="1" s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CA990" i="1" s="1"/>
  <c r="CB990" i="1" s="1"/>
  <c r="BY989" i="1"/>
  <c r="BZ989" i="1" s="1"/>
  <c r="BY988" i="1"/>
  <c r="BZ988" i="1" s="1"/>
  <c r="BY987" i="1"/>
  <c r="BY986" i="1"/>
  <c r="BY985" i="1"/>
  <c r="BY984" i="1"/>
  <c r="BY983" i="1"/>
  <c r="BY982" i="1"/>
  <c r="BY981" i="1"/>
  <c r="CA981" i="1" s="1"/>
  <c r="CB981" i="1" s="1"/>
  <c r="BY980" i="1"/>
  <c r="BY979" i="1"/>
  <c r="BY978" i="1"/>
  <c r="BY977" i="1"/>
  <c r="BY976" i="1"/>
  <c r="CA976" i="1" s="1"/>
  <c r="CB976" i="1" s="1"/>
  <c r="BY975" i="1"/>
  <c r="BY974" i="1"/>
  <c r="BY973" i="1"/>
  <c r="BY972" i="1"/>
  <c r="CA972" i="1" s="1"/>
  <c r="CB972" i="1" s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CA960" i="1" s="1"/>
  <c r="CB960" i="1" s="1"/>
  <c r="BY959" i="1"/>
  <c r="BY958" i="1"/>
  <c r="BY957" i="1"/>
  <c r="BY956" i="1"/>
  <c r="BY955" i="1"/>
  <c r="BY954" i="1"/>
  <c r="CA954" i="1" s="1"/>
  <c r="CB954" i="1" s="1"/>
  <c r="BY953" i="1"/>
  <c r="BY952" i="1"/>
  <c r="BY951" i="1"/>
  <c r="CA951" i="1" s="1"/>
  <c r="CB951" i="1" s="1"/>
  <c r="BY950" i="1"/>
  <c r="BY949" i="1"/>
  <c r="CA949" i="1" s="1"/>
  <c r="CB949" i="1" s="1"/>
  <c r="BY948" i="1"/>
  <c r="CA948" i="1" s="1"/>
  <c r="CB948" i="1" s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CA923" i="1" s="1"/>
  <c r="BY922" i="1"/>
  <c r="BY921" i="1"/>
  <c r="CA921" i="1" s="1"/>
  <c r="CB921" i="1" s="1"/>
  <c r="BY920" i="1"/>
  <c r="BY919" i="1"/>
  <c r="BY918" i="1"/>
  <c r="BY917" i="1"/>
  <c r="BY916" i="1"/>
  <c r="BY915" i="1"/>
  <c r="BY914" i="1"/>
  <c r="BY913" i="1"/>
  <c r="BY912" i="1"/>
  <c r="CA912" i="1" s="1"/>
  <c r="CB912" i="1" s="1"/>
  <c r="BY911" i="1"/>
  <c r="BY910" i="1"/>
  <c r="BY909" i="1"/>
  <c r="CA909" i="1" s="1"/>
  <c r="BY908" i="1"/>
  <c r="BY907" i="1"/>
  <c r="BY906" i="1"/>
  <c r="BY905" i="1"/>
  <c r="BY904" i="1"/>
  <c r="BY903" i="1"/>
  <c r="CA903" i="1" s="1"/>
  <c r="CB903" i="1" s="1"/>
  <c r="BY902" i="1"/>
  <c r="BY901" i="1"/>
  <c r="BY900" i="1"/>
  <c r="CA900" i="1" s="1"/>
  <c r="CB900" i="1" s="1"/>
  <c r="BY899" i="1"/>
  <c r="BY898" i="1"/>
  <c r="BY897" i="1"/>
  <c r="BY896" i="1"/>
  <c r="BY895" i="1"/>
  <c r="BY894" i="1"/>
  <c r="BY893" i="1"/>
  <c r="BY892" i="1"/>
  <c r="BY891" i="1"/>
  <c r="CA891" i="1" s="1"/>
  <c r="CB891" i="1" s="1"/>
  <c r="BY890" i="1"/>
  <c r="BY889" i="1"/>
  <c r="BY888" i="1"/>
  <c r="BY887" i="1"/>
  <c r="BY886" i="1"/>
  <c r="CA886" i="1" s="1"/>
  <c r="BY885" i="1"/>
  <c r="CA885" i="1" s="1"/>
  <c r="CB885" i="1" s="1"/>
  <c r="BY884" i="1"/>
  <c r="BY883" i="1"/>
  <c r="BY882" i="1"/>
  <c r="CA882" i="1" s="1"/>
  <c r="CB882" i="1" s="1"/>
  <c r="BY881" i="1"/>
  <c r="BY880" i="1"/>
  <c r="CA880" i="1" s="1"/>
  <c r="CB880" i="1" s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CA855" i="1" s="1"/>
  <c r="CB855" i="1" s="1"/>
  <c r="BY854" i="1"/>
  <c r="CA854" i="1" s="1"/>
  <c r="CB854" i="1" s="1"/>
  <c r="BY853" i="1"/>
  <c r="BY852" i="1"/>
  <c r="BY851" i="1"/>
  <c r="BY850" i="1"/>
  <c r="BY849" i="1"/>
  <c r="BY848" i="1"/>
  <c r="BY847" i="1"/>
  <c r="BY846" i="1"/>
  <c r="BY845" i="1"/>
  <c r="BY844" i="1"/>
  <c r="BY843" i="1"/>
  <c r="CA843" i="1" s="1"/>
  <c r="CB843" i="1" s="1"/>
  <c r="BY842" i="1"/>
  <c r="BY841" i="1"/>
  <c r="CA841" i="1" s="1"/>
  <c r="CB841" i="1" s="1"/>
  <c r="BY840" i="1"/>
  <c r="BY839" i="1"/>
  <c r="BY838" i="1"/>
  <c r="BY837" i="1"/>
  <c r="BY836" i="1"/>
  <c r="BY835" i="1"/>
  <c r="BY834" i="1"/>
  <c r="BY833" i="1"/>
  <c r="BY832" i="1"/>
  <c r="BY831" i="1"/>
  <c r="CA831" i="1" s="1"/>
  <c r="CB831" i="1" s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CA817" i="1" s="1"/>
  <c r="CB817" i="1" s="1"/>
  <c r="BY816" i="1"/>
  <c r="CA816" i="1" s="1"/>
  <c r="CB816" i="1" s="1"/>
  <c r="BY815" i="1"/>
  <c r="BY814" i="1"/>
  <c r="CA814" i="1" s="1"/>
  <c r="BY813" i="1"/>
  <c r="CA813" i="1" s="1"/>
  <c r="CB813" i="1" s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CA786" i="1" s="1"/>
  <c r="CB786" i="1" s="1"/>
  <c r="BY785" i="1"/>
  <c r="CA785" i="1" s="1"/>
  <c r="CB785" i="1" s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CA773" i="1" s="1"/>
  <c r="CB773" i="1" s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CA750" i="1" s="1"/>
  <c r="CB750" i="1" s="1"/>
  <c r="BY749" i="1"/>
  <c r="BY748" i="1"/>
  <c r="CA748" i="1" s="1"/>
  <c r="BY747" i="1"/>
  <c r="BY746" i="1"/>
  <c r="CA746" i="1" s="1"/>
  <c r="CB746" i="1" s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CA722" i="1" s="1"/>
  <c r="CB722" i="1" s="1"/>
  <c r="BY721" i="1"/>
  <c r="CA721" i="1" s="1"/>
  <c r="CB721" i="1" s="1"/>
  <c r="BY720" i="1"/>
  <c r="BY719" i="1"/>
  <c r="BY718" i="1"/>
  <c r="BY717" i="1"/>
  <c r="BY716" i="1"/>
  <c r="BY715" i="1"/>
  <c r="BY714" i="1"/>
  <c r="BY713" i="1"/>
  <c r="BY712" i="1"/>
  <c r="CA712" i="1" s="1"/>
  <c r="CB712" i="1" s="1"/>
  <c r="BY711" i="1"/>
  <c r="BY710" i="1"/>
  <c r="BY709" i="1"/>
  <c r="CA709" i="1" s="1"/>
  <c r="CB709" i="1" s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CA689" i="1" s="1"/>
  <c r="CB689" i="1" s="1"/>
  <c r="BY688" i="1"/>
  <c r="BY687" i="1"/>
  <c r="BY686" i="1"/>
  <c r="CA686" i="1" s="1"/>
  <c r="CB686" i="1" s="1"/>
  <c r="BY685" i="1"/>
  <c r="CA685" i="1" s="1"/>
  <c r="CB685" i="1" s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CA658" i="1" s="1"/>
  <c r="BY657" i="1"/>
  <c r="CA657" i="1" s="1"/>
  <c r="CB657" i="1" s="1"/>
  <c r="BY656" i="1"/>
  <c r="BY655" i="1"/>
  <c r="BY654" i="1"/>
  <c r="BY653" i="1"/>
  <c r="BY652" i="1"/>
  <c r="BZ652" i="1" s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CA638" i="1" s="1"/>
  <c r="CB638" i="1" s="1"/>
  <c r="BY637" i="1"/>
  <c r="CA637" i="1" s="1"/>
  <c r="CB637" i="1" s="1"/>
  <c r="BY636" i="1"/>
  <c r="BY635" i="1"/>
  <c r="BY634" i="1"/>
  <c r="CA634" i="1" s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CA615" i="1" s="1"/>
  <c r="CB615" i="1" s="1"/>
  <c r="BY614" i="1"/>
  <c r="CA614" i="1" s="1"/>
  <c r="CB614" i="1" s="1"/>
  <c r="BY613" i="1"/>
  <c r="BY612" i="1"/>
  <c r="BY611" i="1"/>
  <c r="BY610" i="1"/>
  <c r="BY609" i="1"/>
  <c r="BY608" i="1"/>
  <c r="BY607" i="1"/>
  <c r="BY606" i="1"/>
  <c r="BY605" i="1"/>
  <c r="CA605" i="1" s="1"/>
  <c r="CB605" i="1" s="1"/>
  <c r="BY604" i="1"/>
  <c r="CA604" i="1" s="1"/>
  <c r="CB604" i="1" s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CA589" i="1" s="1"/>
  <c r="CB589" i="1" s="1"/>
  <c r="BY588" i="1"/>
  <c r="CA588" i="1" s="1"/>
  <c r="CB588" i="1" s="1"/>
  <c r="BY587" i="1"/>
  <c r="BY586" i="1"/>
  <c r="CA586" i="1" s="1"/>
  <c r="BY585" i="1"/>
  <c r="BY584" i="1"/>
  <c r="CA584" i="1" s="1"/>
  <c r="CB584" i="1" s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CA568" i="1" s="1"/>
  <c r="CB568" i="1" s="1"/>
  <c r="BY567" i="1"/>
  <c r="BY566" i="1"/>
  <c r="CA566" i="1" s="1"/>
  <c r="CB566" i="1" s="1"/>
  <c r="BY565" i="1"/>
  <c r="BY564" i="1"/>
  <c r="BY563" i="1"/>
  <c r="BY562" i="1"/>
  <c r="BY561" i="1"/>
  <c r="BY560" i="1"/>
  <c r="BY559" i="1"/>
  <c r="BY558" i="1"/>
  <c r="BY557" i="1"/>
  <c r="CA557" i="1" s="1"/>
  <c r="CB557" i="1" s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CA542" i="1" s="1"/>
  <c r="CB542" i="1" s="1"/>
  <c r="BY541" i="1"/>
  <c r="BY540" i="1"/>
  <c r="CA540" i="1" s="1"/>
  <c r="CB540" i="1" s="1"/>
  <c r="BY539" i="1"/>
  <c r="BY538" i="1"/>
  <c r="CA538" i="1" s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CA521" i="1" s="1"/>
  <c r="CB521" i="1" s="1"/>
  <c r="BY520" i="1"/>
  <c r="CA520" i="1" s="1"/>
  <c r="CB520" i="1" s="1"/>
  <c r="BY519" i="1"/>
  <c r="BY518" i="1"/>
  <c r="BY517" i="1"/>
  <c r="BY516" i="1"/>
  <c r="BY515" i="1"/>
  <c r="BY514" i="1"/>
  <c r="BY513" i="1"/>
  <c r="BY512" i="1"/>
  <c r="CA512" i="1" s="1"/>
  <c r="CB512" i="1" s="1"/>
  <c r="BY511" i="1"/>
  <c r="CA511" i="1" s="1"/>
  <c r="CB511" i="1" s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CA495" i="1" s="1"/>
  <c r="CB495" i="1" s="1"/>
  <c r="BY494" i="1"/>
  <c r="CA494" i="1" s="1"/>
  <c r="CB494" i="1" s="1"/>
  <c r="BY493" i="1"/>
  <c r="BY492" i="1"/>
  <c r="BY491" i="1"/>
  <c r="CA491" i="1" s="1"/>
  <c r="CB491" i="1" s="1"/>
  <c r="BY490" i="1"/>
  <c r="CA490" i="1" s="1"/>
  <c r="BY489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CA473" i="1" s="1"/>
  <c r="CB473" i="1" s="1"/>
  <c r="BY472" i="1"/>
  <c r="CA472" i="1" s="1"/>
  <c r="CB472" i="1" s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CA449" i="1" s="1"/>
  <c r="CB449" i="1" s="1"/>
  <c r="BY448" i="1"/>
  <c r="CA448" i="1" s="1"/>
  <c r="CB448" i="1" s="1"/>
  <c r="BY447" i="1"/>
  <c r="BY446" i="1"/>
  <c r="CA446" i="1" s="1"/>
  <c r="CB446" i="1" s="1"/>
  <c r="BY445" i="1"/>
  <c r="CA445" i="1" s="1"/>
  <c r="CB445" i="1" s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CA430" i="1" s="1"/>
  <c r="BY429" i="1"/>
  <c r="BY428" i="1"/>
  <c r="BY427" i="1"/>
  <c r="BY426" i="1"/>
  <c r="BY425" i="1"/>
  <c r="BY424" i="1"/>
  <c r="BY423" i="1"/>
  <c r="BY422" i="1"/>
  <c r="CA422" i="1" s="1"/>
  <c r="CB422" i="1" s="1"/>
  <c r="BY421" i="1"/>
  <c r="CA421" i="1" s="1"/>
  <c r="CB421" i="1" s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CA406" i="1" s="1"/>
  <c r="BY405" i="1"/>
  <c r="BY404" i="1"/>
  <c r="BY403" i="1"/>
  <c r="BY402" i="1"/>
  <c r="CA402" i="1" s="1"/>
  <c r="CB402" i="1" s="1"/>
  <c r="BY401" i="1"/>
  <c r="CA401" i="1" s="1"/>
  <c r="CB401" i="1" s="1"/>
  <c r="BY400" i="1"/>
  <c r="BY399" i="1"/>
  <c r="BY398" i="1"/>
  <c r="BY397" i="1"/>
  <c r="BY396" i="1"/>
  <c r="BY395" i="1"/>
  <c r="BY394" i="1"/>
  <c r="BY393" i="1"/>
  <c r="BY392" i="1"/>
  <c r="BY391" i="1"/>
  <c r="BY390" i="1"/>
  <c r="BY389" i="1"/>
  <c r="BY388" i="1"/>
  <c r="CA388" i="1" s="1"/>
  <c r="CB388" i="1" s="1"/>
  <c r="BY387" i="1"/>
  <c r="CA387" i="1" s="1"/>
  <c r="CB387" i="1" s="1"/>
  <c r="BY386" i="1"/>
  <c r="BY385" i="1"/>
  <c r="BY384" i="1"/>
  <c r="BY383" i="1"/>
  <c r="BY382" i="1"/>
  <c r="BY381" i="1"/>
  <c r="CA381" i="1" s="1"/>
  <c r="CB381" i="1" s="1"/>
  <c r="BY380" i="1"/>
  <c r="CA380" i="1" s="1"/>
  <c r="CB380" i="1" s="1"/>
  <c r="BY379" i="1"/>
  <c r="BY378" i="1"/>
  <c r="BY377" i="1"/>
  <c r="BY376" i="1"/>
  <c r="BY375" i="1"/>
  <c r="BY374" i="1"/>
  <c r="BY373" i="1"/>
  <c r="BY372" i="1"/>
  <c r="BY371" i="1"/>
  <c r="BY370" i="1"/>
  <c r="BY369" i="1"/>
  <c r="BY368" i="1"/>
  <c r="BY367" i="1"/>
  <c r="BY366" i="1"/>
  <c r="CA366" i="1" s="1"/>
  <c r="CB366" i="1" s="1"/>
  <c r="BY365" i="1"/>
  <c r="CA365" i="1" s="1"/>
  <c r="CB365" i="1" s="1"/>
  <c r="BY364" i="1"/>
  <c r="BY363" i="1"/>
  <c r="CA363" i="1" s="1"/>
  <c r="CB363" i="1" s="1"/>
  <c r="BY362" i="1"/>
  <c r="CA362" i="1" s="1"/>
  <c r="CB362" i="1" s="1"/>
  <c r="BY361" i="1"/>
  <c r="BY360" i="1"/>
  <c r="BY359" i="1"/>
  <c r="BY358" i="1"/>
  <c r="BY357" i="1"/>
  <c r="BY356" i="1"/>
  <c r="BY355" i="1"/>
  <c r="BY354" i="1"/>
  <c r="BY353" i="1"/>
  <c r="BY352" i="1"/>
  <c r="BY351" i="1"/>
  <c r="BY350" i="1"/>
  <c r="BY349" i="1"/>
  <c r="CA349" i="1" s="1"/>
  <c r="CB349" i="1" s="1"/>
  <c r="BY348" i="1"/>
  <c r="CA348" i="1" s="1"/>
  <c r="CB348" i="1" s="1"/>
  <c r="BY347" i="1"/>
  <c r="BY346" i="1"/>
  <c r="BY345" i="1"/>
  <c r="BY344" i="1"/>
  <c r="BY343" i="1"/>
  <c r="BY342" i="1"/>
  <c r="BY341" i="1"/>
  <c r="CA341" i="1" s="1"/>
  <c r="CB341" i="1" s="1"/>
  <c r="BY340" i="1"/>
  <c r="CA340" i="1" s="1"/>
  <c r="CB340" i="1" s="1"/>
  <c r="BY339" i="1"/>
  <c r="BY338" i="1"/>
  <c r="BY337" i="1"/>
  <c r="BY336" i="1"/>
  <c r="BY335" i="1"/>
  <c r="BY334" i="1"/>
  <c r="BY333" i="1"/>
  <c r="BY332" i="1"/>
  <c r="BY331" i="1"/>
  <c r="BY330" i="1"/>
  <c r="BY329" i="1"/>
  <c r="BY328" i="1"/>
  <c r="BY327" i="1"/>
  <c r="CA327" i="1" s="1"/>
  <c r="CB327" i="1" s="1"/>
  <c r="BY326" i="1"/>
  <c r="CA326" i="1" s="1"/>
  <c r="CB326" i="1" s="1"/>
  <c r="BY325" i="1"/>
  <c r="BY324" i="1"/>
  <c r="CA324" i="1" s="1"/>
  <c r="CB324" i="1" s="1"/>
  <c r="BY323" i="1"/>
  <c r="CA323" i="1" s="1"/>
  <c r="CB323" i="1" s="1"/>
  <c r="BY322" i="1"/>
  <c r="BY321" i="1"/>
  <c r="BY320" i="1"/>
  <c r="BY319" i="1"/>
  <c r="BY318" i="1"/>
  <c r="BY317" i="1"/>
  <c r="BY316" i="1"/>
  <c r="BY315" i="1"/>
  <c r="BY314" i="1"/>
  <c r="BY313" i="1"/>
  <c r="BY312" i="1"/>
  <c r="BY311" i="1"/>
  <c r="BY310" i="1"/>
  <c r="CA310" i="1" s="1"/>
  <c r="BY309" i="1"/>
  <c r="BY308" i="1"/>
  <c r="BY307" i="1"/>
  <c r="BY306" i="1"/>
  <c r="BY305" i="1"/>
  <c r="BY304" i="1"/>
  <c r="BY303" i="1"/>
  <c r="BY302" i="1"/>
  <c r="CA302" i="1" s="1"/>
  <c r="CB302" i="1" s="1"/>
  <c r="BY301" i="1"/>
  <c r="CA301" i="1" s="1"/>
  <c r="CB301" i="1" s="1"/>
  <c r="BY300" i="1"/>
  <c r="BY299" i="1"/>
  <c r="BY298" i="1"/>
  <c r="BY297" i="1"/>
  <c r="BY296" i="1"/>
  <c r="BY295" i="1"/>
  <c r="BY294" i="1"/>
  <c r="BY293" i="1"/>
  <c r="BY292" i="1"/>
  <c r="BY291" i="1"/>
  <c r="BY290" i="1"/>
  <c r="BY289" i="1"/>
  <c r="BY288" i="1"/>
  <c r="CA288" i="1" s="1"/>
  <c r="CB288" i="1" s="1"/>
  <c r="BY287" i="1"/>
  <c r="CA287" i="1" s="1"/>
  <c r="CB287" i="1" s="1"/>
  <c r="BY286" i="1"/>
  <c r="BY285" i="1"/>
  <c r="BY284" i="1"/>
  <c r="BY283" i="1"/>
  <c r="BY282" i="1"/>
  <c r="BY281" i="1"/>
  <c r="BY280" i="1"/>
  <c r="BY279" i="1"/>
  <c r="BY278" i="1"/>
  <c r="BY277" i="1"/>
  <c r="BY276" i="1"/>
  <c r="BY275" i="1"/>
  <c r="BY274" i="1"/>
  <c r="BY273" i="1"/>
  <c r="BY272" i="1"/>
  <c r="BY271" i="1"/>
  <c r="BY270" i="1"/>
  <c r="CA270" i="1" s="1"/>
  <c r="CB270" i="1" s="1"/>
  <c r="BY269" i="1"/>
  <c r="CA269" i="1" s="1"/>
  <c r="CB269" i="1" s="1"/>
  <c r="BY268" i="1"/>
  <c r="BY267" i="1"/>
  <c r="BY266" i="1"/>
  <c r="BY265" i="1"/>
  <c r="BY264" i="1"/>
  <c r="BY263" i="1"/>
  <c r="CA263" i="1" s="1"/>
  <c r="CB263" i="1" s="1"/>
  <c r="BY262" i="1"/>
  <c r="CA262" i="1" s="1"/>
  <c r="BY261" i="1"/>
  <c r="BY260" i="1"/>
  <c r="BY259" i="1"/>
  <c r="BY258" i="1"/>
  <c r="BY257" i="1"/>
  <c r="BY255" i="1"/>
  <c r="BY254" i="1"/>
  <c r="BY253" i="1"/>
  <c r="BY252" i="1"/>
  <c r="BY251" i="1"/>
  <c r="BY250" i="1"/>
  <c r="BY249" i="1"/>
  <c r="CA249" i="1" s="1"/>
  <c r="CB249" i="1" s="1"/>
  <c r="BY248" i="1"/>
  <c r="BY247" i="1"/>
  <c r="BY246" i="1"/>
  <c r="BY245" i="1"/>
  <c r="CA245" i="1" s="1"/>
  <c r="CB245" i="1" s="1"/>
  <c r="BY244" i="1"/>
  <c r="CA244" i="1" s="1"/>
  <c r="CB244" i="1" s="1"/>
  <c r="BY243" i="1"/>
  <c r="BY242" i="1"/>
  <c r="BY241" i="1"/>
  <c r="BY240" i="1"/>
  <c r="BY239" i="1"/>
  <c r="BY238" i="1"/>
  <c r="BY237" i="1"/>
  <c r="BY236" i="1"/>
  <c r="BY235" i="1"/>
  <c r="BY234" i="1"/>
  <c r="BY233" i="1"/>
  <c r="BY232" i="1"/>
  <c r="BY231" i="1"/>
  <c r="CA231" i="1" s="1"/>
  <c r="CB231" i="1" s="1"/>
  <c r="BY230" i="1"/>
  <c r="CA230" i="1" s="1"/>
  <c r="CB230" i="1" s="1"/>
  <c r="BY229" i="1"/>
  <c r="BY228" i="1"/>
  <c r="BY227" i="1"/>
  <c r="BY226" i="1"/>
  <c r="BY225" i="1"/>
  <c r="BY224" i="1"/>
  <c r="BY223" i="1"/>
  <c r="BY222" i="1"/>
  <c r="BY221" i="1"/>
  <c r="BY220" i="1"/>
  <c r="BY219" i="1"/>
  <c r="BY218" i="1"/>
  <c r="BY217" i="1"/>
  <c r="BY216" i="1"/>
  <c r="BY215" i="1"/>
  <c r="BY214" i="1"/>
  <c r="BY213" i="1"/>
  <c r="BY212" i="1"/>
  <c r="BY211" i="1"/>
  <c r="BY210" i="1"/>
  <c r="BY209" i="1"/>
  <c r="CA209" i="1" s="1"/>
  <c r="CB209" i="1" s="1"/>
  <c r="BY208" i="1"/>
  <c r="CA208" i="1" s="1"/>
  <c r="CB208" i="1" s="1"/>
  <c r="BY207" i="1"/>
  <c r="BY206" i="1"/>
  <c r="CA206" i="1" s="1"/>
  <c r="CB206" i="1" s="1"/>
  <c r="BY205" i="1"/>
  <c r="CA205" i="1" s="1"/>
  <c r="CB205" i="1" s="1"/>
  <c r="BY204" i="1"/>
  <c r="BY203" i="1"/>
  <c r="BY202" i="1"/>
  <c r="BY201" i="1"/>
  <c r="BY200" i="1"/>
  <c r="BY199" i="1"/>
  <c r="BY198" i="1"/>
  <c r="BY197" i="1"/>
  <c r="BY196" i="1"/>
  <c r="BY195" i="1"/>
  <c r="BY194" i="1"/>
  <c r="BY193" i="1"/>
  <c r="BY192" i="1"/>
  <c r="CA192" i="1" s="1"/>
  <c r="BY191" i="1"/>
  <c r="CA191" i="1" s="1"/>
  <c r="CB191" i="1" s="1"/>
  <c r="BY190" i="1"/>
  <c r="BY189" i="1"/>
  <c r="BY188" i="1"/>
  <c r="BY187" i="1"/>
  <c r="BY186" i="1"/>
  <c r="BY185" i="1"/>
  <c r="BY184" i="1"/>
  <c r="CA184" i="1" s="1"/>
  <c r="CB184" i="1" s="1"/>
  <c r="BY183" i="1"/>
  <c r="CA183" i="1" s="1"/>
  <c r="CB183" i="1" s="1"/>
  <c r="BY182" i="1"/>
  <c r="BY181" i="1"/>
  <c r="BY180" i="1"/>
  <c r="BY179" i="1"/>
  <c r="BY178" i="1"/>
  <c r="BY177" i="1"/>
  <c r="BY176" i="1"/>
  <c r="BY175" i="1"/>
  <c r="BY174" i="1"/>
  <c r="BY173" i="1"/>
  <c r="BY172" i="1"/>
  <c r="BY171" i="1"/>
  <c r="BY170" i="1"/>
  <c r="CA170" i="1" s="1"/>
  <c r="CB170" i="1" s="1"/>
  <c r="BY169" i="1"/>
  <c r="CA169" i="1" s="1"/>
  <c r="CB169" i="1" s="1"/>
  <c r="BY168" i="1"/>
  <c r="BY167" i="1"/>
  <c r="CA167" i="1" s="1"/>
  <c r="CB167" i="1" s="1"/>
  <c r="BY166" i="1"/>
  <c r="CA166" i="1" s="1"/>
  <c r="BY165" i="1"/>
  <c r="BY164" i="1"/>
  <c r="BY163" i="1"/>
  <c r="BY162" i="1"/>
  <c r="BY161" i="1"/>
  <c r="BY160" i="1"/>
  <c r="BY159" i="1"/>
  <c r="BY158" i="1"/>
  <c r="BY157" i="1"/>
  <c r="BY156" i="1"/>
  <c r="BY155" i="1"/>
  <c r="BY154" i="1"/>
  <c r="BY153" i="1"/>
  <c r="CA153" i="1" s="1"/>
  <c r="CB153" i="1" s="1"/>
  <c r="BY152" i="1"/>
  <c r="BY151" i="1"/>
  <c r="BY150" i="1"/>
  <c r="BY149" i="1"/>
  <c r="BY148" i="1"/>
  <c r="BY147" i="1"/>
  <c r="CA147" i="1" s="1"/>
  <c r="CB147" i="1" s="1"/>
  <c r="BY146" i="1"/>
  <c r="BY145" i="1"/>
  <c r="CA145" i="1" s="1"/>
  <c r="CB145" i="1" s="1"/>
  <c r="BY144" i="1"/>
  <c r="BY143" i="1"/>
  <c r="BY142" i="1"/>
  <c r="BY141" i="1"/>
  <c r="BY140" i="1"/>
  <c r="BY139" i="1"/>
  <c r="BY138" i="1"/>
  <c r="BY137" i="1"/>
  <c r="BY136" i="1"/>
  <c r="BY135" i="1"/>
  <c r="BY134" i="1"/>
  <c r="CA134" i="1" s="1"/>
  <c r="CB134" i="1" s="1"/>
  <c r="BY133" i="1"/>
  <c r="BY132" i="1"/>
  <c r="CA132" i="1" s="1"/>
  <c r="CB132" i="1" s="1"/>
  <c r="BY131" i="1"/>
  <c r="BY130" i="1"/>
  <c r="CA130" i="1" s="1"/>
  <c r="BY129" i="1"/>
  <c r="CA129" i="1" s="1"/>
  <c r="CB129" i="1" s="1"/>
  <c r="BY128" i="1"/>
  <c r="BY127" i="1"/>
  <c r="BY126" i="1"/>
  <c r="BY125" i="1"/>
  <c r="BY124" i="1"/>
  <c r="BY123" i="1"/>
  <c r="BY122" i="1"/>
  <c r="BY121" i="1"/>
  <c r="BY120" i="1"/>
  <c r="BY119" i="1"/>
  <c r="BY118" i="1"/>
  <c r="BY117" i="1"/>
  <c r="CA117" i="1" s="1"/>
  <c r="CB117" i="1" s="1"/>
  <c r="BY116" i="1"/>
  <c r="BY115" i="1"/>
  <c r="BY114" i="1"/>
  <c r="BY113" i="1"/>
  <c r="CA113" i="1" s="1"/>
  <c r="CB113" i="1" s="1"/>
  <c r="BY112" i="1"/>
  <c r="CA112" i="1" s="1"/>
  <c r="CB112" i="1" s="1"/>
  <c r="BY111" i="1"/>
  <c r="BZ111" i="1" s="1"/>
  <c r="BY110" i="1"/>
  <c r="BY109" i="1"/>
  <c r="BY108" i="1"/>
  <c r="BY107" i="1"/>
  <c r="BY106" i="1"/>
  <c r="BY105" i="1"/>
  <c r="BY104" i="1"/>
  <c r="BY103" i="1"/>
  <c r="BY102" i="1"/>
  <c r="BY101" i="1"/>
  <c r="BY100" i="1"/>
  <c r="CA100" i="1" s="1"/>
  <c r="CB100" i="1" s="1"/>
  <c r="BY99" i="1"/>
  <c r="CA99" i="1" s="1"/>
  <c r="CB99" i="1" s="1"/>
  <c r="BY98" i="1"/>
  <c r="BY97" i="1"/>
  <c r="BY96" i="1"/>
  <c r="BY95" i="1"/>
  <c r="CA95" i="1" s="1"/>
  <c r="CB95" i="1" s="1"/>
  <c r="BY94" i="1"/>
  <c r="BY93" i="1"/>
  <c r="CA93" i="1" s="1"/>
  <c r="CB93" i="1" s="1"/>
  <c r="BY92" i="1"/>
  <c r="BY91" i="1"/>
  <c r="BY90" i="1"/>
  <c r="BY89" i="1"/>
  <c r="BY88" i="1"/>
  <c r="BY87" i="1"/>
  <c r="BY86" i="1"/>
  <c r="BY85" i="1"/>
  <c r="BY84" i="1"/>
  <c r="BY83" i="1"/>
  <c r="BY82" i="1"/>
  <c r="CA82" i="1" s="1"/>
  <c r="BY81" i="1"/>
  <c r="BY80" i="1"/>
  <c r="BY79" i="1"/>
  <c r="BY78" i="1"/>
  <c r="BY77" i="1"/>
  <c r="CA77" i="1" s="1"/>
  <c r="CB77" i="1" s="1"/>
  <c r="BY76" i="1"/>
  <c r="CA76" i="1" s="1"/>
  <c r="CB76" i="1" s="1"/>
  <c r="BY75" i="1"/>
  <c r="BY74" i="1"/>
  <c r="BY73" i="1"/>
  <c r="BY72" i="1"/>
  <c r="BY71" i="1"/>
  <c r="BY70" i="1"/>
  <c r="BY69" i="1"/>
  <c r="BY68" i="1"/>
  <c r="BY67" i="1"/>
  <c r="BY66" i="1"/>
  <c r="BY65" i="1"/>
  <c r="BY64" i="1"/>
  <c r="CA64" i="1" s="1"/>
  <c r="CB64" i="1" s="1"/>
  <c r="BY63" i="1"/>
  <c r="CA63" i="1" s="1"/>
  <c r="CB63" i="1" s="1"/>
  <c r="BY62" i="1"/>
  <c r="BY61" i="1"/>
  <c r="CA61" i="1" s="1"/>
  <c r="CB61" i="1" s="1"/>
  <c r="BY60" i="1"/>
  <c r="CA60" i="1" s="1"/>
  <c r="CB60" i="1" s="1"/>
  <c r="BY59" i="1"/>
  <c r="BY58" i="1"/>
  <c r="BY57" i="1"/>
  <c r="BY56" i="1"/>
  <c r="BY55" i="1"/>
  <c r="BY54" i="1"/>
  <c r="BY53" i="1"/>
  <c r="BY52" i="1"/>
  <c r="BY51" i="1"/>
  <c r="BY50" i="1"/>
  <c r="BY49" i="1"/>
  <c r="BY48" i="1"/>
  <c r="CA48" i="1" s="1"/>
  <c r="CB48" i="1" s="1"/>
  <c r="BY47" i="1"/>
  <c r="CA47" i="1" s="1"/>
  <c r="CB47" i="1" s="1"/>
  <c r="BY46" i="1"/>
  <c r="BY45" i="1"/>
  <c r="BY44" i="1"/>
  <c r="BY43" i="1"/>
  <c r="BY42" i="1"/>
  <c r="CA42" i="1" s="1"/>
  <c r="CB42" i="1" s="1"/>
  <c r="BY41" i="1"/>
  <c r="BY40" i="1"/>
  <c r="CA40" i="1" s="1"/>
  <c r="CB40" i="1" s="1"/>
  <c r="BY39" i="1"/>
  <c r="BY38" i="1"/>
  <c r="BY37" i="1"/>
  <c r="BY36" i="1"/>
  <c r="BY35" i="1"/>
  <c r="BY34" i="1"/>
  <c r="BY33" i="1"/>
  <c r="BY32" i="1"/>
  <c r="BY31" i="1"/>
  <c r="BY30" i="1"/>
  <c r="BY29" i="1"/>
  <c r="CA29" i="1" s="1"/>
  <c r="CB29" i="1" s="1"/>
  <c r="BY28" i="1"/>
  <c r="BY27" i="1"/>
  <c r="CA27" i="1" s="1"/>
  <c r="CB27" i="1" s="1"/>
  <c r="BY26" i="1"/>
  <c r="BY25" i="1"/>
  <c r="CA25" i="1" s="1"/>
  <c r="CB25" i="1" s="1"/>
  <c r="BY24" i="1"/>
  <c r="CA24" i="1" s="1"/>
  <c r="CB24" i="1" s="1"/>
  <c r="BY23" i="1"/>
  <c r="BY22" i="1"/>
  <c r="BY21" i="1"/>
  <c r="BY20" i="1"/>
  <c r="BY19" i="1"/>
  <c r="BY18" i="1"/>
  <c r="BY17" i="1"/>
  <c r="BY16" i="1"/>
  <c r="BY15" i="1"/>
  <c r="BY14" i="1"/>
  <c r="BY13" i="1"/>
  <c r="BY12" i="1"/>
  <c r="CA12" i="1" s="1"/>
  <c r="CB12" i="1" s="1"/>
  <c r="BY11" i="1"/>
  <c r="CA11" i="1" s="1"/>
  <c r="CB11" i="1" s="1"/>
  <c r="BY10" i="1"/>
  <c r="BY9" i="1"/>
  <c r="CA9" i="1" s="1"/>
  <c r="CB9" i="1" s="1"/>
  <c r="BY8" i="1"/>
  <c r="BZ8" i="1" s="1"/>
  <c r="BY7" i="1"/>
  <c r="BY6" i="1"/>
  <c r="BY5" i="1"/>
  <c r="BY4" i="1"/>
  <c r="BY3" i="1"/>
  <c r="BY2" i="1"/>
  <c r="BZ2" i="1" s="1"/>
  <c r="BY256" i="1"/>
  <c r="CA1513" i="1"/>
  <c r="CB1513" i="1" s="1"/>
  <c r="H4" i="2"/>
  <c r="H5" i="2"/>
  <c r="H6" i="2"/>
  <c r="H7" i="2"/>
  <c r="H8" i="2"/>
  <c r="H9" i="2"/>
  <c r="H10" i="2"/>
  <c r="H11" i="2"/>
  <c r="H12" i="2"/>
  <c r="H13" i="2"/>
  <c r="H14" i="2"/>
  <c r="H3" i="2"/>
  <c r="S5" i="4"/>
  <c r="S8" i="4"/>
  <c r="S7" i="4"/>
  <c r="S6" i="4"/>
  <c r="S4" i="4"/>
  <c r="S3" i="4"/>
  <c r="E8" i="2"/>
  <c r="F8" i="2" s="1"/>
  <c r="G8" i="2" s="1"/>
  <c r="F7" i="2"/>
  <c r="G7" i="2" s="1"/>
  <c r="E7" i="2"/>
  <c r="E6" i="2"/>
  <c r="F6" i="2" s="1"/>
  <c r="G6" i="2" s="1"/>
  <c r="E5" i="2"/>
  <c r="F5" i="2" s="1"/>
  <c r="G5" i="2" s="1"/>
  <c r="B5" i="2"/>
  <c r="B6" i="2" s="1"/>
  <c r="B7" i="2" s="1"/>
  <c r="B8" i="2" s="1"/>
  <c r="B9" i="2" s="1"/>
  <c r="B10" i="2" s="1"/>
  <c r="B11" i="2" s="1"/>
  <c r="B12" i="2" s="1"/>
  <c r="B13" i="2" s="1"/>
  <c r="B14" i="2" s="1"/>
  <c r="F4" i="2"/>
  <c r="G4" i="2" s="1"/>
  <c r="E4" i="2"/>
  <c r="CA1803" i="1" l="1"/>
  <c r="CB1803" i="1" s="1"/>
  <c r="CA1802" i="1"/>
  <c r="CB1802" i="1" s="1"/>
  <c r="CA1830" i="1"/>
  <c r="CB1830" i="1" s="1"/>
  <c r="CA1822" i="1"/>
  <c r="CB1822" i="1" s="1"/>
  <c r="CA1811" i="1"/>
  <c r="CB1811" i="1" s="1"/>
  <c r="CA1806" i="1"/>
  <c r="CB1806" i="1" s="1"/>
  <c r="CA1844" i="1"/>
  <c r="CB1844" i="1" s="1"/>
  <c r="CA1827" i="1"/>
  <c r="CB1827" i="1" s="1"/>
  <c r="CA1826" i="1"/>
  <c r="CB1826" i="1" s="1"/>
  <c r="CA1804" i="1"/>
  <c r="CB1804" i="1" s="1"/>
  <c r="CA1798" i="1"/>
  <c r="CB1798" i="1" s="1"/>
  <c r="CA1843" i="1"/>
  <c r="CB1843" i="1" s="1"/>
  <c r="CA1841" i="1"/>
  <c r="CB1841" i="1" s="1"/>
  <c r="CA1810" i="1"/>
  <c r="CB1810" i="1" s="1"/>
  <c r="CA1825" i="1"/>
  <c r="CB1825" i="1" s="1"/>
  <c r="CA1840" i="1"/>
  <c r="CB1840" i="1" s="1"/>
  <c r="CA1848" i="1"/>
  <c r="CB1848" i="1" s="1"/>
  <c r="CA1818" i="1"/>
  <c r="CB1818" i="1" s="1"/>
  <c r="CA1833" i="1"/>
  <c r="CB1833" i="1" s="1"/>
  <c r="CA1828" i="1"/>
  <c r="CB1828" i="1" s="1"/>
  <c r="CA1814" i="1"/>
  <c r="CB1814" i="1" s="1"/>
  <c r="CA1836" i="1"/>
  <c r="CB1836" i="1" s="1"/>
  <c r="CA1849" i="1"/>
  <c r="CB1849" i="1" s="1"/>
  <c r="CA1834" i="1"/>
  <c r="CB1834" i="1" s="1"/>
  <c r="CA1812" i="1"/>
  <c r="CB1812" i="1" s="1"/>
  <c r="CA1838" i="1"/>
  <c r="CB1838" i="1" s="1"/>
  <c r="CA1816" i="1"/>
  <c r="CB1816" i="1" s="1"/>
  <c r="CA1846" i="1"/>
  <c r="CB1846" i="1" s="1"/>
  <c r="CA1842" i="1"/>
  <c r="CB1842" i="1" s="1"/>
  <c r="CA1824" i="1"/>
  <c r="CB1824" i="1" s="1"/>
  <c r="BZ1820" i="1"/>
  <c r="CA1809" i="1"/>
  <c r="CB1809" i="1" s="1"/>
  <c r="CA1801" i="1"/>
  <c r="CB1801" i="1" s="1"/>
  <c r="CC1830" i="1"/>
  <c r="CA1819" i="1"/>
  <c r="CB1819" i="1" s="1"/>
  <c r="CA1850" i="1"/>
  <c r="CB1850" i="1" s="1"/>
  <c r="CA1832" i="1"/>
  <c r="CB1832" i="1" s="1"/>
  <c r="CA1817" i="1"/>
  <c r="CB1817" i="1" s="1"/>
  <c r="CA1835" i="1"/>
  <c r="CB1835" i="1" s="1"/>
  <c r="CC1820" i="1"/>
  <c r="CA1847" i="1"/>
  <c r="CB1847" i="1" s="1"/>
  <c r="CA1839" i="1"/>
  <c r="CB1839" i="1" s="1"/>
  <c r="CA1831" i="1"/>
  <c r="CB1831" i="1" s="1"/>
  <c r="CA1823" i="1"/>
  <c r="CB1823" i="1" s="1"/>
  <c r="CA1815" i="1"/>
  <c r="CB1815" i="1" s="1"/>
  <c r="CA1807" i="1"/>
  <c r="CB1807" i="1" s="1"/>
  <c r="CA1799" i="1"/>
  <c r="CB1799" i="1" s="1"/>
  <c r="CA1808" i="1"/>
  <c r="CB1808" i="1" s="1"/>
  <c r="CA1800" i="1"/>
  <c r="CB1800" i="1" s="1"/>
  <c r="CA1845" i="1"/>
  <c r="CB1845" i="1" s="1"/>
  <c r="CA1837" i="1"/>
  <c r="CB1837" i="1" s="1"/>
  <c r="CA1829" i="1"/>
  <c r="CB1829" i="1" s="1"/>
  <c r="CA1821" i="1"/>
  <c r="CB1821" i="1" s="1"/>
  <c r="CA1813" i="1"/>
  <c r="CB1813" i="1" s="1"/>
  <c r="CA1805" i="1"/>
  <c r="CB1805" i="1" s="1"/>
  <c r="CA1797" i="1"/>
  <c r="CB1797" i="1" s="1"/>
  <c r="CC430" i="1"/>
  <c r="CC490" i="1"/>
  <c r="CC1366" i="1"/>
  <c r="CC1384" i="1"/>
  <c r="V15" i="4"/>
  <c r="Q13" i="4"/>
  <c r="V20" i="4"/>
  <c r="V14" i="4"/>
  <c r="W19" i="4"/>
  <c r="V19" i="4"/>
  <c r="W18" i="4"/>
  <c r="V18" i="4"/>
  <c r="W23" i="4"/>
  <c r="W17" i="4"/>
  <c r="V23" i="4"/>
  <c r="V17" i="4"/>
  <c r="W22" i="4"/>
  <c r="W16" i="4"/>
  <c r="V22" i="4"/>
  <c r="W21" i="4"/>
  <c r="W15" i="4"/>
  <c r="V16" i="4"/>
  <c r="V21" i="4"/>
  <c r="W20" i="4"/>
  <c r="W14" i="4"/>
  <c r="U22" i="4"/>
  <c r="T16" i="4"/>
  <c r="U18" i="4"/>
  <c r="T15" i="4"/>
  <c r="T21" i="4"/>
  <c r="U15" i="4"/>
  <c r="U21" i="4"/>
  <c r="T22" i="4"/>
  <c r="U16" i="4"/>
  <c r="CC1574" i="1"/>
  <c r="T17" i="4"/>
  <c r="T23" i="4"/>
  <c r="T18" i="4"/>
  <c r="T19" i="4"/>
  <c r="CC1048" i="1"/>
  <c r="U19" i="4"/>
  <c r="T14" i="4"/>
  <c r="T20" i="4"/>
  <c r="U14" i="4"/>
  <c r="U20" i="4"/>
  <c r="U17" i="4"/>
  <c r="U23" i="4"/>
  <c r="CB1384" i="1"/>
  <c r="CC1391" i="1"/>
  <c r="CB1574" i="1"/>
  <c r="CC1380" i="1"/>
  <c r="CC816" i="1"/>
  <c r="CC588" i="1"/>
  <c r="CC1090" i="1"/>
  <c r="CC1617" i="1"/>
  <c r="CB1617" i="1"/>
  <c r="CC406" i="1"/>
  <c r="CB406" i="1"/>
  <c r="CC814" i="1"/>
  <c r="CB814" i="1"/>
  <c r="CC909" i="1"/>
  <c r="CB909" i="1"/>
  <c r="CC538" i="1"/>
  <c r="CB538" i="1"/>
  <c r="CC634" i="1"/>
  <c r="CB634" i="1"/>
  <c r="CC82" i="1"/>
  <c r="CB82" i="1"/>
  <c r="CC130" i="1"/>
  <c r="CB130" i="1"/>
  <c r="CC166" i="1"/>
  <c r="CB166" i="1"/>
  <c r="CB923" i="1"/>
  <c r="CC923" i="1"/>
  <c r="CC1091" i="1"/>
  <c r="CB1091" i="1"/>
  <c r="CC1115" i="1"/>
  <c r="CB1115" i="1"/>
  <c r="CC1223" i="1"/>
  <c r="CC1319" i="1"/>
  <c r="CB1319" i="1"/>
  <c r="CB1403" i="1"/>
  <c r="CC1403" i="1"/>
  <c r="CB1571" i="1"/>
  <c r="CC1571" i="1"/>
  <c r="CC1017" i="1"/>
  <c r="CC310" i="1"/>
  <c r="CB310" i="1"/>
  <c r="CC658" i="1"/>
  <c r="CB658" i="1"/>
  <c r="CC1018" i="1"/>
  <c r="CB1018" i="1"/>
  <c r="CC1198" i="1"/>
  <c r="CB1198" i="1"/>
  <c r="CC1402" i="1"/>
  <c r="CB1402" i="1"/>
  <c r="CB1223" i="1"/>
  <c r="CC262" i="1"/>
  <c r="CB262" i="1"/>
  <c r="CC586" i="1"/>
  <c r="CB586" i="1"/>
  <c r="CC886" i="1"/>
  <c r="CB886" i="1"/>
  <c r="CC1186" i="1"/>
  <c r="CB1186" i="1"/>
  <c r="CC1498" i="1"/>
  <c r="CB1498" i="1"/>
  <c r="CC1654" i="1"/>
  <c r="CB1654" i="1"/>
  <c r="CB430" i="1"/>
  <c r="CB490" i="1"/>
  <c r="CB1366" i="1"/>
  <c r="CC1334" i="1"/>
  <c r="CB1334" i="1"/>
  <c r="CC1454" i="1"/>
  <c r="CB1454" i="1"/>
  <c r="CC1598" i="1"/>
  <c r="CB1598" i="1"/>
  <c r="CC1337" i="1"/>
  <c r="CB1337" i="1"/>
  <c r="CC1361" i="1"/>
  <c r="CB1361" i="1"/>
  <c r="CC1601" i="1"/>
  <c r="CB1601" i="1"/>
  <c r="CC1452" i="1"/>
  <c r="CC192" i="1"/>
  <c r="CB192" i="1"/>
  <c r="CC748" i="1"/>
  <c r="CB748" i="1"/>
  <c r="CC1408" i="1"/>
  <c r="CC1432" i="1"/>
  <c r="CC1528" i="1"/>
  <c r="CB1528" i="1"/>
  <c r="CC1313" i="1"/>
  <c r="CC1433" i="1"/>
  <c r="CC1457" i="1"/>
  <c r="CC1541" i="1"/>
  <c r="CC1625" i="1"/>
  <c r="CC1576" i="1"/>
  <c r="CC1540" i="1"/>
  <c r="CC1480" i="1"/>
  <c r="CC1396" i="1"/>
  <c r="CC1156" i="1"/>
  <c r="CC1060" i="1"/>
  <c r="CC954" i="1"/>
  <c r="CC990" i="1"/>
  <c r="CC1074" i="1"/>
  <c r="CC1086" i="1"/>
  <c r="CC1098" i="1"/>
  <c r="CC1158" i="1"/>
  <c r="CC1206" i="1"/>
  <c r="CC1290" i="1"/>
  <c r="CC1314" i="1"/>
  <c r="CC1362" i="1"/>
  <c r="CC1386" i="1"/>
  <c r="CC1434" i="1"/>
  <c r="CC1470" i="1"/>
  <c r="CC1482" i="1"/>
  <c r="CC1554" i="1"/>
  <c r="CC1590" i="1"/>
  <c r="CC1599" i="1"/>
  <c r="CC1575" i="1"/>
  <c r="CC1455" i="1"/>
  <c r="CC1371" i="1"/>
  <c r="CC1323" i="1"/>
  <c r="CC1203" i="1"/>
  <c r="CC1155" i="1"/>
  <c r="CC1143" i="1"/>
  <c r="CC1131" i="1"/>
  <c r="CC1083" i="1"/>
  <c r="CC1059" i="1"/>
  <c r="CC1023" i="1"/>
  <c r="CC951" i="1"/>
  <c r="CC891" i="1"/>
  <c r="CC831" i="1"/>
  <c r="CC1526" i="1"/>
  <c r="CC1382" i="1"/>
  <c r="CC1499" i="1"/>
  <c r="CC191" i="1"/>
  <c r="CC900" i="1"/>
  <c r="CC960" i="1"/>
  <c r="CC972" i="1"/>
  <c r="CC1020" i="1"/>
  <c r="CC1092" i="1"/>
  <c r="CC1128" i="1"/>
  <c r="CC1140" i="1"/>
  <c r="CC1152" i="1"/>
  <c r="CC1200" i="1"/>
  <c r="CC1212" i="1"/>
  <c r="CC1332" i="1"/>
  <c r="CC1344" i="1"/>
  <c r="CC1476" i="1"/>
  <c r="CC1500" i="1"/>
  <c r="CC1584" i="1"/>
  <c r="CC1197" i="1"/>
  <c r="CC1513" i="1"/>
  <c r="CC721" i="1"/>
  <c r="CC1129" i="1"/>
  <c r="CC566" i="1"/>
  <c r="CC722" i="1"/>
  <c r="CC1046" i="1"/>
  <c r="CC1070" i="1"/>
  <c r="CC1106" i="1"/>
  <c r="CC1166" i="1"/>
  <c r="CC1190" i="1"/>
  <c r="CC1117" i="1"/>
  <c r="CC1178" i="1"/>
  <c r="CC1021" i="1"/>
  <c r="CC813" i="1"/>
  <c r="CC327" i="1"/>
  <c r="CC363" i="1"/>
  <c r="CC387" i="1"/>
  <c r="CC495" i="1"/>
  <c r="CC615" i="1"/>
  <c r="CC843" i="1"/>
  <c r="CC855" i="1"/>
  <c r="CC903" i="1"/>
  <c r="CC1227" i="1"/>
  <c r="CC1383" i="1"/>
  <c r="CC27" i="1"/>
  <c r="CC63" i="1"/>
  <c r="CC99" i="1"/>
  <c r="CC147" i="1"/>
  <c r="CC183" i="1"/>
  <c r="CC1733" i="1"/>
  <c r="CC1697" i="1"/>
  <c r="CC1685" i="1"/>
  <c r="CC145" i="1"/>
  <c r="BZ1048" i="1"/>
  <c r="BZ145" i="1"/>
  <c r="BZ1526" i="1"/>
  <c r="BZ191" i="1"/>
  <c r="BZ1574" i="1"/>
  <c r="CC9" i="1"/>
  <c r="CC93" i="1"/>
  <c r="CC117" i="1"/>
  <c r="CC129" i="1"/>
  <c r="CC153" i="1"/>
  <c r="CC249" i="1"/>
  <c r="BZ269" i="1"/>
  <c r="BZ1617" i="1"/>
  <c r="BZ588" i="1"/>
  <c r="BZ589" i="1"/>
  <c r="BZ1021" i="1"/>
  <c r="BZ1226" i="1"/>
  <c r="BZ1265" i="1"/>
  <c r="BZ1290" i="1"/>
  <c r="BZ1572" i="1"/>
  <c r="BZ205" i="1"/>
  <c r="BZ270" i="1"/>
  <c r="BZ1725" i="1"/>
  <c r="BZ586" i="1"/>
  <c r="BZ323" i="1"/>
  <c r="BZ637" i="1"/>
  <c r="BZ1646" i="1"/>
  <c r="BZ324" i="1"/>
  <c r="BZ1692" i="1"/>
  <c r="BZ326" i="1"/>
  <c r="BZ841" i="1"/>
  <c r="BZ721" i="1"/>
  <c r="BZ746" i="1"/>
  <c r="BZ816" i="1"/>
  <c r="BZ1697" i="1"/>
  <c r="BZ445" i="1"/>
  <c r="BZ854" i="1"/>
  <c r="BZ446" i="1"/>
  <c r="BZ912" i="1"/>
  <c r="BZ1728" i="1"/>
  <c r="CC205" i="1"/>
  <c r="BZ95" i="1"/>
  <c r="BZ520" i="1"/>
  <c r="BZ948" i="1"/>
  <c r="BZ1501" i="1"/>
  <c r="BZ1729" i="1"/>
  <c r="BZ1128" i="1"/>
  <c r="BZ1645" i="1"/>
  <c r="BZ1298" i="1"/>
  <c r="BZ1332" i="1"/>
  <c r="BZ1334" i="1"/>
  <c r="BZ1500" i="1"/>
  <c r="CC381" i="1"/>
  <c r="CC657" i="1"/>
  <c r="CC885" i="1"/>
  <c r="CC921" i="1"/>
  <c r="CC981" i="1"/>
  <c r="CC1389" i="1"/>
  <c r="CC1677" i="1"/>
  <c r="CC1725" i="1"/>
  <c r="BZ132" i="1"/>
  <c r="BZ566" i="1"/>
  <c r="BZ949" i="1"/>
  <c r="BZ1502" i="1"/>
  <c r="BZ1730" i="1"/>
  <c r="BZ1263" i="1"/>
  <c r="BZ1431" i="1"/>
  <c r="CC366" i="1"/>
  <c r="BZ1086" i="1"/>
  <c r="BZ1457" i="1"/>
  <c r="BZ1611" i="1"/>
  <c r="CA988" i="1"/>
  <c r="CC263" i="1"/>
  <c r="CC167" i="1"/>
  <c r="BZ843" i="1"/>
  <c r="BZ1060" i="1"/>
  <c r="BZ1433" i="1"/>
  <c r="BZ1720" i="1"/>
  <c r="CC77" i="1"/>
  <c r="CC209" i="1"/>
  <c r="CC270" i="1"/>
  <c r="BZ1601" i="1"/>
  <c r="BZ147" i="1"/>
  <c r="BZ855" i="1"/>
  <c r="BZ1323" i="1"/>
  <c r="BZ1470" i="1"/>
  <c r="BZ327" i="1"/>
  <c r="BZ1155" i="1"/>
  <c r="CA652" i="1"/>
  <c r="BZ387" i="1"/>
  <c r="BZ657" i="1"/>
  <c r="BZ1156" i="1"/>
  <c r="BZ27" i="1"/>
  <c r="BZ206" i="1"/>
  <c r="BZ388" i="1"/>
  <c r="BZ658" i="1"/>
  <c r="BZ1158" i="1"/>
  <c r="BZ1360" i="1"/>
  <c r="BZ1755" i="1"/>
  <c r="CA989" i="1"/>
  <c r="CC287" i="1"/>
  <c r="CC323" i="1"/>
  <c r="CC1691" i="1"/>
  <c r="BZ40" i="1"/>
  <c r="BZ208" i="1"/>
  <c r="BZ1648" i="1"/>
  <c r="CA1511" i="1"/>
  <c r="CC11" i="1"/>
  <c r="CC288" i="1"/>
  <c r="CC348" i="1"/>
  <c r="BZ47" i="1"/>
  <c r="BZ209" i="1"/>
  <c r="BZ1227" i="1"/>
  <c r="BZ1362" i="1"/>
  <c r="BZ1528" i="1"/>
  <c r="BZ1649" i="1"/>
  <c r="BZ1769" i="1"/>
  <c r="CC301" i="1"/>
  <c r="CC349" i="1"/>
  <c r="CC421" i="1"/>
  <c r="CC445" i="1"/>
  <c r="CC589" i="1"/>
  <c r="CC637" i="1"/>
  <c r="CC685" i="1"/>
  <c r="CC709" i="1"/>
  <c r="CC817" i="1"/>
  <c r="CC841" i="1"/>
  <c r="CC949" i="1"/>
  <c r="CC1225" i="1"/>
  <c r="CC1297" i="1"/>
  <c r="CC1429" i="1"/>
  <c r="CC1501" i="1"/>
  <c r="CC1645" i="1"/>
  <c r="CC1729" i="1"/>
  <c r="CC1777" i="1"/>
  <c r="BZ48" i="1"/>
  <c r="BZ262" i="1"/>
  <c r="BZ448" i="1"/>
  <c r="BZ748" i="1"/>
  <c r="BZ1023" i="1"/>
  <c r="BZ1229" i="1"/>
  <c r="BZ1429" i="1"/>
  <c r="BZ1540" i="1"/>
  <c r="BZ1682" i="1"/>
  <c r="BZ1770" i="1"/>
  <c r="BZ99" i="1"/>
  <c r="BZ1059" i="1"/>
  <c r="BZ1432" i="1"/>
  <c r="BZ1575" i="1"/>
  <c r="CC29" i="1"/>
  <c r="CC113" i="1"/>
  <c r="CC245" i="1"/>
  <c r="CC402" i="1"/>
  <c r="CC491" i="1"/>
  <c r="BZ954" i="1"/>
  <c r="BZ1361" i="1"/>
  <c r="BZ1757" i="1"/>
  <c r="CC47" i="1"/>
  <c r="CC95" i="1"/>
  <c r="CC324" i="1"/>
  <c r="CC25" i="1"/>
  <c r="CC61" i="1"/>
  <c r="CC169" i="1"/>
  <c r="BZ93" i="1"/>
  <c r="BZ263" i="1"/>
  <c r="BZ494" i="1"/>
  <c r="BZ750" i="1"/>
  <c r="BZ1046" i="1"/>
  <c r="BZ1251" i="1"/>
  <c r="BZ1430" i="1"/>
  <c r="BZ1541" i="1"/>
  <c r="BZ1685" i="1"/>
  <c r="BZ1790" i="1"/>
  <c r="CA20" i="1"/>
  <c r="CB20" i="1" s="1"/>
  <c r="BZ20" i="1"/>
  <c r="CA68" i="1"/>
  <c r="BZ68" i="1"/>
  <c r="CA116" i="1"/>
  <c r="BZ116" i="1"/>
  <c r="CA152" i="1"/>
  <c r="BZ152" i="1"/>
  <c r="CA188" i="1"/>
  <c r="BZ188" i="1"/>
  <c r="CA224" i="1"/>
  <c r="CB224" i="1" s="1"/>
  <c r="BZ224" i="1"/>
  <c r="CA236" i="1"/>
  <c r="CB236" i="1" s="1"/>
  <c r="BZ236" i="1"/>
  <c r="CA273" i="1"/>
  <c r="BZ273" i="1"/>
  <c r="CA285" i="1"/>
  <c r="BZ285" i="1"/>
  <c r="CA297" i="1"/>
  <c r="BZ297" i="1"/>
  <c r="CA309" i="1"/>
  <c r="BZ309" i="1"/>
  <c r="CA321" i="1"/>
  <c r="BZ321" i="1"/>
  <c r="CA333" i="1"/>
  <c r="BZ333" i="1"/>
  <c r="CA345" i="1"/>
  <c r="BZ345" i="1"/>
  <c r="CA357" i="1"/>
  <c r="BZ357" i="1"/>
  <c r="CA369" i="1"/>
  <c r="BZ369" i="1"/>
  <c r="CA393" i="1"/>
  <c r="BZ393" i="1"/>
  <c r="CA405" i="1"/>
  <c r="BZ405" i="1"/>
  <c r="CA417" i="1"/>
  <c r="BZ417" i="1"/>
  <c r="CA429" i="1"/>
  <c r="BZ429" i="1"/>
  <c r="CA453" i="1"/>
  <c r="BZ453" i="1"/>
  <c r="CA465" i="1"/>
  <c r="BZ465" i="1"/>
  <c r="CA477" i="1"/>
  <c r="BZ477" i="1"/>
  <c r="CA513" i="1"/>
  <c r="BZ513" i="1"/>
  <c r="CA525" i="1"/>
  <c r="BZ525" i="1"/>
  <c r="CA537" i="1"/>
  <c r="BZ537" i="1"/>
  <c r="CA549" i="1"/>
  <c r="BZ549" i="1"/>
  <c r="CA561" i="1"/>
  <c r="BZ561" i="1"/>
  <c r="CA573" i="1"/>
  <c r="BZ573" i="1"/>
  <c r="CA585" i="1"/>
  <c r="BZ585" i="1"/>
  <c r="CA597" i="1"/>
  <c r="BZ597" i="1"/>
  <c r="CA609" i="1"/>
  <c r="BZ609" i="1"/>
  <c r="CA621" i="1"/>
  <c r="BZ621" i="1"/>
  <c r="CA633" i="1"/>
  <c r="BZ633" i="1"/>
  <c r="BZ380" i="1"/>
  <c r="BZ584" i="1"/>
  <c r="CA32" i="1"/>
  <c r="CB32" i="1" s="1"/>
  <c r="BZ32" i="1"/>
  <c r="CA56" i="1"/>
  <c r="CB56" i="1" s="1"/>
  <c r="BZ56" i="1"/>
  <c r="CA104" i="1"/>
  <c r="BZ104" i="1"/>
  <c r="CA128" i="1"/>
  <c r="BZ128" i="1"/>
  <c r="CA164" i="1"/>
  <c r="BZ164" i="1"/>
  <c r="CA176" i="1"/>
  <c r="BZ176" i="1"/>
  <c r="CA200" i="1"/>
  <c r="BZ200" i="1"/>
  <c r="CA248" i="1"/>
  <c r="CB248" i="1" s="1"/>
  <c r="BZ248" i="1"/>
  <c r="CA489" i="1"/>
  <c r="BZ489" i="1"/>
  <c r="BZ381" i="1"/>
  <c r="BZ42" i="1"/>
  <c r="CA44" i="1"/>
  <c r="BZ44" i="1"/>
  <c r="CA80" i="1"/>
  <c r="BZ80" i="1"/>
  <c r="CA92" i="1"/>
  <c r="CB92" i="1" s="1"/>
  <c r="BZ92" i="1"/>
  <c r="CA140" i="1"/>
  <c r="CB140" i="1" s="1"/>
  <c r="BZ140" i="1"/>
  <c r="CA212" i="1"/>
  <c r="BZ212" i="1"/>
  <c r="CA261" i="1"/>
  <c r="BZ261" i="1"/>
  <c r="CA501" i="1"/>
  <c r="BZ501" i="1"/>
  <c r="CA441" i="1"/>
  <c r="BZ441" i="1"/>
  <c r="BZ511" i="1"/>
  <c r="CA6" i="1"/>
  <c r="CB6" i="1" s="1"/>
  <c r="BZ6" i="1"/>
  <c r="CA18" i="1"/>
  <c r="BZ18" i="1"/>
  <c r="CA30" i="1"/>
  <c r="BZ30" i="1"/>
  <c r="CA54" i="1"/>
  <c r="BZ54" i="1"/>
  <c r="CA78" i="1"/>
  <c r="BZ78" i="1"/>
  <c r="CA90" i="1"/>
  <c r="BZ90" i="1"/>
  <c r="CA102" i="1"/>
  <c r="BZ102" i="1"/>
  <c r="CA114" i="1"/>
  <c r="BZ114" i="1"/>
  <c r="CA126" i="1"/>
  <c r="BZ126" i="1"/>
  <c r="CA138" i="1"/>
  <c r="BZ138" i="1"/>
  <c r="CA150" i="1"/>
  <c r="BZ150" i="1"/>
  <c r="CA162" i="1"/>
  <c r="BZ162" i="1"/>
  <c r="CA174" i="1"/>
  <c r="BZ174" i="1"/>
  <c r="CA186" i="1"/>
  <c r="BZ186" i="1"/>
  <c r="CA198" i="1"/>
  <c r="BZ198" i="1"/>
  <c r="CA210" i="1"/>
  <c r="BZ210" i="1"/>
  <c r="CA222" i="1"/>
  <c r="BZ222" i="1"/>
  <c r="CA234" i="1"/>
  <c r="BZ234" i="1"/>
  <c r="CA246" i="1"/>
  <c r="BZ246" i="1"/>
  <c r="CA259" i="1"/>
  <c r="BZ259" i="1"/>
  <c r="CA271" i="1"/>
  <c r="BZ271" i="1"/>
  <c r="CA283" i="1"/>
  <c r="BZ283" i="1"/>
  <c r="CA295" i="1"/>
  <c r="BZ295" i="1"/>
  <c r="CA307" i="1"/>
  <c r="BZ307" i="1"/>
  <c r="CA319" i="1"/>
  <c r="BZ319" i="1"/>
  <c r="CA331" i="1"/>
  <c r="BZ331" i="1"/>
  <c r="CA343" i="1"/>
  <c r="BZ343" i="1"/>
  <c r="CA355" i="1"/>
  <c r="BZ355" i="1"/>
  <c r="CA367" i="1"/>
  <c r="BZ367" i="1"/>
  <c r="CA379" i="1"/>
  <c r="BZ379" i="1"/>
  <c r="CA391" i="1"/>
  <c r="BZ391" i="1"/>
  <c r="CA403" i="1"/>
  <c r="BZ403" i="1"/>
  <c r="CA415" i="1"/>
  <c r="BZ415" i="1"/>
  <c r="CA427" i="1"/>
  <c r="BZ427" i="1"/>
  <c r="CA439" i="1"/>
  <c r="BZ439" i="1"/>
  <c r="CA451" i="1"/>
  <c r="BZ451" i="1"/>
  <c r="CA463" i="1"/>
  <c r="BZ463" i="1"/>
  <c r="CA475" i="1"/>
  <c r="BZ475" i="1"/>
  <c r="CA487" i="1"/>
  <c r="BZ487" i="1"/>
  <c r="CA499" i="1"/>
  <c r="BZ499" i="1"/>
  <c r="CA523" i="1"/>
  <c r="BZ523" i="1"/>
  <c r="CA535" i="1"/>
  <c r="BZ535" i="1"/>
  <c r="CA547" i="1"/>
  <c r="BZ547" i="1"/>
  <c r="CA559" i="1"/>
  <c r="BZ559" i="1"/>
  <c r="CA571" i="1"/>
  <c r="BZ571" i="1"/>
  <c r="CA583" i="1"/>
  <c r="BZ583" i="1"/>
  <c r="CA595" i="1"/>
  <c r="BZ595" i="1"/>
  <c r="CA607" i="1"/>
  <c r="BZ607" i="1"/>
  <c r="CA619" i="1"/>
  <c r="BZ619" i="1"/>
  <c r="CA631" i="1"/>
  <c r="BZ631" i="1"/>
  <c r="CA643" i="1"/>
  <c r="BZ643" i="1"/>
  <c r="CA655" i="1"/>
  <c r="BZ655" i="1"/>
  <c r="CA667" i="1"/>
  <c r="BZ667" i="1"/>
  <c r="CA679" i="1"/>
  <c r="BZ679" i="1"/>
  <c r="CA691" i="1"/>
  <c r="BZ691" i="1"/>
  <c r="CA703" i="1"/>
  <c r="BZ703" i="1"/>
  <c r="CA715" i="1"/>
  <c r="BZ715" i="1"/>
  <c r="CA727" i="1"/>
  <c r="BZ727" i="1"/>
  <c r="CA739" i="1"/>
  <c r="BZ739" i="1"/>
  <c r="CA751" i="1"/>
  <c r="BZ751" i="1"/>
  <c r="CA763" i="1"/>
  <c r="BZ763" i="1"/>
  <c r="CA775" i="1"/>
  <c r="BZ775" i="1"/>
  <c r="CA787" i="1"/>
  <c r="BZ787" i="1"/>
  <c r="CA799" i="1"/>
  <c r="BZ799" i="1"/>
  <c r="CA811" i="1"/>
  <c r="BZ811" i="1"/>
  <c r="CA823" i="1"/>
  <c r="BZ823" i="1"/>
  <c r="CA835" i="1"/>
  <c r="BZ835" i="1"/>
  <c r="CA847" i="1"/>
  <c r="BZ847" i="1"/>
  <c r="CA859" i="1"/>
  <c r="BZ859" i="1"/>
  <c r="CA871" i="1"/>
  <c r="BZ871" i="1"/>
  <c r="CA883" i="1"/>
  <c r="BZ883" i="1"/>
  <c r="CA895" i="1"/>
  <c r="BZ895" i="1"/>
  <c r="CA907" i="1"/>
  <c r="BZ907" i="1"/>
  <c r="CA919" i="1"/>
  <c r="BZ919" i="1"/>
  <c r="CA931" i="1"/>
  <c r="BZ931" i="1"/>
  <c r="CA943" i="1"/>
  <c r="BZ943" i="1"/>
  <c r="CA955" i="1"/>
  <c r="BZ955" i="1"/>
  <c r="CA967" i="1"/>
  <c r="BZ967" i="1"/>
  <c r="CA979" i="1"/>
  <c r="BZ979" i="1"/>
  <c r="BZ991" i="1"/>
  <c r="CA991" i="1"/>
  <c r="CA1003" i="1"/>
  <c r="BZ1003" i="1"/>
  <c r="CA1015" i="1"/>
  <c r="BZ1015" i="1"/>
  <c r="CA1027" i="1"/>
  <c r="BZ1027" i="1"/>
  <c r="CA1039" i="1"/>
  <c r="BZ1039" i="1"/>
  <c r="CA1051" i="1"/>
  <c r="BZ1051" i="1"/>
  <c r="CA1063" i="1"/>
  <c r="BZ1063" i="1"/>
  <c r="CA1075" i="1"/>
  <c r="BZ1075" i="1"/>
  <c r="CA1087" i="1"/>
  <c r="BZ1087" i="1"/>
  <c r="CA1099" i="1"/>
  <c r="BZ1099" i="1"/>
  <c r="CA1111" i="1"/>
  <c r="BZ1111" i="1"/>
  <c r="CA1123" i="1"/>
  <c r="BZ1123" i="1"/>
  <c r="CA1135" i="1"/>
  <c r="BZ1135" i="1"/>
  <c r="CA1147" i="1"/>
  <c r="BZ1147" i="1"/>
  <c r="CA1159" i="1"/>
  <c r="BZ1159" i="1"/>
  <c r="CA1171" i="1"/>
  <c r="BZ1171" i="1"/>
  <c r="CA1183" i="1"/>
  <c r="BZ1183" i="1"/>
  <c r="CA1195" i="1"/>
  <c r="BZ1195" i="1"/>
  <c r="CA1207" i="1"/>
  <c r="BZ1207" i="1"/>
  <c r="CA1219" i="1"/>
  <c r="BZ1219" i="1"/>
  <c r="CA1231" i="1"/>
  <c r="BZ1231" i="1"/>
  <c r="CA1243" i="1"/>
  <c r="BZ1243" i="1"/>
  <c r="CA1255" i="1"/>
  <c r="BZ1255" i="1"/>
  <c r="CA1267" i="1"/>
  <c r="BZ1267" i="1"/>
  <c r="CA1279" i="1"/>
  <c r="BZ1279" i="1"/>
  <c r="CA1291" i="1"/>
  <c r="BZ1291" i="1"/>
  <c r="CA1303" i="1"/>
  <c r="BZ1303" i="1"/>
  <c r="CA1315" i="1"/>
  <c r="BZ1315" i="1"/>
  <c r="CA1327" i="1"/>
  <c r="BZ1327" i="1"/>
  <c r="CA1339" i="1"/>
  <c r="BZ1339" i="1"/>
  <c r="CA1351" i="1"/>
  <c r="BZ1351" i="1"/>
  <c r="CA1363" i="1"/>
  <c r="BZ1363" i="1"/>
  <c r="CA1375" i="1"/>
  <c r="BZ1375" i="1"/>
  <c r="CA1387" i="1"/>
  <c r="BZ1387" i="1"/>
  <c r="CA1399" i="1"/>
  <c r="BZ1399" i="1"/>
  <c r="CA1411" i="1"/>
  <c r="BZ1411" i="1"/>
  <c r="CA1423" i="1"/>
  <c r="BZ1423" i="1"/>
  <c r="CA1435" i="1"/>
  <c r="BZ1435" i="1"/>
  <c r="CA1447" i="1"/>
  <c r="BZ1447" i="1"/>
  <c r="CA1459" i="1"/>
  <c r="BZ1459" i="1"/>
  <c r="CA1471" i="1"/>
  <c r="BZ1471" i="1"/>
  <c r="CA1483" i="1"/>
  <c r="BZ1483" i="1"/>
  <c r="CA1495" i="1"/>
  <c r="BZ1495" i="1"/>
  <c r="CA1507" i="1"/>
  <c r="BZ1507" i="1"/>
  <c r="CA1519" i="1"/>
  <c r="BZ1519" i="1"/>
  <c r="CA1531" i="1"/>
  <c r="BZ1531" i="1"/>
  <c r="CA1543" i="1"/>
  <c r="BZ1543" i="1"/>
  <c r="CA1555" i="1"/>
  <c r="BZ1555" i="1"/>
  <c r="CA1567" i="1"/>
  <c r="BZ1567" i="1"/>
  <c r="CA1579" i="1"/>
  <c r="BZ1579" i="1"/>
  <c r="CA1591" i="1"/>
  <c r="BZ1591" i="1"/>
  <c r="CA1603" i="1"/>
  <c r="BZ1603" i="1"/>
  <c r="CA1615" i="1"/>
  <c r="BZ1615" i="1"/>
  <c r="CA1627" i="1"/>
  <c r="BZ1627" i="1"/>
  <c r="CA1639" i="1"/>
  <c r="BZ1639" i="1"/>
  <c r="CA1651" i="1"/>
  <c r="BZ1651" i="1"/>
  <c r="CA1663" i="1"/>
  <c r="BZ1663" i="1"/>
  <c r="CA1675" i="1"/>
  <c r="BZ1675" i="1"/>
  <c r="CA1687" i="1"/>
  <c r="BZ1687" i="1"/>
  <c r="CA1699" i="1"/>
  <c r="BZ1699" i="1"/>
  <c r="CA1711" i="1"/>
  <c r="BZ1711" i="1"/>
  <c r="CA1723" i="1"/>
  <c r="BZ1723" i="1"/>
  <c r="CA1735" i="1"/>
  <c r="BZ1735" i="1"/>
  <c r="CA1747" i="1"/>
  <c r="BZ1747" i="1"/>
  <c r="CA1759" i="1"/>
  <c r="BZ1759" i="1"/>
  <c r="CA1771" i="1"/>
  <c r="BZ1771" i="1"/>
  <c r="CA1783" i="1"/>
  <c r="BZ1783" i="1"/>
  <c r="CA1795" i="1"/>
  <c r="BZ1795" i="1"/>
  <c r="BZ512" i="1"/>
  <c r="CA66" i="1"/>
  <c r="BZ66" i="1"/>
  <c r="CA7" i="1"/>
  <c r="BZ7" i="1"/>
  <c r="CA19" i="1"/>
  <c r="BZ19" i="1"/>
  <c r="CA31" i="1"/>
  <c r="BZ31" i="1"/>
  <c r="CA43" i="1"/>
  <c r="BZ43" i="1"/>
  <c r="CA55" i="1"/>
  <c r="BZ55" i="1"/>
  <c r="CA67" i="1"/>
  <c r="BZ67" i="1"/>
  <c r="CA79" i="1"/>
  <c r="BZ79" i="1"/>
  <c r="CA91" i="1"/>
  <c r="BZ91" i="1"/>
  <c r="CA103" i="1"/>
  <c r="BZ103" i="1"/>
  <c r="CA115" i="1"/>
  <c r="BZ115" i="1"/>
  <c r="CA127" i="1"/>
  <c r="BZ127" i="1"/>
  <c r="CA139" i="1"/>
  <c r="BZ139" i="1"/>
  <c r="CA151" i="1"/>
  <c r="BZ151" i="1"/>
  <c r="CA163" i="1"/>
  <c r="BZ163" i="1"/>
  <c r="CA175" i="1"/>
  <c r="BZ175" i="1"/>
  <c r="CA187" i="1"/>
  <c r="BZ187" i="1"/>
  <c r="CA199" i="1"/>
  <c r="BZ199" i="1"/>
  <c r="CA211" i="1"/>
  <c r="BZ211" i="1"/>
  <c r="CA223" i="1"/>
  <c r="BZ223" i="1"/>
  <c r="CA235" i="1"/>
  <c r="BZ235" i="1"/>
  <c r="CA247" i="1"/>
  <c r="BZ247" i="1"/>
  <c r="CA260" i="1"/>
  <c r="BZ260" i="1"/>
  <c r="CA272" i="1"/>
  <c r="BZ272" i="1"/>
  <c r="CA284" i="1"/>
  <c r="BZ284" i="1"/>
  <c r="CA296" i="1"/>
  <c r="BZ296" i="1"/>
  <c r="CA308" i="1"/>
  <c r="BZ308" i="1"/>
  <c r="CA320" i="1"/>
  <c r="CB320" i="1" s="1"/>
  <c r="BZ320" i="1"/>
  <c r="CA332" i="1"/>
  <c r="BZ332" i="1"/>
  <c r="CA344" i="1"/>
  <c r="BZ344" i="1"/>
  <c r="CA356" i="1"/>
  <c r="BZ356" i="1"/>
  <c r="CA368" i="1"/>
  <c r="BZ368" i="1"/>
  <c r="CA392" i="1"/>
  <c r="BZ392" i="1"/>
  <c r="CA404" i="1"/>
  <c r="CB404" i="1" s="1"/>
  <c r="BZ404" i="1"/>
  <c r="CA416" i="1"/>
  <c r="BZ416" i="1"/>
  <c r="CA428" i="1"/>
  <c r="BZ428" i="1"/>
  <c r="CA440" i="1"/>
  <c r="BZ440" i="1"/>
  <c r="CA452" i="1"/>
  <c r="BZ452" i="1"/>
  <c r="CA464" i="1"/>
  <c r="BZ464" i="1"/>
  <c r="CA476" i="1"/>
  <c r="CB476" i="1" s="1"/>
  <c r="BZ476" i="1"/>
  <c r="CA488" i="1"/>
  <c r="BZ488" i="1"/>
  <c r="CA500" i="1"/>
  <c r="BZ500" i="1"/>
  <c r="CA524" i="1"/>
  <c r="BZ524" i="1"/>
  <c r="CA536" i="1"/>
  <c r="BZ536" i="1"/>
  <c r="CA548" i="1"/>
  <c r="BZ548" i="1"/>
  <c r="CA560" i="1"/>
  <c r="BZ560" i="1"/>
  <c r="CA572" i="1"/>
  <c r="BZ572" i="1"/>
  <c r="CA596" i="1"/>
  <c r="BZ596" i="1"/>
  <c r="CA608" i="1"/>
  <c r="BZ608" i="1"/>
  <c r="CA620" i="1"/>
  <c r="BZ620" i="1"/>
  <c r="CA632" i="1"/>
  <c r="BZ632" i="1"/>
  <c r="CA644" i="1"/>
  <c r="CB644" i="1" s="1"/>
  <c r="BZ644" i="1"/>
  <c r="CA656" i="1"/>
  <c r="BZ656" i="1"/>
  <c r="CA668" i="1"/>
  <c r="BZ668" i="1"/>
  <c r="CA680" i="1"/>
  <c r="BZ680" i="1"/>
  <c r="CA692" i="1"/>
  <c r="BZ692" i="1"/>
  <c r="CA704" i="1"/>
  <c r="BZ704" i="1"/>
  <c r="CA716" i="1"/>
  <c r="BZ716" i="1"/>
  <c r="CA728" i="1"/>
  <c r="BZ728" i="1"/>
  <c r="CA740" i="1"/>
  <c r="BZ740" i="1"/>
  <c r="CA752" i="1"/>
  <c r="BZ752" i="1"/>
  <c r="CA764" i="1"/>
  <c r="BZ764" i="1"/>
  <c r="CA776" i="1"/>
  <c r="CB776" i="1" s="1"/>
  <c r="BZ776" i="1"/>
  <c r="CA788" i="1"/>
  <c r="CB788" i="1" s="1"/>
  <c r="BZ788" i="1"/>
  <c r="CA800" i="1"/>
  <c r="BZ800" i="1"/>
  <c r="CA812" i="1"/>
  <c r="BZ812" i="1"/>
  <c r="CA824" i="1"/>
  <c r="BZ824" i="1"/>
  <c r="CA836" i="1"/>
  <c r="BZ836" i="1"/>
  <c r="CA848" i="1"/>
  <c r="BZ848" i="1"/>
  <c r="CA860" i="1"/>
  <c r="CB860" i="1" s="1"/>
  <c r="BZ860" i="1"/>
  <c r="CA872" i="1"/>
  <c r="BZ872" i="1"/>
  <c r="CA884" i="1"/>
  <c r="BZ884" i="1"/>
  <c r="CA896" i="1"/>
  <c r="BZ896" i="1"/>
  <c r="CA908" i="1"/>
  <c r="BZ908" i="1"/>
  <c r="CA920" i="1"/>
  <c r="BZ920" i="1"/>
  <c r="CA932" i="1"/>
  <c r="BZ932" i="1"/>
  <c r="CA944" i="1"/>
  <c r="BZ944" i="1"/>
  <c r="CA956" i="1"/>
  <c r="BZ956" i="1"/>
  <c r="CA968" i="1"/>
  <c r="BZ968" i="1"/>
  <c r="CA980" i="1"/>
  <c r="BZ980" i="1"/>
  <c r="CA992" i="1"/>
  <c r="BZ992" i="1"/>
  <c r="CA1004" i="1"/>
  <c r="BZ1004" i="1"/>
  <c r="CA1016" i="1"/>
  <c r="BZ1016" i="1"/>
  <c r="CA1028" i="1"/>
  <c r="BZ1028" i="1"/>
  <c r="CA1040" i="1"/>
  <c r="BZ1040" i="1"/>
  <c r="CA1052" i="1"/>
  <c r="BZ1052" i="1"/>
  <c r="CA1064" i="1"/>
  <c r="BZ1064" i="1"/>
  <c r="CA1076" i="1"/>
  <c r="BZ1076" i="1"/>
  <c r="CA1088" i="1"/>
  <c r="BZ1088" i="1"/>
  <c r="CA1100" i="1"/>
  <c r="BZ1100" i="1"/>
  <c r="CA1112" i="1"/>
  <c r="BZ1112" i="1"/>
  <c r="CA1124" i="1"/>
  <c r="BZ1124" i="1"/>
  <c r="CA1136" i="1"/>
  <c r="BZ1136" i="1"/>
  <c r="CA1148" i="1"/>
  <c r="BZ1148" i="1"/>
  <c r="CA1160" i="1"/>
  <c r="BZ1160" i="1"/>
  <c r="CA1172" i="1"/>
  <c r="BZ1172" i="1"/>
  <c r="CA1184" i="1"/>
  <c r="BZ1184" i="1"/>
  <c r="CA1196" i="1"/>
  <c r="BZ1196" i="1"/>
  <c r="CA1208" i="1"/>
  <c r="BZ1208" i="1"/>
  <c r="CA1220" i="1"/>
  <c r="BZ1220" i="1"/>
  <c r="CA1232" i="1"/>
  <c r="BZ1232" i="1"/>
  <c r="CA1244" i="1"/>
  <c r="BZ1244" i="1"/>
  <c r="CA1256" i="1"/>
  <c r="BZ1256" i="1"/>
  <c r="CA1268" i="1"/>
  <c r="BZ1268" i="1"/>
  <c r="CA1280" i="1"/>
  <c r="BZ1280" i="1"/>
  <c r="CA1292" i="1"/>
  <c r="BZ1292" i="1"/>
  <c r="CA1304" i="1"/>
  <c r="BZ1304" i="1"/>
  <c r="CA1316" i="1"/>
  <c r="BZ1316" i="1"/>
  <c r="CA1328" i="1"/>
  <c r="BZ1328" i="1"/>
  <c r="CA1340" i="1"/>
  <c r="BZ1340" i="1"/>
  <c r="CA1352" i="1"/>
  <c r="BZ1352" i="1"/>
  <c r="CA1364" i="1"/>
  <c r="BZ1364" i="1"/>
  <c r="CA1376" i="1"/>
  <c r="BZ1376" i="1"/>
  <c r="CA1388" i="1"/>
  <c r="BZ1388" i="1"/>
  <c r="CA1400" i="1"/>
  <c r="BZ1400" i="1"/>
  <c r="CA1412" i="1"/>
  <c r="BZ1412" i="1"/>
  <c r="CA1424" i="1"/>
  <c r="BZ1424" i="1"/>
  <c r="CA1436" i="1"/>
  <c r="CB1436" i="1" s="1"/>
  <c r="BZ1436" i="1"/>
  <c r="CA1448" i="1"/>
  <c r="BZ1448" i="1"/>
  <c r="CA1460" i="1"/>
  <c r="BZ1460" i="1"/>
  <c r="CA1472" i="1"/>
  <c r="BZ1472" i="1"/>
  <c r="CA4" i="1"/>
  <c r="BZ4" i="1"/>
  <c r="CA16" i="1"/>
  <c r="BZ16" i="1"/>
  <c r="CA28" i="1"/>
  <c r="CB28" i="1" s="1"/>
  <c r="BZ28" i="1"/>
  <c r="CA52" i="1"/>
  <c r="BZ52" i="1"/>
  <c r="CA88" i="1"/>
  <c r="BZ88" i="1"/>
  <c r="CA124" i="1"/>
  <c r="BZ124" i="1"/>
  <c r="CA136" i="1"/>
  <c r="BZ136" i="1"/>
  <c r="CA148" i="1"/>
  <c r="BZ148" i="1"/>
  <c r="CA160" i="1"/>
  <c r="CB160" i="1" s="1"/>
  <c r="BZ160" i="1"/>
  <c r="CA172" i="1"/>
  <c r="BZ172" i="1"/>
  <c r="CA196" i="1"/>
  <c r="BZ196" i="1"/>
  <c r="CA220" i="1"/>
  <c r="BZ220" i="1"/>
  <c r="CA232" i="1"/>
  <c r="BZ232" i="1"/>
  <c r="CA257" i="1"/>
  <c r="CB257" i="1" s="1"/>
  <c r="BZ257" i="1"/>
  <c r="CA281" i="1"/>
  <c r="BZ281" i="1"/>
  <c r="CA293" i="1"/>
  <c r="BZ293" i="1"/>
  <c r="CA305" i="1"/>
  <c r="BZ305" i="1"/>
  <c r="CA317" i="1"/>
  <c r="BZ317" i="1"/>
  <c r="CA329" i="1"/>
  <c r="BZ329" i="1"/>
  <c r="CA353" i="1"/>
  <c r="BZ353" i="1"/>
  <c r="CA377" i="1"/>
  <c r="CB377" i="1" s="1"/>
  <c r="BZ377" i="1"/>
  <c r="CA389" i="1"/>
  <c r="BZ389" i="1"/>
  <c r="CA413" i="1"/>
  <c r="BZ413" i="1"/>
  <c r="CA425" i="1"/>
  <c r="BZ425" i="1"/>
  <c r="CA437" i="1"/>
  <c r="BZ437" i="1"/>
  <c r="CA461" i="1"/>
  <c r="BZ461" i="1"/>
  <c r="CA485" i="1"/>
  <c r="CB485" i="1" s="1"/>
  <c r="BZ485" i="1"/>
  <c r="CA497" i="1"/>
  <c r="BZ497" i="1"/>
  <c r="CA509" i="1"/>
  <c r="BZ509" i="1"/>
  <c r="CA533" i="1"/>
  <c r="BZ533" i="1"/>
  <c r="CA545" i="1"/>
  <c r="BZ545" i="1"/>
  <c r="CA569" i="1"/>
  <c r="BZ569" i="1"/>
  <c r="CA581" i="1"/>
  <c r="BZ581" i="1"/>
  <c r="CA593" i="1"/>
  <c r="BZ593" i="1"/>
  <c r="CA617" i="1"/>
  <c r="BZ617" i="1"/>
  <c r="CA629" i="1"/>
  <c r="BZ629" i="1"/>
  <c r="CA641" i="1"/>
  <c r="BZ641" i="1"/>
  <c r="CA653" i="1"/>
  <c r="CB653" i="1" s="1"/>
  <c r="BZ653" i="1"/>
  <c r="CA665" i="1"/>
  <c r="BZ665" i="1"/>
  <c r="CA677" i="1"/>
  <c r="BZ677" i="1"/>
  <c r="CA701" i="1"/>
  <c r="BZ701" i="1"/>
  <c r="CA713" i="1"/>
  <c r="BZ713" i="1"/>
  <c r="CA725" i="1"/>
  <c r="BZ725" i="1"/>
  <c r="CA737" i="1"/>
  <c r="BZ737" i="1"/>
  <c r="CA749" i="1"/>
  <c r="CB749" i="1" s="1"/>
  <c r="BZ749" i="1"/>
  <c r="CA761" i="1"/>
  <c r="BZ761" i="1"/>
  <c r="CA797" i="1"/>
  <c r="BZ797" i="1"/>
  <c r="CA809" i="1"/>
  <c r="BZ809" i="1"/>
  <c r="CA821" i="1"/>
  <c r="BZ821" i="1"/>
  <c r="CA833" i="1"/>
  <c r="BZ833" i="1"/>
  <c r="CA845" i="1"/>
  <c r="BZ845" i="1"/>
  <c r="CA857" i="1"/>
  <c r="BZ857" i="1"/>
  <c r="CA869" i="1"/>
  <c r="BZ869" i="1"/>
  <c r="CA881" i="1"/>
  <c r="BZ881" i="1"/>
  <c r="CA893" i="1"/>
  <c r="BZ893" i="1"/>
  <c r="CA905" i="1"/>
  <c r="BZ905" i="1"/>
  <c r="CA917" i="1"/>
  <c r="CB917" i="1" s="1"/>
  <c r="BZ917" i="1"/>
  <c r="CA929" i="1"/>
  <c r="BZ929" i="1"/>
  <c r="CA941" i="1"/>
  <c r="BZ941" i="1"/>
  <c r="CA953" i="1"/>
  <c r="BZ953" i="1"/>
  <c r="CA965" i="1"/>
  <c r="BZ965" i="1"/>
  <c r="CA977" i="1"/>
  <c r="BZ977" i="1"/>
  <c r="CA1001" i="1"/>
  <c r="BZ1001" i="1"/>
  <c r="CA1013" i="1"/>
  <c r="BZ1013" i="1"/>
  <c r="CA1037" i="1"/>
  <c r="BZ1037" i="1"/>
  <c r="CA1049" i="1"/>
  <c r="BZ1049" i="1"/>
  <c r="CA1061" i="1"/>
  <c r="BZ1061" i="1"/>
  <c r="CA1073" i="1"/>
  <c r="BZ1073" i="1"/>
  <c r="CA1085" i="1"/>
  <c r="BZ1085" i="1"/>
  <c r="CA1097" i="1"/>
  <c r="BZ1097" i="1"/>
  <c r="CA1109" i="1"/>
  <c r="BZ1109" i="1"/>
  <c r="CA1121" i="1"/>
  <c r="BZ1121" i="1"/>
  <c r="CA1133" i="1"/>
  <c r="BZ1133" i="1"/>
  <c r="CA1145" i="1"/>
  <c r="BZ1145" i="1"/>
  <c r="CA1157" i="1"/>
  <c r="BZ1157" i="1"/>
  <c r="BZ365" i="1"/>
  <c r="BZ921" i="1"/>
  <c r="CA111" i="1"/>
  <c r="CA5" i="1"/>
  <c r="BZ5" i="1"/>
  <c r="CA17" i="1"/>
  <c r="BZ17" i="1"/>
  <c r="CA41" i="1"/>
  <c r="BZ41" i="1"/>
  <c r="CA53" i="1"/>
  <c r="BZ53" i="1"/>
  <c r="CA65" i="1"/>
  <c r="BZ65" i="1"/>
  <c r="CA89" i="1"/>
  <c r="BZ89" i="1"/>
  <c r="CA101" i="1"/>
  <c r="BZ101" i="1"/>
  <c r="CA125" i="1"/>
  <c r="BZ125" i="1"/>
  <c r="CA137" i="1"/>
  <c r="BZ137" i="1"/>
  <c r="CA149" i="1"/>
  <c r="BZ149" i="1"/>
  <c r="CA161" i="1"/>
  <c r="BZ161" i="1"/>
  <c r="CA173" i="1"/>
  <c r="BZ173" i="1"/>
  <c r="CA185" i="1"/>
  <c r="BZ185" i="1"/>
  <c r="CA197" i="1"/>
  <c r="BZ197" i="1"/>
  <c r="CA221" i="1"/>
  <c r="BZ221" i="1"/>
  <c r="CA233" i="1"/>
  <c r="BZ233" i="1"/>
  <c r="CA258" i="1"/>
  <c r="BZ258" i="1"/>
  <c r="CA282" i="1"/>
  <c r="BZ282" i="1"/>
  <c r="CA294" i="1"/>
  <c r="BZ294" i="1"/>
  <c r="CA306" i="1"/>
  <c r="BZ306" i="1"/>
  <c r="CA318" i="1"/>
  <c r="BZ318" i="1"/>
  <c r="CA330" i="1"/>
  <c r="BZ330" i="1"/>
  <c r="CA342" i="1"/>
  <c r="BZ342" i="1"/>
  <c r="CA354" i="1"/>
  <c r="BZ354" i="1"/>
  <c r="CA378" i="1"/>
  <c r="BZ378" i="1"/>
  <c r="CA390" i="1"/>
  <c r="BZ390" i="1"/>
  <c r="CA414" i="1"/>
  <c r="BZ414" i="1"/>
  <c r="CA426" i="1"/>
  <c r="BZ426" i="1"/>
  <c r="CA438" i="1"/>
  <c r="BZ438" i="1"/>
  <c r="CA450" i="1"/>
  <c r="BZ450" i="1"/>
  <c r="CA462" i="1"/>
  <c r="BZ462" i="1"/>
  <c r="CA474" i="1"/>
  <c r="BZ474" i="1"/>
  <c r="CA486" i="1"/>
  <c r="BZ486" i="1"/>
  <c r="CA498" i="1"/>
  <c r="BZ498" i="1"/>
  <c r="CA510" i="1"/>
  <c r="BZ510" i="1"/>
  <c r="CA522" i="1"/>
  <c r="BZ522" i="1"/>
  <c r="CA534" i="1"/>
  <c r="BZ534" i="1"/>
  <c r="CA546" i="1"/>
  <c r="BZ546" i="1"/>
  <c r="CA558" i="1"/>
  <c r="BZ558" i="1"/>
  <c r="CA570" i="1"/>
  <c r="BZ570" i="1"/>
  <c r="CA582" i="1"/>
  <c r="BZ582" i="1"/>
  <c r="CA594" i="1"/>
  <c r="BZ594" i="1"/>
  <c r="CA606" i="1"/>
  <c r="BZ606" i="1"/>
  <c r="CA618" i="1"/>
  <c r="BZ618" i="1"/>
  <c r="CA630" i="1"/>
  <c r="BZ630" i="1"/>
  <c r="CA642" i="1"/>
  <c r="BZ642" i="1"/>
  <c r="CA654" i="1"/>
  <c r="BZ654" i="1"/>
  <c r="CA666" i="1"/>
  <c r="BZ666" i="1"/>
  <c r="CA678" i="1"/>
  <c r="BZ678" i="1"/>
  <c r="CA690" i="1"/>
  <c r="BZ690" i="1"/>
  <c r="CA702" i="1"/>
  <c r="BZ702" i="1"/>
  <c r="CA714" i="1"/>
  <c r="BZ714" i="1"/>
  <c r="CA726" i="1"/>
  <c r="BZ726" i="1"/>
  <c r="CA738" i="1"/>
  <c r="BZ738" i="1"/>
  <c r="CA762" i="1"/>
  <c r="BZ762" i="1"/>
  <c r="CA774" i="1"/>
  <c r="BZ774" i="1"/>
  <c r="CA798" i="1"/>
  <c r="BZ798" i="1"/>
  <c r="CA810" i="1"/>
  <c r="BZ810" i="1"/>
  <c r="CA822" i="1"/>
  <c r="BZ822" i="1"/>
  <c r="CA834" i="1"/>
  <c r="BZ834" i="1"/>
  <c r="CA846" i="1"/>
  <c r="BZ846" i="1"/>
  <c r="CA858" i="1"/>
  <c r="BZ858" i="1"/>
  <c r="CA870" i="1"/>
  <c r="BZ870" i="1"/>
  <c r="CA894" i="1"/>
  <c r="BZ894" i="1"/>
  <c r="CA906" i="1"/>
  <c r="BZ906" i="1"/>
  <c r="CA918" i="1"/>
  <c r="BZ918" i="1"/>
  <c r="CA930" i="1"/>
  <c r="BZ930" i="1"/>
  <c r="CA942" i="1"/>
  <c r="BZ942" i="1"/>
  <c r="CA966" i="1"/>
  <c r="BZ966" i="1"/>
  <c r="CA978" i="1"/>
  <c r="BZ978" i="1"/>
  <c r="CA1002" i="1"/>
  <c r="BZ1002" i="1"/>
  <c r="CA1014" i="1"/>
  <c r="BZ1014" i="1"/>
  <c r="CA1026" i="1"/>
  <c r="BZ1026" i="1"/>
  <c r="CA1038" i="1"/>
  <c r="BZ1038" i="1"/>
  <c r="CA1050" i="1"/>
  <c r="BZ1050" i="1"/>
  <c r="CA1062" i="1"/>
  <c r="BZ1062" i="1"/>
  <c r="BZ29" i="1"/>
  <c r="BZ82" i="1"/>
  <c r="BZ134" i="1"/>
  <c r="BZ192" i="1"/>
  <c r="BZ249" i="1"/>
  <c r="BZ310" i="1"/>
  <c r="BZ366" i="1"/>
  <c r="BZ430" i="1"/>
  <c r="BZ495" i="1"/>
  <c r="BZ568" i="1"/>
  <c r="BZ638" i="1"/>
  <c r="BZ722" i="1"/>
  <c r="BZ817" i="1"/>
  <c r="BZ923" i="1"/>
  <c r="BZ1129" i="1"/>
  <c r="CA729" i="1"/>
  <c r="BZ729" i="1"/>
  <c r="CA789" i="1"/>
  <c r="BZ789" i="1"/>
  <c r="CA849" i="1"/>
  <c r="BZ849" i="1"/>
  <c r="CA897" i="1"/>
  <c r="BZ897" i="1"/>
  <c r="CA969" i="1"/>
  <c r="BZ969" i="1"/>
  <c r="CA1065" i="1"/>
  <c r="BZ1065" i="1"/>
  <c r="CA1221" i="1"/>
  <c r="BZ1221" i="1"/>
  <c r="CA1281" i="1"/>
  <c r="BZ1281" i="1"/>
  <c r="CA1365" i="1"/>
  <c r="BZ1365" i="1"/>
  <c r="CA1581" i="1"/>
  <c r="BZ1581" i="1"/>
  <c r="CA57" i="1"/>
  <c r="BZ57" i="1"/>
  <c r="CA141" i="1"/>
  <c r="BZ141" i="1"/>
  <c r="CA237" i="1"/>
  <c r="BZ237" i="1"/>
  <c r="CA466" i="1"/>
  <c r="BZ466" i="1"/>
  <c r="CA550" i="1"/>
  <c r="BZ550" i="1"/>
  <c r="CA610" i="1"/>
  <c r="BZ610" i="1"/>
  <c r="CA1102" i="1"/>
  <c r="BZ1102" i="1"/>
  <c r="CA1162" i="1"/>
  <c r="BZ1162" i="1"/>
  <c r="CA1210" i="1"/>
  <c r="BZ1210" i="1"/>
  <c r="CA1282" i="1"/>
  <c r="BZ1282" i="1"/>
  <c r="CA1342" i="1"/>
  <c r="BZ1342" i="1"/>
  <c r="CA1354" i="1"/>
  <c r="BZ1354" i="1"/>
  <c r="CA1390" i="1"/>
  <c r="BZ1390" i="1"/>
  <c r="CA1426" i="1"/>
  <c r="BZ1426" i="1"/>
  <c r="CA1486" i="1"/>
  <c r="BZ1486" i="1"/>
  <c r="CA1546" i="1"/>
  <c r="BZ1546" i="1"/>
  <c r="CA1558" i="1"/>
  <c r="BZ1558" i="1"/>
  <c r="CA1582" i="1"/>
  <c r="BZ1582" i="1"/>
  <c r="CA1618" i="1"/>
  <c r="BZ1618" i="1"/>
  <c r="CA1642" i="1"/>
  <c r="BZ1642" i="1"/>
  <c r="CA1666" i="1"/>
  <c r="BZ1666" i="1"/>
  <c r="CA1702" i="1"/>
  <c r="BZ1702" i="1"/>
  <c r="CA1726" i="1"/>
  <c r="BZ1726" i="1"/>
  <c r="CA1738" i="1"/>
  <c r="BZ1738" i="1"/>
  <c r="CA1762" i="1"/>
  <c r="BZ1762" i="1"/>
  <c r="CA1774" i="1"/>
  <c r="BZ1774" i="1"/>
  <c r="BZ100" i="1"/>
  <c r="BZ153" i="1"/>
  <c r="BZ449" i="1"/>
  <c r="BZ521" i="1"/>
  <c r="CA1025" i="1"/>
  <c r="CA10" i="1"/>
  <c r="BZ10" i="1"/>
  <c r="CA22" i="1"/>
  <c r="BZ22" i="1"/>
  <c r="CA34" i="1"/>
  <c r="BZ34" i="1"/>
  <c r="CA46" i="1"/>
  <c r="BZ46" i="1"/>
  <c r="CA58" i="1"/>
  <c r="BZ58" i="1"/>
  <c r="CA70" i="1"/>
  <c r="BZ70" i="1"/>
  <c r="CA94" i="1"/>
  <c r="BZ94" i="1"/>
  <c r="CA106" i="1"/>
  <c r="BZ106" i="1"/>
  <c r="CA118" i="1"/>
  <c r="BZ118" i="1"/>
  <c r="CA142" i="1"/>
  <c r="BZ142" i="1"/>
  <c r="CA154" i="1"/>
  <c r="BZ154" i="1"/>
  <c r="CA178" i="1"/>
  <c r="BZ178" i="1"/>
  <c r="CA190" i="1"/>
  <c r="BZ190" i="1"/>
  <c r="CA202" i="1"/>
  <c r="BZ202" i="1"/>
  <c r="CA214" i="1"/>
  <c r="BZ214" i="1"/>
  <c r="CA226" i="1"/>
  <c r="BZ226" i="1"/>
  <c r="CA238" i="1"/>
  <c r="BZ238" i="1"/>
  <c r="CA250" i="1"/>
  <c r="BZ250" i="1"/>
  <c r="CA275" i="1"/>
  <c r="BZ275" i="1"/>
  <c r="CA299" i="1"/>
  <c r="BZ299" i="1"/>
  <c r="CA311" i="1"/>
  <c r="BZ311" i="1"/>
  <c r="CA335" i="1"/>
  <c r="BZ335" i="1"/>
  <c r="CA347" i="1"/>
  <c r="BZ347" i="1"/>
  <c r="CA359" i="1"/>
  <c r="BZ359" i="1"/>
  <c r="CA371" i="1"/>
  <c r="BZ371" i="1"/>
  <c r="CA383" i="1"/>
  <c r="BZ383" i="1"/>
  <c r="CA395" i="1"/>
  <c r="BZ395" i="1"/>
  <c r="CA407" i="1"/>
  <c r="BZ407" i="1"/>
  <c r="CA419" i="1"/>
  <c r="BZ419" i="1"/>
  <c r="CA431" i="1"/>
  <c r="BZ431" i="1"/>
  <c r="CA443" i="1"/>
  <c r="BZ443" i="1"/>
  <c r="CA455" i="1"/>
  <c r="BZ455" i="1"/>
  <c r="CA467" i="1"/>
  <c r="BZ467" i="1"/>
  <c r="CA479" i="1"/>
  <c r="BZ479" i="1"/>
  <c r="CA503" i="1"/>
  <c r="BZ503" i="1"/>
  <c r="CA515" i="1"/>
  <c r="BZ515" i="1"/>
  <c r="CA527" i="1"/>
  <c r="BZ527" i="1"/>
  <c r="CA539" i="1"/>
  <c r="BZ539" i="1"/>
  <c r="CA551" i="1"/>
  <c r="BZ551" i="1"/>
  <c r="CA563" i="1"/>
  <c r="BZ563" i="1"/>
  <c r="CA575" i="1"/>
  <c r="BZ575" i="1"/>
  <c r="CA587" i="1"/>
  <c r="BZ587" i="1"/>
  <c r="CA599" i="1"/>
  <c r="BZ599" i="1"/>
  <c r="CA611" i="1"/>
  <c r="BZ611" i="1"/>
  <c r="CA623" i="1"/>
  <c r="BZ623" i="1"/>
  <c r="CA635" i="1"/>
  <c r="BZ635" i="1"/>
  <c r="CA647" i="1"/>
  <c r="BZ647" i="1"/>
  <c r="CA659" i="1"/>
  <c r="BZ659" i="1"/>
  <c r="CA671" i="1"/>
  <c r="BZ671" i="1"/>
  <c r="CA683" i="1"/>
  <c r="BZ683" i="1"/>
  <c r="CA695" i="1"/>
  <c r="BZ695" i="1"/>
  <c r="CA707" i="1"/>
  <c r="BZ707" i="1"/>
  <c r="CA719" i="1"/>
  <c r="BZ719" i="1"/>
  <c r="CA731" i="1"/>
  <c r="BZ731" i="1"/>
  <c r="CA743" i="1"/>
  <c r="BZ743" i="1"/>
  <c r="CA755" i="1"/>
  <c r="BZ755" i="1"/>
  <c r="CA767" i="1"/>
  <c r="BZ767" i="1"/>
  <c r="CA779" i="1"/>
  <c r="BZ779" i="1"/>
  <c r="CA791" i="1"/>
  <c r="BZ791" i="1"/>
  <c r="CA803" i="1"/>
  <c r="BZ803" i="1"/>
  <c r="CA815" i="1"/>
  <c r="BZ815" i="1"/>
  <c r="CA827" i="1"/>
  <c r="BZ827" i="1"/>
  <c r="CA839" i="1"/>
  <c r="BZ839" i="1"/>
  <c r="CA851" i="1"/>
  <c r="BZ851" i="1"/>
  <c r="CA863" i="1"/>
  <c r="BZ863" i="1"/>
  <c r="CA875" i="1"/>
  <c r="BZ875" i="1"/>
  <c r="CA887" i="1"/>
  <c r="BZ887" i="1"/>
  <c r="CA899" i="1"/>
  <c r="BZ899" i="1"/>
  <c r="CA911" i="1"/>
  <c r="BZ911" i="1"/>
  <c r="CA935" i="1"/>
  <c r="BZ935" i="1"/>
  <c r="CA947" i="1"/>
  <c r="BZ947" i="1"/>
  <c r="CA959" i="1"/>
  <c r="BZ959" i="1"/>
  <c r="CA971" i="1"/>
  <c r="BZ971" i="1"/>
  <c r="CA983" i="1"/>
  <c r="BZ983" i="1"/>
  <c r="CA995" i="1"/>
  <c r="BZ995" i="1"/>
  <c r="CA1007" i="1"/>
  <c r="BZ1007" i="1"/>
  <c r="CA1019" i="1"/>
  <c r="BZ1019" i="1"/>
  <c r="CA1031" i="1"/>
  <c r="BZ1031" i="1"/>
  <c r="CA1043" i="1"/>
  <c r="BZ1043" i="1"/>
  <c r="CA1055" i="1"/>
  <c r="BZ1055" i="1"/>
  <c r="CA1067" i="1"/>
  <c r="BZ1067" i="1"/>
  <c r="CA1079" i="1"/>
  <c r="BZ1079" i="1"/>
  <c r="CA1103" i="1"/>
  <c r="BZ1103" i="1"/>
  <c r="CA1127" i="1"/>
  <c r="BZ1127" i="1"/>
  <c r="CA1139" i="1"/>
  <c r="BZ1139" i="1"/>
  <c r="CA1151" i="1"/>
  <c r="BZ1151" i="1"/>
  <c r="CA1163" i="1"/>
  <c r="BZ1163" i="1"/>
  <c r="CA1175" i="1"/>
  <c r="BZ1175" i="1"/>
  <c r="CA1187" i="1"/>
  <c r="BZ1187" i="1"/>
  <c r="CA1199" i="1"/>
  <c r="BZ1199" i="1"/>
  <c r="CA1211" i="1"/>
  <c r="BZ1211" i="1"/>
  <c r="CA1235" i="1"/>
  <c r="BZ1235" i="1"/>
  <c r="CA1247" i="1"/>
  <c r="BZ1247" i="1"/>
  <c r="CA1259" i="1"/>
  <c r="BZ1259" i="1"/>
  <c r="CA1271" i="1"/>
  <c r="BZ1271" i="1"/>
  <c r="CA1283" i="1"/>
  <c r="BZ1283" i="1"/>
  <c r="CA1295" i="1"/>
  <c r="BZ1295" i="1"/>
  <c r="CA1307" i="1"/>
  <c r="BZ1307" i="1"/>
  <c r="CA1331" i="1"/>
  <c r="BZ1331" i="1"/>
  <c r="CA1343" i="1"/>
  <c r="BZ1343" i="1"/>
  <c r="CA1355" i="1"/>
  <c r="BZ1355" i="1"/>
  <c r="CA1367" i="1"/>
  <c r="BZ1367" i="1"/>
  <c r="CA1379" i="1"/>
  <c r="BZ1379" i="1"/>
  <c r="CA1415" i="1"/>
  <c r="BZ1415" i="1"/>
  <c r="CA1427" i="1"/>
  <c r="BZ1427" i="1"/>
  <c r="CA1439" i="1"/>
  <c r="BZ1439" i="1"/>
  <c r="CA1451" i="1"/>
  <c r="BZ1451" i="1"/>
  <c r="CA1463" i="1"/>
  <c r="BZ1463" i="1"/>
  <c r="CA1475" i="1"/>
  <c r="BZ1475" i="1"/>
  <c r="CA1487" i="1"/>
  <c r="BZ1487" i="1"/>
  <c r="CA1523" i="1"/>
  <c r="BZ1523" i="1"/>
  <c r="CA1535" i="1"/>
  <c r="BZ1535" i="1"/>
  <c r="CA1547" i="1"/>
  <c r="BZ1547" i="1"/>
  <c r="CA1559" i="1"/>
  <c r="BZ1559" i="1"/>
  <c r="CA1583" i="1"/>
  <c r="BZ1583" i="1"/>
  <c r="CA1595" i="1"/>
  <c r="BZ1595" i="1"/>
  <c r="CA1607" i="1"/>
  <c r="BZ1607" i="1"/>
  <c r="CA1619" i="1"/>
  <c r="BZ1619" i="1"/>
  <c r="CA1631" i="1"/>
  <c r="BZ1631" i="1"/>
  <c r="CA1643" i="1"/>
  <c r="BZ1643" i="1"/>
  <c r="CA1655" i="1"/>
  <c r="BZ1655" i="1"/>
  <c r="CA1667" i="1"/>
  <c r="BZ1667" i="1"/>
  <c r="CA1679" i="1"/>
  <c r="BZ1679" i="1"/>
  <c r="CA1703" i="1"/>
  <c r="BZ1703" i="1"/>
  <c r="CA1715" i="1"/>
  <c r="BZ1715" i="1"/>
  <c r="CA1727" i="1"/>
  <c r="BZ1727" i="1"/>
  <c r="CA1739" i="1"/>
  <c r="BZ1739" i="1"/>
  <c r="CA1751" i="1"/>
  <c r="BZ1751" i="1"/>
  <c r="CA1763" i="1"/>
  <c r="BZ1763" i="1"/>
  <c r="CA1775" i="1"/>
  <c r="BZ1775" i="1"/>
  <c r="CA1787" i="1"/>
  <c r="BZ1787" i="1"/>
  <c r="BZ60" i="1"/>
  <c r="BZ112" i="1"/>
  <c r="BZ166" i="1"/>
  <c r="BZ340" i="1"/>
  <c r="BZ401" i="1"/>
  <c r="BZ604" i="1"/>
  <c r="BZ685" i="1"/>
  <c r="BZ773" i="1"/>
  <c r="BZ880" i="1"/>
  <c r="BZ976" i="1"/>
  <c r="BZ1571" i="1"/>
  <c r="CA753" i="1"/>
  <c r="BZ753" i="1"/>
  <c r="CA801" i="1"/>
  <c r="BZ801" i="1"/>
  <c r="CA861" i="1"/>
  <c r="BZ861" i="1"/>
  <c r="CA1089" i="1"/>
  <c r="BZ1089" i="1"/>
  <c r="CA1137" i="1"/>
  <c r="BZ1137" i="1"/>
  <c r="CA1209" i="1"/>
  <c r="BZ1209" i="1"/>
  <c r="CA1269" i="1"/>
  <c r="BZ1269" i="1"/>
  <c r="CA1449" i="1"/>
  <c r="BZ1449" i="1"/>
  <c r="CA105" i="1"/>
  <c r="BZ105" i="1"/>
  <c r="CA189" i="1"/>
  <c r="BZ189" i="1"/>
  <c r="CA213" i="1"/>
  <c r="BZ213" i="1"/>
  <c r="CA286" i="1"/>
  <c r="BZ286" i="1"/>
  <c r="CA334" i="1"/>
  <c r="BZ334" i="1"/>
  <c r="CA418" i="1"/>
  <c r="BZ418" i="1"/>
  <c r="CA502" i="1"/>
  <c r="BZ502" i="1"/>
  <c r="CA718" i="1"/>
  <c r="BZ718" i="1"/>
  <c r="CA802" i="1"/>
  <c r="BZ802" i="1"/>
  <c r="CA874" i="1"/>
  <c r="BZ874" i="1"/>
  <c r="CA958" i="1"/>
  <c r="BZ958" i="1"/>
  <c r="CA1042" i="1"/>
  <c r="BZ1042" i="1"/>
  <c r="CA1126" i="1"/>
  <c r="BZ1126" i="1"/>
  <c r="CA1174" i="1"/>
  <c r="BZ1174" i="1"/>
  <c r="CA1246" i="1"/>
  <c r="BZ1246" i="1"/>
  <c r="CA1270" i="1"/>
  <c r="BZ1270" i="1"/>
  <c r="CA1306" i="1"/>
  <c r="BZ1306" i="1"/>
  <c r="CA1330" i="1"/>
  <c r="BZ1330" i="1"/>
  <c r="CA1414" i="1"/>
  <c r="BZ1414" i="1"/>
  <c r="CA1474" i="1"/>
  <c r="BZ1474" i="1"/>
  <c r="CA1630" i="1"/>
  <c r="BZ1630" i="1"/>
  <c r="CA23" i="1"/>
  <c r="BZ23" i="1"/>
  <c r="CA35" i="1"/>
  <c r="BZ35" i="1"/>
  <c r="CA59" i="1"/>
  <c r="BZ59" i="1"/>
  <c r="CA71" i="1"/>
  <c r="BZ71" i="1"/>
  <c r="CA83" i="1"/>
  <c r="BZ83" i="1"/>
  <c r="CA107" i="1"/>
  <c r="BZ107" i="1"/>
  <c r="CA119" i="1"/>
  <c r="BZ119" i="1"/>
  <c r="CA131" i="1"/>
  <c r="BZ131" i="1"/>
  <c r="CA143" i="1"/>
  <c r="BZ143" i="1"/>
  <c r="CA155" i="1"/>
  <c r="BZ155" i="1"/>
  <c r="CA179" i="1"/>
  <c r="BZ179" i="1"/>
  <c r="CA203" i="1"/>
  <c r="BZ203" i="1"/>
  <c r="CA215" i="1"/>
  <c r="BZ215" i="1"/>
  <c r="CA227" i="1"/>
  <c r="BZ227" i="1"/>
  <c r="CA239" i="1"/>
  <c r="BZ239" i="1"/>
  <c r="CA251" i="1"/>
  <c r="BZ251" i="1"/>
  <c r="CA264" i="1"/>
  <c r="BZ264" i="1"/>
  <c r="CA276" i="1"/>
  <c r="BZ276" i="1"/>
  <c r="CA300" i="1"/>
  <c r="BZ300" i="1"/>
  <c r="CA312" i="1"/>
  <c r="BZ312" i="1"/>
  <c r="CA336" i="1"/>
  <c r="BZ336" i="1"/>
  <c r="CA360" i="1"/>
  <c r="BZ360" i="1"/>
  <c r="CA372" i="1"/>
  <c r="BZ372" i="1"/>
  <c r="CA384" i="1"/>
  <c r="BZ384" i="1"/>
  <c r="CA396" i="1"/>
  <c r="BZ396" i="1"/>
  <c r="CA408" i="1"/>
  <c r="BZ408" i="1"/>
  <c r="CA420" i="1"/>
  <c r="BZ420" i="1"/>
  <c r="CA432" i="1"/>
  <c r="BZ432" i="1"/>
  <c r="CA444" i="1"/>
  <c r="CB444" i="1" s="1"/>
  <c r="BZ444" i="1"/>
  <c r="CA456" i="1"/>
  <c r="BZ456" i="1"/>
  <c r="CA468" i="1"/>
  <c r="BZ468" i="1"/>
  <c r="CA480" i="1"/>
  <c r="BZ480" i="1"/>
  <c r="CA492" i="1"/>
  <c r="BZ492" i="1"/>
  <c r="CA504" i="1"/>
  <c r="BZ504" i="1"/>
  <c r="CA516" i="1"/>
  <c r="CB516" i="1" s="1"/>
  <c r="BZ516" i="1"/>
  <c r="CA528" i="1"/>
  <c r="BZ528" i="1"/>
  <c r="CA552" i="1"/>
  <c r="BZ552" i="1"/>
  <c r="CA564" i="1"/>
  <c r="BZ564" i="1"/>
  <c r="CA576" i="1"/>
  <c r="BZ576" i="1"/>
  <c r="CA600" i="1"/>
  <c r="BZ600" i="1"/>
  <c r="CA612" i="1"/>
  <c r="CB612" i="1" s="1"/>
  <c r="BZ612" i="1"/>
  <c r="CA624" i="1"/>
  <c r="BZ624" i="1"/>
  <c r="CA636" i="1"/>
  <c r="BZ636" i="1"/>
  <c r="CA648" i="1"/>
  <c r="BZ648" i="1"/>
  <c r="CA660" i="1"/>
  <c r="BZ660" i="1"/>
  <c r="CA672" i="1"/>
  <c r="CB672" i="1" s="1"/>
  <c r="BZ672" i="1"/>
  <c r="CA684" i="1"/>
  <c r="BZ684" i="1"/>
  <c r="CA696" i="1"/>
  <c r="BZ696" i="1"/>
  <c r="CA708" i="1"/>
  <c r="BZ708" i="1"/>
  <c r="CA720" i="1"/>
  <c r="BZ720" i="1"/>
  <c r="CA732" i="1"/>
  <c r="BZ732" i="1"/>
  <c r="CA744" i="1"/>
  <c r="BZ744" i="1"/>
  <c r="CA756" i="1"/>
  <c r="BZ756" i="1"/>
  <c r="CA768" i="1"/>
  <c r="BZ768" i="1"/>
  <c r="CA780" i="1"/>
  <c r="BZ780" i="1"/>
  <c r="CA792" i="1"/>
  <c r="BZ792" i="1"/>
  <c r="CA804" i="1"/>
  <c r="BZ804" i="1"/>
  <c r="CA828" i="1"/>
  <c r="BZ828" i="1"/>
  <c r="CA840" i="1"/>
  <c r="CB840" i="1" s="1"/>
  <c r="BZ840" i="1"/>
  <c r="CA852" i="1"/>
  <c r="BZ852" i="1"/>
  <c r="CA864" i="1"/>
  <c r="BZ864" i="1"/>
  <c r="CA876" i="1"/>
  <c r="BZ876" i="1"/>
  <c r="CA888" i="1"/>
  <c r="BZ888" i="1"/>
  <c r="BZ9" i="1"/>
  <c r="BZ61" i="1"/>
  <c r="BZ113" i="1"/>
  <c r="BZ167" i="1"/>
  <c r="BZ341" i="1"/>
  <c r="BZ402" i="1"/>
  <c r="BZ538" i="1"/>
  <c r="BZ605" i="1"/>
  <c r="BZ686" i="1"/>
  <c r="BZ882" i="1"/>
  <c r="BZ981" i="1"/>
  <c r="BZ1186" i="1"/>
  <c r="BZ1366" i="1"/>
  <c r="BZ1654" i="1"/>
  <c r="CA645" i="1"/>
  <c r="BZ645" i="1"/>
  <c r="CA681" i="1"/>
  <c r="BZ681" i="1"/>
  <c r="CA705" i="1"/>
  <c r="BZ705" i="1"/>
  <c r="CA837" i="1"/>
  <c r="BZ837" i="1"/>
  <c r="CA945" i="1"/>
  <c r="BZ945" i="1"/>
  <c r="CA1005" i="1"/>
  <c r="BZ1005" i="1"/>
  <c r="CA1041" i="1"/>
  <c r="BZ1041" i="1"/>
  <c r="CA1149" i="1"/>
  <c r="BZ1149" i="1"/>
  <c r="CA1533" i="1"/>
  <c r="BZ1533" i="1"/>
  <c r="CA1545" i="1"/>
  <c r="BZ1545" i="1"/>
  <c r="CA1557" i="1"/>
  <c r="BZ1557" i="1"/>
  <c r="CA1569" i="1"/>
  <c r="BZ1569" i="1"/>
  <c r="CA1641" i="1"/>
  <c r="BZ1641" i="1"/>
  <c r="CA1653" i="1"/>
  <c r="BZ1653" i="1"/>
  <c r="CA1665" i="1"/>
  <c r="BZ1665" i="1"/>
  <c r="CA1689" i="1"/>
  <c r="BZ1689" i="1"/>
  <c r="CA1701" i="1"/>
  <c r="BZ1701" i="1"/>
  <c r="CA1713" i="1"/>
  <c r="BZ1713" i="1"/>
  <c r="CA1737" i="1"/>
  <c r="BZ1737" i="1"/>
  <c r="CA1749" i="1"/>
  <c r="BZ1749" i="1"/>
  <c r="CA1761" i="1"/>
  <c r="BZ1761" i="1"/>
  <c r="CA1773" i="1"/>
  <c r="BZ1773" i="1"/>
  <c r="CA1785" i="1"/>
  <c r="BZ1785" i="1"/>
  <c r="CA45" i="1"/>
  <c r="BZ45" i="1"/>
  <c r="CA81" i="1"/>
  <c r="BZ81" i="1"/>
  <c r="CA165" i="1"/>
  <c r="BZ165" i="1"/>
  <c r="CA201" i="1"/>
  <c r="BZ201" i="1"/>
  <c r="CA274" i="1"/>
  <c r="BZ274" i="1"/>
  <c r="CA346" i="1"/>
  <c r="BZ346" i="1"/>
  <c r="CA370" i="1"/>
  <c r="BZ370" i="1"/>
  <c r="CA394" i="1"/>
  <c r="BZ394" i="1"/>
  <c r="CA442" i="1"/>
  <c r="BZ442" i="1"/>
  <c r="CA454" i="1"/>
  <c r="BZ454" i="1"/>
  <c r="CA478" i="1"/>
  <c r="BZ478" i="1"/>
  <c r="CA526" i="1"/>
  <c r="BZ526" i="1"/>
  <c r="CA694" i="1"/>
  <c r="BZ694" i="1"/>
  <c r="CA730" i="1"/>
  <c r="BZ730" i="1"/>
  <c r="CA742" i="1"/>
  <c r="BZ742" i="1"/>
  <c r="CA778" i="1"/>
  <c r="BZ778" i="1"/>
  <c r="CA790" i="1"/>
  <c r="BZ790" i="1"/>
  <c r="CA850" i="1"/>
  <c r="BZ850" i="1"/>
  <c r="CA862" i="1"/>
  <c r="BZ862" i="1"/>
  <c r="CA898" i="1"/>
  <c r="BZ898" i="1"/>
  <c r="CA910" i="1"/>
  <c r="BZ910" i="1"/>
  <c r="CA946" i="1"/>
  <c r="BZ946" i="1"/>
  <c r="CA982" i="1"/>
  <c r="BZ982" i="1"/>
  <c r="CA1006" i="1"/>
  <c r="BZ1006" i="1"/>
  <c r="CA1054" i="1"/>
  <c r="BZ1054" i="1"/>
  <c r="CA1078" i="1"/>
  <c r="BZ1078" i="1"/>
  <c r="CA1114" i="1"/>
  <c r="BZ1114" i="1"/>
  <c r="CA1222" i="1"/>
  <c r="BZ1222" i="1"/>
  <c r="CA1258" i="1"/>
  <c r="BZ1258" i="1"/>
  <c r="CA1438" i="1"/>
  <c r="BZ1438" i="1"/>
  <c r="CA1534" i="1"/>
  <c r="BZ1534" i="1"/>
  <c r="CA1570" i="1"/>
  <c r="BZ1570" i="1"/>
  <c r="CA1606" i="1"/>
  <c r="BZ1606" i="1"/>
  <c r="CA1678" i="1"/>
  <c r="BZ1678" i="1"/>
  <c r="CA36" i="1"/>
  <c r="BZ36" i="1"/>
  <c r="CA72" i="1"/>
  <c r="BZ72" i="1"/>
  <c r="CA84" i="1"/>
  <c r="BZ84" i="1"/>
  <c r="CA96" i="1"/>
  <c r="CB96" i="1" s="1"/>
  <c r="BZ96" i="1"/>
  <c r="CA108" i="1"/>
  <c r="BZ108" i="1"/>
  <c r="CA120" i="1"/>
  <c r="BZ120" i="1"/>
  <c r="CA144" i="1"/>
  <c r="BZ144" i="1"/>
  <c r="CA156" i="1"/>
  <c r="BZ156" i="1"/>
  <c r="CA168" i="1"/>
  <c r="CB168" i="1" s="1"/>
  <c r="BZ168" i="1"/>
  <c r="CA180" i="1"/>
  <c r="CB180" i="1" s="1"/>
  <c r="BZ180" i="1"/>
  <c r="CA204" i="1"/>
  <c r="BZ204" i="1"/>
  <c r="CA216" i="1"/>
  <c r="BZ216" i="1"/>
  <c r="CA228" i="1"/>
  <c r="BZ228" i="1"/>
  <c r="CA240" i="1"/>
  <c r="BZ240" i="1"/>
  <c r="CA252" i="1"/>
  <c r="BZ252" i="1"/>
  <c r="CA265" i="1"/>
  <c r="BZ265" i="1"/>
  <c r="CA277" i="1"/>
  <c r="BZ277" i="1"/>
  <c r="CA289" i="1"/>
  <c r="BZ289" i="1"/>
  <c r="CA313" i="1"/>
  <c r="BZ313" i="1"/>
  <c r="CA325" i="1"/>
  <c r="BZ325" i="1"/>
  <c r="CA337" i="1"/>
  <c r="BZ337" i="1"/>
  <c r="CA361" i="1"/>
  <c r="BZ361" i="1"/>
  <c r="CA373" i="1"/>
  <c r="BZ373" i="1"/>
  <c r="CA385" i="1"/>
  <c r="BZ385" i="1"/>
  <c r="CA397" i="1"/>
  <c r="BZ397" i="1"/>
  <c r="CA409" i="1"/>
  <c r="BZ409" i="1"/>
  <c r="CA433" i="1"/>
  <c r="BZ433" i="1"/>
  <c r="CA457" i="1"/>
  <c r="BZ457" i="1"/>
  <c r="CA469" i="1"/>
  <c r="BZ469" i="1"/>
  <c r="CA481" i="1"/>
  <c r="BZ481" i="1"/>
  <c r="CA493" i="1"/>
  <c r="BZ493" i="1"/>
  <c r="CA505" i="1"/>
  <c r="BZ505" i="1"/>
  <c r="CA517" i="1"/>
  <c r="BZ517" i="1"/>
  <c r="CA529" i="1"/>
  <c r="BZ529" i="1"/>
  <c r="CA541" i="1"/>
  <c r="BZ541" i="1"/>
  <c r="CA553" i="1"/>
  <c r="BZ553" i="1"/>
  <c r="CA565" i="1"/>
  <c r="BZ565" i="1"/>
  <c r="CA577" i="1"/>
  <c r="BZ577" i="1"/>
  <c r="CA601" i="1"/>
  <c r="BZ601" i="1"/>
  <c r="CA613" i="1"/>
  <c r="BZ613" i="1"/>
  <c r="CA625" i="1"/>
  <c r="BZ625" i="1"/>
  <c r="CA649" i="1"/>
  <c r="BZ649" i="1"/>
  <c r="CA661" i="1"/>
  <c r="BZ661" i="1"/>
  <c r="CA673" i="1"/>
  <c r="BZ673" i="1"/>
  <c r="CA697" i="1"/>
  <c r="BZ697" i="1"/>
  <c r="CA733" i="1"/>
  <c r="BZ733" i="1"/>
  <c r="CA745" i="1"/>
  <c r="BZ745" i="1"/>
  <c r="CA757" i="1"/>
  <c r="BZ757" i="1"/>
  <c r="CA769" i="1"/>
  <c r="BZ769" i="1"/>
  <c r="CA781" i="1"/>
  <c r="BZ781" i="1"/>
  <c r="CA793" i="1"/>
  <c r="BZ793" i="1"/>
  <c r="CA805" i="1"/>
  <c r="BZ805" i="1"/>
  <c r="CA829" i="1"/>
  <c r="BZ829" i="1"/>
  <c r="CA853" i="1"/>
  <c r="BZ853" i="1"/>
  <c r="CA865" i="1"/>
  <c r="BZ865" i="1"/>
  <c r="CA877" i="1"/>
  <c r="BZ877" i="1"/>
  <c r="CA889" i="1"/>
  <c r="BZ889" i="1"/>
  <c r="CA901" i="1"/>
  <c r="BZ901" i="1"/>
  <c r="CA913" i="1"/>
  <c r="BZ913" i="1"/>
  <c r="CA925" i="1"/>
  <c r="BZ925" i="1"/>
  <c r="CA937" i="1"/>
  <c r="BZ937" i="1"/>
  <c r="CA961" i="1"/>
  <c r="BZ961" i="1"/>
  <c r="CA973" i="1"/>
  <c r="BZ973" i="1"/>
  <c r="CA985" i="1"/>
  <c r="BZ985" i="1"/>
  <c r="CA997" i="1"/>
  <c r="BZ997" i="1"/>
  <c r="CA1009" i="1"/>
  <c r="BZ1009" i="1"/>
  <c r="CA1033" i="1"/>
  <c r="BZ1033" i="1"/>
  <c r="CA1045" i="1"/>
  <c r="BZ1045" i="1"/>
  <c r="CA1057" i="1"/>
  <c r="BZ1057" i="1"/>
  <c r="CA1069" i="1"/>
  <c r="BZ1069" i="1"/>
  <c r="CA1081" i="1"/>
  <c r="BZ1081" i="1"/>
  <c r="CA1093" i="1"/>
  <c r="BZ1093" i="1"/>
  <c r="CA1105" i="1"/>
  <c r="BZ1105" i="1"/>
  <c r="CA1141" i="1"/>
  <c r="BZ1141" i="1"/>
  <c r="CA1153" i="1"/>
  <c r="BZ1153" i="1"/>
  <c r="CA1165" i="1"/>
  <c r="BZ1165" i="1"/>
  <c r="CA1177" i="1"/>
  <c r="BZ1177" i="1"/>
  <c r="CA1189" i="1"/>
  <c r="BZ1189" i="1"/>
  <c r="CA1201" i="1"/>
  <c r="BZ1201" i="1"/>
  <c r="CA1213" i="1"/>
  <c r="BZ1213" i="1"/>
  <c r="CA1237" i="1"/>
  <c r="BZ1237" i="1"/>
  <c r="CA1249" i="1"/>
  <c r="BZ1249" i="1"/>
  <c r="CA1261" i="1"/>
  <c r="BZ1261" i="1"/>
  <c r="CA1273" i="1"/>
  <c r="BZ1273" i="1"/>
  <c r="CA1285" i="1"/>
  <c r="BZ1285" i="1"/>
  <c r="CA1309" i="1"/>
  <c r="BZ1309" i="1"/>
  <c r="CA1321" i="1"/>
  <c r="BZ1321" i="1"/>
  <c r="CA1333" i="1"/>
  <c r="BZ1333" i="1"/>
  <c r="CA1345" i="1"/>
  <c r="BZ1345" i="1"/>
  <c r="CA1357" i="1"/>
  <c r="BZ1357" i="1"/>
  <c r="CA1369" i="1"/>
  <c r="BZ1369" i="1"/>
  <c r="CA1381" i="1"/>
  <c r="BZ1381" i="1"/>
  <c r="CA1393" i="1"/>
  <c r="BZ1393" i="1"/>
  <c r="CA1405" i="1"/>
  <c r="BZ1405" i="1"/>
  <c r="CA1417" i="1"/>
  <c r="BZ1417" i="1"/>
  <c r="CA1441" i="1"/>
  <c r="BZ1441" i="1"/>
  <c r="CA1453" i="1"/>
  <c r="BZ1453" i="1"/>
  <c r="CA1465" i="1"/>
  <c r="BZ1465" i="1"/>
  <c r="CA1477" i="1"/>
  <c r="BZ1477" i="1"/>
  <c r="CA1489" i="1"/>
  <c r="BZ1489" i="1"/>
  <c r="CA1525" i="1"/>
  <c r="BZ1525" i="1"/>
  <c r="CA1537" i="1"/>
  <c r="BZ1537" i="1"/>
  <c r="CA1549" i="1"/>
  <c r="BZ1549" i="1"/>
  <c r="CA1561" i="1"/>
  <c r="BZ1561" i="1"/>
  <c r="CA1573" i="1"/>
  <c r="BZ1573" i="1"/>
  <c r="CA1585" i="1"/>
  <c r="BZ1585" i="1"/>
  <c r="CA1597" i="1"/>
  <c r="BZ1597" i="1"/>
  <c r="CA1609" i="1"/>
  <c r="BZ1609" i="1"/>
  <c r="CA1621" i="1"/>
  <c r="BZ1621" i="1"/>
  <c r="CA1633" i="1"/>
  <c r="BZ1633" i="1"/>
  <c r="CA1657" i="1"/>
  <c r="BZ1657" i="1"/>
  <c r="CA1669" i="1"/>
  <c r="BZ1669" i="1"/>
  <c r="CA1681" i="1"/>
  <c r="BZ1681" i="1"/>
  <c r="CA1693" i="1"/>
  <c r="BZ1693" i="1"/>
  <c r="CA1705" i="1"/>
  <c r="BZ1705" i="1"/>
  <c r="CA1717" i="1"/>
  <c r="BZ1717" i="1"/>
  <c r="BZ11" i="1"/>
  <c r="BZ63" i="1"/>
  <c r="BZ169" i="1"/>
  <c r="BZ230" i="1"/>
  <c r="BZ287" i="1"/>
  <c r="BZ348" i="1"/>
  <c r="BZ472" i="1"/>
  <c r="BZ540" i="1"/>
  <c r="BZ614" i="1"/>
  <c r="BZ689" i="1"/>
  <c r="BZ785" i="1"/>
  <c r="BZ885" i="1"/>
  <c r="BZ1090" i="1"/>
  <c r="BZ1197" i="1"/>
  <c r="BZ1389" i="1"/>
  <c r="BZ1677" i="1"/>
  <c r="CA717" i="1"/>
  <c r="BZ717" i="1"/>
  <c r="CA957" i="1"/>
  <c r="BZ957" i="1"/>
  <c r="CA1029" i="1"/>
  <c r="BZ1029" i="1"/>
  <c r="CA1101" i="1"/>
  <c r="BZ1101" i="1"/>
  <c r="CA1161" i="1"/>
  <c r="BZ1161" i="1"/>
  <c r="CA1233" i="1"/>
  <c r="BZ1233" i="1"/>
  <c r="CA1293" i="1"/>
  <c r="BZ1293" i="1"/>
  <c r="CA1329" i="1"/>
  <c r="BZ1329" i="1"/>
  <c r="CA1437" i="1"/>
  <c r="BZ1437" i="1"/>
  <c r="CA1485" i="1"/>
  <c r="BZ1485" i="1"/>
  <c r="CA1593" i="1"/>
  <c r="BZ1593" i="1"/>
  <c r="CA21" i="1"/>
  <c r="BZ21" i="1"/>
  <c r="CA322" i="1"/>
  <c r="BZ322" i="1"/>
  <c r="CA382" i="1"/>
  <c r="BZ382" i="1"/>
  <c r="CA598" i="1"/>
  <c r="BZ598" i="1"/>
  <c r="CA682" i="1"/>
  <c r="BZ682" i="1"/>
  <c r="CA766" i="1"/>
  <c r="BZ766" i="1"/>
  <c r="CA826" i="1"/>
  <c r="BZ826" i="1"/>
  <c r="CA922" i="1"/>
  <c r="BZ922" i="1"/>
  <c r="CA994" i="1"/>
  <c r="BZ994" i="1"/>
  <c r="CA1066" i="1"/>
  <c r="BZ1066" i="1"/>
  <c r="CA1150" i="1"/>
  <c r="BZ1150" i="1"/>
  <c r="CA1234" i="1"/>
  <c r="BZ1234" i="1"/>
  <c r="CA1318" i="1"/>
  <c r="BZ1318" i="1"/>
  <c r="CA1378" i="1"/>
  <c r="BZ1378" i="1"/>
  <c r="CA1450" i="1"/>
  <c r="BZ1450" i="1"/>
  <c r="CA1462" i="1"/>
  <c r="BZ1462" i="1"/>
  <c r="CA1510" i="1"/>
  <c r="BZ1510" i="1"/>
  <c r="CA1522" i="1"/>
  <c r="BZ1522" i="1"/>
  <c r="CA1594" i="1"/>
  <c r="BZ1594" i="1"/>
  <c r="CA1690" i="1"/>
  <c r="BZ1690" i="1"/>
  <c r="CA1714" i="1"/>
  <c r="BZ1714" i="1"/>
  <c r="CA1750" i="1"/>
  <c r="BZ1750" i="1"/>
  <c r="CA1786" i="1"/>
  <c r="BZ1786" i="1"/>
  <c r="CA256" i="1"/>
  <c r="BZ256" i="1"/>
  <c r="CA13" i="1"/>
  <c r="BZ13" i="1"/>
  <c r="CA37" i="1"/>
  <c r="BZ37" i="1"/>
  <c r="CA49" i="1"/>
  <c r="BZ49" i="1"/>
  <c r="CA73" i="1"/>
  <c r="BZ73" i="1"/>
  <c r="CA85" i="1"/>
  <c r="BZ85" i="1"/>
  <c r="CA97" i="1"/>
  <c r="BZ97" i="1"/>
  <c r="CA109" i="1"/>
  <c r="BZ109" i="1"/>
  <c r="CA121" i="1"/>
  <c r="BZ121" i="1"/>
  <c r="CA133" i="1"/>
  <c r="BZ133" i="1"/>
  <c r="CA157" i="1"/>
  <c r="BZ157" i="1"/>
  <c r="CA181" i="1"/>
  <c r="BZ181" i="1"/>
  <c r="CA193" i="1"/>
  <c r="BZ193" i="1"/>
  <c r="CA217" i="1"/>
  <c r="BZ217" i="1"/>
  <c r="CA229" i="1"/>
  <c r="BZ229" i="1"/>
  <c r="CA241" i="1"/>
  <c r="BZ241" i="1"/>
  <c r="CA253" i="1"/>
  <c r="BZ253" i="1"/>
  <c r="CA266" i="1"/>
  <c r="BZ266" i="1"/>
  <c r="CA278" i="1"/>
  <c r="BZ278" i="1"/>
  <c r="CA290" i="1"/>
  <c r="BZ290" i="1"/>
  <c r="CC302" i="1"/>
  <c r="CA314" i="1"/>
  <c r="BZ314" i="1"/>
  <c r="CC326" i="1"/>
  <c r="CA338" i="1"/>
  <c r="BZ338" i="1"/>
  <c r="CA350" i="1"/>
  <c r="BZ350" i="1"/>
  <c r="CC362" i="1"/>
  <c r="CA374" i="1"/>
  <c r="BZ374" i="1"/>
  <c r="CA386" i="1"/>
  <c r="BZ386" i="1"/>
  <c r="CA398" i="1"/>
  <c r="BZ398" i="1"/>
  <c r="CA410" i="1"/>
  <c r="BZ410" i="1"/>
  <c r="CC422" i="1"/>
  <c r="CA434" i="1"/>
  <c r="BZ434" i="1"/>
  <c r="CC446" i="1"/>
  <c r="CA458" i="1"/>
  <c r="BZ458" i="1"/>
  <c r="CA470" i="1"/>
  <c r="BZ470" i="1"/>
  <c r="CA482" i="1"/>
  <c r="BZ482" i="1"/>
  <c r="CC494" i="1"/>
  <c r="CA506" i="1"/>
  <c r="BZ506" i="1"/>
  <c r="CA518" i="1"/>
  <c r="BZ518" i="1"/>
  <c r="CA530" i="1"/>
  <c r="BZ530" i="1"/>
  <c r="CC542" i="1"/>
  <c r="CA554" i="1"/>
  <c r="BZ554" i="1"/>
  <c r="CA578" i="1"/>
  <c r="BZ578" i="1"/>
  <c r="CA590" i="1"/>
  <c r="BZ590" i="1"/>
  <c r="CA602" i="1"/>
  <c r="BZ602" i="1"/>
  <c r="CC614" i="1"/>
  <c r="CA626" i="1"/>
  <c r="BZ626" i="1"/>
  <c r="CC638" i="1"/>
  <c r="CA650" i="1"/>
  <c r="BZ650" i="1"/>
  <c r="CA662" i="1"/>
  <c r="BZ662" i="1"/>
  <c r="CA674" i="1"/>
  <c r="BZ674" i="1"/>
  <c r="CC686" i="1"/>
  <c r="CA698" i="1"/>
  <c r="BZ698" i="1"/>
  <c r="CA710" i="1"/>
  <c r="BZ710" i="1"/>
  <c r="CA734" i="1"/>
  <c r="BZ734" i="1"/>
  <c r="CC746" i="1"/>
  <c r="CA758" i="1"/>
  <c r="BZ758" i="1"/>
  <c r="CA770" i="1"/>
  <c r="BZ770" i="1"/>
  <c r="CA782" i="1"/>
  <c r="BZ782" i="1"/>
  <c r="CA794" i="1"/>
  <c r="BZ794" i="1"/>
  <c r="CA806" i="1"/>
  <c r="BZ806" i="1"/>
  <c r="CA818" i="1"/>
  <c r="BZ818" i="1"/>
  <c r="CA830" i="1"/>
  <c r="BZ830" i="1"/>
  <c r="CA842" i="1"/>
  <c r="BZ842" i="1"/>
  <c r="CC854" i="1"/>
  <c r="CA866" i="1"/>
  <c r="BZ866" i="1"/>
  <c r="CA878" i="1"/>
  <c r="BZ878" i="1"/>
  <c r="CA890" i="1"/>
  <c r="BZ890" i="1"/>
  <c r="CA902" i="1"/>
  <c r="BZ902" i="1"/>
  <c r="CA914" i="1"/>
  <c r="BZ914" i="1"/>
  <c r="CA926" i="1"/>
  <c r="BZ926" i="1"/>
  <c r="CA938" i="1"/>
  <c r="BZ938" i="1"/>
  <c r="CA950" i="1"/>
  <c r="BZ950" i="1"/>
  <c r="CA962" i="1"/>
  <c r="BZ962" i="1"/>
  <c r="CA974" i="1"/>
  <c r="BZ974" i="1"/>
  <c r="CA986" i="1"/>
  <c r="BZ986" i="1"/>
  <c r="CA998" i="1"/>
  <c r="BZ998" i="1"/>
  <c r="CC1502" i="1"/>
  <c r="BZ12" i="1"/>
  <c r="BZ64" i="1"/>
  <c r="BZ117" i="1"/>
  <c r="BZ170" i="1"/>
  <c r="BZ231" i="1"/>
  <c r="BZ288" i="1"/>
  <c r="BZ349" i="1"/>
  <c r="BZ406" i="1"/>
  <c r="BZ473" i="1"/>
  <c r="BZ542" i="1"/>
  <c r="BZ615" i="1"/>
  <c r="BZ786" i="1"/>
  <c r="BZ886" i="1"/>
  <c r="BZ990" i="1"/>
  <c r="BZ1091" i="1"/>
  <c r="BZ1198" i="1"/>
  <c r="BZ1297" i="1"/>
  <c r="BZ1391" i="1"/>
  <c r="BZ1498" i="1"/>
  <c r="CA669" i="1"/>
  <c r="BZ669" i="1"/>
  <c r="CA741" i="1"/>
  <c r="BZ741" i="1"/>
  <c r="CA765" i="1"/>
  <c r="BZ765" i="1"/>
  <c r="CA825" i="1"/>
  <c r="BZ825" i="1"/>
  <c r="CA873" i="1"/>
  <c r="BZ873" i="1"/>
  <c r="CA933" i="1"/>
  <c r="BZ933" i="1"/>
  <c r="CA993" i="1"/>
  <c r="BZ993" i="1"/>
  <c r="CA1077" i="1"/>
  <c r="BZ1077" i="1"/>
  <c r="CA1125" i="1"/>
  <c r="BZ1125" i="1"/>
  <c r="CA1185" i="1"/>
  <c r="BZ1185" i="1"/>
  <c r="CA1257" i="1"/>
  <c r="BZ1257" i="1"/>
  <c r="CA1305" i="1"/>
  <c r="BZ1305" i="1"/>
  <c r="CA1341" i="1"/>
  <c r="BZ1341" i="1"/>
  <c r="CA1353" i="1"/>
  <c r="BZ1353" i="1"/>
  <c r="CA1413" i="1"/>
  <c r="BZ1413" i="1"/>
  <c r="CA1425" i="1"/>
  <c r="BZ1425" i="1"/>
  <c r="CA1473" i="1"/>
  <c r="BZ1473" i="1"/>
  <c r="CA1497" i="1"/>
  <c r="BZ1497" i="1"/>
  <c r="CA1521" i="1"/>
  <c r="BZ1521" i="1"/>
  <c r="CA1629" i="1"/>
  <c r="BZ1629" i="1"/>
  <c r="CA69" i="1"/>
  <c r="BZ69" i="1"/>
  <c r="CA177" i="1"/>
  <c r="BZ177" i="1"/>
  <c r="CA514" i="1"/>
  <c r="BZ514" i="1"/>
  <c r="CA562" i="1"/>
  <c r="BZ562" i="1"/>
  <c r="CA622" i="1"/>
  <c r="BZ622" i="1"/>
  <c r="CA670" i="1"/>
  <c r="BZ670" i="1"/>
  <c r="CA754" i="1"/>
  <c r="BZ754" i="1"/>
  <c r="CA838" i="1"/>
  <c r="BZ838" i="1"/>
  <c r="CA934" i="1"/>
  <c r="BZ934" i="1"/>
  <c r="CA970" i="1"/>
  <c r="BZ970" i="1"/>
  <c r="CA1030" i="1"/>
  <c r="BZ1030" i="1"/>
  <c r="CA1138" i="1"/>
  <c r="BZ1138" i="1"/>
  <c r="CA14" i="1"/>
  <c r="BZ14" i="1"/>
  <c r="CA26" i="1"/>
  <c r="BZ26" i="1"/>
  <c r="CA38" i="1"/>
  <c r="BZ38" i="1"/>
  <c r="CA50" i="1"/>
  <c r="BZ50" i="1"/>
  <c r="CA62" i="1"/>
  <c r="BZ62" i="1"/>
  <c r="CA74" i="1"/>
  <c r="BZ74" i="1"/>
  <c r="CA86" i="1"/>
  <c r="BZ86" i="1"/>
  <c r="CA98" i="1"/>
  <c r="CB98" i="1" s="1"/>
  <c r="BZ98" i="1"/>
  <c r="CA110" i="1"/>
  <c r="BZ110" i="1"/>
  <c r="CA122" i="1"/>
  <c r="BZ122" i="1"/>
  <c r="CC134" i="1"/>
  <c r="CA146" i="1"/>
  <c r="BZ146" i="1"/>
  <c r="CA158" i="1"/>
  <c r="BZ158" i="1"/>
  <c r="CC170" i="1"/>
  <c r="CA182" i="1"/>
  <c r="BZ182" i="1"/>
  <c r="CA194" i="1"/>
  <c r="BZ194" i="1"/>
  <c r="CC206" i="1"/>
  <c r="CA218" i="1"/>
  <c r="BZ218" i="1"/>
  <c r="CC230" i="1"/>
  <c r="CA242" i="1"/>
  <c r="BZ242" i="1"/>
  <c r="CA254" i="1"/>
  <c r="BZ254" i="1"/>
  <c r="CA267" i="1"/>
  <c r="BZ267" i="1"/>
  <c r="CA279" i="1"/>
  <c r="BZ279" i="1"/>
  <c r="CA291" i="1"/>
  <c r="BZ291" i="1"/>
  <c r="CA303" i="1"/>
  <c r="BZ303" i="1"/>
  <c r="CA315" i="1"/>
  <c r="BZ315" i="1"/>
  <c r="CA339" i="1"/>
  <c r="BZ339" i="1"/>
  <c r="CA351" i="1"/>
  <c r="BZ351" i="1"/>
  <c r="CA375" i="1"/>
  <c r="BZ375" i="1"/>
  <c r="CA399" i="1"/>
  <c r="BZ399" i="1"/>
  <c r="CA411" i="1"/>
  <c r="BZ411" i="1"/>
  <c r="CA423" i="1"/>
  <c r="BZ423" i="1"/>
  <c r="CA435" i="1"/>
  <c r="BZ435" i="1"/>
  <c r="CA447" i="1"/>
  <c r="BZ447" i="1"/>
  <c r="CA459" i="1"/>
  <c r="BZ459" i="1"/>
  <c r="CA471" i="1"/>
  <c r="BZ471" i="1"/>
  <c r="CA483" i="1"/>
  <c r="BZ483" i="1"/>
  <c r="CA507" i="1"/>
  <c r="BZ507" i="1"/>
  <c r="CA519" i="1"/>
  <c r="BZ519" i="1"/>
  <c r="CA531" i="1"/>
  <c r="BZ531" i="1"/>
  <c r="CA543" i="1"/>
  <c r="BZ543" i="1"/>
  <c r="CA555" i="1"/>
  <c r="BZ555" i="1"/>
  <c r="CA567" i="1"/>
  <c r="BZ567" i="1"/>
  <c r="CA579" i="1"/>
  <c r="BZ579" i="1"/>
  <c r="CA591" i="1"/>
  <c r="BZ591" i="1"/>
  <c r="CA603" i="1"/>
  <c r="BZ603" i="1"/>
  <c r="CA627" i="1"/>
  <c r="BZ627" i="1"/>
  <c r="CA639" i="1"/>
  <c r="BZ639" i="1"/>
  <c r="CA651" i="1"/>
  <c r="BZ651" i="1"/>
  <c r="CA663" i="1"/>
  <c r="BZ663" i="1"/>
  <c r="CA675" i="1"/>
  <c r="BZ675" i="1"/>
  <c r="CA687" i="1"/>
  <c r="BZ687" i="1"/>
  <c r="CA699" i="1"/>
  <c r="BZ699" i="1"/>
  <c r="CA711" i="1"/>
  <c r="BZ711" i="1"/>
  <c r="CA723" i="1"/>
  <c r="BZ723" i="1"/>
  <c r="CA735" i="1"/>
  <c r="BZ735" i="1"/>
  <c r="CA747" i="1"/>
  <c r="BZ747" i="1"/>
  <c r="CA759" i="1"/>
  <c r="BZ759" i="1"/>
  <c r="CA771" i="1"/>
  <c r="BZ771" i="1"/>
  <c r="CA783" i="1"/>
  <c r="BZ783" i="1"/>
  <c r="BZ24" i="1"/>
  <c r="BZ76" i="1"/>
  <c r="BZ129" i="1"/>
  <c r="BZ183" i="1"/>
  <c r="BZ244" i="1"/>
  <c r="BZ301" i="1"/>
  <c r="BZ362" i="1"/>
  <c r="BZ421" i="1"/>
  <c r="BZ490" i="1"/>
  <c r="BZ557" i="1"/>
  <c r="BZ709" i="1"/>
  <c r="BZ813" i="1"/>
  <c r="BZ909" i="1"/>
  <c r="BZ1017" i="1"/>
  <c r="BZ1115" i="1"/>
  <c r="BZ1223" i="1"/>
  <c r="BZ1402" i="1"/>
  <c r="BZ1499" i="1"/>
  <c r="CA693" i="1"/>
  <c r="BZ693" i="1"/>
  <c r="CA777" i="1"/>
  <c r="BZ777" i="1"/>
  <c r="CA1053" i="1"/>
  <c r="BZ1053" i="1"/>
  <c r="CA1113" i="1"/>
  <c r="BZ1113" i="1"/>
  <c r="CA1173" i="1"/>
  <c r="BZ1173" i="1"/>
  <c r="CA1245" i="1"/>
  <c r="BZ1245" i="1"/>
  <c r="CA1317" i="1"/>
  <c r="BZ1317" i="1"/>
  <c r="CA1377" i="1"/>
  <c r="BZ1377" i="1"/>
  <c r="CA1401" i="1"/>
  <c r="BZ1401" i="1"/>
  <c r="CA1461" i="1"/>
  <c r="BZ1461" i="1"/>
  <c r="CA1509" i="1"/>
  <c r="BZ1509" i="1"/>
  <c r="CA1605" i="1"/>
  <c r="BZ1605" i="1"/>
  <c r="CA33" i="1"/>
  <c r="BZ33" i="1"/>
  <c r="CA225" i="1"/>
  <c r="BZ225" i="1"/>
  <c r="CA298" i="1"/>
  <c r="BZ298" i="1"/>
  <c r="CA358" i="1"/>
  <c r="BZ358" i="1"/>
  <c r="CA574" i="1"/>
  <c r="BZ574" i="1"/>
  <c r="CA646" i="1"/>
  <c r="BZ646" i="1"/>
  <c r="CA706" i="1"/>
  <c r="BZ706" i="1"/>
  <c r="CA1294" i="1"/>
  <c r="BZ1294" i="1"/>
  <c r="CA3" i="1"/>
  <c r="CA15" i="1"/>
  <c r="BZ15" i="1"/>
  <c r="CA39" i="1"/>
  <c r="BZ39" i="1"/>
  <c r="CA51" i="1"/>
  <c r="BZ51" i="1"/>
  <c r="CA75" i="1"/>
  <c r="BZ75" i="1"/>
  <c r="CA87" i="1"/>
  <c r="BZ87" i="1"/>
  <c r="CA123" i="1"/>
  <c r="BZ123" i="1"/>
  <c r="CA135" i="1"/>
  <c r="BZ135" i="1"/>
  <c r="CA159" i="1"/>
  <c r="BZ159" i="1"/>
  <c r="CA171" i="1"/>
  <c r="BZ171" i="1"/>
  <c r="CA195" i="1"/>
  <c r="BZ195" i="1"/>
  <c r="CA207" i="1"/>
  <c r="BZ207" i="1"/>
  <c r="CA219" i="1"/>
  <c r="BZ219" i="1"/>
  <c r="CA243" i="1"/>
  <c r="BZ243" i="1"/>
  <c r="CA255" i="1"/>
  <c r="BZ255" i="1"/>
  <c r="CA268" i="1"/>
  <c r="BZ268" i="1"/>
  <c r="CA280" i="1"/>
  <c r="BZ280" i="1"/>
  <c r="CA292" i="1"/>
  <c r="BZ292" i="1"/>
  <c r="CA304" i="1"/>
  <c r="BZ304" i="1"/>
  <c r="CA316" i="1"/>
  <c r="BZ316" i="1"/>
  <c r="CA328" i="1"/>
  <c r="BZ328" i="1"/>
  <c r="CA352" i="1"/>
  <c r="BZ352" i="1"/>
  <c r="CA364" i="1"/>
  <c r="BZ364" i="1"/>
  <c r="CA376" i="1"/>
  <c r="BZ376" i="1"/>
  <c r="CA400" i="1"/>
  <c r="BZ400" i="1"/>
  <c r="CA412" i="1"/>
  <c r="BZ412" i="1"/>
  <c r="CA424" i="1"/>
  <c r="BZ424" i="1"/>
  <c r="CA436" i="1"/>
  <c r="BZ436" i="1"/>
  <c r="CA460" i="1"/>
  <c r="BZ460" i="1"/>
  <c r="CA484" i="1"/>
  <c r="BZ484" i="1"/>
  <c r="CA496" i="1"/>
  <c r="BZ496" i="1"/>
  <c r="CA508" i="1"/>
  <c r="BZ508" i="1"/>
  <c r="CA532" i="1"/>
  <c r="BZ532" i="1"/>
  <c r="CA544" i="1"/>
  <c r="BZ544" i="1"/>
  <c r="CA556" i="1"/>
  <c r="BZ556" i="1"/>
  <c r="CA580" i="1"/>
  <c r="BZ580" i="1"/>
  <c r="CA592" i="1"/>
  <c r="BZ592" i="1"/>
  <c r="CA616" i="1"/>
  <c r="BZ616" i="1"/>
  <c r="CA628" i="1"/>
  <c r="BZ628" i="1"/>
  <c r="CA640" i="1"/>
  <c r="BZ640" i="1"/>
  <c r="CA664" i="1"/>
  <c r="BZ664" i="1"/>
  <c r="CA676" i="1"/>
  <c r="BZ676" i="1"/>
  <c r="CA688" i="1"/>
  <c r="BZ688" i="1"/>
  <c r="CA700" i="1"/>
  <c r="BZ700" i="1"/>
  <c r="CA724" i="1"/>
  <c r="BZ724" i="1"/>
  <c r="CA736" i="1"/>
  <c r="BZ736" i="1"/>
  <c r="CA760" i="1"/>
  <c r="BZ760" i="1"/>
  <c r="CA772" i="1"/>
  <c r="BZ772" i="1"/>
  <c r="CA784" i="1"/>
  <c r="BZ784" i="1"/>
  <c r="CA796" i="1"/>
  <c r="BZ796" i="1"/>
  <c r="CA808" i="1"/>
  <c r="BZ808" i="1"/>
  <c r="CA820" i="1"/>
  <c r="BZ820" i="1"/>
  <c r="CA832" i="1"/>
  <c r="BZ832" i="1"/>
  <c r="CA844" i="1"/>
  <c r="BZ844" i="1"/>
  <c r="CA856" i="1"/>
  <c r="BZ856" i="1"/>
  <c r="CA868" i="1"/>
  <c r="BZ868" i="1"/>
  <c r="CA892" i="1"/>
  <c r="BZ892" i="1"/>
  <c r="CA904" i="1"/>
  <c r="BZ904" i="1"/>
  <c r="CA916" i="1"/>
  <c r="BZ916" i="1"/>
  <c r="CA928" i="1"/>
  <c r="BZ928" i="1"/>
  <c r="CA940" i="1"/>
  <c r="BZ940" i="1"/>
  <c r="CA952" i="1"/>
  <c r="BZ952" i="1"/>
  <c r="CA964" i="1"/>
  <c r="BZ964" i="1"/>
  <c r="CA1000" i="1"/>
  <c r="BZ1000" i="1"/>
  <c r="CA1012" i="1"/>
  <c r="BZ1012" i="1"/>
  <c r="CA1024" i="1"/>
  <c r="BZ1024" i="1"/>
  <c r="CA1036" i="1"/>
  <c r="BZ1036" i="1"/>
  <c r="CA1072" i="1"/>
  <c r="BZ1072" i="1"/>
  <c r="CA1084" i="1"/>
  <c r="BZ1084" i="1"/>
  <c r="CA1096" i="1"/>
  <c r="BZ1096" i="1"/>
  <c r="CA1108" i="1"/>
  <c r="BZ1108" i="1"/>
  <c r="CA1120" i="1"/>
  <c r="BZ1120" i="1"/>
  <c r="CA1132" i="1"/>
  <c r="BZ1132" i="1"/>
  <c r="CA1144" i="1"/>
  <c r="BZ1144" i="1"/>
  <c r="CA1168" i="1"/>
  <c r="BZ1168" i="1"/>
  <c r="CA1180" i="1"/>
  <c r="BZ1180" i="1"/>
  <c r="CA1192" i="1"/>
  <c r="BZ1192" i="1"/>
  <c r="CA1204" i="1"/>
  <c r="BZ1204" i="1"/>
  <c r="CA1216" i="1"/>
  <c r="BZ1216" i="1"/>
  <c r="CA1228" i="1"/>
  <c r="BZ1228" i="1"/>
  <c r="CA1240" i="1"/>
  <c r="BZ1240" i="1"/>
  <c r="CA1252" i="1"/>
  <c r="BZ1252" i="1"/>
  <c r="CA1264" i="1"/>
  <c r="CB1264" i="1" s="1"/>
  <c r="BZ1264" i="1"/>
  <c r="CA1276" i="1"/>
  <c r="BZ1276" i="1"/>
  <c r="CA1288" i="1"/>
  <c r="BZ1288" i="1"/>
  <c r="CA1300" i="1"/>
  <c r="BZ1300" i="1"/>
  <c r="CA1312" i="1"/>
  <c r="BZ1312" i="1"/>
  <c r="CA1324" i="1"/>
  <c r="BZ1324" i="1"/>
  <c r="CA1336" i="1"/>
  <c r="BZ1336" i="1"/>
  <c r="CA1348" i="1"/>
  <c r="BZ1348" i="1"/>
  <c r="BZ25" i="1"/>
  <c r="BZ77" i="1"/>
  <c r="BZ130" i="1"/>
  <c r="BZ184" i="1"/>
  <c r="BZ245" i="1"/>
  <c r="BZ302" i="1"/>
  <c r="BZ363" i="1"/>
  <c r="BZ422" i="1"/>
  <c r="BZ491" i="1"/>
  <c r="BZ634" i="1"/>
  <c r="BZ712" i="1"/>
  <c r="BZ814" i="1"/>
  <c r="BZ1018" i="1"/>
  <c r="BZ1117" i="1"/>
  <c r="BZ1225" i="1"/>
  <c r="BZ1319" i="1"/>
  <c r="BZ1403" i="1"/>
  <c r="BZ1691" i="1"/>
  <c r="BZ951" i="1"/>
  <c r="BZ1020" i="1"/>
  <c r="BZ1190" i="1"/>
  <c r="BZ1396" i="1"/>
  <c r="CA924" i="1"/>
  <c r="BZ924" i="1"/>
  <c r="CA936" i="1"/>
  <c r="BZ936" i="1"/>
  <c r="CA984" i="1"/>
  <c r="BZ984" i="1"/>
  <c r="CA996" i="1"/>
  <c r="BZ996" i="1"/>
  <c r="CA1008" i="1"/>
  <c r="BZ1008" i="1"/>
  <c r="CA1032" i="1"/>
  <c r="BZ1032" i="1"/>
  <c r="CA1044" i="1"/>
  <c r="BZ1044" i="1"/>
  <c r="CA1056" i="1"/>
  <c r="BZ1056" i="1"/>
  <c r="CA1068" i="1"/>
  <c r="BZ1068" i="1"/>
  <c r="CA1080" i="1"/>
  <c r="BZ1080" i="1"/>
  <c r="CA1104" i="1"/>
  <c r="BZ1104" i="1"/>
  <c r="CA1116" i="1"/>
  <c r="BZ1116" i="1"/>
  <c r="CA1164" i="1"/>
  <c r="BZ1164" i="1"/>
  <c r="CA1176" i="1"/>
  <c r="BZ1176" i="1"/>
  <c r="CA1188" i="1"/>
  <c r="BZ1188" i="1"/>
  <c r="CA1224" i="1"/>
  <c r="BZ1224" i="1"/>
  <c r="CA1236" i="1"/>
  <c r="BZ1236" i="1"/>
  <c r="CA1260" i="1"/>
  <c r="BZ1260" i="1"/>
  <c r="CA1284" i="1"/>
  <c r="BZ1284" i="1"/>
  <c r="CA1296" i="1"/>
  <c r="BZ1296" i="1"/>
  <c r="CA1308" i="1"/>
  <c r="BZ1308" i="1"/>
  <c r="CA1320" i="1"/>
  <c r="BZ1320" i="1"/>
  <c r="CA1356" i="1"/>
  <c r="BZ1356" i="1"/>
  <c r="CA1392" i="1"/>
  <c r="BZ1392" i="1"/>
  <c r="CA1404" i="1"/>
  <c r="BZ1404" i="1"/>
  <c r="CA1416" i="1"/>
  <c r="BZ1416" i="1"/>
  <c r="CA1428" i="1"/>
  <c r="BZ1428" i="1"/>
  <c r="CA1440" i="1"/>
  <c r="BZ1440" i="1"/>
  <c r="CA1464" i="1"/>
  <c r="BZ1464" i="1"/>
  <c r="CA1488" i="1"/>
  <c r="BZ1488" i="1"/>
  <c r="CA1512" i="1"/>
  <c r="BZ1512" i="1"/>
  <c r="CA1524" i="1"/>
  <c r="BZ1524" i="1"/>
  <c r="CA1536" i="1"/>
  <c r="BZ1536" i="1"/>
  <c r="CA1548" i="1"/>
  <c r="BZ1548" i="1"/>
  <c r="CA1560" i="1"/>
  <c r="BZ1560" i="1"/>
  <c r="CA1596" i="1"/>
  <c r="BZ1596" i="1"/>
  <c r="CA1608" i="1"/>
  <c r="BZ1608" i="1"/>
  <c r="CA1620" i="1"/>
  <c r="BZ1620" i="1"/>
  <c r="CA1644" i="1"/>
  <c r="BZ1644" i="1"/>
  <c r="CA1656" i="1"/>
  <c r="BZ1656" i="1"/>
  <c r="CA1668" i="1"/>
  <c r="BZ1668" i="1"/>
  <c r="CA1680" i="1"/>
  <c r="BZ1680" i="1"/>
  <c r="CA1716" i="1"/>
  <c r="BZ1716" i="1"/>
  <c r="CA1740" i="1"/>
  <c r="BZ1740" i="1"/>
  <c r="CA1752" i="1"/>
  <c r="BZ1752" i="1"/>
  <c r="CA1764" i="1"/>
  <c r="BZ1764" i="1"/>
  <c r="CA1776" i="1"/>
  <c r="BZ1776" i="1"/>
  <c r="BZ1092" i="1"/>
  <c r="BZ1131" i="1"/>
  <c r="BZ1200" i="1"/>
  <c r="BZ1230" i="1"/>
  <c r="BZ1299" i="1"/>
  <c r="BZ1337" i="1"/>
  <c r="BZ1368" i="1"/>
  <c r="BZ1434" i="1"/>
  <c r="BZ1504" i="1"/>
  <c r="BZ1576" i="1"/>
  <c r="CA1741" i="1"/>
  <c r="BZ1741" i="1"/>
  <c r="CA1753" i="1"/>
  <c r="BZ1753" i="1"/>
  <c r="CA1765" i="1"/>
  <c r="BZ1765" i="1"/>
  <c r="CA1789" i="1"/>
  <c r="BZ1789" i="1"/>
  <c r="BZ891" i="1"/>
  <c r="BZ960" i="1"/>
  <c r="BZ1098" i="1"/>
  <c r="BZ1166" i="1"/>
  <c r="BZ1203" i="1"/>
  <c r="BZ1272" i="1"/>
  <c r="BZ1302" i="1"/>
  <c r="BZ1371" i="1"/>
  <c r="BZ1408" i="1"/>
  <c r="BZ1476" i="1"/>
  <c r="BZ1584" i="1"/>
  <c r="BZ1625" i="1"/>
  <c r="BZ1658" i="1"/>
  <c r="BZ1733" i="1"/>
  <c r="CA1010" i="1"/>
  <c r="BZ1010" i="1"/>
  <c r="CA1022" i="1"/>
  <c r="BZ1022" i="1"/>
  <c r="CA1034" i="1"/>
  <c r="BZ1034" i="1"/>
  <c r="CA1058" i="1"/>
  <c r="BZ1058" i="1"/>
  <c r="CA1082" i="1"/>
  <c r="BZ1082" i="1"/>
  <c r="CA1094" i="1"/>
  <c r="BZ1094" i="1"/>
  <c r="CA1118" i="1"/>
  <c r="BZ1118" i="1"/>
  <c r="CA1130" i="1"/>
  <c r="BZ1130" i="1"/>
  <c r="CA1142" i="1"/>
  <c r="BZ1142" i="1"/>
  <c r="CA1154" i="1"/>
  <c r="BZ1154" i="1"/>
  <c r="CA1202" i="1"/>
  <c r="BZ1202" i="1"/>
  <c r="CA1214" i="1"/>
  <c r="BZ1214" i="1"/>
  <c r="CA1238" i="1"/>
  <c r="BZ1238" i="1"/>
  <c r="CA1250" i="1"/>
  <c r="BZ1250" i="1"/>
  <c r="CA1262" i="1"/>
  <c r="BZ1262" i="1"/>
  <c r="CA1286" i="1"/>
  <c r="BZ1286" i="1"/>
  <c r="CA1310" i="1"/>
  <c r="BZ1310" i="1"/>
  <c r="CA1322" i="1"/>
  <c r="BZ1322" i="1"/>
  <c r="CA1346" i="1"/>
  <c r="BZ1346" i="1"/>
  <c r="CA1358" i="1"/>
  <c r="BZ1358" i="1"/>
  <c r="CA1370" i="1"/>
  <c r="BZ1370" i="1"/>
  <c r="CA1394" i="1"/>
  <c r="BZ1394" i="1"/>
  <c r="CA1406" i="1"/>
  <c r="BZ1406" i="1"/>
  <c r="CA1418" i="1"/>
  <c r="BZ1418" i="1"/>
  <c r="CA1442" i="1"/>
  <c r="BZ1442" i="1"/>
  <c r="CA1466" i="1"/>
  <c r="BZ1466" i="1"/>
  <c r="CA1478" i="1"/>
  <c r="BZ1478" i="1"/>
  <c r="CA1490" i="1"/>
  <c r="BZ1490" i="1"/>
  <c r="CA1514" i="1"/>
  <c r="BZ1514" i="1"/>
  <c r="CA1538" i="1"/>
  <c r="BZ1538" i="1"/>
  <c r="CA1550" i="1"/>
  <c r="BZ1550" i="1"/>
  <c r="CA1562" i="1"/>
  <c r="BZ1562" i="1"/>
  <c r="CA1586" i="1"/>
  <c r="BZ1586" i="1"/>
  <c r="CA1610" i="1"/>
  <c r="BZ1610" i="1"/>
  <c r="CA1622" i="1"/>
  <c r="BZ1622" i="1"/>
  <c r="CA1634" i="1"/>
  <c r="BZ1634" i="1"/>
  <c r="CA1694" i="1"/>
  <c r="BZ1694" i="1"/>
  <c r="CA1706" i="1"/>
  <c r="BZ1706" i="1"/>
  <c r="CA1742" i="1"/>
  <c r="BZ1742" i="1"/>
  <c r="CA1754" i="1"/>
  <c r="BZ1754" i="1"/>
  <c r="CA1766" i="1"/>
  <c r="BZ1766" i="1"/>
  <c r="CA1778" i="1"/>
  <c r="BZ1778" i="1"/>
  <c r="BZ831" i="1"/>
  <c r="BZ900" i="1"/>
  <c r="BZ1205" i="1"/>
  <c r="BZ1274" i="1"/>
  <c r="BZ1380" i="1"/>
  <c r="BZ1480" i="1"/>
  <c r="BZ1517" i="1"/>
  <c r="BZ1590" i="1"/>
  <c r="BZ1744" i="1"/>
  <c r="BZ1777" i="1"/>
  <c r="CA795" i="1"/>
  <c r="BZ795" i="1"/>
  <c r="CA807" i="1"/>
  <c r="BZ807" i="1"/>
  <c r="CA819" i="1"/>
  <c r="BZ819" i="1"/>
  <c r="CA867" i="1"/>
  <c r="BZ867" i="1"/>
  <c r="CA879" i="1"/>
  <c r="BZ879" i="1"/>
  <c r="CA915" i="1"/>
  <c r="BZ915" i="1"/>
  <c r="CA927" i="1"/>
  <c r="BZ927" i="1"/>
  <c r="CA939" i="1"/>
  <c r="BZ939" i="1"/>
  <c r="CA963" i="1"/>
  <c r="BZ963" i="1"/>
  <c r="CA975" i="1"/>
  <c r="BZ975" i="1"/>
  <c r="CA987" i="1"/>
  <c r="BZ987" i="1"/>
  <c r="CA999" i="1"/>
  <c r="BZ999" i="1"/>
  <c r="CA1011" i="1"/>
  <c r="BZ1011" i="1"/>
  <c r="CA1035" i="1"/>
  <c r="BZ1035" i="1"/>
  <c r="CA1047" i="1"/>
  <c r="BZ1047" i="1"/>
  <c r="CA1071" i="1"/>
  <c r="BZ1071" i="1"/>
  <c r="CA1095" i="1"/>
  <c r="BZ1095" i="1"/>
  <c r="CA1107" i="1"/>
  <c r="BZ1107" i="1"/>
  <c r="CA1119" i="1"/>
  <c r="BZ1119" i="1"/>
  <c r="CA1167" i="1"/>
  <c r="BZ1167" i="1"/>
  <c r="CA1179" i="1"/>
  <c r="BZ1179" i="1"/>
  <c r="CA1191" i="1"/>
  <c r="BZ1191" i="1"/>
  <c r="CA1215" i="1"/>
  <c r="BZ1215" i="1"/>
  <c r="CA1239" i="1"/>
  <c r="BZ1239" i="1"/>
  <c r="CA1287" i="1"/>
  <c r="BZ1287" i="1"/>
  <c r="CA1311" i="1"/>
  <c r="BZ1311" i="1"/>
  <c r="CA1335" i="1"/>
  <c r="BZ1335" i="1"/>
  <c r="CA1347" i="1"/>
  <c r="BZ1347" i="1"/>
  <c r="CA1359" i="1"/>
  <c r="BZ1359" i="1"/>
  <c r="CA1395" i="1"/>
  <c r="BZ1395" i="1"/>
  <c r="CA1407" i="1"/>
  <c r="BZ1407" i="1"/>
  <c r="CA1419" i="1"/>
  <c r="BZ1419" i="1"/>
  <c r="CA1443" i="1"/>
  <c r="BZ1443" i="1"/>
  <c r="CA1467" i="1"/>
  <c r="BZ1467" i="1"/>
  <c r="CA1479" i="1"/>
  <c r="BZ1479" i="1"/>
  <c r="CA1491" i="1"/>
  <c r="BZ1491" i="1"/>
  <c r="CA1503" i="1"/>
  <c r="BZ1503" i="1"/>
  <c r="CA1515" i="1"/>
  <c r="BZ1515" i="1"/>
  <c r="CA1527" i="1"/>
  <c r="BZ1527" i="1"/>
  <c r="CA1539" i="1"/>
  <c r="BZ1539" i="1"/>
  <c r="CA1551" i="1"/>
  <c r="BZ1551" i="1"/>
  <c r="CA1563" i="1"/>
  <c r="BZ1563" i="1"/>
  <c r="CA1587" i="1"/>
  <c r="BZ1587" i="1"/>
  <c r="CA1623" i="1"/>
  <c r="BZ1623" i="1"/>
  <c r="CA1635" i="1"/>
  <c r="BZ1635" i="1"/>
  <c r="CA1647" i="1"/>
  <c r="BZ1647" i="1"/>
  <c r="CA1659" i="1"/>
  <c r="BZ1659" i="1"/>
  <c r="CA1683" i="1"/>
  <c r="BZ1683" i="1"/>
  <c r="CA1695" i="1"/>
  <c r="BZ1695" i="1"/>
  <c r="CA1707" i="1"/>
  <c r="BZ1707" i="1"/>
  <c r="CA1719" i="1"/>
  <c r="BZ1719" i="1"/>
  <c r="CA1731" i="1"/>
  <c r="BZ1731" i="1"/>
  <c r="CA1743" i="1"/>
  <c r="BZ1743" i="1"/>
  <c r="CA1767" i="1"/>
  <c r="BZ1767" i="1"/>
  <c r="CA1779" i="1"/>
  <c r="BZ1779" i="1"/>
  <c r="CA1791" i="1"/>
  <c r="BZ1791" i="1"/>
  <c r="BZ1070" i="1"/>
  <c r="BZ1106" i="1"/>
  <c r="BZ1140" i="1"/>
  <c r="BZ1206" i="1"/>
  <c r="BZ1275" i="1"/>
  <c r="BZ1313" i="1"/>
  <c r="BZ1344" i="1"/>
  <c r="BZ1382" i="1"/>
  <c r="BZ1482" i="1"/>
  <c r="BZ1518" i="1"/>
  <c r="BZ1553" i="1"/>
  <c r="BZ1670" i="1"/>
  <c r="BZ1704" i="1"/>
  <c r="BZ1745" i="1"/>
  <c r="BZ1782" i="1"/>
  <c r="CA1372" i="1"/>
  <c r="BZ1372" i="1"/>
  <c r="CA1420" i="1"/>
  <c r="BZ1420" i="1"/>
  <c r="CA1444" i="1"/>
  <c r="BZ1444" i="1"/>
  <c r="CA1456" i="1"/>
  <c r="BZ1456" i="1"/>
  <c r="CA1468" i="1"/>
  <c r="BZ1468" i="1"/>
  <c r="CA1492" i="1"/>
  <c r="BZ1492" i="1"/>
  <c r="CA1516" i="1"/>
  <c r="BZ1516" i="1"/>
  <c r="CA1552" i="1"/>
  <c r="BZ1552" i="1"/>
  <c r="CA1564" i="1"/>
  <c r="BZ1564" i="1"/>
  <c r="CA1588" i="1"/>
  <c r="BZ1588" i="1"/>
  <c r="CA1600" i="1"/>
  <c r="BZ1600" i="1"/>
  <c r="CA1612" i="1"/>
  <c r="BZ1612" i="1"/>
  <c r="CA1624" i="1"/>
  <c r="BZ1624" i="1"/>
  <c r="CA1636" i="1"/>
  <c r="BZ1636" i="1"/>
  <c r="CA1660" i="1"/>
  <c r="BZ1660" i="1"/>
  <c r="CA1684" i="1"/>
  <c r="BZ1684" i="1"/>
  <c r="CA1696" i="1"/>
  <c r="BZ1696" i="1"/>
  <c r="CA1708" i="1"/>
  <c r="BZ1708" i="1"/>
  <c r="CA1732" i="1"/>
  <c r="BZ1732" i="1"/>
  <c r="CA1756" i="1"/>
  <c r="BZ1756" i="1"/>
  <c r="CA1768" i="1"/>
  <c r="BZ1768" i="1"/>
  <c r="CA1780" i="1"/>
  <c r="BZ1780" i="1"/>
  <c r="CA1792" i="1"/>
  <c r="BZ1792" i="1"/>
  <c r="CC773" i="1"/>
  <c r="BZ903" i="1"/>
  <c r="BZ972" i="1"/>
  <c r="BZ1314" i="1"/>
  <c r="BZ1383" i="1"/>
  <c r="BZ1452" i="1"/>
  <c r="BZ1554" i="1"/>
  <c r="BZ1671" i="1"/>
  <c r="BZ1746" i="1"/>
  <c r="CA1169" i="1"/>
  <c r="BZ1169" i="1"/>
  <c r="CA1181" i="1"/>
  <c r="BZ1181" i="1"/>
  <c r="CA1193" i="1"/>
  <c r="BZ1193" i="1"/>
  <c r="CA1217" i="1"/>
  <c r="BZ1217" i="1"/>
  <c r="CA1241" i="1"/>
  <c r="BZ1241" i="1"/>
  <c r="CA1253" i="1"/>
  <c r="BZ1253" i="1"/>
  <c r="CA1277" i="1"/>
  <c r="BZ1277" i="1"/>
  <c r="CA1289" i="1"/>
  <c r="BZ1289" i="1"/>
  <c r="CA1301" i="1"/>
  <c r="BZ1301" i="1"/>
  <c r="CA1325" i="1"/>
  <c r="BZ1325" i="1"/>
  <c r="CA1349" i="1"/>
  <c r="BZ1349" i="1"/>
  <c r="CA1373" i="1"/>
  <c r="BZ1373" i="1"/>
  <c r="CA1385" i="1"/>
  <c r="BZ1385" i="1"/>
  <c r="CA1397" i="1"/>
  <c r="BZ1397" i="1"/>
  <c r="CA1409" i="1"/>
  <c r="BZ1409" i="1"/>
  <c r="CA1421" i="1"/>
  <c r="BZ1421" i="1"/>
  <c r="CA1445" i="1"/>
  <c r="BZ1445" i="1"/>
  <c r="CA1469" i="1"/>
  <c r="BZ1469" i="1"/>
  <c r="CA1481" i="1"/>
  <c r="BZ1481" i="1"/>
  <c r="CA1493" i="1"/>
  <c r="BZ1493" i="1"/>
  <c r="CA1505" i="1"/>
  <c r="BZ1505" i="1"/>
  <c r="CA1529" i="1"/>
  <c r="BZ1529" i="1"/>
  <c r="CA1565" i="1"/>
  <c r="BZ1565" i="1"/>
  <c r="CA1577" i="1"/>
  <c r="BZ1577" i="1"/>
  <c r="CA1589" i="1"/>
  <c r="BZ1589" i="1"/>
  <c r="CA1613" i="1"/>
  <c r="BZ1613" i="1"/>
  <c r="CA1637" i="1"/>
  <c r="BZ1637" i="1"/>
  <c r="CA1661" i="1"/>
  <c r="BZ1661" i="1"/>
  <c r="CA1673" i="1"/>
  <c r="BZ1673" i="1"/>
  <c r="CA1709" i="1"/>
  <c r="BZ1709" i="1"/>
  <c r="CA1721" i="1"/>
  <c r="BZ1721" i="1"/>
  <c r="CA1781" i="1"/>
  <c r="BZ1781" i="1"/>
  <c r="CA1793" i="1"/>
  <c r="BZ1793" i="1"/>
  <c r="CC388" i="1"/>
  <c r="CC340" i="1"/>
  <c r="BZ1074" i="1"/>
  <c r="BZ1143" i="1"/>
  <c r="BZ1178" i="1"/>
  <c r="BZ1212" i="1"/>
  <c r="BZ1384" i="1"/>
  <c r="BZ1454" i="1"/>
  <c r="BZ1598" i="1"/>
  <c r="BZ1632" i="1"/>
  <c r="BZ1672" i="1"/>
  <c r="BZ1710" i="1"/>
  <c r="CA1110" i="1"/>
  <c r="BZ1110" i="1"/>
  <c r="CA1122" i="1"/>
  <c r="BZ1122" i="1"/>
  <c r="CA1134" i="1"/>
  <c r="BZ1134" i="1"/>
  <c r="CA1146" i="1"/>
  <c r="BZ1146" i="1"/>
  <c r="CA1170" i="1"/>
  <c r="BZ1170" i="1"/>
  <c r="CA1182" i="1"/>
  <c r="BZ1182" i="1"/>
  <c r="CA1194" i="1"/>
  <c r="BZ1194" i="1"/>
  <c r="CA1218" i="1"/>
  <c r="BZ1218" i="1"/>
  <c r="CA1242" i="1"/>
  <c r="BZ1242" i="1"/>
  <c r="CA1254" i="1"/>
  <c r="BZ1254" i="1"/>
  <c r="CA1266" i="1"/>
  <c r="BZ1266" i="1"/>
  <c r="CA1278" i="1"/>
  <c r="BZ1278" i="1"/>
  <c r="CA1326" i="1"/>
  <c r="BZ1326" i="1"/>
  <c r="CA1338" i="1"/>
  <c r="BZ1338" i="1"/>
  <c r="CA1350" i="1"/>
  <c r="BZ1350" i="1"/>
  <c r="CA1374" i="1"/>
  <c r="BZ1374" i="1"/>
  <c r="CA1398" i="1"/>
  <c r="BZ1398" i="1"/>
  <c r="CA1410" i="1"/>
  <c r="BZ1410" i="1"/>
  <c r="CA1422" i="1"/>
  <c r="BZ1422" i="1"/>
  <c r="CA1446" i="1"/>
  <c r="BZ1446" i="1"/>
  <c r="CA1458" i="1"/>
  <c r="BZ1458" i="1"/>
  <c r="CA1506" i="1"/>
  <c r="BZ1506" i="1"/>
  <c r="CA1530" i="1"/>
  <c r="BZ1530" i="1"/>
  <c r="CA1542" i="1"/>
  <c r="BZ1542" i="1"/>
  <c r="CA1566" i="1"/>
  <c r="BZ1566" i="1"/>
  <c r="CA1578" i="1"/>
  <c r="BZ1578" i="1"/>
  <c r="CA1602" i="1"/>
  <c r="BZ1602" i="1"/>
  <c r="CA1614" i="1"/>
  <c r="BZ1614" i="1"/>
  <c r="CA1626" i="1"/>
  <c r="BZ1626" i="1"/>
  <c r="CA1638" i="1"/>
  <c r="BZ1638" i="1"/>
  <c r="CA1650" i="1"/>
  <c r="BZ1650" i="1"/>
  <c r="CA1662" i="1"/>
  <c r="BZ1662" i="1"/>
  <c r="CA1686" i="1"/>
  <c r="BZ1686" i="1"/>
  <c r="CA1698" i="1"/>
  <c r="BZ1698" i="1"/>
  <c r="CA1722" i="1"/>
  <c r="BZ1722" i="1"/>
  <c r="CA1734" i="1"/>
  <c r="BZ1734" i="1"/>
  <c r="CA1758" i="1"/>
  <c r="BZ1758" i="1"/>
  <c r="CA1794" i="1"/>
  <c r="BZ1794" i="1"/>
  <c r="BZ1083" i="1"/>
  <c r="BZ1152" i="1"/>
  <c r="BZ1248" i="1"/>
  <c r="BZ1386" i="1"/>
  <c r="BZ1455" i="1"/>
  <c r="BZ1494" i="1"/>
  <c r="BZ1599" i="1"/>
  <c r="BZ1674" i="1"/>
  <c r="BZ1718" i="1"/>
  <c r="CA1484" i="1"/>
  <c r="BZ1484" i="1"/>
  <c r="CA1496" i="1"/>
  <c r="BZ1496" i="1"/>
  <c r="CA1508" i="1"/>
  <c r="BZ1508" i="1"/>
  <c r="CA1520" i="1"/>
  <c r="BZ1520" i="1"/>
  <c r="CA1532" i="1"/>
  <c r="BZ1532" i="1"/>
  <c r="CA1544" i="1"/>
  <c r="BZ1544" i="1"/>
  <c r="CA1556" i="1"/>
  <c r="BZ1556" i="1"/>
  <c r="CA1568" i="1"/>
  <c r="BZ1568" i="1"/>
  <c r="CA1580" i="1"/>
  <c r="BZ1580" i="1"/>
  <c r="CA1592" i="1"/>
  <c r="BZ1592" i="1"/>
  <c r="CA1604" i="1"/>
  <c r="BZ1604" i="1"/>
  <c r="CA1616" i="1"/>
  <c r="BZ1616" i="1"/>
  <c r="CA1628" i="1"/>
  <c r="BZ1628" i="1"/>
  <c r="CA1640" i="1"/>
  <c r="BZ1640" i="1"/>
  <c r="CA1652" i="1"/>
  <c r="BZ1652" i="1"/>
  <c r="CA1664" i="1"/>
  <c r="BZ1664" i="1"/>
  <c r="CA1676" i="1"/>
  <c r="BZ1676" i="1"/>
  <c r="CA1688" i="1"/>
  <c r="BZ1688" i="1"/>
  <c r="CA1700" i="1"/>
  <c r="BZ1700" i="1"/>
  <c r="CA1712" i="1"/>
  <c r="BZ1712" i="1"/>
  <c r="CA1724" i="1"/>
  <c r="BZ1724" i="1"/>
  <c r="CA1736" i="1"/>
  <c r="BZ1736" i="1"/>
  <c r="CA1748" i="1"/>
  <c r="BZ1748" i="1"/>
  <c r="CA1760" i="1"/>
  <c r="BZ1760" i="1"/>
  <c r="CA1772" i="1"/>
  <c r="BZ1772" i="1"/>
  <c r="CA1784" i="1"/>
  <c r="BZ1784" i="1"/>
  <c r="CA1796" i="1"/>
  <c r="BZ1796" i="1"/>
  <c r="BZ1788" i="1"/>
  <c r="CC750" i="1"/>
  <c r="CC786" i="1"/>
  <c r="CC882" i="1"/>
  <c r="CC1230" i="1"/>
  <c r="CC1302" i="1"/>
  <c r="CC1494" i="1"/>
  <c r="CC1518" i="1"/>
  <c r="CC42" i="1"/>
  <c r="CC511" i="1"/>
  <c r="CC540" i="1"/>
  <c r="CC912" i="1"/>
  <c r="CC948" i="1"/>
  <c r="CC1248" i="1"/>
  <c r="CC1272" i="1"/>
  <c r="CC1632" i="1"/>
  <c r="CC1692" i="1"/>
  <c r="CC1728" i="1"/>
  <c r="CC1788" i="1"/>
  <c r="CC1755" i="1"/>
  <c r="CC1368" i="1"/>
  <c r="CC1572" i="1"/>
  <c r="CC1704" i="1"/>
  <c r="CC40" i="1"/>
  <c r="CC12" i="1"/>
  <c r="CC24" i="1"/>
  <c r="CC48" i="1"/>
  <c r="CC60" i="1"/>
  <c r="CC132" i="1"/>
  <c r="CC1226" i="1"/>
  <c r="CC1274" i="1"/>
  <c r="CC1298" i="1"/>
  <c r="CC1430" i="1"/>
  <c r="CC1646" i="1"/>
  <c r="CC1658" i="1"/>
  <c r="CC1670" i="1"/>
  <c r="CC1682" i="1"/>
  <c r="CC1718" i="1"/>
  <c r="CC1730" i="1"/>
  <c r="CC1790" i="1"/>
  <c r="CC64" i="1"/>
  <c r="CC76" i="1"/>
  <c r="CC100" i="1"/>
  <c r="CC112" i="1"/>
  <c r="CC184" i="1"/>
  <c r="CC208" i="1"/>
  <c r="CC244" i="1"/>
  <c r="CC269" i="1"/>
  <c r="CC341" i="1"/>
  <c r="CC365" i="1"/>
  <c r="CC401" i="1"/>
  <c r="CC449" i="1"/>
  <c r="CC473" i="1"/>
  <c r="CC521" i="1"/>
  <c r="CC557" i="1"/>
  <c r="CC605" i="1"/>
  <c r="CC689" i="1"/>
  <c r="CC785" i="1"/>
  <c r="CC1229" i="1"/>
  <c r="CC380" i="1"/>
  <c r="CC512" i="1"/>
  <c r="CC584" i="1"/>
  <c r="CC1251" i="1"/>
  <c r="CC1263" i="1"/>
  <c r="CC1275" i="1"/>
  <c r="CC1299" i="1"/>
  <c r="CC1431" i="1"/>
  <c r="CC1611" i="1"/>
  <c r="CC231" i="1"/>
  <c r="CC448" i="1"/>
  <c r="CC472" i="1"/>
  <c r="CC520" i="1"/>
  <c r="CC568" i="1"/>
  <c r="CC976" i="1"/>
  <c r="CC1205" i="1"/>
  <c r="CC1265" i="1"/>
  <c r="CC1674" i="1"/>
  <c r="CC1710" i="1"/>
  <c r="CC1746" i="1"/>
  <c r="CC1770" i="1"/>
  <c r="CC1782" i="1"/>
  <c r="CC1671" i="1"/>
  <c r="CC604" i="1"/>
  <c r="CC712" i="1"/>
  <c r="CC880" i="1"/>
  <c r="CC1360" i="1"/>
  <c r="CC1504" i="1"/>
  <c r="CC1648" i="1"/>
  <c r="CC1672" i="1"/>
  <c r="CC1720" i="1"/>
  <c r="CC1744" i="1"/>
  <c r="CC1517" i="1"/>
  <c r="CC1553" i="1"/>
  <c r="CC1649" i="1"/>
  <c r="CC1745" i="1"/>
  <c r="CC1757" i="1"/>
  <c r="CC1769" i="1"/>
  <c r="S22" i="4"/>
  <c r="X15" i="4"/>
  <c r="S14" i="4"/>
  <c r="X20" i="4"/>
  <c r="X16" i="4"/>
  <c r="X21" i="4"/>
  <c r="S16" i="4"/>
  <c r="X22" i="4"/>
  <c r="S20" i="4"/>
  <c r="X23" i="4"/>
  <c r="X14" i="4"/>
  <c r="S23" i="4"/>
  <c r="S15" i="4"/>
  <c r="X19" i="4"/>
  <c r="S19" i="4"/>
  <c r="S17" i="4"/>
  <c r="X18" i="4"/>
  <c r="S18" i="4"/>
  <c r="X17" i="4"/>
  <c r="S21" i="4"/>
  <c r="CA8" i="1"/>
  <c r="CA2" i="1"/>
  <c r="T3" i="4"/>
  <c r="T27" i="4" l="1"/>
  <c r="S27" i="4"/>
  <c r="CC1803" i="1"/>
  <c r="CC1802" i="1"/>
  <c r="CC1822" i="1"/>
  <c r="CC1827" i="1"/>
  <c r="CC1826" i="1"/>
  <c r="CC1804" i="1"/>
  <c r="CC1844" i="1"/>
  <c r="CC1837" i="1"/>
  <c r="CC1798" i="1"/>
  <c r="CC1811" i="1"/>
  <c r="CC1806" i="1"/>
  <c r="CC1825" i="1"/>
  <c r="CC1810" i="1"/>
  <c r="CC1818" i="1"/>
  <c r="CC1843" i="1"/>
  <c r="CC1841" i="1"/>
  <c r="CC1834" i="1"/>
  <c r="CC1814" i="1"/>
  <c r="CC1815" i="1"/>
  <c r="CC1850" i="1"/>
  <c r="CC1846" i="1"/>
  <c r="CC1828" i="1"/>
  <c r="CC1840" i="1"/>
  <c r="CC1836" i="1"/>
  <c r="CC1848" i="1"/>
  <c r="U10" i="4"/>
  <c r="S10" i="4"/>
  <c r="T10" i="4"/>
  <c r="V10" i="4"/>
  <c r="W10" i="4"/>
  <c r="CC1849" i="1"/>
  <c r="CC1819" i="1"/>
  <c r="CC1833" i="1"/>
  <c r="CC1809" i="1"/>
  <c r="CC1845" i="1"/>
  <c r="CC1835" i="1"/>
  <c r="CC1838" i="1"/>
  <c r="CC1799" i="1"/>
  <c r="CC1800" i="1"/>
  <c r="CC1801" i="1"/>
  <c r="S26" i="4"/>
  <c r="CC1808" i="1"/>
  <c r="CC1812" i="1"/>
  <c r="CC1816" i="1"/>
  <c r="CC1829" i="1"/>
  <c r="CC1831" i="1"/>
  <c r="CC1839" i="1"/>
  <c r="CC1824" i="1"/>
  <c r="CC1847" i="1"/>
  <c r="CC1832" i="1"/>
  <c r="CC1817" i="1"/>
  <c r="CC1842" i="1"/>
  <c r="CC1821" i="1"/>
  <c r="CC1823" i="1"/>
  <c r="CC1797" i="1"/>
  <c r="CC1805" i="1"/>
  <c r="CC1807" i="1"/>
  <c r="CC1813" i="1"/>
  <c r="Q14" i="4"/>
  <c r="V27" i="4"/>
  <c r="U26" i="4"/>
  <c r="Q21" i="4"/>
  <c r="V26" i="4"/>
  <c r="W26" i="4"/>
  <c r="Q20" i="4"/>
  <c r="Q15" i="4"/>
  <c r="Q22" i="4"/>
  <c r="W27" i="4"/>
  <c r="Q17" i="4"/>
  <c r="N21" i="3"/>
  <c r="N22" i="3" s="1"/>
  <c r="Q19" i="4"/>
  <c r="U27" i="4"/>
  <c r="Q23" i="4"/>
  <c r="Q16" i="4"/>
  <c r="Q18" i="4"/>
  <c r="T26" i="4"/>
  <c r="CC320" i="1"/>
  <c r="CC377" i="1"/>
  <c r="CC20" i="1"/>
  <c r="CC6" i="1"/>
  <c r="CC476" i="1"/>
  <c r="CC180" i="1"/>
  <c r="CC749" i="1"/>
  <c r="CC840" i="1"/>
  <c r="CC612" i="1"/>
  <c r="CC917" i="1"/>
  <c r="CC236" i="1"/>
  <c r="CC516" i="1"/>
  <c r="CC975" i="1"/>
  <c r="CB975" i="1"/>
  <c r="CC1657" i="1"/>
  <c r="CB1657" i="1"/>
  <c r="CC1760" i="1"/>
  <c r="CB1760" i="1"/>
  <c r="CC1688" i="1"/>
  <c r="CB1688" i="1"/>
  <c r="CC1616" i="1"/>
  <c r="CB1616" i="1"/>
  <c r="CC1544" i="1"/>
  <c r="CB1544" i="1"/>
  <c r="CC1743" i="1"/>
  <c r="CB1743" i="1"/>
  <c r="CC1659" i="1"/>
  <c r="CB1659" i="1"/>
  <c r="CC1551" i="1"/>
  <c r="CB1551" i="1"/>
  <c r="CC1479" i="1"/>
  <c r="CB1479" i="1"/>
  <c r="CC1359" i="1"/>
  <c r="CB1359" i="1"/>
  <c r="CC1215" i="1"/>
  <c r="CB1215" i="1"/>
  <c r="CC1095" i="1"/>
  <c r="CB1095" i="1"/>
  <c r="CC987" i="1"/>
  <c r="CB987" i="1"/>
  <c r="CC879" i="1"/>
  <c r="CB879" i="1"/>
  <c r="CC1754" i="1"/>
  <c r="CB1754" i="1"/>
  <c r="CC1610" i="1"/>
  <c r="CB1610" i="1"/>
  <c r="CC1490" i="1"/>
  <c r="CB1490" i="1"/>
  <c r="CC1394" i="1"/>
  <c r="CB1394" i="1"/>
  <c r="CC1286" i="1"/>
  <c r="CB1286" i="1"/>
  <c r="CC1154" i="1"/>
  <c r="CB1154" i="1"/>
  <c r="CC1058" i="1"/>
  <c r="CB1058" i="1"/>
  <c r="CC1765" i="1"/>
  <c r="CB1765" i="1"/>
  <c r="CC1716" i="1"/>
  <c r="CB1716" i="1"/>
  <c r="CC1608" i="1"/>
  <c r="CB1608" i="1"/>
  <c r="CC1512" i="1"/>
  <c r="CB1512" i="1"/>
  <c r="CC1404" i="1"/>
  <c r="CB1404" i="1"/>
  <c r="CC1284" i="1"/>
  <c r="CB1284" i="1"/>
  <c r="CC1164" i="1"/>
  <c r="CB1164" i="1"/>
  <c r="CC1044" i="1"/>
  <c r="CB1044" i="1"/>
  <c r="CC924" i="1"/>
  <c r="CB924" i="1"/>
  <c r="CC1348" i="1"/>
  <c r="CB1348" i="1"/>
  <c r="CC1276" i="1"/>
  <c r="CB1276" i="1"/>
  <c r="CC1204" i="1"/>
  <c r="CB1204" i="1"/>
  <c r="CC1120" i="1"/>
  <c r="CB1120" i="1"/>
  <c r="CC1024" i="1"/>
  <c r="CB1024" i="1"/>
  <c r="CC928" i="1"/>
  <c r="CB928" i="1"/>
  <c r="CC844" i="1"/>
  <c r="CB844" i="1"/>
  <c r="CC772" i="1"/>
  <c r="CB772" i="1"/>
  <c r="CC676" i="1"/>
  <c r="CB676" i="1"/>
  <c r="CC580" i="1"/>
  <c r="CB580" i="1"/>
  <c r="CC484" i="1"/>
  <c r="CB484" i="1"/>
  <c r="CC376" i="1"/>
  <c r="CB376" i="1"/>
  <c r="CC292" i="1"/>
  <c r="CB292" i="1"/>
  <c r="CC207" i="1"/>
  <c r="CB207" i="1"/>
  <c r="CC87" i="1"/>
  <c r="CB87" i="1"/>
  <c r="CC1294" i="1"/>
  <c r="CB1294" i="1"/>
  <c r="CC225" i="1"/>
  <c r="CB225" i="1"/>
  <c r="CC1377" i="1"/>
  <c r="CB1377" i="1"/>
  <c r="CC777" i="1"/>
  <c r="CB777" i="1"/>
  <c r="CC771" i="1"/>
  <c r="CB771" i="1"/>
  <c r="CC699" i="1"/>
  <c r="CB699" i="1"/>
  <c r="CC627" i="1"/>
  <c r="CB627" i="1"/>
  <c r="CC543" i="1"/>
  <c r="CB543" i="1"/>
  <c r="CC459" i="1"/>
  <c r="CB459" i="1"/>
  <c r="CC375" i="1"/>
  <c r="CB375" i="1"/>
  <c r="CC279" i="1"/>
  <c r="CB279" i="1"/>
  <c r="CC194" i="1"/>
  <c r="CB194" i="1"/>
  <c r="CC110" i="1"/>
  <c r="CB110" i="1"/>
  <c r="CC38" i="1"/>
  <c r="CB38" i="1"/>
  <c r="CC934" i="1"/>
  <c r="CB934" i="1"/>
  <c r="CC514" i="1"/>
  <c r="CB514" i="1"/>
  <c r="CC1473" i="1"/>
  <c r="CB1473" i="1"/>
  <c r="CC1257" i="1"/>
  <c r="CB1257" i="1"/>
  <c r="CC873" i="1"/>
  <c r="CB873" i="1"/>
  <c r="CC962" i="1"/>
  <c r="CB962" i="1"/>
  <c r="CC890" i="1"/>
  <c r="CB890" i="1"/>
  <c r="CC734" i="1"/>
  <c r="CB734" i="1"/>
  <c r="CC290" i="1"/>
  <c r="CB290" i="1"/>
  <c r="CC217" i="1"/>
  <c r="CB217" i="1"/>
  <c r="CC109" i="1"/>
  <c r="CB109" i="1"/>
  <c r="CC13" i="1"/>
  <c r="CB13" i="1"/>
  <c r="CC1594" i="1"/>
  <c r="CB1594" i="1"/>
  <c r="CC1318" i="1"/>
  <c r="CB1318" i="1"/>
  <c r="CC826" i="1"/>
  <c r="CB826" i="1"/>
  <c r="CC21" i="1"/>
  <c r="CB21" i="1"/>
  <c r="CC1233" i="1"/>
  <c r="CB1233" i="1"/>
  <c r="CC1669" i="1"/>
  <c r="CB1669" i="1"/>
  <c r="CC1585" i="1"/>
  <c r="CB1585" i="1"/>
  <c r="CC1489" i="1"/>
  <c r="CB1489" i="1"/>
  <c r="CC1405" i="1"/>
  <c r="CB1405" i="1"/>
  <c r="CC1333" i="1"/>
  <c r="CB1333" i="1"/>
  <c r="CC1249" i="1"/>
  <c r="CB1249" i="1"/>
  <c r="CC1165" i="1"/>
  <c r="CB1165" i="1"/>
  <c r="CC1069" i="1"/>
  <c r="CB1069" i="1"/>
  <c r="CC985" i="1"/>
  <c r="CB985" i="1"/>
  <c r="CC901" i="1"/>
  <c r="CB901" i="1"/>
  <c r="CC805" i="1"/>
  <c r="CB805" i="1"/>
  <c r="CC733" i="1"/>
  <c r="CB733" i="1"/>
  <c r="CC613" i="1"/>
  <c r="CB613" i="1"/>
  <c r="CC529" i="1"/>
  <c r="CB529" i="1"/>
  <c r="CC457" i="1"/>
  <c r="CB457" i="1"/>
  <c r="CC361" i="1"/>
  <c r="CB361" i="1"/>
  <c r="CC265" i="1"/>
  <c r="CB265" i="1"/>
  <c r="CC1570" i="1"/>
  <c r="CB1570" i="1"/>
  <c r="CC1078" i="1"/>
  <c r="CB1078" i="1"/>
  <c r="CC898" i="1"/>
  <c r="CB898" i="1"/>
  <c r="CC730" i="1"/>
  <c r="CB730" i="1"/>
  <c r="CC394" i="1"/>
  <c r="CB394" i="1"/>
  <c r="CC81" i="1"/>
  <c r="CB81" i="1"/>
  <c r="CC1737" i="1"/>
  <c r="CB1737" i="1"/>
  <c r="CC1641" i="1"/>
  <c r="CB1641" i="1"/>
  <c r="CC1041" i="1"/>
  <c r="CB1041" i="1"/>
  <c r="CC645" i="1"/>
  <c r="CB645" i="1"/>
  <c r="CC756" i="1"/>
  <c r="CB756" i="1"/>
  <c r="CC684" i="1"/>
  <c r="CB684" i="1"/>
  <c r="CC372" i="1"/>
  <c r="CB372" i="1"/>
  <c r="CC264" i="1"/>
  <c r="CB264" i="1"/>
  <c r="CC179" i="1"/>
  <c r="CB179" i="1"/>
  <c r="CC83" i="1"/>
  <c r="CB83" i="1"/>
  <c r="CC1474" i="1"/>
  <c r="CB1474" i="1"/>
  <c r="CC1174" i="1"/>
  <c r="CB1174" i="1"/>
  <c r="CC718" i="1"/>
  <c r="CB718" i="1"/>
  <c r="CC189" i="1"/>
  <c r="CB189" i="1"/>
  <c r="CC1089" i="1"/>
  <c r="CB1089" i="1"/>
  <c r="CC1762" i="1"/>
  <c r="CB1762" i="1"/>
  <c r="CC1618" i="1"/>
  <c r="CB1618" i="1"/>
  <c r="CC1390" i="1"/>
  <c r="CB1390" i="1"/>
  <c r="CC1102" i="1"/>
  <c r="CB1102" i="1"/>
  <c r="CC57" i="1"/>
  <c r="CB57" i="1"/>
  <c r="CC969" i="1"/>
  <c r="CB969" i="1"/>
  <c r="CC1157" i="1"/>
  <c r="CB1157" i="1"/>
  <c r="CC1085" i="1"/>
  <c r="CB1085" i="1"/>
  <c r="CC1001" i="1"/>
  <c r="CB1001" i="1"/>
  <c r="CC845" i="1"/>
  <c r="CB845" i="1"/>
  <c r="CC665" i="1"/>
  <c r="CB665" i="1"/>
  <c r="CC581" i="1"/>
  <c r="CB581" i="1"/>
  <c r="CC281" i="1"/>
  <c r="CB281" i="1"/>
  <c r="CC1364" i="1"/>
  <c r="CB1364" i="1"/>
  <c r="CC1292" i="1"/>
  <c r="CB1292" i="1"/>
  <c r="CC1220" i="1"/>
  <c r="CB1220" i="1"/>
  <c r="CC1148" i="1"/>
  <c r="CB1148" i="1"/>
  <c r="CC1076" i="1"/>
  <c r="CB1076" i="1"/>
  <c r="CC1004" i="1"/>
  <c r="CB1004" i="1"/>
  <c r="CC932" i="1"/>
  <c r="CB932" i="1"/>
  <c r="CC716" i="1"/>
  <c r="CB716" i="1"/>
  <c r="CC560" i="1"/>
  <c r="CB560" i="1"/>
  <c r="CC247" i="1"/>
  <c r="CB247" i="1"/>
  <c r="CC175" i="1"/>
  <c r="CB175" i="1"/>
  <c r="CC103" i="1"/>
  <c r="CB103" i="1"/>
  <c r="CC31" i="1"/>
  <c r="CB31" i="1"/>
  <c r="CC597" i="1"/>
  <c r="CB597" i="1"/>
  <c r="CC525" i="1"/>
  <c r="CB525" i="1"/>
  <c r="CC417" i="1"/>
  <c r="CB417" i="1"/>
  <c r="CC333" i="1"/>
  <c r="CB333" i="1"/>
  <c r="CC32" i="1"/>
  <c r="CC672" i="1"/>
  <c r="CC1734" i="1"/>
  <c r="CB1734" i="1"/>
  <c r="CC1638" i="1"/>
  <c r="CB1638" i="1"/>
  <c r="CC1542" i="1"/>
  <c r="CB1542" i="1"/>
  <c r="CC1410" i="1"/>
  <c r="CB1410" i="1"/>
  <c r="CC1278" i="1"/>
  <c r="CB1278" i="1"/>
  <c r="CC1182" i="1"/>
  <c r="CB1182" i="1"/>
  <c r="CC1793" i="1"/>
  <c r="CB1793" i="1"/>
  <c r="CC1637" i="1"/>
  <c r="CB1637" i="1"/>
  <c r="CC1505" i="1"/>
  <c r="CB1505" i="1"/>
  <c r="CC1409" i="1"/>
  <c r="CB1409" i="1"/>
  <c r="CC1301" i="1"/>
  <c r="CB1301" i="1"/>
  <c r="CC1193" i="1"/>
  <c r="CB1193" i="1"/>
  <c r="CC1732" i="1"/>
  <c r="CB1732" i="1"/>
  <c r="CC1624" i="1"/>
  <c r="CB1624" i="1"/>
  <c r="CC1516" i="1"/>
  <c r="CB1516" i="1"/>
  <c r="CC1372" i="1"/>
  <c r="CB1372" i="1"/>
  <c r="CC806" i="1"/>
  <c r="CB806" i="1"/>
  <c r="CC458" i="1"/>
  <c r="CB458" i="1"/>
  <c r="CC374" i="1"/>
  <c r="CB374" i="1"/>
  <c r="CC1751" i="1"/>
  <c r="CB1751" i="1"/>
  <c r="CC1667" i="1"/>
  <c r="CB1667" i="1"/>
  <c r="CC1595" i="1"/>
  <c r="CB1595" i="1"/>
  <c r="CC1487" i="1"/>
  <c r="CB1487" i="1"/>
  <c r="CC1415" i="1"/>
  <c r="CB1415" i="1"/>
  <c r="CC1307" i="1"/>
  <c r="CB1307" i="1"/>
  <c r="CC1235" i="1"/>
  <c r="CB1235" i="1"/>
  <c r="CC1151" i="1"/>
  <c r="CB1151" i="1"/>
  <c r="CC1055" i="1"/>
  <c r="CB1055" i="1"/>
  <c r="CC983" i="1"/>
  <c r="CB983" i="1"/>
  <c r="CC899" i="1"/>
  <c r="CB899" i="1"/>
  <c r="CC827" i="1"/>
  <c r="CB827" i="1"/>
  <c r="CC755" i="1"/>
  <c r="CB755" i="1"/>
  <c r="CC683" i="1"/>
  <c r="CB683" i="1"/>
  <c r="CC611" i="1"/>
  <c r="CB611" i="1"/>
  <c r="CC539" i="1"/>
  <c r="CB539" i="1"/>
  <c r="CC455" i="1"/>
  <c r="CB455" i="1"/>
  <c r="CC383" i="1"/>
  <c r="CB383" i="1"/>
  <c r="CC299" i="1"/>
  <c r="CB299" i="1"/>
  <c r="CC202" i="1"/>
  <c r="CB202" i="1"/>
  <c r="CC106" i="1"/>
  <c r="CB106" i="1"/>
  <c r="CC22" i="1"/>
  <c r="CB22" i="1"/>
  <c r="CC1062" i="1"/>
  <c r="CB1062" i="1"/>
  <c r="CC978" i="1"/>
  <c r="CB978" i="1"/>
  <c r="CC894" i="1"/>
  <c r="CB894" i="1"/>
  <c r="CC810" i="1"/>
  <c r="CB810" i="1"/>
  <c r="CC714" i="1"/>
  <c r="CB714" i="1"/>
  <c r="CC642" i="1"/>
  <c r="CB642" i="1"/>
  <c r="CC570" i="1"/>
  <c r="CB570" i="1"/>
  <c r="CC498" i="1"/>
  <c r="CB498" i="1"/>
  <c r="CC426" i="1"/>
  <c r="CB426" i="1"/>
  <c r="CC330" i="1"/>
  <c r="CB330" i="1"/>
  <c r="CC233" i="1"/>
  <c r="CB233" i="1"/>
  <c r="CC149" i="1"/>
  <c r="CB149" i="1"/>
  <c r="CC53" i="1"/>
  <c r="CB53" i="1"/>
  <c r="CC1771" i="1"/>
  <c r="CB1771" i="1"/>
  <c r="CC1699" i="1"/>
  <c r="CB1699" i="1"/>
  <c r="CC1627" i="1"/>
  <c r="CB1627" i="1"/>
  <c r="CC1555" i="1"/>
  <c r="CB1555" i="1"/>
  <c r="CC1483" i="1"/>
  <c r="CB1483" i="1"/>
  <c r="CC1411" i="1"/>
  <c r="CB1411" i="1"/>
  <c r="CC1339" i="1"/>
  <c r="CB1339" i="1"/>
  <c r="CC1267" i="1"/>
  <c r="CB1267" i="1"/>
  <c r="CC1195" i="1"/>
  <c r="CB1195" i="1"/>
  <c r="CC1123" i="1"/>
  <c r="CB1123" i="1"/>
  <c r="CC1051" i="1"/>
  <c r="CB1051" i="1"/>
  <c r="CC979" i="1"/>
  <c r="CB979" i="1"/>
  <c r="CC907" i="1"/>
  <c r="CB907" i="1"/>
  <c r="CC835" i="1"/>
  <c r="CB835" i="1"/>
  <c r="CC763" i="1"/>
  <c r="CB763" i="1"/>
  <c r="CC691" i="1"/>
  <c r="CB691" i="1"/>
  <c r="CC619" i="1"/>
  <c r="CB619" i="1"/>
  <c r="CC547" i="1"/>
  <c r="CB547" i="1"/>
  <c r="CC463" i="1"/>
  <c r="CB463" i="1"/>
  <c r="CC391" i="1"/>
  <c r="CB391" i="1"/>
  <c r="CC319" i="1"/>
  <c r="CB319" i="1"/>
  <c r="CC246" i="1"/>
  <c r="CB246" i="1"/>
  <c r="CC174" i="1"/>
  <c r="CB174" i="1"/>
  <c r="CC102" i="1"/>
  <c r="CB102" i="1"/>
  <c r="CC652" i="1"/>
  <c r="CB652" i="1"/>
  <c r="CC1748" i="1"/>
  <c r="CB1748" i="1"/>
  <c r="CC1532" i="1"/>
  <c r="CB1532" i="1"/>
  <c r="CC1731" i="1"/>
  <c r="CB1731" i="1"/>
  <c r="CC1191" i="1"/>
  <c r="CB1191" i="1"/>
  <c r="CC867" i="1"/>
  <c r="CB867" i="1"/>
  <c r="CC1742" i="1"/>
  <c r="CB1742" i="1"/>
  <c r="CC1142" i="1"/>
  <c r="CB1142" i="1"/>
  <c r="CC1680" i="1"/>
  <c r="CB1680" i="1"/>
  <c r="CC1488" i="1"/>
  <c r="CB1488" i="1"/>
  <c r="CC1116" i="1"/>
  <c r="CB1116" i="1"/>
  <c r="CC1108" i="1"/>
  <c r="CB1108" i="1"/>
  <c r="CC916" i="1"/>
  <c r="CB916" i="1"/>
  <c r="CC664" i="1"/>
  <c r="CB664" i="1"/>
  <c r="CC364" i="1"/>
  <c r="CB364" i="1"/>
  <c r="CC195" i="1"/>
  <c r="CB195" i="1"/>
  <c r="CC1317" i="1"/>
  <c r="CB1317" i="1"/>
  <c r="CC687" i="1"/>
  <c r="CB687" i="1"/>
  <c r="CC447" i="1"/>
  <c r="CB447" i="1"/>
  <c r="CC351" i="1"/>
  <c r="CB351" i="1"/>
  <c r="CC98" i="1"/>
  <c r="CC26" i="1"/>
  <c r="CB26" i="1"/>
  <c r="CC838" i="1"/>
  <c r="CB838" i="1"/>
  <c r="CC1425" i="1"/>
  <c r="CB1425" i="1"/>
  <c r="CC825" i="1"/>
  <c r="CB825" i="1"/>
  <c r="CC878" i="1"/>
  <c r="CB878" i="1"/>
  <c r="CC710" i="1"/>
  <c r="CB710" i="1"/>
  <c r="CC278" i="1"/>
  <c r="CB278" i="1"/>
  <c r="CC97" i="1"/>
  <c r="CB97" i="1"/>
  <c r="CC256" i="1"/>
  <c r="CB256" i="1"/>
  <c r="CC1234" i="1"/>
  <c r="CB1234" i="1"/>
  <c r="CC1593" i="1"/>
  <c r="CB1593" i="1"/>
  <c r="CC1573" i="1"/>
  <c r="CB1573" i="1"/>
  <c r="CC1393" i="1"/>
  <c r="CB1393" i="1"/>
  <c r="CC1237" i="1"/>
  <c r="CB1237" i="1"/>
  <c r="CC889" i="1"/>
  <c r="CB889" i="1"/>
  <c r="CC433" i="1"/>
  <c r="CB433" i="1"/>
  <c r="CC1534" i="1"/>
  <c r="CB1534" i="1"/>
  <c r="CC862" i="1"/>
  <c r="CB862" i="1"/>
  <c r="CC370" i="1"/>
  <c r="CB370" i="1"/>
  <c r="CC1569" i="1"/>
  <c r="CB1569" i="1"/>
  <c r="CC1005" i="1"/>
  <c r="CB1005" i="1"/>
  <c r="CC600" i="1"/>
  <c r="CB600" i="1"/>
  <c r="CC432" i="1"/>
  <c r="CB432" i="1"/>
  <c r="CC360" i="1"/>
  <c r="CB360" i="1"/>
  <c r="CC155" i="1"/>
  <c r="CB155" i="1"/>
  <c r="CC71" i="1"/>
  <c r="CB71" i="1"/>
  <c r="CC105" i="1"/>
  <c r="CB105" i="1"/>
  <c r="CC1738" i="1"/>
  <c r="CB1738" i="1"/>
  <c r="CC1354" i="1"/>
  <c r="CB1354" i="1"/>
  <c r="CC610" i="1"/>
  <c r="CB610" i="1"/>
  <c r="CC1073" i="1"/>
  <c r="CB1073" i="1"/>
  <c r="CC737" i="1"/>
  <c r="CB737" i="1"/>
  <c r="CC16" i="1"/>
  <c r="CB16" i="1"/>
  <c r="CC1136" i="1"/>
  <c r="CB1136" i="1"/>
  <c r="CC992" i="1"/>
  <c r="CB992" i="1"/>
  <c r="CC848" i="1"/>
  <c r="CB848" i="1"/>
  <c r="CC548" i="1"/>
  <c r="CB548" i="1"/>
  <c r="CC392" i="1"/>
  <c r="CB392" i="1"/>
  <c r="CC163" i="1"/>
  <c r="CB163" i="1"/>
  <c r="CC200" i="1"/>
  <c r="CB200" i="1"/>
  <c r="CC585" i="1"/>
  <c r="CB585" i="1"/>
  <c r="CC405" i="1"/>
  <c r="CB405" i="1"/>
  <c r="CC321" i="1"/>
  <c r="CB321" i="1"/>
  <c r="CC1719" i="1"/>
  <c r="CB1719" i="1"/>
  <c r="CC1179" i="1"/>
  <c r="CB1179" i="1"/>
  <c r="CC819" i="1"/>
  <c r="CB819" i="1"/>
  <c r="CC1706" i="1"/>
  <c r="CB1706" i="1"/>
  <c r="CC1022" i="1"/>
  <c r="CB1022" i="1"/>
  <c r="CC1741" i="1"/>
  <c r="CB1741" i="1"/>
  <c r="CC1560" i="1"/>
  <c r="CB1560" i="1"/>
  <c r="CC1104" i="1"/>
  <c r="CB1104" i="1"/>
  <c r="CC1324" i="1"/>
  <c r="CB1324" i="1"/>
  <c r="CC1096" i="1"/>
  <c r="CB1096" i="1"/>
  <c r="CC544" i="1"/>
  <c r="CB544" i="1"/>
  <c r="CC646" i="1"/>
  <c r="CB646" i="1"/>
  <c r="CC747" i="1"/>
  <c r="CB747" i="1"/>
  <c r="CC519" i="1"/>
  <c r="CB519" i="1"/>
  <c r="CC435" i="1"/>
  <c r="CB435" i="1"/>
  <c r="CC86" i="1"/>
  <c r="CB86" i="1"/>
  <c r="CC69" i="1"/>
  <c r="CB69" i="1"/>
  <c r="CC350" i="1"/>
  <c r="CB350" i="1"/>
  <c r="CC85" i="1"/>
  <c r="CB85" i="1"/>
  <c r="CC1006" i="1"/>
  <c r="CB1006" i="1"/>
  <c r="CC404" i="1"/>
  <c r="CC96" i="1"/>
  <c r="CC444" i="1"/>
  <c r="CC1698" i="1"/>
  <c r="CB1698" i="1"/>
  <c r="CC1614" i="1"/>
  <c r="CB1614" i="1"/>
  <c r="CC1506" i="1"/>
  <c r="CB1506" i="1"/>
  <c r="CC1374" i="1"/>
  <c r="CB1374" i="1"/>
  <c r="CC1254" i="1"/>
  <c r="CB1254" i="1"/>
  <c r="CC1146" i="1"/>
  <c r="CB1146" i="1"/>
  <c r="CC1721" i="1"/>
  <c r="CB1721" i="1"/>
  <c r="CC1589" i="1"/>
  <c r="CB1589" i="1"/>
  <c r="CC1481" i="1"/>
  <c r="CB1481" i="1"/>
  <c r="CC1385" i="1"/>
  <c r="CB1385" i="1"/>
  <c r="CC1277" i="1"/>
  <c r="CB1277" i="1"/>
  <c r="CC1169" i="1"/>
  <c r="CB1169" i="1"/>
  <c r="CC1792" i="1"/>
  <c r="CB1792" i="1"/>
  <c r="CC1696" i="1"/>
  <c r="CB1696" i="1"/>
  <c r="CC1600" i="1"/>
  <c r="CB1600" i="1"/>
  <c r="CC1468" i="1"/>
  <c r="CB1468" i="1"/>
  <c r="CC158" i="1"/>
  <c r="CB158" i="1"/>
  <c r="CC782" i="1"/>
  <c r="CB782" i="1"/>
  <c r="CC602" i="1"/>
  <c r="CB602" i="1"/>
  <c r="CC1727" i="1"/>
  <c r="CB1727" i="1"/>
  <c r="CC1643" i="1"/>
  <c r="CB1643" i="1"/>
  <c r="CC1559" i="1"/>
  <c r="CB1559" i="1"/>
  <c r="CC1463" i="1"/>
  <c r="CB1463" i="1"/>
  <c r="CC1367" i="1"/>
  <c r="CB1367" i="1"/>
  <c r="CC1283" i="1"/>
  <c r="CB1283" i="1"/>
  <c r="CC1199" i="1"/>
  <c r="CB1199" i="1"/>
  <c r="CC1127" i="1"/>
  <c r="CB1127" i="1"/>
  <c r="CC1031" i="1"/>
  <c r="CB1031" i="1"/>
  <c r="CC959" i="1"/>
  <c r="CB959" i="1"/>
  <c r="CC875" i="1"/>
  <c r="CB875" i="1"/>
  <c r="CC803" i="1"/>
  <c r="CB803" i="1"/>
  <c r="CC731" i="1"/>
  <c r="CB731" i="1"/>
  <c r="CC659" i="1"/>
  <c r="CB659" i="1"/>
  <c r="CC587" i="1"/>
  <c r="CB587" i="1"/>
  <c r="CC515" i="1"/>
  <c r="CB515" i="1"/>
  <c r="CC431" i="1"/>
  <c r="CB431" i="1"/>
  <c r="CC359" i="1"/>
  <c r="CB359" i="1"/>
  <c r="CC250" i="1"/>
  <c r="CB250" i="1"/>
  <c r="CC178" i="1"/>
  <c r="CB178" i="1"/>
  <c r="CC70" i="1"/>
  <c r="CB70" i="1"/>
  <c r="CC1038" i="1"/>
  <c r="CB1038" i="1"/>
  <c r="CC942" i="1"/>
  <c r="CB942" i="1"/>
  <c r="CC858" i="1"/>
  <c r="CB858" i="1"/>
  <c r="CC774" i="1"/>
  <c r="CB774" i="1"/>
  <c r="CC690" i="1"/>
  <c r="CB690" i="1"/>
  <c r="CC618" i="1"/>
  <c r="CB618" i="1"/>
  <c r="CC546" i="1"/>
  <c r="CB546" i="1"/>
  <c r="CC474" i="1"/>
  <c r="CB474" i="1"/>
  <c r="CC390" i="1"/>
  <c r="CB390" i="1"/>
  <c r="CC306" i="1"/>
  <c r="CB306" i="1"/>
  <c r="CC197" i="1"/>
  <c r="CB197" i="1"/>
  <c r="CC125" i="1"/>
  <c r="CB125" i="1"/>
  <c r="CC17" i="1"/>
  <c r="CB17" i="1"/>
  <c r="CC1747" i="1"/>
  <c r="CB1747" i="1"/>
  <c r="CC1675" i="1"/>
  <c r="CB1675" i="1"/>
  <c r="CC1603" i="1"/>
  <c r="CB1603" i="1"/>
  <c r="CC1531" i="1"/>
  <c r="CB1531" i="1"/>
  <c r="CC1459" i="1"/>
  <c r="CB1459" i="1"/>
  <c r="CC1387" i="1"/>
  <c r="CB1387" i="1"/>
  <c r="CC1315" i="1"/>
  <c r="CB1315" i="1"/>
  <c r="CC1243" i="1"/>
  <c r="CB1243" i="1"/>
  <c r="CC1171" i="1"/>
  <c r="CB1171" i="1"/>
  <c r="CC1099" i="1"/>
  <c r="CB1099" i="1"/>
  <c r="CC1027" i="1"/>
  <c r="CB1027" i="1"/>
  <c r="CC955" i="1"/>
  <c r="CB955" i="1"/>
  <c r="CC883" i="1"/>
  <c r="CB883" i="1"/>
  <c r="CC811" i="1"/>
  <c r="CB811" i="1"/>
  <c r="CC739" i="1"/>
  <c r="CB739" i="1"/>
  <c r="CC667" i="1"/>
  <c r="CB667" i="1"/>
  <c r="CC595" i="1"/>
  <c r="CB595" i="1"/>
  <c r="CC523" i="1"/>
  <c r="CB523" i="1"/>
  <c r="CC439" i="1"/>
  <c r="CB439" i="1"/>
  <c r="CC367" i="1"/>
  <c r="CB367" i="1"/>
  <c r="CC295" i="1"/>
  <c r="CB295" i="1"/>
  <c r="CC222" i="1"/>
  <c r="CB222" i="1"/>
  <c r="CC150" i="1"/>
  <c r="CB150" i="1"/>
  <c r="CC78" i="1"/>
  <c r="CB78" i="1"/>
  <c r="CC1467" i="1"/>
  <c r="CB1467" i="1"/>
  <c r="CC1478" i="1"/>
  <c r="CB1478" i="1"/>
  <c r="CC1034" i="1"/>
  <c r="CB1034" i="1"/>
  <c r="CC1392" i="1"/>
  <c r="CB1392" i="1"/>
  <c r="CC1192" i="1"/>
  <c r="CB1192" i="1"/>
  <c r="CC760" i="1"/>
  <c r="CB760" i="1"/>
  <c r="CC280" i="1"/>
  <c r="CB280" i="1"/>
  <c r="CC33" i="1"/>
  <c r="CB33" i="1"/>
  <c r="CC603" i="1"/>
  <c r="CB603" i="1"/>
  <c r="CC1185" i="1"/>
  <c r="CB1185" i="1"/>
  <c r="CC626" i="1"/>
  <c r="CB626" i="1"/>
  <c r="CC193" i="1"/>
  <c r="CB193" i="1"/>
  <c r="CC766" i="1"/>
  <c r="CB766" i="1"/>
  <c r="CC1477" i="1"/>
  <c r="CB1477" i="1"/>
  <c r="CC1057" i="1"/>
  <c r="CB1057" i="1"/>
  <c r="CC697" i="1"/>
  <c r="CB697" i="1"/>
  <c r="CC337" i="1"/>
  <c r="CB337" i="1"/>
  <c r="CC84" i="1"/>
  <c r="CB84" i="1"/>
  <c r="CC45" i="1"/>
  <c r="CB45" i="1"/>
  <c r="CC828" i="1"/>
  <c r="CB828" i="1"/>
  <c r="CC504" i="1"/>
  <c r="CB504" i="1"/>
  <c r="CC251" i="1"/>
  <c r="CB251" i="1"/>
  <c r="CC502" i="1"/>
  <c r="CB502" i="1"/>
  <c r="CC1582" i="1"/>
  <c r="CB1582" i="1"/>
  <c r="CC1145" i="1"/>
  <c r="CB1145" i="1"/>
  <c r="CC353" i="1"/>
  <c r="CB353" i="1"/>
  <c r="CC1424" i="1"/>
  <c r="CB1424" i="1"/>
  <c r="CC1208" i="1"/>
  <c r="CB1208" i="1"/>
  <c r="CC920" i="1"/>
  <c r="CB920" i="1"/>
  <c r="CC632" i="1"/>
  <c r="CB632" i="1"/>
  <c r="CC235" i="1"/>
  <c r="CB235" i="1"/>
  <c r="CC307" i="1"/>
  <c r="CB307" i="1"/>
  <c r="CC653" i="1"/>
  <c r="CC257" i="1"/>
  <c r="CC1796" i="1"/>
  <c r="CB1796" i="1"/>
  <c r="CC1724" i="1"/>
  <c r="CB1724" i="1"/>
  <c r="CC1652" i="1"/>
  <c r="CB1652" i="1"/>
  <c r="CC1580" i="1"/>
  <c r="CB1580" i="1"/>
  <c r="CC1508" i="1"/>
  <c r="CB1508" i="1"/>
  <c r="CC1791" i="1"/>
  <c r="CB1791" i="1"/>
  <c r="CC1707" i="1"/>
  <c r="CB1707" i="1"/>
  <c r="CC1623" i="1"/>
  <c r="CB1623" i="1"/>
  <c r="CC1515" i="1"/>
  <c r="CB1515" i="1"/>
  <c r="CC1419" i="1"/>
  <c r="CB1419" i="1"/>
  <c r="CC1311" i="1"/>
  <c r="CB1311" i="1"/>
  <c r="CC1167" i="1"/>
  <c r="CB1167" i="1"/>
  <c r="CC1035" i="1"/>
  <c r="CB1035" i="1"/>
  <c r="CC939" i="1"/>
  <c r="CB939" i="1"/>
  <c r="CC807" i="1"/>
  <c r="CB807" i="1"/>
  <c r="CC1694" i="1"/>
  <c r="CB1694" i="1"/>
  <c r="CC1550" i="1"/>
  <c r="CB1550" i="1"/>
  <c r="CC1442" i="1"/>
  <c r="CB1442" i="1"/>
  <c r="CC1346" i="1"/>
  <c r="CB1346" i="1"/>
  <c r="CC1238" i="1"/>
  <c r="CB1238" i="1"/>
  <c r="CC1118" i="1"/>
  <c r="CB1118" i="1"/>
  <c r="CC1010" i="1"/>
  <c r="CB1010" i="1"/>
  <c r="CC1764" i="1"/>
  <c r="CB1764" i="1"/>
  <c r="CC1656" i="1"/>
  <c r="CB1656" i="1"/>
  <c r="CC1548" i="1"/>
  <c r="CB1548" i="1"/>
  <c r="CC1440" i="1"/>
  <c r="CB1440" i="1"/>
  <c r="CC1320" i="1"/>
  <c r="CB1320" i="1"/>
  <c r="CC1224" i="1"/>
  <c r="CB1224" i="1"/>
  <c r="CC1080" i="1"/>
  <c r="CB1080" i="1"/>
  <c r="CC996" i="1"/>
  <c r="CB996" i="1"/>
  <c r="CC1312" i="1"/>
  <c r="CB1312" i="1"/>
  <c r="CC1240" i="1"/>
  <c r="CB1240" i="1"/>
  <c r="CC1168" i="1"/>
  <c r="CB1168" i="1"/>
  <c r="CC1084" i="1"/>
  <c r="CB1084" i="1"/>
  <c r="CC964" i="1"/>
  <c r="CB964" i="1"/>
  <c r="CC892" i="1"/>
  <c r="CB892" i="1"/>
  <c r="CC808" i="1"/>
  <c r="CB808" i="1"/>
  <c r="CC724" i="1"/>
  <c r="CB724" i="1"/>
  <c r="CC628" i="1"/>
  <c r="CB628" i="1"/>
  <c r="CC532" i="1"/>
  <c r="CB532" i="1"/>
  <c r="CC424" i="1"/>
  <c r="CB424" i="1"/>
  <c r="CC328" i="1"/>
  <c r="CB328" i="1"/>
  <c r="CC255" i="1"/>
  <c r="CB255" i="1"/>
  <c r="CC159" i="1"/>
  <c r="CB159" i="1"/>
  <c r="CC39" i="1"/>
  <c r="CB39" i="1"/>
  <c r="CC574" i="1"/>
  <c r="CB574" i="1"/>
  <c r="CC1509" i="1"/>
  <c r="CB1509" i="1"/>
  <c r="CC1173" i="1"/>
  <c r="CB1173" i="1"/>
  <c r="CC735" i="1"/>
  <c r="CB735" i="1"/>
  <c r="CC663" i="1"/>
  <c r="CB663" i="1"/>
  <c r="CC579" i="1"/>
  <c r="CB579" i="1"/>
  <c r="CC507" i="1"/>
  <c r="CB507" i="1"/>
  <c r="CC423" i="1"/>
  <c r="CB423" i="1"/>
  <c r="CC315" i="1"/>
  <c r="CB315" i="1"/>
  <c r="CC242" i="1"/>
  <c r="CB242" i="1"/>
  <c r="CC74" i="1"/>
  <c r="CB74" i="1"/>
  <c r="CC1138" i="1"/>
  <c r="CB1138" i="1"/>
  <c r="CC670" i="1"/>
  <c r="CB670" i="1"/>
  <c r="CC1629" i="1"/>
  <c r="CB1629" i="1"/>
  <c r="CC1353" i="1"/>
  <c r="CB1353" i="1"/>
  <c r="CC1077" i="1"/>
  <c r="CB1077" i="1"/>
  <c r="CC741" i="1"/>
  <c r="CB741" i="1"/>
  <c r="CC998" i="1"/>
  <c r="CB998" i="1"/>
  <c r="CC926" i="1"/>
  <c r="CB926" i="1"/>
  <c r="CC506" i="1"/>
  <c r="CB506" i="1"/>
  <c r="CC338" i="1"/>
  <c r="CB338" i="1"/>
  <c r="CC253" i="1"/>
  <c r="CB253" i="1"/>
  <c r="CC157" i="1"/>
  <c r="CB157" i="1"/>
  <c r="CC73" i="1"/>
  <c r="CB73" i="1"/>
  <c r="CC1750" i="1"/>
  <c r="CB1750" i="1"/>
  <c r="CC1462" i="1"/>
  <c r="CB1462" i="1"/>
  <c r="CC1066" i="1"/>
  <c r="CB1066" i="1"/>
  <c r="CC598" i="1"/>
  <c r="CB598" i="1"/>
  <c r="CC1437" i="1"/>
  <c r="CB1437" i="1"/>
  <c r="CC1029" i="1"/>
  <c r="CB1029" i="1"/>
  <c r="CC1705" i="1"/>
  <c r="CB1705" i="1"/>
  <c r="CC1621" i="1"/>
  <c r="CB1621" i="1"/>
  <c r="CC1549" i="1"/>
  <c r="CB1549" i="1"/>
  <c r="CC1453" i="1"/>
  <c r="CB1453" i="1"/>
  <c r="CC1369" i="1"/>
  <c r="CB1369" i="1"/>
  <c r="CC1285" i="1"/>
  <c r="CB1285" i="1"/>
  <c r="CC1201" i="1"/>
  <c r="CB1201" i="1"/>
  <c r="CC1105" i="1"/>
  <c r="CB1105" i="1"/>
  <c r="CC1033" i="1"/>
  <c r="CB1033" i="1"/>
  <c r="CC937" i="1"/>
  <c r="CB937" i="1"/>
  <c r="CC865" i="1"/>
  <c r="CB865" i="1"/>
  <c r="CC769" i="1"/>
  <c r="CB769" i="1"/>
  <c r="CC661" i="1"/>
  <c r="CB661" i="1"/>
  <c r="CC565" i="1"/>
  <c r="CB565" i="1"/>
  <c r="CC493" i="1"/>
  <c r="CB493" i="1"/>
  <c r="CC397" i="1"/>
  <c r="CB397" i="1"/>
  <c r="CC313" i="1"/>
  <c r="CB313" i="1"/>
  <c r="CC228" i="1"/>
  <c r="CB228" i="1"/>
  <c r="CC144" i="1"/>
  <c r="CB144" i="1"/>
  <c r="CC36" i="1"/>
  <c r="CB36" i="1"/>
  <c r="CC1258" i="1"/>
  <c r="CB1258" i="1"/>
  <c r="CC982" i="1"/>
  <c r="CB982" i="1"/>
  <c r="CC790" i="1"/>
  <c r="CB790" i="1"/>
  <c r="CC478" i="1"/>
  <c r="CB478" i="1"/>
  <c r="CC274" i="1"/>
  <c r="CB274" i="1"/>
  <c r="CC1773" i="1"/>
  <c r="CB1773" i="1"/>
  <c r="CC1689" i="1"/>
  <c r="CB1689" i="1"/>
  <c r="CC1545" i="1"/>
  <c r="CB1545" i="1"/>
  <c r="CC837" i="1"/>
  <c r="CB837" i="1"/>
  <c r="CC876" i="1"/>
  <c r="CB876" i="1"/>
  <c r="CC792" i="1"/>
  <c r="CB792" i="1"/>
  <c r="CC720" i="1"/>
  <c r="CB720" i="1"/>
  <c r="CC648" i="1"/>
  <c r="CB648" i="1"/>
  <c r="CC564" i="1"/>
  <c r="CB564" i="1"/>
  <c r="CC480" i="1"/>
  <c r="CB480" i="1"/>
  <c r="CC408" i="1"/>
  <c r="CB408" i="1"/>
  <c r="CC312" i="1"/>
  <c r="CB312" i="1"/>
  <c r="CC227" i="1"/>
  <c r="CB227" i="1"/>
  <c r="CC131" i="1"/>
  <c r="CB131" i="1"/>
  <c r="CC35" i="1"/>
  <c r="CB35" i="1"/>
  <c r="CC1306" i="1"/>
  <c r="CB1306" i="1"/>
  <c r="CC958" i="1"/>
  <c r="CB958" i="1"/>
  <c r="CC334" i="1"/>
  <c r="CB334" i="1"/>
  <c r="CC1269" i="1"/>
  <c r="CB1269" i="1"/>
  <c r="CC753" i="1"/>
  <c r="CB753" i="1"/>
  <c r="CC1702" i="1"/>
  <c r="CB1702" i="1"/>
  <c r="CC1546" i="1"/>
  <c r="CB1546" i="1"/>
  <c r="CC1282" i="1"/>
  <c r="CB1282" i="1"/>
  <c r="CC466" i="1"/>
  <c r="CB466" i="1"/>
  <c r="CC1281" i="1"/>
  <c r="CB1281" i="1"/>
  <c r="CC789" i="1"/>
  <c r="CB789" i="1"/>
  <c r="CC1121" i="1"/>
  <c r="CB1121" i="1"/>
  <c r="CC1049" i="1"/>
  <c r="CB1049" i="1"/>
  <c r="CC953" i="1"/>
  <c r="CB953" i="1"/>
  <c r="CC881" i="1"/>
  <c r="CB881" i="1"/>
  <c r="CC809" i="1"/>
  <c r="CB809" i="1"/>
  <c r="CC713" i="1"/>
  <c r="CB713" i="1"/>
  <c r="CC629" i="1"/>
  <c r="CB629" i="1"/>
  <c r="CC533" i="1"/>
  <c r="CB533" i="1"/>
  <c r="CC425" i="1"/>
  <c r="CB425" i="1"/>
  <c r="CC317" i="1"/>
  <c r="CB317" i="1"/>
  <c r="CC220" i="1"/>
  <c r="CB220" i="1"/>
  <c r="CC124" i="1"/>
  <c r="CB124" i="1"/>
  <c r="CC1472" i="1"/>
  <c r="CB1472" i="1"/>
  <c r="CC1400" i="1"/>
  <c r="CB1400" i="1"/>
  <c r="CC1328" i="1"/>
  <c r="CB1328" i="1"/>
  <c r="CC1256" i="1"/>
  <c r="CB1256" i="1"/>
  <c r="CC1184" i="1"/>
  <c r="CB1184" i="1"/>
  <c r="CC1112" i="1"/>
  <c r="CB1112" i="1"/>
  <c r="CC1040" i="1"/>
  <c r="CB1040" i="1"/>
  <c r="CC968" i="1"/>
  <c r="CB968" i="1"/>
  <c r="CC896" i="1"/>
  <c r="CB896" i="1"/>
  <c r="CC824" i="1"/>
  <c r="CB824" i="1"/>
  <c r="CC752" i="1"/>
  <c r="CB752" i="1"/>
  <c r="CC680" i="1"/>
  <c r="CB680" i="1"/>
  <c r="CC608" i="1"/>
  <c r="CB608" i="1"/>
  <c r="CC524" i="1"/>
  <c r="CB524" i="1"/>
  <c r="CC440" i="1"/>
  <c r="CB440" i="1"/>
  <c r="CC356" i="1"/>
  <c r="CB356" i="1"/>
  <c r="CC284" i="1"/>
  <c r="CB284" i="1"/>
  <c r="CC211" i="1"/>
  <c r="CB211" i="1"/>
  <c r="CC139" i="1"/>
  <c r="CB139" i="1"/>
  <c r="CC67" i="1"/>
  <c r="CB67" i="1"/>
  <c r="CC66" i="1"/>
  <c r="CB66" i="1"/>
  <c r="CC501" i="1"/>
  <c r="CB501" i="1"/>
  <c r="CC44" i="1"/>
  <c r="CB44" i="1"/>
  <c r="CC164" i="1"/>
  <c r="CB164" i="1"/>
  <c r="CC633" i="1"/>
  <c r="CB633" i="1"/>
  <c r="CC561" i="1"/>
  <c r="CB561" i="1"/>
  <c r="CC465" i="1"/>
  <c r="CB465" i="1"/>
  <c r="CC369" i="1"/>
  <c r="CB369" i="1"/>
  <c r="CC297" i="1"/>
  <c r="CB297" i="1"/>
  <c r="CC152" i="1"/>
  <c r="CB152" i="1"/>
  <c r="CC988" i="1"/>
  <c r="CB988" i="1"/>
  <c r="CC168" i="1"/>
  <c r="CC1170" i="1"/>
  <c r="CB1170" i="1"/>
  <c r="CC1289" i="1"/>
  <c r="CB1289" i="1"/>
  <c r="CC1583" i="1"/>
  <c r="CB1583" i="1"/>
  <c r="CC1592" i="1"/>
  <c r="CB1592" i="1"/>
  <c r="CC1443" i="1"/>
  <c r="CB1443" i="1"/>
  <c r="CC1250" i="1"/>
  <c r="CB1250" i="1"/>
  <c r="CC1776" i="1"/>
  <c r="CB1776" i="1"/>
  <c r="CC1236" i="1"/>
  <c r="CB1236" i="1"/>
  <c r="CC1000" i="1"/>
  <c r="CB1000" i="1"/>
  <c r="CC640" i="1"/>
  <c r="CB640" i="1"/>
  <c r="CC268" i="1"/>
  <c r="CB268" i="1"/>
  <c r="CC1605" i="1"/>
  <c r="CB1605" i="1"/>
  <c r="CC675" i="1"/>
  <c r="CB675" i="1"/>
  <c r="CC938" i="1"/>
  <c r="CB938" i="1"/>
  <c r="CC1510" i="1"/>
  <c r="CB1510" i="1"/>
  <c r="CC1717" i="1"/>
  <c r="CB1717" i="1"/>
  <c r="CC961" i="1"/>
  <c r="CB961" i="1"/>
  <c r="CC673" i="1"/>
  <c r="CB673" i="1"/>
  <c r="CC409" i="1"/>
  <c r="CB409" i="1"/>
  <c r="CC72" i="1"/>
  <c r="CB72" i="1"/>
  <c r="CC1785" i="1"/>
  <c r="CB1785" i="1"/>
  <c r="CC660" i="1"/>
  <c r="CB660" i="1"/>
  <c r="CC418" i="1"/>
  <c r="CB418" i="1"/>
  <c r="CC849" i="1"/>
  <c r="CB849" i="1"/>
  <c r="CC1264" i="1"/>
  <c r="CC1436" i="1"/>
  <c r="CC248" i="1"/>
  <c r="CC1686" i="1"/>
  <c r="CB1686" i="1"/>
  <c r="CC1602" i="1"/>
  <c r="CB1602" i="1"/>
  <c r="CC1458" i="1"/>
  <c r="CB1458" i="1"/>
  <c r="CC1350" i="1"/>
  <c r="CB1350" i="1"/>
  <c r="CC1242" i="1"/>
  <c r="CB1242" i="1"/>
  <c r="CC1134" i="1"/>
  <c r="CB1134" i="1"/>
  <c r="CC1709" i="1"/>
  <c r="CB1709" i="1"/>
  <c r="CC1577" i="1"/>
  <c r="CB1577" i="1"/>
  <c r="CC1469" i="1"/>
  <c r="CB1469" i="1"/>
  <c r="CC1373" i="1"/>
  <c r="CB1373" i="1"/>
  <c r="CC1253" i="1"/>
  <c r="CB1253" i="1"/>
  <c r="CC1780" i="1"/>
  <c r="CB1780" i="1"/>
  <c r="CC1684" i="1"/>
  <c r="CB1684" i="1"/>
  <c r="CC1588" i="1"/>
  <c r="CB1588" i="1"/>
  <c r="CC1456" i="1"/>
  <c r="CB1456" i="1"/>
  <c r="CC146" i="1"/>
  <c r="CB146" i="1"/>
  <c r="CC842" i="1"/>
  <c r="CB842" i="1"/>
  <c r="CC770" i="1"/>
  <c r="CB770" i="1"/>
  <c r="CC674" i="1"/>
  <c r="CB674" i="1"/>
  <c r="CC590" i="1"/>
  <c r="CB590" i="1"/>
  <c r="CC410" i="1"/>
  <c r="CB410" i="1"/>
  <c r="CC1787" i="1"/>
  <c r="CB1787" i="1"/>
  <c r="CC1715" i="1"/>
  <c r="CB1715" i="1"/>
  <c r="CC1631" i="1"/>
  <c r="CB1631" i="1"/>
  <c r="CC1547" i="1"/>
  <c r="CB1547" i="1"/>
  <c r="CC1451" i="1"/>
  <c r="CB1451" i="1"/>
  <c r="CC1355" i="1"/>
  <c r="CB1355" i="1"/>
  <c r="CC1271" i="1"/>
  <c r="CB1271" i="1"/>
  <c r="CC1187" i="1"/>
  <c r="CB1187" i="1"/>
  <c r="CC1103" i="1"/>
  <c r="CB1103" i="1"/>
  <c r="CC1019" i="1"/>
  <c r="CB1019" i="1"/>
  <c r="CC947" i="1"/>
  <c r="CB947" i="1"/>
  <c r="CC863" i="1"/>
  <c r="CB863" i="1"/>
  <c r="CC791" i="1"/>
  <c r="CB791" i="1"/>
  <c r="CC719" i="1"/>
  <c r="CB719" i="1"/>
  <c r="CC647" i="1"/>
  <c r="CB647" i="1"/>
  <c r="CC575" i="1"/>
  <c r="CB575" i="1"/>
  <c r="CC503" i="1"/>
  <c r="CB503" i="1"/>
  <c r="CC419" i="1"/>
  <c r="CB419" i="1"/>
  <c r="CC347" i="1"/>
  <c r="CB347" i="1"/>
  <c r="CC238" i="1"/>
  <c r="CB238" i="1"/>
  <c r="CC154" i="1"/>
  <c r="CB154" i="1"/>
  <c r="CC58" i="1"/>
  <c r="CB58" i="1"/>
  <c r="CC1026" i="1"/>
  <c r="CB1026" i="1"/>
  <c r="CC930" i="1"/>
  <c r="CB930" i="1"/>
  <c r="CC846" i="1"/>
  <c r="CB846" i="1"/>
  <c r="CC762" i="1"/>
  <c r="CB762" i="1"/>
  <c r="CC678" i="1"/>
  <c r="CB678" i="1"/>
  <c r="CC606" i="1"/>
  <c r="CB606" i="1"/>
  <c r="CC534" i="1"/>
  <c r="CB534" i="1"/>
  <c r="CC462" i="1"/>
  <c r="CB462" i="1"/>
  <c r="CC378" i="1"/>
  <c r="CB378" i="1"/>
  <c r="CC294" i="1"/>
  <c r="CB294" i="1"/>
  <c r="CC185" i="1"/>
  <c r="CB185" i="1"/>
  <c r="CC101" i="1"/>
  <c r="CB101" i="1"/>
  <c r="CC5" i="1"/>
  <c r="CB5" i="1"/>
  <c r="CC1735" i="1"/>
  <c r="CB1735" i="1"/>
  <c r="CC1663" i="1"/>
  <c r="CB1663" i="1"/>
  <c r="CC1591" i="1"/>
  <c r="CB1591" i="1"/>
  <c r="CC1519" i="1"/>
  <c r="CB1519" i="1"/>
  <c r="CC1447" i="1"/>
  <c r="CB1447" i="1"/>
  <c r="CC1375" i="1"/>
  <c r="CB1375" i="1"/>
  <c r="CC1303" i="1"/>
  <c r="CB1303" i="1"/>
  <c r="CC1231" i="1"/>
  <c r="CB1231" i="1"/>
  <c r="CC1159" i="1"/>
  <c r="CB1159" i="1"/>
  <c r="CC1087" i="1"/>
  <c r="CB1087" i="1"/>
  <c r="CC1015" i="1"/>
  <c r="CB1015" i="1"/>
  <c r="CC943" i="1"/>
  <c r="CB943" i="1"/>
  <c r="CC871" i="1"/>
  <c r="CB871" i="1"/>
  <c r="CC799" i="1"/>
  <c r="CB799" i="1"/>
  <c r="CC727" i="1"/>
  <c r="CB727" i="1"/>
  <c r="CC655" i="1"/>
  <c r="CB655" i="1"/>
  <c r="CC583" i="1"/>
  <c r="CB583" i="1"/>
  <c r="CC499" i="1"/>
  <c r="CB499" i="1"/>
  <c r="CC427" i="1"/>
  <c r="CB427" i="1"/>
  <c r="CC355" i="1"/>
  <c r="CB355" i="1"/>
  <c r="CC283" i="1"/>
  <c r="CB283" i="1"/>
  <c r="CC210" i="1"/>
  <c r="CB210" i="1"/>
  <c r="CC138" i="1"/>
  <c r="CB138" i="1"/>
  <c r="CC54" i="1"/>
  <c r="CB54" i="1"/>
  <c r="CC1511" i="1"/>
  <c r="CB1511" i="1"/>
  <c r="CC1604" i="1"/>
  <c r="CB1604" i="1"/>
  <c r="CC1647" i="1"/>
  <c r="CB1647" i="1"/>
  <c r="CC1347" i="1"/>
  <c r="CB1347" i="1"/>
  <c r="CC1370" i="1"/>
  <c r="CB1370" i="1"/>
  <c r="CC1753" i="1"/>
  <c r="CB1753" i="1"/>
  <c r="CC1032" i="1"/>
  <c r="CB1032" i="1"/>
  <c r="CC832" i="1"/>
  <c r="CB832" i="1"/>
  <c r="CC460" i="1"/>
  <c r="CB460" i="1"/>
  <c r="CC706" i="1"/>
  <c r="CB706" i="1"/>
  <c r="CC759" i="1"/>
  <c r="CB759" i="1"/>
  <c r="CC267" i="1"/>
  <c r="CB267" i="1"/>
  <c r="CC950" i="1"/>
  <c r="CB950" i="1"/>
  <c r="CC530" i="1"/>
  <c r="CB530" i="1"/>
  <c r="CC1161" i="1"/>
  <c r="CB1161" i="1"/>
  <c r="CC1321" i="1"/>
  <c r="CB1321" i="1"/>
  <c r="CC973" i="1"/>
  <c r="CB973" i="1"/>
  <c r="CC601" i="1"/>
  <c r="CB601" i="1"/>
  <c r="CC252" i="1"/>
  <c r="CB252" i="1"/>
  <c r="CC694" i="1"/>
  <c r="CB694" i="1"/>
  <c r="CC744" i="1"/>
  <c r="CB744" i="1"/>
  <c r="CC1414" i="1"/>
  <c r="CB1414" i="1"/>
  <c r="CC1581" i="1"/>
  <c r="CB1581" i="1"/>
  <c r="CC905" i="1"/>
  <c r="CB905" i="1"/>
  <c r="CC569" i="1"/>
  <c r="CB569" i="1"/>
  <c r="CC148" i="1"/>
  <c r="CB148" i="1"/>
  <c r="CC1352" i="1"/>
  <c r="CB1352" i="1"/>
  <c r="CC1064" i="1"/>
  <c r="CB1064" i="1"/>
  <c r="CC704" i="1"/>
  <c r="CB704" i="1"/>
  <c r="CC308" i="1"/>
  <c r="CB308" i="1"/>
  <c r="CC19" i="1"/>
  <c r="CB19" i="1"/>
  <c r="CC989" i="1"/>
  <c r="CB989" i="1"/>
  <c r="CC1626" i="1"/>
  <c r="CB1626" i="1"/>
  <c r="CC1266" i="1"/>
  <c r="CB1266" i="1"/>
  <c r="CC1781" i="1"/>
  <c r="CB1781" i="1"/>
  <c r="CC1493" i="1"/>
  <c r="CB1493" i="1"/>
  <c r="CC1612" i="1"/>
  <c r="CB1612" i="1"/>
  <c r="CC794" i="1"/>
  <c r="CB794" i="1"/>
  <c r="CC1475" i="1"/>
  <c r="CB1475" i="1"/>
  <c r="CC1211" i="1"/>
  <c r="CB1211" i="1"/>
  <c r="CC971" i="1"/>
  <c r="CB971" i="1"/>
  <c r="CC815" i="1"/>
  <c r="CB815" i="1"/>
  <c r="CC599" i="1"/>
  <c r="CB599" i="1"/>
  <c r="CC94" i="1"/>
  <c r="CB94" i="1"/>
  <c r="CC1050" i="1"/>
  <c r="CB1050" i="1"/>
  <c r="CC798" i="1"/>
  <c r="CB798" i="1"/>
  <c r="CC558" i="1"/>
  <c r="CB558" i="1"/>
  <c r="CC318" i="1"/>
  <c r="CB318" i="1"/>
  <c r="CC1543" i="1"/>
  <c r="CB1543" i="1"/>
  <c r="CC967" i="1"/>
  <c r="CB967" i="1"/>
  <c r="CC162" i="1"/>
  <c r="CB162" i="1"/>
  <c r="CC1527" i="1"/>
  <c r="CB1527" i="1"/>
  <c r="CC1562" i="1"/>
  <c r="CB1562" i="1"/>
  <c r="CC181" i="1"/>
  <c r="CB181" i="1"/>
  <c r="CC860" i="1"/>
  <c r="CC224" i="1"/>
  <c r="CC1784" i="1"/>
  <c r="CB1784" i="1"/>
  <c r="CC1712" i="1"/>
  <c r="CB1712" i="1"/>
  <c r="CC1640" i="1"/>
  <c r="CB1640" i="1"/>
  <c r="CC1568" i="1"/>
  <c r="CB1568" i="1"/>
  <c r="CC1496" i="1"/>
  <c r="CB1496" i="1"/>
  <c r="CC1779" i="1"/>
  <c r="CB1779" i="1"/>
  <c r="CC1695" i="1"/>
  <c r="CB1695" i="1"/>
  <c r="CC1587" i="1"/>
  <c r="CB1587" i="1"/>
  <c r="CC1503" i="1"/>
  <c r="CB1503" i="1"/>
  <c r="CC1407" i="1"/>
  <c r="CB1407" i="1"/>
  <c r="CC1287" i="1"/>
  <c r="CB1287" i="1"/>
  <c r="CC1119" i="1"/>
  <c r="CB1119" i="1"/>
  <c r="CC1011" i="1"/>
  <c r="CB1011" i="1"/>
  <c r="CC927" i="1"/>
  <c r="CB927" i="1"/>
  <c r="CC795" i="1"/>
  <c r="CB795" i="1"/>
  <c r="CC1778" i="1"/>
  <c r="CB1778" i="1"/>
  <c r="CC1634" i="1"/>
  <c r="CB1634" i="1"/>
  <c r="CC1538" i="1"/>
  <c r="CB1538" i="1"/>
  <c r="CC1418" i="1"/>
  <c r="CB1418" i="1"/>
  <c r="CC1322" i="1"/>
  <c r="CB1322" i="1"/>
  <c r="CC1214" i="1"/>
  <c r="CB1214" i="1"/>
  <c r="CC1094" i="1"/>
  <c r="CB1094" i="1"/>
  <c r="CC1752" i="1"/>
  <c r="CB1752" i="1"/>
  <c r="CC1644" i="1"/>
  <c r="CB1644" i="1"/>
  <c r="CC1536" i="1"/>
  <c r="CB1536" i="1"/>
  <c r="CC1428" i="1"/>
  <c r="CB1428" i="1"/>
  <c r="CC1308" i="1"/>
  <c r="CB1308" i="1"/>
  <c r="CC1188" i="1"/>
  <c r="CB1188" i="1"/>
  <c r="CC1068" i="1"/>
  <c r="CB1068" i="1"/>
  <c r="CC984" i="1"/>
  <c r="CB984" i="1"/>
  <c r="CC1300" i="1"/>
  <c r="CB1300" i="1"/>
  <c r="CC1228" i="1"/>
  <c r="CB1228" i="1"/>
  <c r="CC1144" i="1"/>
  <c r="CB1144" i="1"/>
  <c r="CC1072" i="1"/>
  <c r="CB1072" i="1"/>
  <c r="CC952" i="1"/>
  <c r="CB952" i="1"/>
  <c r="CC868" i="1"/>
  <c r="CB868" i="1"/>
  <c r="CC796" i="1"/>
  <c r="CB796" i="1"/>
  <c r="CC700" i="1"/>
  <c r="CB700" i="1"/>
  <c r="CC616" i="1"/>
  <c r="CB616" i="1"/>
  <c r="CC508" i="1"/>
  <c r="CB508" i="1"/>
  <c r="CC412" i="1"/>
  <c r="CB412" i="1"/>
  <c r="CC316" i="1"/>
  <c r="CB316" i="1"/>
  <c r="CC243" i="1"/>
  <c r="CB243" i="1"/>
  <c r="CC135" i="1"/>
  <c r="CB135" i="1"/>
  <c r="CC15" i="1"/>
  <c r="CB15" i="1"/>
  <c r="CC358" i="1"/>
  <c r="CB358" i="1"/>
  <c r="CC1461" i="1"/>
  <c r="CB1461" i="1"/>
  <c r="CC1113" i="1"/>
  <c r="CB1113" i="1"/>
  <c r="CC723" i="1"/>
  <c r="CB723" i="1"/>
  <c r="CC651" i="1"/>
  <c r="CB651" i="1"/>
  <c r="CC567" i="1"/>
  <c r="CB567" i="1"/>
  <c r="CC483" i="1"/>
  <c r="CB483" i="1"/>
  <c r="CC411" i="1"/>
  <c r="CB411" i="1"/>
  <c r="CC303" i="1"/>
  <c r="CB303" i="1"/>
  <c r="CC62" i="1"/>
  <c r="CB62" i="1"/>
  <c r="CC1030" i="1"/>
  <c r="CB1030" i="1"/>
  <c r="CC622" i="1"/>
  <c r="CB622" i="1"/>
  <c r="CC1521" i="1"/>
  <c r="CB1521" i="1"/>
  <c r="CC1341" i="1"/>
  <c r="CB1341" i="1"/>
  <c r="CC993" i="1"/>
  <c r="CB993" i="1"/>
  <c r="CC669" i="1"/>
  <c r="CB669" i="1"/>
  <c r="CC986" i="1"/>
  <c r="CB986" i="1"/>
  <c r="CC914" i="1"/>
  <c r="CB914" i="1"/>
  <c r="CC241" i="1"/>
  <c r="CB241" i="1"/>
  <c r="CC133" i="1"/>
  <c r="CB133" i="1"/>
  <c r="CC49" i="1"/>
  <c r="CB49" i="1"/>
  <c r="CC1714" i="1"/>
  <c r="CB1714" i="1"/>
  <c r="CC1450" i="1"/>
  <c r="CB1450" i="1"/>
  <c r="CC994" i="1"/>
  <c r="CB994" i="1"/>
  <c r="CC382" i="1"/>
  <c r="CB382" i="1"/>
  <c r="CC1329" i="1"/>
  <c r="CB1329" i="1"/>
  <c r="CC957" i="1"/>
  <c r="CB957" i="1"/>
  <c r="CC1693" i="1"/>
  <c r="CB1693" i="1"/>
  <c r="CC1609" i="1"/>
  <c r="CB1609" i="1"/>
  <c r="CC1537" i="1"/>
  <c r="CB1537" i="1"/>
  <c r="CC1441" i="1"/>
  <c r="CB1441" i="1"/>
  <c r="CC1357" i="1"/>
  <c r="CB1357" i="1"/>
  <c r="CC1273" i="1"/>
  <c r="CB1273" i="1"/>
  <c r="CC1189" i="1"/>
  <c r="CB1189" i="1"/>
  <c r="CC1093" i="1"/>
  <c r="CB1093" i="1"/>
  <c r="CC1009" i="1"/>
  <c r="CB1009" i="1"/>
  <c r="CC925" i="1"/>
  <c r="CB925" i="1"/>
  <c r="CC853" i="1"/>
  <c r="CB853" i="1"/>
  <c r="CC757" i="1"/>
  <c r="CB757" i="1"/>
  <c r="CC649" i="1"/>
  <c r="CB649" i="1"/>
  <c r="CC553" i="1"/>
  <c r="CB553" i="1"/>
  <c r="CC481" i="1"/>
  <c r="CB481" i="1"/>
  <c r="CC385" i="1"/>
  <c r="CB385" i="1"/>
  <c r="CC289" i="1"/>
  <c r="CB289" i="1"/>
  <c r="CC216" i="1"/>
  <c r="CB216" i="1"/>
  <c r="CC120" i="1"/>
  <c r="CB120" i="1"/>
  <c r="CC1678" i="1"/>
  <c r="CB1678" i="1"/>
  <c r="CC1222" i="1"/>
  <c r="CB1222" i="1"/>
  <c r="CC946" i="1"/>
  <c r="CB946" i="1"/>
  <c r="CC778" i="1"/>
  <c r="CB778" i="1"/>
  <c r="CC454" i="1"/>
  <c r="CB454" i="1"/>
  <c r="CC201" i="1"/>
  <c r="CB201" i="1"/>
  <c r="CC1761" i="1"/>
  <c r="CB1761" i="1"/>
  <c r="CC1665" i="1"/>
  <c r="CB1665" i="1"/>
  <c r="CC1533" i="1"/>
  <c r="CB1533" i="1"/>
  <c r="CC705" i="1"/>
  <c r="CB705" i="1"/>
  <c r="CC864" i="1"/>
  <c r="CB864" i="1"/>
  <c r="CC780" i="1"/>
  <c r="CB780" i="1"/>
  <c r="CC708" i="1"/>
  <c r="CB708" i="1"/>
  <c r="CC636" i="1"/>
  <c r="CB636" i="1"/>
  <c r="CC552" i="1"/>
  <c r="CB552" i="1"/>
  <c r="CC468" i="1"/>
  <c r="CB468" i="1"/>
  <c r="CC396" i="1"/>
  <c r="CB396" i="1"/>
  <c r="CC300" i="1"/>
  <c r="CB300" i="1"/>
  <c r="CC215" i="1"/>
  <c r="CB215" i="1"/>
  <c r="CC119" i="1"/>
  <c r="CB119" i="1"/>
  <c r="CC23" i="1"/>
  <c r="CB23" i="1"/>
  <c r="CC1270" i="1"/>
  <c r="CB1270" i="1"/>
  <c r="CC874" i="1"/>
  <c r="CB874" i="1"/>
  <c r="CC286" i="1"/>
  <c r="CB286" i="1"/>
  <c r="CC1209" i="1"/>
  <c r="CB1209" i="1"/>
  <c r="CC1666" i="1"/>
  <c r="CB1666" i="1"/>
  <c r="CC1486" i="1"/>
  <c r="CB1486" i="1"/>
  <c r="CC1210" i="1"/>
  <c r="CB1210" i="1"/>
  <c r="CC237" i="1"/>
  <c r="CB237" i="1"/>
  <c r="CC1221" i="1"/>
  <c r="CB1221" i="1"/>
  <c r="CC729" i="1"/>
  <c r="CB729" i="1"/>
  <c r="CC111" i="1"/>
  <c r="CB111" i="1"/>
  <c r="CC1109" i="1"/>
  <c r="CB1109" i="1"/>
  <c r="CC1037" i="1"/>
  <c r="CB1037" i="1"/>
  <c r="CC941" i="1"/>
  <c r="CB941" i="1"/>
  <c r="CC869" i="1"/>
  <c r="CB869" i="1"/>
  <c r="CC797" i="1"/>
  <c r="CB797" i="1"/>
  <c r="CC701" i="1"/>
  <c r="CB701" i="1"/>
  <c r="CC617" i="1"/>
  <c r="CB617" i="1"/>
  <c r="CC509" i="1"/>
  <c r="CB509" i="1"/>
  <c r="CC413" i="1"/>
  <c r="CB413" i="1"/>
  <c r="CC305" i="1"/>
  <c r="CB305" i="1"/>
  <c r="CC196" i="1"/>
  <c r="CB196" i="1"/>
  <c r="CC88" i="1"/>
  <c r="CB88" i="1"/>
  <c r="CC1460" i="1"/>
  <c r="CB1460" i="1"/>
  <c r="CC1388" i="1"/>
  <c r="CB1388" i="1"/>
  <c r="CC1316" i="1"/>
  <c r="CB1316" i="1"/>
  <c r="CC1244" i="1"/>
  <c r="CB1244" i="1"/>
  <c r="CC1172" i="1"/>
  <c r="CB1172" i="1"/>
  <c r="CC1100" i="1"/>
  <c r="CB1100" i="1"/>
  <c r="CC1028" i="1"/>
  <c r="CB1028" i="1"/>
  <c r="CC956" i="1"/>
  <c r="CB956" i="1"/>
  <c r="CC884" i="1"/>
  <c r="CB884" i="1"/>
  <c r="CC812" i="1"/>
  <c r="CB812" i="1"/>
  <c r="CC740" i="1"/>
  <c r="CB740" i="1"/>
  <c r="CC668" i="1"/>
  <c r="CB668" i="1"/>
  <c r="CC596" i="1"/>
  <c r="CB596" i="1"/>
  <c r="CC500" i="1"/>
  <c r="CB500" i="1"/>
  <c r="CC428" i="1"/>
  <c r="CB428" i="1"/>
  <c r="CC344" i="1"/>
  <c r="CB344" i="1"/>
  <c r="CC272" i="1"/>
  <c r="CB272" i="1"/>
  <c r="CC199" i="1"/>
  <c r="CB199" i="1"/>
  <c r="CC127" i="1"/>
  <c r="CB127" i="1"/>
  <c r="CC55" i="1"/>
  <c r="CB55" i="1"/>
  <c r="CC261" i="1"/>
  <c r="CB261" i="1"/>
  <c r="CC128" i="1"/>
  <c r="CB128" i="1"/>
  <c r="CC621" i="1"/>
  <c r="CB621" i="1"/>
  <c r="CC549" i="1"/>
  <c r="CB549" i="1"/>
  <c r="CC453" i="1"/>
  <c r="CB453" i="1"/>
  <c r="CC357" i="1"/>
  <c r="CB357" i="1"/>
  <c r="CC285" i="1"/>
  <c r="CB285" i="1"/>
  <c r="CC116" i="1"/>
  <c r="CB116" i="1"/>
  <c r="CC861" i="1"/>
  <c r="CB861" i="1"/>
  <c r="CC1722" i="1"/>
  <c r="CB1722" i="1"/>
  <c r="CC1398" i="1"/>
  <c r="CB1398" i="1"/>
  <c r="CC1613" i="1"/>
  <c r="CB1613" i="1"/>
  <c r="CC1181" i="1"/>
  <c r="CB1181" i="1"/>
  <c r="CC1708" i="1"/>
  <c r="CB1708" i="1"/>
  <c r="CC1739" i="1"/>
  <c r="CB1739" i="1"/>
  <c r="CC1379" i="1"/>
  <c r="CB1379" i="1"/>
  <c r="CC1295" i="1"/>
  <c r="CB1295" i="1"/>
  <c r="CC1043" i="1"/>
  <c r="CB1043" i="1"/>
  <c r="CC887" i="1"/>
  <c r="CB887" i="1"/>
  <c r="CC671" i="1"/>
  <c r="CB671" i="1"/>
  <c r="CC527" i="1"/>
  <c r="CB527" i="1"/>
  <c r="CC371" i="1"/>
  <c r="CB371" i="1"/>
  <c r="CC275" i="1"/>
  <c r="CB275" i="1"/>
  <c r="CC190" i="1"/>
  <c r="CB190" i="1"/>
  <c r="CC966" i="1"/>
  <c r="CB966" i="1"/>
  <c r="CC870" i="1"/>
  <c r="CB870" i="1"/>
  <c r="CC630" i="1"/>
  <c r="CB630" i="1"/>
  <c r="CC414" i="1"/>
  <c r="CB414" i="1"/>
  <c r="CC221" i="1"/>
  <c r="CB221" i="1"/>
  <c r="CC41" i="1"/>
  <c r="CB41" i="1"/>
  <c r="CC1759" i="1"/>
  <c r="CB1759" i="1"/>
  <c r="CC1687" i="1"/>
  <c r="CB1687" i="1"/>
  <c r="CC1471" i="1"/>
  <c r="CB1471" i="1"/>
  <c r="CC1399" i="1"/>
  <c r="CB1399" i="1"/>
  <c r="CC1327" i="1"/>
  <c r="CB1327" i="1"/>
  <c r="CC1255" i="1"/>
  <c r="CB1255" i="1"/>
  <c r="CC1111" i="1"/>
  <c r="CB1111" i="1"/>
  <c r="CC1039" i="1"/>
  <c r="CB1039" i="1"/>
  <c r="CC895" i="1"/>
  <c r="CB895" i="1"/>
  <c r="CC823" i="1"/>
  <c r="CB823" i="1"/>
  <c r="CC751" i="1"/>
  <c r="CB751" i="1"/>
  <c r="CC679" i="1"/>
  <c r="CB679" i="1"/>
  <c r="CC535" i="1"/>
  <c r="CB535" i="1"/>
  <c r="CC451" i="1"/>
  <c r="CB451" i="1"/>
  <c r="CC379" i="1"/>
  <c r="CB379" i="1"/>
  <c r="CC234" i="1"/>
  <c r="CB234" i="1"/>
  <c r="CC90" i="1"/>
  <c r="CB90" i="1"/>
  <c r="CC1664" i="1"/>
  <c r="CB1664" i="1"/>
  <c r="CC1635" i="1"/>
  <c r="CB1635" i="1"/>
  <c r="CC963" i="1"/>
  <c r="CB963" i="1"/>
  <c r="CC1130" i="1"/>
  <c r="CB1130" i="1"/>
  <c r="CC1668" i="1"/>
  <c r="CB1668" i="1"/>
  <c r="CC1008" i="1"/>
  <c r="CB1008" i="1"/>
  <c r="CC1180" i="1"/>
  <c r="CB1180" i="1"/>
  <c r="CC736" i="1"/>
  <c r="CB736" i="1"/>
  <c r="CC436" i="1"/>
  <c r="CB436" i="1"/>
  <c r="CC171" i="1"/>
  <c r="CB171" i="1"/>
  <c r="CC51" i="1"/>
  <c r="CB51" i="1"/>
  <c r="CC1245" i="1"/>
  <c r="CB1245" i="1"/>
  <c r="CC254" i="1"/>
  <c r="CB254" i="1"/>
  <c r="CC14" i="1"/>
  <c r="CB14" i="1"/>
  <c r="CC1125" i="1"/>
  <c r="CB1125" i="1"/>
  <c r="CC866" i="1"/>
  <c r="CB866" i="1"/>
  <c r="CC698" i="1"/>
  <c r="CB698" i="1"/>
  <c r="CC518" i="1"/>
  <c r="CB518" i="1"/>
  <c r="CC266" i="1"/>
  <c r="CB266" i="1"/>
  <c r="CC1786" i="1"/>
  <c r="CB1786" i="1"/>
  <c r="CC682" i="1"/>
  <c r="CB682" i="1"/>
  <c r="CC1633" i="1"/>
  <c r="CB1633" i="1"/>
  <c r="CC1381" i="1"/>
  <c r="CB1381" i="1"/>
  <c r="CC1141" i="1"/>
  <c r="CB1141" i="1"/>
  <c r="CC577" i="1"/>
  <c r="CB577" i="1"/>
  <c r="CC325" i="1"/>
  <c r="CB325" i="1"/>
  <c r="CC1438" i="1"/>
  <c r="CB1438" i="1"/>
  <c r="CC526" i="1"/>
  <c r="CB526" i="1"/>
  <c r="CC346" i="1"/>
  <c r="CB346" i="1"/>
  <c r="CC1557" i="1"/>
  <c r="CB1557" i="1"/>
  <c r="CC732" i="1"/>
  <c r="CB732" i="1"/>
  <c r="CC492" i="1"/>
  <c r="CB492" i="1"/>
  <c r="CC336" i="1"/>
  <c r="CB336" i="1"/>
  <c r="CC143" i="1"/>
  <c r="CB143" i="1"/>
  <c r="CC1330" i="1"/>
  <c r="CB1330" i="1"/>
  <c r="CC1449" i="1"/>
  <c r="CB1449" i="1"/>
  <c r="CC1025" i="1"/>
  <c r="CB1025" i="1"/>
  <c r="CC1726" i="1"/>
  <c r="CB1726" i="1"/>
  <c r="CC1558" i="1"/>
  <c r="CB1558" i="1"/>
  <c r="CC1342" i="1"/>
  <c r="CB1342" i="1"/>
  <c r="CC550" i="1"/>
  <c r="CB550" i="1"/>
  <c r="CC1365" i="1"/>
  <c r="CB1365" i="1"/>
  <c r="CC1133" i="1"/>
  <c r="CB1133" i="1"/>
  <c r="CC1061" i="1"/>
  <c r="CB1061" i="1"/>
  <c r="CC965" i="1"/>
  <c r="CB965" i="1"/>
  <c r="CC893" i="1"/>
  <c r="CB893" i="1"/>
  <c r="CC821" i="1"/>
  <c r="CB821" i="1"/>
  <c r="CC725" i="1"/>
  <c r="CB725" i="1"/>
  <c r="CC641" i="1"/>
  <c r="CB641" i="1"/>
  <c r="CC545" i="1"/>
  <c r="CB545" i="1"/>
  <c r="CC437" i="1"/>
  <c r="CB437" i="1"/>
  <c r="CC329" i="1"/>
  <c r="CB329" i="1"/>
  <c r="CC232" i="1"/>
  <c r="CB232" i="1"/>
  <c r="CC136" i="1"/>
  <c r="CB136" i="1"/>
  <c r="CC4" i="1"/>
  <c r="CB4" i="1"/>
  <c r="CC1412" i="1"/>
  <c r="CB1412" i="1"/>
  <c r="CC1340" i="1"/>
  <c r="CB1340" i="1"/>
  <c r="CC1268" i="1"/>
  <c r="CB1268" i="1"/>
  <c r="CC1196" i="1"/>
  <c r="CB1196" i="1"/>
  <c r="CC1124" i="1"/>
  <c r="CB1124" i="1"/>
  <c r="CC1052" i="1"/>
  <c r="CB1052" i="1"/>
  <c r="CC980" i="1"/>
  <c r="CB980" i="1"/>
  <c r="CC908" i="1"/>
  <c r="CB908" i="1"/>
  <c r="CC836" i="1"/>
  <c r="CB836" i="1"/>
  <c r="CC764" i="1"/>
  <c r="CB764" i="1"/>
  <c r="CC692" i="1"/>
  <c r="CB692" i="1"/>
  <c r="CC620" i="1"/>
  <c r="CB620" i="1"/>
  <c r="CC536" i="1"/>
  <c r="CB536" i="1"/>
  <c r="CC452" i="1"/>
  <c r="CB452" i="1"/>
  <c r="CC368" i="1"/>
  <c r="CB368" i="1"/>
  <c r="CC296" i="1"/>
  <c r="CB296" i="1"/>
  <c r="CC223" i="1"/>
  <c r="CB223" i="1"/>
  <c r="CC151" i="1"/>
  <c r="CB151" i="1"/>
  <c r="CC79" i="1"/>
  <c r="CB79" i="1"/>
  <c r="CC7" i="1"/>
  <c r="CB7" i="1"/>
  <c r="CC441" i="1"/>
  <c r="CB441" i="1"/>
  <c r="CC80" i="1"/>
  <c r="CB80" i="1"/>
  <c r="CC176" i="1"/>
  <c r="CB176" i="1"/>
  <c r="CC573" i="1"/>
  <c r="CB573" i="1"/>
  <c r="CC477" i="1"/>
  <c r="CB477" i="1"/>
  <c r="CC393" i="1"/>
  <c r="CB393" i="1"/>
  <c r="CC309" i="1"/>
  <c r="CB309" i="1"/>
  <c r="CC188" i="1"/>
  <c r="CB188" i="1"/>
  <c r="CC2" i="1"/>
  <c r="CB2" i="1"/>
  <c r="CC788" i="1"/>
  <c r="CC140" i="1"/>
  <c r="CC1794" i="1"/>
  <c r="CB1794" i="1"/>
  <c r="CC1662" i="1"/>
  <c r="CB1662" i="1"/>
  <c r="CC1578" i="1"/>
  <c r="CB1578" i="1"/>
  <c r="CC1446" i="1"/>
  <c r="CB1446" i="1"/>
  <c r="CC1338" i="1"/>
  <c r="CB1338" i="1"/>
  <c r="CC1218" i="1"/>
  <c r="CB1218" i="1"/>
  <c r="CC1122" i="1"/>
  <c r="CB1122" i="1"/>
  <c r="CC1673" i="1"/>
  <c r="CB1673" i="1"/>
  <c r="CC1565" i="1"/>
  <c r="CB1565" i="1"/>
  <c r="CC1445" i="1"/>
  <c r="CB1445" i="1"/>
  <c r="CC1349" i="1"/>
  <c r="CB1349" i="1"/>
  <c r="CC1241" i="1"/>
  <c r="CB1241" i="1"/>
  <c r="CC1768" i="1"/>
  <c r="CB1768" i="1"/>
  <c r="CC1660" i="1"/>
  <c r="CB1660" i="1"/>
  <c r="CC1564" i="1"/>
  <c r="CB1564" i="1"/>
  <c r="CC1444" i="1"/>
  <c r="CB1444" i="1"/>
  <c r="CC218" i="1"/>
  <c r="CB218" i="1"/>
  <c r="CC830" i="1"/>
  <c r="CB830" i="1"/>
  <c r="CC758" i="1"/>
  <c r="CB758" i="1"/>
  <c r="CC662" i="1"/>
  <c r="CB662" i="1"/>
  <c r="CC578" i="1"/>
  <c r="CB578" i="1"/>
  <c r="CC482" i="1"/>
  <c r="CB482" i="1"/>
  <c r="CC398" i="1"/>
  <c r="CB398" i="1"/>
  <c r="CC314" i="1"/>
  <c r="CB314" i="1"/>
  <c r="CC1775" i="1"/>
  <c r="CB1775" i="1"/>
  <c r="CC1703" i="1"/>
  <c r="CB1703" i="1"/>
  <c r="CC1619" i="1"/>
  <c r="CB1619" i="1"/>
  <c r="CC1535" i="1"/>
  <c r="CB1535" i="1"/>
  <c r="CC1439" i="1"/>
  <c r="CB1439" i="1"/>
  <c r="CC1343" i="1"/>
  <c r="CB1343" i="1"/>
  <c r="CC1259" i="1"/>
  <c r="CB1259" i="1"/>
  <c r="CC1175" i="1"/>
  <c r="CB1175" i="1"/>
  <c r="CC1079" i="1"/>
  <c r="CB1079" i="1"/>
  <c r="CC1007" i="1"/>
  <c r="CB1007" i="1"/>
  <c r="CC935" i="1"/>
  <c r="CB935" i="1"/>
  <c r="CC851" i="1"/>
  <c r="CB851" i="1"/>
  <c r="CC779" i="1"/>
  <c r="CB779" i="1"/>
  <c r="CC707" i="1"/>
  <c r="CB707" i="1"/>
  <c r="CC635" i="1"/>
  <c r="CB635" i="1"/>
  <c r="CC563" i="1"/>
  <c r="CB563" i="1"/>
  <c r="CC479" i="1"/>
  <c r="CB479" i="1"/>
  <c r="CC407" i="1"/>
  <c r="CB407" i="1"/>
  <c r="CC335" i="1"/>
  <c r="CB335" i="1"/>
  <c r="CC226" i="1"/>
  <c r="CB226" i="1"/>
  <c r="CC142" i="1"/>
  <c r="CB142" i="1"/>
  <c r="CC46" i="1"/>
  <c r="CB46" i="1"/>
  <c r="CC1014" i="1"/>
  <c r="CB1014" i="1"/>
  <c r="CC918" i="1"/>
  <c r="CB918" i="1"/>
  <c r="CC834" i="1"/>
  <c r="CB834" i="1"/>
  <c r="CC738" i="1"/>
  <c r="CB738" i="1"/>
  <c r="CC666" i="1"/>
  <c r="CB666" i="1"/>
  <c r="CC594" i="1"/>
  <c r="CB594" i="1"/>
  <c r="CC522" i="1"/>
  <c r="CB522" i="1"/>
  <c r="CC450" i="1"/>
  <c r="CB450" i="1"/>
  <c r="CC354" i="1"/>
  <c r="CB354" i="1"/>
  <c r="CC282" i="1"/>
  <c r="CB282" i="1"/>
  <c r="CC173" i="1"/>
  <c r="CB173" i="1"/>
  <c r="CC89" i="1"/>
  <c r="CB89" i="1"/>
  <c r="CC1795" i="1"/>
  <c r="CB1795" i="1"/>
  <c r="CC1723" i="1"/>
  <c r="CB1723" i="1"/>
  <c r="CC1651" i="1"/>
  <c r="CB1651" i="1"/>
  <c r="CC1579" i="1"/>
  <c r="CB1579" i="1"/>
  <c r="CC1507" i="1"/>
  <c r="CB1507" i="1"/>
  <c r="CC1435" i="1"/>
  <c r="CB1435" i="1"/>
  <c r="CC1363" i="1"/>
  <c r="CB1363" i="1"/>
  <c r="CC1291" i="1"/>
  <c r="CB1291" i="1"/>
  <c r="CC1219" i="1"/>
  <c r="CB1219" i="1"/>
  <c r="CC1147" i="1"/>
  <c r="CB1147" i="1"/>
  <c r="CC1075" i="1"/>
  <c r="CB1075" i="1"/>
  <c r="CC1003" i="1"/>
  <c r="CB1003" i="1"/>
  <c r="CC931" i="1"/>
  <c r="CB931" i="1"/>
  <c r="CC859" i="1"/>
  <c r="CB859" i="1"/>
  <c r="CC787" i="1"/>
  <c r="CB787" i="1"/>
  <c r="CC715" i="1"/>
  <c r="CB715" i="1"/>
  <c r="CC643" i="1"/>
  <c r="CB643" i="1"/>
  <c r="CC571" i="1"/>
  <c r="CB571" i="1"/>
  <c r="CC487" i="1"/>
  <c r="CB487" i="1"/>
  <c r="CC415" i="1"/>
  <c r="CB415" i="1"/>
  <c r="CC343" i="1"/>
  <c r="CB343" i="1"/>
  <c r="CC271" i="1"/>
  <c r="CB271" i="1"/>
  <c r="CC198" i="1"/>
  <c r="CB198" i="1"/>
  <c r="CC126" i="1"/>
  <c r="CB126" i="1"/>
  <c r="CC30" i="1"/>
  <c r="CB30" i="1"/>
  <c r="CC1520" i="1"/>
  <c r="CB1520" i="1"/>
  <c r="CC1335" i="1"/>
  <c r="CB1335" i="1"/>
  <c r="CC1466" i="1"/>
  <c r="CB1466" i="1"/>
  <c r="CC1356" i="1"/>
  <c r="CB1356" i="1"/>
  <c r="CC904" i="1"/>
  <c r="CB904" i="1"/>
  <c r="CC352" i="1"/>
  <c r="CB352" i="1"/>
  <c r="CC591" i="1"/>
  <c r="CB591" i="1"/>
  <c r="CC339" i="1"/>
  <c r="CB339" i="1"/>
  <c r="CC754" i="1"/>
  <c r="CB754" i="1"/>
  <c r="CC765" i="1"/>
  <c r="CB765" i="1"/>
  <c r="CC434" i="1"/>
  <c r="CB434" i="1"/>
  <c r="CC1101" i="1"/>
  <c r="CB1101" i="1"/>
  <c r="CC1465" i="1"/>
  <c r="CB1465" i="1"/>
  <c r="CC1213" i="1"/>
  <c r="CB1213" i="1"/>
  <c r="CC877" i="1"/>
  <c r="CB877" i="1"/>
  <c r="CC240" i="1"/>
  <c r="CB240" i="1"/>
  <c r="CC945" i="1"/>
  <c r="CB945" i="1"/>
  <c r="CC804" i="1"/>
  <c r="CB804" i="1"/>
  <c r="CC420" i="1"/>
  <c r="CB420" i="1"/>
  <c r="CC59" i="1"/>
  <c r="CB59" i="1"/>
  <c r="CC801" i="1"/>
  <c r="CB801" i="1"/>
  <c r="CC8" i="1"/>
  <c r="CB8" i="1"/>
  <c r="CC776" i="1"/>
  <c r="CC92" i="1"/>
  <c r="CC485" i="1"/>
  <c r="CC160" i="1"/>
  <c r="CC1772" i="1"/>
  <c r="CB1772" i="1"/>
  <c r="CC1700" i="1"/>
  <c r="CB1700" i="1"/>
  <c r="CC1628" i="1"/>
  <c r="CB1628" i="1"/>
  <c r="CC1556" i="1"/>
  <c r="CB1556" i="1"/>
  <c r="CC1484" i="1"/>
  <c r="CB1484" i="1"/>
  <c r="CC1767" i="1"/>
  <c r="CB1767" i="1"/>
  <c r="CC1683" i="1"/>
  <c r="CB1683" i="1"/>
  <c r="CC1563" i="1"/>
  <c r="CB1563" i="1"/>
  <c r="CC1491" i="1"/>
  <c r="CB1491" i="1"/>
  <c r="CC1395" i="1"/>
  <c r="CB1395" i="1"/>
  <c r="CC1239" i="1"/>
  <c r="CB1239" i="1"/>
  <c r="CC1107" i="1"/>
  <c r="CB1107" i="1"/>
  <c r="CC999" i="1"/>
  <c r="CB999" i="1"/>
  <c r="CC915" i="1"/>
  <c r="CB915" i="1"/>
  <c r="CC1766" i="1"/>
  <c r="CB1766" i="1"/>
  <c r="CC1622" i="1"/>
  <c r="CB1622" i="1"/>
  <c r="CC1514" i="1"/>
  <c r="CB1514" i="1"/>
  <c r="CC1406" i="1"/>
  <c r="CB1406" i="1"/>
  <c r="CC1310" i="1"/>
  <c r="CB1310" i="1"/>
  <c r="CC1202" i="1"/>
  <c r="CB1202" i="1"/>
  <c r="CC1082" i="1"/>
  <c r="CB1082" i="1"/>
  <c r="CC1789" i="1"/>
  <c r="CB1789" i="1"/>
  <c r="CC1740" i="1"/>
  <c r="CB1740" i="1"/>
  <c r="CC1620" i="1"/>
  <c r="CB1620" i="1"/>
  <c r="CC1524" i="1"/>
  <c r="CB1524" i="1"/>
  <c r="CC1416" i="1"/>
  <c r="CB1416" i="1"/>
  <c r="CC1296" i="1"/>
  <c r="CB1296" i="1"/>
  <c r="CC1176" i="1"/>
  <c r="CB1176" i="1"/>
  <c r="CC1056" i="1"/>
  <c r="CB1056" i="1"/>
  <c r="CC936" i="1"/>
  <c r="CB936" i="1"/>
  <c r="CC1288" i="1"/>
  <c r="CB1288" i="1"/>
  <c r="CC1216" i="1"/>
  <c r="CB1216" i="1"/>
  <c r="CC1132" i="1"/>
  <c r="CB1132" i="1"/>
  <c r="CC1036" i="1"/>
  <c r="CB1036" i="1"/>
  <c r="CC940" i="1"/>
  <c r="CB940" i="1"/>
  <c r="CC856" i="1"/>
  <c r="CB856" i="1"/>
  <c r="CC784" i="1"/>
  <c r="CB784" i="1"/>
  <c r="CC688" i="1"/>
  <c r="CB688" i="1"/>
  <c r="CC592" i="1"/>
  <c r="CB592" i="1"/>
  <c r="CC496" i="1"/>
  <c r="CB496" i="1"/>
  <c r="CC400" i="1"/>
  <c r="CB400" i="1"/>
  <c r="CC304" i="1"/>
  <c r="CB304" i="1"/>
  <c r="CC219" i="1"/>
  <c r="CB219" i="1"/>
  <c r="CC123" i="1"/>
  <c r="CB123" i="1"/>
  <c r="CC3" i="1"/>
  <c r="CB3" i="1"/>
  <c r="CC298" i="1"/>
  <c r="CB298" i="1"/>
  <c r="CC1401" i="1"/>
  <c r="CB1401" i="1"/>
  <c r="CC1053" i="1"/>
  <c r="CB1053" i="1"/>
  <c r="CC783" i="1"/>
  <c r="CB783" i="1"/>
  <c r="CC711" i="1"/>
  <c r="CB711" i="1"/>
  <c r="CC639" i="1"/>
  <c r="CB639" i="1"/>
  <c r="CC555" i="1"/>
  <c r="CB555" i="1"/>
  <c r="CC471" i="1"/>
  <c r="CB471" i="1"/>
  <c r="CC399" i="1"/>
  <c r="CB399" i="1"/>
  <c r="CC291" i="1"/>
  <c r="CB291" i="1"/>
  <c r="CC122" i="1"/>
  <c r="CB122" i="1"/>
  <c r="CC50" i="1"/>
  <c r="CB50" i="1"/>
  <c r="CC970" i="1"/>
  <c r="CB970" i="1"/>
  <c r="CC562" i="1"/>
  <c r="CB562" i="1"/>
  <c r="CC1497" i="1"/>
  <c r="CB1497" i="1"/>
  <c r="CC1305" i="1"/>
  <c r="CB1305" i="1"/>
  <c r="CC933" i="1"/>
  <c r="CB933" i="1"/>
  <c r="CC974" i="1"/>
  <c r="CB974" i="1"/>
  <c r="CC902" i="1"/>
  <c r="CB902" i="1"/>
  <c r="CC229" i="1"/>
  <c r="CB229" i="1"/>
  <c r="CC121" i="1"/>
  <c r="CB121" i="1"/>
  <c r="CC37" i="1"/>
  <c r="CB37" i="1"/>
  <c r="CC1690" i="1"/>
  <c r="CB1690" i="1"/>
  <c r="CC1378" i="1"/>
  <c r="CB1378" i="1"/>
  <c r="CC922" i="1"/>
  <c r="CB922" i="1"/>
  <c r="CC322" i="1"/>
  <c r="CB322" i="1"/>
  <c r="CC1293" i="1"/>
  <c r="CB1293" i="1"/>
  <c r="CC717" i="1"/>
  <c r="CB717" i="1"/>
  <c r="CC1681" i="1"/>
  <c r="CB1681" i="1"/>
  <c r="CC1597" i="1"/>
  <c r="CB1597" i="1"/>
  <c r="CC1525" i="1"/>
  <c r="CB1525" i="1"/>
  <c r="CC1417" i="1"/>
  <c r="CB1417" i="1"/>
  <c r="CC1345" i="1"/>
  <c r="CB1345" i="1"/>
  <c r="CC1261" i="1"/>
  <c r="CB1261" i="1"/>
  <c r="CC1177" i="1"/>
  <c r="CB1177" i="1"/>
  <c r="CC1081" i="1"/>
  <c r="CB1081" i="1"/>
  <c r="CC997" i="1"/>
  <c r="CB997" i="1"/>
  <c r="CC913" i="1"/>
  <c r="CB913" i="1"/>
  <c r="CC829" i="1"/>
  <c r="CB829" i="1"/>
  <c r="CC745" i="1"/>
  <c r="CB745" i="1"/>
  <c r="CC625" i="1"/>
  <c r="CB625" i="1"/>
  <c r="CC541" i="1"/>
  <c r="CB541" i="1"/>
  <c r="CC469" i="1"/>
  <c r="CB469" i="1"/>
  <c r="CC373" i="1"/>
  <c r="CB373" i="1"/>
  <c r="CC277" i="1"/>
  <c r="CB277" i="1"/>
  <c r="CC204" i="1"/>
  <c r="CB204" i="1"/>
  <c r="CC108" i="1"/>
  <c r="CB108" i="1"/>
  <c r="CC1606" i="1"/>
  <c r="CB1606" i="1"/>
  <c r="CC1114" i="1"/>
  <c r="CB1114" i="1"/>
  <c r="CC910" i="1"/>
  <c r="CB910" i="1"/>
  <c r="CC742" i="1"/>
  <c r="CB742" i="1"/>
  <c r="CC442" i="1"/>
  <c r="CB442" i="1"/>
  <c r="CC165" i="1"/>
  <c r="CB165" i="1"/>
  <c r="CC1749" i="1"/>
  <c r="CB1749" i="1"/>
  <c r="CC1653" i="1"/>
  <c r="CB1653" i="1"/>
  <c r="CC1149" i="1"/>
  <c r="CB1149" i="1"/>
  <c r="CC681" i="1"/>
  <c r="CB681" i="1"/>
  <c r="CC852" i="1"/>
  <c r="CB852" i="1"/>
  <c r="CC768" i="1"/>
  <c r="CB768" i="1"/>
  <c r="CC696" i="1"/>
  <c r="CB696" i="1"/>
  <c r="CC624" i="1"/>
  <c r="CB624" i="1"/>
  <c r="CC528" i="1"/>
  <c r="CB528" i="1"/>
  <c r="CC456" i="1"/>
  <c r="CB456" i="1"/>
  <c r="CC384" i="1"/>
  <c r="CB384" i="1"/>
  <c r="CC276" i="1"/>
  <c r="CB276" i="1"/>
  <c r="CC203" i="1"/>
  <c r="CB203" i="1"/>
  <c r="CC107" i="1"/>
  <c r="CB107" i="1"/>
  <c r="CC1630" i="1"/>
  <c r="CB1630" i="1"/>
  <c r="CC1246" i="1"/>
  <c r="CB1246" i="1"/>
  <c r="CC802" i="1"/>
  <c r="CB802" i="1"/>
  <c r="CC213" i="1"/>
  <c r="CB213" i="1"/>
  <c r="CC1137" i="1"/>
  <c r="CB1137" i="1"/>
  <c r="CC1774" i="1"/>
  <c r="CB1774" i="1"/>
  <c r="CC1642" i="1"/>
  <c r="CB1642" i="1"/>
  <c r="CC1426" i="1"/>
  <c r="CB1426" i="1"/>
  <c r="CC1162" i="1"/>
  <c r="CB1162" i="1"/>
  <c r="CC141" i="1"/>
  <c r="CB141" i="1"/>
  <c r="CC1065" i="1"/>
  <c r="CB1065" i="1"/>
  <c r="CC1097" i="1"/>
  <c r="CB1097" i="1"/>
  <c r="CC1013" i="1"/>
  <c r="CB1013" i="1"/>
  <c r="CC929" i="1"/>
  <c r="CB929" i="1"/>
  <c r="CC857" i="1"/>
  <c r="CB857" i="1"/>
  <c r="CC761" i="1"/>
  <c r="CB761" i="1"/>
  <c r="CC677" i="1"/>
  <c r="CB677" i="1"/>
  <c r="CC593" i="1"/>
  <c r="CB593" i="1"/>
  <c r="CC497" i="1"/>
  <c r="CB497" i="1"/>
  <c r="CC389" i="1"/>
  <c r="CB389" i="1"/>
  <c r="CC293" i="1"/>
  <c r="CB293" i="1"/>
  <c r="CC172" i="1"/>
  <c r="CB172" i="1"/>
  <c r="CC52" i="1"/>
  <c r="CB52" i="1"/>
  <c r="CC1448" i="1"/>
  <c r="CB1448" i="1"/>
  <c r="CC1376" i="1"/>
  <c r="CB1376" i="1"/>
  <c r="CC1304" i="1"/>
  <c r="CB1304" i="1"/>
  <c r="CC1232" i="1"/>
  <c r="CB1232" i="1"/>
  <c r="CC1160" i="1"/>
  <c r="CB1160" i="1"/>
  <c r="CC1088" i="1"/>
  <c r="CB1088" i="1"/>
  <c r="CC1016" i="1"/>
  <c r="CB1016" i="1"/>
  <c r="CC944" i="1"/>
  <c r="CB944" i="1"/>
  <c r="CC872" i="1"/>
  <c r="CB872" i="1"/>
  <c r="CC800" i="1"/>
  <c r="CB800" i="1"/>
  <c r="CC728" i="1"/>
  <c r="CB728" i="1"/>
  <c r="CC656" i="1"/>
  <c r="CB656" i="1"/>
  <c r="CC572" i="1"/>
  <c r="CB572" i="1"/>
  <c r="CC488" i="1"/>
  <c r="CB488" i="1"/>
  <c r="CC416" i="1"/>
  <c r="CB416" i="1"/>
  <c r="CC332" i="1"/>
  <c r="CB332" i="1"/>
  <c r="CC260" i="1"/>
  <c r="CB260" i="1"/>
  <c r="CC187" i="1"/>
  <c r="CB187" i="1"/>
  <c r="CC115" i="1"/>
  <c r="CB115" i="1"/>
  <c r="CC43" i="1"/>
  <c r="CB43" i="1"/>
  <c r="CC991" i="1"/>
  <c r="CB991" i="1"/>
  <c r="CC212" i="1"/>
  <c r="CB212" i="1"/>
  <c r="CC489" i="1"/>
  <c r="CB489" i="1"/>
  <c r="CC104" i="1"/>
  <c r="CB104" i="1"/>
  <c r="CC609" i="1"/>
  <c r="CB609" i="1"/>
  <c r="CC537" i="1"/>
  <c r="CB537" i="1"/>
  <c r="CC429" i="1"/>
  <c r="CB429" i="1"/>
  <c r="CC345" i="1"/>
  <c r="CB345" i="1"/>
  <c r="CC273" i="1"/>
  <c r="CB273" i="1"/>
  <c r="CC68" i="1"/>
  <c r="CB68" i="1"/>
  <c r="CC1676" i="1"/>
  <c r="CB1676" i="1"/>
  <c r="CC1539" i="1"/>
  <c r="CB1539" i="1"/>
  <c r="CC1071" i="1"/>
  <c r="CB1071" i="1"/>
  <c r="CC1586" i="1"/>
  <c r="CB1586" i="1"/>
  <c r="CC1262" i="1"/>
  <c r="CB1262" i="1"/>
  <c r="CC1596" i="1"/>
  <c r="CB1596" i="1"/>
  <c r="CC1260" i="1"/>
  <c r="CB1260" i="1"/>
  <c r="CC1336" i="1"/>
  <c r="CB1336" i="1"/>
  <c r="CC1012" i="1"/>
  <c r="CB1012" i="1"/>
  <c r="CC556" i="1"/>
  <c r="CB556" i="1"/>
  <c r="CC75" i="1"/>
  <c r="CB75" i="1"/>
  <c r="CC693" i="1"/>
  <c r="CB693" i="1"/>
  <c r="CC531" i="1"/>
  <c r="CB531" i="1"/>
  <c r="CC182" i="1"/>
  <c r="CB182" i="1"/>
  <c r="CC177" i="1"/>
  <c r="CB177" i="1"/>
  <c r="CC1522" i="1"/>
  <c r="CB1522" i="1"/>
  <c r="CC1153" i="1"/>
  <c r="CB1153" i="1"/>
  <c r="CC793" i="1"/>
  <c r="CB793" i="1"/>
  <c r="CC517" i="1"/>
  <c r="CB517" i="1"/>
  <c r="CC1054" i="1"/>
  <c r="CB1054" i="1"/>
  <c r="CC1713" i="1"/>
  <c r="CB1713" i="1"/>
  <c r="CC1126" i="1"/>
  <c r="CB1126" i="1"/>
  <c r="CC897" i="1"/>
  <c r="CB897" i="1"/>
  <c r="CC977" i="1"/>
  <c r="CB977" i="1"/>
  <c r="CC833" i="1"/>
  <c r="CB833" i="1"/>
  <c r="CC461" i="1"/>
  <c r="CB461" i="1"/>
  <c r="CC1280" i="1"/>
  <c r="CB1280" i="1"/>
  <c r="CC464" i="1"/>
  <c r="CB464" i="1"/>
  <c r="CC91" i="1"/>
  <c r="CB91" i="1"/>
  <c r="CC513" i="1"/>
  <c r="CB513" i="1"/>
  <c r="CC1530" i="1"/>
  <c r="CB1530" i="1"/>
  <c r="CC1397" i="1"/>
  <c r="CB1397" i="1"/>
  <c r="CC1492" i="1"/>
  <c r="CB1492" i="1"/>
  <c r="CC1655" i="1"/>
  <c r="CB1655" i="1"/>
  <c r="CC1139" i="1"/>
  <c r="CB1139" i="1"/>
  <c r="CC743" i="1"/>
  <c r="CB743" i="1"/>
  <c r="CC443" i="1"/>
  <c r="CB443" i="1"/>
  <c r="CC10" i="1"/>
  <c r="CB10" i="1"/>
  <c r="CC702" i="1"/>
  <c r="CB702" i="1"/>
  <c r="CC486" i="1"/>
  <c r="CB486" i="1"/>
  <c r="CC137" i="1"/>
  <c r="CB137" i="1"/>
  <c r="CC1615" i="1"/>
  <c r="CB1615" i="1"/>
  <c r="CC1183" i="1"/>
  <c r="CB1183" i="1"/>
  <c r="CC607" i="1"/>
  <c r="CB607" i="1"/>
  <c r="CC1736" i="1"/>
  <c r="CB1736" i="1"/>
  <c r="CC1047" i="1"/>
  <c r="CB1047" i="1"/>
  <c r="CC1358" i="1"/>
  <c r="CB1358" i="1"/>
  <c r="CC1464" i="1"/>
  <c r="CB1464" i="1"/>
  <c r="CC1252" i="1"/>
  <c r="CB1252" i="1"/>
  <c r="CC820" i="1"/>
  <c r="CB820" i="1"/>
  <c r="CC1413" i="1"/>
  <c r="CB1413" i="1"/>
  <c r="CC1150" i="1"/>
  <c r="CB1150" i="1"/>
  <c r="CC1485" i="1"/>
  <c r="CB1485" i="1"/>
  <c r="CC1561" i="1"/>
  <c r="CB1561" i="1"/>
  <c r="CC1309" i="1"/>
  <c r="CB1309" i="1"/>
  <c r="CC1045" i="1"/>
  <c r="CB1045" i="1"/>
  <c r="CC781" i="1"/>
  <c r="CB781" i="1"/>
  <c r="CC505" i="1"/>
  <c r="CB505" i="1"/>
  <c r="CC156" i="1"/>
  <c r="CB156" i="1"/>
  <c r="CC850" i="1"/>
  <c r="CB850" i="1"/>
  <c r="CC1701" i="1"/>
  <c r="CB1701" i="1"/>
  <c r="CC888" i="1"/>
  <c r="CB888" i="1"/>
  <c r="CC576" i="1"/>
  <c r="CB576" i="1"/>
  <c r="CC239" i="1"/>
  <c r="CB239" i="1"/>
  <c r="CC1042" i="1"/>
  <c r="CB1042" i="1"/>
  <c r="CC644" i="1"/>
  <c r="CC56" i="1"/>
  <c r="CC28" i="1"/>
  <c r="CC1758" i="1"/>
  <c r="CB1758" i="1"/>
  <c r="CC1650" i="1"/>
  <c r="CB1650" i="1"/>
  <c r="CC1566" i="1"/>
  <c r="CB1566" i="1"/>
  <c r="CC1422" i="1"/>
  <c r="CB1422" i="1"/>
  <c r="CC1326" i="1"/>
  <c r="CB1326" i="1"/>
  <c r="CC1194" i="1"/>
  <c r="CB1194" i="1"/>
  <c r="CC1110" i="1"/>
  <c r="CB1110" i="1"/>
  <c r="CC1661" i="1"/>
  <c r="CB1661" i="1"/>
  <c r="CC1529" i="1"/>
  <c r="CB1529" i="1"/>
  <c r="CC1421" i="1"/>
  <c r="CB1421" i="1"/>
  <c r="CC1325" i="1"/>
  <c r="CB1325" i="1"/>
  <c r="CC1217" i="1"/>
  <c r="CB1217" i="1"/>
  <c r="CC1756" i="1"/>
  <c r="CB1756" i="1"/>
  <c r="CC1636" i="1"/>
  <c r="CB1636" i="1"/>
  <c r="CC1552" i="1"/>
  <c r="CB1552" i="1"/>
  <c r="CC1420" i="1"/>
  <c r="CB1420" i="1"/>
  <c r="CC818" i="1"/>
  <c r="CB818" i="1"/>
  <c r="CC650" i="1"/>
  <c r="CB650" i="1"/>
  <c r="CC554" i="1"/>
  <c r="CB554" i="1"/>
  <c r="CC470" i="1"/>
  <c r="CB470" i="1"/>
  <c r="CC386" i="1"/>
  <c r="CB386" i="1"/>
  <c r="CC1763" i="1"/>
  <c r="CB1763" i="1"/>
  <c r="CC1679" i="1"/>
  <c r="CB1679" i="1"/>
  <c r="CC1607" i="1"/>
  <c r="CB1607" i="1"/>
  <c r="CC1523" i="1"/>
  <c r="CB1523" i="1"/>
  <c r="CC1427" i="1"/>
  <c r="CB1427" i="1"/>
  <c r="CC1331" i="1"/>
  <c r="CB1331" i="1"/>
  <c r="CC1247" i="1"/>
  <c r="CB1247" i="1"/>
  <c r="CC1163" i="1"/>
  <c r="CB1163" i="1"/>
  <c r="CC1067" i="1"/>
  <c r="CB1067" i="1"/>
  <c r="CC995" i="1"/>
  <c r="CB995" i="1"/>
  <c r="CC911" i="1"/>
  <c r="CB911" i="1"/>
  <c r="CC839" i="1"/>
  <c r="CB839" i="1"/>
  <c r="CC767" i="1"/>
  <c r="CB767" i="1"/>
  <c r="CC695" i="1"/>
  <c r="CB695" i="1"/>
  <c r="CC623" i="1"/>
  <c r="CB623" i="1"/>
  <c r="CC551" i="1"/>
  <c r="CB551" i="1"/>
  <c r="CC467" i="1"/>
  <c r="CB467" i="1"/>
  <c r="CC395" i="1"/>
  <c r="CB395" i="1"/>
  <c r="CC311" i="1"/>
  <c r="CB311" i="1"/>
  <c r="CC214" i="1"/>
  <c r="CB214" i="1"/>
  <c r="CC118" i="1"/>
  <c r="CB118" i="1"/>
  <c r="CC34" i="1"/>
  <c r="CB34" i="1"/>
  <c r="CC1002" i="1"/>
  <c r="CB1002" i="1"/>
  <c r="CC906" i="1"/>
  <c r="CB906" i="1"/>
  <c r="CC822" i="1"/>
  <c r="CB822" i="1"/>
  <c r="CC726" i="1"/>
  <c r="CB726" i="1"/>
  <c r="CC654" i="1"/>
  <c r="CB654" i="1"/>
  <c r="CC582" i="1"/>
  <c r="CB582" i="1"/>
  <c r="CC510" i="1"/>
  <c r="CB510" i="1"/>
  <c r="CC438" i="1"/>
  <c r="CB438" i="1"/>
  <c r="CC342" i="1"/>
  <c r="CB342" i="1"/>
  <c r="CC258" i="1"/>
  <c r="CB258" i="1"/>
  <c r="CC161" i="1"/>
  <c r="CB161" i="1"/>
  <c r="CC65" i="1"/>
  <c r="CB65" i="1"/>
  <c r="CC1783" i="1"/>
  <c r="CB1783" i="1"/>
  <c r="CC1711" i="1"/>
  <c r="CB1711" i="1"/>
  <c r="CC1639" i="1"/>
  <c r="CB1639" i="1"/>
  <c r="CC1567" i="1"/>
  <c r="CB1567" i="1"/>
  <c r="CC1495" i="1"/>
  <c r="CB1495" i="1"/>
  <c r="CC1423" i="1"/>
  <c r="CB1423" i="1"/>
  <c r="CC1351" i="1"/>
  <c r="CB1351" i="1"/>
  <c r="CC1279" i="1"/>
  <c r="CB1279" i="1"/>
  <c r="CC1207" i="1"/>
  <c r="CB1207" i="1"/>
  <c r="CC1135" i="1"/>
  <c r="CB1135" i="1"/>
  <c r="CC1063" i="1"/>
  <c r="CB1063" i="1"/>
  <c r="CC919" i="1"/>
  <c r="CB919" i="1"/>
  <c r="CC847" i="1"/>
  <c r="CB847" i="1"/>
  <c r="CC775" i="1"/>
  <c r="CB775" i="1"/>
  <c r="CC703" i="1"/>
  <c r="CB703" i="1"/>
  <c r="CC631" i="1"/>
  <c r="CB631" i="1"/>
  <c r="CC559" i="1"/>
  <c r="CB559" i="1"/>
  <c r="CC475" i="1"/>
  <c r="CB475" i="1"/>
  <c r="CC403" i="1"/>
  <c r="CB403" i="1"/>
  <c r="CC331" i="1"/>
  <c r="CB331" i="1"/>
  <c r="CC259" i="1"/>
  <c r="CB259" i="1"/>
  <c r="CC186" i="1"/>
  <c r="CB186" i="1"/>
  <c r="CC114" i="1"/>
  <c r="CB114" i="1"/>
  <c r="CC18" i="1"/>
  <c r="CB18" i="1"/>
  <c r="X26" i="4"/>
  <c r="X11" i="4"/>
  <c r="X27" i="4"/>
  <c r="Q26" i="4" l="1"/>
  <c r="U28" i="4"/>
  <c r="V28" i="4"/>
  <c r="W28" i="4"/>
  <c r="Q27" i="4"/>
  <c r="O21" i="3"/>
  <c r="N23" i="3"/>
  <c r="N24" i="3" s="1"/>
  <c r="N25" i="3" s="1"/>
  <c r="T28" i="4"/>
  <c r="Q20" i="3"/>
  <c r="S21" i="3"/>
  <c r="S27" i="3"/>
  <c r="Q21" i="3"/>
  <c r="Q27" i="3"/>
  <c r="S22" i="3"/>
  <c r="Q28" i="3"/>
  <c r="S29" i="3"/>
  <c r="Q30" i="3"/>
  <c r="S19" i="3"/>
  <c r="Q19" i="3"/>
  <c r="E19" i="3" s="1"/>
  <c r="S25" i="3"/>
  <c r="Q25" i="3"/>
  <c r="S20" i="3"/>
  <c r="S26" i="3"/>
  <c r="Q26" i="3"/>
  <c r="S28" i="3"/>
  <c r="Q22" i="3"/>
  <c r="S23" i="3"/>
  <c r="Q23" i="3"/>
  <c r="Q29" i="3"/>
  <c r="R24" i="3"/>
  <c r="R30" i="3"/>
  <c r="P24" i="3"/>
  <c r="P30" i="3"/>
  <c r="P25" i="3"/>
  <c r="R19" i="3"/>
  <c r="R21" i="3"/>
  <c r="R27" i="3"/>
  <c r="P27" i="3"/>
  <c r="R22" i="3"/>
  <c r="R28" i="3"/>
  <c r="P22" i="3"/>
  <c r="R23" i="3"/>
  <c r="R29" i="3"/>
  <c r="P29" i="3"/>
  <c r="S24" i="3"/>
  <c r="S30" i="3"/>
  <c r="Q24" i="3"/>
  <c r="R25" i="3"/>
  <c r="P19" i="3"/>
  <c r="D19" i="3" s="1"/>
  <c r="R20" i="3"/>
  <c r="R26" i="3"/>
  <c r="P20" i="3"/>
  <c r="P26" i="3"/>
  <c r="P21" i="3"/>
  <c r="P28" i="3"/>
  <c r="P23" i="3"/>
  <c r="S28" i="4"/>
  <c r="X28" i="4"/>
  <c r="D20" i="3" l="1"/>
  <c r="E21" i="3"/>
  <c r="M21" i="3" s="1"/>
  <c r="M19" i="3"/>
  <c r="K19" i="3"/>
  <c r="L19" i="3"/>
  <c r="J19" i="3"/>
  <c r="Q28" i="4"/>
  <c r="O22" i="3"/>
  <c r="O23" i="3" s="1"/>
  <c r="O24" i="3" s="1"/>
  <c r="O25" i="3" s="1"/>
  <c r="O26" i="3" s="1"/>
  <c r="N26" i="3"/>
  <c r="D22" i="3"/>
  <c r="D28" i="3"/>
  <c r="D25" i="3"/>
  <c r="J25" i="3" s="1"/>
  <c r="E27" i="3"/>
  <c r="D27" i="3"/>
  <c r="D21" i="3"/>
  <c r="E24" i="3"/>
  <c r="D29" i="3"/>
  <c r="E20" i="3"/>
  <c r="E29" i="3"/>
  <c r="D23" i="3"/>
  <c r="D26" i="3"/>
  <c r="E22" i="3"/>
  <c r="D24" i="3"/>
  <c r="E23" i="3"/>
  <c r="E30" i="3"/>
  <c r="E28" i="3"/>
  <c r="E26" i="3"/>
  <c r="D30" i="3"/>
  <c r="E25" i="3"/>
  <c r="M26" i="3" l="1"/>
  <c r="K21" i="3"/>
  <c r="K26" i="3"/>
  <c r="K23" i="3"/>
  <c r="M23" i="3"/>
  <c r="J24" i="3"/>
  <c r="T24" i="3" s="1"/>
  <c r="L24" i="3"/>
  <c r="L25" i="3"/>
  <c r="L22" i="3"/>
  <c r="J22" i="3"/>
  <c r="J23" i="3"/>
  <c r="L23" i="3"/>
  <c r="K20" i="3"/>
  <c r="M20" i="3"/>
  <c r="K25" i="3"/>
  <c r="M25" i="3"/>
  <c r="T25" i="3"/>
  <c r="K22" i="3"/>
  <c r="M22" i="3"/>
  <c r="K24" i="3"/>
  <c r="M24" i="3"/>
  <c r="J21" i="3"/>
  <c r="L21" i="3"/>
  <c r="O27" i="3"/>
  <c r="O28" i="3" s="1"/>
  <c r="J20" i="3"/>
  <c r="L20" i="3"/>
  <c r="N27" i="3"/>
  <c r="J26" i="3"/>
  <c r="T26" i="3" s="1"/>
  <c r="L26" i="3"/>
  <c r="U26" i="3" l="1"/>
  <c r="U24" i="3"/>
  <c r="U25" i="3"/>
  <c r="M27" i="3"/>
  <c r="K27" i="3"/>
  <c r="O29" i="3"/>
  <c r="M28" i="3"/>
  <c r="K28" i="3"/>
  <c r="N28" i="3"/>
  <c r="J27" i="3"/>
  <c r="T27" i="3" s="1"/>
  <c r="L27" i="3"/>
  <c r="U28" i="3" l="1"/>
  <c r="U27" i="3"/>
  <c r="O30" i="3"/>
  <c r="M29" i="3"/>
  <c r="K29" i="3"/>
  <c r="N29" i="3"/>
  <c r="J28" i="3"/>
  <c r="T28" i="3" s="1"/>
  <c r="L28" i="3"/>
  <c r="U29" i="3" l="1"/>
  <c r="K30" i="3"/>
  <c r="M30" i="3"/>
  <c r="N30" i="3"/>
  <c r="J29" i="3"/>
  <c r="T29" i="3" s="1"/>
  <c r="L29" i="3"/>
  <c r="U30" i="3" l="1"/>
  <c r="L30" i="3"/>
  <c r="J30" i="3"/>
  <c r="T30" i="3" s="1"/>
</calcChain>
</file>

<file path=xl/sharedStrings.xml><?xml version="1.0" encoding="utf-8"?>
<sst xmlns="http://schemas.openxmlformats.org/spreadsheetml/2006/main" count="67023" uniqueCount="4712">
  <si>
    <t>Compañia</t>
  </si>
  <si>
    <t>CódigointernoBIA</t>
  </si>
  <si>
    <t>Nombre del Cliente</t>
  </si>
  <si>
    <t>Estado</t>
  </si>
  <si>
    <t>Fecha recepción documentos</t>
  </si>
  <si>
    <t>Fecha último estado</t>
  </si>
  <si>
    <t>Fecha solicitud paz y salvo</t>
  </si>
  <si>
    <t>Fecha de recepción paz y salvo</t>
  </si>
  <si>
    <t>Fecha estimada de Instalación</t>
  </si>
  <si>
    <t>Fecha de instalación</t>
  </si>
  <si>
    <t>Mes instalación</t>
  </si>
  <si>
    <t>Fecha del registro ante xm</t>
  </si>
  <si>
    <t>Fecha probable de registro</t>
  </si>
  <si>
    <t>COMERCIALIZADOR</t>
  </si>
  <si>
    <t>OR</t>
  </si>
  <si>
    <t>Regulado</t>
  </si>
  <si>
    <t>CONSUMO PROMEDIO</t>
  </si>
  <si>
    <t>Semana probable de instalación</t>
  </si>
  <si>
    <t>Semana de instalación</t>
  </si>
  <si>
    <t>Estado paz y salvo</t>
  </si>
  <si>
    <t>Tipo de medida</t>
  </si>
  <si>
    <t>FLUJO</t>
  </si>
  <si>
    <t>Fecha ideal solicitud Paz y Salvo</t>
  </si>
  <si>
    <t>Recepción Esperada Paz y Salvo</t>
  </si>
  <si>
    <t>Verificar Requisitos SST</t>
  </si>
  <si>
    <t>Cordinación Visita</t>
  </si>
  <si>
    <t>Cordinación OR previa</t>
  </si>
  <si>
    <t>Ejecución Visita</t>
  </si>
  <si>
    <t>Calibración de TCs</t>
  </si>
  <si>
    <t>Asignación de Equipos</t>
  </si>
  <si>
    <t>Cargue XM</t>
  </si>
  <si>
    <t>Instalación Cordinada</t>
  </si>
  <si>
    <t>Fecha probable de Instalación</t>
  </si>
  <si>
    <t>Días Instalación</t>
  </si>
  <si>
    <t>Días solicitud paz y salvo</t>
  </si>
  <si>
    <t>Días Paz y salvo a instalación</t>
  </si>
  <si>
    <t>Check regulado</t>
  </si>
  <si>
    <t>Mes instal</t>
  </si>
  <si>
    <t>Dia Instal</t>
  </si>
  <si>
    <t>Codigo nuevo</t>
  </si>
  <si>
    <t>DEPARTAMENTO</t>
  </si>
  <si>
    <t>MAPEO DEPARTAMENTO</t>
  </si>
  <si>
    <t>RANGO CONSUMO PROMEDIO</t>
  </si>
  <si>
    <t>TIPO MERCADO</t>
  </si>
  <si>
    <t>ETAPA HOMOLOGADA</t>
  </si>
  <si>
    <t>FRONTERA COMERCIAL</t>
  </si>
  <si>
    <t>SEMANA PROY. ACTIVACIÓN</t>
  </si>
  <si>
    <t>SEMANA PROY. ACTIVACION COMPLETA</t>
  </si>
  <si>
    <t>MES PROY. ACTIVACION</t>
  </si>
  <si>
    <t>CUENTA CON PROGRAMACIÓN ACTIVACIÓN</t>
  </si>
  <si>
    <t>Persona Natural</t>
  </si>
  <si>
    <t>CO57113001</t>
  </si>
  <si>
    <t>JEDIDIAH HUNTINGTON HORNE</t>
  </si>
  <si>
    <t>ACTIVO (CON CONSUMO)</t>
  </si>
  <si>
    <t>ENEL</t>
  </si>
  <si>
    <t>SI</t>
  </si>
  <si>
    <t>Indirecta</t>
  </si>
  <si>
    <t>Flujo Indirecta</t>
  </si>
  <si>
    <t>No Aplica</t>
  </si>
  <si>
    <t>CO0100001593</t>
  </si>
  <si>
    <t>0-8500</t>
  </si>
  <si>
    <t>Instalado y Activado</t>
  </si>
  <si>
    <t>No (Activar - Instalar)</t>
  </si>
  <si>
    <t>-</t>
  </si>
  <si>
    <t>NO</t>
  </si>
  <si>
    <t>CO57114002</t>
  </si>
  <si>
    <t>MARTHA JACQUELIN CACERES</t>
  </si>
  <si>
    <t>directa</t>
  </si>
  <si>
    <t>Flujo 1</t>
  </si>
  <si>
    <t>Inelco</t>
  </si>
  <si>
    <t>CO57769003</t>
  </si>
  <si>
    <t>INELCO S.A.S.</t>
  </si>
  <si>
    <t>EMCALI</t>
  </si>
  <si>
    <t>semidirecta</t>
  </si>
  <si>
    <t>Flujo 6</t>
  </si>
  <si>
    <t>CO0200001484</t>
  </si>
  <si>
    <t>VALLE</t>
  </si>
  <si>
    <t>Muncher</t>
  </si>
  <si>
    <t>CO57111004</t>
  </si>
  <si>
    <t>MUNCHER NIMIS CHICO 93-2</t>
  </si>
  <si>
    <t>Directa</t>
  </si>
  <si>
    <t>CO0100001692</t>
  </si>
  <si>
    <t>BOGOTA</t>
  </si>
  <si>
    <t>CO57111005</t>
  </si>
  <si>
    <t>MUNCHER CHICO 93-2</t>
  </si>
  <si>
    <t>CO0100001684</t>
  </si>
  <si>
    <t>CO57111007</t>
  </si>
  <si>
    <t>MUNCHER CHAPINERO 61-1</t>
  </si>
  <si>
    <t>CO0100001680</t>
  </si>
  <si>
    <t>CO57111008</t>
  </si>
  <si>
    <t>MUNCHER CHAPINERO 61-2</t>
  </si>
  <si>
    <t>CO0100001687</t>
  </si>
  <si>
    <t>CO57111011</t>
  </si>
  <si>
    <t>CO0100001691</t>
  </si>
  <si>
    <t>8501-17300</t>
  </si>
  <si>
    <t>CO57111012</t>
  </si>
  <si>
    <t>MUNCHER OFICINA - CASA COMPARTIDA</t>
  </si>
  <si>
    <t>CO0100001688</t>
  </si>
  <si>
    <t>CO57111019</t>
  </si>
  <si>
    <t>MUNCHER SANTA BARBARA 122</t>
  </si>
  <si>
    <t>CO0100001683</t>
  </si>
  <si>
    <t>CO0100001686</t>
  </si>
  <si>
    <t>MUNCHER USAQUEN 120</t>
  </si>
  <si>
    <t>CO57111014</t>
  </si>
  <si>
    <t>MUNCHER CHICO 93-1</t>
  </si>
  <si>
    <t>CO0100001690</t>
  </si>
  <si>
    <t>CO57111015</t>
  </si>
  <si>
    <t>MUNCHER SALITRE 24</t>
  </si>
  <si>
    <t>CO0100001685</t>
  </si>
  <si>
    <t>CO57111016</t>
  </si>
  <si>
    <t>MUNCHER CHICO 93-4</t>
  </si>
  <si>
    <t>CO0100001694</t>
  </si>
  <si>
    <t>CO57111017</t>
  </si>
  <si>
    <t>MUNCHER CHICO 93-3</t>
  </si>
  <si>
    <t>CO0100001681</t>
  </si>
  <si>
    <t>CO57111013</t>
  </si>
  <si>
    <t>MUNCHER COLINA 143</t>
  </si>
  <si>
    <t>CO0100001693</t>
  </si>
  <si>
    <t>CO57111018</t>
  </si>
  <si>
    <t>MUNCHER COLINA 128</t>
  </si>
  <si>
    <t>CO57111021</t>
  </si>
  <si>
    <t>MUNCHER CEDRITOS 161</t>
  </si>
  <si>
    <t>CO0100001682</t>
  </si>
  <si>
    <t>CO57111022</t>
  </si>
  <si>
    <t>MUNCHER CHAPINERO 57</t>
  </si>
  <si>
    <t>CO0100001689</t>
  </si>
  <si>
    <t>CO5751028</t>
  </si>
  <si>
    <t>MUNCHER BODEGA MEDELLIN</t>
  </si>
  <si>
    <t>EPM</t>
  </si>
  <si>
    <t>Flujo 5</t>
  </si>
  <si>
    <t>CO0400001673</t>
  </si>
  <si>
    <t>ANTIOQUIA</t>
  </si>
  <si>
    <t>No (Instalar - Activar)</t>
  </si>
  <si>
    <t>CO57131023</t>
  </si>
  <si>
    <t>MUNCHER BOCAGRANDE 8</t>
  </si>
  <si>
    <t>AFINIA</t>
  </si>
  <si>
    <t>Semidirecta</t>
  </si>
  <si>
    <t>Flujo 4</t>
  </si>
  <si>
    <t>CO0500001473</t>
  </si>
  <si>
    <t>BOLIVAR</t>
  </si>
  <si>
    <t>COSTA</t>
  </si>
  <si>
    <t>Rogelio Red Tacos</t>
  </si>
  <si>
    <t>CO57113006</t>
  </si>
  <si>
    <t>ROGELIO RED TACOS</t>
  </si>
  <si>
    <t>FRONTERA NO FIRMADA</t>
  </si>
  <si>
    <t>NA</t>
  </si>
  <si>
    <t>Devolver Sales</t>
  </si>
  <si>
    <t>Insurgentes</t>
  </si>
  <si>
    <t>CO57114029</t>
  </si>
  <si>
    <t>INSURGENTES SEDE CLL 93</t>
  </si>
  <si>
    <t>CO57114030</t>
  </si>
  <si>
    <t>INSURGENTES SEDE CLL 56</t>
  </si>
  <si>
    <t>Ferplastik</t>
  </si>
  <si>
    <t>CO57112031</t>
  </si>
  <si>
    <t>FERPLASTIK S.A.S</t>
  </si>
  <si>
    <t>Flujo 2</t>
  </si>
  <si>
    <t>Fayco</t>
  </si>
  <si>
    <t>CO57117046</t>
  </si>
  <si>
    <t>FAYCO S.A.S</t>
  </si>
  <si>
    <t>CO0400001830</t>
  </si>
  <si>
    <t>62500-130300</t>
  </si>
  <si>
    <t>Keep &amp; Go</t>
  </si>
  <si>
    <t>CO57114044</t>
  </si>
  <si>
    <t>KEEP &amp; GO SEDE CLL 144</t>
  </si>
  <si>
    <t>CO57114045</t>
  </si>
  <si>
    <t>KEEP &amp; GO SEDE CLL 144 PI 1</t>
  </si>
  <si>
    <t>CO57114042</t>
  </si>
  <si>
    <t>KEEP &amp; GO SEDE CLL 72</t>
  </si>
  <si>
    <t>CO57114043</t>
  </si>
  <si>
    <t>KEEP &amp; GO SEDE CLL 153</t>
  </si>
  <si>
    <t>Gato Dumas</t>
  </si>
  <si>
    <t>CO1190000189</t>
  </si>
  <si>
    <t>AGPE Gato Dumas Sede Bogotá</t>
  </si>
  <si>
    <t>AGPE</t>
  </si>
  <si>
    <t>CO0100001503</t>
  </si>
  <si>
    <t>Plasticos Monaco</t>
  </si>
  <si>
    <t>CO57117032</t>
  </si>
  <si>
    <t>PLASTICOS MONACO S.A.S. - CUENTA 1</t>
  </si>
  <si>
    <t>NEU</t>
  </si>
  <si>
    <t>Si</t>
  </si>
  <si>
    <t>CO57117033</t>
  </si>
  <si>
    <t>PLASTICOS MONACO S.A.S. - CUENTA 2</t>
  </si>
  <si>
    <t>152300 +</t>
  </si>
  <si>
    <t>CO57117034</t>
  </si>
  <si>
    <t>PLASTICOS MONACO S.A.S. - CUENTA 3</t>
  </si>
  <si>
    <t>42501-62100</t>
  </si>
  <si>
    <t>CO57117035</t>
  </si>
  <si>
    <t>PLASTICOS MONACO S.A.S. - CUENTA 4</t>
  </si>
  <si>
    <t>CO57117036</t>
  </si>
  <si>
    <t>PLASTICOS MONACO S.A.S. - CUENTA 5</t>
  </si>
  <si>
    <t>Frubana</t>
  </si>
  <si>
    <t>CO57114048</t>
  </si>
  <si>
    <t>FRUBANA SEDE BAVARIA BOGOTA</t>
  </si>
  <si>
    <t>CO57114047</t>
  </si>
  <si>
    <t>FRUBANA SEDE ALQUERIA BOGOTA</t>
  </si>
  <si>
    <t>CO57115051</t>
  </si>
  <si>
    <t>GATO DUMAS SEDE BOGOTA</t>
  </si>
  <si>
    <t>CO5785052</t>
  </si>
  <si>
    <t>GATO DUMAS SEDE BQLLA</t>
  </si>
  <si>
    <t>AIR-E</t>
  </si>
  <si>
    <t>CO0500000993</t>
  </si>
  <si>
    <t>ATLANTICO</t>
  </si>
  <si>
    <t>Rappi</t>
  </si>
  <si>
    <t>CO57118057</t>
  </si>
  <si>
    <t>RAPPI S.A.S EDF OF 201</t>
  </si>
  <si>
    <t>CO57118056</t>
  </si>
  <si>
    <t>RAPPI S.A.S EDF OF 202</t>
  </si>
  <si>
    <t>CO57118055</t>
  </si>
  <si>
    <t>RAPPI S.A.S EDF OF 301</t>
  </si>
  <si>
    <t>CO57118066</t>
  </si>
  <si>
    <t>RAPPI S.A.S EDF OF 302</t>
  </si>
  <si>
    <t>CO57118068</t>
  </si>
  <si>
    <t>RAPPI S.A.S EDF OF 401</t>
  </si>
  <si>
    <t>CO57118067</t>
  </si>
  <si>
    <t>RAPPI S.A.S EDF OF 402</t>
  </si>
  <si>
    <t>CO57118065</t>
  </si>
  <si>
    <t>RAPPI S.A.S EDF OF 501</t>
  </si>
  <si>
    <t>CO57118063</t>
  </si>
  <si>
    <t>RAPPI S.A.S EDF OF 502</t>
  </si>
  <si>
    <t>CO57118064</t>
  </si>
  <si>
    <t>RAPPI S.A.S EDF OF 601</t>
  </si>
  <si>
    <t>CO57118062</t>
  </si>
  <si>
    <t>RAPPI S.A.S EDF OF 602</t>
  </si>
  <si>
    <t>CO57118061</t>
  </si>
  <si>
    <t>RAPPI S.A.S EDF OF 701</t>
  </si>
  <si>
    <t>CO57118060</t>
  </si>
  <si>
    <t>RAPPI S.A.S EDF OF 702</t>
  </si>
  <si>
    <t>CO57118059</t>
  </si>
  <si>
    <t>RAPPI S.A.S EDF BOMBAS CONTRA INCENDIOS</t>
  </si>
  <si>
    <t>CO57118058</t>
  </si>
  <si>
    <t>RAPPI S.A.S EDF ZONAS COMUNES</t>
  </si>
  <si>
    <t>CC Diamante</t>
  </si>
  <si>
    <t>CO5754037</t>
  </si>
  <si>
    <t>CC EL DIAMANTE CLL 134</t>
  </si>
  <si>
    <t>CO0400001451</t>
  </si>
  <si>
    <t>CO5754038</t>
  </si>
  <si>
    <t>CC EL DIAMANTE CLL 120</t>
  </si>
  <si>
    <t>17301-27900</t>
  </si>
  <si>
    <t>CO5754039</t>
  </si>
  <si>
    <t>CC EL DIAMANTE CLL 52 107</t>
  </si>
  <si>
    <t>CO5754040</t>
  </si>
  <si>
    <t>CC EL DIAMANTE CLL 52 113</t>
  </si>
  <si>
    <t>CO0400001393</t>
  </si>
  <si>
    <t>CO5754041</t>
  </si>
  <si>
    <t>CC EL DIAMANTE CLL 52 127</t>
  </si>
  <si>
    <t>CO0400001394</t>
  </si>
  <si>
    <t>CO5784049</t>
  </si>
  <si>
    <t>FRUBANA SEDE BODEGA 6 BQLLA</t>
  </si>
  <si>
    <t>CO0500001665</t>
  </si>
  <si>
    <t>CO5784050</t>
  </si>
  <si>
    <t>FRUBANA SEDE BODEGA 8 BQLLA</t>
  </si>
  <si>
    <t>CO0500001666</t>
  </si>
  <si>
    <t>La Bugueña</t>
  </si>
  <si>
    <t>CO57113069</t>
  </si>
  <si>
    <t>SOCIEDAD COMERCIAL LA BUGUEÑA SA PLANTA 1</t>
  </si>
  <si>
    <t>CO57113070</t>
  </si>
  <si>
    <t>SOCIEDAD COMERCIAL LA BUGUEÑA SA PLANTA 2</t>
  </si>
  <si>
    <t>Buffalo Wings</t>
  </si>
  <si>
    <t>CO57117072</t>
  </si>
  <si>
    <t>BUFFALO WINGS CALLE 140</t>
  </si>
  <si>
    <t>CO57117074</t>
  </si>
  <si>
    <t>DOS CHINGONES CALLE 140</t>
  </si>
  <si>
    <t>CO57117073</t>
  </si>
  <si>
    <t>BUFFALO WINGS CALLE 85</t>
  </si>
  <si>
    <t>CO57117076</t>
  </si>
  <si>
    <t>BUFFALO WINGS CENTRO INTERNACIONAL</t>
  </si>
  <si>
    <t>CO57117077</t>
  </si>
  <si>
    <t>BUFFALO WINGS ILARCO</t>
  </si>
  <si>
    <t>CO57117075</t>
  </si>
  <si>
    <t>DOS CHINGONES CALLE 106</t>
  </si>
  <si>
    <t>Todos Comemos</t>
  </si>
  <si>
    <t>CO57113071</t>
  </si>
  <si>
    <t>TODOS COMEMOS S.A.S CUENTA 1</t>
  </si>
  <si>
    <t>Petroplasting</t>
  </si>
  <si>
    <t>CO57118078</t>
  </si>
  <si>
    <t>PETROPLASTING</t>
  </si>
  <si>
    <t>Icoformas</t>
  </si>
  <si>
    <t>CO57111079</t>
  </si>
  <si>
    <t>ICOFORMAS S.A.S BODEGA 2</t>
  </si>
  <si>
    <t>CO57111080</t>
  </si>
  <si>
    <t>ICOFORMAS S.A.S BODEGA 1</t>
  </si>
  <si>
    <t>HomeBurguer</t>
  </si>
  <si>
    <t>CO57116087</t>
  </si>
  <si>
    <t>HOME DOMICILIOS 2</t>
  </si>
  <si>
    <t>CO57116091</t>
  </si>
  <si>
    <t>HOME 6 - KM7 VIA CAJICA - ZIPAQUIRA</t>
  </si>
  <si>
    <t>CO0400001677</t>
  </si>
  <si>
    <t>CO57116093</t>
  </si>
  <si>
    <t>HOME 4 - AV 19</t>
  </si>
  <si>
    <t>CO0100001798</t>
  </si>
  <si>
    <t>CO57116094</t>
  </si>
  <si>
    <t>HOME 2 - CR 5</t>
  </si>
  <si>
    <t>CO0100001662</t>
  </si>
  <si>
    <t>CO57116096</t>
  </si>
  <si>
    <t>HOME 18 - CR 15</t>
  </si>
  <si>
    <t>CO0100001659</t>
  </si>
  <si>
    <t>CO57116099</t>
  </si>
  <si>
    <t>HOME 13 - CALLE 185</t>
  </si>
  <si>
    <t>CO0100001663</t>
  </si>
  <si>
    <t>CO57116100</t>
  </si>
  <si>
    <t>HOME 11 - CALLE 140</t>
  </si>
  <si>
    <t>CO0100001655</t>
  </si>
  <si>
    <t>CO57116101</t>
  </si>
  <si>
    <t>HOME 1 - CR9</t>
  </si>
  <si>
    <t>CO0100001661</t>
  </si>
  <si>
    <t>CO57116102</t>
  </si>
  <si>
    <t>CENTRO PROCESOS HELADOS - CR43A</t>
  </si>
  <si>
    <t>CO0100001664</t>
  </si>
  <si>
    <t>CO57116098</t>
  </si>
  <si>
    <t>HOME 14 - CR 65</t>
  </si>
  <si>
    <t>CO0100001660</t>
  </si>
  <si>
    <t>CO0100001654</t>
  </si>
  <si>
    <t>HOME 7 - CR7</t>
  </si>
  <si>
    <t>CO57116081</t>
  </si>
  <si>
    <t>OFICINA ADMINISTRATIVA - CR5</t>
  </si>
  <si>
    <t>CO57116086</t>
  </si>
  <si>
    <t>HOME DOMICILIOS 3</t>
  </si>
  <si>
    <t>CO0100001656</t>
  </si>
  <si>
    <t>CO57116092</t>
  </si>
  <si>
    <t>HOME 5 - CALLE 26</t>
  </si>
  <si>
    <t>CO0100001658</t>
  </si>
  <si>
    <t>CO57116095</t>
  </si>
  <si>
    <t>HOME 19 - AV PRADILLA</t>
  </si>
  <si>
    <t>CO0400001649</t>
  </si>
  <si>
    <t>CO57116097</t>
  </si>
  <si>
    <t>HOME 17 - CR 86</t>
  </si>
  <si>
    <t>CO0100001657</t>
  </si>
  <si>
    <t>CO57116103</t>
  </si>
  <si>
    <t>CENTRO PROCESOS BTA - CR 42A</t>
  </si>
  <si>
    <t>CO57116089</t>
  </si>
  <si>
    <t>HOME 8 - CALLE 93</t>
  </si>
  <si>
    <t>CO0100001711</t>
  </si>
  <si>
    <t>CO5756084</t>
  </si>
  <si>
    <t>HOME MEDELLÍN 2 - CR 37</t>
  </si>
  <si>
    <t>CO0400001021</t>
  </si>
  <si>
    <t>CO5756085</t>
  </si>
  <si>
    <t>HOME MEDELLÍN 1 - CR43A</t>
  </si>
  <si>
    <t>CO0400001015</t>
  </si>
  <si>
    <t>CO5756083</t>
  </si>
  <si>
    <t>HOME MEDELLÍN 3 - CR 48</t>
  </si>
  <si>
    <t>CO5786088</t>
  </si>
  <si>
    <t>HOME BARRANQUILLA 1 - CR51</t>
  </si>
  <si>
    <t>CO0500001335</t>
  </si>
  <si>
    <t>CO5756082</t>
  </si>
  <si>
    <t>HOME MEDELLÍN 4 - TRA 39</t>
  </si>
  <si>
    <t>ON HOLD</t>
  </si>
  <si>
    <t>CO0000001055</t>
  </si>
  <si>
    <t>Desistido</t>
  </si>
  <si>
    <t>Restaurante Eureka</t>
  </si>
  <si>
    <t>CO57134109</t>
  </si>
  <si>
    <t>RESTAURANTE EUREKA</t>
  </si>
  <si>
    <t>INSTALADO</t>
  </si>
  <si>
    <t>Flujo 3</t>
  </si>
  <si>
    <t>Instalado pendiente Activación</t>
  </si>
  <si>
    <t>SEM 2</t>
  </si>
  <si>
    <t>SEM 2 - DIC</t>
  </si>
  <si>
    <t>DICIEMBRE</t>
  </si>
  <si>
    <t>Fundación Ronald MC</t>
  </si>
  <si>
    <t>CO57117107</t>
  </si>
  <si>
    <t>FUNDACIÓN RONALD MCDONALD 1</t>
  </si>
  <si>
    <t>PLENIA SAS</t>
  </si>
  <si>
    <t>CO57110104</t>
  </si>
  <si>
    <t>PLENIA SAS EDF CLL 70 PI 3-4</t>
  </si>
  <si>
    <t>CO0400001849</t>
  </si>
  <si>
    <t>CO57110105</t>
  </si>
  <si>
    <t>PLENIA SAS EDF CLL 70 PI 2</t>
  </si>
  <si>
    <t>CO0400001848</t>
  </si>
  <si>
    <t>CO57110107</t>
  </si>
  <si>
    <t>PLENIA SAS EDF CLL 70 AP 100</t>
  </si>
  <si>
    <t>CO0100001044</t>
  </si>
  <si>
    <t>CO57110106</t>
  </si>
  <si>
    <t>PLENIA SAS EDF CLL 70 SOTANO</t>
  </si>
  <si>
    <t>CO57137108</t>
  </si>
  <si>
    <t>FUNDACIÓN RONALD MCDONALD 2 CARTAGENA</t>
  </si>
  <si>
    <t>Panarte</t>
  </si>
  <si>
    <t>CO57684110</t>
  </si>
  <si>
    <t>PANARTE</t>
  </si>
  <si>
    <t>ESSA</t>
  </si>
  <si>
    <t>SANTANDER</t>
  </si>
  <si>
    <t>Alinnova</t>
  </si>
  <si>
    <t>CO57113104</t>
  </si>
  <si>
    <t>ALINNOVA 1</t>
  </si>
  <si>
    <t>CO0100001671</t>
  </si>
  <si>
    <t>Saggo</t>
  </si>
  <si>
    <t>CO57119106</t>
  </si>
  <si>
    <t>SAGGO PL 1</t>
  </si>
  <si>
    <t>Click Clack</t>
  </si>
  <si>
    <t>CO57111111</t>
  </si>
  <si>
    <t>HOTEL CLICK CLACK SEDE BOGOTÁ</t>
  </si>
  <si>
    <t>27901-41700</t>
  </si>
  <si>
    <t>CO5751112</t>
  </si>
  <si>
    <t>HOTEL CLICK CLACK SEDE MEDELLIN</t>
  </si>
  <si>
    <t>CO0400001483</t>
  </si>
  <si>
    <t>San Fernando Real SAS</t>
  </si>
  <si>
    <t>CO57762113</t>
  </si>
  <si>
    <t>HOTEL SAN FERNANDO REAL SAS</t>
  </si>
  <si>
    <t>CO57113105</t>
  </si>
  <si>
    <t>ALINNOVA 2</t>
  </si>
  <si>
    <t>CO0100002236</t>
  </si>
  <si>
    <t>CUNDINAMARCA</t>
  </si>
  <si>
    <t>Banco Coopcentral</t>
  </si>
  <si>
    <t>CO57118115</t>
  </si>
  <si>
    <t>BANCO COOPCENTRAL BOGOTÁ LOCAL 103</t>
  </si>
  <si>
    <t>CO0100001672</t>
  </si>
  <si>
    <t>CO57688116</t>
  </si>
  <si>
    <t>BANCO COOPCENTRAL BUCARAMANGA</t>
  </si>
  <si>
    <t>INTERNATIONAL LOGISTIC TRACKING SOLUTIONS (Cocinas Ocultas)</t>
  </si>
  <si>
    <t>CO5787114</t>
  </si>
  <si>
    <t>ILTS SAS - COCINAS OCULTAS SEDE BARRANQUILLA</t>
  </si>
  <si>
    <t>VATIA</t>
  </si>
  <si>
    <t>CO0500001197</t>
  </si>
  <si>
    <t>Autoniza</t>
  </si>
  <si>
    <t>CO57117121</t>
  </si>
  <si>
    <t>AUTONIZA SA CLL 164 BODG 5</t>
  </si>
  <si>
    <t>CO0100001667</t>
  </si>
  <si>
    <t>CO57117122</t>
  </si>
  <si>
    <t>AUTONIZA SA CLL 164</t>
  </si>
  <si>
    <t>CO0100001668</t>
  </si>
  <si>
    <t>CO57117117</t>
  </si>
  <si>
    <t>AUTONIZA SA AMERICAS CLL 23</t>
  </si>
  <si>
    <t>CO0100001669</t>
  </si>
  <si>
    <t>CO57117118</t>
  </si>
  <si>
    <t>AUTONIZA SA AMERICAS CRA 31</t>
  </si>
  <si>
    <t>CO0100001670</t>
  </si>
  <si>
    <t>CO57117120</t>
  </si>
  <si>
    <t>AUTONIZA SA CLL 116</t>
  </si>
  <si>
    <t>CO0100001498</t>
  </si>
  <si>
    <t>CO57117119</t>
  </si>
  <si>
    <t>AUTONIZA SA CLL 170 MERCEDES</t>
  </si>
  <si>
    <t>CO0100001000</t>
  </si>
  <si>
    <t>Dilmar</t>
  </si>
  <si>
    <t>CO57115123</t>
  </si>
  <si>
    <t>DILMAR Y CIA SAS</t>
  </si>
  <si>
    <t>SPECTRUM</t>
  </si>
  <si>
    <t>CO0100001487</t>
  </si>
  <si>
    <t>Multiplika</t>
  </si>
  <si>
    <t>CO57115125</t>
  </si>
  <si>
    <t>MULTIPLIKA SAS - ZC PLAZA CENTRAL SUBESTACIÓN 2</t>
  </si>
  <si>
    <t>No regulado</t>
  </si>
  <si>
    <t>CO57115126</t>
  </si>
  <si>
    <t>MULTIPLIKA SAS - ZC PLAZA CENTRAL SUBESTACIÓN 6</t>
  </si>
  <si>
    <t>CO0100001488</t>
  </si>
  <si>
    <t>CO57115127</t>
  </si>
  <si>
    <t>MULTIPLIKA SAS - ZC PLAZA CENTRAL SUBESTACIÓN 1</t>
  </si>
  <si>
    <t>CO0100001489</t>
  </si>
  <si>
    <t>Pro oriente</t>
  </si>
  <si>
    <t>CO57177124</t>
  </si>
  <si>
    <t>PRO ORIENTE SAS</t>
  </si>
  <si>
    <t>CHEC</t>
  </si>
  <si>
    <t>CO0800001201</t>
  </si>
  <si>
    <t>CALDAS</t>
  </si>
  <si>
    <t>OTRO</t>
  </si>
  <si>
    <t>Frigoecol</t>
  </si>
  <si>
    <t>CO5786128</t>
  </si>
  <si>
    <t>FRIGOECOL SAS</t>
  </si>
  <si>
    <t>CO0500001022</t>
  </si>
  <si>
    <t>Movet</t>
  </si>
  <si>
    <t>CO57118129</t>
  </si>
  <si>
    <t>MOVET SAS</t>
  </si>
  <si>
    <t>CO0100001678</t>
  </si>
  <si>
    <t>The pub sas</t>
  </si>
  <si>
    <t>CO57119130</t>
  </si>
  <si>
    <t>THE PUB SAS SEDE CANDELARIA</t>
  </si>
  <si>
    <t>CO0000001027</t>
  </si>
  <si>
    <t>CO57119131</t>
  </si>
  <si>
    <t>THE PUB SAS SEDE QUINTA CAMACHO</t>
  </si>
  <si>
    <t>CO0100001028</t>
  </si>
  <si>
    <t>CO57119132</t>
  </si>
  <si>
    <t>THE PUB SAS SEDE USAQUEN</t>
  </si>
  <si>
    <t>CO0000001029</t>
  </si>
  <si>
    <t>CO57116137</t>
  </si>
  <si>
    <t>HOME 21 - CRA 24</t>
  </si>
  <si>
    <t>CO57116136</t>
  </si>
  <si>
    <t>HOME 20 - CRA 68 A</t>
  </si>
  <si>
    <t>CO57116138</t>
  </si>
  <si>
    <t>HOME 22 - CLL 19 A</t>
  </si>
  <si>
    <t>CO57116134</t>
  </si>
  <si>
    <t>HOME 10 - CRA 58 D</t>
  </si>
  <si>
    <t>CO57116135</t>
  </si>
  <si>
    <t>HOME 12 - KM 2 VIA SIBERIA</t>
  </si>
  <si>
    <t>LACTEOS BUENOS AIRES SAS</t>
  </si>
  <si>
    <t>CO5751133</t>
  </si>
  <si>
    <t>CO0400001200</t>
  </si>
  <si>
    <t>EL JARRO S.A.S.</t>
  </si>
  <si>
    <t>CO57118140</t>
  </si>
  <si>
    <t>CO0100001210</t>
  </si>
  <si>
    <t>CO57118141</t>
  </si>
  <si>
    <t>Snack Fit me PL2</t>
  </si>
  <si>
    <t>CO0100001211</t>
  </si>
  <si>
    <t>Colorplastic SAS</t>
  </si>
  <si>
    <t>CO57116144</t>
  </si>
  <si>
    <t>Colorplastic SAS 1</t>
  </si>
  <si>
    <t>CO0100001191</t>
  </si>
  <si>
    <t>CO57116145</t>
  </si>
  <si>
    <t>Colorplastic SAS 2</t>
  </si>
  <si>
    <t>CO0100001193</t>
  </si>
  <si>
    <t>CO57116146</t>
  </si>
  <si>
    <t>Colorplastic SAS 3</t>
  </si>
  <si>
    <t>CO0100001192</t>
  </si>
  <si>
    <t>CO5788142</t>
  </si>
  <si>
    <t>Snack Fit me Barranquilla Calle 96</t>
  </si>
  <si>
    <t>CO0500001209</t>
  </si>
  <si>
    <t>Snack Fit me Barranquilla Calle 81</t>
  </si>
  <si>
    <t>CO0500001006</t>
  </si>
  <si>
    <t>LITOGRAFIA JULIO GAMEZ</t>
  </si>
  <si>
    <t>CO57206150</t>
  </si>
  <si>
    <t>CESAR</t>
  </si>
  <si>
    <t>VICAYSEG SAS</t>
  </si>
  <si>
    <t>CO57256151</t>
  </si>
  <si>
    <t>CO0400001199</t>
  </si>
  <si>
    <t>ADWELLCH S.A.S.</t>
  </si>
  <si>
    <t>CO1110000155</t>
  </si>
  <si>
    <t>FITHUB BOGOTA CALLE 93</t>
  </si>
  <si>
    <t>CO0100001216</t>
  </si>
  <si>
    <t>CO0810000153</t>
  </si>
  <si>
    <t>FITHUB BARRANQUILLA CR 74 BODEGA 2</t>
  </si>
  <si>
    <t>CO0500001007</t>
  </si>
  <si>
    <t>CO0810000154</t>
  </si>
  <si>
    <t>FITHUB BARRANQUILLA CR 51</t>
  </si>
  <si>
    <t>CO0500001008</t>
  </si>
  <si>
    <t>CO0810000156</t>
  </si>
  <si>
    <t>FITHUB BARRANQUILLA CR 74 LOCAL 3</t>
  </si>
  <si>
    <t>CO0500001005</t>
  </si>
  <si>
    <t>NOVAFERT</t>
  </si>
  <si>
    <t>CO1110000158</t>
  </si>
  <si>
    <t>CO0100001012</t>
  </si>
  <si>
    <t>INVERNESER S.A.S</t>
  </si>
  <si>
    <t>CO4720000147</t>
  </si>
  <si>
    <t>ALKO COTONA</t>
  </si>
  <si>
    <t>CO0500001390</t>
  </si>
  <si>
    <t>MAGDALENA</t>
  </si>
  <si>
    <t>MARMISOL SAS</t>
  </si>
  <si>
    <t>CO1150000163</t>
  </si>
  <si>
    <t>MARMISOL SAS CUENTA 1</t>
  </si>
  <si>
    <t>CO0100001045</t>
  </si>
  <si>
    <t>CO1150000164</t>
  </si>
  <si>
    <t>MARMISOL SAS PUNTO DE VENTA</t>
  </si>
  <si>
    <t>CO0100001064</t>
  </si>
  <si>
    <t>LOS COCHES SAS</t>
  </si>
  <si>
    <t>CO7620000159</t>
  </si>
  <si>
    <t>LOS COCHES DE LA SABANA SA SEDE CALIMA MOTOR CRA 1</t>
  </si>
  <si>
    <t>CO0200001648</t>
  </si>
  <si>
    <t>CO1720000161</t>
  </si>
  <si>
    <t>LOS COCHES DE LA SABANA SA SEDE LAS MAQUINAS AV KEVIN ANGEL</t>
  </si>
  <si>
    <t>CO0800001646</t>
  </si>
  <si>
    <t>CO6620000162</t>
  </si>
  <si>
    <t>LOS COCHES DE LA SABANA SA SEDE AV 30 AGOSTO CLL 94</t>
  </si>
  <si>
    <t>EEP</t>
  </si>
  <si>
    <t>CO0600001647</t>
  </si>
  <si>
    <t>RISARALDA</t>
  </si>
  <si>
    <t>CO7620000160</t>
  </si>
  <si>
    <t>LOS COCHES DE LA SABANA SA SEDE AV 3 N CLL 33</t>
  </si>
  <si>
    <t>CO0200001014</t>
  </si>
  <si>
    <t>DOMO BURGUER</t>
  </si>
  <si>
    <t>CO110000157</t>
  </si>
  <si>
    <t>CO0100001336</t>
  </si>
  <si>
    <t>CO57111009</t>
  </si>
  <si>
    <t>MUNCHER CHIA FONTANAR 1</t>
  </si>
  <si>
    <t>CO0400001679</t>
  </si>
  <si>
    <t>CO57111010</t>
  </si>
  <si>
    <t>MUNCHER CHIA FONTANAR 2</t>
  </si>
  <si>
    <t>CO1140000165</t>
  </si>
  <si>
    <t>AUTONIZA SA CLL 170 CHEVROLET</t>
  </si>
  <si>
    <t>CO0100000999</t>
  </si>
  <si>
    <t>PUPPIS</t>
  </si>
  <si>
    <t>CO1120000174</t>
  </si>
  <si>
    <t>PUPPIS CL 53 LOCAL 102.</t>
  </si>
  <si>
    <t>CO0000001035</t>
  </si>
  <si>
    <t>FOODOLOGY</t>
  </si>
  <si>
    <t>CO1100000183</t>
  </si>
  <si>
    <t>FOODOLOGY SAS SEDE CASTELLANA</t>
  </si>
  <si>
    <t>CO0400001205</t>
  </si>
  <si>
    <t>CO1100000184</t>
  </si>
  <si>
    <t>FOODOLOGY SAS SEDE FONTIBON</t>
  </si>
  <si>
    <t>CO0400001204</t>
  </si>
  <si>
    <t>CO1100000185</t>
  </si>
  <si>
    <t>FOODOLOGY SAS SEDE KENNEDY 2</t>
  </si>
  <si>
    <t>CO0400001206</t>
  </si>
  <si>
    <t>CO1120000168</t>
  </si>
  <si>
    <t>PUPPIS KR 15 - 122</t>
  </si>
  <si>
    <t>CO0100001039</t>
  </si>
  <si>
    <t>CO1120000169</t>
  </si>
  <si>
    <t>PUPPIS CL 53 LOCAL 2</t>
  </si>
  <si>
    <t>CO0100001036</t>
  </si>
  <si>
    <t>CO1120000170</t>
  </si>
  <si>
    <t>PUPPIS KR 15 - 94 LC 2</t>
  </si>
  <si>
    <t>CO0100001041</t>
  </si>
  <si>
    <t>CO1120000171</t>
  </si>
  <si>
    <t>PUPPIS KR 46</t>
  </si>
  <si>
    <t>CO0100001030</t>
  </si>
  <si>
    <t>CO1120000172</t>
  </si>
  <si>
    <t>PUPPIS CL 140</t>
  </si>
  <si>
    <t>CO0000001033</t>
  </si>
  <si>
    <t>CO1120000173</t>
  </si>
  <si>
    <t>PUPPIS KR 58 PARQUE COLINA</t>
  </si>
  <si>
    <t>CO1120000175</t>
  </si>
  <si>
    <t>PUPPIS KR 8</t>
  </si>
  <si>
    <t>CO0100001043</t>
  </si>
  <si>
    <t>CO1120000176</t>
  </si>
  <si>
    <t>PUPPIS CL 95</t>
  </si>
  <si>
    <t>CO0100001038</t>
  </si>
  <si>
    <t>CO1120000177</t>
  </si>
  <si>
    <t>PUPPIS CL 85</t>
  </si>
  <si>
    <t>CO0000001037</t>
  </si>
  <si>
    <t>CO1120000178</t>
  </si>
  <si>
    <t>PUPPIS CL 167</t>
  </si>
  <si>
    <t>CO0000001034</t>
  </si>
  <si>
    <t>CO1120000179</t>
  </si>
  <si>
    <t>PUPPIS CL 109</t>
  </si>
  <si>
    <t>CO0000001032</t>
  </si>
  <si>
    <t>CO1120000180</t>
  </si>
  <si>
    <t>PUPPIS AK 19</t>
  </si>
  <si>
    <t>CO0100001031</t>
  </si>
  <si>
    <t>CO1120000181</t>
  </si>
  <si>
    <t>PUPPIS KR 15 - 94 LC 1</t>
  </si>
  <si>
    <t>CO0100001040</t>
  </si>
  <si>
    <t>CO1120000182</t>
  </si>
  <si>
    <t>PUPPIS KR 75 MODELIA</t>
  </si>
  <si>
    <t>CO0100000995</t>
  </si>
  <si>
    <t>GALAVANTA</t>
  </si>
  <si>
    <t>CO1360000166</t>
  </si>
  <si>
    <t>GALAVANTA TRAVEL SAS</t>
  </si>
  <si>
    <t>MOSTO BISTRA</t>
  </si>
  <si>
    <t>CO6850000167</t>
  </si>
  <si>
    <t>MOSTO BISTRO BGA</t>
  </si>
  <si>
    <t>CO1160000187</t>
  </si>
  <si>
    <t>AGPE Colorplastic SAS 1</t>
  </si>
  <si>
    <t>AUTO GRANDE</t>
  </si>
  <si>
    <t>CO1170000186</t>
  </si>
  <si>
    <t>AUTO GRANDE AUTOSUR BOG</t>
  </si>
  <si>
    <t>CO0100001195</t>
  </si>
  <si>
    <t>Insucalz</t>
  </si>
  <si>
    <t>CO1170000188</t>
  </si>
  <si>
    <t>INSUCALZ G&amp;G SAS</t>
  </si>
  <si>
    <t>CO0100001196</t>
  </si>
  <si>
    <t>CO57762148</t>
  </si>
  <si>
    <t>ALKO CIUDAD JARDÍN</t>
  </si>
  <si>
    <t>CO57762149</t>
  </si>
  <si>
    <t>ALKO NISPERO</t>
  </si>
  <si>
    <t>MALL PLAZA SERVICIOS SAS</t>
  </si>
  <si>
    <t>CO1130000190</t>
  </si>
  <si>
    <t>MALL PLAZA NQS</t>
  </si>
  <si>
    <t>LAMINADOS JAB</t>
  </si>
  <si>
    <t>CO2530000191</t>
  </si>
  <si>
    <t>LAMINADOS JAB SAS</t>
  </si>
  <si>
    <t>INDUSTRIA NACIONAL DE GASEOSAS SA</t>
  </si>
  <si>
    <t>CO1370000192</t>
  </si>
  <si>
    <t>Femsa Centro de Distribución Bolivar</t>
  </si>
  <si>
    <t>CO6670000193</t>
  </si>
  <si>
    <t>Femsa Centro de Distribución Risaralda</t>
  </si>
  <si>
    <t>ACTIVO (SIN INSTALAR)</t>
  </si>
  <si>
    <t>SEM 3</t>
  </si>
  <si>
    <t>SEM 3 - ENE</t>
  </si>
  <si>
    <t>ENERO</t>
  </si>
  <si>
    <t>CO5470000194</t>
  </si>
  <si>
    <t>Femsa Centro de Distribución Cucuta</t>
  </si>
  <si>
    <t>AGENDAMIENTO INSTALACIÓN NO ACTIVADO</t>
  </si>
  <si>
    <t>CENS</t>
  </si>
  <si>
    <t>NORTE DE SANTANDER</t>
  </si>
  <si>
    <t>Etapa 3 (previo activación c/instalación programada)</t>
  </si>
  <si>
    <t>SEM 1</t>
  </si>
  <si>
    <t>SEM 1 - ENE</t>
  </si>
  <si>
    <t>CO2370000195</t>
  </si>
  <si>
    <t>Femsa Centro de Distribución Cordoba</t>
  </si>
  <si>
    <t>CORDOBA</t>
  </si>
  <si>
    <t>CO1170000196</t>
  </si>
  <si>
    <t>Femsa Centro de Distribución Bogotá</t>
  </si>
  <si>
    <t>CO5070000197</t>
  </si>
  <si>
    <t>Femsa Centro de Distribución Meta</t>
  </si>
  <si>
    <t>EMSA</t>
  </si>
  <si>
    <t>META</t>
  </si>
  <si>
    <t>CO7370000198</t>
  </si>
  <si>
    <t>Femsa Centro de Distribución Tolima</t>
  </si>
  <si>
    <t>CELSIA</t>
  </si>
  <si>
    <t>TOLIMA</t>
  </si>
  <si>
    <t>CO4170000199</t>
  </si>
  <si>
    <t>Femsa Centro de Distribución huila</t>
  </si>
  <si>
    <t>ELECTROHUILA</t>
  </si>
  <si>
    <t>HUILA</t>
  </si>
  <si>
    <t>SEM 4</t>
  </si>
  <si>
    <t>SEM 4 - ENE</t>
  </si>
  <si>
    <t>CO4770000200</t>
  </si>
  <si>
    <t>Femsa Centro de Distribución Magdalena</t>
  </si>
  <si>
    <t>CO2070000201</t>
  </si>
  <si>
    <t>Femsa Centro de Distribución Cesar</t>
  </si>
  <si>
    <t>CO6870000202</t>
  </si>
  <si>
    <t>CO1570000203</t>
  </si>
  <si>
    <t>Femsa Centro de Distribución Boyaca</t>
  </si>
  <si>
    <t>EBSA</t>
  </si>
  <si>
    <t>BOYACA</t>
  </si>
  <si>
    <t>CO8570000204</t>
  </si>
  <si>
    <t>Femsa Centro de Distribución Casanare</t>
  </si>
  <si>
    <t>ENERCA</t>
  </si>
  <si>
    <t>CASANARE</t>
  </si>
  <si>
    <t>CO7070000205</t>
  </si>
  <si>
    <t>Femsa Centro de Distribución Sucre</t>
  </si>
  <si>
    <t>SUCRE</t>
  </si>
  <si>
    <t>CO6870000206</t>
  </si>
  <si>
    <t>Femsa Centro de Distribución San Gil</t>
  </si>
  <si>
    <t>CO0870000207</t>
  </si>
  <si>
    <t>Femsa Centro de Distribución Barranquilla</t>
  </si>
  <si>
    <t>CO2570000248</t>
  </si>
  <si>
    <t>Femsa Centro de Distribución cundinamarca</t>
  </si>
  <si>
    <t>PIKO RIKO</t>
  </si>
  <si>
    <t>CO0850000210</t>
  </si>
  <si>
    <t>PIKO RIKO CARRERA 50 BARRANQUILLA</t>
  </si>
  <si>
    <t>CO0500001004</t>
  </si>
  <si>
    <t>CO0850000211</t>
  </si>
  <si>
    <t>PIKO RIKO CALLE 84 BARRANQUILLA</t>
  </si>
  <si>
    <t>CO0500001002</t>
  </si>
  <si>
    <t>CO0850000212</t>
  </si>
  <si>
    <t>PIKO RIKO CALLE 73 BARRANQUILLA</t>
  </si>
  <si>
    <t>CO0500001001</t>
  </si>
  <si>
    <t>CO0850000213</t>
  </si>
  <si>
    <t>PIKO RIKO CALLE 19 BARRANQUILLA</t>
  </si>
  <si>
    <t>CO0500001003</t>
  </si>
  <si>
    <t>CO0500001333</t>
  </si>
  <si>
    <t>PIKO RIKO SINCELEJO</t>
  </si>
  <si>
    <t>CO1350000215</t>
  </si>
  <si>
    <t>PIKO RIKO CARTAGENA</t>
  </si>
  <si>
    <t>CO0000001062</t>
  </si>
  <si>
    <t>CO0500001332</t>
  </si>
  <si>
    <t>PIKO RIKO SANTA MARTA</t>
  </si>
  <si>
    <t>CO0850000217</t>
  </si>
  <si>
    <t>PIKO RIKO CALLE 36 BARRANQUILLA</t>
  </si>
  <si>
    <t>CO0500001532</t>
  </si>
  <si>
    <t>CO2350000218</t>
  </si>
  <si>
    <t>PIKO RICO MONTERIA</t>
  </si>
  <si>
    <t>VARIETALES</t>
  </si>
  <si>
    <t>CO1180000208</t>
  </si>
  <si>
    <t>VARIETALES EXTERNADO</t>
  </si>
  <si>
    <t>CO1180000209</t>
  </si>
  <si>
    <t>VARIETALES JAVERIANA</t>
  </si>
  <si>
    <t>RAPPI TURBO</t>
  </si>
  <si>
    <t>CO7660000219</t>
  </si>
  <si>
    <t>RAPPI TURBO SAN VICENTE CLO</t>
  </si>
  <si>
    <t>CO7660000220</t>
  </si>
  <si>
    <t>RAPPI TURBO LIMONAR CLO</t>
  </si>
  <si>
    <t>DLK SAS</t>
  </si>
  <si>
    <t>CO1140000223</t>
  </si>
  <si>
    <t>LA BRASERIE-CABRERA LC 102</t>
  </si>
  <si>
    <t>DICEL</t>
  </si>
  <si>
    <t>CO1140000224</t>
  </si>
  <si>
    <t>LA BRASERIE-CABRERA AP 101</t>
  </si>
  <si>
    <t>CO1140000225</t>
  </si>
  <si>
    <t>SEMOLINA CL 109</t>
  </si>
  <si>
    <t>CO1140000226</t>
  </si>
  <si>
    <t>LA BRASIERE-CABRERA CL 86</t>
  </si>
  <si>
    <t>CO1140000227</t>
  </si>
  <si>
    <t>LA BRASIERE-CABRERA</t>
  </si>
  <si>
    <t>CO1140000228</t>
  </si>
  <si>
    <t>LA BRASIERE-CABRERA PISO 2</t>
  </si>
  <si>
    <t>CO1140000229</t>
  </si>
  <si>
    <t>DLK SAS-FONTANAR</t>
  </si>
  <si>
    <t>CO1140000230</t>
  </si>
  <si>
    <t>DI LUCCA-CABRERA</t>
  </si>
  <si>
    <t>CO0000001019</t>
  </si>
  <si>
    <t>SEMOLINA PARQUE COLINA</t>
  </si>
  <si>
    <t>CO0000001020</t>
  </si>
  <si>
    <t>SEMOLINA CL 90</t>
  </si>
  <si>
    <t>SEVEN COMPANY</t>
  </si>
  <si>
    <t>CO1310000221</t>
  </si>
  <si>
    <t>SEVEN COMPANY SAS</t>
  </si>
  <si>
    <t>CO0100001198</t>
  </si>
  <si>
    <t>LUXURY PLAST</t>
  </si>
  <si>
    <t>CO2530000222</t>
  </si>
  <si>
    <t>LUXURY PLAST SAS</t>
  </si>
  <si>
    <t>CO1100000240</t>
  </si>
  <si>
    <t>CASA CAMACHO LOCAL 1</t>
  </si>
  <si>
    <t>CO0100000994</t>
  </si>
  <si>
    <t>CO1100000241</t>
  </si>
  <si>
    <t>CASA CAMACHO LOCAL 2</t>
  </si>
  <si>
    <t>CO1100000242</t>
  </si>
  <si>
    <t>CASA CAMACHO LOCAL 3</t>
  </si>
  <si>
    <t>INNOMED SA</t>
  </si>
  <si>
    <t>CO1120000243</t>
  </si>
  <si>
    <t>INNOMED SA CUENTA 1</t>
  </si>
  <si>
    <t>CO0400001203</t>
  </si>
  <si>
    <t>CO1120000244</t>
  </si>
  <si>
    <t>INNOMED SA CUENTA2</t>
  </si>
  <si>
    <t>MILENIUM</t>
  </si>
  <si>
    <t>CO1180000245</t>
  </si>
  <si>
    <t>MILENIUM ACABADOS Y CONSTRUCCIONES SAS</t>
  </si>
  <si>
    <t>CO0100001710</t>
  </si>
  <si>
    <t>CO1130000246</t>
  </si>
  <si>
    <t>IC NUEVO MILENIUM PISO 1</t>
  </si>
  <si>
    <t>CO1130000247</t>
  </si>
  <si>
    <t>IC NUEVO MILENIUM ZONAS COMUNES</t>
  </si>
  <si>
    <t>CO1160000245</t>
  </si>
  <si>
    <t>Rappi Turbo Usaquén</t>
  </si>
  <si>
    <t>CO0100000937</t>
  </si>
  <si>
    <t>CO1160000246</t>
  </si>
  <si>
    <t>Rappi Turbo Comuneros</t>
  </si>
  <si>
    <t>CO0100000938</t>
  </si>
  <si>
    <t>Nayre Flowers</t>
  </si>
  <si>
    <t>CO57253152</t>
  </si>
  <si>
    <t>NAYRE FLOWERS COLOMBIA SAS</t>
  </si>
  <si>
    <t>CO0400001049</t>
  </si>
  <si>
    <t>Buffalo Wings 2</t>
  </si>
  <si>
    <t>CO1150000233</t>
  </si>
  <si>
    <t>BUFFALO WINGS CAPITAL TOWER</t>
  </si>
  <si>
    <t>CO1150000234</t>
  </si>
  <si>
    <t>BUFFALO WINGS PARQUE COLINA</t>
  </si>
  <si>
    <t>CO0100001061</t>
  </si>
  <si>
    <t>CO1150000235</t>
  </si>
  <si>
    <t>BUFFALO WINGS PARQUE 93 1</t>
  </si>
  <si>
    <t>CO1150000236</t>
  </si>
  <si>
    <t>DOS DEL ALMA CAPITAL TOWER</t>
  </si>
  <si>
    <t>CO1150000237</t>
  </si>
  <si>
    <t>BUFFALO WINGS PARQUE 93 2</t>
  </si>
  <si>
    <t>CO1150000238</t>
  </si>
  <si>
    <t>BUFFALO WINGS LA FELICIDAD 2</t>
  </si>
  <si>
    <t>CO1150000239</t>
  </si>
  <si>
    <t>BUFFALO WINGS LA FELICIDAD 1</t>
  </si>
  <si>
    <t>WOMA</t>
  </si>
  <si>
    <t>CO570810000306</t>
  </si>
  <si>
    <t>WOMA PLZ PARQ</t>
  </si>
  <si>
    <t>CO0500001025</t>
  </si>
  <si>
    <t>PRIME BURGERS</t>
  </si>
  <si>
    <t>CO1150000249</t>
  </si>
  <si>
    <t>PRIME BURGERS SAS</t>
  </si>
  <si>
    <t>CO0100000939</t>
  </si>
  <si>
    <t>FMO</t>
  </si>
  <si>
    <t>CO1160000251</t>
  </si>
  <si>
    <t>INVERSIONES INMOBILIARIAS FMO</t>
  </si>
  <si>
    <t>MIMI</t>
  </si>
  <si>
    <t>CO0500001026</t>
  </si>
  <si>
    <t>MIMI CR49 LC207 BAQ</t>
  </si>
  <si>
    <t>CO0500001024</t>
  </si>
  <si>
    <t>MIMI CR49 LC208 BAQ</t>
  </si>
  <si>
    <t>CO0500001048</t>
  </si>
  <si>
    <t>MIMI CR58 LC2 BAQ</t>
  </si>
  <si>
    <t>CO0500001047</t>
  </si>
  <si>
    <t>MIMI CR58 LC3 BAQ</t>
  </si>
  <si>
    <t>HOME DREAM</t>
  </si>
  <si>
    <t>CO0500001190</t>
  </si>
  <si>
    <t>HOME DREAM BAQ</t>
  </si>
  <si>
    <t>INVERAL</t>
  </si>
  <si>
    <t>CO0820000270</t>
  </si>
  <si>
    <t>INVERAL CR 53 BAQ</t>
  </si>
  <si>
    <t>CO0500000946</t>
  </si>
  <si>
    <t>CO0820000271</t>
  </si>
  <si>
    <t>INVERAL CL 75 BAQ</t>
  </si>
  <si>
    <t>CO0820000272</t>
  </si>
  <si>
    <t>INVERAL CL 75 LC2 BAQ</t>
  </si>
  <si>
    <t>BANCO COOPCENTRAL</t>
  </si>
  <si>
    <t>CO0800001013</t>
  </si>
  <si>
    <t>COOPCENTRALSAN GIL</t>
  </si>
  <si>
    <t>CO7660000250</t>
  </si>
  <si>
    <t>Rappi Turbo Cra 34 (Parque del Perro)</t>
  </si>
  <si>
    <t>CO0200001016</t>
  </si>
  <si>
    <t>CO1160000273</t>
  </si>
  <si>
    <t>Rappi Turbo Cedritos</t>
  </si>
  <si>
    <t>BURGER DEPOT</t>
  </si>
  <si>
    <t>CO1130000279</t>
  </si>
  <si>
    <t>BURGER DEPOT BOG KR 10</t>
  </si>
  <si>
    <t>CO0590000344</t>
  </si>
  <si>
    <t>AGPE CC EL DIAMANTE CLL 52 107</t>
  </si>
  <si>
    <t>SAN BASILIO</t>
  </si>
  <si>
    <t>CO0580000285</t>
  </si>
  <si>
    <t>SAN BASILIO VIVA ENV</t>
  </si>
  <si>
    <t>REGISTRO EN XM</t>
  </si>
  <si>
    <t>Etapa 3 (previo activación s/instalación)</t>
  </si>
  <si>
    <t>CO0580000280</t>
  </si>
  <si>
    <t>SAN BASILIO UNICENTRO</t>
  </si>
  <si>
    <t>CO0580000281</t>
  </si>
  <si>
    <t>SAN BASILIO ALMACENTRO</t>
  </si>
  <si>
    <t>CO0580000282</t>
  </si>
  <si>
    <t>SAN BASILIO TESORO</t>
  </si>
  <si>
    <t>CO0580000283</t>
  </si>
  <si>
    <t>SAN BASILIO OVIEDO</t>
  </si>
  <si>
    <t>CO0580000284</t>
  </si>
  <si>
    <t>SAN BASILIO ARKADIA</t>
  </si>
  <si>
    <t>WYNWOOD</t>
  </si>
  <si>
    <t>CO1310000286</t>
  </si>
  <si>
    <t>WYNWOOD 1402</t>
  </si>
  <si>
    <t>CO1310000287</t>
  </si>
  <si>
    <t>WYNWOOD 1302</t>
  </si>
  <si>
    <t>CO1310000288</t>
  </si>
  <si>
    <t>WYNWOOD 1202</t>
  </si>
  <si>
    <t>CO1310000289</t>
  </si>
  <si>
    <t>WYNWOOD 1201</t>
  </si>
  <si>
    <t>CO1310000290</t>
  </si>
  <si>
    <t>WYNWOOD 1102</t>
  </si>
  <si>
    <t>CO1310000291</t>
  </si>
  <si>
    <t>WYNWOOD 1101</t>
  </si>
  <si>
    <t>CO1310000292</t>
  </si>
  <si>
    <t>WYNWOOD 1002</t>
  </si>
  <si>
    <t>CO1310000293</t>
  </si>
  <si>
    <t>WYNWOOD 1001</t>
  </si>
  <si>
    <t>CO1310000294</t>
  </si>
  <si>
    <t>WYNWOOD 901</t>
  </si>
  <si>
    <t>CO1310000295</t>
  </si>
  <si>
    <t>WYNWOOD 701</t>
  </si>
  <si>
    <t>CASINO ESPAÑA</t>
  </si>
  <si>
    <t>CO0500001023</t>
  </si>
  <si>
    <t>CASINO ESPAÑA CTA1 FUN</t>
  </si>
  <si>
    <t>MADISON</t>
  </si>
  <si>
    <t>CO6800000297</t>
  </si>
  <si>
    <t>MADISON RGR</t>
  </si>
  <si>
    <t>CO0510000298</t>
  </si>
  <si>
    <t>MADISON CTA1 MED</t>
  </si>
  <si>
    <t>CO0520000299</t>
  </si>
  <si>
    <t>MADISON CTA2 MED</t>
  </si>
  <si>
    <t>CO0530000300</t>
  </si>
  <si>
    <t>MADISON CTA3 MED</t>
  </si>
  <si>
    <t>CO0540000301</t>
  </si>
  <si>
    <t>MADISON CTA4 MED</t>
  </si>
  <si>
    <t>CO0550000302</t>
  </si>
  <si>
    <t>MADISON CRV</t>
  </si>
  <si>
    <t>CO0560000303</t>
  </si>
  <si>
    <t>MADISON CTA1 MAR</t>
  </si>
  <si>
    <t>CO0560000304</t>
  </si>
  <si>
    <t>MADISON CTA2 MAR</t>
  </si>
  <si>
    <t>CO0580000305</t>
  </si>
  <si>
    <t>SAN BASILIO SAN DIEGO</t>
  </si>
  <si>
    <t>VERDI</t>
  </si>
  <si>
    <t>CO1100000307</t>
  </si>
  <si>
    <t>VERDI DESIGNS KR 69 BOG</t>
  </si>
  <si>
    <t>CO0100001018</t>
  </si>
  <si>
    <t>BACO FOODS</t>
  </si>
  <si>
    <t>CO1150000308</t>
  </si>
  <si>
    <t>BACU1 ZONA G BOG</t>
  </si>
  <si>
    <t>CO1150000309</t>
  </si>
  <si>
    <t>BACU USAQUEN BOG</t>
  </si>
  <si>
    <t>CO1150000310</t>
  </si>
  <si>
    <t>BACU1 CALLE 129 BOG</t>
  </si>
  <si>
    <t>CO1150000311</t>
  </si>
  <si>
    <t>BACU2 CALLE 129 BOG</t>
  </si>
  <si>
    <t>CO1150000312</t>
  </si>
  <si>
    <t>BACU CALLE 109 BOG</t>
  </si>
  <si>
    <t>CO1150000314</t>
  </si>
  <si>
    <t>BACU2 ZONA G BOG</t>
  </si>
  <si>
    <t>ACONDESA</t>
  </si>
  <si>
    <t>CO0500000024</t>
  </si>
  <si>
    <t>ACONDESA FATIMA BNA</t>
  </si>
  <si>
    <t>PRE REQUISITOS</t>
  </si>
  <si>
    <t>Etapa 2 (solicitud P&amp;S)</t>
  </si>
  <si>
    <t>CO0500000019</t>
  </si>
  <si>
    <t>ACONDESA LAS AMERICAS GLP</t>
  </si>
  <si>
    <t>CO0500000032</t>
  </si>
  <si>
    <t>ACONDESA LOS MANGOS BNA</t>
  </si>
  <si>
    <t>CO0500000029</t>
  </si>
  <si>
    <t>ACONDESA MARTA LUCIA VENECIA PLV</t>
  </si>
  <si>
    <t>CO0500000009</t>
  </si>
  <si>
    <t>ACONDESA MERCAPOLLO BAQ</t>
  </si>
  <si>
    <t>CO0500000011</t>
  </si>
  <si>
    <t>ACONDESA MERCAPOLLO SBG</t>
  </si>
  <si>
    <t>CO0500000012</t>
  </si>
  <si>
    <t>ACONDESA MERCAPOLLO SMA</t>
  </si>
  <si>
    <t>CO0500000010</t>
  </si>
  <si>
    <t>ACONDESA MERCAPOLLO SOL</t>
  </si>
  <si>
    <t>CO0500000020</t>
  </si>
  <si>
    <t>ACONDESA MI RANCHITO SBG</t>
  </si>
  <si>
    <t>CO0500000025</t>
  </si>
  <si>
    <t>ACONDESA POLLOLANDIA MBO</t>
  </si>
  <si>
    <t>CO0500000027</t>
  </si>
  <si>
    <t>ACONDESA SAN NICOLAS MBO</t>
  </si>
  <si>
    <t>CO0500000023</t>
  </si>
  <si>
    <t>ACONDESA SAN REMO SBG</t>
  </si>
  <si>
    <t>CO0500000031</t>
  </si>
  <si>
    <t>ACONDESA SAN SEBASTIAN PLV</t>
  </si>
  <si>
    <t>CO0500000033</t>
  </si>
  <si>
    <t>ACONDESA VILLA ANITA BNA</t>
  </si>
  <si>
    <t>CO0500000028</t>
  </si>
  <si>
    <t>ACONDESA VILLA FANNY SBG</t>
  </si>
  <si>
    <t>CO0500000018</t>
  </si>
  <si>
    <t>ACONDESA VILLA ROSA SBG</t>
  </si>
  <si>
    <t>CO0500000026</t>
  </si>
  <si>
    <t>ACONDESA VILLA LEO SBG</t>
  </si>
  <si>
    <t>CO0500000021</t>
  </si>
  <si>
    <t>ACONDESA VILLA LUZ 1 SBG</t>
  </si>
  <si>
    <t>CO0500000022</t>
  </si>
  <si>
    <t>ACONDESA VILLA LUZ 2 SBG</t>
  </si>
  <si>
    <t>CO0500000030</t>
  </si>
  <si>
    <t>ACONDESA VILLA MARCELA BNA</t>
  </si>
  <si>
    <t>INDUSTRIAS Y CHURROS DE COLOMBIA</t>
  </si>
  <si>
    <t>CO0400000042</t>
  </si>
  <si>
    <t>DON CHURRO 1 SAB</t>
  </si>
  <si>
    <t>CO0400000043</t>
  </si>
  <si>
    <t>DON CHURRO 2 SAB</t>
  </si>
  <si>
    <t>CO0400000041</t>
  </si>
  <si>
    <t>DON CHURRO ENV</t>
  </si>
  <si>
    <t>CO0820000335</t>
  </si>
  <si>
    <t>INVERAL APTO 14B</t>
  </si>
  <si>
    <t>CO0500001009</t>
  </si>
  <si>
    <t>CO0500001010</t>
  </si>
  <si>
    <t>INVERAL APTO 15A</t>
  </si>
  <si>
    <t>CO0000000016</t>
  </si>
  <si>
    <t>ACONDESA MERCAPOLLO LC1 MTR</t>
  </si>
  <si>
    <t>CO0000000015</t>
  </si>
  <si>
    <t>ACONDESA MERCAPOLLO LC2 MTR</t>
  </si>
  <si>
    <t>CO0100000017</t>
  </si>
  <si>
    <t>ACONDESA MERCAPOLLO CTG</t>
  </si>
  <si>
    <t>CO0500000014</t>
  </si>
  <si>
    <t>ACONDESA MERCAPOLLO SCJ</t>
  </si>
  <si>
    <t>CO0200000013</t>
  </si>
  <si>
    <t>ACONDESA MERCAPOLLO VDP</t>
  </si>
  <si>
    <t>CARIBE BROCHAS Y HERRAMIENTAS</t>
  </si>
  <si>
    <t>CO0100000038</t>
  </si>
  <si>
    <t>CARIBE BROCHAS CTA1</t>
  </si>
  <si>
    <t>CO0100000039</t>
  </si>
  <si>
    <t>CARIBE BROCHAS CTA2</t>
  </si>
  <si>
    <t>ONAPO</t>
  </si>
  <si>
    <t>CO0500000047</t>
  </si>
  <si>
    <t>ONAPO BAQ</t>
  </si>
  <si>
    <t>WEWORK</t>
  </si>
  <si>
    <t>CO0400000120</t>
  </si>
  <si>
    <t>WEWORK CRA11B BOG58</t>
  </si>
  <si>
    <t>202344011497-3</t>
  </si>
  <si>
    <t>CO0400000054</t>
  </si>
  <si>
    <t>WEWORK CRA7 BOG60</t>
  </si>
  <si>
    <t>202344012244-3</t>
  </si>
  <si>
    <t>CO0400000055</t>
  </si>
  <si>
    <t>WEWORK CRA7 BOG01</t>
  </si>
  <si>
    <t>CO0400000056</t>
  </si>
  <si>
    <t>WEWORK CRA7 BOG02</t>
  </si>
  <si>
    <t>CO0400000057</t>
  </si>
  <si>
    <t>WEWORK CRA7 BOG03</t>
  </si>
  <si>
    <t>CO0400000058</t>
  </si>
  <si>
    <t>WEWORK CRA7 BOG04</t>
  </si>
  <si>
    <t>CO0400000059</t>
  </si>
  <si>
    <t>WEWORK CRA7 BOG05</t>
  </si>
  <si>
    <t>CO0400000060</t>
  </si>
  <si>
    <t>WEWORK CRA7 BOG06</t>
  </si>
  <si>
    <t>CO0400000061</t>
  </si>
  <si>
    <t>WEWORK CRA7 BOG07</t>
  </si>
  <si>
    <t>CO0400000062</t>
  </si>
  <si>
    <t>WEWORK CRA7 BOG08</t>
  </si>
  <si>
    <t>CO0400000063</t>
  </si>
  <si>
    <t>WEWORK CRA7 BOG09</t>
  </si>
  <si>
    <t>CO0400000064</t>
  </si>
  <si>
    <t>WEWORK CRA7 BOG10</t>
  </si>
  <si>
    <t>CO0400000065</t>
  </si>
  <si>
    <t>WEWORK CRA7 BOG11</t>
  </si>
  <si>
    <t>CO0400000066</t>
  </si>
  <si>
    <t>WEWORK CRA7 BOG12</t>
  </si>
  <si>
    <t>CO0400000067</t>
  </si>
  <si>
    <t>WEWORK CRA7 BOG13</t>
  </si>
  <si>
    <t>CO0400000068</t>
  </si>
  <si>
    <t>WEWORK CRA7 BOG14</t>
  </si>
  <si>
    <t>CO0400000069</t>
  </si>
  <si>
    <t>WEWORK CRA7 BOG15</t>
  </si>
  <si>
    <t>CO0400000070</t>
  </si>
  <si>
    <t>WEWORK CRA7 BOG16</t>
  </si>
  <si>
    <t>CO0400000071</t>
  </si>
  <si>
    <t>WEWORK CRA7 BOG17</t>
  </si>
  <si>
    <t>CO0400000072</t>
  </si>
  <si>
    <t>WEWORK CRA7 BOG18</t>
  </si>
  <si>
    <t>CO0400000073</t>
  </si>
  <si>
    <t>WEWORK CRA7 BOG19</t>
  </si>
  <si>
    <t>CO0400000074</t>
  </si>
  <si>
    <t>WEWORK CRA7 BOG20</t>
  </si>
  <si>
    <t>CO0400000075</t>
  </si>
  <si>
    <t>WEWORK CRA7 BOG21</t>
  </si>
  <si>
    <t>CO0400000076</t>
  </si>
  <si>
    <t>WEWORK CRA7 BOG22</t>
  </si>
  <si>
    <t>CO0400000077</t>
  </si>
  <si>
    <t>WEWORK CRA7 BOG23</t>
  </si>
  <si>
    <t>CO0400000078</t>
  </si>
  <si>
    <t>WEWORK CRA7 BOG24</t>
  </si>
  <si>
    <t>CO0400000079</t>
  </si>
  <si>
    <t>WEWORK CRA7 BOG25</t>
  </si>
  <si>
    <t>CO0400000080</t>
  </si>
  <si>
    <t>WEWORK CRA7 BOG26</t>
  </si>
  <si>
    <t>CO0400000081</t>
  </si>
  <si>
    <t>WEWORK CRA7 BOG27</t>
  </si>
  <si>
    <t>CO0400000082</t>
  </si>
  <si>
    <t>WEWORK CRA7 BOG28</t>
  </si>
  <si>
    <t>CO0400000083</t>
  </si>
  <si>
    <t>WEWORK CRA7 BOG29</t>
  </si>
  <si>
    <t>CO0400000084</t>
  </si>
  <si>
    <t>WEWORK CRA7 BOG30</t>
  </si>
  <si>
    <t>CO0400000085</t>
  </si>
  <si>
    <t>WEWORK CRA7 BOG31</t>
  </si>
  <si>
    <t>CO0400000086</t>
  </si>
  <si>
    <t>WEWORK CRA7 BOG32</t>
  </si>
  <si>
    <t>CO0400000087</t>
  </si>
  <si>
    <t>WEWORK CRA7 BOG33</t>
  </si>
  <si>
    <t>CO0400000088</t>
  </si>
  <si>
    <t>WEWORK CRA7 BOG61</t>
  </si>
  <si>
    <t>CO0400000089</t>
  </si>
  <si>
    <t>WEWORK CRA7 BOG62</t>
  </si>
  <si>
    <t>CO0400000090</t>
  </si>
  <si>
    <t>WEWORK CRA7 BOG63</t>
  </si>
  <si>
    <t>CO0400000091</t>
  </si>
  <si>
    <t>WEWORK CRA7 BOG64</t>
  </si>
  <si>
    <t>CO0400000092</t>
  </si>
  <si>
    <t>WEWORK CRA11B BOG34</t>
  </si>
  <si>
    <t>CO0400000093</t>
  </si>
  <si>
    <t>WEWORK CRA11B BOG35</t>
  </si>
  <si>
    <t>CO0400000094</t>
  </si>
  <si>
    <t>WEWORK CRA11B BOG36</t>
  </si>
  <si>
    <t>CO0400000095</t>
  </si>
  <si>
    <t>WEWORK CRA11B BOG37</t>
  </si>
  <si>
    <t>CO0400000096</t>
  </si>
  <si>
    <t>WEWORK CRA11B BOG38</t>
  </si>
  <si>
    <t>CO0400000097</t>
  </si>
  <si>
    <t>WEWORK CRA11B BOG39</t>
  </si>
  <si>
    <t>CO0400000098</t>
  </si>
  <si>
    <t>WEWORK CRA11B BOG40</t>
  </si>
  <si>
    <t>CO0400000099</t>
  </si>
  <si>
    <t>WEWORK CRA11B BOG41</t>
  </si>
  <si>
    <t>CO0400000100</t>
  </si>
  <si>
    <t>WEWORK CRA11B BOG42</t>
  </si>
  <si>
    <t>CO0400000101</t>
  </si>
  <si>
    <t>WEWORK CRA11B BOG43</t>
  </si>
  <si>
    <t>CO0400000102</t>
  </si>
  <si>
    <t>WEWORK CRA11B BOG44</t>
  </si>
  <si>
    <t>CO0400000103</t>
  </si>
  <si>
    <t>WEWORK CRA11B BOG45</t>
  </si>
  <si>
    <t>CO0400000104</t>
  </si>
  <si>
    <t>WEWORK CRA11B BOG46</t>
  </si>
  <si>
    <t>CO0400000105</t>
  </si>
  <si>
    <t>WEWORK CRA11B BOG47</t>
  </si>
  <si>
    <t>CO0400000106</t>
  </si>
  <si>
    <t>WEWORK CRA11B BOG48</t>
  </si>
  <si>
    <t>CO0400000107</t>
  </si>
  <si>
    <t>WEWORK CRA11B BOG49</t>
  </si>
  <si>
    <t>CO0400000108</t>
  </si>
  <si>
    <t>WEWORK CRA11B BOG50</t>
  </si>
  <si>
    <t>CO0400000109</t>
  </si>
  <si>
    <t>WEWORK CRA11B BOG51</t>
  </si>
  <si>
    <t>CO0400000110</t>
  </si>
  <si>
    <t>WEWORK CRA11B BOG52</t>
  </si>
  <si>
    <t>CO0400000111</t>
  </si>
  <si>
    <t>WEWORK CRA11B BOG53</t>
  </si>
  <si>
    <t>CO0400000112</t>
  </si>
  <si>
    <t>WEWORK CRA11B BOG54</t>
  </si>
  <si>
    <t>CO0400000113</t>
  </si>
  <si>
    <t>WEWORK CRA11B BOG55</t>
  </si>
  <si>
    <t>CO0400000114</t>
  </si>
  <si>
    <t>WEWORK CRA11B BOG65</t>
  </si>
  <si>
    <t>CO0400000115</t>
  </si>
  <si>
    <t>WEWORK CRA11B BOG66</t>
  </si>
  <si>
    <t>CO0400000116</t>
  </si>
  <si>
    <t>WEWORK CRA11B BOG67</t>
  </si>
  <si>
    <t>CO0400000117</t>
  </si>
  <si>
    <t>WEWORK CRA11B BOG68</t>
  </si>
  <si>
    <t>CO0400000118</t>
  </si>
  <si>
    <t>WEWORK CRA11B BOG56</t>
  </si>
  <si>
    <t>CO0400000119</t>
  </si>
  <si>
    <t>WEWORK CRA11B BOG57</t>
  </si>
  <si>
    <t>CO0400000053</t>
  </si>
  <si>
    <t>WEWORK CRA7 BOG59</t>
  </si>
  <si>
    <t>TORO MCCOY</t>
  </si>
  <si>
    <t>CO0800000050</t>
  </si>
  <si>
    <t>TORO MCCOY BGA</t>
  </si>
  <si>
    <t>CO0500000048</t>
  </si>
  <si>
    <t>TORO MCCOY BAQ</t>
  </si>
  <si>
    <t>MEZ PLASTIC</t>
  </si>
  <si>
    <t>CO0100000130</t>
  </si>
  <si>
    <t>MEZ PLASTIC CTA2 BOG</t>
  </si>
  <si>
    <t>CO0400000051</t>
  </si>
  <si>
    <t>TORO MCCOY1 MED</t>
  </si>
  <si>
    <t>CO0400000052</t>
  </si>
  <si>
    <t>TORO MCCOY2 MED</t>
  </si>
  <si>
    <t>CO0400000049</t>
  </si>
  <si>
    <t>TORO MCCOY BOG</t>
  </si>
  <si>
    <t>MOVET</t>
  </si>
  <si>
    <t>CO0100000998</t>
  </si>
  <si>
    <t>MOVET CR72 BOG</t>
  </si>
  <si>
    <t>SABINA</t>
  </si>
  <si>
    <t>CO0500000122</t>
  </si>
  <si>
    <t>SABINA CTA1 BAQ</t>
  </si>
  <si>
    <t>SEM 2 - ENE</t>
  </si>
  <si>
    <t>CO0500000121</t>
  </si>
  <si>
    <t>SABINA CTA2 BAQ</t>
  </si>
  <si>
    <t>HOTEL ITACO</t>
  </si>
  <si>
    <t>CO0100001017</t>
  </si>
  <si>
    <t>HOTEL ITACO CTG</t>
  </si>
  <si>
    <t>ESTILO INGENIERIA</t>
  </si>
  <si>
    <t>CO0400001079</t>
  </si>
  <si>
    <t>ESTILO INGENIERIA CTA1 BOG</t>
  </si>
  <si>
    <t>CO0400001080</t>
  </si>
  <si>
    <t>ESTILO INGENIERIA CTA2 BOG</t>
  </si>
  <si>
    <t>CO0400001066</t>
  </si>
  <si>
    <t>ESTILO INGENIERIA CTA3 BOG</t>
  </si>
  <si>
    <t>CO0500000944</t>
  </si>
  <si>
    <t>INVERAL CRA52 LC105 BAQ</t>
  </si>
  <si>
    <t>CO0500000950</t>
  </si>
  <si>
    <t>INVERAL CRA52 LC201 BAQ</t>
  </si>
  <si>
    <t>CO0500000955</t>
  </si>
  <si>
    <t>INVERAL CRA52 LC206 BAQ</t>
  </si>
  <si>
    <t>CO0500000954</t>
  </si>
  <si>
    <t>INVERAL CRA52 LC205 BAQ</t>
  </si>
  <si>
    <t>CO0500000949</t>
  </si>
  <si>
    <t>INVERAL CRA52 LC109 BAQ</t>
  </si>
  <si>
    <t>CO0500000947</t>
  </si>
  <si>
    <t>INVERAL CRA52 LC107 BAQ</t>
  </si>
  <si>
    <t>CO0500000941</t>
  </si>
  <si>
    <t>INVERAL CRA52 LC102 BAQ</t>
  </si>
  <si>
    <t>CO0500000940</t>
  </si>
  <si>
    <t>INVERAL CRA52 LC101 BAQ</t>
  </si>
  <si>
    <t>CO0500000943</t>
  </si>
  <si>
    <t>INVERAL CRA52 LC104 BAQ</t>
  </si>
  <si>
    <t>CO0500000956</t>
  </si>
  <si>
    <t>INVERAL CRA52 LC207 BAQ</t>
  </si>
  <si>
    <t>CO0500000952</t>
  </si>
  <si>
    <t>INVERAL CRA52 LC203 BAQ</t>
  </si>
  <si>
    <t>CO0500000942</t>
  </si>
  <si>
    <t>INVERAL CRA52 LC103 BAQ</t>
  </si>
  <si>
    <t>CO0500000957</t>
  </si>
  <si>
    <t>INVERAL CRA52 LC208 BAQ</t>
  </si>
  <si>
    <t>CO0500000958</t>
  </si>
  <si>
    <t>INVERAL CRA52 COMUNES BAQ</t>
  </si>
  <si>
    <t>CO0500000951</t>
  </si>
  <si>
    <t>INVERAL CRA52 LC202 BAQ</t>
  </si>
  <si>
    <t>CO0500000953</t>
  </si>
  <si>
    <t>INVERAL CRA52 LC204 BAQ</t>
  </si>
  <si>
    <t>CO0500000945</t>
  </si>
  <si>
    <t>INVERAL CRA52 LC106 BAQ</t>
  </si>
  <si>
    <t>CO0500000948</t>
  </si>
  <si>
    <t>INVERAL CRA52 LC108 BAQ</t>
  </si>
  <si>
    <t>LOCCITANE</t>
  </si>
  <si>
    <t>CO0400001052</t>
  </si>
  <si>
    <t>LOCCITANE CTA1 MED</t>
  </si>
  <si>
    <t>CO0400001050</t>
  </si>
  <si>
    <t>LOCCITANE CTA2 MED</t>
  </si>
  <si>
    <t>CO0400001051</t>
  </si>
  <si>
    <t>LOCCITANE CTA3 MED</t>
  </si>
  <si>
    <t>HIJOS DE SANCHO</t>
  </si>
  <si>
    <t>CO0500001046</t>
  </si>
  <si>
    <t>HIJOS DE SANCHO BAQ</t>
  </si>
  <si>
    <t>MESA SAVAJE</t>
  </si>
  <si>
    <t>CO0100001168</t>
  </si>
  <si>
    <t>MESA SALVAJE</t>
  </si>
  <si>
    <t>CO0500001081</t>
  </si>
  <si>
    <t>CENTRO COMERCIAL PRADO II - INVERAL S.A.S. (AGRUPADOR 1)</t>
  </si>
  <si>
    <t>CO0500001082</t>
  </si>
  <si>
    <t>CENTRO COMERCIAL PRADO - INVERAL S.A.S. (AGRUPADOR 2)</t>
  </si>
  <si>
    <t>EME RECREATIVOS</t>
  </si>
  <si>
    <t>CO0200000934</t>
  </si>
  <si>
    <t>EME RECREATIVOS SAS CTA1 CLM</t>
  </si>
  <si>
    <t>LA IMPRENTA</t>
  </si>
  <si>
    <t>CO0100001214</t>
  </si>
  <si>
    <t>LA IMPRENTA CTA1 BOG</t>
  </si>
  <si>
    <t>CO0100001213</t>
  </si>
  <si>
    <t>LA IMPRENTA CTA2 BOG</t>
  </si>
  <si>
    <t>CO0100001212</t>
  </si>
  <si>
    <t>LA IMPRENTA CTA3 BOG</t>
  </si>
  <si>
    <t>SALVIO</t>
  </si>
  <si>
    <t>CO0100001262</t>
  </si>
  <si>
    <t>SALVIO 503</t>
  </si>
  <si>
    <t>CO0100001263</t>
  </si>
  <si>
    <t>SALVIO 504</t>
  </si>
  <si>
    <t>CO0100001264</t>
  </si>
  <si>
    <t>SALVIO 505</t>
  </si>
  <si>
    <t>CO0100001265</t>
  </si>
  <si>
    <t>SALVIO 506</t>
  </si>
  <si>
    <t>CO0100001266</t>
  </si>
  <si>
    <t>SALVIO 507</t>
  </si>
  <si>
    <t>CO0100001267</t>
  </si>
  <si>
    <t>SALVIO 508</t>
  </si>
  <si>
    <t>CO0100001268</t>
  </si>
  <si>
    <t>SALVIO 509</t>
  </si>
  <si>
    <t>CO0100001269</t>
  </si>
  <si>
    <t>SALVIO 601</t>
  </si>
  <si>
    <t>CO0100001270</t>
  </si>
  <si>
    <t>SALVIO 602</t>
  </si>
  <si>
    <t>CO0100001271</t>
  </si>
  <si>
    <t>SALVIO 603</t>
  </si>
  <si>
    <t>CO0100001272</t>
  </si>
  <si>
    <t>SALVIO 604</t>
  </si>
  <si>
    <t>CO0100001273</t>
  </si>
  <si>
    <t>SALVIO 605</t>
  </si>
  <si>
    <t>CO0100001274</t>
  </si>
  <si>
    <t>SALVIO 606</t>
  </si>
  <si>
    <t>CO0100001275</t>
  </si>
  <si>
    <t>SALVIO 607</t>
  </si>
  <si>
    <t>CO0100001276</t>
  </si>
  <si>
    <t>SALVIO 608</t>
  </si>
  <si>
    <t>CO0100001277</t>
  </si>
  <si>
    <t>SALVIO 609</t>
  </si>
  <si>
    <t>CO0100001278</t>
  </si>
  <si>
    <t>SALVIO 701</t>
  </si>
  <si>
    <t>CO0100001279</t>
  </si>
  <si>
    <t>SALVIO 702</t>
  </si>
  <si>
    <t>CO0100001280</t>
  </si>
  <si>
    <t>SALVIO 703</t>
  </si>
  <si>
    <t>CO0100001281</t>
  </si>
  <si>
    <t>SALVIO 704</t>
  </si>
  <si>
    <t>CO0100001282</t>
  </si>
  <si>
    <t>SALVIO 705</t>
  </si>
  <si>
    <t>CO0100001283</t>
  </si>
  <si>
    <t>SALVIO 706</t>
  </si>
  <si>
    <t>CO0100001284</t>
  </si>
  <si>
    <t>SALVIO 707</t>
  </si>
  <si>
    <t>CO0100001302</t>
  </si>
  <si>
    <t>SALVIO 1001</t>
  </si>
  <si>
    <t>CO0100001303</t>
  </si>
  <si>
    <t>SALVIO 1002</t>
  </si>
  <si>
    <t>CO0100001304</t>
  </si>
  <si>
    <t>SALVIO 1003</t>
  </si>
  <si>
    <t>CO0100001305</t>
  </si>
  <si>
    <t>SALVIO 1004</t>
  </si>
  <si>
    <t>CO0100001306</t>
  </si>
  <si>
    <t>SALVIO 1005</t>
  </si>
  <si>
    <t>CO0100001307</t>
  </si>
  <si>
    <t>SALVIO 1006</t>
  </si>
  <si>
    <t>CO0100001308</t>
  </si>
  <si>
    <t>SALVIO 1007</t>
  </si>
  <si>
    <t>CO0100001309</t>
  </si>
  <si>
    <t>SALVIO 1008</t>
  </si>
  <si>
    <t>CO0100001260</t>
  </si>
  <si>
    <t>SALVIO 501</t>
  </si>
  <si>
    <t>CO0100001261</t>
  </si>
  <si>
    <t>SALVIO 502</t>
  </si>
  <si>
    <t>CO0100001285</t>
  </si>
  <si>
    <t>SALVIO 708</t>
  </si>
  <si>
    <t>CO0100001286</t>
  </si>
  <si>
    <t>SALVIO 801</t>
  </si>
  <si>
    <t>CO0100001287</t>
  </si>
  <si>
    <t>SALVIO 802</t>
  </si>
  <si>
    <t>CO0100001288</t>
  </si>
  <si>
    <t>SALVIO 803</t>
  </si>
  <si>
    <t>CO0100001289</t>
  </si>
  <si>
    <t>SALVIO 804</t>
  </si>
  <si>
    <t>CO0100001290</t>
  </si>
  <si>
    <t>SALVIO 805</t>
  </si>
  <si>
    <t>CO0100001291</t>
  </si>
  <si>
    <t>SALVIO 806</t>
  </si>
  <si>
    <t>CO0100001292</t>
  </si>
  <si>
    <t>SALVIO 807</t>
  </si>
  <si>
    <t>CO0100001293</t>
  </si>
  <si>
    <t>SALVIO 808</t>
  </si>
  <si>
    <t>CO0100001294</t>
  </si>
  <si>
    <t>SALVIO 901</t>
  </si>
  <si>
    <t>CO0100001295</t>
  </si>
  <si>
    <t>SALVIO 902</t>
  </si>
  <si>
    <t>CO0100001296</t>
  </si>
  <si>
    <t>SALVIO 903</t>
  </si>
  <si>
    <t>CO0100001297</t>
  </si>
  <si>
    <t>SALVIO 904</t>
  </si>
  <si>
    <t>CO0100001298</t>
  </si>
  <si>
    <t>SALVIO 905</t>
  </si>
  <si>
    <t>CO0100001299</t>
  </si>
  <si>
    <t>SALVIO 906</t>
  </si>
  <si>
    <t>CO0100001300</t>
  </si>
  <si>
    <t>SALVIO 907</t>
  </si>
  <si>
    <t>CO0100001301</t>
  </si>
  <si>
    <t>SALVIO 908</t>
  </si>
  <si>
    <t>CO0100001325</t>
  </si>
  <si>
    <t>SALVIO BRERA</t>
  </si>
  <si>
    <t>CO0100001319</t>
  </si>
  <si>
    <t>SALVIO CARBON &amp; SILVESTRE</t>
  </si>
  <si>
    <t>CO0100001324</t>
  </si>
  <si>
    <t>SALVIO CINCO&amp;QUINCE</t>
  </si>
  <si>
    <t>CO0100001310</t>
  </si>
  <si>
    <t>SALVIO D´AMICI</t>
  </si>
  <si>
    <t>CO0100001322</t>
  </si>
  <si>
    <t>SALVIO DON DOH</t>
  </si>
  <si>
    <t>CO0100001323</t>
  </si>
  <si>
    <t>SALVIO KO</t>
  </si>
  <si>
    <t>CO0100001320</t>
  </si>
  <si>
    <t>SALVIO LA RATONERA</t>
  </si>
  <si>
    <t>CO0100001312</t>
  </si>
  <si>
    <t>SALVIO LOCAL S4-KIOSKO</t>
  </si>
  <si>
    <t>CO0100001313</t>
  </si>
  <si>
    <t>SALVIO LOCAL S5-A</t>
  </si>
  <si>
    <t>CO0100001314</t>
  </si>
  <si>
    <t>SALVIO LOCAL S5-B</t>
  </si>
  <si>
    <t>CO0100001315</t>
  </si>
  <si>
    <t>SALVIO LOCAL S6 A</t>
  </si>
  <si>
    <t>CO0100001316</t>
  </si>
  <si>
    <t>SALVIO LOCAL S6 B</t>
  </si>
  <si>
    <t>CO0100001317</t>
  </si>
  <si>
    <t>SALVIO MASA</t>
  </si>
  <si>
    <t>CO0100001311</t>
  </si>
  <si>
    <t>SALVIO POKE</t>
  </si>
  <si>
    <t>CO0100001318</t>
  </si>
  <si>
    <t>SALVIO SIPOTE</t>
  </si>
  <si>
    <t>CO0100001259</t>
  </si>
  <si>
    <t>SALVIO Tercer Piso</t>
  </si>
  <si>
    <t>CO0100001321</t>
  </si>
  <si>
    <t>SALVIO THE COFFEE</t>
  </si>
  <si>
    <t>CO0100001326</t>
  </si>
  <si>
    <t>CO0100001258</t>
  </si>
  <si>
    <t>SALVIO Zonas comunes</t>
  </si>
  <si>
    <t>LULO BANK</t>
  </si>
  <si>
    <t>CO0100001331</t>
  </si>
  <si>
    <t>LULO BANK CTA1 BOG</t>
  </si>
  <si>
    <t>COOPERATIVA MULTIACTIVA DE COMERCIANTES Y PRODUCTORES AGRICOLAS</t>
  </si>
  <si>
    <t>CO0500000663</t>
  </si>
  <si>
    <t>QI ENERGY</t>
  </si>
  <si>
    <t>VO5</t>
  </si>
  <si>
    <t>CO0200001187</t>
  </si>
  <si>
    <t>INCOCO VO5 CTA1 ARM</t>
  </si>
  <si>
    <t>EDEQ</t>
  </si>
  <si>
    <t>CO0800001179</t>
  </si>
  <si>
    <t>INCOCO VO5 CTA1 MZL</t>
  </si>
  <si>
    <t>CO0800001180</t>
  </si>
  <si>
    <t>INCOCO VO5 CTA2 MZL</t>
  </si>
  <si>
    <t>CO0800001178</t>
  </si>
  <si>
    <t>INCOCO VO5 CTA1 DOR</t>
  </si>
  <si>
    <t>CO0600001181</t>
  </si>
  <si>
    <t>INCOCO VO5 CTA1 CLO</t>
  </si>
  <si>
    <t>CO0800001189</t>
  </si>
  <si>
    <t>INCOCO VO5 CTA1 BGA</t>
  </si>
  <si>
    <t>CO0500001174</t>
  </si>
  <si>
    <t>INCOCO VO5 CTA1 SMA</t>
  </si>
  <si>
    <t>CO0500001173</t>
  </si>
  <si>
    <t>INCOCO VO5 CTA2 BAQ</t>
  </si>
  <si>
    <t>CO0500001172</t>
  </si>
  <si>
    <t>INCOCO VO5 CTA1 BAQ</t>
  </si>
  <si>
    <t>CO0500001171</t>
  </si>
  <si>
    <t>INCOCO VO5 CTA1 SCJ</t>
  </si>
  <si>
    <t>CO0100001170</t>
  </si>
  <si>
    <t>INCOCO VO5 CTA1 CTG</t>
  </si>
  <si>
    <t>CO0200001186</t>
  </si>
  <si>
    <t>INCOCO VO5 CTA1 PAL</t>
  </si>
  <si>
    <t>CO0200001185</t>
  </si>
  <si>
    <t>INCOCO VO5 CTA1 BUG</t>
  </si>
  <si>
    <t>CO0800001175</t>
  </si>
  <si>
    <t>INCOCO VO5 CTA1 IBG</t>
  </si>
  <si>
    <t>CELSIA TOLIMA</t>
  </si>
  <si>
    <t>CO0200001177</t>
  </si>
  <si>
    <t>INCOCO VO5 CTA1 TUL</t>
  </si>
  <si>
    <t>CETSA</t>
  </si>
  <si>
    <t>No (-)</t>
  </si>
  <si>
    <t>CO0800001188</t>
  </si>
  <si>
    <t>INCOCO VO5 CTA1 BCJ</t>
  </si>
  <si>
    <t>CO0200001184</t>
  </si>
  <si>
    <t>INCOCO VO5 CTA1 CGO</t>
  </si>
  <si>
    <t>EMCARTAGO</t>
  </si>
  <si>
    <t>CO0800001176</t>
  </si>
  <si>
    <t>INCOCO VO5 CTA1 POY</t>
  </si>
  <si>
    <t>CEO</t>
  </si>
  <si>
    <t>CO0200001183</t>
  </si>
  <si>
    <t>INCOCO VO5 CTA2 CLO</t>
  </si>
  <si>
    <t>CJ TEXTILES</t>
  </si>
  <si>
    <t>CO0400001340</t>
  </si>
  <si>
    <t>CJ TEXTILES CTA1 CAL</t>
  </si>
  <si>
    <t>CO0400001339</t>
  </si>
  <si>
    <t>CJ TEXTILES CTA1 ENV</t>
  </si>
  <si>
    <t>SPARTA</t>
  </si>
  <si>
    <t>CO0200001338</t>
  </si>
  <si>
    <t>SPARTA CTA1 CLO</t>
  </si>
  <si>
    <t>CO0200001337</t>
  </si>
  <si>
    <t>SPARTA CTA2 CLO</t>
  </si>
  <si>
    <t>CBC</t>
  </si>
  <si>
    <t>CO0400001355</t>
  </si>
  <si>
    <t>GRUPO CBC CTA1 MED</t>
  </si>
  <si>
    <t>CO0200001354</t>
  </si>
  <si>
    <t>GRUPO CBC CTA5 CLO</t>
  </si>
  <si>
    <t>CO0200001353</t>
  </si>
  <si>
    <t>GRUPO CBC CTA4 CLO</t>
  </si>
  <si>
    <t>CO0200001352</t>
  </si>
  <si>
    <t>GRUPO CBC CTA3 CLO</t>
  </si>
  <si>
    <t>CO0200001351</t>
  </si>
  <si>
    <t>GRUPO CBC CTA2 CLO</t>
  </si>
  <si>
    <t>CO0200001350</t>
  </si>
  <si>
    <t>GRUPO CBC CTA1 CLO</t>
  </si>
  <si>
    <t>SABANILLA</t>
  </si>
  <si>
    <t>CO0400001348</t>
  </si>
  <si>
    <t>SABANILLA 2 FUZ</t>
  </si>
  <si>
    <t>ALIMENTARIAS SIGLO XXI</t>
  </si>
  <si>
    <t>CO0200001349</t>
  </si>
  <si>
    <t>ALIMENTARIA ROOSVELT CTA1 CLO</t>
  </si>
  <si>
    <t>INVERBURGER</t>
  </si>
  <si>
    <t>CO0100001392</t>
  </si>
  <si>
    <t>INVERBURGER MODELIA BOG</t>
  </si>
  <si>
    <t>CO0100001391</t>
  </si>
  <si>
    <t>INVERBURGER AMERICAS BOG</t>
  </si>
  <si>
    <t>Bogotá Americas Centro empresarial</t>
  </si>
  <si>
    <t>CO0100001396</t>
  </si>
  <si>
    <t>KFC</t>
  </si>
  <si>
    <t>CO0800001428</t>
  </si>
  <si>
    <t>KFC IBAGUE CC ESTACION</t>
  </si>
  <si>
    <t>CO0500001436</t>
  </si>
  <si>
    <t>KFC PORTAL DEL PRADO</t>
  </si>
  <si>
    <t>CO0100001401</t>
  </si>
  <si>
    <t>KFC ALCALA</t>
  </si>
  <si>
    <t>CO0200001422</t>
  </si>
  <si>
    <t>KFC CANEY</t>
  </si>
  <si>
    <t>CO0100001406</t>
  </si>
  <si>
    <t>KFC IMPERIAL</t>
  </si>
  <si>
    <t>CO0500001435</t>
  </si>
  <si>
    <t>KFC INT BUENAVISTA BARRANQUILLA</t>
  </si>
  <si>
    <t>CO0200001423</t>
  </si>
  <si>
    <t>KFC PASO ANCHO</t>
  </si>
  <si>
    <t>CO0400001397</t>
  </si>
  <si>
    <t>KFC JUNIN</t>
  </si>
  <si>
    <t>CO0100001416</t>
  </si>
  <si>
    <t>KFC CHIA</t>
  </si>
  <si>
    <t>CO0400001399</t>
  </si>
  <si>
    <t>KFC VIVA ENVIGADO</t>
  </si>
  <si>
    <t>CO0100001408</t>
  </si>
  <si>
    <t>KFC HELADERIA CC CALIMA</t>
  </si>
  <si>
    <t>CO0100001410</t>
  </si>
  <si>
    <t>KFC BOSA PIAMONTE</t>
  </si>
  <si>
    <t>CO0100001411</t>
  </si>
  <si>
    <t>KFC FONTIBON CENTRO</t>
  </si>
  <si>
    <t>CO0100001414</t>
  </si>
  <si>
    <t>KFC CHAPINERO</t>
  </si>
  <si>
    <t>CO0100001415</t>
  </si>
  <si>
    <t>KFC SANTAFE BOGOTA</t>
  </si>
  <si>
    <t>CO0100001417</t>
  </si>
  <si>
    <t>KFC PARK WAY</t>
  </si>
  <si>
    <t>CO0100001418</t>
  </si>
  <si>
    <t>KFC QUIRIGUA</t>
  </si>
  <si>
    <t>CO0200001419</t>
  </si>
  <si>
    <t>KFC CIUDAD CORDOBA</t>
  </si>
  <si>
    <t>CO0200001420</t>
  </si>
  <si>
    <t>KFC TERMINAL CALI</t>
  </si>
  <si>
    <t>CO0200001421</t>
  </si>
  <si>
    <t>KFC SAN FERNANDO</t>
  </si>
  <si>
    <t>CO0500001429</t>
  </si>
  <si>
    <t>KFC GUACARÍ</t>
  </si>
  <si>
    <t>CO0500001431</t>
  </si>
  <si>
    <t>KFC BUENAVISTA SANTA MARTA</t>
  </si>
  <si>
    <t>CO0500001432</t>
  </si>
  <si>
    <t>KFC CARRERA 43 BARRANQUILLA</t>
  </si>
  <si>
    <t>CO0500001433</t>
  </si>
  <si>
    <t>KFC INT AMERICAS BARRANQUILLA</t>
  </si>
  <si>
    <t>CO0500001434</t>
  </si>
  <si>
    <t>KFC AQUA</t>
  </si>
  <si>
    <t>CO0100001407</t>
  </si>
  <si>
    <t>KFC MODELIA</t>
  </si>
  <si>
    <t>CO0100001409</t>
  </si>
  <si>
    <t>KFC AV JIMENEZ</t>
  </si>
  <si>
    <t>CO0700001427</t>
  </si>
  <si>
    <t>KFC VENTURA CUCUTA</t>
  </si>
  <si>
    <t>CO0600001425</t>
  </si>
  <si>
    <t>KFC CENTRO PEREIRA</t>
  </si>
  <si>
    <t>CO0100001403</t>
  </si>
  <si>
    <t>KFC CALLE 100</t>
  </si>
  <si>
    <t>CO0100001404</t>
  </si>
  <si>
    <t>KFC PLAZA AMERICAS 2</t>
  </si>
  <si>
    <t>CO0800001424</t>
  </si>
  <si>
    <t>KFC SAN PEDRO PLAZA</t>
  </si>
  <si>
    <t>CO0500001430</t>
  </si>
  <si>
    <t>KFC PARQUE DE LOS NOVIOS</t>
  </si>
  <si>
    <t>CO0400001398</t>
  </si>
  <si>
    <t>KFC LA CENTRAL MEDELLIN</t>
  </si>
  <si>
    <t>CO0400001400</t>
  </si>
  <si>
    <t>KFC PLAZA FABRICATO BELLO</t>
  </si>
  <si>
    <t>CO0100001405</t>
  </si>
  <si>
    <t>KFC CALIMA</t>
  </si>
  <si>
    <t>CO0100001402</t>
  </si>
  <si>
    <t>KFC CALLE 85</t>
  </si>
  <si>
    <t>CO0100001412</t>
  </si>
  <si>
    <t>KFC VENECIA</t>
  </si>
  <si>
    <t>CO0100001413</t>
  </si>
  <si>
    <t>KFC DIVERPLAZA</t>
  </si>
  <si>
    <t>CO0600001426</t>
  </si>
  <si>
    <t>KFC CENTRO ARMENIA</t>
  </si>
  <si>
    <t>QUINDIO</t>
  </si>
  <si>
    <t>CHEF BURGER</t>
  </si>
  <si>
    <t>CO0400001447</t>
  </si>
  <si>
    <t>CHEF BURGER OF2</t>
  </si>
  <si>
    <t>CO0400001446</t>
  </si>
  <si>
    <t>CHEF BURGER OF1</t>
  </si>
  <si>
    <t>INMACULADA GUADALUPE</t>
  </si>
  <si>
    <t>CO0500001445</t>
  </si>
  <si>
    <t>ANDRES CARNE DE RES - STA MARTA</t>
  </si>
  <si>
    <t>SEM 1 - FEB</t>
  </si>
  <si>
    <t>FEBRERO</t>
  </si>
  <si>
    <t>COLVINSA</t>
  </si>
  <si>
    <t>CO0400001443</t>
  </si>
  <si>
    <t>COLVINSA - 2 - MOSQUERA</t>
  </si>
  <si>
    <t>SPOLETO</t>
  </si>
  <si>
    <t>CO0100001531</t>
  </si>
  <si>
    <t>spoleto 4</t>
  </si>
  <si>
    <t>CO0800001530</t>
  </si>
  <si>
    <t>spoleto 3</t>
  </si>
  <si>
    <t>MZK</t>
  </si>
  <si>
    <t>CO0200001438</t>
  </si>
  <si>
    <t>Mzk 1</t>
  </si>
  <si>
    <t>SAZERAK</t>
  </si>
  <si>
    <t>CO0100001437</t>
  </si>
  <si>
    <t>TREME1</t>
  </si>
  <si>
    <t>CO0400001529</t>
  </si>
  <si>
    <t>spoleto 2</t>
  </si>
  <si>
    <t>CO0100001528</t>
  </si>
  <si>
    <t>spoleto 1</t>
  </si>
  <si>
    <t>Farmatodo</t>
  </si>
  <si>
    <t>CO0200001468</t>
  </si>
  <si>
    <t>FARMATODO CAL CRA 1 N° 1</t>
  </si>
  <si>
    <t>CO0200001467</t>
  </si>
  <si>
    <t>FARMATODO CAL CL 18N</t>
  </si>
  <si>
    <t>CO0100001466</t>
  </si>
  <si>
    <t>FARMATODO CL 140 NO 7 C - 81</t>
  </si>
  <si>
    <t>CO0100001465</t>
  </si>
  <si>
    <t>FARMATODO BOG AK 13</t>
  </si>
  <si>
    <t>CO0100001464</t>
  </si>
  <si>
    <t>FARMATODO KR 15 NO 94</t>
  </si>
  <si>
    <t>CO0100001463</t>
  </si>
  <si>
    <t>FARMATODO KR 16 NO 82</t>
  </si>
  <si>
    <t>CO0100001462</t>
  </si>
  <si>
    <t>FARMATODO AC 127 NO 17</t>
  </si>
  <si>
    <t>CO0100001461</t>
  </si>
  <si>
    <t>FARMATODO AC 24 NO 59</t>
  </si>
  <si>
    <t>CO0100001460</t>
  </si>
  <si>
    <t>FARMATODO BOG CL 100 NO 19</t>
  </si>
  <si>
    <t>CO0100001459</t>
  </si>
  <si>
    <t>FARMATODO BOG CL 140 NO 13</t>
  </si>
  <si>
    <t>CO0100001458</t>
  </si>
  <si>
    <t>FARMATODO BOG DG 70 A NO 4</t>
  </si>
  <si>
    <t>CO0100001457</t>
  </si>
  <si>
    <t>FARMATODO BOG AV 15 106</t>
  </si>
  <si>
    <t>CO0100001456</t>
  </si>
  <si>
    <t>FARMATODO BOG AK 19 NO 139</t>
  </si>
  <si>
    <t>CO0100001455</t>
  </si>
  <si>
    <t>FARMATODO BOG KR 11 NO 99</t>
  </si>
  <si>
    <t>CO0500001454</t>
  </si>
  <si>
    <t>FARMATODO PLAZA CAMPESTRE</t>
  </si>
  <si>
    <t>BMP Bolivar SAS</t>
  </si>
  <si>
    <t>CO0500001471</t>
  </si>
  <si>
    <t>Town House Cartagena</t>
  </si>
  <si>
    <t>PRODIPOL</t>
  </si>
  <si>
    <t>CO0100001346</t>
  </si>
  <si>
    <t>PRODIPOL CTA5 BOG</t>
  </si>
  <si>
    <t>CO0100001345</t>
  </si>
  <si>
    <t>PRODIPOL CTA4 BOG</t>
  </si>
  <si>
    <t>CO0100001344</t>
  </si>
  <si>
    <t>PRODIPOL CTA3 BOG</t>
  </si>
  <si>
    <t>CO0100001343</t>
  </si>
  <si>
    <t>PRODIPOL CTA2 BOG</t>
  </si>
  <si>
    <t>CO0100001342</t>
  </si>
  <si>
    <t>PRODIPOL CTA1 BOG</t>
  </si>
  <si>
    <t>COMPRA DE CAFE TRUJILLO DURAN</t>
  </si>
  <si>
    <t>CO0800001386</t>
  </si>
  <si>
    <t>LUM LOGISTIC</t>
  </si>
  <si>
    <t>CO0100001480</t>
  </si>
  <si>
    <t>AK 30 NO 66 - 67</t>
  </si>
  <si>
    <t>CO0100001479</t>
  </si>
  <si>
    <t>AC 24 NO 75 - 35</t>
  </si>
  <si>
    <t>CO0100001478</t>
  </si>
  <si>
    <t>KR 75 NO 23 G - 14</t>
  </si>
  <si>
    <t>CO0100001477</t>
  </si>
  <si>
    <t>Carrera 71c #4-06</t>
  </si>
  <si>
    <t>CO0100001476</t>
  </si>
  <si>
    <t>CL 169 NO 51 - 23</t>
  </si>
  <si>
    <t>CO0100001475</t>
  </si>
  <si>
    <t>CL 97 A NO 58 - 19</t>
  </si>
  <si>
    <t>CO0100001474</t>
  </si>
  <si>
    <t>CL 97 A NO 58 - 19 LC 2</t>
  </si>
  <si>
    <t>Colo Coffee SAS</t>
  </si>
  <si>
    <t>CO0100001330</t>
  </si>
  <si>
    <t>COLO CAFE ZONA T BOG</t>
  </si>
  <si>
    <t>CO0100001329</t>
  </si>
  <si>
    <t>COLO CAFE AGUAS BOG</t>
  </si>
  <si>
    <t>CO0100001328</t>
  </si>
  <si>
    <t>COLO CAFE CHAPINERO</t>
  </si>
  <si>
    <t>CO0100001327</t>
  </si>
  <si>
    <t>COLO CAFE ANDES BOG</t>
  </si>
  <si>
    <t>INVERSIONES INT COLOMBIA SAS - ROOSVELT</t>
  </si>
  <si>
    <t>CO0400001194</t>
  </si>
  <si>
    <t>PLUS VIVIENDA LTDA</t>
  </si>
  <si>
    <t>CO0100001097</t>
  </si>
  <si>
    <t>Patrono Food Hall Carrera 7c Bis (No 39-82 cedritos)</t>
  </si>
  <si>
    <t>The Pub SAS</t>
  </si>
  <si>
    <t>CO0100001092</t>
  </si>
  <si>
    <t>IRISH PUB BOG JIMENEZ</t>
  </si>
  <si>
    <t>CO0100001083</t>
  </si>
  <si>
    <t>IRISH PUB BOG CEDRITOS 1</t>
  </si>
  <si>
    <t>CO0100001087</t>
  </si>
  <si>
    <t>IRISH PUB BOG PARQUE 93</t>
  </si>
  <si>
    <t>CO0100001089</t>
  </si>
  <si>
    <t>IRISH PUB BOG ZONA T 1</t>
  </si>
  <si>
    <t>CO0100001091</t>
  </si>
  <si>
    <t>IRISH PUB BOG GRAN ESTACION 2</t>
  </si>
  <si>
    <t>CO0100001095</t>
  </si>
  <si>
    <t>IRISH PUB BOG SAN FELIPE</t>
  </si>
  <si>
    <t>CO0100001096</t>
  </si>
  <si>
    <t>IRISH PUB BOG PEPE SIERRA</t>
  </si>
  <si>
    <t>CO0100001088</t>
  </si>
  <si>
    <t>IRISH PUB BOG OFICINA POLO</t>
  </si>
  <si>
    <t>CO0100001085</t>
  </si>
  <si>
    <t>IRISH PUB BOG CHAPINERO</t>
  </si>
  <si>
    <t>CO0100001084</t>
  </si>
  <si>
    <t>IRISH PUB BOG CEDRITOS 2</t>
  </si>
  <si>
    <t>CO0100001086</t>
  </si>
  <si>
    <t>IRISH PUB BOG GRAN ESTACION 1</t>
  </si>
  <si>
    <t>CO0100001094</t>
  </si>
  <si>
    <t>IRISH PUB BOG EL RETIRO</t>
  </si>
  <si>
    <t>CO0100001093</t>
  </si>
  <si>
    <t>IRISH PUB BOG CERVECERIA TOCANCIPA</t>
  </si>
  <si>
    <t>CO0100001090</t>
  </si>
  <si>
    <t>IRISH PUB BOG PEDRO MANDINGA</t>
  </si>
  <si>
    <t>HEYDAY</t>
  </si>
  <si>
    <t>CO0600000997</t>
  </si>
  <si>
    <t>HEYDAY GROUP ARM</t>
  </si>
  <si>
    <t>ALMACENES MAXIMO</t>
  </si>
  <si>
    <t>CO0800001384</t>
  </si>
  <si>
    <t>ALMACENES MAXIMO -ALMA 14</t>
  </si>
  <si>
    <t>CO0400001383</t>
  </si>
  <si>
    <t>ALMACENES MAXIMO -ALMA 86</t>
  </si>
  <si>
    <t>CO0400001382</t>
  </si>
  <si>
    <t>ALMACENES MAXIMO -ALMA 76</t>
  </si>
  <si>
    <t>CO0400001381</t>
  </si>
  <si>
    <t>ALMACENES MAXIMO -ALMA 46</t>
  </si>
  <si>
    <t>CO0400001380</t>
  </si>
  <si>
    <t>ALMACENES MAXIMO -ALMA 26</t>
  </si>
  <si>
    <t>CO0400001379</t>
  </si>
  <si>
    <t>ALMACENES MAXIMO -ALMA 66</t>
  </si>
  <si>
    <t>CO0500001378</t>
  </si>
  <si>
    <t>ALMACENES MAXIMO -ALMA 58</t>
  </si>
  <si>
    <t>CO0500001377</t>
  </si>
  <si>
    <t>ALMACENES MAXIMO -ALMA 57</t>
  </si>
  <si>
    <t>CO0400001376</t>
  </si>
  <si>
    <t>ALMACENES MAXIMO -ALMA NA</t>
  </si>
  <si>
    <t>CO0400001375</t>
  </si>
  <si>
    <t>ALMACENES MAXIMO -ALMA 91</t>
  </si>
  <si>
    <t>CO0400001374</t>
  </si>
  <si>
    <t>ALMACENES MAXIMO -ALMA 90</t>
  </si>
  <si>
    <t>CO0400001373</t>
  </si>
  <si>
    <t>ALMACENES MAXIMO -ALMA 89</t>
  </si>
  <si>
    <t>CO0400001372</t>
  </si>
  <si>
    <t>ALMACENES MAXIMO -ALMA 88 CTA 2</t>
  </si>
  <si>
    <t>CO0400001371</t>
  </si>
  <si>
    <t>ALMACENES MAXIMO -ALMA 88 CTA 1</t>
  </si>
  <si>
    <t>CO0400001370</t>
  </si>
  <si>
    <t>ALMACENES MAXIMO -ALMA 83</t>
  </si>
  <si>
    <t>CO0400001369</t>
  </si>
  <si>
    <t>ALMACENES MAXIMO -ALMA 69</t>
  </si>
  <si>
    <t>CO0400001368</t>
  </si>
  <si>
    <t>ALMACENES MAXIMO -ALMA 55</t>
  </si>
  <si>
    <t>CO0400001367</t>
  </si>
  <si>
    <t>ALMACENES MAXIMO -ALMA 16 CTA 2</t>
  </si>
  <si>
    <t>CO0400001366</t>
  </si>
  <si>
    <t>ALMACENES MAXIMO -ALMA 16 CTA 1</t>
  </si>
  <si>
    <t>CO0400001365</t>
  </si>
  <si>
    <t>ALMACENES MAXIMO -ALMA 15</t>
  </si>
  <si>
    <t>CO0800001364</t>
  </si>
  <si>
    <t>ALMACENES MAXIMO -ALMA 72 CTA 1</t>
  </si>
  <si>
    <t>CO0800001363</t>
  </si>
  <si>
    <t>ALMACENES MAXIMO -ALMA 72 CTA 2</t>
  </si>
  <si>
    <t>CO0800001362</t>
  </si>
  <si>
    <t>ALMACENES MAXIMO -ALMA 73</t>
  </si>
  <si>
    <t>AYE ASOCIADOS</t>
  </si>
  <si>
    <t>CO0800000881</t>
  </si>
  <si>
    <t>AGPE AYE ASOCIADOS EDS</t>
  </si>
  <si>
    <t>Inversiones JDP</t>
  </si>
  <si>
    <t>AHVACO SAS</t>
  </si>
  <si>
    <t>CASINOS ESPAÑA</t>
  </si>
  <si>
    <t>CO0500001054</t>
  </si>
  <si>
    <t>INVERSIONES LJC SAS</t>
  </si>
  <si>
    <t>CO0800000506</t>
  </si>
  <si>
    <t>AGPE INVERSIONES LJC SAS</t>
  </si>
  <si>
    <t>CO0100001347</t>
  </si>
  <si>
    <t>PRODIPOL CTA6 BOG</t>
  </si>
  <si>
    <t>CO0500001485</t>
  </si>
  <si>
    <t>Home BAQ 2</t>
  </si>
  <si>
    <t>SEM 2 - FEB</t>
  </si>
  <si>
    <t>YONATAN GONZALEZ</t>
  </si>
  <si>
    <t>CO0800000230</t>
  </si>
  <si>
    <t>AGPE DEPOSITO YONATAN GONZALEZ</t>
  </si>
  <si>
    <t>Gho Hoteles</t>
  </si>
  <si>
    <t>CO0100001493</t>
  </si>
  <si>
    <t>Gho Hoteles 1</t>
  </si>
  <si>
    <t>CO0600001494</t>
  </si>
  <si>
    <t>Gho Hoteles 2</t>
  </si>
  <si>
    <t>CO0200001496</t>
  </si>
  <si>
    <t>Gho Hoteles 4</t>
  </si>
  <si>
    <t>CO0200001495</t>
  </si>
  <si>
    <t>Gho Hoteles 3</t>
  </si>
  <si>
    <t>Taescol</t>
  </si>
  <si>
    <t>CO0100001501</t>
  </si>
  <si>
    <t>Taescol 1 BOG</t>
  </si>
  <si>
    <t>DICELER</t>
  </si>
  <si>
    <t>CO0100001502</t>
  </si>
  <si>
    <t>Taescol 2 BOG</t>
  </si>
  <si>
    <t>MANUFACTURAS LOROS SAS</t>
  </si>
  <si>
    <t>CO0100001499</t>
  </si>
  <si>
    <t>MANUFACTURAS LOROS</t>
  </si>
  <si>
    <t>PROMOTORA BELLATRIX SAS</t>
  </si>
  <si>
    <t>CO0100001525</t>
  </si>
  <si>
    <t>BELLATRIX LAGO</t>
  </si>
  <si>
    <t>CO0100001524</t>
  </si>
  <si>
    <t>BELLATRIX EL EDEN</t>
  </si>
  <si>
    <t>CO0100001523</t>
  </si>
  <si>
    <t>BELLATRIX DIVERPLAZA</t>
  </si>
  <si>
    <t>CO0100001522</t>
  </si>
  <si>
    <t>BELLATRIX MULTIPLAZA</t>
  </si>
  <si>
    <t>CO0100001521</t>
  </si>
  <si>
    <t>BELLATRIX PLAZA CENTRAL</t>
  </si>
  <si>
    <t>CO0100001520</t>
  </si>
  <si>
    <t>BELLATRIX PLAZA CLARO</t>
  </si>
  <si>
    <t>CO0100001519</t>
  </si>
  <si>
    <t>BELLATRIX TITAN</t>
  </si>
  <si>
    <t>CO0100001518</t>
  </si>
  <si>
    <t>BELLATRIX SAN AGUSTIN</t>
  </si>
  <si>
    <t>CO0100001517</t>
  </si>
  <si>
    <t>BELLATRIX CL 85</t>
  </si>
  <si>
    <t>CO0100001516</t>
  </si>
  <si>
    <t>BELLATRIX CL 74</t>
  </si>
  <si>
    <t>CO0100001515</t>
  </si>
  <si>
    <t>BELLATRIX CL 125</t>
  </si>
  <si>
    <t>CO0100001514</t>
  </si>
  <si>
    <t>BELLATRIX CEDRITOS</t>
  </si>
  <si>
    <t>CO0100001513</t>
  </si>
  <si>
    <t>BELLATRIX COUNTRY</t>
  </si>
  <si>
    <t>CO0100001512</t>
  </si>
  <si>
    <t>BELLATRIX GALERIAS</t>
  </si>
  <si>
    <t>CO0100001511</t>
  </si>
  <si>
    <t>BELLATRIX HAYUELOS</t>
  </si>
  <si>
    <t>CO0100001510</t>
  </si>
  <si>
    <t>BELLATRIX PLAZA IMPERIAL</t>
  </si>
  <si>
    <t>CO0100001509</t>
  </si>
  <si>
    <t>BELLATRIX PORTAL 80</t>
  </si>
  <si>
    <t>CO0100001508</t>
  </si>
  <si>
    <t>BELLATRIX SALITRE</t>
  </si>
  <si>
    <t>CO0100001507</t>
  </si>
  <si>
    <t>BELLATRIX TINTAL</t>
  </si>
  <si>
    <t>PIKO RIKO LAS PALMAS</t>
  </si>
  <si>
    <t>Inversiones Khimaira Sas</t>
  </si>
  <si>
    <t>CO0100001536</t>
  </si>
  <si>
    <t>Khimaira KR 7 BOG</t>
  </si>
  <si>
    <t>SURAMERICA COMERCIAL SAS</t>
  </si>
  <si>
    <t>CO0100001566</t>
  </si>
  <si>
    <t>SURAMERICA COMERCIAL CRA 7 21 62 BOG</t>
  </si>
  <si>
    <t>CO0400001565</t>
  </si>
  <si>
    <t>SURAMERICA COMERCIAL FONTANAR CC 2</t>
  </si>
  <si>
    <t>CO0100001564</t>
  </si>
  <si>
    <t>SURAMERICA COMERCIAL CC UNICENTRO DE OCCIDENTE CRA 111C 86 05 BOG</t>
  </si>
  <si>
    <t>CO0100001563</t>
  </si>
  <si>
    <t>SURAMERICA COMERCIAL CLL 7 7 53 FUSAGASUGA</t>
  </si>
  <si>
    <t>CO0100001562</t>
  </si>
  <si>
    <t>SURAMERICA COMERCIAL AV CRA 7 138 33 CC PALATINO BOG</t>
  </si>
  <si>
    <t>CO0100001561</t>
  </si>
  <si>
    <t>SURAMERICA COMERCIAL DIAG 16 104 51 CC PORTAL DE LA SABANA BOG</t>
  </si>
  <si>
    <t>CO0100001560</t>
  </si>
  <si>
    <t>SURAMERICA COMERCIAL CC NUESTRO BOGOTA AV CLL 86 63 20 BOG</t>
  </si>
  <si>
    <t>CO0100001559</t>
  </si>
  <si>
    <t>SURAMERICA COMERCIAL CC PLAZA IMPERIAL CRA 104 148 07 BOG</t>
  </si>
  <si>
    <t>CO0400001558</t>
  </si>
  <si>
    <t>SURAMERICA COMERCIAL FONTANAR CC 1</t>
  </si>
  <si>
    <t>CO0100001557</t>
  </si>
  <si>
    <t>SURAMERICA COMERCIAL CC EL EDEN AV BOY 15 98 BOG</t>
  </si>
  <si>
    <t>CO0100001556</t>
  </si>
  <si>
    <t>SURAMERICA COMERCIAL CRA 59 152B 79 CC MULTIDRIVE BOG</t>
  </si>
  <si>
    <t>CO0200001555</t>
  </si>
  <si>
    <t>SURAMERICA COMERCIAL CC NUESTRO CARTAGO CR 2 33 33 CARTAGO</t>
  </si>
  <si>
    <t>EEP CARTAGO</t>
  </si>
  <si>
    <t>CO0500001554</t>
  </si>
  <si>
    <t>SURAMERICA COMERCIAL SUGAMUXI PLAZA COMERCIAL CLL 12 10 10 SOGA</t>
  </si>
  <si>
    <t>CO0200001553</t>
  </si>
  <si>
    <t>SURAMERICA COMERCIAL CC PRYCA CLL 13 31 45 CALI</t>
  </si>
  <si>
    <t>CO0200001552</t>
  </si>
  <si>
    <t>SURAMERICA COMERCIAL CR 1 62 00 CALI</t>
  </si>
  <si>
    <t>CO0200001551</t>
  </si>
  <si>
    <t>SURAMERICA COMERCIAL CLL 25 83 51 CALI</t>
  </si>
  <si>
    <t>CO0200001550</t>
  </si>
  <si>
    <t>SURAMERICA COMERCIAL CC LA 14 CR 98B 25 130 CALI</t>
  </si>
  <si>
    <t>CO0200001549</t>
  </si>
  <si>
    <t>SURAMERICA COMERCIAL AV 6 N 4 10 CALI</t>
  </si>
  <si>
    <t>CO0800001548</t>
  </si>
  <si>
    <t>SURAMERICA COMERCIAL G P SAN ANTONIO CRA 15 PITALITO</t>
  </si>
  <si>
    <t>CO0800001547</t>
  </si>
  <si>
    <t>SURAMERICA COMERCIAL CRA 5 21 55 IBAGUE</t>
  </si>
  <si>
    <t>CO0800001546</t>
  </si>
  <si>
    <t>SURAMERICA COMERCIAL CR 5 21 27 IBAGUE</t>
  </si>
  <si>
    <t>CO0800001545</t>
  </si>
  <si>
    <t>SURAMERICA COMERCIAL CC CLL 60 IBAGUE</t>
  </si>
  <si>
    <t>CO0500001544</t>
  </si>
  <si>
    <t>SURAMERICA COMERCIAL PLAZA COMERCIAL LAS NIEVES CLL 26 #19-04 BQUILLA</t>
  </si>
  <si>
    <t>CO0500001543</t>
  </si>
  <si>
    <t>SURAMERICA COMERCIAL CR 4 # 11 A - 119 CC ARRECIFE P.H STA MTA</t>
  </si>
  <si>
    <t>CO0500001542</t>
  </si>
  <si>
    <t>SURAMERICA COMERCIAL CC PORTAL LIBERTADOR AV El Libertador 26 STA MTA</t>
  </si>
  <si>
    <t>CO0500001541</t>
  </si>
  <si>
    <t>SURAMERICA COMERCIAL CALLE 30 CC CARNAVAL SOL</t>
  </si>
  <si>
    <t>CO0500001540</t>
  </si>
  <si>
    <t>SURAMERICA COMERCIAL CC GRAN PLAZA DEL SOL CALLE 32 SOLEDAD</t>
  </si>
  <si>
    <t>CO0500001539</t>
  </si>
  <si>
    <t>SURAMERICA COMERCIAL CC NUESTRO ATLÁNTICO CALLE 63 SOLEDAD</t>
  </si>
  <si>
    <t>CENTRIPLAST SAS</t>
  </si>
  <si>
    <t>CO0100001588</t>
  </si>
  <si>
    <t>Centriplast KR 13A NO 8 114</t>
  </si>
  <si>
    <t>El Templo de la Moda Fresca SAS</t>
  </si>
  <si>
    <t>CO0800001609</t>
  </si>
  <si>
    <t>El Templo de la Moda Fresca SAS CLL 10 6 24 CENTRO</t>
  </si>
  <si>
    <t>CO0800001608</t>
  </si>
  <si>
    <t>El Templo de la Moda Fresca SAS CRA 6 10 35 CENTRO</t>
  </si>
  <si>
    <t>CO0800001607</t>
  </si>
  <si>
    <t>El Templo de la Moda Fresca SAS CRA 26 41 19 APT 401 EL POBLADO</t>
  </si>
  <si>
    <t>CO0800001606</t>
  </si>
  <si>
    <t>El Templo de la Moda Fresca SAS CRA 26 41 19 APT 301 EL POBLADO</t>
  </si>
  <si>
    <t>CO0800001605</t>
  </si>
  <si>
    <t>El Templo de la Moda Fresca SAS CRA 26 41 19 APT 201 EL POBLADO</t>
  </si>
  <si>
    <t>CO0800001604</t>
  </si>
  <si>
    <t>El Templo de la Moda Fresca SAS CRA 26 41 21 EL POBLADO</t>
  </si>
  <si>
    <t>CO0800001603</t>
  </si>
  <si>
    <t>El Templo de la Moda Fresca SAS CRA 9 4 47 CENTRO</t>
  </si>
  <si>
    <t>CO0800001602</t>
  </si>
  <si>
    <t>El Templo de la Moda Fresca SAS CLL 35 16 52 CENTRO</t>
  </si>
  <si>
    <t>CO0500001601</t>
  </si>
  <si>
    <t>El Templo de la Moda Fresca SAS - Barrancabermeja - CT1</t>
  </si>
  <si>
    <t>ENEL X</t>
  </si>
  <si>
    <t>CO0800001600</t>
  </si>
  <si>
    <t>El Templo de la Moda Fresca SAS CL 49N 8 66</t>
  </si>
  <si>
    <t>CO0800001599</t>
  </si>
  <si>
    <t>El Templo de la Moda Fresca SAS CL 16 CR 18 - 21 LOCAL 3</t>
  </si>
  <si>
    <t>CO0500001598</t>
  </si>
  <si>
    <t>El Templo de la Moda Fresca SAS CL 30 CR 41 - 27 PISO 1 APTO 1</t>
  </si>
  <si>
    <t>CO0500001597</t>
  </si>
  <si>
    <t>El Templo de la Moda Fresca SAS CL 17 # CR 5 - 12 DPL AO4983</t>
  </si>
  <si>
    <t>CO0100001596</t>
  </si>
  <si>
    <t>El Templo de la Moda Fresca SAS CL 32 24-38 P 1 LOC 1</t>
  </si>
  <si>
    <t>Red Global Park</t>
  </si>
  <si>
    <t>CO0500001573</t>
  </si>
  <si>
    <t>INVER GLOBAL PARK CARRT A SANTO TOMAS # KM 5</t>
  </si>
  <si>
    <t>EPS RADIOLOGOS PEREZ Y ASOCIADOS</t>
  </si>
  <si>
    <t>CO0500001572</t>
  </si>
  <si>
    <t>EPS RADIOLOGOS PEREZ Y ASOCIADOS CR 57 BARRQLLA</t>
  </si>
  <si>
    <t>ALIMENTOS SAS S.A.S</t>
  </si>
  <si>
    <t>CO0100001571</t>
  </si>
  <si>
    <t>CO0100001570</t>
  </si>
  <si>
    <t>Soluciones Aduaneras</t>
  </si>
  <si>
    <t>CO0500001569</t>
  </si>
  <si>
    <t>AGENCIA DE ADUANAS SOLUCIONES ADUANERAS S.A.S.</t>
  </si>
  <si>
    <t>SEM 4 - DIC</t>
  </si>
  <si>
    <t>PROEMPACK COLOMBIA SAS</t>
  </si>
  <si>
    <t>CO0100001568</t>
  </si>
  <si>
    <t>CO0100001567</t>
  </si>
  <si>
    <t>GHL HOTELES</t>
  </si>
  <si>
    <t>CO0100001500</t>
  </si>
  <si>
    <t>HOTELES GHL</t>
  </si>
  <si>
    <t>MACONDO CAPITAL</t>
  </si>
  <si>
    <t>CO0500001590</t>
  </si>
  <si>
    <t>RESTAURANTE PAMPA</t>
  </si>
  <si>
    <t>CO0800001589</t>
  </si>
  <si>
    <t>SOLUCIONES EN INGENIERIA Y SOFTWARE S.A.S</t>
  </si>
  <si>
    <t>CO0800001492</t>
  </si>
  <si>
    <t>PANADERIA GALICIA</t>
  </si>
  <si>
    <t>CO0200001533</t>
  </si>
  <si>
    <t>CEDENAR</t>
  </si>
  <si>
    <t>NARIÑO</t>
  </si>
  <si>
    <t>CO0200001713</t>
  </si>
  <si>
    <t>DORIS MAGOLA MURIEL PANTOJA-RESTAURANTE</t>
  </si>
  <si>
    <t>LIDA CONSTANZA ANACONA FRANCO</t>
  </si>
  <si>
    <t>CO0800001491</t>
  </si>
  <si>
    <t>JORGE EDUARDO CALDERON FIERRO</t>
  </si>
  <si>
    <t>CO0800001387</t>
  </si>
  <si>
    <t>MARCO FELIPE RUIZ CORREA - IMPRESS</t>
  </si>
  <si>
    <t>CO0200001592</t>
  </si>
  <si>
    <t>WM IMPRESORES SA</t>
  </si>
  <si>
    <t>CO0200001482</t>
  </si>
  <si>
    <t>MADERECO DE COLOMBIA SAS</t>
  </si>
  <si>
    <t>CO0800001506</t>
  </si>
  <si>
    <t>ALIMENTOS CHOP SAS</t>
  </si>
  <si>
    <t>CO0100001610</t>
  </si>
  <si>
    <t>CORTEX CORREDOR TEXTILES S.A.S</t>
  </si>
  <si>
    <t>CO0100001595</t>
  </si>
  <si>
    <t>COMAPAN SA</t>
  </si>
  <si>
    <t>CO0100001613</t>
  </si>
  <si>
    <t>Comapan Sa KR 10 NO 19 SUR 53 LC 2</t>
  </si>
  <si>
    <t>CO0100001614</t>
  </si>
  <si>
    <t>Comapan Sa KR 42 B NO 13-57</t>
  </si>
  <si>
    <t>CO0100001619</t>
  </si>
  <si>
    <t>Comapan Sa KR 42 A BIS NO 14 02</t>
  </si>
  <si>
    <t>CO0100001625</t>
  </si>
  <si>
    <t>Comapan Sa KR 44 NO 20A 78 LC 1</t>
  </si>
  <si>
    <t>CO0100001612</t>
  </si>
  <si>
    <t>Comapan Sa CL 19 NO 69 86 LC 11</t>
  </si>
  <si>
    <t>CO0100001618</t>
  </si>
  <si>
    <t>Comapan Sa KR 42 A BIS NO 14 48</t>
  </si>
  <si>
    <t>CO0100001620</t>
  </si>
  <si>
    <t>Comapan Sa CL 15 NO 34 26</t>
  </si>
  <si>
    <t>CO0100001621</t>
  </si>
  <si>
    <t>Comapan Sa KR 42 B NO 14 18</t>
  </si>
  <si>
    <t>CO0100001617</t>
  </si>
  <si>
    <t>Comapan Sa KR 42 A BIS NO 13 90</t>
  </si>
  <si>
    <t>CO0100001622</t>
  </si>
  <si>
    <t>Comapan Sa KR 42 NO 13 28</t>
  </si>
  <si>
    <t>CO0100001627</t>
  </si>
  <si>
    <t>Comapan Sa CL 17 A NO 69B 05 LC 3</t>
  </si>
  <si>
    <t>CO0100001616</t>
  </si>
  <si>
    <t>Comapan Sa KR 43 NO 14 08</t>
  </si>
  <si>
    <t>CO0100001615</t>
  </si>
  <si>
    <t>Comapan Sa KR 42 B NO 13 83</t>
  </si>
  <si>
    <t>Desconectada</t>
  </si>
  <si>
    <t>CO0100001626</t>
  </si>
  <si>
    <t>Comapan Sa KR 42 B NO 14 09</t>
  </si>
  <si>
    <t>CO0100001624</t>
  </si>
  <si>
    <t>Comapan Sa KR 42 B NO 13 38</t>
  </si>
  <si>
    <t>CO0100001623</t>
  </si>
  <si>
    <t>Comapan Sa KR 15 NO 75 90</t>
  </si>
  <si>
    <t>Auto Stok S.A.S.</t>
  </si>
  <si>
    <t>CO0100001630</t>
  </si>
  <si>
    <t>Auto Stok S.A.S. KR 69 C NO 98 A - 10</t>
  </si>
  <si>
    <t>CO0100001629</t>
  </si>
  <si>
    <t>Auto Stok S.A.S. KR 28 A NO 65 - 50</t>
  </si>
  <si>
    <t>CO0100001638</t>
  </si>
  <si>
    <t>Auto Stok S.A.S. CL 98 A NO 69 - 73</t>
  </si>
  <si>
    <t>CO0100001636</t>
  </si>
  <si>
    <t>Auto Stok S.A.S. CL 98 NO 69 C - 44</t>
  </si>
  <si>
    <t>CO0100001634</t>
  </si>
  <si>
    <t>Auto Stok S.A.S. CL 100 NO 64 - 98</t>
  </si>
  <si>
    <t>CO0100001633</t>
  </si>
  <si>
    <t>Auto Stok S.A.S. AK 70 NO 98 - 26</t>
  </si>
  <si>
    <t>CO0100001632</t>
  </si>
  <si>
    <t>Auto Stok S.A.S. CL 98 NO 69 C - 34</t>
  </si>
  <si>
    <t>CO0100001637</t>
  </si>
  <si>
    <t>Auto Stok S.A.S. CL 98 A NO 69 C - 35</t>
  </si>
  <si>
    <t>CO0100001635</t>
  </si>
  <si>
    <t>Auto Stok S.A.S. KR 69 C NO 98 - 45 IN 2</t>
  </si>
  <si>
    <t>CO0100001645</t>
  </si>
  <si>
    <t>Auto Stok S.A.S. CL 66 NO 28-29</t>
  </si>
  <si>
    <t>CO0100001640</t>
  </si>
  <si>
    <t>Auto Stok S.A.S. KR 27 A NO 2 - 74</t>
  </si>
  <si>
    <t>CO0100001639</t>
  </si>
  <si>
    <t>Auto Stok S.A.S. KR 69 C NO 98 - 15</t>
  </si>
  <si>
    <t>CO0100001631</t>
  </si>
  <si>
    <t>Auto Stok S.A.S. KR 69 C NO 98 - 35</t>
  </si>
  <si>
    <t>CO0100001641</t>
  </si>
  <si>
    <t>Auto Stok S.A.S. KR 14 NO 19 SUR - 40</t>
  </si>
  <si>
    <t>CO0100001644</t>
  </si>
  <si>
    <t>Auto Stok S.A.S. AC 13 NO 79 - 40</t>
  </si>
  <si>
    <t>CO0100001643</t>
  </si>
  <si>
    <t>CO0100001642</t>
  </si>
  <si>
    <t>Auto Stok S.A.S. AK 70 NO 98 - 64</t>
  </si>
  <si>
    <t>SKF</t>
  </si>
  <si>
    <t>CO0400001652</t>
  </si>
  <si>
    <t>SKF MP COTA BG 18</t>
  </si>
  <si>
    <t>CO0400001653</t>
  </si>
  <si>
    <t>SKF MP COTA BG 19</t>
  </si>
  <si>
    <t>CO0100001650</t>
  </si>
  <si>
    <t>SKF AC 100 NO 19 54 Cuenta 1</t>
  </si>
  <si>
    <t>CO0100001651</t>
  </si>
  <si>
    <t>SKF AC 100 NO 19 54 Cuenta 2</t>
  </si>
  <si>
    <t>Lamyflex SA</t>
  </si>
  <si>
    <t>CO0100001675</t>
  </si>
  <si>
    <t>Mandala food</t>
  </si>
  <si>
    <t>CO0100001676</t>
  </si>
  <si>
    <t>Mandala Food K7 AUTO MEDELLIN</t>
  </si>
  <si>
    <t>Referencias plasticas</t>
  </si>
  <si>
    <t>CO0200001697</t>
  </si>
  <si>
    <t>Referencias Plásticas CR 18 10 23</t>
  </si>
  <si>
    <t>CO0200001696</t>
  </si>
  <si>
    <t>Referencias Plásticas CL 10 17 39</t>
  </si>
  <si>
    <t>CO0200001695</t>
  </si>
  <si>
    <t>Referencias Plásticas CL 10 17 51</t>
  </si>
  <si>
    <t>COMPRA Y VENTA DE CAFE ORO CAFE</t>
  </si>
  <si>
    <t>CO0800001699</t>
  </si>
  <si>
    <t>Evert Trochez Larrahondo</t>
  </si>
  <si>
    <t>CO0800001700</t>
  </si>
  <si>
    <t>DISTRIBUIDORA OCEAN BLUE S.A.S</t>
  </si>
  <si>
    <t>CO0200001701</t>
  </si>
  <si>
    <t>Legado Laurent</t>
  </si>
  <si>
    <t>CO0100001703</t>
  </si>
  <si>
    <t>CO0100001704</t>
  </si>
  <si>
    <t>CAV AUTOMOTORES S.A.S KR 53 NO 15</t>
  </si>
  <si>
    <t>CO0800001705</t>
  </si>
  <si>
    <t>WILFREDO ROJAS MACIAS</t>
  </si>
  <si>
    <t>Inversora los Heroes SAS</t>
  </si>
  <si>
    <t>CO0100001706</t>
  </si>
  <si>
    <t>Inversora los Heroes SAS Calle 167 62 48 LC1</t>
  </si>
  <si>
    <t>CO0100001709</t>
  </si>
  <si>
    <t>CO0100001707</t>
  </si>
  <si>
    <t>Inversora los Heroes SAS Calle 167 62 48 LC2</t>
  </si>
  <si>
    <t>CO0100001708</t>
  </si>
  <si>
    <t>Inversora los Heroes SAS Calle 167 62 73</t>
  </si>
  <si>
    <t>Milenium acabados y construcciones CL 127 NO 7 D - 19</t>
  </si>
  <si>
    <t>CENTRO IND COOPERATIVO DE TRABAJO ASOC ALFAREROS</t>
  </si>
  <si>
    <t>CO0500001712</t>
  </si>
  <si>
    <t>WEBSYS S.A.S</t>
  </si>
  <si>
    <t>CO0400001715</t>
  </si>
  <si>
    <t>Websys CL 5 MZ E-3</t>
  </si>
  <si>
    <t>COMPAC SAS</t>
  </si>
  <si>
    <t>CO0100001716</t>
  </si>
  <si>
    <t>COMPAC SAS CR 32 A</t>
  </si>
  <si>
    <t>CO0100001717</t>
  </si>
  <si>
    <t>COMPAC SAS CR 31 A CTA1</t>
  </si>
  <si>
    <t>CO0100001718</t>
  </si>
  <si>
    <t>COMPAC SAS CL 6A</t>
  </si>
  <si>
    <t>CO0100001719</t>
  </si>
  <si>
    <t>COMPAC SAS CR 31 A CTA2</t>
  </si>
  <si>
    <t>PLASTICOS COHEN E HIJAS S.A.S</t>
  </si>
  <si>
    <t>CO0500001720</t>
  </si>
  <si>
    <t>FIRMA DE DOCUMENTOS</t>
  </si>
  <si>
    <t>Etapa 1 (revisión documentaria)</t>
  </si>
  <si>
    <t>CO0100001722</t>
  </si>
  <si>
    <t>SUB LAT SAS Cl 20 0 54 Ap 202</t>
  </si>
  <si>
    <t>CO0100001721</t>
  </si>
  <si>
    <t>SUB LAT SAS AC 24 NO 51 - 40 LC 108</t>
  </si>
  <si>
    <t>CO0100001723</t>
  </si>
  <si>
    <t>SUB LAT SAS Ak 7 20 46</t>
  </si>
  <si>
    <t>BELLO HORIZONTE CONDOMINIO CAMPESTRE</t>
  </si>
  <si>
    <t>CO0200001724</t>
  </si>
  <si>
    <t>BELLO HORIZONTE CONDOMINIO CAMPESTRE CR 145 19-81</t>
  </si>
  <si>
    <t>Laboratorio Clinico Kheneyzir Fayad</t>
  </si>
  <si>
    <t>CO0500001728</t>
  </si>
  <si>
    <t>LABORATORIO CLINICO KHENEYZIR FAYAD S.A.S calle 85 50 # 159 -</t>
  </si>
  <si>
    <t>Navarra Belleza SAS</t>
  </si>
  <si>
    <t>CO0100001729</t>
  </si>
  <si>
    <t>Navarra Belleza SAS AK 19 NO 109 A - 55</t>
  </si>
  <si>
    <t>De Moda SAS</t>
  </si>
  <si>
    <t>CO0800001749</t>
  </si>
  <si>
    <t>De Moda Sas K 20 9 60 P</t>
  </si>
  <si>
    <t>CO0800001748</t>
  </si>
  <si>
    <t>De Moda Sas CR 30A 38 42 P 1 BRR CENTRO</t>
  </si>
  <si>
    <t>CO0200001747</t>
  </si>
  <si>
    <t>De Moda Sas CR 7 16B-64</t>
  </si>
  <si>
    <t>CO0200001746</t>
  </si>
  <si>
    <t>De Moda Sas Cr 26 27 17</t>
  </si>
  <si>
    <t>CO0500001745</t>
  </si>
  <si>
    <t>De Moda Sas CL 22 20-82 BR Las Angustias</t>
  </si>
  <si>
    <t>CO0500001744</t>
  </si>
  <si>
    <t>De Moda Sas CL 22 20-84 P 1 LOC 1</t>
  </si>
  <si>
    <t>CO0500001743</t>
  </si>
  <si>
    <t>De Moda Sas CR 5 # CL 13 - 33 APTO 1 AO480</t>
  </si>
  <si>
    <t>CO0500001742</t>
  </si>
  <si>
    <t>De Moda Sas CR 5 # CL 13 - 25 DPL AO479</t>
  </si>
  <si>
    <t>CO0500001741</t>
  </si>
  <si>
    <t>De Moda Sas CR 5 # CL 13 - 15 DPL AO450</t>
  </si>
  <si>
    <t>CO0200001740</t>
  </si>
  <si>
    <t>De Moda Sas Cr 27 29 62</t>
  </si>
  <si>
    <t>CO0200001739</t>
  </si>
  <si>
    <t>De Moda Sas Cr 27 29 68</t>
  </si>
  <si>
    <t>CO0800001738</t>
  </si>
  <si>
    <t>De Moda Sas 15-LA ESTRELLA - CARRERA QUINTA</t>
  </si>
  <si>
    <t>CO0400001737</t>
  </si>
  <si>
    <t>De Moda Sas CR 2 34-61 LOC 102</t>
  </si>
  <si>
    <t>CO0400001736</t>
  </si>
  <si>
    <t>De Moda Sas CR 2 34-61 LOC 111</t>
  </si>
  <si>
    <t>CO0400001735</t>
  </si>
  <si>
    <t>De Moda Sas CR 2 34-61 LOC 101</t>
  </si>
  <si>
    <t>CO0800001734</t>
  </si>
  <si>
    <t>De Moda Sas CRA 23 24 03 CENTRO</t>
  </si>
  <si>
    <t>CO0800001733</t>
  </si>
  <si>
    <t>De Moda Sas CR 4 Cll 12 4 A 05 CENTRO</t>
  </si>
  <si>
    <t>CO0200001732</t>
  </si>
  <si>
    <t>De Moda Sas Cl 2 3 50 El Centro</t>
  </si>
  <si>
    <t>CO0200001731</t>
  </si>
  <si>
    <t>De Moda Sas CR 12 7 11 JOSE GABAL (EL CENTRO)</t>
  </si>
  <si>
    <t>CO0200001730</t>
  </si>
  <si>
    <t>De Moda Sas Cl 7 13 38</t>
  </si>
  <si>
    <t>LEONARDO - RODRIGUEZ ANGARITA</t>
  </si>
  <si>
    <t>CO0800001750</t>
  </si>
  <si>
    <t>LEONARDO RODRIGUEZ ANGARITA CR 1H 2 77</t>
  </si>
  <si>
    <t>BANCO DAVIVIENDA S A</t>
  </si>
  <si>
    <t>CO0100001783</t>
  </si>
  <si>
    <t>Davivienda SA 2 CR 3 CL 4 39 P 1 APTO 1 BOCAGRANDE</t>
  </si>
  <si>
    <t>CO0100001782</t>
  </si>
  <si>
    <t>Davivienda SA 2 CL 32 24 85 BOCAGRANDE</t>
  </si>
  <si>
    <t>CO0500001781</t>
  </si>
  <si>
    <t>Davivienda SA 2 CL 82 55 91 LOC 201A ALTOSDEL PRADO C CCI</t>
  </si>
  <si>
    <t>CO0500001780</t>
  </si>
  <si>
    <t>Davivienda SA 2 CR 28 58 148 LOC 207 ALTOS DEL PRADO</t>
  </si>
  <si>
    <t>CO0500001779</t>
  </si>
  <si>
    <t>Davivienda SA 2 CL 23 CR 4 69 LOC 7 EL CENTRO</t>
  </si>
  <si>
    <t>CO0500001778</t>
  </si>
  <si>
    <t>Davivienda SA 2 CR 5 CL 14 36 EL CENTRO</t>
  </si>
  <si>
    <t>CO0500001777</t>
  </si>
  <si>
    <t>Davivienda SA 2 SECTOR 1 LOTE B 1 LOC 227 EL CENTRO</t>
  </si>
  <si>
    <t>CO0500001776</t>
  </si>
  <si>
    <t>Davivienda SA 2 CR 4 9 23 APTO 1 EL CENTRO</t>
  </si>
  <si>
    <t>CO0500001775</t>
  </si>
  <si>
    <t>Davivienda SA 2 CR 8 CL 1 104 EL CENTRO</t>
  </si>
  <si>
    <t>CO0500001774</t>
  </si>
  <si>
    <t>Davivienda SA 2 CL 5 5 65</t>
  </si>
  <si>
    <t>LA GUAJIRA</t>
  </si>
  <si>
    <t>CO0500001773</t>
  </si>
  <si>
    <t>Davivienda SA 2 CL 2 CR 6 93 EL CENTRO</t>
  </si>
  <si>
    <t>CO0400001772</t>
  </si>
  <si>
    <t>Davivienda SA 2 CR 1 31 44 BARRIO EL CENTRO</t>
  </si>
  <si>
    <t>CO0400001771</t>
  </si>
  <si>
    <t>Davivienda SA 2 CL 44 10 91 LOC 39A BARRIO ALAMEDAS DEL SI</t>
  </si>
  <si>
    <t>CO0400001770</t>
  </si>
  <si>
    <t>Davivienda SA 2 CR 6 68 72 LOC 108 BARRIO LOS ALCAZARES CT</t>
  </si>
  <si>
    <t>CO0500001769</t>
  </si>
  <si>
    <t>Davivienda SA 2 CL 16 9 16 CENTRO DAVIVIENDA PRINCIPAL</t>
  </si>
  <si>
    <t>CO0200001768</t>
  </si>
  <si>
    <t>Davivienda SA 2 CR 16 16 75 EL CENTRO AGUSTIN CODAZZI DAV</t>
  </si>
  <si>
    <t>CO0200001767</t>
  </si>
  <si>
    <t>Davivienda SA 2 CL 31 6A 133 LOC 46 MAYALES CC MAYALES PLA</t>
  </si>
  <si>
    <t>CO0100001766</t>
  </si>
  <si>
    <t>Davivienda SA 2 CL 33 8A 80 P 1 APTO 5 BOCAGRANDE</t>
  </si>
  <si>
    <t>CO0100001765</t>
  </si>
  <si>
    <t>Davivienda SA 2 CL 31 71 132 P 1 LOC 1 BOCAGRANDE</t>
  </si>
  <si>
    <t>CO0100001764</t>
  </si>
  <si>
    <t>Davivienda SA 2 CL 29 D 22 170 P 0 LOC 3 BOCAGRANDE</t>
  </si>
  <si>
    <t>CO0100001763</t>
  </si>
  <si>
    <t>Davivienda SA 2 CL COCHERA DEL GOBER 33 15 P 1 APTO 01 BO</t>
  </si>
  <si>
    <t>CO0100001762</t>
  </si>
  <si>
    <t>Davivienda SA 2 CL 31 54 215 BLOQ 1 P1 LOC 19 BOCAGRANDE</t>
  </si>
  <si>
    <t>CO0100001761</t>
  </si>
  <si>
    <t>Davivienda SA 2 CR 17 CL 26 8 BOCAGRANDE</t>
  </si>
  <si>
    <t>CO0100001760</t>
  </si>
  <si>
    <t>Davivienda SA 2 AV VENEZUELA 8A 44 P 01 LOC 108 BOCAGRAND</t>
  </si>
  <si>
    <t>CO0100001759</t>
  </si>
  <si>
    <t>Davivienda SA 2 CR 15 23 4 TURBACO BOCAGRANDE</t>
  </si>
  <si>
    <t>CO0500001758</t>
  </si>
  <si>
    <t>Davivienda SA 2 CL 45 38 11 P1 APTO 4 EL ROSARIO</t>
  </si>
  <si>
    <t>CO0500001757</t>
  </si>
  <si>
    <t>Davivienda SA 2 CR 54 55 105 EL PRADO</t>
  </si>
  <si>
    <t>CO0500001756</t>
  </si>
  <si>
    <t>Davivienda SA 2 CR 43 40 25 EL ROSARIO</t>
  </si>
  <si>
    <t>CO0500001755</t>
  </si>
  <si>
    <t>Davivienda SA 2 CL 82 51 26 P 1 LOC 1 ALTOS DEL PRADO</t>
  </si>
  <si>
    <t>CO0500001754</t>
  </si>
  <si>
    <t>Davivienda SA 2 CR 38 74 61 P 1 LOC 117 ALTOS DEL PRADO</t>
  </si>
  <si>
    <t>CO0500001753</t>
  </si>
  <si>
    <t>Davivienda SA 2 CR 44 37 31 P 1 ALTOS DEL PRADO</t>
  </si>
  <si>
    <t>CO0500001752</t>
  </si>
  <si>
    <t>Davivienda SA 2 CR 30 1 1841 LOC 1A ALTOS DEL PRADO</t>
  </si>
  <si>
    <t>CO0500001751</t>
  </si>
  <si>
    <t>Davivienda SA 2 CR 46 92 68 ALTOS DEL PRADO</t>
  </si>
  <si>
    <t>FRESNEVA S.A.S</t>
  </si>
  <si>
    <t>CO0800001785</t>
  </si>
  <si>
    <t>FRESNEVA S.A.S LO48B MZD OF ZONA FRANCA SURCOLOMBIANA</t>
  </si>
  <si>
    <t>SEM 1 - MAR</t>
  </si>
  <si>
    <t>MARZO</t>
  </si>
  <si>
    <t>VIPLA SAS</t>
  </si>
  <si>
    <t>CO0500001786</t>
  </si>
  <si>
    <t>VIPLA SAS CR 4 CL 26 - 40 PISO 1 APTO 17</t>
  </si>
  <si>
    <t>Cedritos Belleza SAS en Liquidacion</t>
  </si>
  <si>
    <t>CO0100001788</t>
  </si>
  <si>
    <t>Belleza SAS Calle 140 N 11 15 Pto 3</t>
  </si>
  <si>
    <t>CO0100001787</t>
  </si>
  <si>
    <t>Belleza SAS Calle 140 N 11 15 Pto 2</t>
  </si>
  <si>
    <t>SABORES &amp; DETALLES BAQ</t>
  </si>
  <si>
    <t>CO0500001789</t>
  </si>
  <si>
    <t>LIOLIFE SAS</t>
  </si>
  <si>
    <t>CO0100001790</t>
  </si>
  <si>
    <t>LIOLIFE SAS KR 30 NO 8 - 74</t>
  </si>
  <si>
    <t>CENTRAL DE COBRANZAS S.A.S.</t>
  </si>
  <si>
    <t>CO0500001791</t>
  </si>
  <si>
    <t>CENTRAL DE COBRANZAS carrera 43 # 95 - 20</t>
  </si>
  <si>
    <t>SEM 3 - FEB</t>
  </si>
  <si>
    <t>VELOGAS DE OCCIDENTE S.A. E.S.P.</t>
  </si>
  <si>
    <t>CO0200001793</t>
  </si>
  <si>
    <t>VELOGAS DE OCCIDENTE S.A. E.S.P. KM 2 VIA ZARAGOZA</t>
  </si>
  <si>
    <t>CO0200001792</t>
  </si>
  <si>
    <t>VELOGAS DE OCCIDENTE S.A. E.S.P. KM 3 VIA PANORAMA YUMBO</t>
  </si>
  <si>
    <t>MARITEX S.A.S.</t>
  </si>
  <si>
    <t>CO0500001795</t>
  </si>
  <si>
    <t>MARITEX S.A.S. CL 41 CR 46 - 213</t>
  </si>
  <si>
    <t>CO0500001794</t>
  </si>
  <si>
    <t>MARITEX S.A.S. CL 41 CR 46 - 205</t>
  </si>
  <si>
    <t>LIDAGAS S.A. E.S.P.</t>
  </si>
  <si>
    <t>CO0200001796</t>
  </si>
  <si>
    <t>industrias la coruña sas</t>
  </si>
  <si>
    <t>CO0400001797</t>
  </si>
  <si>
    <t>Industrias La Coruña AUT MEDELLIN KM 7 MCP FUNZA COSTADO OCCID CELTA TRADE PARK BG 38</t>
  </si>
  <si>
    <t>POY SAS</t>
  </si>
  <si>
    <t>CO0500001799</t>
  </si>
  <si>
    <t>POY S.A.S CR 50 CL 84 16</t>
  </si>
  <si>
    <t>grupo humo sas</t>
  </si>
  <si>
    <t>CO0500001800</t>
  </si>
  <si>
    <t>Grupo Humo sas CR 56 CL 98 - 65 LOC 2E CL4123</t>
  </si>
  <si>
    <t>Y.O &amp; CIA S.A.S</t>
  </si>
  <si>
    <t>CO0500001801</t>
  </si>
  <si>
    <t>Y.O &amp; CIA S.A.S CR 49C CL 75 - 98 DPL CM5015</t>
  </si>
  <si>
    <t>O.Y &amp; CIA SAS</t>
  </si>
  <si>
    <t>CO0500001802</t>
  </si>
  <si>
    <t>O.Y &amp; CIA SAS CR 57 CL 94-173 AP 1101</t>
  </si>
  <si>
    <t>INVERSIONES ASHA S.A.S.</t>
  </si>
  <si>
    <t>CO0100001803</t>
  </si>
  <si>
    <t>ASHA CR 22 28-7 P 1 APTO 02</t>
  </si>
  <si>
    <t>CAJA DE RETIRO DE LAS FUERZAS MILITARES</t>
  </si>
  <si>
    <t>CO0100001807</t>
  </si>
  <si>
    <t>CAJA DE RETIRO DE LAS FUERZAS MILITARES Cra 10 27 27</t>
  </si>
  <si>
    <t>CO0100001806</t>
  </si>
  <si>
    <t>CO0100001805</t>
  </si>
  <si>
    <t>CO0100001804</t>
  </si>
  <si>
    <t>alpe colombia</t>
  </si>
  <si>
    <t>CO0500001808</t>
  </si>
  <si>
    <t>Alpe colombia CL 79 CR 11- 49 local 2</t>
  </si>
  <si>
    <t>LAVISH GROUP S.A.S.</t>
  </si>
  <si>
    <t>CO0500001810</t>
  </si>
  <si>
    <t>Época Café CL 84 # 58 – 47</t>
  </si>
  <si>
    <t>CO0500001809</t>
  </si>
  <si>
    <t>CO0400001053</t>
  </si>
  <si>
    <t>CIUDAD DEL RIO</t>
  </si>
  <si>
    <t>ALEIDY GARCIA PERDOMO</t>
  </si>
  <si>
    <t>CO0800000674</t>
  </si>
  <si>
    <t>AGPE SOFITEL CASA LOMA</t>
  </si>
  <si>
    <t>CONGELADOS DE COLOMBIA CONGECOL LIMITADA</t>
  </si>
  <si>
    <t>CO0500001811</t>
  </si>
  <si>
    <t>Congecol ltda cr 48 cl 47 - 9</t>
  </si>
  <si>
    <t>SEM 2 - MAR</t>
  </si>
  <si>
    <t>CENTRAL DE ABASTESIMIENTO DEL VALLE CAVASA</t>
  </si>
  <si>
    <t>CTRAL DE ABASTESIMIENTO DEL VALLE CAVASA KM 11 VIA CANDELARIA CORREG EL CARMELO 4</t>
  </si>
  <si>
    <t>CO0200001814</t>
  </si>
  <si>
    <t>CTRAL DE ABASTESIMIENTO DEL VALLE CAVASA KM 11 VIA CANDELARIA 3</t>
  </si>
  <si>
    <t>CO0200001813</t>
  </si>
  <si>
    <t>CTRAL DE ABASTESIMIENTO DEL VALLE CAVASA KM 11 VIA CALI CANDELARIA CORREGIMIENTO 2</t>
  </si>
  <si>
    <t>CO0200002337</t>
  </si>
  <si>
    <t>CTRAL DE ABASTESIMIENTO DEL VALLE CAVASA KM 11 VIA CALI CANDELARIA CORREGIMIENTO 1</t>
  </si>
  <si>
    <t>FONDO GANADERO DEL TOLIMA S.A</t>
  </si>
  <si>
    <t>CO0800001820</t>
  </si>
  <si>
    <t>Carlima CRA 14 75A-29 LOC 2 ESTACION D</t>
  </si>
  <si>
    <t>CO0800001819</t>
  </si>
  <si>
    <t>Carlima VDA SOCORRO-GUAYABOS- COYAIMA</t>
  </si>
  <si>
    <t>CO0800001818</t>
  </si>
  <si>
    <t>Carlima vda la insula hda los cauchos</t>
  </si>
  <si>
    <t>CO0800001817</t>
  </si>
  <si>
    <t>Carlima KMT 1 ANTIGUA VIA AL GUAMO</t>
  </si>
  <si>
    <t>CO0800001816</t>
  </si>
  <si>
    <t>Carlima Kilómetro 3 Vía CHAPETON-FONDO GANADERO DEL TOLIMA-CARLIMA</t>
  </si>
  <si>
    <t>Moda Enterprise</t>
  </si>
  <si>
    <t>CO0500001825</t>
  </si>
  <si>
    <t>Moda Enterprise CARRERA 15 7 -65</t>
  </si>
  <si>
    <t>CO0500001824</t>
  </si>
  <si>
    <t>Moda Enterprise CR 9 10 - 37</t>
  </si>
  <si>
    <t>CO0500001823</t>
  </si>
  <si>
    <t>Moda Enterprise CR 9 18 - 24</t>
  </si>
  <si>
    <t>CO0500001822</t>
  </si>
  <si>
    <t>Moda Enterprise CALLE 18B #16-42</t>
  </si>
  <si>
    <t>CO0500001821</t>
  </si>
  <si>
    <t>Moda Enterprise CRA 45B#90210</t>
  </si>
  <si>
    <t>amber medicina y rehabiitacion</t>
  </si>
  <si>
    <t>CO0400001826</t>
  </si>
  <si>
    <t>Amber Medicina Y Rehabilitacion Sas cr 11 62a-57</t>
  </si>
  <si>
    <t>INVIBE S.A.S.</t>
  </si>
  <si>
    <t>CO0500001827</t>
  </si>
  <si>
    <t>Miura Steak House CR 52 CL 76 - 188 LOC 2</t>
  </si>
  <si>
    <t>VC HOSPITALITY GROUP S.A.S.</t>
  </si>
  <si>
    <t>CO0500001829</t>
  </si>
  <si>
    <t>Mantu Restaurante CL 79 CR 51 - 72 LOC 3 CM3568</t>
  </si>
  <si>
    <t>CO0500001828</t>
  </si>
  <si>
    <t>Mantu Restaurante CL 79 # 51 - 72 LOC 1-2 CM3563</t>
  </si>
  <si>
    <t>DIDIER JAVIER TRIANA CASTELLANOS</t>
  </si>
  <si>
    <t>CO0800001504</t>
  </si>
  <si>
    <t>SUPERMERCADO MERKAMAS LA GAITANA</t>
  </si>
  <si>
    <t>CO0800001505</t>
  </si>
  <si>
    <t>CARNES MERKAMAS LA GAITANA UNO SAS</t>
  </si>
  <si>
    <t>LADRILLERA J8</t>
  </si>
  <si>
    <t>CO0800001472</t>
  </si>
  <si>
    <t>CO0800001538</t>
  </si>
  <si>
    <t>ORLANDO CALDERON FIERRO</t>
  </si>
  <si>
    <t>FABENPLAST SAS</t>
  </si>
  <si>
    <t>CO0400001831</t>
  </si>
  <si>
    <t>IPS INTEGRAL CLINICAL CARE S.A.S</t>
  </si>
  <si>
    <t>CO0100001834</t>
  </si>
  <si>
    <t>IPS INTEGRAL CLINICAL CARE S.A.S CR 26 MZ E-25 P 2 APTO 2</t>
  </si>
  <si>
    <t>CO0100001833</t>
  </si>
  <si>
    <t>IPS INTEGRAL CLINICAL CARE S.A.S CR 21 A 29B - 22</t>
  </si>
  <si>
    <t>CO0100001832</t>
  </si>
  <si>
    <t>IPS INTEGRAL CLINICAL CARE S.A.S CL 16 9A-131 P1 APTO 1</t>
  </si>
  <si>
    <t>INDUSTRIA COLOMBIANA DE CONFECCIONES SA - EN REORGANIZACION</t>
  </si>
  <si>
    <t>CO0200001836</t>
  </si>
  <si>
    <t>INDUSTRIA COLOMBIANA DE CONFECCIONES SA - UPSELLING CR 8 16A 44</t>
  </si>
  <si>
    <t>CO0200001835</t>
  </si>
  <si>
    <t>INDUSTRIA COLOMBIANA DE CONFECCIONES SA - UPSELLING CL 31 6A 134 LC 181</t>
  </si>
  <si>
    <t>YURY VICTORIA DELGADO GARCIA</t>
  </si>
  <si>
    <t>CO0200001837</t>
  </si>
  <si>
    <t>PANADERIA Y RESTAURANTE COCOMIEL Calle 22 N AV 3 - 67</t>
  </si>
  <si>
    <t>ENERTOTAL</t>
  </si>
  <si>
    <t>SUPER NUEVO MILENIO S A</t>
  </si>
  <si>
    <t>CO0100001841</t>
  </si>
  <si>
    <t>SUPER NUEVO MILENIO UPSELLING KR 68B 24 39 IN 6 AP 201</t>
  </si>
  <si>
    <t>CO0100001840</t>
  </si>
  <si>
    <t>CO0100001839</t>
  </si>
  <si>
    <t>SUPER NUEVO MILENIO UPSELLING TV 100 A 80A 20 AP N3 004</t>
  </si>
  <si>
    <t>CO0100001838</t>
  </si>
  <si>
    <t>SUPER NUEVO MILENIO UPSELLING AK 15 123 30 PI 2 LC 19</t>
  </si>
  <si>
    <t>CONGO FILM SAS</t>
  </si>
  <si>
    <t>CO0100001842</t>
  </si>
  <si>
    <t>CONGO FILM SAS KR 65 81 55</t>
  </si>
  <si>
    <t>FRAYDER ANTONIO MARIN RAMIREZ</t>
  </si>
  <si>
    <t>CO0200001843</t>
  </si>
  <si>
    <t>PANADERIA COCOMIEL KR 5 # 62 - 07</t>
  </si>
  <si>
    <t>INDUSTRIAS GOYAINCOL S.A.S.</t>
  </si>
  <si>
    <t>CO0400001845</t>
  </si>
  <si>
    <t>Industrias Goya Incol Sas carrera 2 NO 21-90</t>
  </si>
  <si>
    <t>CO0400001844</t>
  </si>
  <si>
    <t>Industrias Goya Incol Sas carrera 2 NO 21-90 EL HATO MPIO FUNZA BGA 1</t>
  </si>
  <si>
    <t>INPERPLAS INDUSTRIA DE PERFILES PLASTICOS SAS</t>
  </si>
  <si>
    <t>CO0100001846</t>
  </si>
  <si>
    <t>Inperplas SAS CR 43 A # 20C - 31</t>
  </si>
  <si>
    <t>ENERCO</t>
  </si>
  <si>
    <t>supermercados mi campo</t>
  </si>
  <si>
    <t>CO0100001847</t>
  </si>
  <si>
    <t>Supermercados Mi Campo CLLE 119 N 12 - 55</t>
  </si>
  <si>
    <t>Cooking Food Box</t>
  </si>
  <si>
    <t>CO0100000152</t>
  </si>
  <si>
    <t>TINS SAS</t>
  </si>
  <si>
    <t>CO0100001852</t>
  </si>
  <si>
    <t>TINS SAS KR 32 NO 39 SUR - 41 PI 1</t>
  </si>
  <si>
    <t>CO0100001851</t>
  </si>
  <si>
    <t>TINS SAS AK 33 NO 39 SUR - 52</t>
  </si>
  <si>
    <t>CO0100001850</t>
  </si>
  <si>
    <t>TINS SAS KR 32 NO 39 SUR - 41</t>
  </si>
  <si>
    <t>CI Sunshine Bouquet SAS</t>
  </si>
  <si>
    <t>CO0400001888</t>
  </si>
  <si>
    <t>Sunshine Bouquet V RIOFRIO ORIENTAL F ROSAMIRA TABIO</t>
  </si>
  <si>
    <t>En registro</t>
  </si>
  <si>
    <t>CO0400001887</t>
  </si>
  <si>
    <t>Sunshine Bouquet V RIOFRIO OCC TABIO F MONTENEGRO</t>
  </si>
  <si>
    <t>CO0400001886</t>
  </si>
  <si>
    <t>Sunshine Bouquet VDA SAN JOSE SECTOR 3 ESQUINAS</t>
  </si>
  <si>
    <t>CO0400001885</t>
  </si>
  <si>
    <t>Sunshine Bouquet VDA SAN JOSE GACHANCIPA LA ESTANCIA</t>
  </si>
  <si>
    <t>CO0400001884</t>
  </si>
  <si>
    <t>Sunshine Bouquet VEREDA CHECUA F EL CAMELLON NEMOCON-CHEGUA</t>
  </si>
  <si>
    <t>CO0400001883</t>
  </si>
  <si>
    <t>Sunshine Bouquet VDA SANTA BARBARA FINCA JUAICA TABIO</t>
  </si>
  <si>
    <t>CO0400001882</t>
  </si>
  <si>
    <t>Sunshine Bouquet VD SALITRE FC VILLA INES ST</t>
  </si>
  <si>
    <t>CO0400001881</t>
  </si>
  <si>
    <t>Sunshine Bouquet VEREDA LA FUENTE TOCANCIPA CULTIVO</t>
  </si>
  <si>
    <t>CO0400001880</t>
  </si>
  <si>
    <t>Sunshine Bouquet VDA SANTA BARBARA TABIO BETANIA</t>
  </si>
  <si>
    <t>CO0400001879</t>
  </si>
  <si>
    <t>Sunshine Bouquet MP TABIO VD RIOFRIO FC DURAZNAL</t>
  </si>
  <si>
    <t>CO0400001878</t>
  </si>
  <si>
    <t>Sunshine Bouquet MP SESQUILE FC PETALOS DE COLOMBIA</t>
  </si>
  <si>
    <t>CO0400001877</t>
  </si>
  <si>
    <t>Sunshine Bouquet VDA LA FUENTE TOCANCIPA</t>
  </si>
  <si>
    <t>CO0400001876</t>
  </si>
  <si>
    <t>Sunshine Bouquet MP NEMOCON VD CHEQUA FC SANTA CATALINA</t>
  </si>
  <si>
    <t>CO0400001875</t>
  </si>
  <si>
    <t>Sunshine Bouquet MP GACHANCIPA VD SAN JOSE FC JARONMA</t>
  </si>
  <si>
    <t>CO0400001874</t>
  </si>
  <si>
    <t>Sunshine Bouquet VI ZIPAQUIRA CAJICA VE PORTACHUELO FI SUC</t>
  </si>
  <si>
    <t>CO0400001873</t>
  </si>
  <si>
    <t>Sunshine Bouquet VDA SALITRE</t>
  </si>
  <si>
    <t>CO0400001872</t>
  </si>
  <si>
    <t>PEESA</t>
  </si>
  <si>
    <t>SEM 1 - DIC</t>
  </si>
  <si>
    <t>CO0400001871</t>
  </si>
  <si>
    <t>Sunshine Bouquet VDA RIO FRIO ORIENTAL TABIO</t>
  </si>
  <si>
    <t>CO0400001870</t>
  </si>
  <si>
    <t>Sunshine Bouquet VDA EL PORVENIR 3 1 KM 3 ESQUINAS</t>
  </si>
  <si>
    <t>CO0400001869</t>
  </si>
  <si>
    <t>Sunshine Bouquet VDA PORVENIR 301 KM 3 ESQUINAS</t>
  </si>
  <si>
    <t>CO0400001868</t>
  </si>
  <si>
    <t>Sunshine Bouquet AUTOPISTA NORTE KM 50 VEREDA PALMIRA FINCA TORRE MOLINOS</t>
  </si>
  <si>
    <t>CO0400001867</t>
  </si>
  <si>
    <t>Sunshine Bouquet VEREDA SALITRE FINCA JUAICA</t>
  </si>
  <si>
    <t>CO0400001866</t>
  </si>
  <si>
    <t>Sunshine Bouquet VEREDA RIO FRIO OCCIDENTAL ST GRAN COLOMBIA</t>
  </si>
  <si>
    <t>CO0400001865</t>
  </si>
  <si>
    <t>Sunshine Bouquet VEREDA LA FUENTE CT TOCANCIPA</t>
  </si>
  <si>
    <t>CO0400001864</t>
  </si>
  <si>
    <t>Sunshine Bouquet VEREDA LA FUENTE CT TOCANCIPA COLINAS BOMBAS</t>
  </si>
  <si>
    <t>CO0400001863</t>
  </si>
  <si>
    <t>Sunshine Bouquet VEREDA RIO FRIO ORIENTAL KM 5 TABIO FINCA MONTEROSA</t>
  </si>
  <si>
    <t>CO0400001862</t>
  </si>
  <si>
    <t>Sunshine Bouquet VEREDA ESPIGA CARR CNTE KM 54 A 55 FINCA SAN ANTONIO</t>
  </si>
  <si>
    <t>CO0400001861</t>
  </si>
  <si>
    <t>Sunshine Bouquet VDA BOITA AUT NORTE KM 53</t>
  </si>
  <si>
    <t>CO0400001860</t>
  </si>
  <si>
    <t>Sunshine Bouquet MP TABIO VD TEJAS VERDES ST SALITRE FLORES DE COL</t>
  </si>
  <si>
    <t>CO0400001859</t>
  </si>
  <si>
    <t>Sunshine Bouquet MP SUESCA VD CHITIVA FC LA MACARENA</t>
  </si>
  <si>
    <t>CO0400001858</t>
  </si>
  <si>
    <t>Sunshine Bouquet MP SUESCA VD CHITIVA FC LA JIMENA BOMBAS</t>
  </si>
  <si>
    <t>CO0400001857</t>
  </si>
  <si>
    <t>Sunshine Bouquet MUNICIPIO DE SUESCA VDA CHITIVA FCA LA XIMENA</t>
  </si>
  <si>
    <t>CO0400001856</t>
  </si>
  <si>
    <t>Sunshine Bouquet VEREDA CHITIVA BAJO</t>
  </si>
  <si>
    <t>CO0400001855</t>
  </si>
  <si>
    <t>Sunshine Bouquet CARR SESQUILE NEMOCON</t>
  </si>
  <si>
    <t>CO0400001854</t>
  </si>
  <si>
    <t>CO0400001853</t>
  </si>
  <si>
    <t>Sunshine Bouquet MP SUESCA VD CHITIVA BAJO FC LA MACARENA</t>
  </si>
  <si>
    <t>EVENPLAST SAS</t>
  </si>
  <si>
    <t>CO0100001889</t>
  </si>
  <si>
    <t>EVANPLAST SAS CRA 64 A 3 35</t>
  </si>
  <si>
    <t>TRILLADORA EMANUEL LA CASA AMARILLA</t>
  </si>
  <si>
    <t>CO0800001890</t>
  </si>
  <si>
    <t>TRILLADORA EMANUEL LA CASA AMARILLA CR 15 10 A 39</t>
  </si>
  <si>
    <t>TENDENCIAS JEP SAS</t>
  </si>
  <si>
    <t>CO0100001891</t>
  </si>
  <si>
    <t>TENDENCIAS JEP SAS CL 6A 34 13</t>
  </si>
  <si>
    <t>Simalink S.A.S</t>
  </si>
  <si>
    <t>CO0800001894</t>
  </si>
  <si>
    <t>Simalink S.A.S C 40 23 99 ED CAMEL ING</t>
  </si>
  <si>
    <t>CO0800001893</t>
  </si>
  <si>
    <t>Simalink S.A.S CL 13 29 41 ed CENTRO MEDIC CONS 301</t>
  </si>
  <si>
    <t>CO0800001892</t>
  </si>
  <si>
    <t>Simalink S.A.S C 13 28 41</t>
  </si>
  <si>
    <t>Romer Soles SAS</t>
  </si>
  <si>
    <t>CO0100001895</t>
  </si>
  <si>
    <t>Romer Soles S.A.s CL 28 SUR NO 27 - 55</t>
  </si>
  <si>
    <t>OLYMPIA ENTRETENIMIENTO SAS</t>
  </si>
  <si>
    <t>CO0200001896</t>
  </si>
  <si>
    <t>OLYMPIA ENTRETENIMIENTO SAS Calle 6 Carrera 13-70</t>
  </si>
  <si>
    <t>OBDULIO MAYORGA &amp; CIA SAS</t>
  </si>
  <si>
    <t>CO0800001897</t>
  </si>
  <si>
    <t>ARROZ SAN MARTIN KM 1 ANTIGUA VIA GRANADA</t>
  </si>
  <si>
    <t>BRAHMAN PROCESADORA DE CARNES S.A.S</t>
  </si>
  <si>
    <t>CO0100001898</t>
  </si>
  <si>
    <t>Brahman Procesadora De Carnes Sas CR 55 N 17 A 13</t>
  </si>
  <si>
    <t>Sac be ventures colombia s.a.s</t>
  </si>
  <si>
    <t>CO0100001901</t>
  </si>
  <si>
    <t>Oportunidad de Hotel City Express AV CL 26 CR 92-31</t>
  </si>
  <si>
    <t>CO0100001900</t>
  </si>
  <si>
    <t>CO0100001899</t>
  </si>
  <si>
    <t>ALMACENES LA 14 S.A. EN LIQUIDACION JUDICIAL</t>
  </si>
  <si>
    <t>CO0200002086</t>
  </si>
  <si>
    <t>Almacenes La 14 Sa CL S/N SN 5000 CGTO POTRERITO, JAMUNDI</t>
  </si>
  <si>
    <t>CO0200002085</t>
  </si>
  <si>
    <t>Almacenes La 14 Sa CRA 50 # 5A-66 LOCAL 211</t>
  </si>
  <si>
    <t>CO0200002084</t>
  </si>
  <si>
    <t>Almacenes La 14 Sa CRA 50 # 5A-66 LOCAL 213</t>
  </si>
  <si>
    <t>CO0200002083</t>
  </si>
  <si>
    <t>Almacenes La 14 Sa CRA 50 # 5A-66 LOCAL 212</t>
  </si>
  <si>
    <t>CO0200002082</t>
  </si>
  <si>
    <t>Almacenes La 14 Sa CR 28 69 1 LAS MERCEDES</t>
  </si>
  <si>
    <t>CO0200002081</t>
  </si>
  <si>
    <t>Almacenes La 14 Sa Carrera 98B #25-130 TP16 - VALLE DE LILI CAL T16 LOCAL 0125 AL 0127</t>
  </si>
  <si>
    <t>CO0200002080</t>
  </si>
  <si>
    <t>Almacenes La 14 Sa Carrera 98B #25-130 TP16 - VALLE DE LILI CAL T16 ESPACIO 9127</t>
  </si>
  <si>
    <t>CO0200002079</t>
  </si>
  <si>
    <t>Almacenes La 14 Sa Carrera 98B #25-130 TP16 - VALLE DE LILI CAL T16 LOCAL A111</t>
  </si>
  <si>
    <t>CO0200002078</t>
  </si>
  <si>
    <t>Almacenes La 14 Sa Carrera 98B #25-130 TP16 - VALLE DE LILI CAL T16 LOCAL 0143</t>
  </si>
  <si>
    <t>CO0200002077</t>
  </si>
  <si>
    <t>Almacenes La 14 Sa Carrera 98B #25-130 TP16 - VALLE DE LILI CAL T16 LOCAL 0120</t>
  </si>
  <si>
    <t>CO0200002076</t>
  </si>
  <si>
    <t>Almacenes La 14 Sa Carrera 98B #25-130 TP16 - VALLE DE LILI CAL T16 LOCAL 0116</t>
  </si>
  <si>
    <t>CO0200002075</t>
  </si>
  <si>
    <t>Almacenes La 14 Sa Carrera 98B #25-130 TP16 - VALLE DE LILI CAL T16 LOCAL 0121</t>
  </si>
  <si>
    <t>CO0200002074</t>
  </si>
  <si>
    <t>Almacenes La 14 Sa Carrera 98B #25-130 TP16 - VALLE DE LILI CAL T16 LOCAL 0101-0102</t>
  </si>
  <si>
    <t>CO0200002073</t>
  </si>
  <si>
    <t>Almacenes La 14 Sa Carrera 98B #25-130 TP16 - VALLE DE LILI CAL T16 LOCAL 0105-0106</t>
  </si>
  <si>
    <t>CO0200002072</t>
  </si>
  <si>
    <t>Almacenes La 14 Sa Carrera 98B #25-130 TP16 - VALLE DE LILI CAL T16 LOCAL A121 AL 0123</t>
  </si>
  <si>
    <t>CO0200002071</t>
  </si>
  <si>
    <t>Almacenes La 14 Sa Carrera 98B #25-130 TP16 - VALLE DE LILI CAL T16 LOCAL B121</t>
  </si>
  <si>
    <t>CO0200002070</t>
  </si>
  <si>
    <t>Almacenes La 14 Sa Carrera 98B #25-130 TP16 - VALLE DE LILI CAL T16 LOCAL 0132 - 0133</t>
  </si>
  <si>
    <t>CO0200002069</t>
  </si>
  <si>
    <t>Almacenes La 14 Sa Carrera 98B #25-130 TP16 - VALLE DE LILI CAL TP16 LOCAL 0153-0154</t>
  </si>
  <si>
    <t>CO0200002068</t>
  </si>
  <si>
    <t>Almacenes La 14 Sa Carrera 98B #25-130 TP16 - VALLE DE LILI CAL T16 LOCAL 0151-0152</t>
  </si>
  <si>
    <t>CO0200002067</t>
  </si>
  <si>
    <t>Almacenes La 14 Sa Carrera 98B #25-130 TP16 - VALLE DE LILI CAL T16 LOCAL 0149</t>
  </si>
  <si>
    <t>CO0200002066</t>
  </si>
  <si>
    <t>Almacenes La 14 Sa Carrera 98B #25-130 TP16 - VALLE DE LILI CAL T16 LOCAL 0148</t>
  </si>
  <si>
    <t>CO0200002065</t>
  </si>
  <si>
    <t>Almacenes La 14 Sa Carrera 98B #25-130 TP16 - VALLE DE LILI CAL T16 LOCAL 0144</t>
  </si>
  <si>
    <t>CO0200002064</t>
  </si>
  <si>
    <t>Almacenes La 14 Sa Carrera 98B #25-130 TP16 - VALLE DE LILI CAL T16 LOCAL A147</t>
  </si>
  <si>
    <t>CO0200002063</t>
  </si>
  <si>
    <t>Almacenes La 14 Sa Carrera 98B #25-130 TP16 - VALLE DE LILI CAL T16 LOCAL A136</t>
  </si>
  <si>
    <t>CO0200002062</t>
  </si>
  <si>
    <t>Almacenes La 14 Sa Carrera 98B #25-130 TP16 - VALLE DE LILI CAL T16 ESPACIO 9128</t>
  </si>
  <si>
    <t>CO0200002061</t>
  </si>
  <si>
    <t>Almacenes La 14 Sa Carrera 98B #25-130 TP16 - VALLE DE LILI CAL T16 LOCAL 0135-0136</t>
  </si>
  <si>
    <t>CO0200002060</t>
  </si>
  <si>
    <t>Almacenes La 14 Sa Carrera 98B #25-130 TP16 - VALLE DE LILI CAL T16 LOCAL 0137-0138</t>
  </si>
  <si>
    <t>CO0200002059</t>
  </si>
  <si>
    <t>Almacenes La 14 Sa Carrera 98B #25-130 TP16 - VALLE DE LILI CAL T16 ESPACIO CONC. INM 9132</t>
  </si>
  <si>
    <t>CO0200002058</t>
  </si>
  <si>
    <t>Almacenes La 14 Sa Carrera 98B #25-130 TP16 - VALLE DE LILI CAL T16 LOCAL 0139</t>
  </si>
  <si>
    <t>CO0200002057</t>
  </si>
  <si>
    <t>Almacenes La 14 Sa Carrera 98B #25-130 TP16 - VALLE DE LILI CAL T16 LOCAL 0140</t>
  </si>
  <si>
    <t>CO0200002056</t>
  </si>
  <si>
    <t>Almacenes La 14 Sa Carrera 98B #25-130 TP16 - VALLE DE LILI CAL T16 LOCAL 0141</t>
  </si>
  <si>
    <t>CO0200002055</t>
  </si>
  <si>
    <t>Almacenes La 14 Sa Carrera 98B #25-130 TP16 - VALLE DE LILI CAL T16 LOCAL 0103-0104</t>
  </si>
  <si>
    <t>CO0200002054</t>
  </si>
  <si>
    <t>Almacenes La 14 Sa Carrera 98B #25-130 TP16 - VALLE DE LILI CAL T16 LOCAL 0130-0131</t>
  </si>
  <si>
    <t>CO0200002053</t>
  </si>
  <si>
    <t>Almacenes La 14 Sa Carrera 98B #25-130 TP16 - VALLE DE LILI CONTRATO SIN CONSUMO</t>
  </si>
  <si>
    <t>CO0200002052</t>
  </si>
  <si>
    <t>Almacenes La 14 Sa Carrera 98B #25-130 TP16 - VALLE DE LILI CAL T16 LOCAL 0119</t>
  </si>
  <si>
    <t>CO0200002051</t>
  </si>
  <si>
    <t>Almacenes La 14 Sa Carrera 98B #25-130 TP16 - VALLE DE LILI CAL T16 LOCAL 0118</t>
  </si>
  <si>
    <t>CO0200002050</t>
  </si>
  <si>
    <t>Almacenes La 14 Sa Carrera 98B #25-130 TP16 - VALLE DE LILI CAL T16 LOCAL 0150</t>
  </si>
  <si>
    <t>CO0200002049</t>
  </si>
  <si>
    <t>Almacenes La 14 Sa Carrera 98B #25-130 TP16 - VALLE DE LILI CAL T16 LOCAL 0108</t>
  </si>
  <si>
    <t>CO0200002048</t>
  </si>
  <si>
    <t>Almacenes La 14 Sa Carrera 98B #25-130 TP16 - VALLE DE LILI CAL T16 LOCAL 0109</t>
  </si>
  <si>
    <t>CO0200002047</t>
  </si>
  <si>
    <t>Almacenes La 14 Sa Carrera 98B #25-130 TP16 - VALLE DE LILI CAL T16 LOCAL 0110 - 0111</t>
  </si>
  <si>
    <t>CO0200002046</t>
  </si>
  <si>
    <t>CO0200002045</t>
  </si>
  <si>
    <t>Almacenes La 14 Sa Carrera 98B #25-130 TP16 - VALLE DE LILI CAL T16 LOCAL 0114-0116</t>
  </si>
  <si>
    <t>CO0200002044</t>
  </si>
  <si>
    <t>Almacenes La 14 Sa Carrera 98B #25-130 TP16 - VALLE DE LILI CAL T16 LOCAL 113</t>
  </si>
  <si>
    <t>CO0200002043</t>
  </si>
  <si>
    <t>Almacenes La 14 Sa Carrera 98B #25-130 TP16 - VALLE DE LILI CAL T16 ESPACIO 9122</t>
  </si>
  <si>
    <t>CO0200002042</t>
  </si>
  <si>
    <t>Almacenes La 14 Sa Carrera 98B #25-130 TP16 - VALLE DE LILI CAL T16 LOCAL 0142</t>
  </si>
  <si>
    <t>CO0200002041</t>
  </si>
  <si>
    <t>Almacenes La 14 Sa Carrera 98B #25-130 TP16 - VALLE DE LILI CAL T16 LOCAL 0124</t>
  </si>
  <si>
    <t>CO0200002040</t>
  </si>
  <si>
    <t>Almacenes La 14 Sa Carrera 98B #25-130 TP16 - VALLE DE LILI CAL T16 LOCAL 0147</t>
  </si>
  <si>
    <t>CO0200002039</t>
  </si>
  <si>
    <t>CO0200002038</t>
  </si>
  <si>
    <t>Almacenes La 14 Sa Carrera 98B #25-130 TP16 - VALLE DE LILI CAL T16 LOCAL 0146</t>
  </si>
  <si>
    <t>CO0200002037</t>
  </si>
  <si>
    <t>Almacenes La 14 Sa Carrera 98B #25-130 TP16 - VALLE DE LILI CAL T16 LOCAL 0129</t>
  </si>
  <si>
    <t>CO0200002036</t>
  </si>
  <si>
    <t>Almacenes La 14 Sa Carrera 98B #25-130 TP16 - VALLE DE LILI CAL T16 LOCAL 0128</t>
  </si>
  <si>
    <t>CO0200002035</t>
  </si>
  <si>
    <t>Almacenes La 14 Sa Carrera 98B #25-130 TP16 - VALLE DE LILI CAL T16 LOCAL 0145</t>
  </si>
  <si>
    <t>CO0200002034</t>
  </si>
  <si>
    <t>Almacenes La 14 Sa Carrera 80 # 6A 200 TP14 - PASOANCHO CAL T14 ESPACIO</t>
  </si>
  <si>
    <t>CO0200002033</t>
  </si>
  <si>
    <t>Almacenes La 14 Sa Carrera 80 # 6A 200 TP14 - PASOANCHO CAL T14 LOCAL 0109</t>
  </si>
  <si>
    <t>CO0200002032</t>
  </si>
  <si>
    <t>CO0200002031</t>
  </si>
  <si>
    <t>Almacenes La 14 Sa Carrera 80 # 6A 200 TP14 - PASOANCHO CAL T14 LOCAL 0221 AL 0224</t>
  </si>
  <si>
    <t>CO0200002030</t>
  </si>
  <si>
    <t>Almacenes La 14 Sa Carrera 80 # 6A 200 TP14 - PASOANCHO CAL T14 LOCAL 0226 AL 0228</t>
  </si>
  <si>
    <t>CO0200002029</t>
  </si>
  <si>
    <t>Almacenes La 14 Sa Carrera 80 # 6A 200 TP14 - PASOANCHO CAL T14 LOCAL 229</t>
  </si>
  <si>
    <t>CO0200002028</t>
  </si>
  <si>
    <t>Almacenes La 14 Sa Carrera 80 # 6A 200 TP14 - PASOANCHO CAL TP14</t>
  </si>
  <si>
    <t>CO0200002027</t>
  </si>
  <si>
    <t>Almacenes La 14 Sa Carrera 80 # 6A 200 TP14 - PASOANCHO CAL T14 LOCAL 0201 AL 0204</t>
  </si>
  <si>
    <t>CO0200002026</t>
  </si>
  <si>
    <t>CO0200002025</t>
  </si>
  <si>
    <t>CO0200002024</t>
  </si>
  <si>
    <t>Almacenes La 14 Sa Carrera 80 # 6A 200 TP14 - PASOANCHO CAL T14 LOCAL 0102 103</t>
  </si>
  <si>
    <t>CO0200002023</t>
  </si>
  <si>
    <t>CO0200002022</t>
  </si>
  <si>
    <t>CO0200002021</t>
  </si>
  <si>
    <t>Almacenes La 14 Sa Carrera 80 # 6A 200 TP14 - PASOANCHO CAL T14 LOCAL A107</t>
  </si>
  <si>
    <t>CO0200002020</t>
  </si>
  <si>
    <t>Almacenes La 14 Sa Carrera 80 # 6A 200 TP14 - PASOANCHO CAL T14 ESPACIO 9132</t>
  </si>
  <si>
    <t>CO0200002019</t>
  </si>
  <si>
    <t>Almacenes La 14 Sa Carrera 80 # 6A 200 TP14 - PASOANCHO CAL T14 ESPACIO 9137</t>
  </si>
  <si>
    <t>CO0200002018</t>
  </si>
  <si>
    <t>Almacenes La 14 Sa Carrera 80 # 6A 200 TP14 - PASOANCHO CAL T14 ESPACIO 9004</t>
  </si>
  <si>
    <t>CO0200002017</t>
  </si>
  <si>
    <t>Almacenes La 14 Sa Carrera 80 # 6A 200 TP14 - PASOANCHO CONTRATO SIN CONSUMO</t>
  </si>
  <si>
    <t>CO0200002016</t>
  </si>
  <si>
    <t>Almacenes La 14 Sa Carrera 80 # 6A 200 TP14 - PASOANCHO CAL T14 LOCAL 0225</t>
  </si>
  <si>
    <t>CO0200002015</t>
  </si>
  <si>
    <t>CO0200002014</t>
  </si>
  <si>
    <t>Almacenes La 14 Sa Carrera 80 # 6A 200 TP14 - PASOANCHO CAL T14 LOCAL 0008</t>
  </si>
  <si>
    <t>CO0200002013</t>
  </si>
  <si>
    <t>Almacenes La 14 Sa Carrera 80 # 6A 200 TP14 - PASOANCHO CAL T14 LOCAL 0004</t>
  </si>
  <si>
    <t>CO0200002012</t>
  </si>
  <si>
    <t>CO0200002011</t>
  </si>
  <si>
    <t>Almacenes La 14 Sa Carrera 80 # 6A 200 TP14 - PASOANCHO CAL T14 ESPACIO 9136</t>
  </si>
  <si>
    <t>CO0200002010</t>
  </si>
  <si>
    <t>CO0200002009</t>
  </si>
  <si>
    <t>CO0200002008</t>
  </si>
  <si>
    <t>CO0200002007</t>
  </si>
  <si>
    <t>CO0200002006</t>
  </si>
  <si>
    <t>Almacenes La 14 Sa Carrera 80 # 6A 200 TP14 - PASOANCHO CAL T14 LOCAL 0110</t>
  </si>
  <si>
    <t>CO0200002005</t>
  </si>
  <si>
    <t>CO0200002004</t>
  </si>
  <si>
    <t>CO0200002003</t>
  </si>
  <si>
    <t>Almacenes La 14 Sa Carrera 80 # 6A 200 TP14 - PASOANCHO CAL T14 ESPACIO 9129</t>
  </si>
  <si>
    <t>CO0200002002</t>
  </si>
  <si>
    <t>Almacenes La 14 Sa Carrera 80 # 6A 200 TP14 - PASOANCHO CAL T14 ESPACIO 9133</t>
  </si>
  <si>
    <t>CO0200002001</t>
  </si>
  <si>
    <t>Almacenes La 14 Sa Carrera 80 # 6A 200 TP14 - PASOANCHO CAL T14 LOCAL 0111</t>
  </si>
  <si>
    <t>CO0200002000</t>
  </si>
  <si>
    <t>Almacenes La 14 Sa Carrera 80 # 6A 200 TP14 - PASOANCHO CAL T14 ESPACIO 9135</t>
  </si>
  <si>
    <t>CO0200001999</t>
  </si>
  <si>
    <t>CO0200001998</t>
  </si>
  <si>
    <t>CO0200001997</t>
  </si>
  <si>
    <t>CO0200001996</t>
  </si>
  <si>
    <t>CO0200001995</t>
  </si>
  <si>
    <t>Almacenes La 14 Sa Carrera 80 # 6A 200 TP14 - PASOANCHO CAL T14 ESPACIO 9130</t>
  </si>
  <si>
    <t>CO0200001994</t>
  </si>
  <si>
    <t>Almacenes La 14 Sa Carrera 80 # 6A 200 TP14 - PASOANCHO CAL T14 LOCAL 113</t>
  </si>
  <si>
    <t>CO0200001993</t>
  </si>
  <si>
    <t>Almacenes La 14 Sa Carrera 80 # 6A 200 TP14 - PASOANCHO CAL T14 ESPACIO 9134</t>
  </si>
  <si>
    <t>CO0200001992</t>
  </si>
  <si>
    <t>Almacenes La 14 Sa Carrera 80 # 6A 200 TP14 - PASOANCHO CAL T14</t>
  </si>
  <si>
    <t>CO0200001991</t>
  </si>
  <si>
    <t>Almacenes La 14 Sa Carrera 80 # 6A 200 TP14 - PASOANCHO CAL T14 LOCAL A 105</t>
  </si>
  <si>
    <t>CO0200001990</t>
  </si>
  <si>
    <t>CO0200001989</t>
  </si>
  <si>
    <t>Almacenes La 14 Sa Carrera 80 # 6A 200 TP14 - PASOANCHO CAL T14 LC205-206-207-208-A208</t>
  </si>
  <si>
    <t>CO0200001988</t>
  </si>
  <si>
    <t>CO0200001987</t>
  </si>
  <si>
    <t>Almacenes La 14 Sa Carrera 1 No. 66-49 TP08 - CALIMA CAL T08 ESPACIO 9180</t>
  </si>
  <si>
    <t>CO0200001986</t>
  </si>
  <si>
    <t>Almacenes La 14 Sa Carrera 1 No. 66-49 TP08 - CALIMA CAL T08 LOCAL T213 (zona común)</t>
  </si>
  <si>
    <t>CO0200001985</t>
  </si>
  <si>
    <t>Almacenes La 14 Sa Carrera 1 No. 66-49 TP08 - CALIMA CAL T08 LOCAL 0209-0210-0211-0212 (A 208)</t>
  </si>
  <si>
    <t>CO0200001984</t>
  </si>
  <si>
    <t>Almacenes La 14 Sa Carrera 1 No. 66-49 TP08 - CALIMA CAL T08 ESPACIO 9146</t>
  </si>
  <si>
    <t>CO0200001983</t>
  </si>
  <si>
    <t>Almacenes La 14 Sa Carrera 1 No. 66-49 TP08 - CALIMA CAL T08 ESPACIO 9149</t>
  </si>
  <si>
    <t>CO0200001982</t>
  </si>
  <si>
    <t>Almacenes La 14 Sa Carrera 1 No. 66-49 TP08 - CALIMA ST-11</t>
  </si>
  <si>
    <t>CO0200001981</t>
  </si>
  <si>
    <t>Almacenes La 14 Sa Carrera 1 No. 66-49 TP08 - CALIMA T10</t>
  </si>
  <si>
    <t>CO0200001980</t>
  </si>
  <si>
    <t>Almacenes La 14 Sa Carrera 1 No. 66-49 TP08 - CALIMA CONTRATO SIN CONSUMO</t>
  </si>
  <si>
    <t>CO0200001979</t>
  </si>
  <si>
    <t>Almacenes La 14 Sa Carrera 1 No. 66-49 TP08 - CALIMA ESPACIO 9147</t>
  </si>
  <si>
    <t>CO0200001978</t>
  </si>
  <si>
    <t>CO0200001977</t>
  </si>
  <si>
    <t>Almacenes La 14 Sa Carrera 1 No. 66-49 TP08 - CALIMA CAL T08 LOCAL 0105</t>
  </si>
  <si>
    <t>CO0200001976</t>
  </si>
  <si>
    <t>Almacenes La 14 Sa Carrera 1 No. 66-49 TP08 - CALIMA CAL T08 LOCAL 0103-A103 (A 102)</t>
  </si>
  <si>
    <t>CO0200001975</t>
  </si>
  <si>
    <t>Almacenes La 14 Sa Carrera 1 No. 66-49 TP08 - CALIMA</t>
  </si>
  <si>
    <t>CO0200001974</t>
  </si>
  <si>
    <t>CO0200001973</t>
  </si>
  <si>
    <t>Almacenes La 14 Sa Carrera 1 No. 66-49 TP08 - CALIMA CALI T08 LOCAL 0117-0118 (A116)</t>
  </si>
  <si>
    <t>CO0200001972</t>
  </si>
  <si>
    <t>CO0200001971</t>
  </si>
  <si>
    <t>Almacenes La 14 Sa Carrera 1 No. 66-49 TP08 - CALIMA CAL T08 LOCAL 0106-0107-0108-0205 0206 (A105)</t>
  </si>
  <si>
    <t>CO0200001970</t>
  </si>
  <si>
    <t>CO0200001969</t>
  </si>
  <si>
    <t>Almacenes La 14 Sa Carrera 1 No. 66-49 TP08 - CALIMA CAL T08 LOCAL 0203</t>
  </si>
  <si>
    <t>CO0200001968</t>
  </si>
  <si>
    <t>Almacenes La 14 Sa Carrera 1 No. 66-49 TP08 - CALIMA CAL T08</t>
  </si>
  <si>
    <t>CO0200001967</t>
  </si>
  <si>
    <t>Almacenes La 14 Sa Carrera 1 No. 66-49 TP08 - CALIMA CAL TP08 LOCAL A104</t>
  </si>
  <si>
    <t>CO0200001966</t>
  </si>
  <si>
    <t>Almacenes La 14 Sa Carrera 1 No. 66-49 TP08 - CALIMA CAL T08 LOCAl Plaza C1-Área Parcia Tienda- 0101 (200)</t>
  </si>
  <si>
    <t>CO0200001965</t>
  </si>
  <si>
    <t>Almacenes La 14 Sa Carrera 1 No. 66-49 TP08 - CALIMA CAL T08 LOCAL 0301</t>
  </si>
  <si>
    <t>CO0200001964</t>
  </si>
  <si>
    <t>Almacenes La 14 Sa Carrera 1 No. 66-49 TP08 - CALIMA CAL T08 LOCAL R213-S213</t>
  </si>
  <si>
    <t>CO0200001963</t>
  </si>
  <si>
    <t>CO0200001962</t>
  </si>
  <si>
    <t>CO0200001961</t>
  </si>
  <si>
    <t>Almacenes La 14 Sa Carrera 1 No. 66-49 TP08 - CALIMA CAL T08 LOCAL 0133</t>
  </si>
  <si>
    <t>CO0200001960</t>
  </si>
  <si>
    <t>Almacenes La 14 Sa Carrera 1 No. 66-49 TP08 - CALIMA CAL T08 LOCAL 0132</t>
  </si>
  <si>
    <t>CO0200001959</t>
  </si>
  <si>
    <t>Almacenes La 14 Sa Carrera 1 No. 66-49 TP08 - CALIMA CAL T08 LOCAL 0130</t>
  </si>
  <si>
    <t>CO0200001958</t>
  </si>
  <si>
    <t>Almacenes La 14 Sa Carrera 1 No. 66-49 TP08 - CALIMA CAL T08 LOCAL 0129</t>
  </si>
  <si>
    <t>CO0200001957</t>
  </si>
  <si>
    <t>Almacenes La 14 Sa Carrera 1 No. 66-49 TP08 - CALIMA CAL T08 LOCAL 0127</t>
  </si>
  <si>
    <t>CO0200001956</t>
  </si>
  <si>
    <t>Almacenes La 14 Sa Carrera 1 No. 66-49 TP08 - CALIMA CAL T08 LOCAL 0115</t>
  </si>
  <si>
    <t>CO0200001955</t>
  </si>
  <si>
    <t>CO0200001954</t>
  </si>
  <si>
    <t>CO0200001953</t>
  </si>
  <si>
    <t>Almacenes La 14 Sa Carrera 1 No. 66-49 TP08 - CALIMA CALI T08 LOCAL 0229-A229-230-235-236-237 (0227)</t>
  </si>
  <si>
    <t>CO0200001952</t>
  </si>
  <si>
    <t>CO0200001951</t>
  </si>
  <si>
    <t>CO0200001950</t>
  </si>
  <si>
    <t>CO0200001949</t>
  </si>
  <si>
    <t>CO0200001948</t>
  </si>
  <si>
    <t>CO0200001947</t>
  </si>
  <si>
    <t>CO0200001946</t>
  </si>
  <si>
    <t>CO0200001945</t>
  </si>
  <si>
    <t>CO0200001944</t>
  </si>
  <si>
    <t>CO0200001943</t>
  </si>
  <si>
    <t>Almacenes La 14 Sa Calle 5 No. 50-103 TP06 - COSMOCENTRO CAL T06 LOCAL 0278</t>
  </si>
  <si>
    <t>CO0200001942</t>
  </si>
  <si>
    <t>Almacenes La 14 Sa Calle 5 No. 50-103 TP06 - COSMOCENTRO C283</t>
  </si>
  <si>
    <t>CO0200001941</t>
  </si>
  <si>
    <t>Almacenes La 14 Sa Calle 5 No. 50-103 TP06 - COSMOCENTRO A283</t>
  </si>
  <si>
    <t>CO0200001940</t>
  </si>
  <si>
    <t>Almacenes La 14 Sa Calle 5 No. 50-103 TP06 - COSMOCENTRO B283</t>
  </si>
  <si>
    <t>CO0200001939</t>
  </si>
  <si>
    <t>Almacenes La 14 Sa Calle 5 No. 50-103 TP06 - COSMOCENTRO 304</t>
  </si>
  <si>
    <t>CO0200001938</t>
  </si>
  <si>
    <t>Almacenes La 14 Sa Calle 5 No. 50-103 TP06 - COSMOCENTRO CAL T06 LOCAL 0277</t>
  </si>
  <si>
    <t>CO0200001937</t>
  </si>
  <si>
    <t>Almacenes La 14 Sa Calle 5 No. 50-103 TP06 - COSMOCENTRO CAL T06 LOCAL 0276</t>
  </si>
  <si>
    <t>CO0200001936</t>
  </si>
  <si>
    <t>Almacenes La 14 Sa Calle 5 No. 50-103 TP06 - COSMOCENTRO CAL T06 LOCAL 0270</t>
  </si>
  <si>
    <t>CO0200001935</t>
  </si>
  <si>
    <t>Almacenes La 14 Sa Calle 5 No. 50-103 TP06 - COSMOCENTRO CAL T06 LOCAL 0222</t>
  </si>
  <si>
    <t>CO0200001934</t>
  </si>
  <si>
    <t>Almacenes La 14 Sa Calle 5 No. 50-103 TP06 - COSMOCENTRO CAL T06 LOCAL 0217</t>
  </si>
  <si>
    <t>CO0200001933</t>
  </si>
  <si>
    <t>Almacenes La 14 Sa Calle 5 No. 50-103 TP06 - COSMOCENTRO CAL T06 LOCAL 0113</t>
  </si>
  <si>
    <t>CO0200001932</t>
  </si>
  <si>
    <t>Almacenes La 14 Sa Calle 5 No. 50-103 TP06 - COSMOCENTRO LOCAL 112</t>
  </si>
  <si>
    <t>CO0200001931</t>
  </si>
  <si>
    <t>Almacenes La 14 Sa Calle 5 No. 50-103 TP06 - COSMOCENTRO LOCAL 111</t>
  </si>
  <si>
    <t>CO0200001930</t>
  </si>
  <si>
    <t>Almacenes La 14 Sa Calle 5 No. 50-103 TP06 - COSMOCENTRO LOCAL 110</t>
  </si>
  <si>
    <t>CO0200001929</t>
  </si>
  <si>
    <t>Almacenes La 14 Sa Carrera 1 No. 66-49 CENTRO COMERCIAL CALIMA PC-31</t>
  </si>
  <si>
    <t>CO0200001928</t>
  </si>
  <si>
    <t>Almacenes La 14 Sa Carrera 1 No. 66-49 CENTRO COMERCIAL CALIMA EP-23</t>
  </si>
  <si>
    <t>CO0200001927</t>
  </si>
  <si>
    <t>Almacenes La 14 Sa Carrera 1 No. 66-49 CENTRO COMERCIAL CALIMA EP-22</t>
  </si>
  <si>
    <t>CO0200001926</t>
  </si>
  <si>
    <t>Almacenes La 14 Sa Carrera 1 No. 66-49 CENTRO COMERCIAL CALIMA ST-28</t>
  </si>
  <si>
    <t>CO0200001925</t>
  </si>
  <si>
    <t>Almacenes La 14 Sa Carrera 1 No. 66-49 CENTRO COMERCIAL CALIMA T-40</t>
  </si>
  <si>
    <t>CO0200001924</t>
  </si>
  <si>
    <t>Almacenes La 14 Sa Carrera 1 No. 66-49 CENTRO COMERCIAL CALIMA EP-12</t>
  </si>
  <si>
    <t>CO0200001923</t>
  </si>
  <si>
    <t>Almacenes La 14 Sa Carrera 1 No. 66-49 CENTRO COMERCIAL CALIMA T14</t>
  </si>
  <si>
    <t>CO0200001922</t>
  </si>
  <si>
    <t>Almacenes La 14 Sa Carrera 1 No. 66-49 CENTRO COMERCIAL CALIMA T 7</t>
  </si>
  <si>
    <t>CO0200001921</t>
  </si>
  <si>
    <t>Almacenes La 14 Sa Carrera 1 No. 66-49 CENTRO COMERCIAL CALIMA PL-08</t>
  </si>
  <si>
    <t>CO0200001920</t>
  </si>
  <si>
    <t>Almacenes La 14 Sa Carrera 1 No. 66-49 CENTRO COMERCIAL CALIMA PC10</t>
  </si>
  <si>
    <t>CO0200001919</t>
  </si>
  <si>
    <t>Almacenes La 14 Sa Carrera 1 No. 66-49 CENTRO COMERCIAL CALIMA PC08</t>
  </si>
  <si>
    <t>CO0200001918</t>
  </si>
  <si>
    <t>Almacenes La 14 Sa Carrera 1 No. 66-49 CENTRO COMERCIAL CALIMA CP-04</t>
  </si>
  <si>
    <t>CO0200001917</t>
  </si>
  <si>
    <t>Almacenes La 14 Sa Carrera 1 No. 66-49 CENTRO COMERCIAL CALIMA CP07</t>
  </si>
  <si>
    <t>CO0200001916</t>
  </si>
  <si>
    <t>Almacenes La 14 Sa Carrera 1 No. 66-49 CENTRO COMERCIAL CALIMA CP14</t>
  </si>
  <si>
    <t>CO0200001915</t>
  </si>
  <si>
    <t>Almacenes La 14 Sa Carrera 1 No. 66-49 CENTRO COMERCIAL CALIMA CP-06</t>
  </si>
  <si>
    <t>CO0200001914</t>
  </si>
  <si>
    <t>Almacenes La 14 Sa Carrera 1 No. 66-49 CENTRO COMERCIAL CALIMA 21</t>
  </si>
  <si>
    <t>CO0200001913</t>
  </si>
  <si>
    <t>Almacenes La 14 Sa Carrera 1 No. 66-49 CENTRO COMERCIAL CALIMA CAL T08 ESPACIO TEMPORAL</t>
  </si>
  <si>
    <t>CO0200001912</t>
  </si>
  <si>
    <t>Almacenes La 14 Sa Carrera 1 No. 66-49 CENTRO COMERCIAL CALIMA CAL T08 ESPACIO 9155 (DISPONIBLE LOCAL 3)</t>
  </si>
  <si>
    <t>CO0200001911</t>
  </si>
  <si>
    <t>Almacenes La 14 Sa Carrera 1 No. 66-49 CENTRO COMERCIAL CALIMA LOCAL 19</t>
  </si>
  <si>
    <t>CO0200001910</t>
  </si>
  <si>
    <t>Almacenes La 14 Sa Carrera 1 No. 66-49 CENTRO COMERCIAL CALIMA ST-15</t>
  </si>
  <si>
    <t>CO0200001909</t>
  </si>
  <si>
    <t>Almacenes La 14 Sa Carrera 1 No. 66-49 CENTRO COMERCIAL CALIMA ST15</t>
  </si>
  <si>
    <t>CO0200001908</t>
  </si>
  <si>
    <t>Almacenes La 14 Sa Carrera 1 No. 66-49 CENTRO COMERCIAL CALIMA PC-05</t>
  </si>
  <si>
    <t>CO0200001907</t>
  </si>
  <si>
    <t>Almacenes La 14 Sa Carrera 1 No. 66-49 CENTRO COMERCIAL CALIMA PC-07</t>
  </si>
  <si>
    <t>CO0200001906</t>
  </si>
  <si>
    <t>Almacenes La 14 Sa Carrera 1 No. 66-49 CENTRO COMERCIAL CALIMA T1</t>
  </si>
  <si>
    <t>CO0200001905</t>
  </si>
  <si>
    <t>Almacenes La 14 Sa Carrera 1 No. 66-49 CENTRO COMERCIAL CALIMA T3</t>
  </si>
  <si>
    <t>CO0200001904</t>
  </si>
  <si>
    <t>Almacenes La 14 Sa Carrera 1 No. 66-49 CENTRO COMERCIAL CALIMA ST-14</t>
  </si>
  <si>
    <t>CO0200001903</t>
  </si>
  <si>
    <t>Almacenes La 14 Sa Carrera 1 No. 66-49 CENTRO COMERCIAL CALIMA SJ-03</t>
  </si>
  <si>
    <t>CO0200001902</t>
  </si>
  <si>
    <t>Almacenes La 14 Sa Carrera 1 No. 66-49 CENTRO COMERCIAL CALIMA CAL T08 LOCAL 0301</t>
  </si>
  <si>
    <t>Gina Patricia Medina Rojas</t>
  </si>
  <si>
    <t>CO0500002087</t>
  </si>
  <si>
    <t>Residencias Walkiria CR 53 CL 41 35</t>
  </si>
  <si>
    <t>SOMOS BRAUN S.A.S</t>
  </si>
  <si>
    <t>CO0100002088</t>
  </si>
  <si>
    <t>SOMOS BRAUN S.A.S 2 KR 11 NO 92 06</t>
  </si>
  <si>
    <t>GASTRONOMIA ITALIANA EN COLOMBIA SAS</t>
  </si>
  <si>
    <t>CO0100002119</t>
  </si>
  <si>
    <t>Alsea - Gastronomía Italiana KR 6  27  85 LC 1 ARMARIO BOGOTA SAN DIEGO</t>
  </si>
  <si>
    <t>CO0200002118</t>
  </si>
  <si>
    <t>Alsea - Gastronomía Italiana CL 56 5N 65 BG 6</t>
  </si>
  <si>
    <t>CO0200002117</t>
  </si>
  <si>
    <t>Alsea - Gastronomía Italiana CL 56 5N 65 BG 4</t>
  </si>
  <si>
    <t>CO0200002116</t>
  </si>
  <si>
    <t>Alsea - Gastronomía Italiana Calle 52N Avenida Calle AVENIDA AVENIDA -5B,</t>
  </si>
  <si>
    <t>CO0200002115</t>
  </si>
  <si>
    <t>Alsea - Gastronomía Italiana CL 38N 6N 35</t>
  </si>
  <si>
    <t>CO0200002114</t>
  </si>
  <si>
    <t>Alsea - Gastronomía Italiana Calle 26 - 32-43 ALVERNIA TULUA</t>
  </si>
  <si>
    <t>CO0200002113</t>
  </si>
  <si>
    <t>Alsea - Gastronomía Italiana CARRERA 85C 16 11 Local LOC 1A</t>
  </si>
  <si>
    <t>CO0200002112</t>
  </si>
  <si>
    <t>Alsea - Gastronomía Italiana CL 6 27C 08 LOC 01 CALI</t>
  </si>
  <si>
    <t>CO0200002111</t>
  </si>
  <si>
    <t>Alsea - Gastronomía Italiana CL 6 27 10</t>
  </si>
  <si>
    <t>CO0200002110</t>
  </si>
  <si>
    <t>Alsea - Gastronomía Italiana CALLE 13 73 116 Local LC 104</t>
  </si>
  <si>
    <t>CO0200002109</t>
  </si>
  <si>
    <t>Alsea - Gastronomía Italiana CALLE 6 52A 79 Local LC18</t>
  </si>
  <si>
    <t>CO0200002108</t>
  </si>
  <si>
    <t>Alsea - Gastronomía Italiana CL 6 52A 85 LC 19</t>
  </si>
  <si>
    <t>CO0100002107</t>
  </si>
  <si>
    <t>Alsea - Gastronomía Italiana KR 6A  119 01 AP 100 INST CAL 4 6 10 12 BOGOTA USAQUEN</t>
  </si>
  <si>
    <t>ENERBIT</t>
  </si>
  <si>
    <t>CO0100002106</t>
  </si>
  <si>
    <t>Alsea - Gastronomía Italiana Calle 79 N 56 26</t>
  </si>
  <si>
    <t>CO0100002105</t>
  </si>
  <si>
    <t>Alsea - Gastronomía Italiana SECTOR RAMBLAS CENT-1 LOC 601 URB. BARCEL</t>
  </si>
  <si>
    <t>CO0100002104</t>
  </si>
  <si>
    <t>Alsea - Gastronomía Italiana KR 72  80  94 LOCAL 4-12</t>
  </si>
  <si>
    <t>CO0100002103</t>
  </si>
  <si>
    <t>Alsea - Gastronomía Italiana AC 127  15   03 LC 112 SUBESTION BOGOTA LA CAROLINA</t>
  </si>
  <si>
    <t>CO0100002102</t>
  </si>
  <si>
    <t>Alsea - Gastronomía Italiana CR  67 A  95  63 LOCAL 19</t>
  </si>
  <si>
    <t>CO0100002101</t>
  </si>
  <si>
    <t>Alsea - Gastronomía Italiana CL 20 82 52 LC 3-58 C.COM HAYUELOS BOGOTA EL TINTAL</t>
  </si>
  <si>
    <t>CO0100002100</t>
  </si>
  <si>
    <t>Alsea - Gastronomía Italiana CL 185  45  03 LC 3-63 C COM SANTA FE BOGOTA TIBABITA</t>
  </si>
  <si>
    <t>CO0100002099</t>
  </si>
  <si>
    <t>Alsea - Gastronomía Italiana AK 19 138 47 AP 100 P 1 -ESTRELLA DEL NORTE</t>
  </si>
  <si>
    <t>CO0100002098</t>
  </si>
  <si>
    <t>Alsea - Gastronomía Italiana CARRERA 47 # 137-01 301</t>
  </si>
  <si>
    <t>CO0100002097</t>
  </si>
  <si>
    <t>Alsea - Gastronomía Italiana CL 140 7B 23 LC 1</t>
  </si>
  <si>
    <t>CO0100002096</t>
  </si>
  <si>
    <t>Alsea - Gastronomía Italiana CR 5 69A  17 BOGOTA EMAUS</t>
  </si>
  <si>
    <t>CO0200002095</t>
  </si>
  <si>
    <t>Alsea - Gastronomía Italiana Carrera 100 N 5 169</t>
  </si>
  <si>
    <t>CO0100002094</t>
  </si>
  <si>
    <t>Alsea - Gastronomía Italiana CL 67  7 96 CONT EN N7 96</t>
  </si>
  <si>
    <t>CO0100002093</t>
  </si>
  <si>
    <t>Alsea - Gastronomía Italiana AC 26  60  47 IN 302 BOGOTA CIUDAD SALITRE SUR ORIENTAL</t>
  </si>
  <si>
    <t>CO0200002092</t>
  </si>
  <si>
    <t>Alsea - Gastronomía Italiana Calle 38 n 6n 35</t>
  </si>
  <si>
    <t>CO0100002091</t>
  </si>
  <si>
    <t>Alsea - Gastronomía Italiana CR 13  28  4 SEMISOTANO TORRE B BOGOTA SAN DIEGO</t>
  </si>
  <si>
    <t>CO0100002090</t>
  </si>
  <si>
    <t>Alsea - Gastronomía Italiana CL 93A 11 49  CHICO NORTE II SECTOR</t>
  </si>
  <si>
    <t>CO0100002089</t>
  </si>
  <si>
    <t>Alsea - Gastronomía Italiana CL 82 13  11 BOGOTA ESPARTILLAL</t>
  </si>
  <si>
    <t>Gi San Pedro SAS</t>
  </si>
  <si>
    <t>CO0800002123</t>
  </si>
  <si>
    <t>Gi San Pedro SAS - CASINOS WIN LOCAL 101 CENTRO COMERCIAL SA</t>
  </si>
  <si>
    <t>CO0200002122</t>
  </si>
  <si>
    <t>Gi San Pedro SAS - CASINOS WIN CL 42 No 39 68 L2 22</t>
  </si>
  <si>
    <t>CO0600002121</t>
  </si>
  <si>
    <t>Gi San Pedro SAS - CASINOS WIN CL 21 No 14 45 LOC 1 PI 2</t>
  </si>
  <si>
    <t>CO0400002120</t>
  </si>
  <si>
    <t>Gi San Pedro SAS - CASINOS WIN CC UNICENTRO LC 238 239</t>
  </si>
  <si>
    <t>GRUPO INVERSIONISTA DE LA COSTA S.A.S</t>
  </si>
  <si>
    <t>CO0800002128</t>
  </si>
  <si>
    <t>GRUPO INVERSIONISTA DE LA COSTA S.A.S - CASINOS WIN AV 40 No 25 43 51 57</t>
  </si>
  <si>
    <t>CO0500002127</t>
  </si>
  <si>
    <t>GRUPO INVERSIONISTA DE LA COSTA S.A.S - CASINOS WIN CL 45 # CR 1 - 85 P 2 LOC 4 BE4174</t>
  </si>
  <si>
    <t>CO0500002126</t>
  </si>
  <si>
    <t>GRUPO INVERSIONISTA DE LA COSTA S.A.S - CASINOS WIN CL 45 # CR 1 - 85 P 2 APTO 01 BE4130</t>
  </si>
  <si>
    <t>CO0500002125</t>
  </si>
  <si>
    <t>GRUPO INVERSIONISTA DE LA COSTA S.A.S - CASINOS WIN CL 45 # CR 1 - 85 P 02 APTO 02</t>
  </si>
  <si>
    <t>CO0200002124</t>
  </si>
  <si>
    <t>GRUPO INVERSIONISTA DE LA COSTA S.A.S - CASINOS WIN CARRERA 1 ESTE No. 37-36 Local B223 Centro comercial la estación Cali</t>
  </si>
  <si>
    <t>INVERSIONES PLAZA RESTREPO S.A.S</t>
  </si>
  <si>
    <t>CO0400002138</t>
  </si>
  <si>
    <t>CO0400002137</t>
  </si>
  <si>
    <t>CO0400002136</t>
  </si>
  <si>
    <t>CO0400002135</t>
  </si>
  <si>
    <t>CO0400002134</t>
  </si>
  <si>
    <t>INVERSIONES PLAZA RESTREPO S.A.S - CASINOS WIN CALLE 8 No. 10-15 21</t>
  </si>
  <si>
    <t>CO0400002133</t>
  </si>
  <si>
    <t>CO0400002132</t>
  </si>
  <si>
    <t>CO0800002131</t>
  </si>
  <si>
    <t>INVERSIONES PLAZA RESTREPO S.A.S - CASINOS WIN K 8 38 42 LOC101 SAN PEDRO PLAZA</t>
  </si>
  <si>
    <t>CO0200002130</t>
  </si>
  <si>
    <t>INVERSIONES PLAZA RESTREPO S.A.S - CASINOS WIN CL 6A No 9 41 LC 221</t>
  </si>
  <si>
    <t>CO0800002129</t>
  </si>
  <si>
    <t>INVERSIONES PLAZA RESTREPO S.A.S - CASINOS WIN CL 15 No 23A 13 SUR L2 24 L2 25 Y L2 26 UNICENTRO NEIVA</t>
  </si>
  <si>
    <t>El viñedo</t>
  </si>
  <si>
    <t>CO0100002139</t>
  </si>
  <si>
    <t>El Viñedo Cl 145 47 43</t>
  </si>
  <si>
    <t>JORGE ARMANDO SANCHEZ MEJIA</t>
  </si>
  <si>
    <t>CO0200002140</t>
  </si>
  <si>
    <t>JORGE ARMANDO SANCHEZ - PALMIRA CL 42 UPSELLING CL 42 6-21</t>
  </si>
  <si>
    <t>Ideplast</t>
  </si>
  <si>
    <t>CO0400002141</t>
  </si>
  <si>
    <t>Ideplast CELTA TRADE PARK LOTE 43 KM 7 VIA MLLIN FUNZA</t>
  </si>
  <si>
    <t>LOS HORNITOS PASTELERIA Y PANADERIA SAS</t>
  </si>
  <si>
    <t>CO0100002164</t>
  </si>
  <si>
    <t>Los Hornitos Sas Carrera 103b # 152-95 Lc 1</t>
  </si>
  <si>
    <t>CO0100002163</t>
  </si>
  <si>
    <t>Los Hornitos Sas Carrera 20 # 124-51 Ap 103</t>
  </si>
  <si>
    <t>CO0100002162</t>
  </si>
  <si>
    <t>Los Hornitos Sas Calle 25 # 69-38</t>
  </si>
  <si>
    <t>CO0100002161</t>
  </si>
  <si>
    <t>Los Hornitos Sas Carrera 20 # 124-51 Ap 104</t>
  </si>
  <si>
    <t>CO0100002160</t>
  </si>
  <si>
    <t>Los Hornitos Sas Carrera 22 # 14asur-08</t>
  </si>
  <si>
    <t>CO0100002159</t>
  </si>
  <si>
    <t>Los Hornitos Sas Transversal 94 # 84-17</t>
  </si>
  <si>
    <t>CO0100002158</t>
  </si>
  <si>
    <t>Los Hornitos Sas Carrera 44 # 14-95</t>
  </si>
  <si>
    <t>CO0100002157</t>
  </si>
  <si>
    <t>Los Hornitos Sas Ac 24 No 43 A - 90</t>
  </si>
  <si>
    <t>CO0100002156</t>
  </si>
  <si>
    <t>Los Hornitos Sas Carrera 75 # 23f-37</t>
  </si>
  <si>
    <t>CO0100002155</t>
  </si>
  <si>
    <t>Los Hornitos Sas Ak 30 No.48-30 Lc 2</t>
  </si>
  <si>
    <t>CO0100002154</t>
  </si>
  <si>
    <t>Los Hornitos Sas Carrera 56 # 3-80</t>
  </si>
  <si>
    <t>CO0100002153</t>
  </si>
  <si>
    <t>Los Hornitos Sas Calle 18 # 77-67 Lc 142</t>
  </si>
  <si>
    <t>CO0100002152</t>
  </si>
  <si>
    <t>Los Hornitos Sas Ac 26 No 59-41 Lc 106</t>
  </si>
  <si>
    <t>CO0100002151</t>
  </si>
  <si>
    <t>Los Hornitos Sas Calle 96 # 10-72 Lc 2</t>
  </si>
  <si>
    <t>CO0100002150</t>
  </si>
  <si>
    <t>Los Hornitos Sas Kr 9 No 71 - 78</t>
  </si>
  <si>
    <t>CO0100002149</t>
  </si>
  <si>
    <t>Los Hornitos Sas Kr 16 No 51 - 35</t>
  </si>
  <si>
    <t>CO0100002148</t>
  </si>
  <si>
    <t>Los Hornitos Sas Ak 30 No.48-30 Lc 1</t>
  </si>
  <si>
    <t>CO0100002147</t>
  </si>
  <si>
    <t>Los Hornitos Sas Calle 19 No.02 A 02 Lc 204</t>
  </si>
  <si>
    <t>CO0100002146</t>
  </si>
  <si>
    <t>Los Hornitos Sas Carrera 44 # 14-95 Lc Piso 1</t>
  </si>
  <si>
    <t>CO0100002145</t>
  </si>
  <si>
    <t>Los Hornitos Sas Carrera 44 # 14-95 Of 401</t>
  </si>
  <si>
    <t>CO0100002144</t>
  </si>
  <si>
    <t>CO0100002143</t>
  </si>
  <si>
    <t>Los Hornitos Sas Calle 19 No.02 A 02 Lc 203</t>
  </si>
  <si>
    <t>CO0100002142</t>
  </si>
  <si>
    <t>Los Hornitos Sas Carrera 68 C No.23-31 In Lc</t>
  </si>
  <si>
    <t>Globals energy</t>
  </si>
  <si>
    <t>CO0200002165</t>
  </si>
  <si>
    <t>Ladrillos VIA S/N S/N 210 VEREDA PIEDRA DE MOLER RURAL</t>
  </si>
  <si>
    <t>COLOMBIANA DE ENVASES INDUSTRIALES S.A</t>
  </si>
  <si>
    <t>CO0500002166</t>
  </si>
  <si>
    <t>COLOMBIANA DE ENVASES INDUSTRIALES S.A - COLVINSA V.3 CR 10 CL 30 - 100 DPL ET1202</t>
  </si>
  <si>
    <t>CO0100002171</t>
  </si>
  <si>
    <t>Farmatodo 4 KR 72 52 A 07 AP 100 INT 1 NORMANDIA</t>
  </si>
  <si>
    <t>CO0100002170</t>
  </si>
  <si>
    <t>Farmatodo 4 KR 90 23 J 22 CASA</t>
  </si>
  <si>
    <t>CO0100002169</t>
  </si>
  <si>
    <t>Farmatodo 4 AK 19 103 98 SANTA BIBIANA</t>
  </si>
  <si>
    <t>CO0100002168</t>
  </si>
  <si>
    <t>Farmatodo 4 CL 167 73 02 CASABLANCA</t>
  </si>
  <si>
    <t>CO0100002167</t>
  </si>
  <si>
    <t>Farmatodo 4 CL 138 59 A 98 CIUDAD JARDIN</t>
  </si>
  <si>
    <t>Hotel Aquarius</t>
  </si>
  <si>
    <t>CO0500002173</t>
  </si>
  <si>
    <t>Hotel Aquarius CL 3A # 10 - 20</t>
  </si>
  <si>
    <t>CO0500002172</t>
  </si>
  <si>
    <t>Hotel Aquarius CL 43 CR 44 - 70</t>
  </si>
  <si>
    <t>LABORATORIOS DECNO S A S</t>
  </si>
  <si>
    <t>CO0100002184</t>
  </si>
  <si>
    <t>Oportunidad de LABORATORIOS DECNO S A S KR 27a no 75a 16 ap 200 PI 2</t>
  </si>
  <si>
    <t>CO0100002183</t>
  </si>
  <si>
    <t>Oportunidad de LABORATORIOS DECNO S A S CL 75a no 27 22</t>
  </si>
  <si>
    <t>CO0100002182</t>
  </si>
  <si>
    <t>Oportunidad de LABORATORIOS DECNO S A S KR 27a no 75a 10 pi2</t>
  </si>
  <si>
    <t>CO0100002181</t>
  </si>
  <si>
    <t>Oportunidad de LABORATORIOS DECNO S A S KR 27a no 75a 16 ap 100</t>
  </si>
  <si>
    <t>CO0100002180</t>
  </si>
  <si>
    <t>Oportunidad de LABORATORIOS DECNO S A S CL 76 no 27a 04 ap 200</t>
  </si>
  <si>
    <t>CO0100002179</t>
  </si>
  <si>
    <t>Oportunidad de LABORATORIOS DECNO S A S CL 75a no 27 26</t>
  </si>
  <si>
    <t>CO0100002178</t>
  </si>
  <si>
    <t>Oportunidad de LABORATORIOS DECNO S A S CL 75a no 27 31</t>
  </si>
  <si>
    <t>CO0100002177</t>
  </si>
  <si>
    <t>Oportunidad de LABORATORIOS DECNO S A S KR 27a no 75a 10</t>
  </si>
  <si>
    <t>CO0100002176</t>
  </si>
  <si>
    <t>Oportunidad de LABORATORIOS DECNO S A S CL 75a no 27 24</t>
  </si>
  <si>
    <t>CO0100002175</t>
  </si>
  <si>
    <t>Oportunidad de LABORATORIOS DECNO S A S KR 27 no 75a 16 ap 300 PI 3</t>
  </si>
  <si>
    <t>CO0100002174</t>
  </si>
  <si>
    <t>Oportunidad de LABORATORIOS DECNO S A S KR 27 no 75a 13 in 1</t>
  </si>
  <si>
    <t>CASA INMUEBLE SAS</t>
  </si>
  <si>
    <t>CO0500002185</t>
  </si>
  <si>
    <t>Oportunidad de Casa Inmueble Sas CL 18 # CR 3 - 40 DPLAO5369</t>
  </si>
  <si>
    <t>INVERSIONES GAFREMOL SAS</t>
  </si>
  <si>
    <t>CO0400002186</t>
  </si>
  <si>
    <t>INVERSIONES GAFREMOL SAS CL 48 CRA 51 A 22</t>
  </si>
  <si>
    <t>CO0400002205</t>
  </si>
  <si>
    <t>Sunshine Bouquet 2 OCC KM 27 28 MADRID FNCA SAN MARINO</t>
  </si>
  <si>
    <t>CO0400002204</t>
  </si>
  <si>
    <t>CO0400002203</t>
  </si>
  <si>
    <t>CO0400002202</t>
  </si>
  <si>
    <t>Sunshine Bouquet 2 AUTOPISTA MEDELLIN SECTOR LA PUNTA CI PALMACERA FNCA BGA LA PUNTA</t>
  </si>
  <si>
    <t>CO0100002201</t>
  </si>
  <si>
    <t>Sunshine Bouquet 2 KM 6 VIA SUBA COTA FNCA MONSERRRATE</t>
  </si>
  <si>
    <t>CO0400002200</t>
  </si>
  <si>
    <t>Sunshine Bouquet 2 KM 3 VIA SOACHA MOSQUERA FNCA INFINITY</t>
  </si>
  <si>
    <t>CO0400002199</t>
  </si>
  <si>
    <t>Sunshine Bouquet 2 VÍA SOACHA - MONDOÑEDO KM. 6 FNCA INFINITY</t>
  </si>
  <si>
    <t>CO0100002198</t>
  </si>
  <si>
    <t>Sunshine Bouquet 2 SECTOR CARRETERA SUBA COTA FC LAS MERCEDES FNCA EL ROCIO</t>
  </si>
  <si>
    <t>CO0400002197</t>
  </si>
  <si>
    <t>CO0400002196</t>
  </si>
  <si>
    <t>Sunshine Bouquet 2 CARRETERA SUBA COTA FNCA EL ROCIO</t>
  </si>
  <si>
    <t>CO0400002195</t>
  </si>
  <si>
    <t>CO0100002194</t>
  </si>
  <si>
    <t>Sunshine Bouquet 2 SECTOR VDA MERCEDES KM 4 A 200 MTS DE CLINICA CORPAS FNCA EL ROCIO</t>
  </si>
  <si>
    <t>CO0100002193</t>
  </si>
  <si>
    <t>Sunshine Bouquet 2 KM 4 VIA SUBA COTA FNCA EL ROCIO</t>
  </si>
  <si>
    <t>CO0100002192</t>
  </si>
  <si>
    <t>Sunshine Bouquet 2 KM 4 Y MEDIO VIA SUBA COTA FNCA EL ROCIO</t>
  </si>
  <si>
    <t>CO0100002191</t>
  </si>
  <si>
    <t>Sunshine Bouquet 2 VEREDA CASCAJAL CANOAS KM 5 SOACHA FNCA CANOAS</t>
  </si>
  <si>
    <t>CO0100002190</t>
  </si>
  <si>
    <t>Sunshine Bouquet 2 VIA SUBA COTA FINCA LOS MONOS CASA FNA BOUQUETERA</t>
  </si>
  <si>
    <t>CO0100002189</t>
  </si>
  <si>
    <t>Sunshine Bouquet 2 VDA CHORRILLOS FC LOS MONOS FNCA BOUQUETERA</t>
  </si>
  <si>
    <t>CO0100002188</t>
  </si>
  <si>
    <t>Sunshine Bouquet 2 KM 4 VIA SUBA COTA FNCA BOUQUETERA</t>
  </si>
  <si>
    <t>CO0400002187</t>
  </si>
  <si>
    <t>Sunshine Bouquet 2 VDA TIQUIZA FINCA TOLEDO CHIA FNCA CHIA TOLEDO</t>
  </si>
  <si>
    <t>OPERADORA TURISTICA Y HOTELERA DORADOS GLOBE S.A.S.</t>
  </si>
  <si>
    <t>CO0500002206</t>
  </si>
  <si>
    <t>hoteles rodadero dorado CR 4 CL 10 - 6 DPL AL534</t>
  </si>
  <si>
    <t>SEM 3 - MAR</t>
  </si>
  <si>
    <t>CO0500002207</t>
  </si>
  <si>
    <t>hoteles rodadero dorado CL 11 # CR 1 - 29 DPL AL3961</t>
  </si>
  <si>
    <t>CO0500002208</t>
  </si>
  <si>
    <t>hoteles rodadero dorado CR 4 CL 10 - 4 DPL AL533</t>
  </si>
  <si>
    <t>PEYBU SAS</t>
  </si>
  <si>
    <t>CO0100002209</t>
  </si>
  <si>
    <t>PEYBU SAS CL 78 NO 24 - 26 BG 1</t>
  </si>
  <si>
    <t>CO0100002210</t>
  </si>
  <si>
    <t>PEYBU SAS CL 78 NO 24-34</t>
  </si>
  <si>
    <t>CO0800002211</t>
  </si>
  <si>
    <t>TRILLADORA EMANUEL LA CASA AMARILLA UP 1 CL 13 13 35</t>
  </si>
  <si>
    <t>MASAPOTAMIA SAS</t>
  </si>
  <si>
    <t>CO0100002212</t>
  </si>
  <si>
    <t>MASAPOTAMIA SAS KR 65 B 10 A 71</t>
  </si>
  <si>
    <t>CO0100002213</t>
  </si>
  <si>
    <t>MASAPOTAMIA SAS KR 65 B 10 A 87</t>
  </si>
  <si>
    <t>INNOVATIVE KITCHEN S.A.S.</t>
  </si>
  <si>
    <t>CO0500002215</t>
  </si>
  <si>
    <t>Innovative Kitchen S.A.S CR 46 # 48 - 218 LOC 2-70</t>
  </si>
  <si>
    <t>CO0500002214</t>
  </si>
  <si>
    <t>Innovative Kitchen S.A.S CL 110 # 10 - 195 BDGA 22</t>
  </si>
  <si>
    <t>CO0500002216</t>
  </si>
  <si>
    <t>Innovative Kitchen S.A.S CR 53 CL 98 - 3 PISO 2 LOC 201</t>
  </si>
  <si>
    <t>CO0500002217</t>
  </si>
  <si>
    <t>Innovative Kitchen S.A.S CR 32 # CL 30 - 15 LOC 220</t>
  </si>
  <si>
    <t>CO0500002218</t>
  </si>
  <si>
    <t>Innovative Kitchen S.A.S CR 53 CL 80 - 167 LOC 02</t>
  </si>
  <si>
    <t>JOSE RAFAEL ALVAREZ TINOCO</t>
  </si>
  <si>
    <t>CO0400002219</t>
  </si>
  <si>
    <t>RESTAURANTE PIZZ RIO NEGRITO LT 1 ESTACION DE SERVICIO LC 1 LT 1 LT 1</t>
  </si>
  <si>
    <t>DAVID ANTONIO GOMEZ VILLEGAS</t>
  </si>
  <si>
    <t>CO0200002220</t>
  </si>
  <si>
    <t>DAVID ANTONIO GOMEZ VILLEGAS CR 20 7 SN 120 REMEDIOS</t>
  </si>
  <si>
    <t>Hotel Shalom S.A.S.</t>
  </si>
  <si>
    <t>CO0500002221</t>
  </si>
  <si>
    <t>Hotel Shalom CR 9 # CL 24A - 16 DPL AH7239</t>
  </si>
  <si>
    <t>K R K CAFFETO SAS</t>
  </si>
  <si>
    <t>CO0200002222</t>
  </si>
  <si>
    <t>Oportunidad de K R K CAFFETO SAS up1 cr 26 19 68 LC 007</t>
  </si>
  <si>
    <t>CO0200002223</t>
  </si>
  <si>
    <t>Oportunidad de K R K CAFFETO SAS up1 cr 26 19 68 terraza</t>
  </si>
  <si>
    <t>ALMACENAMIENTO TECNIFICADO DE VIVERES SAS</t>
  </si>
  <si>
    <t>CO0100002224</t>
  </si>
  <si>
    <t>Almabi SAS Calle 77 # 69k 40</t>
  </si>
  <si>
    <t>CO0100002225</t>
  </si>
  <si>
    <t>Almabi SAS Calle 77 # 69B - 58</t>
  </si>
  <si>
    <t>Fundación Hogar La roca.</t>
  </si>
  <si>
    <t>CO0500002226</t>
  </si>
  <si>
    <t>fundacion hogar la roca CR 59 CL 74-30</t>
  </si>
  <si>
    <t>Agrocarbones S.A.S</t>
  </si>
  <si>
    <t>CO0400001727</t>
  </si>
  <si>
    <t>Agrocarbones S.A.S VDA RAMADA</t>
  </si>
  <si>
    <t>CO0400001726</t>
  </si>
  <si>
    <t>Agrocarbones S.A.S VDA LA RAMADA FINCA LA RAMADA</t>
  </si>
  <si>
    <t>CO0400001725</t>
  </si>
  <si>
    <t>Agrocarbones S.A.S VEREDA RAMADA FLORES MUN LENGUAZAQUE</t>
  </si>
  <si>
    <t>Procesadora y Comercializadora La Fuente Azul SAS</t>
  </si>
  <si>
    <t>CO0100002228</t>
  </si>
  <si>
    <t>La fuente Azul SAS KR 81 # 57 C SUR 74</t>
  </si>
  <si>
    <t>CO0100002227</t>
  </si>
  <si>
    <t>La fuente Azul SAS kr 81 # 57 B SUR 74</t>
  </si>
  <si>
    <t>DISTRIBUCIONES TIP TOP S.A.S.</t>
  </si>
  <si>
    <t>CO0500002229</t>
  </si>
  <si>
    <t>DISTRIBUCIONES TIP TOP S.A.S CL 76 CR 58 - 48 PISO 1 APTO 1</t>
  </si>
  <si>
    <t>SEM 4 - FEB</t>
  </si>
  <si>
    <t>INVERSIONES Y COMERCIALIZADORA PRAMOR S.A.S.</t>
  </si>
  <si>
    <t>CO0500002230</t>
  </si>
  <si>
    <t>INVERSIONES Y COMERCIALIZADORA PRAMOR S.A.S. cr 10 cl 52c -25</t>
  </si>
  <si>
    <t>CO0500002232</t>
  </si>
  <si>
    <t>INVERSIONES Y COMERCIALIZADORA PRAMOR S.A.S. CL 9 CR 14 - 80</t>
  </si>
  <si>
    <t>CO0500002231</t>
  </si>
  <si>
    <t>INVERSIONES Y COMERCIALIZADORA PRAMOR S.A.S. cr 10 cl 52c -19</t>
  </si>
  <si>
    <t>Un Dos Tres Por Mi S.A.S.</t>
  </si>
  <si>
    <t>CO0100002235</t>
  </si>
  <si>
    <t>Un Dos Tres Por Mi S.A.S. KR 4 BIS NO 58 - 60 2</t>
  </si>
  <si>
    <t>CO0100002234</t>
  </si>
  <si>
    <t>Un Dos Tres Por Mi S.A.S. KR 4 BIS NO 58-60 - 80</t>
  </si>
  <si>
    <t>CO0100002233</t>
  </si>
  <si>
    <t>Un Dos Tres Por Mi S.A.S. KR 4 BIS NO 58-60 LC 1</t>
  </si>
  <si>
    <t>Alinnova, Daniel Torres Zuluaga</t>
  </si>
  <si>
    <t>GRAPAS Y PUNTILLAS EL CABALLO S.A.</t>
  </si>
  <si>
    <t>CO0500002237</t>
  </si>
  <si>
    <t>Tuercas y tornillos El Caballo CRA 10 A N 30 07</t>
  </si>
  <si>
    <t>IMOPROP LTDA</t>
  </si>
  <si>
    <t>CO0400002238</t>
  </si>
  <si>
    <t>Imoprop Ltda Vereda Santa Cruz Madrid</t>
  </si>
  <si>
    <t>IMPRESIONES Y EXTRUSIONES PLASTICAS IMEXPLAS S A S</t>
  </si>
  <si>
    <t>CO0400002239</t>
  </si>
  <si>
    <t>IMEXPLAS SAS Vereda Santa Cruz Parque San</t>
  </si>
  <si>
    <t>INVERSIONES GIRALDO NIETO E HIJAS SAS</t>
  </si>
  <si>
    <t>CO0500002240</t>
  </si>
  <si>
    <t>Inversiones Giraldo Nieto e Hijas SAS CL 10C # CR 2 - 76</t>
  </si>
  <si>
    <t>MOSQUERA RODRIGUEZ ANDRES FELIPE</t>
  </si>
  <si>
    <t>CO0200002242</t>
  </si>
  <si>
    <t>The Way Steakhouse VIA CR 18 SN 19550 CGTO ROZO RURA</t>
  </si>
  <si>
    <t>CO0200002241</t>
  </si>
  <si>
    <t>The Way Steakhouse AV 8 NORTE 9-34</t>
  </si>
  <si>
    <t>EDGAR DEVIA GARCIA</t>
  </si>
  <si>
    <t>CO0100002244</t>
  </si>
  <si>
    <t>Deviplas CR 72 J 36 SUR 53 BG 1</t>
  </si>
  <si>
    <t>CO0100002243</t>
  </si>
  <si>
    <t>Deviplas CR 72 J 36 SUR 43</t>
  </si>
  <si>
    <t>DRIPFLEX S.A.S</t>
  </si>
  <si>
    <t>CO0100002245</t>
  </si>
  <si>
    <t>DRIFLEX SAS Carrera 66a # 12a28</t>
  </si>
  <si>
    <t>COLGOMAS S A S</t>
  </si>
  <si>
    <t>CO0100002273</t>
  </si>
  <si>
    <t>colgomas CALLE 15 SUR # 24 D 55</t>
  </si>
  <si>
    <t>Dlk S.A.S</t>
  </si>
  <si>
    <t>CO0100002274</t>
  </si>
  <si>
    <t>DLK SAS 2 CR 1 12 120 LOC 304</t>
  </si>
  <si>
    <t>CO0100002275</t>
  </si>
  <si>
    <t>DLK SAS 2 CL 145 NO 13 22 AP 200</t>
  </si>
  <si>
    <t>CO0100002276</t>
  </si>
  <si>
    <t>DLK SAS 2 KR 7A NO 52 21 LC101</t>
  </si>
  <si>
    <t>M.J.A S.A.S.</t>
  </si>
  <si>
    <t>CO0400002291</t>
  </si>
  <si>
    <t>Oportunidad de M.J.A S.A.S. CR 2 33 46 LOC -NRG</t>
  </si>
  <si>
    <t>CO0400002292</t>
  </si>
  <si>
    <t>Oportunidad de M.J.A S.A.S. 33 1-27 P1 LOC1</t>
  </si>
  <si>
    <t>CO0400002277</t>
  </si>
  <si>
    <t>Oportunidad de M.J.A S.A.S. CR 100 96 13 B Centro</t>
  </si>
  <si>
    <t>MANUFACTURAS CF SAS</t>
  </si>
  <si>
    <t>CO0100002278</t>
  </si>
  <si>
    <t>MANUFACTURAS CF SAS KR 21 N 45 SUR 69</t>
  </si>
  <si>
    <t>franquicias y marcas, FRANQUICIAS Y MARCAS S.A.S.</t>
  </si>
  <si>
    <t>CO0500002284</t>
  </si>
  <si>
    <t>Franquicias Y Marcas CL 30 # CR 13 - 65 LOC 2185</t>
  </si>
  <si>
    <t>CO0500002279</t>
  </si>
  <si>
    <t>Franquicias Y Marcas CL 30 # CR 13 - 65 ENTR T LOC 2060</t>
  </si>
  <si>
    <t>CO0500002280</t>
  </si>
  <si>
    <t>Franquicias Y Marcas CL 30 # CR 13 - 65 LOC 1141</t>
  </si>
  <si>
    <t>CO0500002281</t>
  </si>
  <si>
    <t>Franquicias Y Marcas CL 30 # CR 13 - 65 LOC 1243</t>
  </si>
  <si>
    <t>SEM 4 - MAR</t>
  </si>
  <si>
    <t>CO0500002282</t>
  </si>
  <si>
    <t>Franquicias Y Marcas CL 30 # CR 13 - 65 LOC 1245</t>
  </si>
  <si>
    <t>CO0500002283</t>
  </si>
  <si>
    <t>Franquicias Y Marcas CL 63 # CR 13 - 65 LOC 1033</t>
  </si>
  <si>
    <t>ERIC ANDREY MANCILLA RICO</t>
  </si>
  <si>
    <t>CO0100002285</t>
  </si>
  <si>
    <t>Suelas al pie CL 28 SUR CR 27-50</t>
  </si>
  <si>
    <t>DESISTIDO</t>
  </si>
  <si>
    <t>CO0100002286</t>
  </si>
  <si>
    <t>Suelas al pie CL 28 SUR CR 27-50 PISO 1</t>
  </si>
  <si>
    <t>Winlon Sas</t>
  </si>
  <si>
    <t>CO0100002287</t>
  </si>
  <si>
    <t>winlon 2 Cr 62#11-16</t>
  </si>
  <si>
    <t>PALOS SECOS LIMITADA</t>
  </si>
  <si>
    <t>CO0100002289</t>
  </si>
  <si>
    <t>palos secos ltda KR 8 NO 69 32</t>
  </si>
  <si>
    <t>CO0100002288</t>
  </si>
  <si>
    <t>palos secos ltda KR 8 NO 69 24</t>
  </si>
  <si>
    <t>AVIPOLLO CAMPESINO SAS</t>
  </si>
  <si>
    <t>CO0400002290</t>
  </si>
  <si>
    <t>avipollo campesino sas AVENIDA DIAGONAL 16 #04 E 71</t>
  </si>
  <si>
    <t>CO0100002293</t>
  </si>
  <si>
    <t>Sunshine Bouquet 3 CL 222 No 54 33</t>
  </si>
  <si>
    <t>EMPAQUES &amp; PLASTICOS S A S</t>
  </si>
  <si>
    <t>CO0100002294</t>
  </si>
  <si>
    <t>EMPAQUES &amp; PLASTICOS S A S. Calle 6 A # 32 A 77</t>
  </si>
  <si>
    <t>Didacticos Simbolos y Signos</t>
  </si>
  <si>
    <t>CO0400001702</t>
  </si>
  <si>
    <t>Didacticos Simbolos Y Signos CR 33 17 66</t>
  </si>
  <si>
    <t>TEXTILES 1 X 1 S.A.S</t>
  </si>
  <si>
    <t>CO0100002295</t>
  </si>
  <si>
    <t>TEXTILES UNO X UNO CR 56 5 C 46</t>
  </si>
  <si>
    <t>Misterpan Barranquilla S.A.S.</t>
  </si>
  <si>
    <t>CO0500002296</t>
  </si>
  <si>
    <t>Misterpan Barranquilla S.A.S. CR 43 CL 72-208</t>
  </si>
  <si>
    <t>CO0500002297</t>
  </si>
  <si>
    <t>Inversiones Santa Inés S.A. Calle 12 cr 145-28</t>
  </si>
  <si>
    <t>HACIENDA GARZONERO S.A.S.</t>
  </si>
  <si>
    <t>CO0200002298</t>
  </si>
  <si>
    <t>Hacienda Garzonero SAS VIA S/N 330 VEREDA LETICIA -GORUNGO-RURAL</t>
  </si>
  <si>
    <t>CO0200002299</t>
  </si>
  <si>
    <t>Hacienda Garzonero SAS VIA S/N 320 VEREDA LETICIA -GORUNGO-RURAL</t>
  </si>
  <si>
    <t>CO0200002300</t>
  </si>
  <si>
    <t>Hacienda Garzonero SAS VIA S/N SN 111 CGTO MEDIA CANOA RURAL</t>
  </si>
  <si>
    <t>Flexo Pack SAS</t>
  </si>
  <si>
    <t>CO0100002301</t>
  </si>
  <si>
    <t>Flexo Pack SAS Calle 9A 66A 07</t>
  </si>
  <si>
    <t>GVS COLOMBIA SAS</t>
  </si>
  <si>
    <t>CO0200002302</t>
  </si>
  <si>
    <t>GVS COLOMBIA SAS AV 4 NORTE 23D-50</t>
  </si>
  <si>
    <t>Gen Plast SAS</t>
  </si>
  <si>
    <t>CO0100002303</t>
  </si>
  <si>
    <t>Gen Plast TV 124 N 17 98</t>
  </si>
  <si>
    <t>CALI RIVER SUITES S.A.</t>
  </si>
  <si>
    <t>CO0200002304</t>
  </si>
  <si>
    <t>Yellow Key Capital CL 4 NORTE AV 1-41 REF ZONA COMUN 4000</t>
  </si>
  <si>
    <t>FROZEN LOGÍSTICA Y VALOR SAS</t>
  </si>
  <si>
    <t>CO0500002305</t>
  </si>
  <si>
    <t>FROZEN LOGÍSTICA Y VALOR SAS VIA 40 NO 71-197 BG 310</t>
  </si>
  <si>
    <t>Productos Morano de Colombia SAS ZOMAC</t>
  </si>
  <si>
    <t>CO0500002306</t>
  </si>
  <si>
    <t>Morano Gruppo CARRT 90 # KM 17 - 16 APTO 4</t>
  </si>
  <si>
    <t>Edificio Parques De Normandia Torre 3 Ph</t>
  </si>
  <si>
    <t>CO0200000624</t>
  </si>
  <si>
    <t>EDIFICIO PARQUES DE NORMANDIA TORRE 3 PH - Cali (Dicel)</t>
  </si>
  <si>
    <t>FLOPLASCOL SAS</t>
  </si>
  <si>
    <t>CO0100002262</t>
  </si>
  <si>
    <t>FLOPLASCOL SAS Cl 161 A 15 - 83</t>
  </si>
  <si>
    <t>CAIMED SAS</t>
  </si>
  <si>
    <t>CO0800002269</t>
  </si>
  <si>
    <t>CAIMED SAS DG 15 24 75 BRR Las Palmar</t>
  </si>
  <si>
    <t>CO0400002260</t>
  </si>
  <si>
    <t>MJA SAS 2Cr 20 2a-20</t>
  </si>
  <si>
    <t>CO0400002271</t>
  </si>
  <si>
    <t>CAIMED SAS KR 4 ESTE N 24 65 CN 309</t>
  </si>
  <si>
    <t>CO0400002270</t>
  </si>
  <si>
    <t>CAIMED SAS KR 4 ESTE N 24 65</t>
  </si>
  <si>
    <t>CO0100002261</t>
  </si>
  <si>
    <t>FLOPLASCOL SAS Cl 161 A N 15 83 IN 2</t>
  </si>
  <si>
    <t>CO0400002268</t>
  </si>
  <si>
    <t>CAIMED SAS Cl 24 NO 03 ESTE 02 PI 2</t>
  </si>
  <si>
    <t>CO0800002267</t>
  </si>
  <si>
    <t>CAIMED SAS CLL 34A NO. 4G - 27</t>
  </si>
  <si>
    <t>CO0100002266</t>
  </si>
  <si>
    <t>CO0400002272</t>
  </si>
  <si>
    <t>CAIMED SAS KR 4 ESTE N 24 65 CN 313</t>
  </si>
  <si>
    <t>CO0800002265</t>
  </si>
  <si>
    <t>CAIMED SAS K 26 17 05</t>
  </si>
  <si>
    <t>CO0800002264</t>
  </si>
  <si>
    <t>CAIMED SAS Cl 22 16 04 P</t>
  </si>
  <si>
    <t>CO0800002263</t>
  </si>
  <si>
    <t>CAIMED SAS Cl 17 26 10 P</t>
  </si>
  <si>
    <t>Loe Company SAS</t>
  </si>
  <si>
    <t>CO0500002247</t>
  </si>
  <si>
    <t>LOE Company SAS CL 84 CR 56 - 51 BLO 1 PISO 1 LOC 02 CM4764</t>
  </si>
  <si>
    <t>JOSE ALVARO JIMENEZ DIAZ</t>
  </si>
  <si>
    <t>CO0100002248</t>
  </si>
  <si>
    <t>COASPHARMA S. A. S.</t>
  </si>
  <si>
    <t>CO0100002249</t>
  </si>
  <si>
    <t>coaspharma CL 12 B 27 37</t>
  </si>
  <si>
    <t>CO0100002250</t>
  </si>
  <si>
    <t>coaspharma CL 18 A 28 A 43</t>
  </si>
  <si>
    <t>Autolavado El Suri</t>
  </si>
  <si>
    <t>CO0500002251</t>
  </si>
  <si>
    <t>Autolavado El Suri CR47 CL70-204 PISO1</t>
  </si>
  <si>
    <t>Fit Choices Company SAS</t>
  </si>
  <si>
    <t>CO0500002252</t>
  </si>
  <si>
    <t>Fit Choices CR 52 CL 79</t>
  </si>
  <si>
    <t>ALMACEN TIERRA SANTA CORDOBA S.A.S</t>
  </si>
  <si>
    <t>CO0400002259</t>
  </si>
  <si>
    <t>Almacén Tierra Santa Córdoba SAS CL 11 CR 11-9 LOC 01</t>
  </si>
  <si>
    <t>CO0500002258</t>
  </si>
  <si>
    <t>Moda Enterprise SAS 2 CL 15 # CR 5 - 25 DPL AO4143</t>
  </si>
  <si>
    <t>CO0500002253</t>
  </si>
  <si>
    <t>Fit Choices CR 46 CL 75 - 46 BLO 1 PISO 1 APTO 01 CH3359</t>
  </si>
  <si>
    <t>CO0500002254</t>
  </si>
  <si>
    <t>Fit Choices CR 56 CL 98 - 65 LOC 31 CL4124</t>
  </si>
  <si>
    <t>CO0400002257</t>
  </si>
  <si>
    <t>Moda Enterprise SAS 2 CL 15 6-99 ARCO TS</t>
  </si>
  <si>
    <t>CO0100002256</t>
  </si>
  <si>
    <t>Moda Enterprise SAS 2 CL 25 54-20 P 1 LOC 1</t>
  </si>
  <si>
    <t>CO0500002255</t>
  </si>
  <si>
    <t>Moda Enterprise SAS 2 CR 45B CL 90 - 210 BLO 1 PISO 1 APTO 1B CN3896</t>
  </si>
  <si>
    <t>Su Aliado Laboral SAS</t>
  </si>
  <si>
    <t>CO0500002246</t>
  </si>
  <si>
    <t>Servicios Temporales CL 75 CR 59 - 36</t>
  </si>
  <si>
    <t>FUNDIMETAL DE COLOMBIA S. A. S</t>
  </si>
  <si>
    <t>CO0200002322</t>
  </si>
  <si>
    <t>fundimetal de Colombia S.A.S. CL 2 TV 0 154 CRGT LA DOLORES</t>
  </si>
  <si>
    <t>METROPOLITANA DE COMBUSTIBLES SAS</t>
  </si>
  <si>
    <t>CO0500002320</t>
  </si>
  <si>
    <t>METROPOLITANA DE COMBUSTIBLE S.A.S. VIA AL MAR</t>
  </si>
  <si>
    <t>WILLIAM FERNEY ENCISO PARRA</t>
  </si>
  <si>
    <t>CO0100002308</t>
  </si>
  <si>
    <t>La Gordis 1996 KR 72 NO 12 B 48 LC</t>
  </si>
  <si>
    <t>CO0100002309</t>
  </si>
  <si>
    <t>La Gordis 1996 KR 71 D NO 6 SUR 94
BQ 14 AP 2917</t>
  </si>
  <si>
    <t>HL OPERADORES S.A.S.</t>
  </si>
  <si>
    <t>CO0500002310</t>
  </si>
  <si>
    <t>HL OPERADORES S.A.S. Calle 30 No 60-252</t>
  </si>
  <si>
    <t>CO0500002311</t>
  </si>
  <si>
    <t>HL OPERADORES S.A.S. Calle 70 # 47-30 (Sede 4)</t>
  </si>
  <si>
    <t>CO0500002312</t>
  </si>
  <si>
    <t>HL OPERADORES S.A.S. Carrera 47 # 69-114 (Sede 2)</t>
  </si>
  <si>
    <t>EMPRESA DE FOSFATOS DE BOYACA S. A. FDB S.A</t>
  </si>
  <si>
    <t>CO0500002321</t>
  </si>
  <si>
    <t>EMPRESA DE FOSFATOS DE BOYACA S. A. FDB S.A KM 2 VÍA PESCA SOGAMOSO</t>
  </si>
  <si>
    <t>CO0500002319</t>
  </si>
  <si>
    <t>METROPOLITANA DE COMBUSTIBLE S.A.S. CL 68 No 29-122</t>
  </si>
  <si>
    <t>CO0500002318</t>
  </si>
  <si>
    <t>METROPOLITANA DE COMBUSTIBLE S.A.S. CL 32 No 3-94</t>
  </si>
  <si>
    <t>CO0500002317</t>
  </si>
  <si>
    <t>METROPOLITANA DE COMBUSTIBLE S.A.S. CR 43 No 57-54</t>
  </si>
  <si>
    <t>CO0500002316</t>
  </si>
  <si>
    <t>METROPOLITANA DE COMBUSTIBLE S.A.S. CL 14 CR 30-146</t>
  </si>
  <si>
    <t>CO0500002315</t>
  </si>
  <si>
    <t>METROPOLITANA DE COMBUSTIBLE S.A.S. AVE CIRC 43-75</t>
  </si>
  <si>
    <t>CO0100002314</t>
  </si>
  <si>
    <t>HL OPERADORES S.A.S. Carrt Vte.Pozon-Policarpa</t>
  </si>
  <si>
    <t>CO0500002313</t>
  </si>
  <si>
    <t>HL OPERADORES S.A.S. Calle 47 # 18-141</t>
  </si>
  <si>
    <t>BOTELLAS PET SAS</t>
  </si>
  <si>
    <t>CO0100002307</t>
  </si>
  <si>
    <t>BOTELLAS PET SAS AK 68 10-37</t>
  </si>
  <si>
    <t>UN SOLO PROVEEDOR S.A.S</t>
  </si>
  <si>
    <t>CO0400002323</t>
  </si>
  <si>
    <t>UN SOLO PROVEEDOR SAS CR 45 A CL 67 B -51</t>
  </si>
  <si>
    <t>GIRALDO MOTOA E HIJOS S.A.S</t>
  </si>
  <si>
    <t>CO0400002326</t>
  </si>
  <si>
    <t>Giraldo Motoa E Hijos Limitada Vda Rincon Santo</t>
  </si>
  <si>
    <t>CO0400002325</t>
  </si>
  <si>
    <t>Giraldo Motoa E Hijos Limitada V Rincon Santo Fca Escorpion</t>
  </si>
  <si>
    <t>TEJAR ROYFE S.A.S</t>
  </si>
  <si>
    <t>CO0400002327</t>
  </si>
  <si>
    <t>Tejar Royfe Ltda Vda Patio Bonito Fca Buena</t>
  </si>
  <si>
    <t>CO0400002324</t>
  </si>
  <si>
    <t>UN SOLO PROVEEDOR SAS CR 45 A CL 67 B -39</t>
  </si>
  <si>
    <t>The Somos, SOMOS SELVARIO S.A.S</t>
  </si>
  <si>
    <t>CO0400002330</t>
  </si>
  <si>
    <t>The Somos 1 - Selvario CL 10 A CR 40 -19</t>
  </si>
  <si>
    <t>CO0400002329</t>
  </si>
  <si>
    <t>The Somos 1 - Selvario CR 36 CL 8 A -47</t>
  </si>
  <si>
    <t>HECTOR MARIA MARTINEZ GOMEZ</t>
  </si>
  <si>
    <t>CO0400002328</t>
  </si>
  <si>
    <t>Ladrillera San luis Vda Patio Bonito Fca San Luis</t>
  </si>
  <si>
    <t>PLASTICOS SANTANA SAS</t>
  </si>
  <si>
    <t>CO0100002333</t>
  </si>
  <si>
    <t>Plasticos Santana CRA 72M BIS NO 35B 31 SUR</t>
  </si>
  <si>
    <t>arcillas del futuro</t>
  </si>
  <si>
    <t>CO0400002332</t>
  </si>
  <si>
    <t>arcillas del futuro VI ZIPAQUIRA UBATE KM 5</t>
  </si>
  <si>
    <t>VIDRIO TECNICO DE COLOMBIA S.A VITECO S.A O "VITECO"</t>
  </si>
  <si>
    <t>CO0100002331</t>
  </si>
  <si>
    <t>VITECO S.A Transversal 20A Calle 4A-81, BOGOTA D.C.</t>
  </si>
  <si>
    <t>jairo de jesus hernandez castaño</t>
  </si>
  <si>
    <t>CO0400002334</t>
  </si>
  <si>
    <t>TECNOEMPAQUES DE OCCIDENTE S.A.S.</t>
  </si>
  <si>
    <t>CO0200002335</t>
  </si>
  <si>
    <t>TECNOEMPAQUES DE OCCIDENTE TV 4 3 155 BRR LA DOLORES</t>
  </si>
  <si>
    <t>Plastidhar SAS</t>
  </si>
  <si>
    <t>CO0100002336</t>
  </si>
  <si>
    <t>Plastidhar SAS Carrera 72p # 37sur-24</t>
  </si>
  <si>
    <t>WICAMI RESTAURANTE SAS</t>
  </si>
  <si>
    <t>CO0200002338</t>
  </si>
  <si>
    <t>CELSIA VALLE</t>
  </si>
  <si>
    <t>Osaka Cocina Nikkei SAS</t>
  </si>
  <si>
    <t>CO0100002340</t>
  </si>
  <si>
    <t>Osaka - Elemento 4K KR 13 NO 85 - 25</t>
  </si>
  <si>
    <t>Industrias Macar Palmira S.A</t>
  </si>
  <si>
    <t>CO0200002343</t>
  </si>
  <si>
    <t>INDUSTRIAS MACAR Tv 4 Cl 0- 161 La Dolores</t>
  </si>
  <si>
    <t>CO0200002342</t>
  </si>
  <si>
    <t>INDUSTRIAS MACAR CL 2 TV 3-83 La Dolores</t>
  </si>
  <si>
    <t>CO0100002341</t>
  </si>
  <si>
    <t>Osaka - Elemento 4K KR 18 NO 88 - 17 AP 505</t>
  </si>
  <si>
    <t>EL BESO COMPANY S.A.S</t>
  </si>
  <si>
    <t>CO0100002339</t>
  </si>
  <si>
    <t>El Beso Company SAS CL SAN ANTONIO 25-27</t>
  </si>
  <si>
    <t>SPORT FITNESS SHOP COLOMBIA S.A.S.</t>
  </si>
  <si>
    <t>CO0500002344</t>
  </si>
  <si>
    <t>Sportfitness Shop Colombia CRA 51B CL 93 - 25</t>
  </si>
  <si>
    <t>KOE4K SAS</t>
  </si>
  <si>
    <t>CO0100002350</t>
  </si>
  <si>
    <t>KO - Elemento 4K CL 107 A NO 08 A - 21 LC 1</t>
  </si>
  <si>
    <t>CO0100002349</t>
  </si>
  <si>
    <t>KO - Elemento 4K KR 18 NO 88 - 17 AP 602</t>
  </si>
  <si>
    <t>DONDOHE4K SAS</t>
  </si>
  <si>
    <t>CO0100002348</t>
  </si>
  <si>
    <t>DonDoh - Elemento 4K KR 18 NO 88 - 17 AP 506</t>
  </si>
  <si>
    <t>CO0400002347</t>
  </si>
  <si>
    <t>Sportfitness Shop Colombia CR 38 CL 18 - 101</t>
  </si>
  <si>
    <t>CO0400002346</t>
  </si>
  <si>
    <t>Sportfitness Shop Colombia CR 43 CL 30 - 91</t>
  </si>
  <si>
    <t>CO0400002345</t>
  </si>
  <si>
    <t>Sportfitness Shop Colombia Cra 51 C CL 12 B Sur - 104</t>
  </si>
  <si>
    <t>INCOGRES S.A.S</t>
  </si>
  <si>
    <t>CO0400002359</t>
  </si>
  <si>
    <t>INCOGRES S.A.S VDA CHECUA FINCA SANCARLOS</t>
  </si>
  <si>
    <t>NUEVAS</t>
  </si>
  <si>
    <t>FEDELSA HOSTELS GROUP S.A.S</t>
  </si>
  <si>
    <t>CO0100002360</t>
  </si>
  <si>
    <t>Oportunidad de FEDELSA HOSTELS GROUP S.A.S CL 26 25-95</t>
  </si>
  <si>
    <t>JAYMAR S.A.S.</t>
  </si>
  <si>
    <t>CO0800002361</t>
  </si>
  <si>
    <t>JAYMAR S.A.S. Cl 48 No 34-29</t>
  </si>
  <si>
    <t>INVERSIONES D EL S.A.S</t>
  </si>
  <si>
    <t>CO0100002362</t>
  </si>
  <si>
    <t>Inversiones D El S.A.S. Carrera 69c # 37asur-28</t>
  </si>
  <si>
    <t>Padel Zenter Baq SAS</t>
  </si>
  <si>
    <t>CO0500002363</t>
  </si>
  <si>
    <t>Padel Zenter Baq SAS AV VIA 40 NO 85B - 300</t>
  </si>
  <si>
    <t>INVERSIONES VIVE AGRO S A S</t>
  </si>
  <si>
    <t>CO0400002364</t>
  </si>
  <si>
    <t>Inversiones Vive Agro SAS MP COTA VD PARCELAS CENTRO</t>
  </si>
  <si>
    <t>SALPLA COLOMBIA SAS</t>
  </si>
  <si>
    <t>CO0700002365</t>
  </si>
  <si>
    <t>SALPLA COLOMBIA SAS CL 19 # 3-02 BG 9 BRR 11 de Noviembre</t>
  </si>
  <si>
    <t>AX2 GOURMET SAS</t>
  </si>
  <si>
    <t>CO0100002355</t>
  </si>
  <si>
    <t>La Lucha Sangucheria - Elemento 4K CL 93 NO 12 14 LC 1</t>
  </si>
  <si>
    <t>CO0100002354</t>
  </si>
  <si>
    <t>La Lucha Sangucheria - Elemento 4K CL 85 NO 12 - 95</t>
  </si>
  <si>
    <t>CO0100002358</t>
  </si>
  <si>
    <t>La Lucha Sangucheria - Elemento 4K KR 68 A NO 24 B - 10 LC P2-31</t>
  </si>
  <si>
    <t>CO0100002357</t>
  </si>
  <si>
    <t>La Lucha Sangucheria - Elemento 4K CL 79 B NO 56 - 31</t>
  </si>
  <si>
    <t>CO0100002356</t>
  </si>
  <si>
    <t>La Lucha Sangucheria - Elemento 4K KR 58 D NO 146 - 51</t>
  </si>
  <si>
    <t>INVERSIONES DAMA ESMERAL SAS</t>
  </si>
  <si>
    <t>CO0500002351</t>
  </si>
  <si>
    <t>Inversiones Esmeral Jaramillo CL 93 CR 43 - 108 DPL CN8290</t>
  </si>
  <si>
    <t>INDUSTRIA TEXTIL COLOMBIANA SAS</t>
  </si>
  <si>
    <t>CO0400002352</t>
  </si>
  <si>
    <t>INTEXCO SAS MCP COTA VDA PARCELAS LT 5 LT CUCHAVIRA MURO</t>
  </si>
  <si>
    <t>CO0100002353</t>
  </si>
  <si>
    <t>INTEXCO SAS CL 49 SUR 72C 55 - BOGOTA</t>
  </si>
  <si>
    <t>CO0100002374</t>
  </si>
  <si>
    <t>Oportunidad Los Hornitos Sas 2 CL 95 NO.47 A 20</t>
  </si>
  <si>
    <t>CO0100002375</t>
  </si>
  <si>
    <t>CO0100002373</t>
  </si>
  <si>
    <t>CO0100002372</t>
  </si>
  <si>
    <t>Oportunidad Los Hornitos Sas 2 CRA 44 14 95</t>
  </si>
  <si>
    <t>CO0100002371</t>
  </si>
  <si>
    <t>CO0100002370</t>
  </si>
  <si>
    <t>Oportunidad Los Hornitos Sas 2 KR 44A NO 24 25</t>
  </si>
  <si>
    <t>CO0100002369</t>
  </si>
  <si>
    <t>Oportunidad Los Hornitos Sas 2 KR 44A NO 24 22 AP 100</t>
  </si>
  <si>
    <t>CO0100002368</t>
  </si>
  <si>
    <t>Oportunidad Los Hornitos Sas 2 AC 24 NO 43A 90</t>
  </si>
  <si>
    <t>CO0100002376</t>
  </si>
  <si>
    <t>Oportunidad Los Hornitos Sas 2 DG 46 #76-39 LOCAL 9</t>
  </si>
  <si>
    <t>CO0100002377</t>
  </si>
  <si>
    <t>Oportunidad Los Hornitos Sas 2 DG 46 #76-39 LOCAL 8</t>
  </si>
  <si>
    <t>BYCSA SA</t>
  </si>
  <si>
    <t>CO0400002366</t>
  </si>
  <si>
    <t>BYCSA SA KM 7 5 VEREDA POPALITO FINCA LOS BUCAROS VIA CISNER</t>
  </si>
  <si>
    <t>LUIS EDUARDO CAICEDO S.A. (LEC S.A.)</t>
  </si>
  <si>
    <t>CO0100002367</t>
  </si>
  <si>
    <t>Inswitch CL 20 A NO 44 60</t>
  </si>
  <si>
    <t>Distribuidora Los Coches La Sabana S.A.S</t>
  </si>
  <si>
    <t>CO0100002379</t>
  </si>
  <si>
    <t>Los Coches 2 AV EL DORADO 77-04 AV 26 N 77 4 - BOGOTA, D.C.</t>
  </si>
  <si>
    <t>CO0100002378</t>
  </si>
  <si>
    <t>Puerta de Oro</t>
  </si>
  <si>
    <t>CO0500002383</t>
  </si>
  <si>
    <t>PUERTA DE ORO EMPRESA DE DESARROLLO CARIBE SAS CR 82 VIA 40 # CL 79-100 LOC AIRE CJ6734</t>
  </si>
  <si>
    <t>Empresa Colombiana Del Plástico SAS, Empresa Colombiana del Plástico S.A.S</t>
  </si>
  <si>
    <t>CO0400002380</t>
  </si>
  <si>
    <t>Edificio Torre Empresarial Pacific - Propiedad Horizontal</t>
  </si>
  <si>
    <t>CO0100002381</t>
  </si>
  <si>
    <t>Edificio Torre Empresarial Pacific - Propiedad Horizontal Calle 110 cra 9 - 25</t>
  </si>
  <si>
    <t>FRIGORIFICO CARNES EXPRESS S.A.S.</t>
  </si>
  <si>
    <t>CO0800002382</t>
  </si>
  <si>
    <t>FRIGORIFICO CARNES EXPRESS S.A.S. Cra 8 AE # 27- 56</t>
  </si>
  <si>
    <t>PATRIMONIOS &amp; KAPITALES S.A.S</t>
  </si>
  <si>
    <t>CO0200002422</t>
  </si>
  <si>
    <t>TONING SAS Bode 602</t>
  </si>
  <si>
    <t>CO0200002429</t>
  </si>
  <si>
    <t>CO0200002460</t>
  </si>
  <si>
    <t>FALABELLA.COM S.A.S Bodega 1101</t>
  </si>
  <si>
    <t>CO0200002459</t>
  </si>
  <si>
    <t>FALABELLA.COM S.A.S Bodega 1105</t>
  </si>
  <si>
    <t>CO0200002458</t>
  </si>
  <si>
    <t>MILAGROS EVELYN POLANCO CAFETERIA</t>
  </si>
  <si>
    <t>CO0200002457</t>
  </si>
  <si>
    <t>CO0200002456</t>
  </si>
  <si>
    <t>TRANSPORTES RAPIDO OCHOA S.A Bodega 23</t>
  </si>
  <si>
    <t>CO0200002455</t>
  </si>
  <si>
    <t>LOGYTECH MOBILE SAS Bodega 1002</t>
  </si>
  <si>
    <t>CO0200002454</t>
  </si>
  <si>
    <t>INVERPACK S.A.S Bodega 1903-1904</t>
  </si>
  <si>
    <t>CO0200002453</t>
  </si>
  <si>
    <t>INVERPACK S.A.S Bodega 1001</t>
  </si>
  <si>
    <t>CO0200002452</t>
  </si>
  <si>
    <t>GLOBAL GUAYACAN S.A.S Bodega 1901</t>
  </si>
  <si>
    <t>CO0200002451</t>
  </si>
  <si>
    <t>GLOBAL GUAYACAN S.A.S of 302 C</t>
  </si>
  <si>
    <t>CO0200002450</t>
  </si>
  <si>
    <t>FABIO ORREGO ALZATE SAS. - UNIGRAF Bodega 1902</t>
  </si>
  <si>
    <t>CO0200002449</t>
  </si>
  <si>
    <t>INVERSIONES WARY SAS Oficina 301 D</t>
  </si>
  <si>
    <t>CO0200002448</t>
  </si>
  <si>
    <t>CO0200002447</t>
  </si>
  <si>
    <t>DIAZ Y RESTREPO S.AS. Bodega Bg 15</t>
  </si>
  <si>
    <t>CO0200002446</t>
  </si>
  <si>
    <t>DIAZ Y RESTREPO S.AS. Bg 205</t>
  </si>
  <si>
    <t>CO0200002445</t>
  </si>
  <si>
    <t>CO0200002444</t>
  </si>
  <si>
    <t>CO0200002443</t>
  </si>
  <si>
    <t>APC FRIGORIFICO SAS Bodega 107</t>
  </si>
  <si>
    <t>CO0200002442</t>
  </si>
  <si>
    <t>APC FRIGORIFICO SAS 5C</t>
  </si>
  <si>
    <t>CO0200002441</t>
  </si>
  <si>
    <t>CO0200002440</t>
  </si>
  <si>
    <t>ESTRUCRANES S.A.S Bg 14 03</t>
  </si>
  <si>
    <t>CO0200002439</t>
  </si>
  <si>
    <t>ESTRUCRANES S.A.S BG 12B</t>
  </si>
  <si>
    <t>CO0200002438</t>
  </si>
  <si>
    <t>MASTER QUIMICA S.A.S Bodega 1802</t>
  </si>
  <si>
    <t>CO0200002437</t>
  </si>
  <si>
    <t>PROCLIDES PRODUCTOS CLINICOS DESECHABLES S.A.S. Edficio 17-A</t>
  </si>
  <si>
    <t>CO0200002436</t>
  </si>
  <si>
    <t>PROCLIDES PRODUCTOS CLINICOS DESECHABLES S.A.S. 17B</t>
  </si>
  <si>
    <t>CO0200002435</t>
  </si>
  <si>
    <t>PROCLIDES PRODUCTOS CLINICOS DESECHABLES S.A.S. Edficio 1702</t>
  </si>
  <si>
    <t>CO0200002434</t>
  </si>
  <si>
    <t>IMPACTARTE S.A.S Ed3-1p Ofi 301 H I J K</t>
  </si>
  <si>
    <t>CO0200002433</t>
  </si>
  <si>
    <t>ILUMINATA S.A Oficina 301 L</t>
  </si>
  <si>
    <t>CO0200002432</t>
  </si>
  <si>
    <t>ILUMINATA S.A UPS</t>
  </si>
  <si>
    <t>CO0200002431</t>
  </si>
  <si>
    <t>ILUMINATA S.A Bodega 11 A</t>
  </si>
  <si>
    <t>CO0200002430</t>
  </si>
  <si>
    <t>ILUMINATA S.A Bodega 10-11</t>
  </si>
  <si>
    <t>CO0200002428</t>
  </si>
  <si>
    <t>ILUMINATA S.A 1104</t>
  </si>
  <si>
    <t>CO0200002427</t>
  </si>
  <si>
    <t>CO0200002426</t>
  </si>
  <si>
    <t>GLOBOVENTA S.A Bodega 7</t>
  </si>
  <si>
    <t>CO0200002425</t>
  </si>
  <si>
    <t>CO0200002424</t>
  </si>
  <si>
    <t>TONING SAS Bodeg 9 planta</t>
  </si>
  <si>
    <t>CO0200002423</t>
  </si>
  <si>
    <t>CO0200002421</t>
  </si>
  <si>
    <t>TONING SAS Bodega 9</t>
  </si>
  <si>
    <t>CO0200002420</t>
  </si>
  <si>
    <t>TONING SAS Bodega 401</t>
  </si>
  <si>
    <t>CO0200002419</t>
  </si>
  <si>
    <t>TONING SAS Bodega 204-taller</t>
  </si>
  <si>
    <t>CO0200002418</t>
  </si>
  <si>
    <t>edicontruccioones@hotmail.com Ed3-2piso -Ofi 302 B</t>
  </si>
  <si>
    <t>CO0200002417</t>
  </si>
  <si>
    <t>COMERCIALIZADORA LIU FEN PING COLOMBIA S.A.S Edf 3 oficina 302 H-I</t>
  </si>
  <si>
    <t>CO0200002416</t>
  </si>
  <si>
    <t>COMERCIALIZADORA LIU FEN PING COLOMBIA S.A.S Ed1-1piso -A3</t>
  </si>
  <si>
    <t>CO0200002415</t>
  </si>
  <si>
    <t>PRACTIPACK S.A.S Bodega 801-805</t>
  </si>
  <si>
    <t>CO0200002414</t>
  </si>
  <si>
    <t>PRACTIPACK S.A.S Bodega 1901 A</t>
  </si>
  <si>
    <t>CO0200002413</t>
  </si>
  <si>
    <t>PRACTIPACK S.A.S Bodega 601</t>
  </si>
  <si>
    <t>CO0200002412</t>
  </si>
  <si>
    <t>PRACTIPACK S.A.S Bodega 804</t>
  </si>
  <si>
    <t>CO0200002411</t>
  </si>
  <si>
    <t>PRACTIPACK S.A.S Bodega 803</t>
  </si>
  <si>
    <t>CO0200002410</t>
  </si>
  <si>
    <t>PRACTIPACK S.A.S Area 5</t>
  </si>
  <si>
    <t>CO0200002409</t>
  </si>
  <si>
    <t>GLOBAL PACK SAS bg 1805</t>
  </si>
  <si>
    <t>CO0200002408</t>
  </si>
  <si>
    <t>GRUPO EUROBELLEZA S.A.S Ed3-2p Ofi 302 L</t>
  </si>
  <si>
    <t>CO0200002407</t>
  </si>
  <si>
    <t>GRUPO EUROBELLEZA S.A.S 302 J</t>
  </si>
  <si>
    <t>CO0200002406</t>
  </si>
  <si>
    <t>GRUPO EUROBELLEZA S.A.S ofc 302 K</t>
  </si>
  <si>
    <t>CO0200002405</t>
  </si>
  <si>
    <t>GRUPO EUROBELLEZA S.A.S 1801</t>
  </si>
  <si>
    <t>CO0200002404</t>
  </si>
  <si>
    <t>CO0200002403</t>
  </si>
  <si>
    <t>CO0200002402</t>
  </si>
  <si>
    <t>GRUPO EUROBELLEZA S.A.S Bodega 14 C-</t>
  </si>
  <si>
    <t>CO0200002401</t>
  </si>
  <si>
    <t>MULTISERVICIOS AP S.A.S Edf 3 Oficina 301 E</t>
  </si>
  <si>
    <t>CO0200002400</t>
  </si>
  <si>
    <t>RB CONSTRUCTORES ASOCIADOS SAS Taller 8</t>
  </si>
  <si>
    <t>CO0200002399</t>
  </si>
  <si>
    <t>RB CONSTRUCTORES ASOCIADOS SAS Ed1- piso 3</t>
  </si>
  <si>
    <t>CO0200002398</t>
  </si>
  <si>
    <t>KAMATI LTDA Edf 1 Bodg A5</t>
  </si>
  <si>
    <t>CO0200002397</t>
  </si>
  <si>
    <t>KAMATI LTDA Ed1-2p Ofi A2</t>
  </si>
  <si>
    <t>CO0200002396</t>
  </si>
  <si>
    <t>KAMATI LTDA Ed1-2p-Ofi A4</t>
  </si>
  <si>
    <t>CO0200002395</t>
  </si>
  <si>
    <t>KAMATI LTDA Bodega 1804</t>
  </si>
  <si>
    <t>CO0200002394</t>
  </si>
  <si>
    <t>KAMATI LTDA Bodega 62 A</t>
  </si>
  <si>
    <t>CO0200002393</t>
  </si>
  <si>
    <t>KAMATI LTDA Ed1-1P-Ofi A1-A2</t>
  </si>
  <si>
    <t>CO0200002392</t>
  </si>
  <si>
    <t>CO0200002391</t>
  </si>
  <si>
    <t>CO0200002390</t>
  </si>
  <si>
    <t>PATRIMONIOS &amp; KAPITALES S.A.S Bodega 1102</t>
  </si>
  <si>
    <t>CO0200002389</t>
  </si>
  <si>
    <t>PATRIMONIOS &amp; KAPITALES S.A.S Edificio 3-2piso -Ofi 302 O</t>
  </si>
  <si>
    <t>CO0200002388</t>
  </si>
  <si>
    <t>PATRIMONIOS &amp; KAPITALES S.A.S Ed3-2p-Ofi 302 N-sala capacitacion</t>
  </si>
  <si>
    <t>CO0200002387</t>
  </si>
  <si>
    <t>CO0200002386</t>
  </si>
  <si>
    <t>PATRIMONIOS &amp; KAPITALES S.A.S bg 5b mezazninedesocupada</t>
  </si>
  <si>
    <t>CO0200002385</t>
  </si>
  <si>
    <t>PATRIMONIOS &amp; KAPITALES S.A.S desocupada 302 A</t>
  </si>
  <si>
    <t>CO0200002384</t>
  </si>
  <si>
    <t>PATRIMONIOS &amp; KAPITALES S.A.S (NO REGULADO) ZONA COMUN ADMINSITRACION N-R</t>
  </si>
  <si>
    <t>APC FRIGORIFICOS ZFC SAS</t>
  </si>
  <si>
    <t>CO0100002463</t>
  </si>
  <si>
    <t>APC FRIGORIFICOS ZFC SAS Sector 1 MZ J1</t>
  </si>
  <si>
    <t>CO0100002462</t>
  </si>
  <si>
    <t>APC FRIGORIFICOS ZFC SAS Sector 1 MZ J1 BOD 83-84-85</t>
  </si>
  <si>
    <t>Bissan SAS</t>
  </si>
  <si>
    <t>CO0500002461</t>
  </si>
  <si>
    <t>Bissan SAS CRA 5 # 22-5 ENTR 01</t>
  </si>
  <si>
    <t>LA MERCERIA ARTE Y MANUALIDADES S.A.S.</t>
  </si>
  <si>
    <t>CO0500002474</t>
  </si>
  <si>
    <t>La Mercería Arte y Manualidades SAS CR 43B CL 80 - 88 ARCO 01</t>
  </si>
  <si>
    <t>CO0500002472</t>
  </si>
  <si>
    <t>La Mercería Arte y Manualidades SAS CR 43B CL 80 - 88 LOC 1</t>
  </si>
  <si>
    <t>CO0500002471</t>
  </si>
  <si>
    <t>La Mercería Arte y Manualidades SAS CR 43B CL 80 - 88 APTO 302</t>
  </si>
  <si>
    <t>CO0500002470</t>
  </si>
  <si>
    <t>La Mercería Arte y Manualidades SAS CR 43B CL 80 - 88 APTO 304</t>
  </si>
  <si>
    <t>CO0500002469</t>
  </si>
  <si>
    <t>La Mercería Arte y Manualidades SAS CR 43B CL 80 - 88 APTO 305</t>
  </si>
  <si>
    <t>CO0500002468</t>
  </si>
  <si>
    <t>La Mercería Arte y Manualidades SAS CR 43B CL 80 - 88 APTO 301</t>
  </si>
  <si>
    <t>CO0500002467</t>
  </si>
  <si>
    <t>La Mercería Arte y Manualidades SAS CR 43B CL 80 - 88 PEH 01</t>
  </si>
  <si>
    <t>CO0500002466</t>
  </si>
  <si>
    <t>La Mercería Arte y Manualidades SAS CR 43B CL 80 - 88 APTO 306</t>
  </si>
  <si>
    <t>NUR TRADING S.A.S.</t>
  </si>
  <si>
    <t>CO0500002465</t>
  </si>
  <si>
    <t>NUR TRADING S.A.S. CR 21 CL 21-70</t>
  </si>
  <si>
    <t>AMANI MODA S.A.S.</t>
  </si>
  <si>
    <t>CO0100002464</t>
  </si>
  <si>
    <t>AMANI MODA S.A.S Carrera 5 Cl 18b 5</t>
  </si>
  <si>
    <t>CO0500002473</t>
  </si>
  <si>
    <t>La Mercería Arte y Manualidades SAS CR 43B CL 80 - 88 APTO 303</t>
  </si>
  <si>
    <t>PROVINCIA DE NUESTRA SEÑORA DE GRACIA DE COLOMBIA</t>
  </si>
  <si>
    <t>CO0500002493</t>
  </si>
  <si>
    <t>Liceo Cervantes CR 51B CL 87 99</t>
  </si>
  <si>
    <t>CO0400002475</t>
  </si>
  <si>
    <t>Sunshine Bouquet 4 SECTOR VIA LA CUESTA EL ROSAL FINCA LAS CUADRAS</t>
  </si>
  <si>
    <t>CO0400002476</t>
  </si>
  <si>
    <t>Sunshine Bouquet 4 KM 3 VIA EL ROSAL</t>
  </si>
  <si>
    <t>CO0400002477</t>
  </si>
  <si>
    <t>Sunshine Bouquet 4 VDA EL RODEO VIA ROSAL SUBACHOQUE</t>
  </si>
  <si>
    <t>CO0400002478</t>
  </si>
  <si>
    <t>Sunshine Bouquet 4 KM 5 VEREDA EL ROSAL SUBACHOQUE VDA LA PORQUERA MPIO EL ROSAL</t>
  </si>
  <si>
    <t>CO0400002479</t>
  </si>
  <si>
    <t>Sunshine Bouquet 4 MP EL ROSAL VD PORQUERA FC APULIA UNIDAD DE RIES</t>
  </si>
  <si>
    <t>CO0400002480</t>
  </si>
  <si>
    <t>Sunshine Bouquet 4 KM 5,5 VIA ROSAL SUBACHOQUE ENTRADA 10 A LA PORQUERA</t>
  </si>
  <si>
    <t>CO0400002481</t>
  </si>
  <si>
    <t>Sunshine Bouquet 4 V CUESTA C ROSAL SUB FCA APULIA ROSAL</t>
  </si>
  <si>
    <t>CO0400002482</t>
  </si>
  <si>
    <t>Sunshine Bouquet 4 AV SECTOR VDA EL RODEO FCA LA ESTANCIA EL ROSAL</t>
  </si>
  <si>
    <t>CO0400002483</t>
  </si>
  <si>
    <t>Sunshine Bouquet 4 MP MADRID FINCA LOS ARENALES</t>
  </si>
  <si>
    <t>CO0400002484</t>
  </si>
  <si>
    <t>Sunshine Bouquet 4 AUT MEDELLIN KM 12 CENTRO INTERNACIONAL BODEGA PA</t>
  </si>
  <si>
    <t>CO0400002485</t>
  </si>
  <si>
    <t>CO0400002486</t>
  </si>
  <si>
    <t>Sunshine Bouquet 4 VIA PUENTE PIEDRA SUBACHOQUE KM 1 NTE</t>
  </si>
  <si>
    <t>CO0400002487</t>
  </si>
  <si>
    <t>Sunshine Bouquet 4 KM 1 5 VIA PUENTE PIEDRA MADRID PREDIO EL SOSIEGO VEREDA BEBEDORES</t>
  </si>
  <si>
    <t>CO0400002488</t>
  </si>
  <si>
    <t>Sunshine Bouquet 4 MPIO GUASCA VDA SANTA ISABEL V Y CT SALITRE SOPO 32805 F BUENAVISTA CALERA 32805</t>
  </si>
  <si>
    <t>CO0400002489</t>
  </si>
  <si>
    <t>Sunshine Bouquet 4 MUN GUASCA VD SANTA ISABEL FC FUENTERRABIA</t>
  </si>
  <si>
    <t>CO0400002490</t>
  </si>
  <si>
    <t>Sunshine Bouquet 4 VRDA SAN JOSE SIECHA</t>
  </si>
  <si>
    <t>MONSALVE HERRERA SONIA</t>
  </si>
  <si>
    <t>CO0500002491</t>
  </si>
  <si>
    <t>BAGGRIT DE COLOMBIA SA</t>
  </si>
  <si>
    <t>CO0400002492</t>
  </si>
  <si>
    <t>Baggrit VD EL CACIQUE ST EL CACIQUE VIA FUNZA SIBERIA VIA FUNZA SIBERIA</t>
  </si>
  <si>
    <t>PANAMERICANA DE MARMOLES SAS</t>
  </si>
  <si>
    <t>CO0100002494</t>
  </si>
  <si>
    <t>PANAMERICANA DE MARMOLES SAS Cr 13a 3 03</t>
  </si>
  <si>
    <t>CO0100002499</t>
  </si>
  <si>
    <t>Autoniza 3 CL 13 NO 49 97</t>
  </si>
  <si>
    <t>CO0100002496</t>
  </si>
  <si>
    <t>Autoniza 3 CL 6 NO 49 98</t>
  </si>
  <si>
    <t>INPLASCOL LIMITADA</t>
  </si>
  <si>
    <t>CO0100002500</t>
  </si>
  <si>
    <t>Inplascol Calle 8A 32A-84</t>
  </si>
  <si>
    <t>CO0100002498</t>
  </si>
  <si>
    <t>Autoniza 3 CL 13 NO 49 99</t>
  </si>
  <si>
    <t>CO0100002497</t>
  </si>
  <si>
    <t>Autoniza 3 CL 13 NO 47 95</t>
  </si>
  <si>
    <t>PLAZAMAR PACIFICO HOTEL S.A.S.</t>
  </si>
  <si>
    <t>CO0200002502</t>
  </si>
  <si>
    <t>PLAZAMAR PACIFICO HOTEL S.A.S.-FRONTERA AGRUPADORA CARRERA 5 # 1-30 HOTEL PLAZA MAR LOCAL 1</t>
  </si>
  <si>
    <t>DABO EMPRESARIAL SAS</t>
  </si>
  <si>
    <t>CO0200002507</t>
  </si>
  <si>
    <t>Daboempresarial SAS - UPSELLING CL 20 CR 42 - 34 DIV 3 URB ZARAMA</t>
  </si>
  <si>
    <t>MANZANILLO MARINA CLUB S.A.S</t>
  </si>
  <si>
    <t>CO0100002509</t>
  </si>
  <si>
    <t>TECNOLOGIA PLASTICA TECNOSA S.A.S.</t>
  </si>
  <si>
    <t>CO0400002508</t>
  </si>
  <si>
    <t>Tecnosa KM 2 PARQUE INDUSTRIAL SANTA CRUZ BG3 VTE MADRID PU</t>
  </si>
  <si>
    <t>SYSTEMPACK LIMITADA</t>
  </si>
  <si>
    <t>CO0100002510</t>
  </si>
  <si>
    <t>SYSTEMPACK LIMITADA KR 22 N 154 72</t>
  </si>
  <si>
    <t>CO0200002501</t>
  </si>
  <si>
    <t>PLAZAMAR PACIFICO HOTEL S.A.S.-FRONTERA AGRUPADORA CARRERA 5 # 1-30 ZONAS COMUNES</t>
  </si>
  <si>
    <t>CO0200002505</t>
  </si>
  <si>
    <t>PLAZAMAR PACIFICO HOTEL S.A.S.-FRONTERA AGRUPADORA CARRERA 5 # 1-05 LOCAL 4</t>
  </si>
  <si>
    <t>CO0200002506</t>
  </si>
  <si>
    <t>Daboempresarial SAS - UPSELLING MANZANA H CASA 10 URB SAN DIEGO</t>
  </si>
  <si>
    <t>CO0200002503</t>
  </si>
  <si>
    <t>PLAZAMAR PACIFICO HOTEL S.A.S.-FRONTERA AGRUPADORA CARRERA 5 # 1-30 HOTEL PLAZA MAR LOCAL 2</t>
  </si>
  <si>
    <t>CO0200002504</t>
  </si>
  <si>
    <t>PLAZAMAR PACIFICO HOTEL S.A.S.-FRONTERA AGRUPADORA CARRERA 5 # 1-30 HOTEL PLAZA MAR LOCAL 3</t>
  </si>
  <si>
    <t>H G HOLDING GROUP SAS</t>
  </si>
  <si>
    <t>CO0200002512</t>
  </si>
  <si>
    <t>HG HOLDING CALLE 16 # 3N-79</t>
  </si>
  <si>
    <t>CO0100002511</t>
  </si>
  <si>
    <t>CORTEX CORREDOR TEXTILES - UPSELLING Cr 60 47 9 Sur</t>
  </si>
  <si>
    <t>ITALCOL ENERGIA S.A. E.S.P ITALENER S.A. E.S.P</t>
  </si>
  <si>
    <t>CO0800002514</t>
  </si>
  <si>
    <t>ITALCOL ENERGIA S.A. E.S.P ITALENER S.A. E.S.P VDA LAS MIRLAS CRUCE LA CIRAMA</t>
  </si>
  <si>
    <t>Inversiones Living SAS</t>
  </si>
  <si>
    <t>CO0100002516</t>
  </si>
  <si>
    <t>INVERSIONES LIVING SAS KR 5 N 15 - 14</t>
  </si>
  <si>
    <t>CO0500002515</t>
  </si>
  <si>
    <t>ITALCOL ENERGIA S.A. E.S.P ITALENER S.A. E.S.P CARRT A VIA DE LA CORDIALIDAD # KM 0 - 21 GLPN 2 EK1442</t>
  </si>
  <si>
    <t>CO0500002513</t>
  </si>
  <si>
    <t>ITALCOL ENERGIA S.A. E.S.P ITALENER S.A. E.S.P CL 110 # 6Q-522 BDGA 1 BA4535</t>
  </si>
  <si>
    <t>pvc gerfor sas</t>
  </si>
  <si>
    <t>CO0400002518</t>
  </si>
  <si>
    <t>PVC GERFOR Autopista Medellín KM 2 600mts vía Parcelas</t>
  </si>
  <si>
    <t>AES</t>
  </si>
  <si>
    <t>CO0400002519</t>
  </si>
  <si>
    <t>PVC GERFOR Km 1.7 Autopista Medellín vía Cota</t>
  </si>
  <si>
    <t>GRUPO ACACIA S.A.S</t>
  </si>
  <si>
    <t>CO0100002523</t>
  </si>
  <si>
    <t>Grupo Acacia CL 59 B SUR NO 18 24</t>
  </si>
  <si>
    <t>INGAF S.A.S.</t>
  </si>
  <si>
    <t>CO0500002521</t>
  </si>
  <si>
    <t>Ingaf S.A.S CR 53 CL 79 - 211 OFI 3</t>
  </si>
  <si>
    <t>CO0100002522</t>
  </si>
  <si>
    <t>Grupo Acacia KR 18 NO 59 SUR 85</t>
  </si>
  <si>
    <t>PAYLESS SHOESOURCE PSS DE COLOMBIA S.A.S.</t>
  </si>
  <si>
    <t>CO0800002520</t>
  </si>
  <si>
    <t>Payless CR 23 25 02</t>
  </si>
  <si>
    <t>ESTADO ENERGY</t>
  </si>
  <si>
    <t>FECHA ACTIVACIÓN</t>
  </si>
  <si>
    <t>mes*</t>
  </si>
  <si>
    <t>año*</t>
  </si>
  <si>
    <t>MES PROY. INSTALACIÓN</t>
  </si>
  <si>
    <t>SEMANA PROY. INSTALACIÓN</t>
  </si>
  <si>
    <t>SEMANA PROY. INSTALACIÓN COMPLETA</t>
  </si>
  <si>
    <t>CUENTA CON PROGRAMACIÓN INSTALACIÓN</t>
  </si>
  <si>
    <t>FRONTERA YA INSTALADA</t>
  </si>
  <si>
    <t>FECHA
INSTALACION*</t>
  </si>
  <si>
    <t>mes**</t>
  </si>
  <si>
    <t>año**</t>
  </si>
  <si>
    <t>SEMANA INSTALACIÓN</t>
  </si>
  <si>
    <t>¿CUENTA CON PREVIA?</t>
  </si>
  <si>
    <t>FECHA DE PREVIA</t>
  </si>
  <si>
    <t>OBSERVACION</t>
  </si>
  <si>
    <t>solicitud p&amp;s</t>
  </si>
  <si>
    <t>PRIORIDAD SALES</t>
  </si>
  <si>
    <t>MOTIVO SALES</t>
  </si>
  <si>
    <t>tipo frontera</t>
  </si>
  <si>
    <t>resta</t>
  </si>
  <si>
    <t>aging</t>
  </si>
  <si>
    <t>Experto Bia</t>
  </si>
  <si>
    <t>AÑOOK</t>
  </si>
  <si>
    <t>Facturando</t>
  </si>
  <si>
    <t>Sin Bia Experto Asignado</t>
  </si>
  <si>
    <t>#REF!</t>
  </si>
  <si>
    <t>stand by</t>
  </si>
  <si>
    <t>P&amp;S: Deuda</t>
  </si>
  <si>
    <t>anulado</t>
  </si>
  <si>
    <t>Se revisará motivo de desistimiento con sales</t>
  </si>
  <si>
    <t>REVISION SALES | CSS</t>
  </si>
  <si>
    <t>En proceso</t>
  </si>
  <si>
    <t>No</t>
  </si>
  <si>
    <t>P&amp;S: Vencido - Por solicitar (SEGUIMIENTO)</t>
  </si>
  <si>
    <t>Carolina Pineda</t>
  </si>
  <si>
    <t>DESISTE</t>
  </si>
  <si>
    <t>SE REEMPLAZO POR OTRA OPORTUNIDAD</t>
  </si>
  <si>
    <t>ES SALVABLE</t>
  </si>
  <si>
    <t>Jose Martinez</t>
  </si>
  <si>
    <t>NO ES VIABLE - CENTRO COMERCIAL NO APRUEBA</t>
  </si>
  <si>
    <t>Jerenny Durango</t>
  </si>
  <si>
    <t>ok</t>
  </si>
  <si>
    <t>NO ES VIABLE TECNINCAMENTE</t>
  </si>
  <si>
    <t>P&amp;S: FLUJO I-A | Programación urgente</t>
  </si>
  <si>
    <t>SEM 3 - DIC</t>
  </si>
  <si>
    <t>P&amp;S: Instalado con Deuda</t>
  </si>
  <si>
    <t>NO SE PUEDE INSTALAR POR TEMAS TÉCNICOS</t>
  </si>
  <si>
    <t>cerró el local</t>
  </si>
  <si>
    <t>NO ES VIABLE - HOTEL NK90 NO APRUEBA</t>
  </si>
  <si>
    <t>DEBIDO A DEMORAS DE INSTALACION</t>
  </si>
  <si>
    <t>LOCAL CERRÓ</t>
  </si>
  <si>
    <t>Cuenta agrupada</t>
  </si>
  <si>
    <t>P&amp;S: Correcto, listo para registro</t>
  </si>
  <si>
    <t>Propietarios no permiten cambio</t>
  </si>
  <si>
    <t>ACTIVADA PERO NO ES VIABLE INSTALACIÓN - CENTRO COMERCIAL NO APRUEBA</t>
  </si>
  <si>
    <t>REVISIÓN SALES - CSS</t>
  </si>
  <si>
    <t>Se vuelven a frontera para revisión porque el cliente quiere retomar las instalaciones</t>
  </si>
  <si>
    <t>CLIENTE DELICADO - TENER UN CORRECTO CUSTOMER TRACKING CON REPORTE A CLIENTE URGENTE</t>
  </si>
  <si>
    <t>No se puede instalar debido a temas técnicos</t>
  </si>
  <si>
    <t>Andrea Rodriguez</t>
  </si>
  <si>
    <t>cuentas de cesion BIA - no aceptadas por INCOCO- nuevo usuario no va a firmar</t>
  </si>
  <si>
    <t>P&amp;S: DEUDA</t>
  </si>
  <si>
    <t>P&amp;S: REINSTALAR</t>
  </si>
  <si>
    <t>revisar por temas técnicos el centro comercial</t>
  </si>
  <si>
    <t>P&amp;S: Registrado y Activo en Enero</t>
  </si>
  <si>
    <t>Revisar si el cc dejará entrar</t>
  </si>
  <si>
    <t>P&amp;S: Solicitado</t>
  </si>
  <si>
    <t>Se solicita a EEP enovación de paz y salvo para registro</t>
  </si>
  <si>
    <t>Se solicita a EDEQ la renovación del paz y salvo para el registro 04/01/2024</t>
  </si>
  <si>
    <t>PROGRAMAR INSTALACION DENTRO DE QUINCENA 1 ENERO</t>
  </si>
  <si>
    <t>Santiago Betancourt</t>
  </si>
  <si>
    <t>Revisar, Desiste</t>
  </si>
  <si>
    <t>Con deuda 04/01/2023</t>
  </si>
  <si>
    <t>KAM ESTA FRONTERA SERÁ REEMPLAZADA</t>
  </si>
  <si>
    <t>P&amp;S: Por solicitar</t>
  </si>
  <si>
    <t>Se solicita a CS Jere la gestión de los documentos del cliente completo para paz y salvo 04/01/2024</t>
  </si>
  <si>
    <t>Información de la frontera mal</t>
  </si>
  <si>
    <t>NIU registrado como puppis Frt50350</t>
  </si>
  <si>
    <t>P&amp;S: Recibido</t>
  </si>
  <si>
    <t>NOVIEMBRE</t>
  </si>
  <si>
    <t>Se solicita generación de paz y salvo a CELSIA 04/01/2024</t>
  </si>
  <si>
    <t>No se puede instalar por un tema técnico</t>
  </si>
  <si>
    <t>Dato errada en carta de comercializador anterior - gestión de sales 03/01</t>
  </si>
  <si>
    <t>Cliente solicitó esperar hasta el 12/01</t>
  </si>
  <si>
    <t>P&amp;S: Solicitado plan enel</t>
  </si>
  <si>
    <t>PROGRAMAR INSTALACION DENTRO LA PRIMERA QUINCENA DE ENERO</t>
  </si>
  <si>
    <t>P&amp;S: Cliente envio carta de desistimiento</t>
  </si>
  <si>
    <t>Revisar si cliente desiste o no</t>
  </si>
  <si>
    <t>Cliente decidió quedarse con emcali</t>
  </si>
  <si>
    <t>No permiten ingreso</t>
  </si>
  <si>
    <t>Revisar sales - css</t>
  </si>
  <si>
    <t>Se solicita Renovación (pushh)</t>
  </si>
  <si>
    <t>PENDIENTE QUE SE ENVIE UNA DOCUMENTACION PREVIA ANTES DE PROGRAMAR INSTALACION</t>
  </si>
  <si>
    <t>Cliente informa desistimiento</t>
  </si>
  <si>
    <t>Se solicita apoyo de Ale y José Martinez para gestión documentaria</t>
  </si>
  <si>
    <t>revisar success urgente</t>
  </si>
  <si>
    <t>Instalar en Enero</t>
  </si>
  <si>
    <t>PROGRAMAR INSTALACION DENTRO DE LA PRIMERA QUINCENA ENERO</t>
  </si>
  <si>
    <t>MISMO GRUPO</t>
  </si>
  <si>
    <t>PROGRAMAR LA INSTALACION DENTRO DE LA PRIMERA QUINCENA DE ENERO</t>
  </si>
  <si>
    <t>PROBLEMAS CON CC</t>
  </si>
  <si>
    <t>Frontera sin instalar, transferir a ALE para gestión de instalación 04/01/2024 (MISMO GRUPO=</t>
  </si>
  <si>
    <t>PENDIENTE RESPUESTA DE SALES</t>
  </si>
  <si>
    <t>CLIENTE DESISTIÓ - LOCAL CERRÓ</t>
  </si>
  <si>
    <t>Se solicita paz y salvo a CELSIA 04/01/2024</t>
  </si>
  <si>
    <t>Cliente con Deuda ante el OR</t>
  </si>
  <si>
    <t>URGENTE PROGRAMAR ENERO</t>
  </si>
  <si>
    <t>P&amp;S: Solicitado (SEGUIMIENTO)</t>
  </si>
  <si>
    <t>KAM INFORMA QUE EL CLIENTE DESISTE</t>
  </si>
  <si>
    <t>Se solicita paz y salvo a ENERBIT, se habia solicitado a ENEL 04/01/2024</t>
  </si>
  <si>
    <t>PROGRAMAR INSTALACION DENTRO DE LA PRIMERA SEMANA DE ENERO</t>
  </si>
  <si>
    <t>Recibido, en registro</t>
  </si>
  <si>
    <t>viernes 5 queda registrado</t>
  </si>
  <si>
    <t>P&amp;S: Data errada - cliente</t>
  </si>
  <si>
    <t>P&amp;S: Solicitado Plan Enel</t>
  </si>
  <si>
    <t>Se solicita a CELSIA ya que el cliente tieenia deuda en la anterior expedición 04/01/2024</t>
  </si>
  <si>
    <t>Urgente revisar el tema de esta frontera</t>
  </si>
  <si>
    <t>frONTERA NO FIRMADA</t>
  </si>
  <si>
    <t>Se solicita gestión comercial 04/01/23</t>
  </si>
  <si>
    <t>CUSTOMER TRACKING URGENTE</t>
  </si>
  <si>
    <t>Se hace push a emcali 04/01/2023</t>
  </si>
  <si>
    <t>Generar nuevas cartas para avanzar con el paz y salvo</t>
  </si>
  <si>
    <t>Cliente desiste</t>
  </si>
  <si>
    <t>Cliente solicitó esperar hasta el 15/01 debido a demoras de instalación - negociación de recuperación sales</t>
  </si>
  <si>
    <t>CLIENTE DESISTE</t>
  </si>
  <si>
    <t>PENDIENTE INSTALAR BIA MONITOR</t>
  </si>
  <si>
    <t>No hay registro de instalación, no telemedida, no acta, no agenda 04/01/2024</t>
  </si>
  <si>
    <t>PROGRAMAR DENTRO DE LA PRIMERA QUINCENA ENERO</t>
  </si>
  <si>
    <t>P&amp;S: deuda</t>
  </si>
  <si>
    <t>KAM SOLICITO ANULAR FRONTERA</t>
  </si>
  <si>
    <t>Cliente presenta deuda en tres periodos de facturación</t>
  </si>
  <si>
    <t>Cliente ya está al día con su deuda -. Reactivar frontera</t>
  </si>
  <si>
    <t>P&amp;S: Correcto, Listo para registro</t>
  </si>
  <si>
    <t>Se solicita paz y salvo 05/01/2024</t>
  </si>
  <si>
    <t>TRAER A ENERO LA INSTALACION</t>
  </si>
  <si>
    <t>P&amp;S: Por solicitar (SEGUIMIENTO) errado</t>
  </si>
  <si>
    <t>Solicitado el 28/12/2023, se hace push con EMCALI 04/01/2024</t>
  </si>
  <si>
    <t>OR informa que los datos de la BD de ellos no coinciden con los reportados por BIA en las cartas. Cliente debe solicitar actualización ante OR para dar tramite a la solicitud.</t>
  </si>
  <si>
    <t>URGENTE INSTALAR ENERO</t>
  </si>
  <si>
    <t>PROGRAMAR EN ENERO 1/2</t>
  </si>
  <si>
    <t>agendar previa</t>
  </si>
  <si>
    <t>P&amp;S: Cliente envio carta de desistimiento. 29-12-23 Se reciben pys de QI ENERGY, cliente continúa proceso con BIA</t>
  </si>
  <si>
    <t>PROGRAMAR INSTALACION PARA PRIMERA QUINCENA DE ENERO</t>
  </si>
  <si>
    <t>URGENTE ADELANTAR A ENERO</t>
  </si>
  <si>
    <t>Los Coches 2 Morato TV 49 100 90 - BOGOTA, D.C.</t>
  </si>
  <si>
    <t>KAM SOLICITA NO REGISTRAR</t>
  </si>
  <si>
    <t>202444000135-3</t>
  </si>
  <si>
    <t>Paz y salvo solicitado por team CS el 03/01/2024</t>
  </si>
  <si>
    <t>Cartera vencida, se hace push con CS 04/01/2024</t>
  </si>
  <si>
    <t>URGENTE TRAER A SEMANA 1 DE FEBRERO</t>
  </si>
  <si>
    <t>P&amp;S: Por solicitar (SEGUIMIENTO)</t>
  </si>
  <si>
    <t>Segun reporte de CS se solicita por kustomer el 27/12/2023, se solicita push ya que no se copia a fronteras</t>
  </si>
  <si>
    <t>9/1//24</t>
  </si>
  <si>
    <t>Solicitado el 28/12/2023, se hace push con comercializador 04/01/2023</t>
  </si>
  <si>
    <t>SOLICITAR URGENTE EL PAZ Y SALVO</t>
  </si>
  <si>
    <t>GRUPO LA SERRANIA S.A.S.</t>
  </si>
  <si>
    <t>CO0100002525</t>
  </si>
  <si>
    <t>Grupo la serranía sas CL 33 4-28 P 1 APTO 1</t>
  </si>
  <si>
    <t>MOLINOS GUANENTA SAS</t>
  </si>
  <si>
    <t>CO0800002524</t>
  </si>
  <si>
    <t>MOLINOS GUANENTA SAS VDA LLANO DE NAVAS FIN EL MORA INDUSTRIA MOLINOS GUANENTA</t>
  </si>
  <si>
    <t>INDUSTRIA COLOMBIANA DE CONFECCIONES SA</t>
  </si>
  <si>
    <t>CO0600000524</t>
  </si>
  <si>
    <t>CARRERA 8 # 18-04 PLAZA DE BOLIVAR</t>
  </si>
  <si>
    <t>CONSORCIO RQS</t>
  </si>
  <si>
    <t>CO0200000683</t>
  </si>
  <si>
    <t>LOBOGUERRERO CARRERERA PAV A BUENAVENTURA</t>
  </si>
  <si>
    <t>CO0200000682</t>
  </si>
  <si>
    <t>CORREGIMIENTO PUENTE TIERRA</t>
  </si>
  <si>
    <t>CO0200000276</t>
  </si>
  <si>
    <t>CENTRO COMERCIAL GRAN PLAZA L202</t>
  </si>
  <si>
    <t>HERNAN - PATI?O FERNANDEZ</t>
  </si>
  <si>
    <t>CO0500000549</t>
  </si>
  <si>
    <t>KM 0 VIA SOGAMOSO - TIBASOSA</t>
  </si>
  <si>
    <t>CONSTRUCTORA TOMINA Y CIA S A</t>
  </si>
  <si>
    <t>CO0100000696</t>
  </si>
  <si>
    <t>Enel</t>
  </si>
  <si>
    <t>PRODUCTOS QIKELY S. A. SPRODUCTOS QIKELY S. A. S</t>
  </si>
  <si>
    <t>CO0200000297</t>
  </si>
  <si>
    <t>HEINZ DIENES SAS</t>
  </si>
  <si>
    <t>CO0100000546</t>
  </si>
  <si>
    <t>Calle 12 46 35</t>
  </si>
  <si>
    <t>ALMACENES MAXIMO S.A.S</t>
  </si>
  <si>
    <t>Frt03931</t>
  </si>
  <si>
    <t>CALLE 93A # 13-72</t>
  </si>
  <si>
    <t>IVAN - ZAPATA GIRALDO</t>
  </si>
  <si>
    <t>CO0200000480</t>
  </si>
  <si>
    <t>CALLEJON GUACAS</t>
  </si>
  <si>
    <t>POLLOS ZAMORANO LIMITADA</t>
  </si>
  <si>
    <t>CO0200000281</t>
  </si>
  <si>
    <t>CARRERA 28 # 69-29</t>
  </si>
  <si>
    <t>JAMAYCO SAS</t>
  </si>
  <si>
    <t>CO0200000486</t>
  </si>
  <si>
    <t>CORREGIMIENTO MEDIA CANOA-HACIENDA EL GUABAL CASERIO ESPINAL</t>
  </si>
  <si>
    <t>BANDYFLEX S.A.S</t>
  </si>
  <si>
    <t>CO0100000779</t>
  </si>
  <si>
    <t>Calle 36 A SUR 72L 68</t>
  </si>
  <si>
    <t>RESTCAFE SAS</t>
  </si>
  <si>
    <t>CO0100000336</t>
  </si>
  <si>
    <t>CARRERA 57 # 94A-4</t>
  </si>
  <si>
    <t>CO0100000337</t>
  </si>
  <si>
    <t>CARRERA 57 # 94A-12</t>
  </si>
  <si>
    <t>DISTRIVISION</t>
  </si>
  <si>
    <t>CO0800000642</t>
  </si>
  <si>
    <t>JUBISSAN PENA PATINO</t>
  </si>
  <si>
    <t>CO0800000788</t>
  </si>
  <si>
    <t>CALLE 33 CR 3 SUR ESQ BARRIO LAS BRISAS</t>
  </si>
  <si>
    <t>HENRY - NINO MIRANDA</t>
  </si>
  <si>
    <t>CO0100000548</t>
  </si>
  <si>
    <t>EVOLUTION PLASTIC S A S</t>
  </si>
  <si>
    <t>CO0100000601</t>
  </si>
  <si>
    <t>TV 112 B BIS A 64D 43</t>
  </si>
  <si>
    <t>INVERSIONES COSIE SAS</t>
  </si>
  <si>
    <t>CO0800000502</t>
  </si>
  <si>
    <t>Carrera 2 No 2-41</t>
  </si>
  <si>
    <t>Frt32752</t>
  </si>
  <si>
    <t>Calle 93A #13-24 Loc 3</t>
  </si>
  <si>
    <t>CO0100000582</t>
  </si>
  <si>
    <t>AC 116 N° 17-13</t>
  </si>
  <si>
    <t>CO0100000581</t>
  </si>
  <si>
    <t>KR 65 11-50 LC 418 - PLAZA CENTRAL</t>
  </si>
  <si>
    <t>ESTRELLA ANDINA SAS</t>
  </si>
  <si>
    <t>CO0100000598</t>
  </si>
  <si>
    <t>CO0100000599</t>
  </si>
  <si>
    <t>CARRERA 6A # 118-35</t>
  </si>
  <si>
    <t>CO0100000583</t>
  </si>
  <si>
    <t>AC 26 #62-49 LC 3-18</t>
  </si>
  <si>
    <t>GUACAMAYAS ES SAS</t>
  </si>
  <si>
    <t>CO0800000543</t>
  </si>
  <si>
    <t>KR 8 A 28 - 41</t>
  </si>
  <si>
    <t>CO0200000585</t>
  </si>
  <si>
    <t>CALLE 57 # 28B -45</t>
  </si>
  <si>
    <t>Frt34093</t>
  </si>
  <si>
    <t>CARRERA 3 # 8-63</t>
  </si>
  <si>
    <t>CO0800000778</t>
  </si>
  <si>
    <t>DIR SANTANDER DE QUILICHAO</t>
  </si>
  <si>
    <t>CO0800000774</t>
  </si>
  <si>
    <t>CARRERA 7 CLL 10 ESQUINA</t>
  </si>
  <si>
    <t>CO0800000775</t>
  </si>
  <si>
    <t>CO0800000776</t>
  </si>
  <si>
    <t>CALLE 7 # 5-57 BANCAFE PISO 1 Y 2</t>
  </si>
  <si>
    <t>CO0200000769</t>
  </si>
  <si>
    <t>CARRERA 2 # 1A-08</t>
  </si>
  <si>
    <t>CO0200000770</t>
  </si>
  <si>
    <t>CALLE 4 # 23-86</t>
  </si>
  <si>
    <t>CO0200000772</t>
  </si>
  <si>
    <t>CARRERA 9 # 10-35</t>
  </si>
  <si>
    <t>CO0800000773</t>
  </si>
  <si>
    <t>CARRERA 4 # 4-56</t>
  </si>
  <si>
    <t>CO0800000777</t>
  </si>
  <si>
    <t>CALLE 9 # 7-67</t>
  </si>
  <si>
    <t>CO0800000771</t>
  </si>
  <si>
    <t>CARRERA 9 # 6</t>
  </si>
  <si>
    <t>AGROIDEAS S.A.S</t>
  </si>
  <si>
    <t>CO0400000893</t>
  </si>
  <si>
    <t>KM 3 ADELANTE DEL CLUB SAN ANDRES VIA LA PUNTA VIA</t>
  </si>
  <si>
    <t>EDIFICIO PORVENIR PROPIEDAD HORIZONTAL</t>
  </si>
  <si>
    <t>CO0100000623</t>
  </si>
  <si>
    <t>AGROPLAST SAS</t>
  </si>
  <si>
    <t>CO0400000859</t>
  </si>
  <si>
    <t>2N # 1-126</t>
  </si>
  <si>
    <t>CO0200001144</t>
  </si>
  <si>
    <t>CL 26 26 4 EL CENTRO</t>
  </si>
  <si>
    <t>CO0800001068</t>
  </si>
  <si>
    <t>CR 33 38 05</t>
  </si>
  <si>
    <t>CO0800001069</t>
  </si>
  <si>
    <t>CL 33B 36 27</t>
  </si>
  <si>
    <t>CO0800001072</t>
  </si>
  <si>
    <t>CALLE 14 18 49</t>
  </si>
  <si>
    <t>CO0800001152</t>
  </si>
  <si>
    <t>CARRERA 13 14 97</t>
  </si>
  <si>
    <t>Frt42718</t>
  </si>
  <si>
    <t>AVENIDA 40 26C 10 L220</t>
  </si>
  <si>
    <t>CO0800001076</t>
  </si>
  <si>
    <t>CALLE 7 45 185 LC 124</t>
  </si>
  <si>
    <t>Frt43115</t>
  </si>
  <si>
    <t>CALLE 15 40 01 LC 150 151</t>
  </si>
  <si>
    <t>CO0800001074</t>
  </si>
  <si>
    <t>CARRERA 10 13D 08</t>
  </si>
  <si>
    <t>CONJUNTO PARQUE RESIDENCIAL SAN JUAN PLAZA 1ETAPA</t>
  </si>
  <si>
    <t>CO0800000714</t>
  </si>
  <si>
    <t>CALLE 46 # 16-224 AREA C T1 SAN</t>
  </si>
  <si>
    <t>CO0800000715</t>
  </si>
  <si>
    <t>CALLE 46 # 16-224 ET 2 AREA COMUN</t>
  </si>
  <si>
    <t>CI PISCICOLA BOTERO SA</t>
  </si>
  <si>
    <t>CO0800000724</t>
  </si>
  <si>
    <t>KM 9 VIA HOBO YAGUARA</t>
  </si>
  <si>
    <t>BRAVO MENESES Y ASOCIADOS SAS</t>
  </si>
  <si>
    <t>CO0200000742</t>
  </si>
  <si>
    <t>CARRERA 22D # 2-56 LOCAL 98</t>
  </si>
  <si>
    <t>SEGURIDAD DE OCCIDENTE LTDA</t>
  </si>
  <si>
    <t>CO0200000243</t>
  </si>
  <si>
    <t>CALLE 34 NORTE AV 2 BIS 106</t>
  </si>
  <si>
    <t>DORIS ROCIO CONTRERAS SARMIENTO</t>
  </si>
  <si>
    <t>CO0100000782</t>
  </si>
  <si>
    <t>KR 72 l 37 D SUR - 28 AP 200</t>
  </si>
  <si>
    <t>COMERCIALIZADORA DE CARNES PALMIRA SAS - Palmira (Dicel)</t>
  </si>
  <si>
    <t>CO0200000732</t>
  </si>
  <si>
    <t>CARRERA 32 # 20-27</t>
  </si>
  <si>
    <t>ALBATROSS INVERSIONES Y NEGOCIOS SAS</t>
  </si>
  <si>
    <t>CO0800000863</t>
  </si>
  <si>
    <t>VEREDA CAMALA FRENTE AL KIOSKO DE PAULA</t>
  </si>
  <si>
    <t>CO0800000864</t>
  </si>
  <si>
    <t>SECTOR VDA CERRO GORDO PEÑONES FINCA CHICALA</t>
  </si>
  <si>
    <t>SUBWAY PACIFICO SAS</t>
  </si>
  <si>
    <t>CO0200000258</t>
  </si>
  <si>
    <t>AVENIDA 6 NORTE # 42 - 6</t>
  </si>
  <si>
    <t>ELMER SCHENEIDER CASA ANDINA SAS - Pasto (Dicel)</t>
  </si>
  <si>
    <t>CO0200000634</t>
  </si>
  <si>
    <t>CALLE 12 # 13-08</t>
  </si>
  <si>
    <t>DIVERTRONICA MEDELLIN SAS</t>
  </si>
  <si>
    <t>CO0200000650</t>
  </si>
  <si>
    <t>CALLE 25 # 6B-23 LOCAL 115</t>
  </si>
  <si>
    <t>ALIMENTOS RODEO BBQ SAS</t>
  </si>
  <si>
    <t>CO0200000879</t>
  </si>
  <si>
    <t>CARRERA 42 # 18A-94</t>
  </si>
  <si>
    <t>MERCADOS FAMILIARES LTDA MERCAFAM LTDA</t>
  </si>
  <si>
    <t>CO0100000399</t>
  </si>
  <si>
    <t>CARRERA 99 # 20B-13</t>
  </si>
  <si>
    <t>MERCAFAM LTDA - SALVADOR CHACON</t>
  </si>
  <si>
    <t>CO0100000400</t>
  </si>
  <si>
    <t>CALLE 22 K # 100 - 50 PL 2</t>
  </si>
  <si>
    <t>ALFAPLAST E U</t>
  </si>
  <si>
    <t>CO0100000869</t>
  </si>
  <si>
    <t>CARRERA 72L # 36ASUR-15</t>
  </si>
  <si>
    <t>HOTEL AMERICAN VISA</t>
  </si>
  <si>
    <t>CO0100000504</t>
  </si>
  <si>
    <t>KR 39 A N°25-65</t>
  </si>
  <si>
    <t>CO0200000273</t>
  </si>
  <si>
    <t>CALLE 18 # 127-115 LC 14</t>
  </si>
  <si>
    <t>CO0800000900</t>
  </si>
  <si>
    <t>CARRERA 8A # 38-42 L 184 B GRANJAS</t>
  </si>
  <si>
    <t>REXICO SAS</t>
  </si>
  <si>
    <t>CO0800001154</t>
  </si>
  <si>
    <t>CL 9 B 49 50 LC 213</t>
  </si>
  <si>
    <t>GUSTAVO ROJAS CARDOSO</t>
  </si>
  <si>
    <t>CO0800000544</t>
  </si>
  <si>
    <t>CALLE 5 SUR # 15 - 15</t>
  </si>
  <si>
    <t>ESPANA TOBAR AGUSTIN FRANCO - INSUMOS Y ALIMENTOS DE IPIALES</t>
  </si>
  <si>
    <t>CO0200000596</t>
  </si>
  <si>
    <t>CL 13 12A 28</t>
  </si>
  <si>
    <t>CHILCO DISTRIBUIDORA DE GAS Y ENERGIA SAS ESP</t>
  </si>
  <si>
    <t>CO0200000723</t>
  </si>
  <si>
    <t>KILOMETRO 2.5 VIA YUMBO - VIJES</t>
  </si>
  <si>
    <t>INVERSIONES PAVA</t>
  </si>
  <si>
    <t>CO0200000540</t>
  </si>
  <si>
    <t>CARRERA 7 # 14 - 33</t>
  </si>
  <si>
    <t>CONJUNTO RESIDENCIAL TORRES DE TEQUENDAMA PH</t>
  </si>
  <si>
    <t>CO0200000680</t>
  </si>
  <si>
    <t>CARRERA 46 # 8B-95</t>
  </si>
  <si>
    <t>APOLINAR BOLAÑOS</t>
  </si>
  <si>
    <t>CO0800000854</t>
  </si>
  <si>
    <t>KM 7 VDA CONTADOR</t>
  </si>
  <si>
    <t>ALTEA FARMACEUTICA S.A</t>
  </si>
  <si>
    <t>CO0100000848</t>
  </si>
  <si>
    <t>CO0100001125</t>
  </si>
  <si>
    <t>AK 19 # 146 81</t>
  </si>
  <si>
    <t>YESID - DIAZ CUELLAR</t>
  </si>
  <si>
    <t>CO0800000227</t>
  </si>
  <si>
    <t>CALLE 4 # 3-07</t>
  </si>
  <si>
    <t>JAVIER HERNAN VERA CADENA</t>
  </si>
  <si>
    <t>CO0800000450</t>
  </si>
  <si>
    <t>CARRERA 15 # 19A-01 SUR</t>
  </si>
  <si>
    <t>CO0200001158</t>
  </si>
  <si>
    <t>CR 7 14 52 LOC 305</t>
  </si>
  <si>
    <t>Humplast Investments Sas</t>
  </si>
  <si>
    <t>CO0100002526</t>
  </si>
  <si>
    <t>Humplast Investments Sas CL 37 A SUR 72 L -81</t>
  </si>
  <si>
    <t>GRAFIFLEX S.A.S.</t>
  </si>
  <si>
    <t>CO0200002527</t>
  </si>
  <si>
    <t>CO0400002528</t>
  </si>
  <si>
    <t>Grafiflex SAS CL 49 SUR CR 43 A -241</t>
  </si>
  <si>
    <t>CO0500002529</t>
  </si>
  <si>
    <t>ECO GREEN RECYCLING S.A.S ESP</t>
  </si>
  <si>
    <t>CO0500002550</t>
  </si>
  <si>
    <t>Ecogreen recycling SAS CR 15 SUR CL 80 - 132</t>
  </si>
  <si>
    <t>Classic Jeans</t>
  </si>
  <si>
    <t>CO0500002547</t>
  </si>
  <si>
    <t>CLASSIC JEANS SHOPS S.A.S. CL 15 CR 8 - 56 LOC 26</t>
  </si>
  <si>
    <t>CO0500002546</t>
  </si>
  <si>
    <t>CLASSIC JEANS SHOPS S.A.S. CR 20 CL 21-59</t>
  </si>
  <si>
    <t>CO0500002545</t>
  </si>
  <si>
    <t>CLASSIC JEANS SHOPS S.A.S. CR 5 # CL 19 - 34</t>
  </si>
  <si>
    <t>CO0500002544</t>
  </si>
  <si>
    <t>CLASSIC JEANS SHOPS S.A.S. CR 32 # CL 30 - 15 LOC 167</t>
  </si>
  <si>
    <t>CO0400002543</t>
  </si>
  <si>
    <t>CLASSIC JEANS SHOPS S.A.S. CR 2 31-12</t>
  </si>
  <si>
    <t>CO0500002542</t>
  </si>
  <si>
    <t>CLASSIC JEANS SHOPS S.A.S. CL 76 CR 52 - 53 PISO 1 LOC L1</t>
  </si>
  <si>
    <t>CO0500002541</t>
  </si>
  <si>
    <t>CLASSIC JEANS SHOPS S.A.S. CL 72 CR 52 - 64 PISO 1 APTO 02 CE2855</t>
  </si>
  <si>
    <t>CO0500002539</t>
  </si>
  <si>
    <t>CLASSIC JEANS SHOPS S.A.S. CL 28 CR 25B-365 LOC 1175</t>
  </si>
  <si>
    <t>CO0100002538</t>
  </si>
  <si>
    <t>CLASSIC JEANS SHOPS S.A.S. CL 31 64-100 P 1 LOC 83</t>
  </si>
  <si>
    <t>CO0500002537</t>
  </si>
  <si>
    <t>CLASSIC JEANS SHOPS S.A.S. CL 30 # CR 13 - 65 ENTR T LOC 1385</t>
  </si>
  <si>
    <t>CO0800002536</t>
  </si>
  <si>
    <t>CLASSIC JEANS SHOPS S.A.S. TRV ORIENTAL 90 182 LOC 224 CCO CACIQUE PORTON DEL TEJ</t>
  </si>
  <si>
    <t>CO0500002535</t>
  </si>
  <si>
    <t>CLASSIC JEANS SHOPS S.A.S. CALLE 75C 39-42. - LOCAL 88</t>
  </si>
  <si>
    <t>CO0400002534</t>
  </si>
  <si>
    <t>CLASSIC JEANS SHOPS S.A.S. CL 29 CR 20-337 LOC 117</t>
  </si>
  <si>
    <t>CO0500002533</t>
  </si>
  <si>
    <t>CLASSIC JEANS SHOPS S.A.S. CL 30 # CR 13 - 65 ENTR T LOC 1319</t>
  </si>
  <si>
    <t>CO0400002532</t>
  </si>
  <si>
    <t>CLASSIC JEANS SHOPS S.A.S. CR 6 68-72 LOC 240</t>
  </si>
  <si>
    <t>CO0200002531</t>
  </si>
  <si>
    <t>CLASSIC JEANS SHOPS S.A.S. CL 31 6A-133 LOC 116</t>
  </si>
  <si>
    <t>CO0500002530</t>
  </si>
  <si>
    <t>CLASSIC JEANS SHOPS S.A.S. CL 29 # CR 14 - 9 LOC TL 14</t>
  </si>
  <si>
    <t>CO0500002540</t>
  </si>
  <si>
    <t>CLASSIC JEANS SHOPS S.A.S. CL 28 CR 25B-365 LOC 1176</t>
  </si>
  <si>
    <t>CO0500002549</t>
  </si>
  <si>
    <t>CLASSIC JEANS SHOPS S.A.S. CR 55 CL 80-56 AP 4</t>
  </si>
  <si>
    <t>CO0200002548</t>
  </si>
  <si>
    <t>CLASSIC JEANS SHOPS S.A.S. CR 7 16C-13</t>
  </si>
  <si>
    <t>ALIMENTOS MANBU SAS</t>
  </si>
  <si>
    <t>CO0500002551</t>
  </si>
  <si>
    <t>ALIMENTOS MANBU SAS CL 9A CR 44-28 LOC 2 BA4173</t>
  </si>
  <si>
    <t>CO0400002555</t>
  </si>
  <si>
    <t>Sunshine Bouquet 6 KM 3 VIA MADRID EL ROSAL PUENTE DE PIEDRA</t>
  </si>
  <si>
    <t>NOCABO SAS</t>
  </si>
  <si>
    <t>CO0100002552</t>
  </si>
  <si>
    <t>Nocabo sas CL DEL TEJADILLO 38-71</t>
  </si>
  <si>
    <t>CO0400002553</t>
  </si>
  <si>
    <t>Sunshine Bouquet 6 VDA EL CACIQUE FC EL TESORO 2</t>
  </si>
  <si>
    <t>CO0400002554</t>
  </si>
  <si>
    <t>Sunshine Bouquet 6 KM 13 VIA SIBERIA TENJO VDA CHURUGUACO CAMELLON EL CACIQUE</t>
  </si>
  <si>
    <t>LOBO MSM SAS</t>
  </si>
  <si>
    <t>CO0500002556</t>
  </si>
  <si>
    <t>LOBO MSM SAS CR 56 CL 98-65 LOC 52 CL4139</t>
  </si>
  <si>
    <t>CO0400002560</t>
  </si>
  <si>
    <t>Sunshine Bouquet 5 - FINCA BONANZA 5</t>
  </si>
  <si>
    <t>CO0400002559</t>
  </si>
  <si>
    <t>Sunshine Bouquet 5 - FINCA BONANZA 4</t>
  </si>
  <si>
    <t>CO0400002558</t>
  </si>
  <si>
    <t>Sunshine Bouquet 5 - FINCA BONANZA 3</t>
  </si>
  <si>
    <t>CO0400002557</t>
  </si>
  <si>
    <t>Sunshine Bouquet 5 - FINCA BONANZA 2</t>
  </si>
  <si>
    <t>CO0400002562</t>
  </si>
  <si>
    <t>Sunshine Bouquet 5 - FINCA BONANZA 1</t>
  </si>
  <si>
    <t>CO0400002561</t>
  </si>
  <si>
    <t>Sunshine Bouquet 5 - FINCA BONANZA 6</t>
  </si>
  <si>
    <t>TAPIA HERNANDEZ EDWIN ALEXIS</t>
  </si>
  <si>
    <t>CO0500002563</t>
  </si>
  <si>
    <t>Lives Megaclub CR 53 CL 70 - 191 LOC 1</t>
  </si>
  <si>
    <t>PLASTICOS DE COLOMBIA CB S.A.S.</t>
  </si>
  <si>
    <t>CO0100002564</t>
  </si>
  <si>
    <t>PLASTICOS DE COLOMBIA CB S.A.S. CR 67B 4B-75</t>
  </si>
  <si>
    <t>REPOSTERIA ELY S.A.S.</t>
  </si>
  <si>
    <t>CO0100002569</t>
  </si>
  <si>
    <t>Reposteria Ely SAS CL 7 CR 2-50 P 1 LOC 2</t>
  </si>
  <si>
    <t>CO0100002568</t>
  </si>
  <si>
    <t>Reposteria Ely SAS CL 7 CR 2-50 P 1 LOC 3</t>
  </si>
  <si>
    <t>CO0100002567</t>
  </si>
  <si>
    <t>Reposteria Ely SAS CL 7 CR 2-50 P 1 LOC 6</t>
  </si>
  <si>
    <t>CO0100002566</t>
  </si>
  <si>
    <t>Reposteria Ely SAS CL 7 CR 2-50 SEGE 0</t>
  </si>
  <si>
    <t>CO0500002565</t>
  </si>
  <si>
    <t>Ingaf S.A.S 2 CL 82 CR 51 - 67 LOC 1 CM4315</t>
  </si>
  <si>
    <t>CO0100002573</t>
  </si>
  <si>
    <t>Reposteria Ely SAS CL 31 CR 58-118 P 1 LOC 67</t>
  </si>
  <si>
    <t>CO0100002572</t>
  </si>
  <si>
    <t>Reposteria Ely SAS TR 33A 19-52</t>
  </si>
  <si>
    <t>CO0100002571</t>
  </si>
  <si>
    <t>Reposteria Ely SAS TR 33A 19-40</t>
  </si>
  <si>
    <t>CO0100002570</t>
  </si>
  <si>
    <t>Reposteria Ely SAS CL 31 64-100 P 1 LOC 63</t>
  </si>
  <si>
    <t>BESPOKE COLOMBIA S.A.S.</t>
  </si>
  <si>
    <t>CO0100002576</t>
  </si>
  <si>
    <t>Bespoke Colombia SAS CL 28 10B-56</t>
  </si>
  <si>
    <t>MAIDOOL ASTRID ARREDONDO HENRIQUEZ</t>
  </si>
  <si>
    <t>CO0500002577</t>
  </si>
  <si>
    <t>Hotel lo Remedios CL15CR26-42DPLEC5804</t>
  </si>
  <si>
    <t>CO0100002574</t>
  </si>
  <si>
    <t>CO0100002575</t>
  </si>
  <si>
    <t>Bespoke Colombia SAS CR 3 14-137</t>
  </si>
  <si>
    <t>Altipal SAS</t>
  </si>
  <si>
    <t>CO0500002591</t>
  </si>
  <si>
    <t>Altipal SAS CARRT DE LA CORDIALIDAD # KM 1 - 3 BDGA 11A AV8097</t>
  </si>
  <si>
    <t>CO0600002590</t>
  </si>
  <si>
    <t>Altipal SAS VIA EDEN BOD 3 BOD MONTE CARLO - ARMENIA</t>
  </si>
  <si>
    <t>CO0400002589</t>
  </si>
  <si>
    <t>Altipal SAS 190046200913650000</t>
  </si>
  <si>
    <t>CO0200002599</t>
  </si>
  <si>
    <t>Altipal SAS VR BUESAQUILLO DIV 3 - BUESAQUILLO</t>
  </si>
  <si>
    <t>CO0800002598</t>
  </si>
  <si>
    <t>Altipal SAS CLL 15 SUR N 5-96 BG TOSCAN</t>
  </si>
  <si>
    <t>CO0800002597</t>
  </si>
  <si>
    <t>Altipal SAS CRA 27 48A 60 - VERSALLES</t>
  </si>
  <si>
    <t>CO0800002596</t>
  </si>
  <si>
    <t>Altipal SAS CRA 8 129-45 VIA SALADO</t>
  </si>
  <si>
    <t>CO0400002595</t>
  </si>
  <si>
    <t>Altipal SAS AUT NORTE KM 2</t>
  </si>
  <si>
    <t>CO0200002594</t>
  </si>
  <si>
    <t>Altipal SAS CL 15 25 A-13 BDG 22 A</t>
  </si>
  <si>
    <t>CO0800002593</t>
  </si>
  <si>
    <t>Altipal SAS CLL 6 17 B 12 CHIMITA PROV DE OBRA</t>
  </si>
  <si>
    <t>CO0100002592</t>
  </si>
  <si>
    <t>Altipal SAS CL 18 NO 69 B - 73 BG 1</t>
  </si>
  <si>
    <t>CO0800002601</t>
  </si>
  <si>
    <t>Altipal SAS CR 9 CL 79N 19 BGA 12</t>
  </si>
  <si>
    <t>CO0800002602</t>
  </si>
  <si>
    <t>Altipal SAS DG 23 27B 110 BRR SAN MARCOS</t>
  </si>
  <si>
    <t>CO0600002600</t>
  </si>
  <si>
    <t>Altipal SAS CRA 2 NOR 17 97 NEXOS BGA ALTIPAL</t>
  </si>
  <si>
    <t>JAIRO ALFONSO SUAREZ OROZCO</t>
  </si>
  <si>
    <t>CO0500002588</t>
  </si>
  <si>
    <t>Arisuan Hotel CR 9A CL 10 - 1 DPL EG1516</t>
  </si>
  <si>
    <t>TECNYPOL LTDA</t>
  </si>
  <si>
    <t>CO0100002583</t>
  </si>
  <si>
    <t>TECNYPOL LTDA Cra 64 A 4g 81 Pi 10</t>
  </si>
  <si>
    <t>GASES Y SUMINISTROS DEL CARIBE S.A.S.</t>
  </si>
  <si>
    <t>CO0500002578</t>
  </si>
  <si>
    <t>gases y suministros del caribe av via 40 70- 14 dpl ci5998</t>
  </si>
  <si>
    <t>GASES INDUSTRIALES DEL NORTE S.A.S.</t>
  </si>
  <si>
    <t>CO0500002579</t>
  </si>
  <si>
    <t>Acuacultura CARRETERA PUENTE AMARILLO A COMPUERTAS # KILOMETRO 0 - 630 DPL A</t>
  </si>
  <si>
    <t>CO0500002580</t>
  </si>
  <si>
    <t>Acuacultura VIA 40 70 14</t>
  </si>
  <si>
    <t>CO0100002581</t>
  </si>
  <si>
    <t>TECNYPOL LTDA Cra 64 4g 81</t>
  </si>
  <si>
    <t>CO0100002582</t>
  </si>
  <si>
    <t>TECNYPOL LTDA Kr 64 5 A 13</t>
  </si>
  <si>
    <t>ICE CREAM HOUSE S A S</t>
  </si>
  <si>
    <t>CO0100002587</t>
  </si>
  <si>
    <t>ICE CREAM HOUSE S A S AC 22 N 22-42</t>
  </si>
  <si>
    <t>INDUSTRIA AVICOLA INDUAVES SAS</t>
  </si>
  <si>
    <t>CO0100002586</t>
  </si>
  <si>
    <t>INDUAVES SAS AV CIUDAD DE CALI No. 14-06</t>
  </si>
  <si>
    <t>ECOBOX SAS</t>
  </si>
  <si>
    <t>CO0200002584</t>
  </si>
  <si>
    <t>Oportunidad de ECOBOX SAS CL 28 # 5 - 65</t>
  </si>
  <si>
    <t>CO0100002585</t>
  </si>
  <si>
    <t>INDUAVES SAS KR 83 NO 13 F 55</t>
  </si>
  <si>
    <t>INDUSTRIAS ALIMENTICIAS PINAR DEL RIO S.A.S.</t>
  </si>
  <si>
    <t>CO0500002608</t>
  </si>
  <si>
    <t>CO0500002603</t>
  </si>
  <si>
    <t>Gladys Esther Gualdron</t>
  </si>
  <si>
    <t>CO0500002609</t>
  </si>
  <si>
    <t>Hotel Coral Cr 6 Cl 21d - 31</t>
  </si>
  <si>
    <t>Mes</t>
  </si>
  <si>
    <t>Días</t>
  </si>
  <si>
    <t>ABRIL</t>
  </si>
  <si>
    <t>MAYO</t>
  </si>
  <si>
    <t>JUNIO</t>
  </si>
  <si>
    <t>JULIO</t>
  </si>
  <si>
    <t>AGOSTO</t>
  </si>
  <si>
    <t>SEPTIEMBRE</t>
  </si>
  <si>
    <t>OCTUBRE</t>
  </si>
  <si>
    <t>Solo necesitamos de las columnas presentes en la imagen</t>
  </si>
  <si>
    <t>Total</t>
  </si>
  <si>
    <t>GWh/mes</t>
  </si>
  <si>
    <t>en proceso</t>
  </si>
  <si>
    <t>facturando</t>
  </si>
  <si>
    <t>Resgistrados</t>
  </si>
  <si>
    <t>No tendremos en cuenta los que tienen estado anulado</t>
  </si>
  <si>
    <t>Se debe tener en cuenta los estado facturando y en proceso</t>
  </si>
  <si>
    <t>Para las fechas de activación solo tener en cuenta del mes en curso hacia adelante</t>
  </si>
  <si>
    <t>No tener en cuenta el estado anulado y stand by</t>
  </si>
  <si>
    <t>En programación</t>
  </si>
  <si>
    <t>anulado: Desistido</t>
  </si>
  <si>
    <t>Estado: En proceso, NUEVAS</t>
  </si>
  <si>
    <t>Se activó en 2022</t>
  </si>
  <si>
    <t>Se activó en 2023</t>
  </si>
  <si>
    <t>stand by: Devolver Sales</t>
  </si>
  <si>
    <t>x</t>
  </si>
  <si>
    <t>Validación aeropuerto</t>
  </si>
  <si>
    <t>Fecha de activación</t>
  </si>
  <si>
    <t>En programación Frcst.</t>
  </si>
  <si>
    <t>Sin Registro</t>
  </si>
  <si>
    <t>Error</t>
  </si>
  <si>
    <t>Fronteras</t>
  </si>
  <si>
    <t>Por revisar</t>
  </si>
  <si>
    <t>Activaciones programadas (+)</t>
  </si>
  <si>
    <t>Activaciones no programadas (+)</t>
  </si>
  <si>
    <t>Activaciones totales (=)</t>
  </si>
  <si>
    <t>Consumo mes activación</t>
  </si>
  <si>
    <t>Consumo promedio mes</t>
  </si>
  <si>
    <t>Fecha</t>
  </si>
  <si>
    <t>Demanda facturada MR</t>
  </si>
  <si>
    <t>Demanda facturada MNR</t>
  </si>
  <si>
    <t>demanda total por activar MR</t>
  </si>
  <si>
    <t>demanda total por activar MNR</t>
  </si>
  <si>
    <t>Demanda activable MR</t>
  </si>
  <si>
    <t>Demanda activable MNR</t>
  </si>
  <si>
    <t>Ventas Derivex MR</t>
  </si>
  <si>
    <t>Ventas Derivex MNR</t>
  </si>
  <si>
    <t>Deficit MR</t>
  </si>
  <si>
    <t>Energía Disponible MR</t>
  </si>
  <si>
    <t>Energía Disponible MNR</t>
  </si>
  <si>
    <t>Deficit MNR</t>
  </si>
  <si>
    <t>Activaciones nuevas MNR</t>
  </si>
  <si>
    <t>Activaciones nuevas MR</t>
  </si>
  <si>
    <t>Año/mes activación</t>
  </si>
  <si>
    <t>Activaciones promedio mes MR</t>
  </si>
  <si>
    <t>Activaciones promedio mes MNR</t>
  </si>
  <si>
    <t>MR</t>
  </si>
  <si>
    <t>MNR</t>
  </si>
  <si>
    <t>202444001122-3</t>
  </si>
  <si>
    <t>MINISO COLOMBIA S A S</t>
  </si>
  <si>
    <t>CO0800002662</t>
  </si>
  <si>
    <t>Miniso Colombia S.A Cr 9 Cl 24an - 21 Loc 32 A Miniso</t>
  </si>
  <si>
    <t>CO0600002682</t>
  </si>
  <si>
    <t>Miniso Colombia S.A Cll 18 # 10 - 43 LC 108</t>
  </si>
  <si>
    <t>CO0500002663</t>
  </si>
  <si>
    <t>Miniso Colombia S.A CR 51B CL 80 - 124</t>
  </si>
  <si>
    <t>CO0200002664</t>
  </si>
  <si>
    <t>Miniso Colombia S.A CL 16 103 10 LOCAL 1</t>
  </si>
  <si>
    <t>CO0200002665</t>
  </si>
  <si>
    <t>Miniso Colombia S.A CRA 50 # 5A-66 LOCAL 205</t>
  </si>
  <si>
    <t>CO0200002666</t>
  </si>
  <si>
    <t>Miniso Colombia S.A CRA 50 5A 66</t>
  </si>
  <si>
    <t>CO0500002667</t>
  </si>
  <si>
    <t>Miniso Colombia S.A CL 23A # CR 11 - 103 LOC 1</t>
  </si>
  <si>
    <t>CO0800002668</t>
  </si>
  <si>
    <t>Miniso Colombia S.A CLL 33B 20 03 LOC 164 SUBEST 1</t>
  </si>
  <si>
    <t>CO0500002669</t>
  </si>
  <si>
    <t>Miniso Colombia S.A CL 28 CR 25B-365 LOC 1137</t>
  </si>
  <si>
    <t>CO0500002670</t>
  </si>
  <si>
    <t>Miniso Colombia S.A DG 10 6N-15 LOC 1029</t>
  </si>
  <si>
    <t>CO0500002671</t>
  </si>
  <si>
    <t>Miniso Colombia S.A DG 10 6N-15 LOC 1027</t>
  </si>
  <si>
    <t>CO0200002672</t>
  </si>
  <si>
    <t>Miniso Colombia S.A CR 98 CL 16 - 200 - LC 189 AL 193</t>
  </si>
  <si>
    <t>CO0500002673</t>
  </si>
  <si>
    <t>Miniso Colombia S.A CR 55 # CL 99 - 161 LOC 1066 T</t>
  </si>
  <si>
    <t>CO0800002674</t>
  </si>
  <si>
    <t>Miniso Colombia S.A AVE MALL PLAZA A1017 MINISO</t>
  </si>
  <si>
    <t>CO0100002647</t>
  </si>
  <si>
    <t>Miniso Colombia S.A AV 27SUR 42-61 TL2-178</t>
  </si>
  <si>
    <t>CO0200002675</t>
  </si>
  <si>
    <t>Miniso Colombia S.A CRA 2 34 15 L 0138 MINISO CC NUESTRO CARTAGO</t>
  </si>
  <si>
    <t>CO0100002676</t>
  </si>
  <si>
    <t>Miniso Colombia S.A CL 94B CR 56-57</t>
  </si>
  <si>
    <t>CO0500002683</t>
  </si>
  <si>
    <t>Miniso Colombia S.A Urbano A UNIV 50 - 21 L 151</t>
  </si>
  <si>
    <t>CO0500002659</t>
  </si>
  <si>
    <t>Miniso Colombia S.A CARRT 90 # KM - 18 ENTR 23 LOC 45</t>
  </si>
  <si>
    <t>CO0100002658</t>
  </si>
  <si>
    <t>Miniso Colombia S.A CL 6 N 86 - 75 LC 128</t>
  </si>
  <si>
    <t>CO0100002648</t>
  </si>
  <si>
    <t>CO0100002657</t>
  </si>
  <si>
    <t>Miniso Colombia S.A Cl 83 NO 12 - 19</t>
  </si>
  <si>
    <t>CO0100002656</t>
  </si>
  <si>
    <t>Miniso Colombia S.A KR 111 C NO 86 74 In 104</t>
  </si>
  <si>
    <t>CO0100002655</t>
  </si>
  <si>
    <t>Miniso Colombia S.A KR 106 No 149 27</t>
  </si>
  <si>
    <t>CO0400002619</t>
  </si>
  <si>
    <t>Sunshine Bouquet 7 -FINCA EL TESORO 1</t>
  </si>
  <si>
    <t>CO0100002654</t>
  </si>
  <si>
    <t>Miniso Colombia S.A KR 63 NO 57 G SUR - 46 PI 1 LOCAL 185</t>
  </si>
  <si>
    <t>CO0200002653</t>
  </si>
  <si>
    <t>Miniso Colombia S.A CRA 2 33 33 LOCA 0136 C.C NUESTRO CTG MAT:19</t>
  </si>
  <si>
    <t>CO0200002652</t>
  </si>
  <si>
    <t>Miniso Colombia S.A CRA 2 33 33 L 0132 - STILO JUDA C.C NUESTRO</t>
  </si>
  <si>
    <t>CO0100002651</t>
  </si>
  <si>
    <t>Miniso Colombia S.A AK 86 NO 55 A 75 L 1179</t>
  </si>
  <si>
    <t>CO0400002617</t>
  </si>
  <si>
    <t>Sunshine Bouquet 7 -FINCA EL CEREZO</t>
  </si>
  <si>
    <t>CO0800002678</t>
  </si>
  <si>
    <t>Miniso Colombia S.A CRA 8A NO 38-42L 183 -RIPLEY- SAN PEDRO PLAZA</t>
  </si>
  <si>
    <t>CO0400002660</t>
  </si>
  <si>
    <t>Miniso Colombia S.A CL 44 10-91 LOC 40A</t>
  </si>
  <si>
    <t>CO0500002661</t>
  </si>
  <si>
    <t>Miniso Colombia S.A CL 14 # DG 34 - 1 Entr ET 3 LOC 122</t>
  </si>
  <si>
    <t>CO0400002646</t>
  </si>
  <si>
    <t>Miniso Colombia S.A Av Pradilla N 9-00 Este LC 144</t>
  </si>
  <si>
    <t>CO0100002645</t>
  </si>
  <si>
    <t>Miniso Colombia S.A KR 17 A NO 122 08 AP 100</t>
  </si>
  <si>
    <t>CO0100002644</t>
  </si>
  <si>
    <t>Miniso Colombia S.A AC 19 NO 28 80 LC A138</t>
  </si>
  <si>
    <t>CO0500002677</t>
  </si>
  <si>
    <t>Miniso Colombia S.A CR 50 CL 48 - 227 PISO 1 LOC 76</t>
  </si>
  <si>
    <t>CO0100002643</t>
  </si>
  <si>
    <t>Miniso Colombia S.A AC 26 NO 113-90</t>
  </si>
  <si>
    <t>CO0100002642</t>
  </si>
  <si>
    <t>Miniso Colombia S.A CL 6A N 86 - 75 LC 129</t>
  </si>
  <si>
    <t>CO0100002679</t>
  </si>
  <si>
    <t>Miniso Colombia S.A CARRERA 47 # 137-01 110, Bogotá, D.C</t>
  </si>
  <si>
    <t>CO0400002680</t>
  </si>
  <si>
    <t>Miniso Colombia S.A CR 25 A CL 1 A SUR -45 (INTERIOR 3001 )</t>
  </si>
  <si>
    <t>CO0200002681</t>
  </si>
  <si>
    <t>Miniso Colombia S.A Calle 52 # 3-30 Lc 74</t>
  </si>
  <si>
    <t>CO0400002641</t>
  </si>
  <si>
    <t>Sunshine Bouquet 7 - FINCA EL TESORO 3</t>
  </si>
  <si>
    <t>CO0400002620</t>
  </si>
  <si>
    <t>Sunshine Bouquet 7 -FINCA EL TESORO 2</t>
  </si>
  <si>
    <t>CO0400002618</t>
  </si>
  <si>
    <t>CO0100002650</t>
  </si>
  <si>
    <t>Miniso Colombia S.A Calle 20 #82-52</t>
  </si>
  <si>
    <t>CO0100002649</t>
  </si>
  <si>
    <t>Miniso Colombia S.A Cl 19 NO 02 A 02 Lc 102</t>
  </si>
  <si>
    <t>MADISLAV DEKO S A S</t>
  </si>
  <si>
    <t>CO0100002616</t>
  </si>
  <si>
    <t>MADISLAV DEKO S A S MP COTA KM 25 VIA SIBERIA PORTOS SABANA 80 BODEGA 99 FACHADA FACHADA</t>
  </si>
  <si>
    <t>IL BAMBINO KITCHEN S.A.S</t>
  </si>
  <si>
    <t>CO0500002610</t>
  </si>
  <si>
    <t>iL bambino kitchen CL 82 CR 51B - 11 PISO 2 LOC 2</t>
  </si>
  <si>
    <t>CO0500002611</t>
  </si>
  <si>
    <t>iL bambino kitchen CL79CR51-42PISO1LOC2</t>
  </si>
  <si>
    <t>SYNTOFARMA S A</t>
  </si>
  <si>
    <t>CO0100002612</t>
  </si>
  <si>
    <t>SYNTOFARMA S A CL 166 No 19B 42 LC 2</t>
  </si>
  <si>
    <t>CO0100002613</t>
  </si>
  <si>
    <t>MADISLAV DEKO S A S MP COTA KM 25 VIA SIBERIA PORTOS SABANA 80 BODEGA 98 FACHADA FACHADA</t>
  </si>
  <si>
    <t>CO0100002614</t>
  </si>
  <si>
    <t>MADISLAV DEKO S A S MP COTA KM 25 VIA SIBERIA PORTOS SABANA 80 BODEGA 124 FACHADA FACHADA</t>
  </si>
  <si>
    <t>CO0100002615</t>
  </si>
  <si>
    <t>MADISLAV DEKO S A S MP COTA KM 2 5 VIA SIBERIA PORTOS SABANA 80 BODEGA 125</t>
  </si>
  <si>
    <t>CO0200001812</t>
  </si>
  <si>
    <t>agosto-22</t>
  </si>
  <si>
    <t>Semana 2 agosto 2022</t>
  </si>
  <si>
    <t/>
  </si>
  <si>
    <t>2208</t>
  </si>
  <si>
    <t>septiembre-22</t>
  </si>
  <si>
    <t>Semana 1 septiembre 2022</t>
  </si>
  <si>
    <t>2209</t>
  </si>
  <si>
    <t>Semana 3 septiembre 2022</t>
  </si>
  <si>
    <t>octubre-22</t>
  </si>
  <si>
    <t>Semana 3 octubre 2022</t>
  </si>
  <si>
    <t>2210</t>
  </si>
  <si>
    <t xml:space="preserve"> MUNCHER PLANTA CLL 71</t>
  </si>
  <si>
    <t>Semana 5 octubre 2022</t>
  </si>
  <si>
    <t>Semana 4 octubre 2022</t>
  </si>
  <si>
    <t>noviembre-22</t>
  </si>
  <si>
    <t>Semana 5 noviembre 2022</t>
  </si>
  <si>
    <t>2211</t>
  </si>
  <si>
    <t>Semana 2 octubre 2022</t>
  </si>
  <si>
    <t>Semana 1 noviembre 2022</t>
  </si>
  <si>
    <t>diciembre-22</t>
  </si>
  <si>
    <t>Semana 4 diciembre 2022</t>
  </si>
  <si>
    <t>2212</t>
  </si>
  <si>
    <t>Semana 2 noviembre 2022</t>
  </si>
  <si>
    <t>junio-23</t>
  </si>
  <si>
    <t>Semana 2 junio 2023</t>
  </si>
  <si>
    <t>2306</t>
  </si>
  <si>
    <t>Semana 4 noviembre 2022</t>
  </si>
  <si>
    <t>Semana 3 noviembre 2022</t>
  </si>
  <si>
    <t>Semana 2 diciembre 2022</t>
  </si>
  <si>
    <t>Semana 3 diciembre 2022</t>
  </si>
  <si>
    <t>octubre-23</t>
  </si>
  <si>
    <t>Semana 2 octubre 2023</t>
  </si>
  <si>
    <t>2310</t>
  </si>
  <si>
    <t>julio-23</t>
  </si>
  <si>
    <t>Semana 3 julio 2023</t>
  </si>
  <si>
    <t>2307</t>
  </si>
  <si>
    <t>febrero-23</t>
  </si>
  <si>
    <t>Semana 1 febrero 2023</t>
  </si>
  <si>
    <t>2302</t>
  </si>
  <si>
    <t>abril-23</t>
  </si>
  <si>
    <t>Semana 4 abril 2023</t>
  </si>
  <si>
    <t>2304</t>
  </si>
  <si>
    <t>Semana 4 febrero 2023</t>
  </si>
  <si>
    <t>mayo-23</t>
  </si>
  <si>
    <t>Semana 2 mayo 2023</t>
  </si>
  <si>
    <t>2305</t>
  </si>
  <si>
    <t>marzo-23</t>
  </si>
  <si>
    <t>Semana 3 marzo 2023</t>
  </si>
  <si>
    <t>2303</t>
  </si>
  <si>
    <t>Semana 5 diciembre 2022</t>
  </si>
  <si>
    <t>enero-23</t>
  </si>
  <si>
    <t>Semana 3 enero 2023</t>
  </si>
  <si>
    <t>2301</t>
  </si>
  <si>
    <t>Semana 5 marzo 2023</t>
  </si>
  <si>
    <t>Semana 4 enero 2023</t>
  </si>
  <si>
    <t>Semana 2 enero 2023</t>
  </si>
  <si>
    <t>Semana 3 febrero 2023</t>
  </si>
  <si>
    <t>Semana 1 enero 2023</t>
  </si>
  <si>
    <t>Semana 5 enero 2023</t>
  </si>
  <si>
    <t xml:space="preserve">Snack Fit me PL1 </t>
  </si>
  <si>
    <t>Semana 2 febrero 2023</t>
  </si>
  <si>
    <t>Semana 3 junio 2023</t>
  </si>
  <si>
    <t>Semana 2 abril 2023</t>
  </si>
  <si>
    <t>Semana 2 marzo 2023</t>
  </si>
  <si>
    <t>Semana 1 abril 2023</t>
  </si>
  <si>
    <t>Semana 4 junio 2023</t>
  </si>
  <si>
    <t>Semana 5 febrero 2023</t>
  </si>
  <si>
    <t>Semana 1 marzo 2023</t>
  </si>
  <si>
    <t>Semana 4 marzo 2023</t>
  </si>
  <si>
    <t>septiembre-23</t>
  </si>
  <si>
    <t>Semana 1 septiembre 2023</t>
  </si>
  <si>
    <t>2309</t>
  </si>
  <si>
    <t xml:space="preserve"> Activo Pendiente Instalación</t>
  </si>
  <si>
    <t>Semana 3 abril 2023</t>
  </si>
  <si>
    <t>agosto-23</t>
  </si>
  <si>
    <t>Semana 3 agosto 2023</t>
  </si>
  <si>
    <t>2308</t>
  </si>
  <si>
    <t xml:space="preserve"> Femsa Centro de Distribución Barrancabermeja</t>
  </si>
  <si>
    <t xml:space="preserve">NO SE PUEDE ISTALAR POR MOTIVOS TÉCNICOS </t>
  </si>
  <si>
    <t>Semana 3 octubre 2023</t>
  </si>
  <si>
    <t>Semana 2 septiembre 2023</t>
  </si>
  <si>
    <t>Semana 1 mayo 2023</t>
  </si>
  <si>
    <t>Semana 4 mayo 2023</t>
  </si>
  <si>
    <t>Semana 3 mayo 2023</t>
  </si>
  <si>
    <t xml:space="preserve">P&amp;S: Instalado con Deuda - FRONTERA CERRADA </t>
  </si>
  <si>
    <t>Semana 4 julio 2023</t>
  </si>
  <si>
    <t>Semana 5 mayo 2023</t>
  </si>
  <si>
    <t>Semana 5 abril 2023</t>
  </si>
  <si>
    <t>diciembre-23</t>
  </si>
  <si>
    <t>Semana 1 diciembre 2023</t>
  </si>
  <si>
    <t>2312</t>
  </si>
  <si>
    <t>Semana 1 junio 2023</t>
  </si>
  <si>
    <t>Semana 5 junio 2023</t>
  </si>
  <si>
    <t>Semana 5 julio 2023</t>
  </si>
  <si>
    <t>Semana 2 julio 2023</t>
  </si>
  <si>
    <t>Semana 1 agosto 2023</t>
  </si>
  <si>
    <t>Semana 4 diciembre 2023</t>
  </si>
  <si>
    <t xml:space="preserve">SALVIO VISTA CORONA </t>
  </si>
  <si>
    <t xml:space="preserve">AGPE COOMPRORIENTE </t>
  </si>
  <si>
    <t>Semana 4 agosto 2023</t>
  </si>
  <si>
    <t>Semana 5 septiembre 2023</t>
  </si>
  <si>
    <t>Semana 5 octubre 2023</t>
  </si>
  <si>
    <t>Semana 4 octubre 2023</t>
  </si>
  <si>
    <t>Semana 4 septiembre 2023</t>
  </si>
  <si>
    <t>enero-24</t>
  </si>
  <si>
    <t>2401</t>
  </si>
  <si>
    <t>Semana 2 agosto 2023</t>
  </si>
  <si>
    <t>Semana 3 septiembre 2023</t>
  </si>
  <si>
    <t>noviembre-23</t>
  </si>
  <si>
    <t>Semana 1 noviembre 2023</t>
  </si>
  <si>
    <t>2311</t>
  </si>
  <si>
    <t>Semana 5 agosto 2023</t>
  </si>
  <si>
    <t xml:space="preserve">En registro </t>
  </si>
  <si>
    <t>Semana 3 noviembre 2023</t>
  </si>
  <si>
    <t xml:space="preserve">CASINO ESPAÑA CTA2 FUN </t>
  </si>
  <si>
    <t xml:space="preserve">Recibido, en regisro </t>
  </si>
  <si>
    <t>Semana 2 noviembre 2023</t>
  </si>
  <si>
    <t>Semana 3 diciembre 2023</t>
  </si>
  <si>
    <t>Semana 2 diciembre 2023</t>
  </si>
  <si>
    <t>Semana 5 noviembre 2023</t>
  </si>
  <si>
    <t>Semana 1 octubre 2023</t>
  </si>
  <si>
    <t>Semana 5 diciembre 2023</t>
  </si>
  <si>
    <t xml:space="preserve">	CAV AUTOMOTORES S.A.S</t>
  </si>
  <si>
    <t xml:space="preserve">	COMPRA DE CAFE WILFREDO ROJAS</t>
  </si>
  <si>
    <t>Inversora los Heroes SAS  L167 NO 62 48</t>
  </si>
  <si>
    <t xml:space="preserve">	SUB LAT SAS</t>
  </si>
  <si>
    <t>SABORES &amp; DETALLES BAQ  CR 70 CL 91 - 35 TO 6 APTO 224 EK6519</t>
  </si>
  <si>
    <t>LIDAGAS S.A. E.S.P.  KM 2 CARRETERA YUMBO - VIJES</t>
  </si>
  <si>
    <t>CAJA DE RETIRO DE LAS FUERZAS MILITARES  Cra 10 27 27</t>
  </si>
  <si>
    <t>Semana 4 noviembre 2023</t>
  </si>
  <si>
    <t>ORLANDO  CALDERON FIERRO</t>
  </si>
  <si>
    <t>FABENPLAST SAS 	KR 64 A 3 29</t>
  </si>
  <si>
    <t>INVERSIONES PLAZA RESTREPO S.A.S - CASINOS WIN Av Pradilla 900 Este  Local 75 - 78. Centro Comercial Centro Chía</t>
  </si>
  <si>
    <t>5.,290.00</t>
  </si>
  <si>
    <t>Sunshine Bouquet 2 TA AUTOPISTA MEDELLIN KM 12 PARQUE INDUSTRIAL PALMACERA FNCA BGA LA PUNTO -  CAPUCHONES</t>
  </si>
  <si>
    <t>Sunshine Bouquet 2 AUT MEDELLIN KM 12  FNCA BGA LA PUNTA</t>
  </si>
  <si>
    <t xml:space="preserve">P&amp;S: KAM indica que deuda esta ok, volver a solicitar </t>
  </si>
  <si>
    <t>Alinnova 2  CRA 69b #77 44</t>
  </si>
  <si>
    <t xml:space="preserve">Urgente solicitar activacion </t>
  </si>
  <si>
    <t>inversiones  santa ines sa</t>
  </si>
  <si>
    <t xml:space="preserve">Deuda - Cliente indica que solucionará </t>
  </si>
  <si>
    <t>Ladrillazo san diego ladrillera sandiego  vda el olivo 29904 al lado de ladrillera san judas  - cogua el olivo</t>
  </si>
  <si>
    <t xml:space="preserve">WICAMI RESTAURANTE SAS CR 2 19-58 </t>
  </si>
  <si>
    <t>ACEBRI S.A.S  CR 1 CL 3- 52</t>
  </si>
  <si>
    <t>ILUMINATA S.A Bodega  1901B</t>
  </si>
  <si>
    <t>AMAREY NOVA MEDICAL S.A. Bodega  1103</t>
  </si>
  <si>
    <t>DIAZ Y RESTREPO S.AS. Oficina  301 E F G</t>
  </si>
  <si>
    <t>SUPERTIENDA Y DROGUERIA OLIMPICA S.A Olimpica Bg  22</t>
  </si>
  <si>
    <t>SERVILOGISTICA NPC SAS Bodega  108-</t>
  </si>
  <si>
    <t>COMPONENTES ARQUITECTONICOS S.A Edificio 27.lote 7  otra dir: ed 24 bod 102</t>
  </si>
  <si>
    <t>ILUMINATA S.A. Bodega  1106</t>
  </si>
  <si>
    <t>TONING SAS Bodega  5A</t>
  </si>
  <si>
    <t>TONING SAS Bodega  5B</t>
  </si>
  <si>
    <t>GRUPO EUROBELLEZA S.A.S Bodega   1803</t>
  </si>
  <si>
    <t>GRUPO EUROBELLEZA S.A.S Ed3-2p OFI  302 E-F</t>
  </si>
  <si>
    <t>KAMATI LTDA ED1-2P Ofi   A1</t>
  </si>
  <si>
    <t>EMPRESAR Bodega  1003</t>
  </si>
  <si>
    <t>PATRIMONIOS &amp; KAPITALES S.A.S Ed3-2p Ofi 302 M   desocupada</t>
  </si>
  <si>
    <t>Sunshine Bouquet 4 AUTOPISTA MEDELLIN SECTOR LA PUNTA CI PALMACERA JUNTO  AL PTE PEATONAL-TENJO-FUNZA</t>
  </si>
  <si>
    <t xml:space="preserve">Panadería Zulima CL 21 CR 17 - 68 </t>
  </si>
  <si>
    <t>Documentos legales no estan vigentes, respuesta de enertotal 04/01/2023,  se reenvia a CS</t>
  </si>
  <si>
    <t>MANZANILLO MARINA CLUB DG 19 54-20 EL BOSQUE  CARTAGENA</t>
  </si>
  <si>
    <t>Respuesta de QI: En atención a su solicitud, nos permitimos informar que no es posible dar trámite a lo solicitado, esto debido a que la información del usuario y el predio no corresponde a la cuenta solicitada.  push a CS, 04/01/2024</t>
  </si>
  <si>
    <t>CALLE 114 A   22   78</t>
  </si>
  <si>
    <t>CALLE 68   # 7 C - 7</t>
  </si>
  <si>
    <t>CALLE 26Ñ ORIENTE  # 6-74 BODEGA 4</t>
  </si>
  <si>
    <t>CARRERA 32 A  # 6 A - 46</t>
  </si>
  <si>
    <t>AC 82  11-40</t>
  </si>
  <si>
    <t>CALLE 8 # 48-145  L N1 33 CC STA LUCIA PLAZA</t>
  </si>
  <si>
    <t>CARRERA 11   # 87  - 51</t>
  </si>
  <si>
    <t>CALLE 10   # 65  - 75</t>
  </si>
  <si>
    <t>Grafiflex SAS CL 13 25  2</t>
  </si>
  <si>
    <t>Grafiflex SAS AV VIA 40  85-470 P 1</t>
  </si>
  <si>
    <t>Bespoke Colombia SAS CL 2  DE BADILLO 36 125</t>
  </si>
  <si>
    <t>INDUSTRIAS ALIMENTICIAS PINAR DEL RIO S.A.S.  R 59 CL 72 - 38 DPL CE8410</t>
  </si>
  <si>
    <t>INDUSTRIAS ALIMENTICIAS PINAR DEL RIO S.A.S.  CL22#CR3A-30DPLT1752</t>
  </si>
  <si>
    <t>Sunshine Bouquet 7 -FINCA  SARAMA</t>
  </si>
  <si>
    <t>Demanda activable no vendida MR</t>
  </si>
  <si>
    <t>Demanda activable no vendida MNR</t>
  </si>
  <si>
    <t>Activaciones en revisión MR</t>
  </si>
  <si>
    <t>Activaciones en revisión MNR</t>
  </si>
  <si>
    <t xml:space="preserve">Número requerimiento XM </t>
  </si>
  <si>
    <t xml:space="preserve">KAM </t>
  </si>
  <si>
    <t>Maria Ines Lacouture</t>
  </si>
  <si>
    <t>Camila Giraldo</t>
  </si>
  <si>
    <t>Lina Giraldo</t>
  </si>
  <si>
    <t>Daniel Hurtado</t>
  </si>
  <si>
    <t>Clara Ramirez</t>
  </si>
  <si>
    <t>Paula Carvajal</t>
  </si>
  <si>
    <t>Auto Stok S.A.S. KR 69 C NO 98 - 25</t>
  </si>
  <si>
    <t>Carlos Vargas</t>
  </si>
  <si>
    <t>Mariana Vega</t>
  </si>
  <si>
    <t>Silvana Escobar</t>
  </si>
  <si>
    <t>CAIMED SAS KR 7 C NO 30 06</t>
  </si>
  <si>
    <t>JOSE ALVARO JIMENEZ DIAZ CR 69 63A 02 BRR Bosque Popular</t>
  </si>
  <si>
    <t>SPORT CLUB BAQ S.A.S.</t>
  </si>
  <si>
    <t>CO0500002685</t>
  </si>
  <si>
    <t>SPORT CLUB BAQ S.A.S. CR 55 CL 80 - 132 APTO 12 CN975</t>
  </si>
  <si>
    <t>CDA ANSERMA ZOMAC S.A.S</t>
  </si>
  <si>
    <t>CO0800002684</t>
  </si>
  <si>
    <t>CDA ANSERMA ZOOMAC SAS Via anserma pereira KM 1 CDA anserma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</si>
</sst>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&quot;/&quot;m&quot;/&quot;yy"/>
    <numFmt numFmtId="165" formatCode="0.0"/>
  </numFmts>
  <fonts count="1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8"/>
      <color rgb="FFF3F3F3"/>
      <name val="Poppins"/>
    </font>
    <font>
      <b/>
      <sz val="8"/>
      <color rgb="FFF3F3F3"/>
      <name val="Poppins"/>
    </font>
    <font>
      <b/>
      <sz val="8"/>
      <color theme="1"/>
      <name val="Poppins"/>
    </font>
    <font>
      <sz val="8"/>
      <color rgb="FF434343"/>
      <name val="Poppins"/>
    </font>
    <font>
      <sz val="10"/>
      <color theme="1"/>
      <name val="Arial"/>
      <family val="2"/>
    </font>
    <font>
      <sz val="8"/>
      <color rgb="FF666666"/>
      <name val="Poppins"/>
    </font>
    <font>
      <sz val="10"/>
      <color theme="1"/>
      <name val="Calibri"/>
      <family val="2"/>
    </font>
    <font>
      <sz val="8"/>
      <color rgb="FFFFFFFF"/>
      <name val="Poppins"/>
    </font>
    <font>
      <sz val="10"/>
      <color rgb="FF434343"/>
      <name val="Arial Narrow"/>
      <family val="2"/>
    </font>
    <font>
      <sz val="8"/>
      <color rgb="FFFF0000"/>
      <name val="Poppins"/>
    </font>
    <font>
      <b/>
      <sz val="8"/>
      <color rgb="FF434343"/>
      <name val="Poppins"/>
    </font>
  </fonts>
  <fills count="42">
    <fill>
      <patternFill patternType="none"/>
    </fill>
    <fill>
      <patternFill patternType="gray125"/>
    </fill>
    <fill>
      <patternFill patternType="solid">
        <fgColor rgb="FFBDBDBD"/>
        <bgColor indexed="64"/>
      </patternFill>
    </fill>
    <fill>
      <patternFill patternType="solid">
        <fgColor rgb="FF6AA84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4C7C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D7E6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E06666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A61C00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1" fillId="0" borderId="0"/>
  </cellStyleXfs>
  <cellXfs count="12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/>
    <xf numFmtId="4" fontId="2" fillId="0" borderId="0" xfId="0" applyNumberFormat="1" applyFont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7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6" fillId="9" borderId="2" xfId="0" applyFont="1" applyFill="1" applyBorder="1" applyAlignment="1">
      <alignment horizontal="center" vertical="center" wrapText="1"/>
    </xf>
    <xf numFmtId="0" fontId="8" fillId="10" borderId="2" xfId="0" applyFont="1" applyFill="1" applyBorder="1" applyAlignment="1">
      <alignment horizontal="center" wrapText="1"/>
    </xf>
    <xf numFmtId="14" fontId="0" fillId="0" borderId="0" xfId="0" applyNumberFormat="1"/>
    <xf numFmtId="14" fontId="8" fillId="10" borderId="2" xfId="0" applyNumberFormat="1" applyFont="1" applyFill="1" applyBorder="1" applyAlignment="1">
      <alignment horizontal="center" wrapText="1"/>
    </xf>
    <xf numFmtId="0" fontId="9" fillId="10" borderId="2" xfId="0" applyFont="1" applyFill="1" applyBorder="1" applyAlignment="1">
      <alignment wrapText="1"/>
    </xf>
    <xf numFmtId="14" fontId="8" fillId="11" borderId="2" xfId="0" applyNumberFormat="1" applyFont="1" applyFill="1" applyBorder="1" applyAlignment="1">
      <alignment horizontal="center" wrapText="1"/>
    </xf>
    <xf numFmtId="0" fontId="8" fillId="10" borderId="2" xfId="0" applyFont="1" applyFill="1" applyBorder="1" applyAlignment="1">
      <alignment horizontal="center" vertical="center"/>
    </xf>
    <xf numFmtId="0" fontId="8" fillId="12" borderId="2" xfId="0" applyFont="1" applyFill="1" applyBorder="1" applyAlignment="1">
      <alignment horizontal="center" wrapText="1"/>
    </xf>
    <xf numFmtId="14" fontId="8" fillId="12" borderId="2" xfId="0" applyNumberFormat="1" applyFont="1" applyFill="1" applyBorder="1" applyAlignment="1">
      <alignment horizontal="center" wrapText="1"/>
    </xf>
    <xf numFmtId="0" fontId="9" fillId="12" borderId="2" xfId="0" applyFont="1" applyFill="1" applyBorder="1" applyAlignment="1">
      <alignment wrapText="1"/>
    </xf>
    <xf numFmtId="0" fontId="8" fillId="12" borderId="2" xfId="0" applyFont="1" applyFill="1" applyBorder="1" applyAlignment="1">
      <alignment horizontal="center" vertical="center"/>
    </xf>
    <xf numFmtId="0" fontId="8" fillId="13" borderId="2" xfId="0" applyFont="1" applyFill="1" applyBorder="1" applyAlignment="1">
      <alignment horizontal="center" wrapText="1"/>
    </xf>
    <xf numFmtId="0" fontId="8" fillId="14" borderId="2" xfId="0" applyFont="1" applyFill="1" applyBorder="1" applyAlignment="1">
      <alignment horizontal="center" wrapText="1"/>
    </xf>
    <xf numFmtId="0" fontId="8" fillId="15" borderId="2" xfId="0" applyFont="1" applyFill="1" applyBorder="1" applyAlignment="1">
      <alignment horizontal="center" wrapText="1"/>
    </xf>
    <xf numFmtId="0" fontId="9" fillId="10" borderId="2" xfId="0" applyFont="1" applyFill="1" applyBorder="1" applyAlignment="1">
      <alignment horizontal="center" wrapText="1"/>
    </xf>
    <xf numFmtId="0" fontId="8" fillId="16" borderId="2" xfId="0" applyFont="1" applyFill="1" applyBorder="1" applyAlignment="1">
      <alignment horizontal="center" wrapText="1"/>
    </xf>
    <xf numFmtId="14" fontId="8" fillId="16" borderId="2" xfId="0" applyNumberFormat="1" applyFont="1" applyFill="1" applyBorder="1" applyAlignment="1">
      <alignment horizontal="center" wrapText="1"/>
    </xf>
    <xf numFmtId="0" fontId="9" fillId="16" borderId="2" xfId="0" applyFont="1" applyFill="1" applyBorder="1" applyAlignment="1">
      <alignment wrapText="1"/>
    </xf>
    <xf numFmtId="0" fontId="9" fillId="12" borderId="2" xfId="0" applyFont="1" applyFill="1" applyBorder="1" applyAlignment="1">
      <alignment horizontal="center" wrapText="1"/>
    </xf>
    <xf numFmtId="0" fontId="8" fillId="11" borderId="2" xfId="0" applyFont="1" applyFill="1" applyBorder="1" applyAlignment="1">
      <alignment horizontal="center" wrapText="1"/>
    </xf>
    <xf numFmtId="0" fontId="8" fillId="17" borderId="2" xfId="0" applyFont="1" applyFill="1" applyBorder="1" applyAlignment="1">
      <alignment horizontal="center" wrapText="1"/>
    </xf>
    <xf numFmtId="15" fontId="8" fillId="12" borderId="2" xfId="0" applyNumberFormat="1" applyFont="1" applyFill="1" applyBorder="1" applyAlignment="1">
      <alignment horizontal="center" wrapText="1"/>
    </xf>
    <xf numFmtId="0" fontId="8" fillId="18" borderId="2" xfId="0" applyFont="1" applyFill="1" applyBorder="1" applyAlignment="1">
      <alignment horizontal="center" wrapText="1"/>
    </xf>
    <xf numFmtId="0" fontId="10" fillId="10" borderId="2" xfId="0" applyFont="1" applyFill="1" applyBorder="1" applyAlignment="1">
      <alignment horizontal="center" wrapText="1"/>
    </xf>
    <xf numFmtId="0" fontId="8" fillId="7" borderId="2" xfId="0" applyFont="1" applyFill="1" applyBorder="1" applyAlignment="1">
      <alignment horizontal="center" wrapText="1"/>
    </xf>
    <xf numFmtId="0" fontId="9" fillId="10" borderId="2" xfId="0" applyFont="1" applyFill="1" applyBorder="1" applyAlignment="1">
      <alignment horizontal="right" wrapText="1"/>
    </xf>
    <xf numFmtId="0" fontId="9" fillId="12" borderId="2" xfId="0" applyFont="1" applyFill="1" applyBorder="1" applyAlignment="1">
      <alignment horizontal="right" wrapText="1"/>
    </xf>
    <xf numFmtId="0" fontId="10" fillId="12" borderId="2" xfId="0" applyFont="1" applyFill="1" applyBorder="1" applyAlignment="1">
      <alignment horizontal="center" wrapText="1"/>
    </xf>
    <xf numFmtId="15" fontId="9" fillId="10" borderId="2" xfId="0" applyNumberFormat="1" applyFont="1" applyFill="1" applyBorder="1" applyAlignment="1">
      <alignment horizontal="right" wrapText="1"/>
    </xf>
    <xf numFmtId="15" fontId="9" fillId="12" borderId="2" xfId="0" applyNumberFormat="1" applyFont="1" applyFill="1" applyBorder="1" applyAlignment="1">
      <alignment horizontal="right" wrapText="1"/>
    </xf>
    <xf numFmtId="15" fontId="8" fillId="10" borderId="2" xfId="0" applyNumberFormat="1" applyFont="1" applyFill="1" applyBorder="1" applyAlignment="1">
      <alignment horizontal="center" wrapText="1"/>
    </xf>
    <xf numFmtId="0" fontId="8" fillId="0" borderId="2" xfId="0" applyFont="1" applyBorder="1" applyAlignment="1">
      <alignment horizontal="center" wrapText="1"/>
    </xf>
    <xf numFmtId="0" fontId="9" fillId="0" borderId="2" xfId="0" applyFont="1" applyBorder="1" applyAlignment="1">
      <alignment wrapText="1"/>
    </xf>
    <xf numFmtId="0" fontId="8" fillId="19" borderId="2" xfId="0" applyFont="1" applyFill="1" applyBorder="1" applyAlignment="1">
      <alignment horizontal="center" wrapText="1"/>
    </xf>
    <xf numFmtId="0" fontId="11" fillId="0" borderId="2" xfId="0" applyFont="1" applyBorder="1" applyAlignment="1">
      <alignment vertical="center"/>
    </xf>
    <xf numFmtId="0" fontId="8" fillId="20" borderId="2" xfId="0" applyFont="1" applyFill="1" applyBorder="1" applyAlignment="1">
      <alignment horizontal="center" wrapText="1"/>
    </xf>
    <xf numFmtId="0" fontId="8" fillId="21" borderId="2" xfId="0" applyFont="1" applyFill="1" applyBorder="1" applyAlignment="1">
      <alignment horizontal="center" wrapText="1"/>
    </xf>
    <xf numFmtId="0" fontId="8" fillId="22" borderId="2" xfId="0" applyFont="1" applyFill="1" applyBorder="1" applyAlignment="1">
      <alignment horizontal="center" wrapText="1"/>
    </xf>
    <xf numFmtId="0" fontId="9" fillId="11" borderId="2" xfId="0" applyFont="1" applyFill="1" applyBorder="1" applyAlignment="1">
      <alignment horizontal="right" wrapText="1"/>
    </xf>
    <xf numFmtId="15" fontId="9" fillId="11" borderId="2" xfId="0" applyNumberFormat="1" applyFont="1" applyFill="1" applyBorder="1" applyAlignment="1">
      <alignment horizontal="right" wrapText="1"/>
    </xf>
    <xf numFmtId="0" fontId="12" fillId="13" borderId="2" xfId="0" applyFont="1" applyFill="1" applyBorder="1" applyAlignment="1">
      <alignment horizontal="center" vertical="center"/>
    </xf>
    <xf numFmtId="14" fontId="13" fillId="11" borderId="2" xfId="0" applyNumberFormat="1" applyFont="1" applyFill="1" applyBorder="1" applyAlignment="1">
      <alignment horizontal="center" wrapText="1"/>
    </xf>
    <xf numFmtId="15" fontId="8" fillId="11" borderId="2" xfId="0" applyNumberFormat="1" applyFont="1" applyFill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4" fillId="10" borderId="2" xfId="0" applyFont="1" applyFill="1" applyBorder="1" applyAlignment="1">
      <alignment horizontal="center" wrapText="1"/>
    </xf>
    <xf numFmtId="0" fontId="8" fillId="24" borderId="2" xfId="0" applyFont="1" applyFill="1" applyBorder="1" applyAlignment="1">
      <alignment horizontal="center" wrapText="1"/>
    </xf>
    <xf numFmtId="14" fontId="8" fillId="15" borderId="2" xfId="0" applyNumberFormat="1" applyFont="1" applyFill="1" applyBorder="1" applyAlignment="1">
      <alignment horizontal="center" wrapText="1"/>
    </xf>
    <xf numFmtId="14" fontId="8" fillId="23" borderId="2" xfId="0" applyNumberFormat="1" applyFont="1" applyFill="1" applyBorder="1" applyAlignment="1">
      <alignment horizontal="center" wrapText="1"/>
    </xf>
    <xf numFmtId="0" fontId="8" fillId="25" borderId="2" xfId="0" applyFont="1" applyFill="1" applyBorder="1" applyAlignment="1">
      <alignment horizontal="center" wrapText="1"/>
    </xf>
    <xf numFmtId="14" fontId="8" fillId="25" borderId="2" xfId="0" applyNumberFormat="1" applyFont="1" applyFill="1" applyBorder="1" applyAlignment="1">
      <alignment horizontal="center" wrapText="1"/>
    </xf>
    <xf numFmtId="0" fontId="9" fillId="25" borderId="2" xfId="0" applyFont="1" applyFill="1" applyBorder="1" applyAlignment="1">
      <alignment wrapText="1"/>
    </xf>
    <xf numFmtId="0" fontId="8" fillId="26" borderId="2" xfId="0" applyFont="1" applyFill="1" applyBorder="1" applyAlignment="1">
      <alignment horizontal="center" wrapText="1"/>
    </xf>
    <xf numFmtId="0" fontId="12" fillId="27" borderId="2" xfId="0" applyFont="1" applyFill="1" applyBorder="1" applyAlignment="1">
      <alignment horizontal="center" wrapText="1"/>
    </xf>
    <xf numFmtId="15" fontId="8" fillId="23" borderId="2" xfId="0" applyNumberFormat="1" applyFont="1" applyFill="1" applyBorder="1" applyAlignment="1">
      <alignment horizontal="center" wrapText="1"/>
    </xf>
    <xf numFmtId="0" fontId="10" fillId="11" borderId="2" xfId="0" applyFont="1" applyFill="1" applyBorder="1" applyAlignment="1">
      <alignment horizontal="center" wrapText="1"/>
    </xf>
    <xf numFmtId="0" fontId="15" fillId="10" borderId="2" xfId="0" applyFont="1" applyFill="1" applyBorder="1" applyAlignment="1">
      <alignment horizontal="center" wrapText="1"/>
    </xf>
    <xf numFmtId="0" fontId="12" fillId="13" borderId="2" xfId="0" applyFont="1" applyFill="1" applyBorder="1" applyAlignment="1">
      <alignment horizontal="center" wrapText="1"/>
    </xf>
    <xf numFmtId="15" fontId="9" fillId="28" borderId="2" xfId="0" applyNumberFormat="1" applyFont="1" applyFill="1" applyBorder="1" applyAlignment="1">
      <alignment horizontal="right" wrapText="1"/>
    </xf>
    <xf numFmtId="0" fontId="10" fillId="13" borderId="2" xfId="0" applyFont="1" applyFill="1" applyBorder="1" applyAlignment="1">
      <alignment horizontal="center" wrapText="1"/>
    </xf>
    <xf numFmtId="0" fontId="13" fillId="0" borderId="2" xfId="0" applyFont="1" applyBorder="1" applyAlignment="1">
      <alignment horizontal="center" wrapText="1"/>
    </xf>
    <xf numFmtId="15" fontId="8" fillId="28" borderId="2" xfId="0" applyNumberFormat="1" applyFont="1" applyFill="1" applyBorder="1" applyAlignment="1">
      <alignment horizontal="center" wrapText="1"/>
    </xf>
    <xf numFmtId="15" fontId="9" fillId="23" borderId="2" xfId="0" applyNumberFormat="1" applyFont="1" applyFill="1" applyBorder="1" applyAlignment="1">
      <alignment horizontal="right" wrapText="1"/>
    </xf>
    <xf numFmtId="14" fontId="8" fillId="0" borderId="2" xfId="0" applyNumberFormat="1" applyFont="1" applyBorder="1" applyAlignment="1">
      <alignment horizontal="center" wrapText="1"/>
    </xf>
    <xf numFmtId="0" fontId="8" fillId="28" borderId="2" xfId="0" applyFont="1" applyFill="1" applyBorder="1" applyAlignment="1">
      <alignment horizontal="center" wrapText="1"/>
    </xf>
    <xf numFmtId="0" fontId="8" fillId="29" borderId="2" xfId="0" applyFont="1" applyFill="1" applyBorder="1" applyAlignment="1">
      <alignment horizontal="center" wrapText="1"/>
    </xf>
    <xf numFmtId="0" fontId="4" fillId="0" borderId="0" xfId="2" applyFont="1" applyAlignment="1">
      <alignment horizontal="center"/>
    </xf>
    <xf numFmtId="0" fontId="1" fillId="0" borderId="0" xfId="2"/>
    <xf numFmtId="0" fontId="1" fillId="30" borderId="0" xfId="2" applyFill="1"/>
    <xf numFmtId="14" fontId="1" fillId="30" borderId="0" xfId="2" applyNumberFormat="1" applyFill="1"/>
    <xf numFmtId="14" fontId="1" fillId="0" borderId="0" xfId="2" applyNumberFormat="1"/>
    <xf numFmtId="0" fontId="1" fillId="0" borderId="0" xfId="0" applyFont="1"/>
    <xf numFmtId="43" fontId="6" fillId="2" borderId="1" xfId="1" applyFont="1" applyFill="1" applyBorder="1" applyAlignment="1">
      <alignment horizontal="center" vertical="center" wrapText="1"/>
    </xf>
    <xf numFmtId="43" fontId="2" fillId="0" borderId="0" xfId="1" applyFont="1" applyAlignment="1">
      <alignment horizontal="right"/>
    </xf>
    <xf numFmtId="43" fontId="0" fillId="0" borderId="0" xfId="1" applyFont="1"/>
    <xf numFmtId="43" fontId="0" fillId="0" borderId="0" xfId="0" applyNumberFormat="1"/>
    <xf numFmtId="0" fontId="4" fillId="0" borderId="0" xfId="0" applyFont="1"/>
    <xf numFmtId="43" fontId="4" fillId="0" borderId="0" xfId="1" applyFont="1"/>
    <xf numFmtId="14" fontId="1" fillId="0" borderId="0" xfId="1" applyNumberFormat="1" applyFont="1"/>
    <xf numFmtId="43" fontId="6" fillId="31" borderId="3" xfId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43" fontId="4" fillId="0" borderId="0" xfId="1" applyFont="1" applyAlignment="1">
      <alignment horizontal="center"/>
    </xf>
    <xf numFmtId="0" fontId="1" fillId="32" borderId="0" xfId="0" applyFont="1" applyFill="1"/>
    <xf numFmtId="43" fontId="0" fillId="32" borderId="0" xfId="1" applyFont="1" applyFill="1"/>
    <xf numFmtId="0" fontId="1" fillId="33" borderId="0" xfId="0" applyFont="1" applyFill="1"/>
    <xf numFmtId="43" fontId="0" fillId="33" borderId="0" xfId="1" applyFont="1" applyFill="1"/>
    <xf numFmtId="0" fontId="1" fillId="34" borderId="0" xfId="0" applyFont="1" applyFill="1"/>
    <xf numFmtId="43" fontId="0" fillId="34" borderId="0" xfId="1" applyFont="1" applyFill="1"/>
    <xf numFmtId="0" fontId="0" fillId="0" borderId="0" xfId="0" applyAlignment="1">
      <alignment vertical="center" wrapText="1"/>
    </xf>
    <xf numFmtId="43" fontId="4" fillId="0" borderId="4" xfId="1" applyFont="1" applyBorder="1" applyAlignment="1">
      <alignment horizontal="center" vertical="center" wrapText="1"/>
    </xf>
    <xf numFmtId="43" fontId="4" fillId="18" borderId="4" xfId="1" applyFont="1" applyFill="1" applyBorder="1" applyAlignment="1">
      <alignment horizontal="center" vertical="center" wrapText="1"/>
    </xf>
    <xf numFmtId="14" fontId="4" fillId="0" borderId="4" xfId="0" applyNumberFormat="1" applyFont="1" applyBorder="1" applyAlignment="1">
      <alignment horizontal="center" vertical="center" wrapText="1"/>
    </xf>
    <xf numFmtId="14" fontId="4" fillId="0" borderId="4" xfId="0" applyNumberFormat="1" applyFont="1" applyBorder="1" applyAlignment="1">
      <alignment horizontal="center" vertical="top"/>
    </xf>
    <xf numFmtId="43" fontId="0" fillId="35" borderId="0" xfId="1" applyFont="1" applyFill="1"/>
    <xf numFmtId="43" fontId="4" fillId="36" borderId="4" xfId="1" applyFont="1" applyFill="1" applyBorder="1" applyAlignment="1">
      <alignment horizontal="center" vertical="center" wrapText="1"/>
    </xf>
    <xf numFmtId="43" fontId="4" fillId="37" borderId="4" xfId="1" applyFont="1" applyFill="1" applyBorder="1" applyAlignment="1">
      <alignment horizontal="center" vertical="center" wrapText="1"/>
    </xf>
    <xf numFmtId="43" fontId="0" fillId="38" borderId="0" xfId="1" applyFont="1" applyFill="1"/>
    <xf numFmtId="43" fontId="0" fillId="39" borderId="0" xfId="1" applyFont="1" applyFill="1"/>
    <xf numFmtId="43" fontId="4" fillId="0" borderId="4" xfId="1" applyFont="1" applyFill="1" applyBorder="1" applyAlignment="1">
      <alignment horizontal="center" vertical="center" wrapText="1"/>
    </xf>
    <xf numFmtId="43" fontId="0" fillId="0" borderId="0" xfId="1" applyFont="1" applyFill="1"/>
    <xf numFmtId="165" fontId="0" fillId="0" borderId="0" xfId="0" applyNumberFormat="1" applyAlignment="1">
      <alignment horizontal="center"/>
    </xf>
    <xf numFmtId="165" fontId="0" fillId="40" borderId="0" xfId="1" applyNumberFormat="1" applyFont="1" applyFill="1" applyAlignment="1">
      <alignment horizontal="center"/>
    </xf>
    <xf numFmtId="17" fontId="8" fillId="10" borderId="2" xfId="0" applyNumberFormat="1" applyFont="1" applyFill="1" applyBorder="1" applyAlignment="1">
      <alignment horizontal="center" wrapText="1"/>
    </xf>
    <xf numFmtId="17" fontId="8" fillId="12" borderId="2" xfId="0" applyNumberFormat="1" applyFont="1" applyFill="1" applyBorder="1" applyAlignment="1">
      <alignment horizontal="center" wrapText="1"/>
    </xf>
    <xf numFmtId="0" fontId="10" fillId="7" borderId="2" xfId="0" applyFont="1" applyFill="1" applyBorder="1" applyAlignment="1">
      <alignment horizontal="center" wrapText="1"/>
    </xf>
    <xf numFmtId="0" fontId="10" fillId="15" borderId="2" xfId="0" applyFont="1" applyFill="1" applyBorder="1" applyAlignment="1">
      <alignment horizontal="center" wrapText="1"/>
    </xf>
    <xf numFmtId="43" fontId="0" fillId="41" borderId="0" xfId="1" applyFont="1" applyFill="1"/>
    <xf numFmtId="43" fontId="0" fillId="18" borderId="0" xfId="1" applyFont="1" applyFill="1"/>
  </cellXfs>
  <cellStyles count="3">
    <cellStyle name="Millares" xfId="1" builtinId="3"/>
    <cellStyle name="Normal" xfId="0" builtinId="0"/>
    <cellStyle name="Normal 2" xfId="2" xr:uid="{01511C9A-73B5-4684-A133-030B71ABCF4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</xdr:colOff>
      <xdr:row>1</xdr:row>
      <xdr:rowOff>62865</xdr:rowOff>
    </xdr:from>
    <xdr:to>
      <xdr:col>16</xdr:col>
      <xdr:colOff>587406</xdr:colOff>
      <xdr:row>10</xdr:row>
      <xdr:rowOff>154455</xdr:rowOff>
    </xdr:to>
    <xdr:pic>
      <xdr:nvPicPr>
        <xdr:cNvPr id="2" name="Imagen 1" descr="Interfaz de usuario gráfica, Tabla&#10;&#10;Descripción generada automáticamente">
          <a:extLst>
            <a:ext uri="{FF2B5EF4-FFF2-40B4-BE49-F238E27FC236}">
              <a16:creationId xmlns:a16="http://schemas.microsoft.com/office/drawing/2014/main" id="{D3A35635-8D6F-5DA9-2354-7C67D1F6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5455" y="243840"/>
          <a:ext cx="7681626" cy="17203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2626"/>
  <sheetViews>
    <sheetView topLeftCell="A1849" zoomScale="85" zoomScaleNormal="85" workbookViewId="0">
      <selection activeCell="A1852" sqref="A1852"/>
    </sheetView>
  </sheetViews>
  <sheetFormatPr baseColWidth="10" defaultColWidth="14.44140625" defaultRowHeight="14.4" x14ac:dyDescent="0.3"/>
  <cols>
    <col min="1" max="2" width="10.6640625" customWidth="1"/>
    <col min="3" max="13" width="10.6640625" hidden="1" customWidth="1"/>
    <col min="14" max="14" width="10.6640625" customWidth="1"/>
    <col min="15" max="15" width="10.6640625" hidden="1" customWidth="1"/>
    <col min="16" max="16" width="10.6640625" customWidth="1"/>
    <col min="17" max="17" width="10.6640625" hidden="1" customWidth="1"/>
    <col min="18" max="18" width="10.6640625" style="91" customWidth="1"/>
    <col min="19" max="44" width="10.6640625" hidden="1" customWidth="1"/>
    <col min="45" max="45" width="10.6640625" customWidth="1"/>
    <col min="46" max="46" width="42.77734375" bestFit="1" customWidth="1"/>
    <col min="47" max="51" width="10.6640625" customWidth="1"/>
    <col min="54" max="66" width="0" hidden="1" customWidth="1"/>
    <col min="67" max="67" width="67.109375" customWidth="1"/>
    <col min="68" max="76" width="0" hidden="1" customWidth="1"/>
    <col min="77" max="77" width="47.109375" style="91" customWidth="1"/>
    <col min="78" max="78" width="62.6640625" style="14" customWidth="1"/>
    <col min="81" max="81" width="14.44140625" style="91"/>
  </cols>
  <sheetData>
    <row r="1" spans="1:82" ht="63" thickBot="1" x14ac:dyDescent="0.35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4692</v>
      </c>
      <c r="M1" s="8" t="s">
        <v>11</v>
      </c>
      <c r="N1" s="9" t="s">
        <v>12</v>
      </c>
      <c r="O1" s="8" t="s">
        <v>13</v>
      </c>
      <c r="P1" s="8" t="s">
        <v>14</v>
      </c>
      <c r="Q1" s="8" t="s">
        <v>15</v>
      </c>
      <c r="R1" s="89" t="s">
        <v>16</v>
      </c>
      <c r="S1" s="8" t="s">
        <v>17</v>
      </c>
      <c r="T1" s="8" t="s">
        <v>18</v>
      </c>
      <c r="U1" s="8" t="s">
        <v>19</v>
      </c>
      <c r="V1" s="10" t="s">
        <v>20</v>
      </c>
      <c r="W1" s="10" t="s">
        <v>21</v>
      </c>
      <c r="X1" s="10" t="s">
        <v>22</v>
      </c>
      <c r="Y1" s="10" t="s">
        <v>23</v>
      </c>
      <c r="Z1" s="10" t="s">
        <v>24</v>
      </c>
      <c r="AA1" s="10" t="s">
        <v>25</v>
      </c>
      <c r="AB1" s="10" t="s">
        <v>26</v>
      </c>
      <c r="AC1" s="10" t="s">
        <v>27</v>
      </c>
      <c r="AD1" s="10" t="s">
        <v>28</v>
      </c>
      <c r="AE1" s="10" t="s">
        <v>29</v>
      </c>
      <c r="AF1" s="10" t="s">
        <v>30</v>
      </c>
      <c r="AG1" s="10" t="s">
        <v>31</v>
      </c>
      <c r="AH1" s="10" t="s">
        <v>32</v>
      </c>
      <c r="AI1" s="10" t="s">
        <v>33</v>
      </c>
      <c r="AJ1" s="10" t="s">
        <v>34</v>
      </c>
      <c r="AK1" s="10" t="s">
        <v>35</v>
      </c>
      <c r="AL1" s="10" t="s">
        <v>36</v>
      </c>
      <c r="AM1" s="10" t="s">
        <v>37</v>
      </c>
      <c r="AN1" s="10" t="s">
        <v>38</v>
      </c>
      <c r="AO1" s="10" t="s">
        <v>39</v>
      </c>
      <c r="AP1" s="11" t="s">
        <v>40</v>
      </c>
      <c r="AQ1" s="11" t="s">
        <v>41</v>
      </c>
      <c r="AR1" s="12" t="s">
        <v>42</v>
      </c>
      <c r="AS1" s="12" t="s">
        <v>43</v>
      </c>
      <c r="AT1" s="12" t="s">
        <v>44</v>
      </c>
      <c r="AU1" s="12" t="s">
        <v>45</v>
      </c>
      <c r="AV1" s="12" t="s">
        <v>46</v>
      </c>
      <c r="AW1" s="12" t="s">
        <v>47</v>
      </c>
      <c r="AX1" s="12" t="s">
        <v>48</v>
      </c>
      <c r="AY1" s="12" t="s">
        <v>49</v>
      </c>
      <c r="AZ1" s="12" t="s">
        <v>3798</v>
      </c>
      <c r="BA1" s="12" t="s">
        <v>3799</v>
      </c>
      <c r="BB1" s="11" t="s">
        <v>3800</v>
      </c>
      <c r="BC1" s="11" t="s">
        <v>3801</v>
      </c>
      <c r="BD1" s="13" t="s">
        <v>3802</v>
      </c>
      <c r="BE1" s="13" t="s">
        <v>3803</v>
      </c>
      <c r="BF1" s="13" t="s">
        <v>3804</v>
      </c>
      <c r="BG1" s="13" t="s">
        <v>3805</v>
      </c>
      <c r="BH1" s="13" t="s">
        <v>3806</v>
      </c>
      <c r="BI1" s="15" t="s">
        <v>3807</v>
      </c>
      <c r="BJ1" s="11" t="s">
        <v>3808</v>
      </c>
      <c r="BK1" s="11" t="s">
        <v>3809</v>
      </c>
      <c r="BL1" s="13" t="s">
        <v>3810</v>
      </c>
      <c r="BM1" s="16" t="s">
        <v>3811</v>
      </c>
      <c r="BN1" s="16" t="s">
        <v>3812</v>
      </c>
      <c r="BO1" s="17" t="s">
        <v>3813</v>
      </c>
      <c r="BP1" s="17" t="s">
        <v>3814</v>
      </c>
      <c r="BQ1" s="18" t="s">
        <v>3815</v>
      </c>
      <c r="BR1" s="18" t="s">
        <v>3816</v>
      </c>
      <c r="BS1" s="17" t="s">
        <v>3817</v>
      </c>
      <c r="BT1" s="17" t="s">
        <v>3818</v>
      </c>
      <c r="BU1" s="17" t="s">
        <v>3819</v>
      </c>
      <c r="BV1" s="17" t="s">
        <v>4693</v>
      </c>
      <c r="BW1" s="17" t="s">
        <v>3820</v>
      </c>
      <c r="BX1" s="17" t="s">
        <v>3821</v>
      </c>
      <c r="BY1" s="96" t="s">
        <v>4367</v>
      </c>
      <c r="BZ1" s="96" t="s">
        <v>4373</v>
      </c>
      <c r="CA1" s="96" t="s">
        <v>4368</v>
      </c>
      <c r="CB1" s="96" t="s">
        <v>4394</v>
      </c>
      <c r="CC1" s="96" t="s">
        <v>4377</v>
      </c>
      <c r="CD1" s="96" t="s">
        <v>4378</v>
      </c>
    </row>
    <row r="2" spans="1:82" ht="47.4" thickBot="1" x14ac:dyDescent="0.6">
      <c r="A2" s="19" t="s">
        <v>50</v>
      </c>
      <c r="B2" s="19" t="s">
        <v>51</v>
      </c>
      <c r="C2" s="19" t="s">
        <v>52</v>
      </c>
      <c r="D2" s="19" t="s">
        <v>53</v>
      </c>
      <c r="E2" s="21">
        <v>44761</v>
      </c>
      <c r="F2" s="21">
        <v>44761</v>
      </c>
      <c r="G2" s="21">
        <v>44761</v>
      </c>
      <c r="H2" s="21">
        <v>44771</v>
      </c>
      <c r="I2" s="21">
        <v>44785</v>
      </c>
      <c r="J2" s="21">
        <v>44785</v>
      </c>
      <c r="K2" s="119" t="s">
        <v>4511</v>
      </c>
      <c r="L2" s="19">
        <v>2022073346</v>
      </c>
      <c r="M2" s="21">
        <v>44774</v>
      </c>
      <c r="N2" s="21">
        <v>44791</v>
      </c>
      <c r="O2" s="19" t="s">
        <v>54</v>
      </c>
      <c r="P2" s="19" t="s">
        <v>54</v>
      </c>
      <c r="Q2" s="19" t="s">
        <v>55</v>
      </c>
      <c r="R2" s="19">
        <v>1435</v>
      </c>
      <c r="S2" s="19" t="s">
        <v>4512</v>
      </c>
      <c r="T2" s="19" t="s">
        <v>4512</v>
      </c>
      <c r="U2" s="19" t="e">
        <v>#NAME?</v>
      </c>
      <c r="V2" s="19" t="s">
        <v>56</v>
      </c>
      <c r="W2" s="19" t="s">
        <v>57</v>
      </c>
      <c r="X2" s="22">
        <v>0</v>
      </c>
      <c r="Y2" s="23">
        <v>7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19" t="s">
        <v>58</v>
      </c>
      <c r="AG2" s="22">
        <v>0</v>
      </c>
      <c r="AH2" s="21">
        <v>44785</v>
      </c>
      <c r="AI2" s="19">
        <v>24</v>
      </c>
      <c r="AJ2" s="19">
        <v>10</v>
      </c>
      <c r="AK2" s="19">
        <v>14</v>
      </c>
      <c r="AL2" s="22" t="s">
        <v>4513</v>
      </c>
      <c r="AM2" s="19" t="s">
        <v>4514</v>
      </c>
      <c r="AN2" s="19">
        <v>12</v>
      </c>
      <c r="AO2" s="19" t="s">
        <v>59</v>
      </c>
      <c r="AP2" s="22" t="s">
        <v>82</v>
      </c>
      <c r="AQ2" s="19" t="s">
        <v>82</v>
      </c>
      <c r="AR2" s="19" t="s">
        <v>60</v>
      </c>
      <c r="AS2" s="19" t="s">
        <v>55</v>
      </c>
      <c r="AT2" s="19" t="s">
        <v>61</v>
      </c>
      <c r="AU2" s="19" t="s">
        <v>62</v>
      </c>
      <c r="AV2" s="19" t="s">
        <v>63</v>
      </c>
      <c r="AW2" s="19" t="s">
        <v>63</v>
      </c>
      <c r="AX2" s="19" t="s">
        <v>63</v>
      </c>
      <c r="AY2" s="19" t="s">
        <v>64</v>
      </c>
      <c r="AZ2" s="19" t="s">
        <v>3822</v>
      </c>
      <c r="BA2" s="21">
        <v>44791</v>
      </c>
      <c r="BB2" s="19">
        <v>8</v>
      </c>
      <c r="BC2" s="19">
        <v>2022</v>
      </c>
      <c r="BD2" s="19" t="s">
        <v>63</v>
      </c>
      <c r="BE2" s="19" t="s">
        <v>63</v>
      </c>
      <c r="BF2" s="19" t="s">
        <v>63</v>
      </c>
      <c r="BG2" s="19" t="s">
        <v>64</v>
      </c>
      <c r="BH2" s="22" t="s">
        <v>4513</v>
      </c>
      <c r="BI2" s="22" t="s">
        <v>4513</v>
      </c>
      <c r="BJ2" s="22"/>
      <c r="BK2" s="22"/>
      <c r="BL2" s="19" t="s">
        <v>4513</v>
      </c>
      <c r="BM2" s="22" t="s">
        <v>4513</v>
      </c>
      <c r="BN2" s="22" t="s">
        <v>4513</v>
      </c>
      <c r="BO2" s="22"/>
      <c r="BP2" s="22"/>
      <c r="BQ2" s="19" t="s">
        <v>64</v>
      </c>
      <c r="BR2" s="22"/>
      <c r="BS2" s="22"/>
      <c r="BT2" s="19">
        <v>24</v>
      </c>
      <c r="BU2" s="22"/>
      <c r="BV2" s="19"/>
      <c r="BW2" s="19"/>
      <c r="BX2" s="19">
        <v>2022</v>
      </c>
      <c r="BY2" s="95" t="str">
        <f>IFERROR(
IF(OR(AZ2="anulado",AZ2="stand by"),CONCATENATE(AZ2,": ",AT2),
IF(OR(YEAR(BA2)=2022,YEAR(BA2)=2023),CONCATENATE("Se activó en ",YEAR(BA2)),
IF(AND(OR(AZ2="En proceso",AZ2="facturando"),AND(AV2="-",BA2="")),"Por revisar",
IF(BA2="",IF(AV2="NUEVAS",CONCATENATE("Estado: ",AZ2,", ",AV2),
IF(AX2=Meses!$A$3,"Por revisar",
IF(AT2="","Sin registro","En programación Frcst."))),"En programación")))),
"Error")</f>
        <v>Se activó en 2022</v>
      </c>
      <c r="BZ2" s="14" t="str">
        <f>IF(BY2="Por revisar",CONCATENATE("programación de act. ",AY2,", estado: ",AZ2,", Comercializador: ",O2,", Etapa: ",AT2),"")</f>
        <v/>
      </c>
      <c r="CA2" s="95" t="str">
        <f>IF(BY2="En programación Frcst.",VLOOKUP(AX2,Meses!$A$1:$H$14,3+HLOOKUP(Cronograma!AV2,Meses!$D$1:$G$2,2,FALSE),FALSE),
IF(BY2="En programación",BA2,""))</f>
        <v/>
      </c>
      <c r="CB2" s="95" t="str">
        <f>IFERROR(CONCATENATE(YEAR(CA2),"/",MONTH(CA2)),"")</f>
        <v/>
      </c>
      <c r="CC2" s="91" t="str">
        <f>IFERROR(
(VLOOKUP(MONTH(CA2),Meses!$B$3:$C$14,2,FALSE)-DAY(CA2))/VLOOKUP(MONTH(CA2),Meses!$B$3:$C$14,2,FALSE)*CD2,
"")</f>
        <v/>
      </c>
      <c r="CD2" s="92">
        <f>R2</f>
        <v>1435</v>
      </c>
    </row>
    <row r="3" spans="1:82" ht="47.4" thickBot="1" x14ac:dyDescent="0.6">
      <c r="A3" s="25" t="s">
        <v>50</v>
      </c>
      <c r="B3" s="25" t="s">
        <v>65</v>
      </c>
      <c r="C3" s="25" t="s">
        <v>66</v>
      </c>
      <c r="D3" s="25" t="s">
        <v>53</v>
      </c>
      <c r="E3" s="26">
        <v>44761</v>
      </c>
      <c r="F3" s="26">
        <v>44761</v>
      </c>
      <c r="G3" s="26">
        <v>44761</v>
      </c>
      <c r="H3" s="26">
        <v>44771</v>
      </c>
      <c r="I3" s="26">
        <v>44785</v>
      </c>
      <c r="J3" s="26">
        <v>44785</v>
      </c>
      <c r="K3" s="120" t="s">
        <v>4511</v>
      </c>
      <c r="L3" s="25">
        <v>2022080019</v>
      </c>
      <c r="M3" s="26">
        <v>44774</v>
      </c>
      <c r="N3" s="26">
        <v>44791</v>
      </c>
      <c r="O3" s="25" t="s">
        <v>54</v>
      </c>
      <c r="P3" s="25" t="s">
        <v>54</v>
      </c>
      <c r="Q3" s="25" t="s">
        <v>55</v>
      </c>
      <c r="R3" s="25">
        <v>675</v>
      </c>
      <c r="S3" s="25" t="s">
        <v>4512</v>
      </c>
      <c r="T3" s="25" t="s">
        <v>4512</v>
      </c>
      <c r="U3" s="25" t="e">
        <v>#NAME?</v>
      </c>
      <c r="V3" s="25" t="s">
        <v>67</v>
      </c>
      <c r="W3" s="25" t="s">
        <v>68</v>
      </c>
      <c r="X3" s="23">
        <v>44771</v>
      </c>
      <c r="Y3" s="23">
        <v>44778</v>
      </c>
      <c r="Z3" s="23">
        <v>44771</v>
      </c>
      <c r="AA3" s="23">
        <v>44771</v>
      </c>
      <c r="AB3" s="25" t="s">
        <v>58</v>
      </c>
      <c r="AC3" s="23">
        <v>44774</v>
      </c>
      <c r="AD3" s="25" t="s">
        <v>58</v>
      </c>
      <c r="AE3" s="23">
        <v>44776</v>
      </c>
      <c r="AF3" s="23">
        <v>44778</v>
      </c>
      <c r="AG3" s="23">
        <v>44778</v>
      </c>
      <c r="AH3" s="26">
        <v>44785</v>
      </c>
      <c r="AI3" s="25">
        <v>24</v>
      </c>
      <c r="AJ3" s="25">
        <v>10</v>
      </c>
      <c r="AK3" s="25">
        <v>14</v>
      </c>
      <c r="AL3" s="25" t="s">
        <v>15</v>
      </c>
      <c r="AM3" s="25" t="s">
        <v>4514</v>
      </c>
      <c r="AN3" s="25">
        <v>12</v>
      </c>
      <c r="AO3" s="27"/>
      <c r="AP3" s="27" t="s">
        <v>82</v>
      </c>
      <c r="AQ3" s="25" t="s">
        <v>82</v>
      </c>
      <c r="AR3" s="25" t="s">
        <v>60</v>
      </c>
      <c r="AS3" s="25" t="s">
        <v>55</v>
      </c>
      <c r="AT3" s="25" t="s">
        <v>61</v>
      </c>
      <c r="AU3" s="25" t="s">
        <v>62</v>
      </c>
      <c r="AV3" s="25" t="s">
        <v>63</v>
      </c>
      <c r="AW3" s="25" t="s">
        <v>63</v>
      </c>
      <c r="AX3" s="25" t="s">
        <v>63</v>
      </c>
      <c r="AY3" s="25" t="s">
        <v>64</v>
      </c>
      <c r="AZ3" s="25" t="s">
        <v>3822</v>
      </c>
      <c r="BA3" s="26">
        <v>44791</v>
      </c>
      <c r="BB3" s="25">
        <v>8</v>
      </c>
      <c r="BC3" s="25">
        <v>2022</v>
      </c>
      <c r="BD3" s="25" t="s">
        <v>63</v>
      </c>
      <c r="BE3" s="25" t="s">
        <v>63</v>
      </c>
      <c r="BF3" s="25" t="s">
        <v>63</v>
      </c>
      <c r="BG3" s="25" t="s">
        <v>64</v>
      </c>
      <c r="BH3" s="27" t="s">
        <v>4513</v>
      </c>
      <c r="BI3" s="27" t="s">
        <v>4513</v>
      </c>
      <c r="BJ3" s="27"/>
      <c r="BK3" s="27"/>
      <c r="BL3" s="25" t="s">
        <v>4513</v>
      </c>
      <c r="BM3" s="27" t="s">
        <v>4513</v>
      </c>
      <c r="BN3" s="27" t="s">
        <v>4513</v>
      </c>
      <c r="BO3" s="27"/>
      <c r="BP3" s="27"/>
      <c r="BQ3" s="25" t="s">
        <v>64</v>
      </c>
      <c r="BR3" s="27"/>
      <c r="BS3" s="27"/>
      <c r="BT3" s="25">
        <v>24</v>
      </c>
      <c r="BU3" s="27"/>
      <c r="BV3" s="25"/>
      <c r="BW3" s="25"/>
      <c r="BX3" s="25">
        <v>2022</v>
      </c>
      <c r="BY3" s="95" t="str">
        <f>IFERROR(
IF(OR(AZ3="anulado",AZ3="stand by"),CONCATENATE(AZ3,": ",AT3),
IF(OR(YEAR(BA3)=2022,YEAR(BA3)=2023),CONCATENATE("Se activó en ",YEAR(BA3)),
IF(AND(OR(AZ3="En proceso",AZ3="facturando"),AND(AV3="-",BA3="")),"Por revisar",
IF(BA3="",IF(AV3="NUEVAS",CONCATENATE("Estado: ",AZ3,", ",AV3),
IF(AX3=Meses!$A$3,"Por revisar",
IF(AT3="","Sin registro","En programación Frcst."))),"En programación")))),
"Error")</f>
        <v>Se activó en 2022</v>
      </c>
      <c r="BZ3" s="14" t="str">
        <f>IF(BY3="Por revisar",CONCATENATE("programación de act. ",AY3,", estado: ",AZ3,", Comercializador: ",O3,", Etapa: ",AT3),"")</f>
        <v/>
      </c>
      <c r="CA3" s="95" t="str">
        <f>IF(BY3="En programación Frcst.",VLOOKUP(AX3,Meses!$A$1:$H$14,3+HLOOKUP(Cronograma!AV3,Meses!$D$1:$G$2,2,FALSE),FALSE),
IF(BY3="En programación",BA3,""))</f>
        <v/>
      </c>
      <c r="CB3" s="95" t="str">
        <f t="shared" ref="CB3:CB66" si="0">IFERROR(CONCATENATE(YEAR(CA3),"/",MONTH(CA3)),"")</f>
        <v/>
      </c>
      <c r="CC3" s="91" t="str">
        <f>IFERROR(
(VLOOKUP(MONTH(CA3),Meses!$B$3:$C$14,2,FALSE)-DAY(CA3))/VLOOKUP(MONTH(CA3),Meses!$B$3:$C$14,2,FALSE)*CD3,
"")</f>
        <v/>
      </c>
      <c r="CD3" s="92">
        <f t="shared" ref="CD3:CD66" si="1">R3</f>
        <v>675</v>
      </c>
    </row>
    <row r="4" spans="1:82" ht="47.4" thickBot="1" x14ac:dyDescent="0.6">
      <c r="A4" s="19" t="s">
        <v>69</v>
      </c>
      <c r="B4" s="19" t="s">
        <v>70</v>
      </c>
      <c r="C4" s="19" t="s">
        <v>71</v>
      </c>
      <c r="D4" s="19" t="s">
        <v>53</v>
      </c>
      <c r="E4" s="21">
        <v>44777</v>
      </c>
      <c r="F4" s="21">
        <v>45062.803865740738</v>
      </c>
      <c r="G4" s="21">
        <v>44777</v>
      </c>
      <c r="H4" s="21">
        <v>44789</v>
      </c>
      <c r="I4" s="21">
        <v>44805</v>
      </c>
      <c r="J4" s="21">
        <v>44805</v>
      </c>
      <c r="K4" s="119" t="s">
        <v>4515</v>
      </c>
      <c r="L4" s="19">
        <v>2022082798</v>
      </c>
      <c r="M4" s="21">
        <v>44793</v>
      </c>
      <c r="N4" s="21">
        <v>44805</v>
      </c>
      <c r="O4" s="19" t="s">
        <v>72</v>
      </c>
      <c r="P4" s="19" t="s">
        <v>72</v>
      </c>
      <c r="Q4" s="19" t="s">
        <v>55</v>
      </c>
      <c r="R4" s="19">
        <v>5160</v>
      </c>
      <c r="S4" s="19" t="s">
        <v>4516</v>
      </c>
      <c r="T4" s="19" t="s">
        <v>4516</v>
      </c>
      <c r="U4" s="19" t="e">
        <v>#NAME?</v>
      </c>
      <c r="V4" s="19" t="s">
        <v>73</v>
      </c>
      <c r="W4" s="19" t="s">
        <v>74</v>
      </c>
      <c r="X4" s="23">
        <v>44791</v>
      </c>
      <c r="Y4" s="23">
        <v>44798</v>
      </c>
      <c r="Z4" s="23">
        <v>44791</v>
      </c>
      <c r="AA4" s="23">
        <v>44791</v>
      </c>
      <c r="AB4" s="19" t="s">
        <v>58</v>
      </c>
      <c r="AC4" s="23">
        <v>44794</v>
      </c>
      <c r="AD4" s="23">
        <v>44796</v>
      </c>
      <c r="AE4" s="23">
        <v>44801</v>
      </c>
      <c r="AF4" s="19" t="s">
        <v>58</v>
      </c>
      <c r="AG4" s="23">
        <v>44801</v>
      </c>
      <c r="AH4" s="21">
        <v>44805</v>
      </c>
      <c r="AI4" s="19">
        <v>28</v>
      </c>
      <c r="AJ4" s="19">
        <v>12</v>
      </c>
      <c r="AK4" s="19">
        <v>16</v>
      </c>
      <c r="AL4" s="22" t="s">
        <v>4513</v>
      </c>
      <c r="AM4" s="19" t="s">
        <v>4517</v>
      </c>
      <c r="AN4" s="19">
        <v>1</v>
      </c>
      <c r="AO4" s="19" t="s">
        <v>75</v>
      </c>
      <c r="AP4" s="19" t="s">
        <v>76</v>
      </c>
      <c r="AQ4" s="19" t="s">
        <v>76</v>
      </c>
      <c r="AR4" s="19" t="s">
        <v>60</v>
      </c>
      <c r="AS4" s="19" t="s">
        <v>55</v>
      </c>
      <c r="AT4" s="19" t="s">
        <v>61</v>
      </c>
      <c r="AU4" s="19" t="s">
        <v>132</v>
      </c>
      <c r="AV4" s="19" t="s">
        <v>63</v>
      </c>
      <c r="AW4" s="19" t="s">
        <v>63</v>
      </c>
      <c r="AX4" s="19" t="s">
        <v>63</v>
      </c>
      <c r="AY4" s="19" t="s">
        <v>64</v>
      </c>
      <c r="AZ4" s="19" t="s">
        <v>3822</v>
      </c>
      <c r="BA4" s="21">
        <v>44805</v>
      </c>
      <c r="BB4" s="19">
        <v>9</v>
      </c>
      <c r="BC4" s="19">
        <v>2022</v>
      </c>
      <c r="BD4" s="19" t="s">
        <v>63</v>
      </c>
      <c r="BE4" s="19" t="s">
        <v>63</v>
      </c>
      <c r="BF4" s="19" t="s">
        <v>63</v>
      </c>
      <c r="BG4" s="19" t="s">
        <v>64</v>
      </c>
      <c r="BH4" s="22" t="s">
        <v>4513</v>
      </c>
      <c r="BI4" s="22" t="s">
        <v>4513</v>
      </c>
      <c r="BJ4" s="22"/>
      <c r="BK4" s="22"/>
      <c r="BL4" s="19" t="s">
        <v>4513</v>
      </c>
      <c r="BM4" s="22" t="s">
        <v>4513</v>
      </c>
      <c r="BN4" s="22" t="s">
        <v>4513</v>
      </c>
      <c r="BO4" s="22"/>
      <c r="BP4" s="22"/>
      <c r="BQ4" s="19" t="s">
        <v>64</v>
      </c>
      <c r="BR4" s="22"/>
      <c r="BS4" s="22"/>
      <c r="BT4" s="19">
        <v>28</v>
      </c>
      <c r="BU4" s="22"/>
      <c r="BV4" s="19"/>
      <c r="BW4" s="19"/>
      <c r="BX4" s="19">
        <v>2022</v>
      </c>
      <c r="BY4" s="95" t="str">
        <f>IFERROR(
IF(OR(AZ4="anulado",AZ4="stand by"),CONCATENATE(AZ4,": ",AT4),
IF(OR(YEAR(BA4)=2022,YEAR(BA4)=2023),CONCATENATE("Se activó en ",YEAR(BA4)),
IF(AND(OR(AZ4="En proceso",AZ4="facturando"),AND(AV4="-",BA4="")),"Por revisar",
IF(BA4="",IF(AV4="NUEVAS",CONCATENATE("Estado: ",AZ4,", ",AV4),
IF(AX4=Meses!$A$3,"Por revisar",
IF(AT4="","Sin registro","En programación Frcst."))),"En programación")))),
"Error")</f>
        <v>Se activó en 2022</v>
      </c>
      <c r="BZ4" s="14" t="str">
        <f t="shared" ref="BZ4:BZ66" si="2">IF(BY4="Por revisar",CONCATENATE("programación de act. ",AY4,", estado: ",AZ4,", Comercializador: ",O4,", Etapa: ",AT4),"")</f>
        <v/>
      </c>
      <c r="CA4" s="95" t="str">
        <f>IF(BY4="En programación Frcst.",VLOOKUP(AX4,Meses!$A$1:$H$14,3+HLOOKUP(Cronograma!AV4,Meses!$D$1:$G$2,2,FALSE),FALSE),
IF(BY4="En programación",BA4,""))</f>
        <v/>
      </c>
      <c r="CB4" s="95" t="str">
        <f t="shared" si="0"/>
        <v/>
      </c>
      <c r="CC4" s="91" t="str">
        <f>IFERROR(
(VLOOKUP(MONTH(CA4),Meses!$B$3:$C$14,2,FALSE)-DAY(CA4))/VLOOKUP(MONTH(CA4),Meses!$B$3:$C$14,2,FALSE)*CD4,
"")</f>
        <v/>
      </c>
      <c r="CD4" s="92">
        <f t="shared" si="1"/>
        <v>5160</v>
      </c>
    </row>
    <row r="5" spans="1:82" ht="47.4" thickBot="1" x14ac:dyDescent="0.6">
      <c r="A5" s="25" t="s">
        <v>77</v>
      </c>
      <c r="B5" s="25" t="s">
        <v>78</v>
      </c>
      <c r="C5" s="25" t="s">
        <v>79</v>
      </c>
      <c r="D5" s="25" t="s">
        <v>53</v>
      </c>
      <c r="E5" s="26">
        <v>44796</v>
      </c>
      <c r="F5" s="26">
        <v>45062.803668981483</v>
      </c>
      <c r="G5" s="26">
        <v>44796</v>
      </c>
      <c r="H5" s="26">
        <v>44799</v>
      </c>
      <c r="I5" s="26">
        <v>44816</v>
      </c>
      <c r="J5" s="26">
        <v>44816</v>
      </c>
      <c r="K5" s="120" t="s">
        <v>4515</v>
      </c>
      <c r="L5" s="25">
        <v>2022090267</v>
      </c>
      <c r="M5" s="26">
        <v>44807</v>
      </c>
      <c r="N5" s="26">
        <v>44819</v>
      </c>
      <c r="O5" s="25" t="s">
        <v>54</v>
      </c>
      <c r="P5" s="25" t="s">
        <v>54</v>
      </c>
      <c r="Q5" s="25" t="s">
        <v>55</v>
      </c>
      <c r="R5" s="25">
        <v>1862</v>
      </c>
      <c r="S5" s="25" t="s">
        <v>4518</v>
      </c>
      <c r="T5" s="25" t="s">
        <v>4518</v>
      </c>
      <c r="U5" s="25" t="e">
        <v>#NAME?</v>
      </c>
      <c r="V5" s="25" t="s">
        <v>80</v>
      </c>
      <c r="W5" s="25" t="s">
        <v>68</v>
      </c>
      <c r="X5" s="23">
        <v>44802</v>
      </c>
      <c r="Y5" s="23">
        <v>44809</v>
      </c>
      <c r="Z5" s="23">
        <v>44802</v>
      </c>
      <c r="AA5" s="23">
        <v>44802</v>
      </c>
      <c r="AB5" s="25" t="s">
        <v>58</v>
      </c>
      <c r="AC5" s="23">
        <v>44805</v>
      </c>
      <c r="AD5" s="25" t="s">
        <v>58</v>
      </c>
      <c r="AE5" s="23">
        <v>44807</v>
      </c>
      <c r="AF5" s="23">
        <v>44809</v>
      </c>
      <c r="AG5" s="23">
        <v>44809</v>
      </c>
      <c r="AH5" s="26">
        <v>44816</v>
      </c>
      <c r="AI5" s="25">
        <v>20</v>
      </c>
      <c r="AJ5" s="25">
        <v>3</v>
      </c>
      <c r="AK5" s="25">
        <v>17</v>
      </c>
      <c r="AL5" s="27" t="s">
        <v>4513</v>
      </c>
      <c r="AM5" s="25" t="s">
        <v>4517</v>
      </c>
      <c r="AN5" s="25">
        <v>12</v>
      </c>
      <c r="AO5" s="25" t="s">
        <v>81</v>
      </c>
      <c r="AP5" s="25" t="s">
        <v>82</v>
      </c>
      <c r="AQ5" s="25" t="s">
        <v>82</v>
      </c>
      <c r="AR5" s="25" t="s">
        <v>60</v>
      </c>
      <c r="AS5" s="25" t="s">
        <v>55</v>
      </c>
      <c r="AT5" s="25" t="s">
        <v>61</v>
      </c>
      <c r="AU5" s="25" t="s">
        <v>62</v>
      </c>
      <c r="AV5" s="25" t="s">
        <v>63</v>
      </c>
      <c r="AW5" s="25" t="s">
        <v>63</v>
      </c>
      <c r="AX5" s="25" t="s">
        <v>63</v>
      </c>
      <c r="AY5" s="25" t="s">
        <v>64</v>
      </c>
      <c r="AZ5" s="25" t="s">
        <v>3822</v>
      </c>
      <c r="BA5" s="26">
        <v>44819</v>
      </c>
      <c r="BB5" s="25">
        <v>9</v>
      </c>
      <c r="BC5" s="25">
        <v>2022</v>
      </c>
      <c r="BD5" s="25" t="s">
        <v>63</v>
      </c>
      <c r="BE5" s="25" t="s">
        <v>63</v>
      </c>
      <c r="BF5" s="25" t="s">
        <v>63</v>
      </c>
      <c r="BG5" s="25" t="s">
        <v>64</v>
      </c>
      <c r="BH5" s="27" t="s">
        <v>4513</v>
      </c>
      <c r="BI5" s="27" t="s">
        <v>4513</v>
      </c>
      <c r="BJ5" s="27"/>
      <c r="BK5" s="27"/>
      <c r="BL5" s="25" t="s">
        <v>4513</v>
      </c>
      <c r="BM5" s="27" t="s">
        <v>4513</v>
      </c>
      <c r="BN5" s="27" t="s">
        <v>4513</v>
      </c>
      <c r="BO5" s="27"/>
      <c r="BP5" s="27"/>
      <c r="BQ5" s="25" t="s">
        <v>64</v>
      </c>
      <c r="BR5" s="27"/>
      <c r="BS5" s="27"/>
      <c r="BT5" s="25">
        <v>20</v>
      </c>
      <c r="BU5" s="27"/>
      <c r="BV5" s="25"/>
      <c r="BW5" s="25"/>
      <c r="BX5" s="25">
        <v>2022</v>
      </c>
      <c r="BY5" s="95" t="str">
        <f>IFERROR(
IF(OR(AZ5="anulado",AZ5="stand by"),CONCATENATE(AZ5,": ",AT5),
IF(OR(YEAR(BA5)=2022,YEAR(BA5)=2023),CONCATENATE("Se activó en ",YEAR(BA5)),
IF(AND(OR(AZ5="En proceso",AZ5="facturando"),AND(AV5="-",BA5="")),"Por revisar",
IF(BA5="",IF(AV5="NUEVAS",CONCATENATE("Estado: ",AZ5,", ",AV5),
IF(AX5=Meses!$A$3,"Por revisar",
IF(AT5="","Sin registro","En programación Frcst."))),"En programación")))),
"Error")</f>
        <v>Se activó en 2022</v>
      </c>
      <c r="BZ5" s="14" t="str">
        <f t="shared" si="2"/>
        <v/>
      </c>
      <c r="CA5" s="95" t="str">
        <f>IF(BY5="En programación Frcst.",VLOOKUP(AX5,Meses!$A$1:$H$14,3+HLOOKUP(Cronograma!AV5,Meses!$D$1:$G$2,2,FALSE),FALSE),
IF(BY5="En programación",BA5,""))</f>
        <v/>
      </c>
      <c r="CB5" s="95" t="str">
        <f t="shared" si="0"/>
        <v/>
      </c>
      <c r="CC5" s="91" t="str">
        <f>IFERROR(
(VLOOKUP(MONTH(CA5),Meses!$B$3:$C$14,2,FALSE)-DAY(CA5))/VLOOKUP(MONTH(CA5),Meses!$B$3:$C$14,2,FALSE)*CD5,
"")</f>
        <v/>
      </c>
      <c r="CD5" s="92">
        <f t="shared" si="1"/>
        <v>1862</v>
      </c>
    </row>
    <row r="6" spans="1:82" ht="47.4" thickBot="1" x14ac:dyDescent="0.6">
      <c r="A6" s="19" t="s">
        <v>77</v>
      </c>
      <c r="B6" s="19" t="s">
        <v>83</v>
      </c>
      <c r="C6" s="19" t="s">
        <v>84</v>
      </c>
      <c r="D6" s="19" t="s">
        <v>53</v>
      </c>
      <c r="E6" s="21">
        <v>44796</v>
      </c>
      <c r="F6" s="21">
        <v>45062.803715277783</v>
      </c>
      <c r="G6" s="21">
        <v>44796</v>
      </c>
      <c r="H6" s="21">
        <v>44799</v>
      </c>
      <c r="I6" s="21">
        <v>44816</v>
      </c>
      <c r="J6" s="21">
        <v>44816</v>
      </c>
      <c r="K6" s="119" t="s">
        <v>4515</v>
      </c>
      <c r="L6" s="19">
        <v>2022090259</v>
      </c>
      <c r="M6" s="21">
        <v>44807</v>
      </c>
      <c r="N6" s="21">
        <v>44819</v>
      </c>
      <c r="O6" s="19" t="s">
        <v>54</v>
      </c>
      <c r="P6" s="19" t="s">
        <v>54</v>
      </c>
      <c r="Q6" s="19" t="s">
        <v>55</v>
      </c>
      <c r="R6" s="19">
        <v>7307</v>
      </c>
      <c r="S6" s="19" t="s">
        <v>4518</v>
      </c>
      <c r="T6" s="19" t="s">
        <v>4518</v>
      </c>
      <c r="U6" s="19" t="e">
        <v>#NAME?</v>
      </c>
      <c r="V6" s="19" t="s">
        <v>80</v>
      </c>
      <c r="W6" s="19" t="s">
        <v>68</v>
      </c>
      <c r="X6" s="23">
        <v>44802</v>
      </c>
      <c r="Y6" s="23">
        <v>44809</v>
      </c>
      <c r="Z6" s="23">
        <v>44802</v>
      </c>
      <c r="AA6" s="23">
        <v>44802</v>
      </c>
      <c r="AB6" s="19" t="s">
        <v>58</v>
      </c>
      <c r="AC6" s="23">
        <v>44805</v>
      </c>
      <c r="AD6" s="19" t="s">
        <v>58</v>
      </c>
      <c r="AE6" s="23">
        <v>44807</v>
      </c>
      <c r="AF6" s="23">
        <v>44809</v>
      </c>
      <c r="AG6" s="23">
        <v>44809</v>
      </c>
      <c r="AH6" s="21">
        <v>44816</v>
      </c>
      <c r="AI6" s="19">
        <v>20</v>
      </c>
      <c r="AJ6" s="19">
        <v>3</v>
      </c>
      <c r="AK6" s="19">
        <v>17</v>
      </c>
      <c r="AL6" s="22" t="s">
        <v>4513</v>
      </c>
      <c r="AM6" s="19" t="s">
        <v>4517</v>
      </c>
      <c r="AN6" s="19">
        <v>12</v>
      </c>
      <c r="AO6" s="19" t="s">
        <v>85</v>
      </c>
      <c r="AP6" s="19" t="s">
        <v>82</v>
      </c>
      <c r="AQ6" s="19" t="s">
        <v>82</v>
      </c>
      <c r="AR6" s="19" t="s">
        <v>60</v>
      </c>
      <c r="AS6" s="19" t="s">
        <v>55</v>
      </c>
      <c r="AT6" s="19" t="s">
        <v>61</v>
      </c>
      <c r="AU6" s="19" t="s">
        <v>62</v>
      </c>
      <c r="AV6" s="19" t="s">
        <v>63</v>
      </c>
      <c r="AW6" s="19" t="s">
        <v>63</v>
      </c>
      <c r="AX6" s="19" t="s">
        <v>63</v>
      </c>
      <c r="AY6" s="19" t="s">
        <v>64</v>
      </c>
      <c r="AZ6" s="19" t="s">
        <v>3822</v>
      </c>
      <c r="BA6" s="21">
        <v>44819</v>
      </c>
      <c r="BB6" s="19">
        <v>9</v>
      </c>
      <c r="BC6" s="19">
        <v>2022</v>
      </c>
      <c r="BD6" s="19" t="s">
        <v>63</v>
      </c>
      <c r="BE6" s="19" t="s">
        <v>63</v>
      </c>
      <c r="BF6" s="19" t="s">
        <v>63</v>
      </c>
      <c r="BG6" s="19" t="s">
        <v>64</v>
      </c>
      <c r="BH6" s="22" t="s">
        <v>4513</v>
      </c>
      <c r="BI6" s="22" t="s">
        <v>4513</v>
      </c>
      <c r="BJ6" s="22"/>
      <c r="BK6" s="22"/>
      <c r="BL6" s="19" t="s">
        <v>4513</v>
      </c>
      <c r="BM6" s="22" t="s">
        <v>4513</v>
      </c>
      <c r="BN6" s="22" t="s">
        <v>4513</v>
      </c>
      <c r="BO6" s="22"/>
      <c r="BP6" s="22"/>
      <c r="BQ6" s="19" t="s">
        <v>64</v>
      </c>
      <c r="BR6" s="22"/>
      <c r="BS6" s="22"/>
      <c r="BT6" s="19">
        <v>20</v>
      </c>
      <c r="BU6" s="22"/>
      <c r="BV6" s="19"/>
      <c r="BW6" s="19"/>
      <c r="BX6" s="19">
        <v>2022</v>
      </c>
      <c r="BY6" s="95" t="str">
        <f>IFERROR(
IF(OR(AZ6="anulado",AZ6="stand by"),CONCATENATE(AZ6,": ",AT6),
IF(OR(YEAR(BA6)=2022,YEAR(BA6)=2023),CONCATENATE("Se activó en ",YEAR(BA6)),
IF(AND(OR(AZ6="En proceso",AZ6="facturando"),AND(AV6="-",BA6="")),"Por revisar",
IF(BA6="",IF(AV6="NUEVAS",CONCATENATE("Estado: ",AZ6,", ",AV6),
IF(AX6=Meses!$A$3,"Por revisar",
IF(AT6="","Sin registro","En programación Frcst."))),"En programación")))),
"Error")</f>
        <v>Se activó en 2022</v>
      </c>
      <c r="BZ6" s="14" t="str">
        <f t="shared" si="2"/>
        <v/>
      </c>
      <c r="CA6" s="95" t="str">
        <f>IF(BY6="En programación Frcst.",VLOOKUP(AX6,Meses!$A$1:$H$14,3+HLOOKUP(Cronograma!AV6,Meses!$D$1:$G$2,2,FALSE),FALSE),
IF(BY6="En programación",BA6,""))</f>
        <v/>
      </c>
      <c r="CB6" s="95" t="str">
        <f t="shared" si="0"/>
        <v/>
      </c>
      <c r="CC6" s="91" t="str">
        <f>IFERROR(
(VLOOKUP(MONTH(CA6),Meses!$B$3:$C$14,2,FALSE)-DAY(CA6))/VLOOKUP(MONTH(CA6),Meses!$B$3:$C$14,2,FALSE)*CD6,
"")</f>
        <v/>
      </c>
      <c r="CD6" s="92">
        <f t="shared" si="1"/>
        <v>7307</v>
      </c>
    </row>
    <row r="7" spans="1:82" ht="47.4" thickBot="1" x14ac:dyDescent="0.6">
      <c r="A7" s="25" t="s">
        <v>77</v>
      </c>
      <c r="B7" s="25" t="s">
        <v>86</v>
      </c>
      <c r="C7" s="25" t="s">
        <v>87</v>
      </c>
      <c r="D7" s="25" t="s">
        <v>53</v>
      </c>
      <c r="E7" s="26">
        <v>44820</v>
      </c>
      <c r="F7" s="26">
        <v>45062.803541666668</v>
      </c>
      <c r="G7" s="26">
        <v>44822</v>
      </c>
      <c r="H7" s="26">
        <v>44830</v>
      </c>
      <c r="I7" s="26">
        <v>44844</v>
      </c>
      <c r="J7" s="26">
        <v>44844</v>
      </c>
      <c r="K7" s="120" t="s">
        <v>4519</v>
      </c>
      <c r="L7" s="25">
        <v>2022093286</v>
      </c>
      <c r="M7" s="26">
        <v>44831</v>
      </c>
      <c r="N7" s="26">
        <v>44847</v>
      </c>
      <c r="O7" s="25" t="s">
        <v>54</v>
      </c>
      <c r="P7" s="25" t="s">
        <v>54</v>
      </c>
      <c r="Q7" s="25" t="s">
        <v>55</v>
      </c>
      <c r="R7" s="25">
        <v>4721</v>
      </c>
      <c r="S7" s="25" t="s">
        <v>4520</v>
      </c>
      <c r="T7" s="25" t="s">
        <v>4520</v>
      </c>
      <c r="U7" s="25" t="e">
        <v>#NAME?</v>
      </c>
      <c r="V7" s="25" t="s">
        <v>80</v>
      </c>
      <c r="W7" s="25" t="s">
        <v>68</v>
      </c>
      <c r="X7" s="23">
        <v>44830</v>
      </c>
      <c r="Y7" s="23">
        <v>44837</v>
      </c>
      <c r="Z7" s="23">
        <v>44830</v>
      </c>
      <c r="AA7" s="23">
        <v>44830</v>
      </c>
      <c r="AB7" s="25" t="s">
        <v>58</v>
      </c>
      <c r="AC7" s="23">
        <v>44833</v>
      </c>
      <c r="AD7" s="25" t="s">
        <v>58</v>
      </c>
      <c r="AE7" s="23">
        <v>44835</v>
      </c>
      <c r="AF7" s="23">
        <v>44837</v>
      </c>
      <c r="AG7" s="23">
        <v>44837</v>
      </c>
      <c r="AH7" s="26">
        <v>44844</v>
      </c>
      <c r="AI7" s="25">
        <v>24</v>
      </c>
      <c r="AJ7" s="25">
        <v>8</v>
      </c>
      <c r="AK7" s="25">
        <v>14</v>
      </c>
      <c r="AL7" s="27" t="s">
        <v>4513</v>
      </c>
      <c r="AM7" s="25" t="s">
        <v>4521</v>
      </c>
      <c r="AN7" s="25">
        <v>10</v>
      </c>
      <c r="AO7" s="25" t="s">
        <v>88</v>
      </c>
      <c r="AP7" s="25" t="s">
        <v>82</v>
      </c>
      <c r="AQ7" s="25" t="s">
        <v>82</v>
      </c>
      <c r="AR7" s="25" t="s">
        <v>60</v>
      </c>
      <c r="AS7" s="25" t="s">
        <v>55</v>
      </c>
      <c r="AT7" s="25" t="s">
        <v>61</v>
      </c>
      <c r="AU7" s="25" t="s">
        <v>62</v>
      </c>
      <c r="AV7" s="25" t="s">
        <v>63</v>
      </c>
      <c r="AW7" s="25" t="s">
        <v>63</v>
      </c>
      <c r="AX7" s="25" t="s">
        <v>63</v>
      </c>
      <c r="AY7" s="25" t="s">
        <v>64</v>
      </c>
      <c r="AZ7" s="25" t="s">
        <v>3822</v>
      </c>
      <c r="BA7" s="26">
        <v>44847</v>
      </c>
      <c r="BB7" s="25">
        <v>10</v>
      </c>
      <c r="BC7" s="25">
        <v>2022</v>
      </c>
      <c r="BD7" s="25" t="s">
        <v>63</v>
      </c>
      <c r="BE7" s="25" t="s">
        <v>63</v>
      </c>
      <c r="BF7" s="25" t="s">
        <v>63</v>
      </c>
      <c r="BG7" s="25" t="s">
        <v>64</v>
      </c>
      <c r="BH7" s="27" t="s">
        <v>4513</v>
      </c>
      <c r="BI7" s="27" t="s">
        <v>4513</v>
      </c>
      <c r="BJ7" s="27"/>
      <c r="BK7" s="27"/>
      <c r="BL7" s="25" t="s">
        <v>4513</v>
      </c>
      <c r="BM7" s="27" t="s">
        <v>4513</v>
      </c>
      <c r="BN7" s="27" t="s">
        <v>4513</v>
      </c>
      <c r="BO7" s="27"/>
      <c r="BP7" s="27"/>
      <c r="BQ7" s="25" t="s">
        <v>64</v>
      </c>
      <c r="BR7" s="27"/>
      <c r="BS7" s="27"/>
      <c r="BT7" s="25">
        <v>24</v>
      </c>
      <c r="BU7" s="27"/>
      <c r="BV7" s="25"/>
      <c r="BW7" s="25"/>
      <c r="BX7" s="25">
        <v>2022</v>
      </c>
      <c r="BY7" s="95" t="str">
        <f>IFERROR(
IF(OR(AZ7="anulado",AZ7="stand by"),CONCATENATE(AZ7,": ",AT7),
IF(OR(YEAR(BA7)=2022,YEAR(BA7)=2023),CONCATENATE("Se activó en ",YEAR(BA7)),
IF(AND(OR(AZ7="En proceso",AZ7="facturando"),AND(AV7="-",BA7="")),"Por revisar",
IF(BA7="",IF(AV7="NUEVAS",CONCATENATE("Estado: ",AZ7,", ",AV7),
IF(AX7=Meses!$A$3,"Por revisar",
IF(AT7="","Sin registro","En programación Frcst."))),"En programación")))),
"Error")</f>
        <v>Se activó en 2022</v>
      </c>
      <c r="BZ7" s="14" t="str">
        <f t="shared" si="2"/>
        <v/>
      </c>
      <c r="CA7" s="95" t="str">
        <f>IF(BY7="En programación Frcst.",VLOOKUP(AX7,Meses!$A$1:$H$14,3+HLOOKUP(Cronograma!AV7,Meses!$D$1:$G$2,2,FALSE),FALSE),
IF(BY7="En programación",BA7,""))</f>
        <v/>
      </c>
      <c r="CB7" s="95" t="str">
        <f t="shared" si="0"/>
        <v/>
      </c>
      <c r="CC7" s="91" t="str">
        <f>IFERROR(
(VLOOKUP(MONTH(CA7),Meses!$B$3:$C$14,2,FALSE)-DAY(CA7))/VLOOKUP(MONTH(CA7),Meses!$B$3:$C$14,2,FALSE)*CD7,
"")</f>
        <v/>
      </c>
      <c r="CD7" s="92">
        <f t="shared" si="1"/>
        <v>4721</v>
      </c>
    </row>
    <row r="8" spans="1:82" ht="47.4" thickBot="1" x14ac:dyDescent="0.6">
      <c r="A8" s="19" t="s">
        <v>77</v>
      </c>
      <c r="B8" s="19" t="s">
        <v>89</v>
      </c>
      <c r="C8" s="19" t="s">
        <v>90</v>
      </c>
      <c r="D8" s="19" t="s">
        <v>53</v>
      </c>
      <c r="E8" s="21">
        <v>44820</v>
      </c>
      <c r="F8" s="21">
        <v>45062.803796296299</v>
      </c>
      <c r="G8" s="21">
        <v>44822</v>
      </c>
      <c r="H8" s="21">
        <v>44830</v>
      </c>
      <c r="I8" s="21">
        <v>44844</v>
      </c>
      <c r="J8" s="21">
        <v>44844</v>
      </c>
      <c r="K8" s="119" t="s">
        <v>4519</v>
      </c>
      <c r="L8" s="19">
        <v>2022093290</v>
      </c>
      <c r="M8" s="21">
        <v>44831</v>
      </c>
      <c r="N8" s="21">
        <v>44847</v>
      </c>
      <c r="O8" s="19" t="s">
        <v>54</v>
      </c>
      <c r="P8" s="19" t="s">
        <v>54</v>
      </c>
      <c r="Q8" s="19" t="s">
        <v>55</v>
      </c>
      <c r="R8" s="19">
        <v>3369</v>
      </c>
      <c r="S8" s="19" t="s">
        <v>4520</v>
      </c>
      <c r="T8" s="19" t="s">
        <v>4520</v>
      </c>
      <c r="U8" s="19" t="e">
        <v>#NAME?</v>
      </c>
      <c r="V8" s="19" t="s">
        <v>80</v>
      </c>
      <c r="W8" s="19" t="s">
        <v>68</v>
      </c>
      <c r="X8" s="23">
        <v>44830</v>
      </c>
      <c r="Y8" s="23">
        <v>44837</v>
      </c>
      <c r="Z8" s="23">
        <v>44830</v>
      </c>
      <c r="AA8" s="23">
        <v>44830</v>
      </c>
      <c r="AB8" s="19" t="s">
        <v>58</v>
      </c>
      <c r="AC8" s="23">
        <v>44833</v>
      </c>
      <c r="AD8" s="19" t="s">
        <v>58</v>
      </c>
      <c r="AE8" s="23">
        <v>44835</v>
      </c>
      <c r="AF8" s="23">
        <v>44837</v>
      </c>
      <c r="AG8" s="23">
        <v>44837</v>
      </c>
      <c r="AH8" s="21">
        <v>44844</v>
      </c>
      <c r="AI8" s="19">
        <v>24</v>
      </c>
      <c r="AJ8" s="19">
        <v>8</v>
      </c>
      <c r="AK8" s="19">
        <v>14</v>
      </c>
      <c r="AL8" s="22" t="s">
        <v>4513</v>
      </c>
      <c r="AM8" s="19" t="s">
        <v>4521</v>
      </c>
      <c r="AN8" s="19">
        <v>10</v>
      </c>
      <c r="AO8" s="19" t="s">
        <v>91</v>
      </c>
      <c r="AP8" s="19" t="s">
        <v>82</v>
      </c>
      <c r="AQ8" s="19" t="s">
        <v>82</v>
      </c>
      <c r="AR8" s="19" t="s">
        <v>60</v>
      </c>
      <c r="AS8" s="19" t="s">
        <v>55</v>
      </c>
      <c r="AT8" s="19" t="s">
        <v>61</v>
      </c>
      <c r="AU8" s="19" t="s">
        <v>62</v>
      </c>
      <c r="AV8" s="19" t="s">
        <v>63</v>
      </c>
      <c r="AW8" s="19" t="s">
        <v>63</v>
      </c>
      <c r="AX8" s="19" t="s">
        <v>63</v>
      </c>
      <c r="AY8" s="19" t="s">
        <v>64</v>
      </c>
      <c r="AZ8" s="19" t="s">
        <v>3822</v>
      </c>
      <c r="BA8" s="21">
        <v>44847</v>
      </c>
      <c r="BB8" s="19">
        <v>10</v>
      </c>
      <c r="BC8" s="19">
        <v>2022</v>
      </c>
      <c r="BD8" s="19" t="s">
        <v>63</v>
      </c>
      <c r="BE8" s="19" t="s">
        <v>63</v>
      </c>
      <c r="BF8" s="19" t="s">
        <v>63</v>
      </c>
      <c r="BG8" s="19" t="s">
        <v>64</v>
      </c>
      <c r="BH8" s="22" t="s">
        <v>4513</v>
      </c>
      <c r="BI8" s="22" t="s">
        <v>4513</v>
      </c>
      <c r="BJ8" s="22"/>
      <c r="BK8" s="22"/>
      <c r="BL8" s="19" t="s">
        <v>4513</v>
      </c>
      <c r="BM8" s="22" t="s">
        <v>4513</v>
      </c>
      <c r="BN8" s="22" t="s">
        <v>4513</v>
      </c>
      <c r="BO8" s="22"/>
      <c r="BP8" s="22"/>
      <c r="BQ8" s="19" t="s">
        <v>64</v>
      </c>
      <c r="BR8" s="22"/>
      <c r="BS8" s="22"/>
      <c r="BT8" s="19">
        <v>24</v>
      </c>
      <c r="BU8" s="22"/>
      <c r="BV8" s="19"/>
      <c r="BW8" s="19"/>
      <c r="BX8" s="19">
        <v>2022</v>
      </c>
      <c r="BY8" s="95" t="str">
        <f>IFERROR(
IF(OR(AZ8="anulado",AZ8="stand by"),CONCATENATE(AZ8,": ",AT8),
IF(OR(YEAR(BA8)=2022,YEAR(BA8)=2023),CONCATENATE("Se activó en ",YEAR(BA8)),
IF(AND(OR(AZ8="En proceso",AZ8="facturando"),AND(AV8="-",BA8="")),"Por revisar",
IF(BA8="",IF(AV8="NUEVAS",CONCATENATE("Estado: ",AZ8,", ",AV8),
IF(AX8=Meses!$A$3,"Por revisar",
IF(AT8="","Sin registro","En programación Frcst."))),"En programación")))),
"Error")</f>
        <v>Se activó en 2022</v>
      </c>
      <c r="BZ8" s="14" t="str">
        <f t="shared" si="2"/>
        <v/>
      </c>
      <c r="CA8" s="95" t="str">
        <f>IF(BY8="En programación Frcst.",VLOOKUP(AX8,Meses!$A$1:$H$14,3+HLOOKUP(Cronograma!AV8,Meses!$D$1:$G$2,2,FALSE),FALSE),
IF(BY8="En programación",BA8,""))</f>
        <v/>
      </c>
      <c r="CB8" s="95" t="str">
        <f t="shared" si="0"/>
        <v/>
      </c>
      <c r="CC8" s="91" t="str">
        <f>IFERROR(
(VLOOKUP(MONTH(CA8),Meses!$B$3:$C$14,2,FALSE)-DAY(CA8))/VLOOKUP(MONTH(CA8),Meses!$B$3:$C$14,2,FALSE)*CD8,
"")</f>
        <v/>
      </c>
      <c r="CD8" s="92">
        <f t="shared" si="1"/>
        <v>3369</v>
      </c>
    </row>
    <row r="9" spans="1:82" ht="31.8" thickBot="1" x14ac:dyDescent="0.6">
      <c r="A9" s="25" t="s">
        <v>77</v>
      </c>
      <c r="B9" s="25" t="s">
        <v>92</v>
      </c>
      <c r="C9" s="25" t="s">
        <v>4522</v>
      </c>
      <c r="D9" s="25" t="s">
        <v>53</v>
      </c>
      <c r="E9" s="26">
        <v>44820</v>
      </c>
      <c r="F9" s="26">
        <v>45062.803668981483</v>
      </c>
      <c r="G9" s="26">
        <v>44822</v>
      </c>
      <c r="H9" s="26">
        <v>44830</v>
      </c>
      <c r="I9" s="26">
        <v>44844</v>
      </c>
      <c r="J9" s="26">
        <v>44844</v>
      </c>
      <c r="K9" s="120" t="s">
        <v>4519</v>
      </c>
      <c r="L9" s="25">
        <v>2022093293</v>
      </c>
      <c r="M9" s="26">
        <v>44831</v>
      </c>
      <c r="N9" s="26">
        <v>44847</v>
      </c>
      <c r="O9" s="25" t="s">
        <v>54</v>
      </c>
      <c r="P9" s="25" t="s">
        <v>54</v>
      </c>
      <c r="Q9" s="25" t="s">
        <v>55</v>
      </c>
      <c r="R9" s="25">
        <v>16266</v>
      </c>
      <c r="S9" s="25" t="s">
        <v>4520</v>
      </c>
      <c r="T9" s="25" t="s">
        <v>4520</v>
      </c>
      <c r="U9" s="25" t="e">
        <v>#NAME?</v>
      </c>
      <c r="V9" s="25" t="s">
        <v>80</v>
      </c>
      <c r="W9" s="25" t="s">
        <v>68</v>
      </c>
      <c r="X9" s="23">
        <v>44830</v>
      </c>
      <c r="Y9" s="23">
        <v>44837</v>
      </c>
      <c r="Z9" s="23">
        <v>44830</v>
      </c>
      <c r="AA9" s="23">
        <v>44830</v>
      </c>
      <c r="AB9" s="25" t="s">
        <v>58</v>
      </c>
      <c r="AC9" s="23">
        <v>44833</v>
      </c>
      <c r="AD9" s="25" t="s">
        <v>58</v>
      </c>
      <c r="AE9" s="23">
        <v>44835</v>
      </c>
      <c r="AF9" s="23">
        <v>44837</v>
      </c>
      <c r="AG9" s="23">
        <v>44837</v>
      </c>
      <c r="AH9" s="26">
        <v>44844</v>
      </c>
      <c r="AI9" s="25">
        <v>24</v>
      </c>
      <c r="AJ9" s="25">
        <v>8</v>
      </c>
      <c r="AK9" s="25">
        <v>14</v>
      </c>
      <c r="AL9" s="27" t="s">
        <v>4513</v>
      </c>
      <c r="AM9" s="25" t="s">
        <v>4521</v>
      </c>
      <c r="AN9" s="25">
        <v>10</v>
      </c>
      <c r="AO9" s="25" t="s">
        <v>93</v>
      </c>
      <c r="AP9" s="27" t="s">
        <v>82</v>
      </c>
      <c r="AQ9" s="25" t="s">
        <v>82</v>
      </c>
      <c r="AR9" s="25" t="s">
        <v>94</v>
      </c>
      <c r="AS9" s="25" t="s">
        <v>55</v>
      </c>
      <c r="AT9" s="25" t="s">
        <v>61</v>
      </c>
      <c r="AU9" s="25" t="s">
        <v>62</v>
      </c>
      <c r="AV9" s="25" t="s">
        <v>63</v>
      </c>
      <c r="AW9" s="25" t="s">
        <v>63</v>
      </c>
      <c r="AX9" s="25" t="s">
        <v>63</v>
      </c>
      <c r="AY9" s="25" t="s">
        <v>64</v>
      </c>
      <c r="AZ9" s="25" t="s">
        <v>3822</v>
      </c>
      <c r="BA9" s="26">
        <v>44847</v>
      </c>
      <c r="BB9" s="25">
        <v>10</v>
      </c>
      <c r="BC9" s="25">
        <v>2022</v>
      </c>
      <c r="BD9" s="25" t="s">
        <v>63</v>
      </c>
      <c r="BE9" s="25" t="s">
        <v>63</v>
      </c>
      <c r="BF9" s="25" t="s">
        <v>63</v>
      </c>
      <c r="BG9" s="25" t="s">
        <v>64</v>
      </c>
      <c r="BH9" s="27" t="s">
        <v>4513</v>
      </c>
      <c r="BI9" s="27" t="s">
        <v>4513</v>
      </c>
      <c r="BJ9" s="27"/>
      <c r="BK9" s="27"/>
      <c r="BL9" s="25" t="s">
        <v>4513</v>
      </c>
      <c r="BM9" s="27" t="s">
        <v>4513</v>
      </c>
      <c r="BN9" s="27" t="s">
        <v>4513</v>
      </c>
      <c r="BO9" s="27"/>
      <c r="BP9" s="27"/>
      <c r="BQ9" s="25" t="s">
        <v>64</v>
      </c>
      <c r="BR9" s="27"/>
      <c r="BS9" s="27"/>
      <c r="BT9" s="25">
        <v>24</v>
      </c>
      <c r="BU9" s="27"/>
      <c r="BV9" s="25"/>
      <c r="BW9" s="25"/>
      <c r="BX9" s="25">
        <v>2022</v>
      </c>
      <c r="BY9" s="95" t="str">
        <f>IFERROR(
IF(OR(AZ9="anulado",AZ9="stand by"),CONCATENATE(AZ9,": ",AT9),
IF(OR(YEAR(BA9)=2022,YEAR(BA9)=2023),CONCATENATE("Se activó en ",YEAR(BA9)),
IF(AND(OR(AZ9="En proceso",AZ9="facturando"),AND(AV9="-",BA9="")),"Por revisar",
IF(BA9="",IF(AV9="NUEVAS",CONCATENATE("Estado: ",AZ9,", ",AV9),
IF(AX9=Meses!$A$3,"Por revisar",
IF(AT9="","Sin registro","En programación Frcst."))),"En programación")))),
"Error")</f>
        <v>Se activó en 2022</v>
      </c>
      <c r="BZ9" s="14" t="str">
        <f t="shared" si="2"/>
        <v/>
      </c>
      <c r="CA9" s="95" t="str">
        <f>IF(BY9="En programación Frcst.",VLOOKUP(AX9,Meses!$A$1:$H$14,3+HLOOKUP(Cronograma!AV9,Meses!$D$1:$G$2,2,FALSE),FALSE),
IF(BY9="En programación",BA9,""))</f>
        <v/>
      </c>
      <c r="CB9" s="95" t="str">
        <f t="shared" si="0"/>
        <v/>
      </c>
      <c r="CC9" s="91" t="str">
        <f>IFERROR(
(VLOOKUP(MONTH(CA9),Meses!$B$3:$C$14,2,FALSE)-DAY(CA9))/VLOOKUP(MONTH(CA9),Meses!$B$3:$C$14,2,FALSE)*CD9,
"")</f>
        <v/>
      </c>
      <c r="CD9" s="92">
        <f t="shared" si="1"/>
        <v>16266</v>
      </c>
    </row>
    <row r="10" spans="1:82" ht="63" thickBot="1" x14ac:dyDescent="0.6">
      <c r="A10" s="19" t="s">
        <v>77</v>
      </c>
      <c r="B10" s="19" t="s">
        <v>95</v>
      </c>
      <c r="C10" s="19" t="s">
        <v>96</v>
      </c>
      <c r="D10" s="19" t="s">
        <v>53</v>
      </c>
      <c r="E10" s="21">
        <v>44820</v>
      </c>
      <c r="F10" s="21">
        <v>45062.803599537037</v>
      </c>
      <c r="G10" s="21">
        <v>44822</v>
      </c>
      <c r="H10" s="21">
        <v>44830</v>
      </c>
      <c r="I10" s="21">
        <v>44844</v>
      </c>
      <c r="J10" s="21">
        <v>44844</v>
      </c>
      <c r="K10" s="119" t="s">
        <v>4519</v>
      </c>
      <c r="L10" s="19">
        <v>2022093298</v>
      </c>
      <c r="M10" s="21">
        <v>44831</v>
      </c>
      <c r="N10" s="21">
        <v>44847</v>
      </c>
      <c r="O10" s="19" t="s">
        <v>54</v>
      </c>
      <c r="P10" s="19" t="s">
        <v>54</v>
      </c>
      <c r="Q10" s="19" t="s">
        <v>55</v>
      </c>
      <c r="R10" s="19">
        <v>2461</v>
      </c>
      <c r="S10" s="19" t="s">
        <v>4520</v>
      </c>
      <c r="T10" s="19" t="s">
        <v>4520</v>
      </c>
      <c r="U10" s="19" t="e">
        <v>#NAME?</v>
      </c>
      <c r="V10" s="19" t="s">
        <v>80</v>
      </c>
      <c r="W10" s="19" t="s">
        <v>68</v>
      </c>
      <c r="X10" s="23">
        <v>44830</v>
      </c>
      <c r="Y10" s="23">
        <v>44837</v>
      </c>
      <c r="Z10" s="23">
        <v>44830</v>
      </c>
      <c r="AA10" s="23">
        <v>44830</v>
      </c>
      <c r="AB10" s="19" t="s">
        <v>58</v>
      </c>
      <c r="AC10" s="23">
        <v>44833</v>
      </c>
      <c r="AD10" s="19" t="s">
        <v>58</v>
      </c>
      <c r="AE10" s="23">
        <v>44835</v>
      </c>
      <c r="AF10" s="23">
        <v>44837</v>
      </c>
      <c r="AG10" s="23">
        <v>44837</v>
      </c>
      <c r="AH10" s="21">
        <v>44844</v>
      </c>
      <c r="AI10" s="19">
        <v>24</v>
      </c>
      <c r="AJ10" s="19">
        <v>8</v>
      </c>
      <c r="AK10" s="19">
        <v>14</v>
      </c>
      <c r="AL10" s="22" t="s">
        <v>4513</v>
      </c>
      <c r="AM10" s="19" t="s">
        <v>4521</v>
      </c>
      <c r="AN10" s="19">
        <v>10</v>
      </c>
      <c r="AO10" s="19" t="s">
        <v>97</v>
      </c>
      <c r="AP10" s="22" t="s">
        <v>82</v>
      </c>
      <c r="AQ10" s="19" t="s">
        <v>82</v>
      </c>
      <c r="AR10" s="19" t="s">
        <v>60</v>
      </c>
      <c r="AS10" s="19" t="s">
        <v>55</v>
      </c>
      <c r="AT10" s="19" t="s">
        <v>61</v>
      </c>
      <c r="AU10" s="19" t="s">
        <v>62</v>
      </c>
      <c r="AV10" s="19" t="s">
        <v>63</v>
      </c>
      <c r="AW10" s="19" t="s">
        <v>63</v>
      </c>
      <c r="AX10" s="19" t="s">
        <v>63</v>
      </c>
      <c r="AY10" s="19" t="s">
        <v>64</v>
      </c>
      <c r="AZ10" s="19" t="s">
        <v>3822</v>
      </c>
      <c r="BA10" s="21">
        <v>44847</v>
      </c>
      <c r="BB10" s="19">
        <v>10</v>
      </c>
      <c r="BC10" s="19">
        <v>2022</v>
      </c>
      <c r="BD10" s="19" t="s">
        <v>63</v>
      </c>
      <c r="BE10" s="19" t="s">
        <v>63</v>
      </c>
      <c r="BF10" s="19" t="s">
        <v>63</v>
      </c>
      <c r="BG10" s="19" t="s">
        <v>64</v>
      </c>
      <c r="BH10" s="22" t="s">
        <v>4513</v>
      </c>
      <c r="BI10" s="22" t="s">
        <v>4513</v>
      </c>
      <c r="BJ10" s="22"/>
      <c r="BK10" s="22"/>
      <c r="BL10" s="19" t="s">
        <v>4513</v>
      </c>
      <c r="BM10" s="22" t="s">
        <v>4513</v>
      </c>
      <c r="BN10" s="22" t="s">
        <v>4513</v>
      </c>
      <c r="BO10" s="22"/>
      <c r="BP10" s="22"/>
      <c r="BQ10" s="19" t="s">
        <v>64</v>
      </c>
      <c r="BR10" s="22"/>
      <c r="BS10" s="22"/>
      <c r="BT10" s="19">
        <v>24</v>
      </c>
      <c r="BU10" s="22"/>
      <c r="BV10" s="19"/>
      <c r="BW10" s="19"/>
      <c r="BX10" s="19">
        <v>2022</v>
      </c>
      <c r="BY10" s="95" t="str">
        <f>IFERROR(
IF(OR(AZ10="anulado",AZ10="stand by"),CONCATENATE(AZ10,": ",AT10),
IF(OR(YEAR(BA10)=2022,YEAR(BA10)=2023),CONCATENATE("Se activó en ",YEAR(BA10)),
IF(AND(OR(AZ10="En proceso",AZ10="facturando"),AND(AV10="-",BA10="")),"Por revisar",
IF(BA10="",IF(AV10="NUEVAS",CONCATENATE("Estado: ",AZ10,", ",AV10),
IF(AX10=Meses!$A$3,"Por revisar",
IF(AT10="","Sin registro","En programación Frcst."))),"En programación")))),
"Error")</f>
        <v>Se activó en 2022</v>
      </c>
      <c r="BZ10" s="14" t="str">
        <f t="shared" si="2"/>
        <v/>
      </c>
      <c r="CA10" s="95" t="str">
        <f>IF(BY10="En programación Frcst.",VLOOKUP(AX10,Meses!$A$1:$H$14,3+HLOOKUP(Cronograma!AV10,Meses!$D$1:$G$2,2,FALSE),FALSE),
IF(BY10="En programación",BA10,""))</f>
        <v/>
      </c>
      <c r="CB10" s="95" t="str">
        <f t="shared" si="0"/>
        <v/>
      </c>
      <c r="CC10" s="91" t="str">
        <f>IFERROR(
(VLOOKUP(MONTH(CA10),Meses!$B$3:$C$14,2,FALSE)-DAY(CA10))/VLOOKUP(MONTH(CA10),Meses!$B$3:$C$14,2,FALSE)*CD10,
"")</f>
        <v/>
      </c>
      <c r="CD10" s="92">
        <f t="shared" si="1"/>
        <v>2461</v>
      </c>
    </row>
    <row r="11" spans="1:82" ht="47.4" thickBot="1" x14ac:dyDescent="0.6">
      <c r="A11" s="25" t="s">
        <v>77</v>
      </c>
      <c r="B11" s="25" t="s">
        <v>98</v>
      </c>
      <c r="C11" s="25" t="s">
        <v>99</v>
      </c>
      <c r="D11" s="25" t="s">
        <v>53</v>
      </c>
      <c r="E11" s="26">
        <v>44820</v>
      </c>
      <c r="F11" s="26">
        <v>45062.803668981483</v>
      </c>
      <c r="G11" s="26">
        <v>44822</v>
      </c>
      <c r="H11" s="26">
        <v>44830</v>
      </c>
      <c r="I11" s="26">
        <v>44844</v>
      </c>
      <c r="J11" s="26">
        <v>44844</v>
      </c>
      <c r="K11" s="120" t="s">
        <v>4519</v>
      </c>
      <c r="L11" s="25">
        <v>2022093412</v>
      </c>
      <c r="M11" s="26">
        <v>44831</v>
      </c>
      <c r="N11" s="26">
        <v>44847</v>
      </c>
      <c r="O11" s="25" t="s">
        <v>54</v>
      </c>
      <c r="P11" s="25" t="s">
        <v>54</v>
      </c>
      <c r="Q11" s="25" t="s">
        <v>55</v>
      </c>
      <c r="R11" s="25">
        <v>6988</v>
      </c>
      <c r="S11" s="25" t="s">
        <v>4520</v>
      </c>
      <c r="T11" s="25" t="s">
        <v>4520</v>
      </c>
      <c r="U11" s="25" t="e">
        <v>#NAME?</v>
      </c>
      <c r="V11" s="25" t="s">
        <v>80</v>
      </c>
      <c r="W11" s="25" t="s">
        <v>68</v>
      </c>
      <c r="X11" s="23">
        <v>44830</v>
      </c>
      <c r="Y11" s="23">
        <v>44837</v>
      </c>
      <c r="Z11" s="23">
        <v>44830</v>
      </c>
      <c r="AA11" s="23">
        <v>44830</v>
      </c>
      <c r="AB11" s="25" t="s">
        <v>58</v>
      </c>
      <c r="AC11" s="23">
        <v>44833</v>
      </c>
      <c r="AD11" s="25" t="s">
        <v>58</v>
      </c>
      <c r="AE11" s="23">
        <v>44835</v>
      </c>
      <c r="AF11" s="23">
        <v>44837</v>
      </c>
      <c r="AG11" s="23">
        <v>44837</v>
      </c>
      <c r="AH11" s="26">
        <v>44844</v>
      </c>
      <c r="AI11" s="25">
        <v>24</v>
      </c>
      <c r="AJ11" s="25">
        <v>8</v>
      </c>
      <c r="AK11" s="25">
        <v>14</v>
      </c>
      <c r="AL11" s="27" t="s">
        <v>4513</v>
      </c>
      <c r="AM11" s="25" t="s">
        <v>4521</v>
      </c>
      <c r="AN11" s="25">
        <v>10</v>
      </c>
      <c r="AO11" s="25" t="s">
        <v>100</v>
      </c>
      <c r="AP11" s="25" t="s">
        <v>82</v>
      </c>
      <c r="AQ11" s="25" t="s">
        <v>82</v>
      </c>
      <c r="AR11" s="25" t="s">
        <v>60</v>
      </c>
      <c r="AS11" s="25" t="s">
        <v>55</v>
      </c>
      <c r="AT11" s="25" t="s">
        <v>61</v>
      </c>
      <c r="AU11" s="25" t="s">
        <v>62</v>
      </c>
      <c r="AV11" s="25" t="s">
        <v>63</v>
      </c>
      <c r="AW11" s="25" t="s">
        <v>63</v>
      </c>
      <c r="AX11" s="25" t="s">
        <v>63</v>
      </c>
      <c r="AY11" s="25" t="s">
        <v>64</v>
      </c>
      <c r="AZ11" s="25" t="s">
        <v>3822</v>
      </c>
      <c r="BA11" s="26">
        <v>44847</v>
      </c>
      <c r="BB11" s="25">
        <v>10</v>
      </c>
      <c r="BC11" s="25">
        <v>2022</v>
      </c>
      <c r="BD11" s="25" t="s">
        <v>63</v>
      </c>
      <c r="BE11" s="25" t="s">
        <v>63</v>
      </c>
      <c r="BF11" s="25" t="s">
        <v>63</v>
      </c>
      <c r="BG11" s="25" t="s">
        <v>64</v>
      </c>
      <c r="BH11" s="27" t="s">
        <v>4513</v>
      </c>
      <c r="BI11" s="27" t="s">
        <v>4513</v>
      </c>
      <c r="BJ11" s="27"/>
      <c r="BK11" s="27"/>
      <c r="BL11" s="25" t="s">
        <v>4513</v>
      </c>
      <c r="BM11" s="27" t="s">
        <v>4513</v>
      </c>
      <c r="BN11" s="27" t="s">
        <v>4513</v>
      </c>
      <c r="BO11" s="27"/>
      <c r="BP11" s="27"/>
      <c r="BQ11" s="25" t="s">
        <v>64</v>
      </c>
      <c r="BR11" s="27"/>
      <c r="BS11" s="27"/>
      <c r="BT11" s="25">
        <v>24</v>
      </c>
      <c r="BU11" s="27"/>
      <c r="BV11" s="25"/>
      <c r="BW11" s="25"/>
      <c r="BX11" s="25">
        <v>2022</v>
      </c>
      <c r="BY11" s="95" t="str">
        <f>IFERROR(
IF(OR(AZ11="anulado",AZ11="stand by"),CONCATENATE(AZ11,": ",AT11),
IF(OR(YEAR(BA11)=2022,YEAR(BA11)=2023),CONCATENATE("Se activó en ",YEAR(BA11)),
IF(AND(OR(AZ11="En proceso",AZ11="facturando"),AND(AV11="-",BA11="")),"Por revisar",
IF(BA11="",IF(AV11="NUEVAS",CONCATENATE("Estado: ",AZ11,", ",AV11),
IF(AX11=Meses!$A$3,"Por revisar",
IF(AT11="","Sin registro","En programación Frcst."))),"En programación")))),
"Error")</f>
        <v>Se activó en 2022</v>
      </c>
      <c r="BZ11" s="14" t="str">
        <f t="shared" si="2"/>
        <v/>
      </c>
      <c r="CA11" s="95" t="str">
        <f>IF(BY11="En programación Frcst.",VLOOKUP(AX11,Meses!$A$1:$H$14,3+HLOOKUP(Cronograma!AV11,Meses!$D$1:$G$2,2,FALSE),FALSE),
IF(BY11="En programación",BA11,""))</f>
        <v/>
      </c>
      <c r="CB11" s="95" t="str">
        <f t="shared" si="0"/>
        <v/>
      </c>
      <c r="CC11" s="91" t="str">
        <f>IFERROR(
(VLOOKUP(MONTH(CA11),Meses!$B$3:$C$14,2,FALSE)-DAY(CA11))/VLOOKUP(MONTH(CA11),Meses!$B$3:$C$14,2,FALSE)*CD11,
"")</f>
        <v/>
      </c>
      <c r="CD11" s="92">
        <f t="shared" si="1"/>
        <v>6988</v>
      </c>
    </row>
    <row r="12" spans="1:82" ht="31.8" thickBot="1" x14ac:dyDescent="0.6">
      <c r="A12" s="19" t="s">
        <v>77</v>
      </c>
      <c r="B12" s="19" t="s">
        <v>101</v>
      </c>
      <c r="C12" s="19" t="s">
        <v>102</v>
      </c>
      <c r="D12" s="19" t="s">
        <v>53</v>
      </c>
      <c r="E12" s="21">
        <v>44820</v>
      </c>
      <c r="F12" s="21">
        <v>45062.803715277783</v>
      </c>
      <c r="G12" s="21">
        <v>44822</v>
      </c>
      <c r="H12" s="21">
        <v>44830</v>
      </c>
      <c r="I12" s="21">
        <v>44844</v>
      </c>
      <c r="J12" s="21">
        <v>44844</v>
      </c>
      <c r="K12" s="119" t="s">
        <v>4519</v>
      </c>
      <c r="L12" s="19">
        <v>2022093424</v>
      </c>
      <c r="M12" s="21">
        <v>44831</v>
      </c>
      <c r="N12" s="21">
        <v>44847</v>
      </c>
      <c r="O12" s="19" t="s">
        <v>54</v>
      </c>
      <c r="P12" s="19" t="s">
        <v>54</v>
      </c>
      <c r="Q12" s="19" t="s">
        <v>55</v>
      </c>
      <c r="R12" s="19">
        <v>3577</v>
      </c>
      <c r="S12" s="19" t="s">
        <v>4520</v>
      </c>
      <c r="T12" s="19" t="s">
        <v>4520</v>
      </c>
      <c r="U12" s="19" t="e">
        <v>#NAME?</v>
      </c>
      <c r="V12" s="19" t="s">
        <v>80</v>
      </c>
      <c r="W12" s="19" t="s">
        <v>68</v>
      </c>
      <c r="X12" s="23">
        <v>44830</v>
      </c>
      <c r="Y12" s="23">
        <v>44837</v>
      </c>
      <c r="Z12" s="23">
        <v>44830</v>
      </c>
      <c r="AA12" s="23">
        <v>44830</v>
      </c>
      <c r="AB12" s="19" t="s">
        <v>58</v>
      </c>
      <c r="AC12" s="23">
        <v>44833</v>
      </c>
      <c r="AD12" s="19" t="s">
        <v>58</v>
      </c>
      <c r="AE12" s="23">
        <v>44835</v>
      </c>
      <c r="AF12" s="23">
        <v>44837</v>
      </c>
      <c r="AG12" s="23">
        <v>44837</v>
      </c>
      <c r="AH12" s="21">
        <v>44844</v>
      </c>
      <c r="AI12" s="19">
        <v>24</v>
      </c>
      <c r="AJ12" s="19">
        <v>8</v>
      </c>
      <c r="AK12" s="19">
        <v>14</v>
      </c>
      <c r="AL12" s="22" t="s">
        <v>4513</v>
      </c>
      <c r="AM12" s="19" t="s">
        <v>4521</v>
      </c>
      <c r="AN12" s="19">
        <v>10</v>
      </c>
      <c r="AO12" s="19" t="e">
        <v>#N/A</v>
      </c>
      <c r="AP12" s="19" t="s">
        <v>82</v>
      </c>
      <c r="AQ12" s="19" t="s">
        <v>82</v>
      </c>
      <c r="AR12" s="19" t="s">
        <v>60</v>
      </c>
      <c r="AS12" s="19" t="s">
        <v>55</v>
      </c>
      <c r="AT12" s="19" t="s">
        <v>61</v>
      </c>
      <c r="AU12" s="19" t="s">
        <v>62</v>
      </c>
      <c r="AV12" s="19" t="s">
        <v>63</v>
      </c>
      <c r="AW12" s="19" t="s">
        <v>63</v>
      </c>
      <c r="AX12" s="19" t="s">
        <v>63</v>
      </c>
      <c r="AY12" s="19" t="s">
        <v>64</v>
      </c>
      <c r="AZ12" s="19" t="s">
        <v>3822</v>
      </c>
      <c r="BA12" s="21">
        <v>44847</v>
      </c>
      <c r="BB12" s="19">
        <v>10</v>
      </c>
      <c r="BC12" s="19">
        <v>2022</v>
      </c>
      <c r="BD12" s="19" t="s">
        <v>63</v>
      </c>
      <c r="BE12" s="19" t="s">
        <v>63</v>
      </c>
      <c r="BF12" s="19" t="s">
        <v>63</v>
      </c>
      <c r="BG12" s="19" t="s">
        <v>64</v>
      </c>
      <c r="BH12" s="22" t="s">
        <v>4513</v>
      </c>
      <c r="BI12" s="22" t="s">
        <v>4513</v>
      </c>
      <c r="BJ12" s="22"/>
      <c r="BK12" s="22"/>
      <c r="BL12" s="19" t="s">
        <v>4513</v>
      </c>
      <c r="BM12" s="22" t="s">
        <v>4513</v>
      </c>
      <c r="BN12" s="22" t="s">
        <v>4513</v>
      </c>
      <c r="BO12" s="22"/>
      <c r="BP12" s="22"/>
      <c r="BQ12" s="19" t="s">
        <v>64</v>
      </c>
      <c r="BR12" s="22"/>
      <c r="BS12" s="22"/>
      <c r="BT12" s="19">
        <v>24</v>
      </c>
      <c r="BU12" s="22"/>
      <c r="BV12" s="19"/>
      <c r="BW12" s="19"/>
      <c r="BX12" s="19">
        <v>2022</v>
      </c>
      <c r="BY12" s="95" t="str">
        <f>IFERROR(
IF(OR(AZ12="anulado",AZ12="stand by"),CONCATENATE(AZ12,": ",AT12),
IF(OR(YEAR(BA12)=2022,YEAR(BA12)=2023),CONCATENATE("Se activó en ",YEAR(BA12)),
IF(AND(OR(AZ12="En proceso",AZ12="facturando"),AND(AV12="-",BA12="")),"Por revisar",
IF(BA12="",IF(AV12="NUEVAS",CONCATENATE("Estado: ",AZ12,", ",AV12),
IF(AX12=Meses!$A$3,"Por revisar",
IF(AT12="","Sin registro","En programación Frcst."))),"En programación")))),
"Error")</f>
        <v>Se activó en 2022</v>
      </c>
      <c r="BZ12" s="14" t="str">
        <f t="shared" si="2"/>
        <v/>
      </c>
      <c r="CA12" s="95" t="str">
        <f>IF(BY12="En programación Frcst.",VLOOKUP(AX12,Meses!$A$1:$H$14,3+HLOOKUP(Cronograma!AV12,Meses!$D$1:$G$2,2,FALSE),FALSE),
IF(BY12="En programación",BA12,""))</f>
        <v/>
      </c>
      <c r="CB12" s="95" t="str">
        <f t="shared" si="0"/>
        <v/>
      </c>
      <c r="CC12" s="91" t="str">
        <f>IFERROR(
(VLOOKUP(MONTH(CA12),Meses!$B$3:$C$14,2,FALSE)-DAY(CA12))/VLOOKUP(MONTH(CA12),Meses!$B$3:$C$14,2,FALSE)*CD12,
"")</f>
        <v/>
      </c>
      <c r="CD12" s="92">
        <f t="shared" si="1"/>
        <v>3577</v>
      </c>
    </row>
    <row r="13" spans="1:82" ht="31.8" thickBot="1" x14ac:dyDescent="0.6">
      <c r="A13" s="25" t="s">
        <v>77</v>
      </c>
      <c r="B13" s="25" t="s">
        <v>103</v>
      </c>
      <c r="C13" s="25" t="s">
        <v>104</v>
      </c>
      <c r="D13" s="25" t="s">
        <v>53</v>
      </c>
      <c r="E13" s="26">
        <v>44820</v>
      </c>
      <c r="F13" s="26">
        <v>45062.803715277783</v>
      </c>
      <c r="G13" s="26">
        <v>44822</v>
      </c>
      <c r="H13" s="26">
        <v>44830</v>
      </c>
      <c r="I13" s="26">
        <v>44845</v>
      </c>
      <c r="J13" s="26">
        <v>44845</v>
      </c>
      <c r="K13" s="120" t="s">
        <v>4519</v>
      </c>
      <c r="L13" s="25">
        <v>2022093311</v>
      </c>
      <c r="M13" s="26">
        <v>44831</v>
      </c>
      <c r="N13" s="26">
        <v>44847</v>
      </c>
      <c r="O13" s="25" t="s">
        <v>54</v>
      </c>
      <c r="P13" s="25" t="s">
        <v>54</v>
      </c>
      <c r="Q13" s="25" t="s">
        <v>55</v>
      </c>
      <c r="R13" s="25">
        <v>2657</v>
      </c>
      <c r="S13" s="25" t="s">
        <v>4520</v>
      </c>
      <c r="T13" s="25" t="s">
        <v>4520</v>
      </c>
      <c r="U13" s="25" t="e">
        <v>#NAME?</v>
      </c>
      <c r="V13" s="25" t="s">
        <v>80</v>
      </c>
      <c r="W13" s="25" t="s">
        <v>68</v>
      </c>
      <c r="X13" s="23">
        <v>44831</v>
      </c>
      <c r="Y13" s="23">
        <v>44838</v>
      </c>
      <c r="Z13" s="23">
        <v>44831</v>
      </c>
      <c r="AA13" s="23">
        <v>44831</v>
      </c>
      <c r="AB13" s="25" t="s">
        <v>58</v>
      </c>
      <c r="AC13" s="23">
        <v>44834</v>
      </c>
      <c r="AD13" s="25" t="s">
        <v>58</v>
      </c>
      <c r="AE13" s="23">
        <v>44836</v>
      </c>
      <c r="AF13" s="23">
        <v>44838</v>
      </c>
      <c r="AG13" s="23">
        <v>44838</v>
      </c>
      <c r="AH13" s="26">
        <v>44845</v>
      </c>
      <c r="AI13" s="25">
        <v>25</v>
      </c>
      <c r="AJ13" s="25">
        <v>8</v>
      </c>
      <c r="AK13" s="25">
        <v>15</v>
      </c>
      <c r="AL13" s="27" t="s">
        <v>4513</v>
      </c>
      <c r="AM13" s="25" t="s">
        <v>4521</v>
      </c>
      <c r="AN13" s="25">
        <v>11</v>
      </c>
      <c r="AO13" s="25" t="s">
        <v>105</v>
      </c>
      <c r="AP13" s="25" t="s">
        <v>82</v>
      </c>
      <c r="AQ13" s="25" t="s">
        <v>82</v>
      </c>
      <c r="AR13" s="25" t="s">
        <v>60</v>
      </c>
      <c r="AS13" s="25" t="s">
        <v>55</v>
      </c>
      <c r="AT13" s="25" t="s">
        <v>61</v>
      </c>
      <c r="AU13" s="25" t="s">
        <v>62</v>
      </c>
      <c r="AV13" s="25" t="s">
        <v>63</v>
      </c>
      <c r="AW13" s="25" t="s">
        <v>63</v>
      </c>
      <c r="AX13" s="25" t="s">
        <v>63</v>
      </c>
      <c r="AY13" s="25" t="s">
        <v>64</v>
      </c>
      <c r="AZ13" s="25" t="s">
        <v>3822</v>
      </c>
      <c r="BA13" s="26">
        <v>44847</v>
      </c>
      <c r="BB13" s="25">
        <v>10</v>
      </c>
      <c r="BC13" s="25">
        <v>2022</v>
      </c>
      <c r="BD13" s="25" t="s">
        <v>63</v>
      </c>
      <c r="BE13" s="25" t="s">
        <v>63</v>
      </c>
      <c r="BF13" s="25" t="s">
        <v>63</v>
      </c>
      <c r="BG13" s="25" t="s">
        <v>64</v>
      </c>
      <c r="BH13" s="27" t="s">
        <v>4513</v>
      </c>
      <c r="BI13" s="27" t="s">
        <v>4513</v>
      </c>
      <c r="BJ13" s="27"/>
      <c r="BK13" s="27"/>
      <c r="BL13" s="25" t="s">
        <v>4513</v>
      </c>
      <c r="BM13" s="27" t="s">
        <v>4513</v>
      </c>
      <c r="BN13" s="27" t="s">
        <v>4513</v>
      </c>
      <c r="BO13" s="27"/>
      <c r="BP13" s="27"/>
      <c r="BQ13" s="25" t="s">
        <v>64</v>
      </c>
      <c r="BR13" s="27"/>
      <c r="BS13" s="27"/>
      <c r="BT13" s="25">
        <v>25</v>
      </c>
      <c r="BU13" s="27"/>
      <c r="BV13" s="25"/>
      <c r="BW13" s="25"/>
      <c r="BX13" s="25">
        <v>2022</v>
      </c>
      <c r="BY13" s="95" t="str">
        <f>IFERROR(
IF(OR(AZ13="anulado",AZ13="stand by"),CONCATENATE(AZ13,": ",AT13),
IF(OR(YEAR(BA13)=2022,YEAR(BA13)=2023),CONCATENATE("Se activó en ",YEAR(BA13)),
IF(AND(OR(AZ13="En proceso",AZ13="facturando"),AND(AV13="-",BA13="")),"Por revisar",
IF(BA13="",IF(AV13="NUEVAS",CONCATENATE("Estado: ",AZ13,", ",AV13),
IF(AX13=Meses!$A$3,"Por revisar",
IF(AT13="","Sin registro","En programación Frcst."))),"En programación")))),
"Error")</f>
        <v>Se activó en 2022</v>
      </c>
      <c r="BZ13" s="14" t="str">
        <f t="shared" si="2"/>
        <v/>
      </c>
      <c r="CA13" s="95" t="str">
        <f>IF(BY13="En programación Frcst.",VLOOKUP(AX13,Meses!$A$1:$H$14,3+HLOOKUP(Cronograma!AV13,Meses!$D$1:$G$2,2,FALSE),FALSE),
IF(BY13="En programación",BA13,""))</f>
        <v/>
      </c>
      <c r="CB13" s="95" t="str">
        <f t="shared" si="0"/>
        <v/>
      </c>
      <c r="CC13" s="91" t="str">
        <f>IFERROR(
(VLOOKUP(MONTH(CA13),Meses!$B$3:$C$14,2,FALSE)-DAY(CA13))/VLOOKUP(MONTH(CA13),Meses!$B$3:$C$14,2,FALSE)*CD13,
"")</f>
        <v/>
      </c>
      <c r="CD13" s="92">
        <f t="shared" si="1"/>
        <v>2657</v>
      </c>
    </row>
    <row r="14" spans="1:82" ht="31.8" thickBot="1" x14ac:dyDescent="0.6">
      <c r="A14" s="19" t="s">
        <v>77</v>
      </c>
      <c r="B14" s="19" t="s">
        <v>106</v>
      </c>
      <c r="C14" s="19" t="s">
        <v>107</v>
      </c>
      <c r="D14" s="19" t="s">
        <v>53</v>
      </c>
      <c r="E14" s="21">
        <v>44820</v>
      </c>
      <c r="F14" s="21">
        <v>45062.803761574083</v>
      </c>
      <c r="G14" s="21">
        <v>44822</v>
      </c>
      <c r="H14" s="21">
        <v>44830</v>
      </c>
      <c r="I14" s="21">
        <v>44845</v>
      </c>
      <c r="J14" s="21">
        <v>44845</v>
      </c>
      <c r="K14" s="119" t="s">
        <v>4519</v>
      </c>
      <c r="L14" s="19">
        <v>2022093323</v>
      </c>
      <c r="M14" s="21">
        <v>44831</v>
      </c>
      <c r="N14" s="21">
        <v>44847</v>
      </c>
      <c r="O14" s="19" t="s">
        <v>54</v>
      </c>
      <c r="P14" s="19" t="s">
        <v>54</v>
      </c>
      <c r="Q14" s="19" t="s">
        <v>55</v>
      </c>
      <c r="R14" s="19">
        <v>5770</v>
      </c>
      <c r="S14" s="19" t="s">
        <v>4520</v>
      </c>
      <c r="T14" s="19" t="s">
        <v>4520</v>
      </c>
      <c r="U14" s="19" t="e">
        <v>#NAME?</v>
      </c>
      <c r="V14" s="19" t="s">
        <v>80</v>
      </c>
      <c r="W14" s="19" t="s">
        <v>68</v>
      </c>
      <c r="X14" s="23">
        <v>44831</v>
      </c>
      <c r="Y14" s="23">
        <v>44838</v>
      </c>
      <c r="Z14" s="23">
        <v>44831</v>
      </c>
      <c r="AA14" s="23">
        <v>44831</v>
      </c>
      <c r="AB14" s="19" t="s">
        <v>58</v>
      </c>
      <c r="AC14" s="23">
        <v>44834</v>
      </c>
      <c r="AD14" s="19" t="s">
        <v>58</v>
      </c>
      <c r="AE14" s="23">
        <v>44836</v>
      </c>
      <c r="AF14" s="23">
        <v>44838</v>
      </c>
      <c r="AG14" s="23">
        <v>44838</v>
      </c>
      <c r="AH14" s="21">
        <v>44845</v>
      </c>
      <c r="AI14" s="19">
        <v>25</v>
      </c>
      <c r="AJ14" s="19">
        <v>8</v>
      </c>
      <c r="AK14" s="19">
        <v>15</v>
      </c>
      <c r="AL14" s="22" t="s">
        <v>4513</v>
      </c>
      <c r="AM14" s="19" t="s">
        <v>4521</v>
      </c>
      <c r="AN14" s="19">
        <v>11</v>
      </c>
      <c r="AO14" s="19" t="s">
        <v>108</v>
      </c>
      <c r="AP14" s="19" t="s">
        <v>82</v>
      </c>
      <c r="AQ14" s="19" t="s">
        <v>82</v>
      </c>
      <c r="AR14" s="19" t="s">
        <v>60</v>
      </c>
      <c r="AS14" s="19" t="s">
        <v>55</v>
      </c>
      <c r="AT14" s="19" t="s">
        <v>61</v>
      </c>
      <c r="AU14" s="19" t="s">
        <v>62</v>
      </c>
      <c r="AV14" s="19" t="s">
        <v>63</v>
      </c>
      <c r="AW14" s="19" t="s">
        <v>63</v>
      </c>
      <c r="AX14" s="19" t="s">
        <v>63</v>
      </c>
      <c r="AY14" s="19" t="s">
        <v>64</v>
      </c>
      <c r="AZ14" s="19" t="s">
        <v>3822</v>
      </c>
      <c r="BA14" s="21">
        <v>44847</v>
      </c>
      <c r="BB14" s="19">
        <v>10</v>
      </c>
      <c r="BC14" s="19">
        <v>2022</v>
      </c>
      <c r="BD14" s="19" t="s">
        <v>63</v>
      </c>
      <c r="BE14" s="19" t="s">
        <v>63</v>
      </c>
      <c r="BF14" s="19" t="s">
        <v>63</v>
      </c>
      <c r="BG14" s="19" t="s">
        <v>64</v>
      </c>
      <c r="BH14" s="22" t="s">
        <v>4513</v>
      </c>
      <c r="BI14" s="22" t="s">
        <v>4513</v>
      </c>
      <c r="BJ14" s="22"/>
      <c r="BK14" s="22"/>
      <c r="BL14" s="19" t="s">
        <v>4513</v>
      </c>
      <c r="BM14" s="22" t="s">
        <v>4513</v>
      </c>
      <c r="BN14" s="22" t="s">
        <v>4513</v>
      </c>
      <c r="BO14" s="22"/>
      <c r="BP14" s="22"/>
      <c r="BQ14" s="19" t="s">
        <v>64</v>
      </c>
      <c r="BR14" s="22"/>
      <c r="BS14" s="22"/>
      <c r="BT14" s="19">
        <v>25</v>
      </c>
      <c r="BU14" s="22"/>
      <c r="BV14" s="19"/>
      <c r="BW14" s="19"/>
      <c r="BX14" s="19">
        <v>2022</v>
      </c>
      <c r="BY14" s="95" t="str">
        <f>IFERROR(
IF(OR(AZ14="anulado",AZ14="stand by"),CONCATENATE(AZ14,": ",AT14),
IF(OR(YEAR(BA14)=2022,YEAR(BA14)=2023),CONCATENATE("Se activó en ",YEAR(BA14)),
IF(AND(OR(AZ14="En proceso",AZ14="facturando"),AND(AV14="-",BA14="")),"Por revisar",
IF(BA14="",IF(AV14="NUEVAS",CONCATENATE("Estado: ",AZ14,", ",AV14),
IF(AX14=Meses!$A$3,"Por revisar",
IF(AT14="","Sin registro","En programación Frcst."))),"En programación")))),
"Error")</f>
        <v>Se activó en 2022</v>
      </c>
      <c r="BZ14" s="14" t="str">
        <f t="shared" si="2"/>
        <v/>
      </c>
      <c r="CA14" s="95" t="str">
        <f>IF(BY14="En programación Frcst.",VLOOKUP(AX14,Meses!$A$1:$H$14,3+HLOOKUP(Cronograma!AV14,Meses!$D$1:$G$2,2,FALSE),FALSE),
IF(BY14="En programación",BA14,""))</f>
        <v/>
      </c>
      <c r="CB14" s="95" t="str">
        <f t="shared" si="0"/>
        <v/>
      </c>
      <c r="CC14" s="91" t="str">
        <f>IFERROR(
(VLOOKUP(MONTH(CA14),Meses!$B$3:$C$14,2,FALSE)-DAY(CA14))/VLOOKUP(MONTH(CA14),Meses!$B$3:$C$14,2,FALSE)*CD14,
"")</f>
        <v/>
      </c>
      <c r="CD14" s="92">
        <f t="shared" si="1"/>
        <v>5770</v>
      </c>
    </row>
    <row r="15" spans="1:82" ht="31.8" thickBot="1" x14ac:dyDescent="0.6">
      <c r="A15" s="25" t="s">
        <v>77</v>
      </c>
      <c r="B15" s="25" t="s">
        <v>109</v>
      </c>
      <c r="C15" s="25" t="s">
        <v>110</v>
      </c>
      <c r="D15" s="25" t="s">
        <v>53</v>
      </c>
      <c r="E15" s="26">
        <v>44820</v>
      </c>
      <c r="F15" s="26">
        <v>45062.803819444453</v>
      </c>
      <c r="G15" s="26">
        <v>44822</v>
      </c>
      <c r="H15" s="26">
        <v>44830</v>
      </c>
      <c r="I15" s="26">
        <v>44845</v>
      </c>
      <c r="J15" s="26">
        <v>44845</v>
      </c>
      <c r="K15" s="120" t="s">
        <v>4519</v>
      </c>
      <c r="L15" s="25">
        <v>2022093336</v>
      </c>
      <c r="M15" s="26">
        <v>44831</v>
      </c>
      <c r="N15" s="26">
        <v>44847</v>
      </c>
      <c r="O15" s="25" t="s">
        <v>54</v>
      </c>
      <c r="P15" s="25" t="s">
        <v>54</v>
      </c>
      <c r="Q15" s="25" t="s">
        <v>55</v>
      </c>
      <c r="R15" s="25">
        <v>9648</v>
      </c>
      <c r="S15" s="25" t="s">
        <v>4520</v>
      </c>
      <c r="T15" s="25" t="s">
        <v>4520</v>
      </c>
      <c r="U15" s="25" t="e">
        <v>#NAME?</v>
      </c>
      <c r="V15" s="25" t="s">
        <v>80</v>
      </c>
      <c r="W15" s="25" t="s">
        <v>68</v>
      </c>
      <c r="X15" s="23">
        <v>44831</v>
      </c>
      <c r="Y15" s="23">
        <v>44838</v>
      </c>
      <c r="Z15" s="23">
        <v>44831</v>
      </c>
      <c r="AA15" s="23">
        <v>44831</v>
      </c>
      <c r="AB15" s="25" t="s">
        <v>58</v>
      </c>
      <c r="AC15" s="23">
        <v>44834</v>
      </c>
      <c r="AD15" s="25" t="s">
        <v>58</v>
      </c>
      <c r="AE15" s="23">
        <v>44836</v>
      </c>
      <c r="AF15" s="23">
        <v>44838</v>
      </c>
      <c r="AG15" s="23">
        <v>44838</v>
      </c>
      <c r="AH15" s="26">
        <v>44845</v>
      </c>
      <c r="AI15" s="25">
        <v>25</v>
      </c>
      <c r="AJ15" s="25">
        <v>8</v>
      </c>
      <c r="AK15" s="25">
        <v>15</v>
      </c>
      <c r="AL15" s="27" t="s">
        <v>4513</v>
      </c>
      <c r="AM15" s="25" t="s">
        <v>4521</v>
      </c>
      <c r="AN15" s="25">
        <v>11</v>
      </c>
      <c r="AO15" s="25" t="s">
        <v>111</v>
      </c>
      <c r="AP15" s="25" t="s">
        <v>82</v>
      </c>
      <c r="AQ15" s="25" t="s">
        <v>82</v>
      </c>
      <c r="AR15" s="25" t="s">
        <v>94</v>
      </c>
      <c r="AS15" s="25" t="s">
        <v>55</v>
      </c>
      <c r="AT15" s="25" t="s">
        <v>61</v>
      </c>
      <c r="AU15" s="25" t="s">
        <v>62</v>
      </c>
      <c r="AV15" s="25" t="s">
        <v>63</v>
      </c>
      <c r="AW15" s="25" t="s">
        <v>63</v>
      </c>
      <c r="AX15" s="25" t="s">
        <v>63</v>
      </c>
      <c r="AY15" s="25" t="s">
        <v>64</v>
      </c>
      <c r="AZ15" s="25" t="s">
        <v>3822</v>
      </c>
      <c r="BA15" s="26">
        <v>44847</v>
      </c>
      <c r="BB15" s="25">
        <v>10</v>
      </c>
      <c r="BC15" s="25">
        <v>2022</v>
      </c>
      <c r="BD15" s="25" t="s">
        <v>63</v>
      </c>
      <c r="BE15" s="25" t="s">
        <v>63</v>
      </c>
      <c r="BF15" s="25" t="s">
        <v>63</v>
      </c>
      <c r="BG15" s="25" t="s">
        <v>64</v>
      </c>
      <c r="BH15" s="27" t="s">
        <v>4513</v>
      </c>
      <c r="BI15" s="27" t="s">
        <v>4513</v>
      </c>
      <c r="BJ15" s="27"/>
      <c r="BK15" s="27"/>
      <c r="BL15" s="25" t="s">
        <v>4513</v>
      </c>
      <c r="BM15" s="27" t="s">
        <v>4513</v>
      </c>
      <c r="BN15" s="27" t="s">
        <v>4513</v>
      </c>
      <c r="BO15" s="27"/>
      <c r="BP15" s="27"/>
      <c r="BQ15" s="25" t="s">
        <v>64</v>
      </c>
      <c r="BR15" s="27"/>
      <c r="BS15" s="27"/>
      <c r="BT15" s="25">
        <v>25</v>
      </c>
      <c r="BU15" s="27"/>
      <c r="BV15" s="25"/>
      <c r="BW15" s="25"/>
      <c r="BX15" s="25">
        <v>2022</v>
      </c>
      <c r="BY15" s="95" t="str">
        <f>IFERROR(
IF(OR(AZ15="anulado",AZ15="stand by"),CONCATENATE(AZ15,": ",AT15),
IF(OR(YEAR(BA15)=2022,YEAR(BA15)=2023),CONCATENATE("Se activó en ",YEAR(BA15)),
IF(AND(OR(AZ15="En proceso",AZ15="facturando"),AND(AV15="-",BA15="")),"Por revisar",
IF(BA15="",IF(AV15="NUEVAS",CONCATENATE("Estado: ",AZ15,", ",AV15),
IF(AX15=Meses!$A$3,"Por revisar",
IF(AT15="","Sin registro","En programación Frcst."))),"En programación")))),
"Error")</f>
        <v>Se activó en 2022</v>
      </c>
      <c r="BZ15" s="14" t="str">
        <f t="shared" si="2"/>
        <v/>
      </c>
      <c r="CA15" s="95" t="str">
        <f>IF(BY15="En programación Frcst.",VLOOKUP(AX15,Meses!$A$1:$H$14,3+HLOOKUP(Cronograma!AV15,Meses!$D$1:$G$2,2,FALSE),FALSE),
IF(BY15="En programación",BA15,""))</f>
        <v/>
      </c>
      <c r="CB15" s="95" t="str">
        <f t="shared" si="0"/>
        <v/>
      </c>
      <c r="CC15" s="91" t="str">
        <f>IFERROR(
(VLOOKUP(MONTH(CA15),Meses!$B$3:$C$14,2,FALSE)-DAY(CA15))/VLOOKUP(MONTH(CA15),Meses!$B$3:$C$14,2,FALSE)*CD15,
"")</f>
        <v/>
      </c>
      <c r="CD15" s="92">
        <f t="shared" si="1"/>
        <v>9648</v>
      </c>
    </row>
    <row r="16" spans="1:82" ht="31.8" thickBot="1" x14ac:dyDescent="0.6">
      <c r="A16" s="19" t="s">
        <v>77</v>
      </c>
      <c r="B16" s="19" t="s">
        <v>112</v>
      </c>
      <c r="C16" s="19" t="s">
        <v>113</v>
      </c>
      <c r="D16" s="19" t="s">
        <v>53</v>
      </c>
      <c r="E16" s="21">
        <v>44820</v>
      </c>
      <c r="F16" s="21">
        <v>45062.803761574083</v>
      </c>
      <c r="G16" s="21">
        <v>44822</v>
      </c>
      <c r="H16" s="21">
        <v>44830</v>
      </c>
      <c r="I16" s="21">
        <v>44845</v>
      </c>
      <c r="J16" s="21">
        <v>44845</v>
      </c>
      <c r="K16" s="119" t="s">
        <v>4519</v>
      </c>
      <c r="L16" s="19">
        <v>2022093347</v>
      </c>
      <c r="M16" s="21">
        <v>44831</v>
      </c>
      <c r="N16" s="21">
        <v>44847</v>
      </c>
      <c r="O16" s="19" t="s">
        <v>54</v>
      </c>
      <c r="P16" s="19" t="s">
        <v>54</v>
      </c>
      <c r="Q16" s="19" t="s">
        <v>55</v>
      </c>
      <c r="R16" s="19">
        <v>3635</v>
      </c>
      <c r="S16" s="19" t="s">
        <v>4520</v>
      </c>
      <c r="T16" s="19" t="s">
        <v>4520</v>
      </c>
      <c r="U16" s="19" t="e">
        <v>#NAME?</v>
      </c>
      <c r="V16" s="19" t="s">
        <v>80</v>
      </c>
      <c r="W16" s="19" t="s">
        <v>68</v>
      </c>
      <c r="X16" s="23">
        <v>44831</v>
      </c>
      <c r="Y16" s="23">
        <v>44838</v>
      </c>
      <c r="Z16" s="23">
        <v>44831</v>
      </c>
      <c r="AA16" s="23">
        <v>44831</v>
      </c>
      <c r="AB16" s="19" t="s">
        <v>58</v>
      </c>
      <c r="AC16" s="23">
        <v>44834</v>
      </c>
      <c r="AD16" s="19" t="s">
        <v>58</v>
      </c>
      <c r="AE16" s="23">
        <v>44836</v>
      </c>
      <c r="AF16" s="23">
        <v>44838</v>
      </c>
      <c r="AG16" s="23">
        <v>44838</v>
      </c>
      <c r="AH16" s="21">
        <v>44845</v>
      </c>
      <c r="AI16" s="19">
        <v>25</v>
      </c>
      <c r="AJ16" s="19">
        <v>8</v>
      </c>
      <c r="AK16" s="19">
        <v>15</v>
      </c>
      <c r="AL16" s="22" t="s">
        <v>4513</v>
      </c>
      <c r="AM16" s="19" t="s">
        <v>4521</v>
      </c>
      <c r="AN16" s="19">
        <v>11</v>
      </c>
      <c r="AO16" s="19" t="s">
        <v>114</v>
      </c>
      <c r="AP16" s="19" t="s">
        <v>82</v>
      </c>
      <c r="AQ16" s="19" t="s">
        <v>82</v>
      </c>
      <c r="AR16" s="19" t="s">
        <v>60</v>
      </c>
      <c r="AS16" s="19" t="s">
        <v>55</v>
      </c>
      <c r="AT16" s="19" t="s">
        <v>61</v>
      </c>
      <c r="AU16" s="19" t="s">
        <v>62</v>
      </c>
      <c r="AV16" s="19" t="s">
        <v>63</v>
      </c>
      <c r="AW16" s="19" t="s">
        <v>63</v>
      </c>
      <c r="AX16" s="19" t="s">
        <v>63</v>
      </c>
      <c r="AY16" s="19" t="s">
        <v>64</v>
      </c>
      <c r="AZ16" s="19" t="s">
        <v>3822</v>
      </c>
      <c r="BA16" s="21">
        <v>44847</v>
      </c>
      <c r="BB16" s="19">
        <v>10</v>
      </c>
      <c r="BC16" s="19">
        <v>2022</v>
      </c>
      <c r="BD16" s="19" t="s">
        <v>63</v>
      </c>
      <c r="BE16" s="19" t="s">
        <v>63</v>
      </c>
      <c r="BF16" s="19" t="s">
        <v>63</v>
      </c>
      <c r="BG16" s="19" t="s">
        <v>64</v>
      </c>
      <c r="BH16" s="22" t="s">
        <v>4513</v>
      </c>
      <c r="BI16" s="22" t="s">
        <v>4513</v>
      </c>
      <c r="BJ16" s="22"/>
      <c r="BK16" s="22"/>
      <c r="BL16" s="19" t="s">
        <v>4513</v>
      </c>
      <c r="BM16" s="22" t="s">
        <v>4513</v>
      </c>
      <c r="BN16" s="22" t="s">
        <v>4513</v>
      </c>
      <c r="BO16" s="22"/>
      <c r="BP16" s="22"/>
      <c r="BQ16" s="19" t="s">
        <v>64</v>
      </c>
      <c r="BR16" s="22"/>
      <c r="BS16" s="22"/>
      <c r="BT16" s="19">
        <v>25</v>
      </c>
      <c r="BU16" s="22"/>
      <c r="BV16" s="19"/>
      <c r="BW16" s="19"/>
      <c r="BX16" s="19">
        <v>2022</v>
      </c>
      <c r="BY16" s="95" t="str">
        <f>IFERROR(
IF(OR(AZ16="anulado",AZ16="stand by"),CONCATENATE(AZ16,": ",AT16),
IF(OR(YEAR(BA16)=2022,YEAR(BA16)=2023),CONCATENATE("Se activó en ",YEAR(BA16)),
IF(AND(OR(AZ16="En proceso",AZ16="facturando"),AND(AV16="-",BA16="")),"Por revisar",
IF(BA16="",IF(AV16="NUEVAS",CONCATENATE("Estado: ",AZ16,", ",AV16),
IF(AX16=Meses!$A$3,"Por revisar",
IF(AT16="","Sin registro","En programación Frcst."))),"En programación")))),
"Error")</f>
        <v>Se activó en 2022</v>
      </c>
      <c r="BZ16" s="14" t="str">
        <f t="shared" si="2"/>
        <v/>
      </c>
      <c r="CA16" s="95" t="str">
        <f>IF(BY16="En programación Frcst.",VLOOKUP(AX16,Meses!$A$1:$H$14,3+HLOOKUP(Cronograma!AV16,Meses!$D$1:$G$2,2,FALSE),FALSE),
IF(BY16="En programación",BA16,""))</f>
        <v/>
      </c>
      <c r="CB16" s="95" t="str">
        <f t="shared" si="0"/>
        <v/>
      </c>
      <c r="CC16" s="91" t="str">
        <f>IFERROR(
(VLOOKUP(MONTH(CA16),Meses!$B$3:$C$14,2,FALSE)-DAY(CA16))/VLOOKUP(MONTH(CA16),Meses!$B$3:$C$14,2,FALSE)*CD16,
"")</f>
        <v/>
      </c>
      <c r="CD16" s="92">
        <f t="shared" si="1"/>
        <v>3635</v>
      </c>
    </row>
    <row r="17" spans="1:82" ht="31.8" thickBot="1" x14ac:dyDescent="0.6">
      <c r="A17" s="25" t="s">
        <v>77</v>
      </c>
      <c r="B17" s="25" t="s">
        <v>115</v>
      </c>
      <c r="C17" s="25" t="s">
        <v>116</v>
      </c>
      <c r="D17" s="25" t="s">
        <v>53</v>
      </c>
      <c r="E17" s="26">
        <v>44820</v>
      </c>
      <c r="F17" s="26">
        <v>45062.803553240738</v>
      </c>
      <c r="G17" s="26">
        <v>44822</v>
      </c>
      <c r="H17" s="26">
        <v>44830</v>
      </c>
      <c r="I17" s="26">
        <v>44846</v>
      </c>
      <c r="J17" s="26">
        <v>44846</v>
      </c>
      <c r="K17" s="120" t="s">
        <v>4519</v>
      </c>
      <c r="L17" s="25">
        <v>2022093301</v>
      </c>
      <c r="M17" s="26">
        <v>44831</v>
      </c>
      <c r="N17" s="26">
        <v>44847</v>
      </c>
      <c r="O17" s="25" t="s">
        <v>54</v>
      </c>
      <c r="P17" s="25" t="s">
        <v>54</v>
      </c>
      <c r="Q17" s="25" t="s">
        <v>55</v>
      </c>
      <c r="R17" s="25">
        <v>9094</v>
      </c>
      <c r="S17" s="25" t="s">
        <v>4520</v>
      </c>
      <c r="T17" s="25" t="s">
        <v>4520</v>
      </c>
      <c r="U17" s="25" t="e">
        <v>#NAME?</v>
      </c>
      <c r="V17" s="25" t="s">
        <v>80</v>
      </c>
      <c r="W17" s="25" t="s">
        <v>68</v>
      </c>
      <c r="X17" s="23">
        <v>44832</v>
      </c>
      <c r="Y17" s="23">
        <v>44839</v>
      </c>
      <c r="Z17" s="23">
        <v>44832</v>
      </c>
      <c r="AA17" s="23">
        <v>44832</v>
      </c>
      <c r="AB17" s="25" t="s">
        <v>58</v>
      </c>
      <c r="AC17" s="23">
        <v>44835</v>
      </c>
      <c r="AD17" s="25" t="s">
        <v>58</v>
      </c>
      <c r="AE17" s="23">
        <v>44837</v>
      </c>
      <c r="AF17" s="23">
        <v>44839</v>
      </c>
      <c r="AG17" s="23">
        <v>44839</v>
      </c>
      <c r="AH17" s="26">
        <v>44846</v>
      </c>
      <c r="AI17" s="25">
        <v>26</v>
      </c>
      <c r="AJ17" s="25">
        <v>8</v>
      </c>
      <c r="AK17" s="25">
        <v>16</v>
      </c>
      <c r="AL17" s="27" t="s">
        <v>4513</v>
      </c>
      <c r="AM17" s="25" t="s">
        <v>4521</v>
      </c>
      <c r="AN17" s="25">
        <v>12</v>
      </c>
      <c r="AO17" s="25" t="s">
        <v>117</v>
      </c>
      <c r="AP17" s="25" t="s">
        <v>82</v>
      </c>
      <c r="AQ17" s="25" t="s">
        <v>82</v>
      </c>
      <c r="AR17" s="25" t="s">
        <v>94</v>
      </c>
      <c r="AS17" s="25" t="s">
        <v>55</v>
      </c>
      <c r="AT17" s="25" t="s">
        <v>61</v>
      </c>
      <c r="AU17" s="25" t="s">
        <v>62</v>
      </c>
      <c r="AV17" s="25" t="s">
        <v>63</v>
      </c>
      <c r="AW17" s="25" t="s">
        <v>63</v>
      </c>
      <c r="AX17" s="25" t="s">
        <v>63</v>
      </c>
      <c r="AY17" s="25" t="s">
        <v>64</v>
      </c>
      <c r="AZ17" s="25" t="s">
        <v>3822</v>
      </c>
      <c r="BA17" s="26">
        <v>44847</v>
      </c>
      <c r="BB17" s="25">
        <v>10</v>
      </c>
      <c r="BC17" s="25">
        <v>2022</v>
      </c>
      <c r="BD17" s="25" t="s">
        <v>63</v>
      </c>
      <c r="BE17" s="25" t="s">
        <v>63</v>
      </c>
      <c r="BF17" s="25" t="s">
        <v>63</v>
      </c>
      <c r="BG17" s="25" t="s">
        <v>64</v>
      </c>
      <c r="BH17" s="27" t="s">
        <v>4513</v>
      </c>
      <c r="BI17" s="27" t="s">
        <v>4513</v>
      </c>
      <c r="BJ17" s="27"/>
      <c r="BK17" s="27"/>
      <c r="BL17" s="25" t="s">
        <v>4513</v>
      </c>
      <c r="BM17" s="27" t="s">
        <v>4513</v>
      </c>
      <c r="BN17" s="27" t="s">
        <v>4513</v>
      </c>
      <c r="BO17" s="27"/>
      <c r="BP17" s="27"/>
      <c r="BQ17" s="25" t="s">
        <v>64</v>
      </c>
      <c r="BR17" s="27"/>
      <c r="BS17" s="27"/>
      <c r="BT17" s="25">
        <v>26</v>
      </c>
      <c r="BU17" s="27"/>
      <c r="BV17" s="25"/>
      <c r="BW17" s="25"/>
      <c r="BX17" s="25">
        <v>2022</v>
      </c>
      <c r="BY17" s="95" t="str">
        <f>IFERROR(
IF(OR(AZ17="anulado",AZ17="stand by"),CONCATENATE(AZ17,": ",AT17),
IF(OR(YEAR(BA17)=2022,YEAR(BA17)=2023),CONCATENATE("Se activó en ",YEAR(BA17)),
IF(AND(OR(AZ17="En proceso",AZ17="facturando"),AND(AV17="-",BA17="")),"Por revisar",
IF(BA17="",IF(AV17="NUEVAS",CONCATENATE("Estado: ",AZ17,", ",AV17),
IF(AX17=Meses!$A$3,"Por revisar",
IF(AT17="","Sin registro","En programación Frcst."))),"En programación")))),
"Error")</f>
        <v>Se activó en 2022</v>
      </c>
      <c r="BZ17" s="14" t="str">
        <f t="shared" si="2"/>
        <v/>
      </c>
      <c r="CA17" s="95" t="str">
        <f>IF(BY17="En programación Frcst.",VLOOKUP(AX17,Meses!$A$1:$H$14,3+HLOOKUP(Cronograma!AV17,Meses!$D$1:$G$2,2,FALSE),FALSE),
IF(BY17="En programación",BA17,""))</f>
        <v/>
      </c>
      <c r="CB17" s="95" t="str">
        <f t="shared" si="0"/>
        <v/>
      </c>
      <c r="CC17" s="91" t="str">
        <f>IFERROR(
(VLOOKUP(MONTH(CA17),Meses!$B$3:$C$14,2,FALSE)-DAY(CA17))/VLOOKUP(MONTH(CA17),Meses!$B$3:$C$14,2,FALSE)*CD17,
"")</f>
        <v/>
      </c>
      <c r="CD17" s="92">
        <f t="shared" si="1"/>
        <v>9094</v>
      </c>
    </row>
    <row r="18" spans="1:82" ht="31.8" thickBot="1" x14ac:dyDescent="0.6">
      <c r="A18" s="19" t="s">
        <v>77</v>
      </c>
      <c r="B18" s="19" t="s">
        <v>118</v>
      </c>
      <c r="C18" s="19" t="s">
        <v>119</v>
      </c>
      <c r="D18" s="19" t="s">
        <v>53</v>
      </c>
      <c r="E18" s="21">
        <v>44820</v>
      </c>
      <c r="F18" s="21">
        <v>45062.803761574083</v>
      </c>
      <c r="G18" s="21">
        <v>44822</v>
      </c>
      <c r="H18" s="21">
        <v>44830</v>
      </c>
      <c r="I18" s="21">
        <v>44846</v>
      </c>
      <c r="J18" s="21">
        <v>44846</v>
      </c>
      <c r="K18" s="119" t="s">
        <v>4519</v>
      </c>
      <c r="L18" s="19">
        <v>2022093374</v>
      </c>
      <c r="M18" s="21">
        <v>44831</v>
      </c>
      <c r="N18" s="21">
        <v>44847</v>
      </c>
      <c r="O18" s="19" t="s">
        <v>54</v>
      </c>
      <c r="P18" s="19" t="s">
        <v>54</v>
      </c>
      <c r="Q18" s="19" t="s">
        <v>55</v>
      </c>
      <c r="R18" s="19">
        <v>5188</v>
      </c>
      <c r="S18" s="19" t="s">
        <v>4520</v>
      </c>
      <c r="T18" s="19" t="s">
        <v>4520</v>
      </c>
      <c r="U18" s="19" t="e">
        <v>#NAME?</v>
      </c>
      <c r="V18" s="19" t="s">
        <v>80</v>
      </c>
      <c r="W18" s="19" t="s">
        <v>68</v>
      </c>
      <c r="X18" s="23">
        <v>44832</v>
      </c>
      <c r="Y18" s="23">
        <v>44839</v>
      </c>
      <c r="Z18" s="23">
        <v>44832</v>
      </c>
      <c r="AA18" s="23">
        <v>44832</v>
      </c>
      <c r="AB18" s="19" t="s">
        <v>58</v>
      </c>
      <c r="AC18" s="23">
        <v>44835</v>
      </c>
      <c r="AD18" s="19" t="s">
        <v>58</v>
      </c>
      <c r="AE18" s="23">
        <v>44837</v>
      </c>
      <c r="AF18" s="23">
        <v>44839</v>
      </c>
      <c r="AG18" s="23">
        <v>44839</v>
      </c>
      <c r="AH18" s="21">
        <v>44846</v>
      </c>
      <c r="AI18" s="19">
        <v>26</v>
      </c>
      <c r="AJ18" s="19">
        <v>8</v>
      </c>
      <c r="AK18" s="19">
        <v>16</v>
      </c>
      <c r="AL18" s="22" t="s">
        <v>4513</v>
      </c>
      <c r="AM18" s="19" t="s">
        <v>4521</v>
      </c>
      <c r="AN18" s="19">
        <v>12</v>
      </c>
      <c r="AO18" s="19" t="s">
        <v>81</v>
      </c>
      <c r="AP18" s="19" t="s">
        <v>82</v>
      </c>
      <c r="AQ18" s="19" t="s">
        <v>82</v>
      </c>
      <c r="AR18" s="19" t="s">
        <v>60</v>
      </c>
      <c r="AS18" s="19" t="s">
        <v>55</v>
      </c>
      <c r="AT18" s="19" t="s">
        <v>61</v>
      </c>
      <c r="AU18" s="19" t="s">
        <v>62</v>
      </c>
      <c r="AV18" s="19" t="s">
        <v>63</v>
      </c>
      <c r="AW18" s="19" t="s">
        <v>63</v>
      </c>
      <c r="AX18" s="19" t="s">
        <v>63</v>
      </c>
      <c r="AY18" s="19" t="s">
        <v>64</v>
      </c>
      <c r="AZ18" s="19" t="s">
        <v>3822</v>
      </c>
      <c r="BA18" s="21">
        <v>44847</v>
      </c>
      <c r="BB18" s="19">
        <v>10</v>
      </c>
      <c r="BC18" s="19">
        <v>2022</v>
      </c>
      <c r="BD18" s="19" t="s">
        <v>63</v>
      </c>
      <c r="BE18" s="19" t="s">
        <v>63</v>
      </c>
      <c r="BF18" s="19" t="s">
        <v>63</v>
      </c>
      <c r="BG18" s="19" t="s">
        <v>64</v>
      </c>
      <c r="BH18" s="22" t="s">
        <v>4513</v>
      </c>
      <c r="BI18" s="22" t="s">
        <v>4513</v>
      </c>
      <c r="BJ18" s="22"/>
      <c r="BK18" s="22"/>
      <c r="BL18" s="19" t="s">
        <v>4513</v>
      </c>
      <c r="BM18" s="22" t="s">
        <v>4513</v>
      </c>
      <c r="BN18" s="22" t="s">
        <v>4513</v>
      </c>
      <c r="BO18" s="22"/>
      <c r="BP18" s="22"/>
      <c r="BQ18" s="19" t="s">
        <v>64</v>
      </c>
      <c r="BR18" s="22"/>
      <c r="BS18" s="22"/>
      <c r="BT18" s="19">
        <v>26</v>
      </c>
      <c r="BU18" s="22"/>
      <c r="BV18" s="19"/>
      <c r="BW18" s="19"/>
      <c r="BX18" s="19">
        <v>2022</v>
      </c>
      <c r="BY18" s="95" t="str">
        <f>IFERROR(
IF(OR(AZ18="anulado",AZ18="stand by"),CONCATENATE(AZ18,": ",AT18),
IF(OR(YEAR(BA18)=2022,YEAR(BA18)=2023),CONCATENATE("Se activó en ",YEAR(BA18)),
IF(AND(OR(AZ18="En proceso",AZ18="facturando"),AND(AV18="-",BA18="")),"Por revisar",
IF(BA18="",IF(AV18="NUEVAS",CONCATENATE("Estado: ",AZ18,", ",AV18),
IF(AX18=Meses!$A$3,"Por revisar",
IF(AT18="","Sin registro","En programación Frcst."))),"En programación")))),
"Error")</f>
        <v>Se activó en 2022</v>
      </c>
      <c r="BZ18" s="14" t="str">
        <f t="shared" si="2"/>
        <v/>
      </c>
      <c r="CA18" s="95" t="str">
        <f>IF(BY18="En programación Frcst.",VLOOKUP(AX18,Meses!$A$1:$H$14,3+HLOOKUP(Cronograma!AV18,Meses!$D$1:$G$2,2,FALSE),FALSE),
IF(BY18="En programación",BA18,""))</f>
        <v/>
      </c>
      <c r="CB18" s="95" t="str">
        <f t="shared" si="0"/>
        <v/>
      </c>
      <c r="CC18" s="91" t="str">
        <f>IFERROR(
(VLOOKUP(MONTH(CA18),Meses!$B$3:$C$14,2,FALSE)-DAY(CA18))/VLOOKUP(MONTH(CA18),Meses!$B$3:$C$14,2,FALSE)*CD18,
"")</f>
        <v/>
      </c>
      <c r="CD18" s="92">
        <f t="shared" si="1"/>
        <v>5188</v>
      </c>
    </row>
    <row r="19" spans="1:82" ht="31.8" thickBot="1" x14ac:dyDescent="0.6">
      <c r="A19" s="25" t="s">
        <v>77</v>
      </c>
      <c r="B19" s="25" t="s">
        <v>120</v>
      </c>
      <c r="C19" s="25" t="s">
        <v>121</v>
      </c>
      <c r="D19" s="25" t="s">
        <v>53</v>
      </c>
      <c r="E19" s="26">
        <v>44820</v>
      </c>
      <c r="F19" s="26">
        <v>45062.803611111107</v>
      </c>
      <c r="G19" s="26">
        <v>44822</v>
      </c>
      <c r="H19" s="26">
        <v>44830</v>
      </c>
      <c r="I19" s="26">
        <v>44846</v>
      </c>
      <c r="J19" s="26">
        <v>44846</v>
      </c>
      <c r="K19" s="120" t="s">
        <v>4519</v>
      </c>
      <c r="L19" s="25">
        <v>2022093435</v>
      </c>
      <c r="M19" s="26">
        <v>44831</v>
      </c>
      <c r="N19" s="26">
        <v>44847</v>
      </c>
      <c r="O19" s="25" t="s">
        <v>54</v>
      </c>
      <c r="P19" s="25" t="s">
        <v>54</v>
      </c>
      <c r="Q19" s="25" t="s">
        <v>55</v>
      </c>
      <c r="R19" s="25">
        <v>5854</v>
      </c>
      <c r="S19" s="25" t="s">
        <v>4520</v>
      </c>
      <c r="T19" s="25" t="s">
        <v>4520</v>
      </c>
      <c r="U19" s="25" t="e">
        <v>#NAME?</v>
      </c>
      <c r="V19" s="25" t="s">
        <v>80</v>
      </c>
      <c r="W19" s="25" t="s">
        <v>68</v>
      </c>
      <c r="X19" s="23">
        <v>44832</v>
      </c>
      <c r="Y19" s="23">
        <v>44839</v>
      </c>
      <c r="Z19" s="23">
        <v>44832</v>
      </c>
      <c r="AA19" s="23">
        <v>44832</v>
      </c>
      <c r="AB19" s="25" t="s">
        <v>58</v>
      </c>
      <c r="AC19" s="23">
        <v>44835</v>
      </c>
      <c r="AD19" s="25" t="s">
        <v>58</v>
      </c>
      <c r="AE19" s="23">
        <v>44837</v>
      </c>
      <c r="AF19" s="23">
        <v>44839</v>
      </c>
      <c r="AG19" s="23">
        <v>44839</v>
      </c>
      <c r="AH19" s="26">
        <v>44846</v>
      </c>
      <c r="AI19" s="25">
        <v>26</v>
      </c>
      <c r="AJ19" s="25">
        <v>8</v>
      </c>
      <c r="AK19" s="25">
        <v>16</v>
      </c>
      <c r="AL19" s="27" t="s">
        <v>4513</v>
      </c>
      <c r="AM19" s="25" t="s">
        <v>4521</v>
      </c>
      <c r="AN19" s="25">
        <v>12</v>
      </c>
      <c r="AO19" s="25" t="s">
        <v>122</v>
      </c>
      <c r="AP19" s="25" t="s">
        <v>82</v>
      </c>
      <c r="AQ19" s="25" t="s">
        <v>82</v>
      </c>
      <c r="AR19" s="25" t="s">
        <v>60</v>
      </c>
      <c r="AS19" s="25" t="s">
        <v>55</v>
      </c>
      <c r="AT19" s="25" t="s">
        <v>61</v>
      </c>
      <c r="AU19" s="25" t="s">
        <v>62</v>
      </c>
      <c r="AV19" s="25" t="s">
        <v>63</v>
      </c>
      <c r="AW19" s="25" t="s">
        <v>63</v>
      </c>
      <c r="AX19" s="25" t="s">
        <v>63</v>
      </c>
      <c r="AY19" s="25" t="s">
        <v>64</v>
      </c>
      <c r="AZ19" s="25" t="s">
        <v>3822</v>
      </c>
      <c r="BA19" s="26">
        <v>44847</v>
      </c>
      <c r="BB19" s="25">
        <v>10</v>
      </c>
      <c r="BC19" s="25">
        <v>2022</v>
      </c>
      <c r="BD19" s="25" t="s">
        <v>63</v>
      </c>
      <c r="BE19" s="25" t="s">
        <v>63</v>
      </c>
      <c r="BF19" s="25" t="s">
        <v>63</v>
      </c>
      <c r="BG19" s="25" t="s">
        <v>64</v>
      </c>
      <c r="BH19" s="27" t="s">
        <v>4513</v>
      </c>
      <c r="BI19" s="27" t="s">
        <v>4513</v>
      </c>
      <c r="BJ19" s="27"/>
      <c r="BK19" s="27"/>
      <c r="BL19" s="25" t="s">
        <v>4513</v>
      </c>
      <c r="BM19" s="27" t="s">
        <v>4513</v>
      </c>
      <c r="BN19" s="27" t="s">
        <v>4513</v>
      </c>
      <c r="BO19" s="27"/>
      <c r="BP19" s="27"/>
      <c r="BQ19" s="25" t="s">
        <v>64</v>
      </c>
      <c r="BR19" s="27"/>
      <c r="BS19" s="27"/>
      <c r="BT19" s="25">
        <v>26</v>
      </c>
      <c r="BU19" s="27"/>
      <c r="BV19" s="25"/>
      <c r="BW19" s="25"/>
      <c r="BX19" s="25">
        <v>2022</v>
      </c>
      <c r="BY19" s="95" t="str">
        <f>IFERROR(
IF(OR(AZ19="anulado",AZ19="stand by"),CONCATENATE(AZ19,": ",AT19),
IF(OR(YEAR(BA19)=2022,YEAR(BA19)=2023),CONCATENATE("Se activó en ",YEAR(BA19)),
IF(AND(OR(AZ19="En proceso",AZ19="facturando"),AND(AV19="-",BA19="")),"Por revisar",
IF(BA19="",IF(AV19="NUEVAS",CONCATENATE("Estado: ",AZ19,", ",AV19),
IF(AX19=Meses!$A$3,"Por revisar",
IF(AT19="","Sin registro","En programación Frcst."))),"En programación")))),
"Error")</f>
        <v>Se activó en 2022</v>
      </c>
      <c r="BZ19" s="14" t="str">
        <f t="shared" si="2"/>
        <v/>
      </c>
      <c r="CA19" s="95" t="str">
        <f>IF(BY19="En programación Frcst.",VLOOKUP(AX19,Meses!$A$1:$H$14,3+HLOOKUP(Cronograma!AV19,Meses!$D$1:$G$2,2,FALSE),FALSE),
IF(BY19="En programación",BA19,""))</f>
        <v/>
      </c>
      <c r="CB19" s="95" t="str">
        <f t="shared" si="0"/>
        <v/>
      </c>
      <c r="CC19" s="91" t="str">
        <f>IFERROR(
(VLOOKUP(MONTH(CA19),Meses!$B$3:$C$14,2,FALSE)-DAY(CA19))/VLOOKUP(MONTH(CA19),Meses!$B$3:$C$14,2,FALSE)*CD19,
"")</f>
        <v/>
      </c>
      <c r="CD19" s="92">
        <f t="shared" si="1"/>
        <v>5854</v>
      </c>
    </row>
    <row r="20" spans="1:82" ht="47.4" thickBot="1" x14ac:dyDescent="0.6">
      <c r="A20" s="19" t="s">
        <v>77</v>
      </c>
      <c r="B20" s="19" t="s">
        <v>123</v>
      </c>
      <c r="C20" s="19" t="s">
        <v>124</v>
      </c>
      <c r="D20" s="19" t="s">
        <v>53</v>
      </c>
      <c r="E20" s="21">
        <v>44820</v>
      </c>
      <c r="F20" s="21">
        <v>45062.80395833333</v>
      </c>
      <c r="G20" s="21">
        <v>44822</v>
      </c>
      <c r="H20" s="21">
        <v>44845</v>
      </c>
      <c r="I20" s="21">
        <v>44861</v>
      </c>
      <c r="J20" s="21">
        <v>44861</v>
      </c>
      <c r="K20" s="119" t="s">
        <v>4519</v>
      </c>
      <c r="L20" s="19">
        <v>2022102687</v>
      </c>
      <c r="M20" s="21">
        <v>44845</v>
      </c>
      <c r="N20" s="21">
        <v>44861</v>
      </c>
      <c r="O20" s="19" t="s">
        <v>54</v>
      </c>
      <c r="P20" s="19" t="s">
        <v>54</v>
      </c>
      <c r="Q20" s="19" t="s">
        <v>55</v>
      </c>
      <c r="R20" s="19">
        <v>7858</v>
      </c>
      <c r="S20" s="19" t="s">
        <v>4523</v>
      </c>
      <c r="T20" s="19" t="s">
        <v>4523</v>
      </c>
      <c r="U20" s="19" t="e">
        <v>#NAME?</v>
      </c>
      <c r="V20" s="19" t="s">
        <v>80</v>
      </c>
      <c r="W20" s="19" t="s">
        <v>68</v>
      </c>
      <c r="X20" s="23">
        <v>44847</v>
      </c>
      <c r="Y20" s="23">
        <v>44854</v>
      </c>
      <c r="Z20" s="23">
        <v>44847</v>
      </c>
      <c r="AA20" s="23">
        <v>44847</v>
      </c>
      <c r="AB20" s="19" t="s">
        <v>58</v>
      </c>
      <c r="AC20" s="23">
        <v>44850</v>
      </c>
      <c r="AD20" s="19" t="s">
        <v>58</v>
      </c>
      <c r="AE20" s="23">
        <v>44852</v>
      </c>
      <c r="AF20" s="23">
        <v>44854</v>
      </c>
      <c r="AG20" s="23">
        <v>44854</v>
      </c>
      <c r="AH20" s="21">
        <v>44861</v>
      </c>
      <c r="AI20" s="19">
        <v>41</v>
      </c>
      <c r="AJ20" s="19">
        <v>23</v>
      </c>
      <c r="AK20" s="19">
        <v>16</v>
      </c>
      <c r="AL20" s="22" t="s">
        <v>4513</v>
      </c>
      <c r="AM20" s="19" t="s">
        <v>4521</v>
      </c>
      <c r="AN20" s="19">
        <v>27</v>
      </c>
      <c r="AO20" s="19" t="s">
        <v>125</v>
      </c>
      <c r="AP20" s="19" t="s">
        <v>82</v>
      </c>
      <c r="AQ20" s="19" t="s">
        <v>82</v>
      </c>
      <c r="AR20" s="19" t="s">
        <v>60</v>
      </c>
      <c r="AS20" s="19" t="s">
        <v>55</v>
      </c>
      <c r="AT20" s="19" t="s">
        <v>61</v>
      </c>
      <c r="AU20" s="19" t="s">
        <v>62</v>
      </c>
      <c r="AV20" s="19" t="s">
        <v>63</v>
      </c>
      <c r="AW20" s="19" t="s">
        <v>63</v>
      </c>
      <c r="AX20" s="19" t="s">
        <v>63</v>
      </c>
      <c r="AY20" s="19" t="s">
        <v>64</v>
      </c>
      <c r="AZ20" s="19" t="s">
        <v>3822</v>
      </c>
      <c r="BA20" s="21">
        <v>44861</v>
      </c>
      <c r="BB20" s="19">
        <v>10</v>
      </c>
      <c r="BC20" s="19">
        <v>2022</v>
      </c>
      <c r="BD20" s="19" t="s">
        <v>63</v>
      </c>
      <c r="BE20" s="19" t="s">
        <v>63</v>
      </c>
      <c r="BF20" s="19" t="s">
        <v>63</v>
      </c>
      <c r="BG20" s="19" t="s">
        <v>64</v>
      </c>
      <c r="BH20" s="22" t="s">
        <v>4513</v>
      </c>
      <c r="BI20" s="22" t="s">
        <v>4513</v>
      </c>
      <c r="BJ20" s="22"/>
      <c r="BK20" s="22"/>
      <c r="BL20" s="19" t="s">
        <v>4513</v>
      </c>
      <c r="BM20" s="22" t="s">
        <v>4513</v>
      </c>
      <c r="BN20" s="22" t="s">
        <v>4513</v>
      </c>
      <c r="BO20" s="22"/>
      <c r="BP20" s="22"/>
      <c r="BQ20" s="19" t="s">
        <v>64</v>
      </c>
      <c r="BR20" s="22"/>
      <c r="BS20" s="22"/>
      <c r="BT20" s="19">
        <v>41</v>
      </c>
      <c r="BU20" s="22"/>
      <c r="BV20" s="19"/>
      <c r="BW20" s="19"/>
      <c r="BX20" s="19">
        <v>2022</v>
      </c>
      <c r="BY20" s="95" t="str">
        <f>IFERROR(
IF(OR(AZ20="anulado",AZ20="stand by"),CONCATENATE(AZ20,": ",AT20),
IF(OR(YEAR(BA20)=2022,YEAR(BA20)=2023),CONCATENATE("Se activó en ",YEAR(BA20)),
IF(AND(OR(AZ20="En proceso",AZ20="facturando"),AND(AV20="-",BA20="")),"Por revisar",
IF(BA20="",IF(AV20="NUEVAS",CONCATENATE("Estado: ",AZ20,", ",AV20),
IF(AX20=Meses!$A$3,"Por revisar",
IF(AT20="","Sin registro","En programación Frcst."))),"En programación")))),
"Error")</f>
        <v>Se activó en 2022</v>
      </c>
      <c r="BZ20" s="14" t="str">
        <f t="shared" si="2"/>
        <v/>
      </c>
      <c r="CA20" s="95" t="str">
        <f>IF(BY20="En programación Frcst.",VLOOKUP(AX20,Meses!$A$1:$H$14,3+HLOOKUP(Cronograma!AV20,Meses!$D$1:$G$2,2,FALSE),FALSE),
IF(BY20="En programación",BA20,""))</f>
        <v/>
      </c>
      <c r="CB20" s="95" t="str">
        <f t="shared" si="0"/>
        <v/>
      </c>
      <c r="CC20" s="91" t="str">
        <f>IFERROR(
(VLOOKUP(MONTH(CA20),Meses!$B$3:$C$14,2,FALSE)-DAY(CA20))/VLOOKUP(MONTH(CA20),Meses!$B$3:$C$14,2,FALSE)*CD20,
"")</f>
        <v/>
      </c>
      <c r="CD20" s="92">
        <f t="shared" si="1"/>
        <v>7858</v>
      </c>
    </row>
    <row r="21" spans="1:82" ht="47.4" thickBot="1" x14ac:dyDescent="0.6">
      <c r="A21" s="25" t="s">
        <v>77</v>
      </c>
      <c r="B21" s="25" t="s">
        <v>126</v>
      </c>
      <c r="C21" s="25" t="s">
        <v>127</v>
      </c>
      <c r="D21" s="25" t="s">
        <v>53</v>
      </c>
      <c r="E21" s="26">
        <v>44820</v>
      </c>
      <c r="F21" s="26">
        <v>45062.803541666668</v>
      </c>
      <c r="G21" s="26">
        <v>44822</v>
      </c>
      <c r="H21" s="26">
        <v>44853</v>
      </c>
      <c r="I21" s="26">
        <v>44852</v>
      </c>
      <c r="J21" s="26">
        <v>44852</v>
      </c>
      <c r="K21" s="120" t="s">
        <v>4519</v>
      </c>
      <c r="L21" s="25">
        <v>2022103639</v>
      </c>
      <c r="M21" s="26">
        <v>44853</v>
      </c>
      <c r="N21" s="26">
        <v>44868</v>
      </c>
      <c r="O21" s="25" t="s">
        <v>128</v>
      </c>
      <c r="P21" s="25" t="s">
        <v>128</v>
      </c>
      <c r="Q21" s="25" t="s">
        <v>55</v>
      </c>
      <c r="R21" s="25">
        <v>2850</v>
      </c>
      <c r="S21" s="25" t="s">
        <v>4524</v>
      </c>
      <c r="T21" s="25" t="s">
        <v>4524</v>
      </c>
      <c r="U21" s="25" t="e">
        <v>#NAME?</v>
      </c>
      <c r="V21" s="25" t="s">
        <v>80</v>
      </c>
      <c r="W21" s="25" t="s">
        <v>129</v>
      </c>
      <c r="X21" s="23">
        <v>44843</v>
      </c>
      <c r="Y21" s="23">
        <v>44850</v>
      </c>
      <c r="Z21" s="23">
        <v>44843</v>
      </c>
      <c r="AA21" s="23">
        <v>44843</v>
      </c>
      <c r="AB21" s="25" t="s">
        <v>58</v>
      </c>
      <c r="AC21" s="23">
        <v>44846</v>
      </c>
      <c r="AD21" s="25" t="s">
        <v>58</v>
      </c>
      <c r="AE21" s="23">
        <v>44848</v>
      </c>
      <c r="AF21" s="25" t="s">
        <v>58</v>
      </c>
      <c r="AG21" s="23">
        <v>44848</v>
      </c>
      <c r="AH21" s="26">
        <v>44852</v>
      </c>
      <c r="AI21" s="25">
        <v>32</v>
      </c>
      <c r="AJ21" s="25">
        <v>31</v>
      </c>
      <c r="AK21" s="25">
        <v>-1</v>
      </c>
      <c r="AL21" s="27" t="s">
        <v>4513</v>
      </c>
      <c r="AM21" s="25" t="s">
        <v>4521</v>
      </c>
      <c r="AN21" s="25">
        <v>18</v>
      </c>
      <c r="AO21" s="25" t="s">
        <v>130</v>
      </c>
      <c r="AP21" s="25" t="s">
        <v>131</v>
      </c>
      <c r="AQ21" s="25" t="s">
        <v>131</v>
      </c>
      <c r="AR21" s="25" t="s">
        <v>60</v>
      </c>
      <c r="AS21" s="25" t="s">
        <v>55</v>
      </c>
      <c r="AT21" s="25" t="s">
        <v>61</v>
      </c>
      <c r="AU21" s="25" t="s">
        <v>132</v>
      </c>
      <c r="AV21" s="25" t="s">
        <v>63</v>
      </c>
      <c r="AW21" s="25" t="s">
        <v>63</v>
      </c>
      <c r="AX21" s="25" t="s">
        <v>63</v>
      </c>
      <c r="AY21" s="25" t="s">
        <v>64</v>
      </c>
      <c r="AZ21" s="25" t="s">
        <v>3822</v>
      </c>
      <c r="BA21" s="26">
        <v>44868</v>
      </c>
      <c r="BB21" s="25">
        <v>11</v>
      </c>
      <c r="BC21" s="25">
        <v>2022</v>
      </c>
      <c r="BD21" s="25" t="s">
        <v>63</v>
      </c>
      <c r="BE21" s="25" t="s">
        <v>63</v>
      </c>
      <c r="BF21" s="25" t="s">
        <v>63</v>
      </c>
      <c r="BG21" s="25" t="s">
        <v>64</v>
      </c>
      <c r="BH21" s="27" t="s">
        <v>4513</v>
      </c>
      <c r="BI21" s="27" t="s">
        <v>4513</v>
      </c>
      <c r="BJ21" s="27"/>
      <c r="BK21" s="27"/>
      <c r="BL21" s="25" t="s">
        <v>4513</v>
      </c>
      <c r="BM21" s="27" t="s">
        <v>4513</v>
      </c>
      <c r="BN21" s="27" t="s">
        <v>4513</v>
      </c>
      <c r="BO21" s="27"/>
      <c r="BP21" s="27"/>
      <c r="BQ21" s="25" t="s">
        <v>64</v>
      </c>
      <c r="BR21" s="27"/>
      <c r="BS21" s="27"/>
      <c r="BT21" s="25">
        <v>32</v>
      </c>
      <c r="BU21" s="27"/>
      <c r="BV21" s="25"/>
      <c r="BW21" s="25"/>
      <c r="BX21" s="25">
        <v>2022</v>
      </c>
      <c r="BY21" s="95" t="str">
        <f>IFERROR(
IF(OR(AZ21="anulado",AZ21="stand by"),CONCATENATE(AZ21,": ",AT21),
IF(OR(YEAR(BA21)=2022,YEAR(BA21)=2023),CONCATENATE("Se activó en ",YEAR(BA21)),
IF(AND(OR(AZ21="En proceso",AZ21="facturando"),AND(AV21="-",BA21="")),"Por revisar",
IF(BA21="",IF(AV21="NUEVAS",CONCATENATE("Estado: ",AZ21,", ",AV21),
IF(AX21=Meses!$A$3,"Por revisar",
IF(AT21="","Sin registro","En programación Frcst."))),"En programación")))),
"Error")</f>
        <v>Se activó en 2022</v>
      </c>
      <c r="BZ21" s="14" t="str">
        <f t="shared" si="2"/>
        <v/>
      </c>
      <c r="CA21" s="95" t="str">
        <f>IF(BY21="En programación Frcst.",VLOOKUP(AX21,Meses!$A$1:$H$14,3+HLOOKUP(Cronograma!AV21,Meses!$D$1:$G$2,2,FALSE),FALSE),
IF(BY21="En programación",BA21,""))</f>
        <v/>
      </c>
      <c r="CB21" s="95" t="str">
        <f t="shared" si="0"/>
        <v/>
      </c>
      <c r="CC21" s="91" t="str">
        <f>IFERROR(
(VLOOKUP(MONTH(CA21),Meses!$B$3:$C$14,2,FALSE)-DAY(CA21))/VLOOKUP(MONTH(CA21),Meses!$B$3:$C$14,2,FALSE)*CD21,
"")</f>
        <v/>
      </c>
      <c r="CD21" s="92">
        <f t="shared" si="1"/>
        <v>2850</v>
      </c>
    </row>
    <row r="22" spans="1:82" ht="47.4" thickBot="1" x14ac:dyDescent="0.6">
      <c r="A22" s="19" t="s">
        <v>77</v>
      </c>
      <c r="B22" s="19" t="s">
        <v>133</v>
      </c>
      <c r="C22" s="19" t="s">
        <v>134</v>
      </c>
      <c r="D22" s="19" t="s">
        <v>53</v>
      </c>
      <c r="E22" s="21">
        <v>44820</v>
      </c>
      <c r="F22" s="21">
        <v>45062.803611111107</v>
      </c>
      <c r="G22" s="21">
        <v>44895</v>
      </c>
      <c r="H22" s="21">
        <v>44904</v>
      </c>
      <c r="I22" s="21">
        <v>44893</v>
      </c>
      <c r="J22" s="21">
        <v>44893</v>
      </c>
      <c r="K22" s="119" t="s">
        <v>4525</v>
      </c>
      <c r="L22" s="19">
        <v>2022121420</v>
      </c>
      <c r="M22" s="21">
        <v>44905</v>
      </c>
      <c r="N22" s="21">
        <v>44917</v>
      </c>
      <c r="O22" s="19" t="s">
        <v>135</v>
      </c>
      <c r="P22" s="19" t="s">
        <v>135</v>
      </c>
      <c r="Q22" s="19" t="s">
        <v>55</v>
      </c>
      <c r="R22" s="19">
        <v>14000</v>
      </c>
      <c r="S22" s="19" t="s">
        <v>4526</v>
      </c>
      <c r="T22" s="19" t="s">
        <v>4526</v>
      </c>
      <c r="U22" s="19" t="e">
        <v>#NAME?</v>
      </c>
      <c r="V22" s="19" t="s">
        <v>136</v>
      </c>
      <c r="W22" s="19" t="s">
        <v>137</v>
      </c>
      <c r="X22" s="23">
        <v>44875</v>
      </c>
      <c r="Y22" s="23">
        <v>44882</v>
      </c>
      <c r="Z22" s="23">
        <v>44875</v>
      </c>
      <c r="AA22" s="23">
        <v>44875</v>
      </c>
      <c r="AB22" s="23">
        <v>44878</v>
      </c>
      <c r="AC22" s="23">
        <v>44882</v>
      </c>
      <c r="AD22" s="23">
        <v>44884</v>
      </c>
      <c r="AE22" s="23">
        <v>44889</v>
      </c>
      <c r="AF22" s="19" t="s">
        <v>58</v>
      </c>
      <c r="AG22" s="23">
        <v>44889</v>
      </c>
      <c r="AH22" s="21">
        <v>44893</v>
      </c>
      <c r="AI22" s="19">
        <v>73</v>
      </c>
      <c r="AJ22" s="19">
        <v>9</v>
      </c>
      <c r="AK22" s="19">
        <v>-11</v>
      </c>
      <c r="AL22" s="22" t="s">
        <v>4513</v>
      </c>
      <c r="AM22" s="19" t="s">
        <v>4527</v>
      </c>
      <c r="AN22" s="19">
        <v>28</v>
      </c>
      <c r="AO22" s="19" t="s">
        <v>138</v>
      </c>
      <c r="AP22" s="19" t="s">
        <v>139</v>
      </c>
      <c r="AQ22" s="19" t="s">
        <v>140</v>
      </c>
      <c r="AR22" s="19" t="s">
        <v>94</v>
      </c>
      <c r="AS22" s="19" t="s">
        <v>55</v>
      </c>
      <c r="AT22" s="19" t="s">
        <v>61</v>
      </c>
      <c r="AU22" s="19" t="s">
        <v>132</v>
      </c>
      <c r="AV22" s="19" t="s">
        <v>63</v>
      </c>
      <c r="AW22" s="19" t="s">
        <v>63</v>
      </c>
      <c r="AX22" s="19" t="s">
        <v>63</v>
      </c>
      <c r="AY22" s="19" t="s">
        <v>64</v>
      </c>
      <c r="AZ22" s="19" t="s">
        <v>3822</v>
      </c>
      <c r="BA22" s="21">
        <v>44917</v>
      </c>
      <c r="BB22" s="19">
        <v>12</v>
      </c>
      <c r="BC22" s="19">
        <v>2022</v>
      </c>
      <c r="BD22" s="19" t="s">
        <v>63</v>
      </c>
      <c r="BE22" s="19" t="s">
        <v>63</v>
      </c>
      <c r="BF22" s="19" t="s">
        <v>63</v>
      </c>
      <c r="BG22" s="19" t="s">
        <v>64</v>
      </c>
      <c r="BH22" s="22" t="s">
        <v>4513</v>
      </c>
      <c r="BI22" s="22" t="s">
        <v>4513</v>
      </c>
      <c r="BJ22" s="22"/>
      <c r="BK22" s="22"/>
      <c r="BL22" s="19" t="s">
        <v>4513</v>
      </c>
      <c r="BM22" s="22" t="s">
        <v>4513</v>
      </c>
      <c r="BN22" s="22" t="s">
        <v>4513</v>
      </c>
      <c r="BO22" s="22"/>
      <c r="BP22" s="22"/>
      <c r="BQ22" s="19" t="s">
        <v>64</v>
      </c>
      <c r="BR22" s="22"/>
      <c r="BS22" s="22"/>
      <c r="BT22" s="19">
        <v>73</v>
      </c>
      <c r="BU22" s="22"/>
      <c r="BV22" s="19"/>
      <c r="BW22" s="19"/>
      <c r="BX22" s="19">
        <v>2022</v>
      </c>
      <c r="BY22" s="95" t="str">
        <f>IFERROR(
IF(OR(AZ22="anulado",AZ22="stand by"),CONCATENATE(AZ22,": ",AT22),
IF(OR(YEAR(BA22)=2022,YEAR(BA22)=2023),CONCATENATE("Se activó en ",YEAR(BA22)),
IF(AND(OR(AZ22="En proceso",AZ22="facturando"),AND(AV22="-",BA22="")),"Por revisar",
IF(BA22="",IF(AV22="NUEVAS",CONCATENATE("Estado: ",AZ22,", ",AV22),
IF(AX22=Meses!$A$3,"Por revisar",
IF(AT22="","Sin registro","En programación Frcst."))),"En programación")))),
"Error")</f>
        <v>Se activó en 2022</v>
      </c>
      <c r="BZ22" s="14" t="str">
        <f t="shared" si="2"/>
        <v/>
      </c>
      <c r="CA22" s="95" t="str">
        <f>IF(BY22="En programación Frcst.",VLOOKUP(AX22,Meses!$A$1:$H$14,3+HLOOKUP(Cronograma!AV22,Meses!$D$1:$G$2,2,FALSE),FALSE),
IF(BY22="En programación",BA22,""))</f>
        <v/>
      </c>
      <c r="CB22" s="95" t="str">
        <f t="shared" si="0"/>
        <v/>
      </c>
      <c r="CC22" s="91" t="str">
        <f>IFERROR(
(VLOOKUP(MONTH(CA22),Meses!$B$3:$C$14,2,FALSE)-DAY(CA22))/VLOOKUP(MONTH(CA22),Meses!$B$3:$C$14,2,FALSE)*CD22,
"")</f>
        <v/>
      </c>
      <c r="CD22" s="92">
        <f t="shared" si="1"/>
        <v>14000</v>
      </c>
    </row>
    <row r="23" spans="1:82" ht="31.8" thickBot="1" x14ac:dyDescent="0.6">
      <c r="A23" s="25" t="s">
        <v>141</v>
      </c>
      <c r="B23" s="25" t="s">
        <v>142</v>
      </c>
      <c r="C23" s="25" t="s">
        <v>143</v>
      </c>
      <c r="D23" s="29" t="s">
        <v>144</v>
      </c>
      <c r="E23" s="26">
        <v>44823</v>
      </c>
      <c r="F23" s="26">
        <v>45107.599386574067</v>
      </c>
      <c r="G23" s="26">
        <v>44843</v>
      </c>
      <c r="H23" s="27"/>
      <c r="I23" s="27"/>
      <c r="J23" s="27"/>
      <c r="K23" s="27">
        <v>0</v>
      </c>
      <c r="L23" s="27"/>
      <c r="M23" s="27"/>
      <c r="N23" s="27"/>
      <c r="O23" s="25" t="s">
        <v>54</v>
      </c>
      <c r="P23" s="25" t="s">
        <v>54</v>
      </c>
      <c r="Q23" s="25" t="s">
        <v>55</v>
      </c>
      <c r="R23" s="25">
        <v>4500</v>
      </c>
      <c r="S23" s="25" t="s">
        <v>145</v>
      </c>
      <c r="T23" s="25" t="s">
        <v>145</v>
      </c>
      <c r="U23" s="30" t="e">
        <v>#NAME?</v>
      </c>
      <c r="V23" s="27"/>
      <c r="W23" s="27"/>
      <c r="X23" s="27">
        <v>0</v>
      </c>
      <c r="Y23" s="23">
        <v>7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5" t="s">
        <v>58</v>
      </c>
      <c r="AG23" s="27">
        <v>0</v>
      </c>
      <c r="AH23" s="27">
        <v>0</v>
      </c>
      <c r="AI23" s="25">
        <v>-44823</v>
      </c>
      <c r="AJ23" s="25">
        <v>-44843</v>
      </c>
      <c r="AK23" s="25">
        <v>0</v>
      </c>
      <c r="AL23" s="27" t="s">
        <v>4513</v>
      </c>
      <c r="AM23" s="27">
        <v>0</v>
      </c>
      <c r="AN23" s="27" t="s">
        <v>4513</v>
      </c>
      <c r="AO23" s="25" t="e">
        <v>#N/A</v>
      </c>
      <c r="AP23" s="25" t="s">
        <v>82</v>
      </c>
      <c r="AQ23" s="25" t="s">
        <v>82</v>
      </c>
      <c r="AR23" s="25" t="s">
        <v>60</v>
      </c>
      <c r="AS23" s="25" t="s">
        <v>55</v>
      </c>
      <c r="AT23" s="25" t="s">
        <v>146</v>
      </c>
      <c r="AU23" s="25" t="s">
        <v>62</v>
      </c>
      <c r="AV23" s="25" t="s">
        <v>63</v>
      </c>
      <c r="AW23" s="25" t="s">
        <v>63</v>
      </c>
      <c r="AX23" s="25" t="s">
        <v>63</v>
      </c>
      <c r="AY23" s="25" t="s">
        <v>64</v>
      </c>
      <c r="AZ23" s="25" t="s">
        <v>3825</v>
      </c>
      <c r="BA23" s="27">
        <v>0</v>
      </c>
      <c r="BB23" s="25">
        <v>1</v>
      </c>
      <c r="BC23" s="25">
        <v>1900</v>
      </c>
      <c r="BD23" s="25" t="s">
        <v>63</v>
      </c>
      <c r="BE23" s="25" t="s">
        <v>63</v>
      </c>
      <c r="BF23" s="25" t="s">
        <v>63</v>
      </c>
      <c r="BG23" s="25" t="s">
        <v>64</v>
      </c>
      <c r="BH23" s="27" t="s">
        <v>4513</v>
      </c>
      <c r="BI23" s="27" t="s">
        <v>4513</v>
      </c>
      <c r="BJ23" s="27"/>
      <c r="BK23" s="27"/>
      <c r="BL23" s="25" t="s">
        <v>4513</v>
      </c>
      <c r="BM23" s="27" t="s">
        <v>4513</v>
      </c>
      <c r="BN23" s="27" t="s">
        <v>4513</v>
      </c>
      <c r="BO23" s="25" t="s">
        <v>3826</v>
      </c>
      <c r="BP23" s="27"/>
      <c r="BQ23" s="25" t="s">
        <v>64</v>
      </c>
      <c r="BR23" s="27"/>
      <c r="BS23" s="27"/>
      <c r="BT23" s="27"/>
      <c r="BU23" s="25">
        <v>499</v>
      </c>
      <c r="BV23" s="25"/>
      <c r="BW23" s="25" t="s">
        <v>3823</v>
      </c>
      <c r="BX23" s="27"/>
      <c r="BY23" s="95" t="str">
        <f>IFERROR(
IF(OR(AZ23="anulado",AZ23="stand by"),CONCATENATE(AZ23,": ",AT23),
IF(OR(YEAR(BA23)=2022,YEAR(BA23)=2023),CONCATENATE("Se activó en ",YEAR(BA23)),
IF(AND(OR(AZ23="En proceso",AZ23="facturando"),AND(AV23="-",BA23="")),"Por revisar",
IF(BA23="",IF(AV23="NUEVAS",CONCATENATE("Estado: ",AZ23,", ",AV23),
IF(AX23=Meses!$A$3,"Por revisar",
IF(AT23="","Sin registro","En programación Frcst."))),"En programación")))),
"Error")</f>
        <v>stand by: Devolver Sales</v>
      </c>
      <c r="BZ23" s="14" t="str">
        <f t="shared" si="2"/>
        <v/>
      </c>
      <c r="CA23" s="95" t="str">
        <f>IF(BY23="En programación Frcst.",VLOOKUP(AX23,Meses!$A$1:$H$14,3+HLOOKUP(Cronograma!AV23,Meses!$D$1:$G$2,2,FALSE),FALSE),
IF(BY23="En programación",BA23,""))</f>
        <v/>
      </c>
      <c r="CB23" s="95" t="str">
        <f t="shared" si="0"/>
        <v/>
      </c>
      <c r="CC23" s="91" t="str">
        <f>IFERROR(
(VLOOKUP(MONTH(CA23),Meses!$B$3:$C$14,2,FALSE)-DAY(CA23))/VLOOKUP(MONTH(CA23),Meses!$B$3:$C$14,2,FALSE)*CD23,
"")</f>
        <v/>
      </c>
      <c r="CD23" s="92">
        <f t="shared" si="1"/>
        <v>4500</v>
      </c>
    </row>
    <row r="24" spans="1:82" ht="31.8" thickBot="1" x14ac:dyDescent="0.6">
      <c r="A24" s="19" t="s">
        <v>147</v>
      </c>
      <c r="B24" s="19" t="s">
        <v>148</v>
      </c>
      <c r="C24" s="19" t="s">
        <v>149</v>
      </c>
      <c r="D24" s="19" t="s">
        <v>53</v>
      </c>
      <c r="E24" s="21">
        <v>44824</v>
      </c>
      <c r="F24" s="21">
        <v>45062.803865740738</v>
      </c>
      <c r="G24" s="21">
        <v>44824</v>
      </c>
      <c r="H24" s="21">
        <v>44830</v>
      </c>
      <c r="I24" s="21">
        <v>44841</v>
      </c>
      <c r="J24" s="21">
        <v>44841</v>
      </c>
      <c r="K24" s="119" t="s">
        <v>4519</v>
      </c>
      <c r="L24" s="19">
        <v>2022093497</v>
      </c>
      <c r="M24" s="21">
        <v>44832</v>
      </c>
      <c r="N24" s="21">
        <v>44847</v>
      </c>
      <c r="O24" s="19" t="s">
        <v>54</v>
      </c>
      <c r="P24" s="19" t="s">
        <v>54</v>
      </c>
      <c r="Q24" s="19" t="s">
        <v>55</v>
      </c>
      <c r="R24" s="19">
        <v>5250</v>
      </c>
      <c r="S24" s="19" t="s">
        <v>4528</v>
      </c>
      <c r="T24" s="19" t="s">
        <v>4528</v>
      </c>
      <c r="U24" s="19" t="e">
        <v>#NAME?</v>
      </c>
      <c r="V24" s="19" t="s">
        <v>80</v>
      </c>
      <c r="W24" s="19" t="s">
        <v>68</v>
      </c>
      <c r="X24" s="23">
        <v>44827</v>
      </c>
      <c r="Y24" s="23">
        <v>44834</v>
      </c>
      <c r="Z24" s="23">
        <v>44827</v>
      </c>
      <c r="AA24" s="23">
        <v>44827</v>
      </c>
      <c r="AB24" s="19" t="s">
        <v>58</v>
      </c>
      <c r="AC24" s="23">
        <v>44830</v>
      </c>
      <c r="AD24" s="19" t="s">
        <v>58</v>
      </c>
      <c r="AE24" s="23">
        <v>44832</v>
      </c>
      <c r="AF24" s="23">
        <v>44834</v>
      </c>
      <c r="AG24" s="23">
        <v>44834</v>
      </c>
      <c r="AH24" s="21">
        <v>44841</v>
      </c>
      <c r="AI24" s="19">
        <v>17</v>
      </c>
      <c r="AJ24" s="19">
        <v>6</v>
      </c>
      <c r="AK24" s="19">
        <v>11</v>
      </c>
      <c r="AL24" s="19" t="s">
        <v>15</v>
      </c>
      <c r="AM24" s="19" t="s">
        <v>4521</v>
      </c>
      <c r="AN24" s="19">
        <v>7</v>
      </c>
      <c r="AO24" s="22"/>
      <c r="AP24" s="19" t="s">
        <v>82</v>
      </c>
      <c r="AQ24" s="19" t="s">
        <v>82</v>
      </c>
      <c r="AR24" s="19" t="s">
        <v>60</v>
      </c>
      <c r="AS24" s="19" t="s">
        <v>55</v>
      </c>
      <c r="AT24" s="19" t="s">
        <v>61</v>
      </c>
      <c r="AU24" s="19" t="s">
        <v>62</v>
      </c>
      <c r="AV24" s="19" t="s">
        <v>63</v>
      </c>
      <c r="AW24" s="19" t="s">
        <v>63</v>
      </c>
      <c r="AX24" s="19" t="s">
        <v>63</v>
      </c>
      <c r="AY24" s="19" t="s">
        <v>64</v>
      </c>
      <c r="AZ24" s="19" t="s">
        <v>3822</v>
      </c>
      <c r="BA24" s="21">
        <v>44847</v>
      </c>
      <c r="BB24" s="19">
        <v>10</v>
      </c>
      <c r="BC24" s="19">
        <v>2022</v>
      </c>
      <c r="BD24" s="19" t="s">
        <v>63</v>
      </c>
      <c r="BE24" s="19" t="s">
        <v>63</v>
      </c>
      <c r="BF24" s="19" t="s">
        <v>63</v>
      </c>
      <c r="BG24" s="19" t="s">
        <v>64</v>
      </c>
      <c r="BH24" s="22" t="s">
        <v>4513</v>
      </c>
      <c r="BI24" s="22" t="s">
        <v>4513</v>
      </c>
      <c r="BJ24" s="22"/>
      <c r="BK24" s="22"/>
      <c r="BL24" s="19" t="s">
        <v>4513</v>
      </c>
      <c r="BM24" s="22" t="s">
        <v>4513</v>
      </c>
      <c r="BN24" s="22" t="s">
        <v>4513</v>
      </c>
      <c r="BO24" s="22"/>
      <c r="BP24" s="22"/>
      <c r="BQ24" s="19" t="s">
        <v>64</v>
      </c>
      <c r="BR24" s="22"/>
      <c r="BS24" s="22"/>
      <c r="BT24" s="19">
        <v>17</v>
      </c>
      <c r="BU24" s="22"/>
      <c r="BV24" s="19"/>
      <c r="BW24" s="19"/>
      <c r="BX24" s="19">
        <v>2022</v>
      </c>
      <c r="BY24" s="95" t="str">
        <f>IFERROR(
IF(OR(AZ24="anulado",AZ24="stand by"),CONCATENATE(AZ24,": ",AT24),
IF(OR(YEAR(BA24)=2022,YEAR(BA24)=2023),CONCATENATE("Se activó en ",YEAR(BA24)),
IF(AND(OR(AZ24="En proceso",AZ24="facturando"),AND(AV24="-",BA24="")),"Por revisar",
IF(BA24="",IF(AV24="NUEVAS",CONCATENATE("Estado: ",AZ24,", ",AV24),
IF(AX24=Meses!$A$3,"Por revisar",
IF(AT24="","Sin registro","En programación Frcst."))),"En programación")))),
"Error")</f>
        <v>Se activó en 2022</v>
      </c>
      <c r="BZ24" s="14" t="str">
        <f t="shared" si="2"/>
        <v/>
      </c>
      <c r="CA24" s="95" t="str">
        <f>IF(BY24="En programación Frcst.",VLOOKUP(AX24,Meses!$A$1:$H$14,3+HLOOKUP(Cronograma!AV24,Meses!$D$1:$G$2,2,FALSE),FALSE),
IF(BY24="En programación",BA24,""))</f>
        <v/>
      </c>
      <c r="CB24" s="95" t="str">
        <f t="shared" si="0"/>
        <v/>
      </c>
      <c r="CC24" s="91" t="str">
        <f>IFERROR(
(VLOOKUP(MONTH(CA24),Meses!$B$3:$C$14,2,FALSE)-DAY(CA24))/VLOOKUP(MONTH(CA24),Meses!$B$3:$C$14,2,FALSE)*CD24,
"")</f>
        <v/>
      </c>
      <c r="CD24" s="92">
        <f t="shared" si="1"/>
        <v>5250</v>
      </c>
    </row>
    <row r="25" spans="1:82" ht="31.8" thickBot="1" x14ac:dyDescent="0.6">
      <c r="A25" s="25" t="s">
        <v>147</v>
      </c>
      <c r="B25" s="25" t="s">
        <v>150</v>
      </c>
      <c r="C25" s="25" t="s">
        <v>151</v>
      </c>
      <c r="D25" s="25" t="s">
        <v>53</v>
      </c>
      <c r="E25" s="26">
        <v>44824</v>
      </c>
      <c r="F25" s="26">
        <v>45062.803865740738</v>
      </c>
      <c r="G25" s="26">
        <v>44824</v>
      </c>
      <c r="H25" s="26">
        <v>44830</v>
      </c>
      <c r="I25" s="26">
        <v>44841</v>
      </c>
      <c r="J25" s="26">
        <v>44841</v>
      </c>
      <c r="K25" s="120" t="s">
        <v>4519</v>
      </c>
      <c r="L25" s="25">
        <v>2022093510</v>
      </c>
      <c r="M25" s="26">
        <v>44832</v>
      </c>
      <c r="N25" s="26">
        <v>44847</v>
      </c>
      <c r="O25" s="25" t="s">
        <v>54</v>
      </c>
      <c r="P25" s="25" t="s">
        <v>54</v>
      </c>
      <c r="Q25" s="25" t="s">
        <v>55</v>
      </c>
      <c r="R25" s="25">
        <v>3700</v>
      </c>
      <c r="S25" s="25" t="s">
        <v>4528</v>
      </c>
      <c r="T25" s="25" t="s">
        <v>4528</v>
      </c>
      <c r="U25" s="25" t="e">
        <v>#NAME?</v>
      </c>
      <c r="V25" s="25" t="s">
        <v>80</v>
      </c>
      <c r="W25" s="25" t="s">
        <v>68</v>
      </c>
      <c r="X25" s="23">
        <v>44827</v>
      </c>
      <c r="Y25" s="23">
        <v>44834</v>
      </c>
      <c r="Z25" s="23">
        <v>44827</v>
      </c>
      <c r="AA25" s="23">
        <v>44827</v>
      </c>
      <c r="AB25" s="25" t="s">
        <v>58</v>
      </c>
      <c r="AC25" s="23">
        <v>44830</v>
      </c>
      <c r="AD25" s="25" t="s">
        <v>58</v>
      </c>
      <c r="AE25" s="23">
        <v>44832</v>
      </c>
      <c r="AF25" s="23">
        <v>44834</v>
      </c>
      <c r="AG25" s="23">
        <v>44834</v>
      </c>
      <c r="AH25" s="26">
        <v>44841</v>
      </c>
      <c r="AI25" s="25">
        <v>17</v>
      </c>
      <c r="AJ25" s="25">
        <v>6</v>
      </c>
      <c r="AK25" s="25">
        <v>11</v>
      </c>
      <c r="AL25" s="25" t="s">
        <v>15</v>
      </c>
      <c r="AM25" s="25" t="s">
        <v>4521</v>
      </c>
      <c r="AN25" s="25">
        <v>7</v>
      </c>
      <c r="AO25" s="27"/>
      <c r="AP25" s="25" t="s">
        <v>82</v>
      </c>
      <c r="AQ25" s="25" t="s">
        <v>82</v>
      </c>
      <c r="AR25" s="25" t="s">
        <v>60</v>
      </c>
      <c r="AS25" s="25" t="s">
        <v>55</v>
      </c>
      <c r="AT25" s="25" t="s">
        <v>61</v>
      </c>
      <c r="AU25" s="25" t="s">
        <v>62</v>
      </c>
      <c r="AV25" s="25" t="s">
        <v>63</v>
      </c>
      <c r="AW25" s="25" t="s">
        <v>63</v>
      </c>
      <c r="AX25" s="25" t="s">
        <v>63</v>
      </c>
      <c r="AY25" s="25" t="s">
        <v>64</v>
      </c>
      <c r="AZ25" s="25" t="s">
        <v>3822</v>
      </c>
      <c r="BA25" s="26">
        <v>44847</v>
      </c>
      <c r="BB25" s="25">
        <v>10</v>
      </c>
      <c r="BC25" s="25">
        <v>2022</v>
      </c>
      <c r="BD25" s="25" t="s">
        <v>63</v>
      </c>
      <c r="BE25" s="25" t="s">
        <v>63</v>
      </c>
      <c r="BF25" s="25" t="s">
        <v>63</v>
      </c>
      <c r="BG25" s="25" t="s">
        <v>64</v>
      </c>
      <c r="BH25" s="27" t="s">
        <v>4513</v>
      </c>
      <c r="BI25" s="27" t="s">
        <v>4513</v>
      </c>
      <c r="BJ25" s="27"/>
      <c r="BK25" s="27"/>
      <c r="BL25" s="25" t="s">
        <v>4513</v>
      </c>
      <c r="BM25" s="27" t="s">
        <v>4513</v>
      </c>
      <c r="BN25" s="27" t="s">
        <v>4513</v>
      </c>
      <c r="BO25" s="27"/>
      <c r="BP25" s="27"/>
      <c r="BQ25" s="25" t="s">
        <v>64</v>
      </c>
      <c r="BR25" s="27"/>
      <c r="BS25" s="27"/>
      <c r="BT25" s="25">
        <v>17</v>
      </c>
      <c r="BU25" s="27"/>
      <c r="BV25" s="25"/>
      <c r="BW25" s="25"/>
      <c r="BX25" s="25">
        <v>2022</v>
      </c>
      <c r="BY25" s="95" t="str">
        <f>IFERROR(
IF(OR(AZ25="anulado",AZ25="stand by"),CONCATENATE(AZ25,": ",AT25),
IF(OR(YEAR(BA25)=2022,YEAR(BA25)=2023),CONCATENATE("Se activó en ",YEAR(BA25)),
IF(AND(OR(AZ25="En proceso",AZ25="facturando"),AND(AV25="-",BA25="")),"Por revisar",
IF(BA25="",IF(AV25="NUEVAS",CONCATENATE("Estado: ",AZ25,", ",AV25),
IF(AX25=Meses!$A$3,"Por revisar",
IF(AT25="","Sin registro","En programación Frcst."))),"En programación")))),
"Error")</f>
        <v>Se activó en 2022</v>
      </c>
      <c r="BZ25" s="14" t="str">
        <f t="shared" si="2"/>
        <v/>
      </c>
      <c r="CA25" s="95" t="str">
        <f>IF(BY25="En programación Frcst.",VLOOKUP(AX25,Meses!$A$1:$H$14,3+HLOOKUP(Cronograma!AV25,Meses!$D$1:$G$2,2,FALSE),FALSE),
IF(BY25="En programación",BA25,""))</f>
        <v/>
      </c>
      <c r="CB25" s="95" t="str">
        <f t="shared" si="0"/>
        <v/>
      </c>
      <c r="CC25" s="91" t="str">
        <f>IFERROR(
(VLOOKUP(MONTH(CA25),Meses!$B$3:$C$14,2,FALSE)-DAY(CA25))/VLOOKUP(MONTH(CA25),Meses!$B$3:$C$14,2,FALSE)*CD25,
"")</f>
        <v/>
      </c>
      <c r="CD25" s="92">
        <f t="shared" si="1"/>
        <v>3700</v>
      </c>
    </row>
    <row r="26" spans="1:82" ht="31.8" thickBot="1" x14ac:dyDescent="0.6">
      <c r="A26" s="19" t="s">
        <v>152</v>
      </c>
      <c r="B26" s="19" t="s">
        <v>153</v>
      </c>
      <c r="C26" s="19" t="s">
        <v>154</v>
      </c>
      <c r="D26" s="19" t="s">
        <v>53</v>
      </c>
      <c r="E26" s="21">
        <v>44828</v>
      </c>
      <c r="F26" s="21">
        <v>45062.803900462961</v>
      </c>
      <c r="G26" s="21">
        <v>44828</v>
      </c>
      <c r="H26" s="21">
        <v>44835</v>
      </c>
      <c r="I26" s="21">
        <v>44849</v>
      </c>
      <c r="J26" s="21">
        <v>44849</v>
      </c>
      <c r="K26" s="119" t="s">
        <v>4519</v>
      </c>
      <c r="L26" s="19">
        <v>2022100894</v>
      </c>
      <c r="M26" s="21">
        <v>44839</v>
      </c>
      <c r="N26" s="21">
        <v>44854</v>
      </c>
      <c r="O26" s="19" t="s">
        <v>54</v>
      </c>
      <c r="P26" s="19" t="s">
        <v>54</v>
      </c>
      <c r="Q26" s="19" t="s">
        <v>55</v>
      </c>
      <c r="R26" s="19">
        <v>10693</v>
      </c>
      <c r="S26" s="19" t="s">
        <v>4520</v>
      </c>
      <c r="T26" s="19" t="s">
        <v>4520</v>
      </c>
      <c r="U26" s="19" t="e">
        <v>#NAME?</v>
      </c>
      <c r="V26" s="19" t="s">
        <v>136</v>
      </c>
      <c r="W26" s="19" t="s">
        <v>155</v>
      </c>
      <c r="X26" s="23">
        <v>44830</v>
      </c>
      <c r="Y26" s="23">
        <v>44837</v>
      </c>
      <c r="Z26" s="23">
        <v>44830</v>
      </c>
      <c r="AA26" s="23">
        <v>44830</v>
      </c>
      <c r="AB26" s="19" t="s">
        <v>58</v>
      </c>
      <c r="AC26" s="23">
        <v>44833</v>
      </c>
      <c r="AD26" s="23">
        <v>44835</v>
      </c>
      <c r="AE26" s="23">
        <v>44840</v>
      </c>
      <c r="AF26" s="23">
        <v>44842</v>
      </c>
      <c r="AG26" s="23">
        <v>44842</v>
      </c>
      <c r="AH26" s="21">
        <v>44849</v>
      </c>
      <c r="AI26" s="19">
        <v>21</v>
      </c>
      <c r="AJ26" s="19">
        <v>7</v>
      </c>
      <c r="AK26" s="19">
        <v>14</v>
      </c>
      <c r="AL26" s="19" t="s">
        <v>15</v>
      </c>
      <c r="AM26" s="19" t="s">
        <v>4521</v>
      </c>
      <c r="AN26" s="19">
        <v>15</v>
      </c>
      <c r="AO26" s="22"/>
      <c r="AP26" s="22" t="s">
        <v>82</v>
      </c>
      <c r="AQ26" s="19" t="s">
        <v>82</v>
      </c>
      <c r="AR26" s="19" t="s">
        <v>94</v>
      </c>
      <c r="AS26" s="19" t="s">
        <v>55</v>
      </c>
      <c r="AT26" s="19" t="s">
        <v>61</v>
      </c>
      <c r="AU26" s="19" t="s">
        <v>62</v>
      </c>
      <c r="AV26" s="19" t="s">
        <v>63</v>
      </c>
      <c r="AW26" s="19" t="s">
        <v>63</v>
      </c>
      <c r="AX26" s="19" t="s">
        <v>63</v>
      </c>
      <c r="AY26" s="19" t="s">
        <v>64</v>
      </c>
      <c r="AZ26" s="19" t="s">
        <v>3822</v>
      </c>
      <c r="BA26" s="21">
        <v>44854</v>
      </c>
      <c r="BB26" s="19">
        <v>10</v>
      </c>
      <c r="BC26" s="19">
        <v>2022</v>
      </c>
      <c r="BD26" s="19" t="s">
        <v>63</v>
      </c>
      <c r="BE26" s="19" t="s">
        <v>63</v>
      </c>
      <c r="BF26" s="19" t="s">
        <v>63</v>
      </c>
      <c r="BG26" s="19" t="s">
        <v>64</v>
      </c>
      <c r="BH26" s="22" t="s">
        <v>4513</v>
      </c>
      <c r="BI26" s="22" t="s">
        <v>4513</v>
      </c>
      <c r="BJ26" s="22"/>
      <c r="BK26" s="22"/>
      <c r="BL26" s="19" t="s">
        <v>4513</v>
      </c>
      <c r="BM26" s="22" t="s">
        <v>4513</v>
      </c>
      <c r="BN26" s="22" t="s">
        <v>4513</v>
      </c>
      <c r="BO26" s="22"/>
      <c r="BP26" s="22"/>
      <c r="BQ26" s="19" t="s">
        <v>64</v>
      </c>
      <c r="BR26" s="22"/>
      <c r="BS26" s="22"/>
      <c r="BT26" s="19">
        <v>21</v>
      </c>
      <c r="BU26" s="22"/>
      <c r="BV26" s="19"/>
      <c r="BW26" s="19"/>
      <c r="BX26" s="19">
        <v>2022</v>
      </c>
      <c r="BY26" s="95" t="str">
        <f>IFERROR(
IF(OR(AZ26="anulado",AZ26="stand by"),CONCATENATE(AZ26,": ",AT26),
IF(OR(YEAR(BA26)=2022,YEAR(BA26)=2023),CONCATENATE("Se activó en ",YEAR(BA26)),
IF(AND(OR(AZ26="En proceso",AZ26="facturando"),AND(AV26="-",BA26="")),"Por revisar",
IF(BA26="",IF(AV26="NUEVAS",CONCATENATE("Estado: ",AZ26,", ",AV26),
IF(AX26=Meses!$A$3,"Por revisar",
IF(AT26="","Sin registro","En programación Frcst."))),"En programación")))),
"Error")</f>
        <v>Se activó en 2022</v>
      </c>
      <c r="BZ26" s="14" t="str">
        <f t="shared" si="2"/>
        <v/>
      </c>
      <c r="CA26" s="95" t="str">
        <f>IF(BY26="En programación Frcst.",VLOOKUP(AX26,Meses!$A$1:$H$14,3+HLOOKUP(Cronograma!AV26,Meses!$D$1:$G$2,2,FALSE),FALSE),
IF(BY26="En programación",BA26,""))</f>
        <v/>
      </c>
      <c r="CB26" s="95" t="str">
        <f t="shared" si="0"/>
        <v/>
      </c>
      <c r="CC26" s="91" t="str">
        <f>IFERROR(
(VLOOKUP(MONTH(CA26),Meses!$B$3:$C$14,2,FALSE)-DAY(CA26))/VLOOKUP(MONTH(CA26),Meses!$B$3:$C$14,2,FALSE)*CD26,
"")</f>
        <v/>
      </c>
      <c r="CD26" s="92">
        <f t="shared" si="1"/>
        <v>10693</v>
      </c>
    </row>
    <row r="27" spans="1:82" ht="31.8" thickBot="1" x14ac:dyDescent="0.6">
      <c r="A27" s="25" t="s">
        <v>156</v>
      </c>
      <c r="B27" s="25" t="s">
        <v>157</v>
      </c>
      <c r="C27" s="25" t="s">
        <v>158</v>
      </c>
      <c r="D27" s="25" t="s">
        <v>53</v>
      </c>
      <c r="E27" s="26">
        <v>44833</v>
      </c>
      <c r="F27" s="26">
        <v>45062.803900462961</v>
      </c>
      <c r="G27" s="26">
        <v>44833</v>
      </c>
      <c r="H27" s="26">
        <v>44847</v>
      </c>
      <c r="I27" s="26">
        <v>44862</v>
      </c>
      <c r="J27" s="26">
        <v>44862</v>
      </c>
      <c r="K27" s="120" t="s">
        <v>4519</v>
      </c>
      <c r="L27" s="25">
        <v>2022103233</v>
      </c>
      <c r="M27" s="26">
        <v>44848</v>
      </c>
      <c r="N27" s="26">
        <v>44861</v>
      </c>
      <c r="O27" s="25" t="s">
        <v>54</v>
      </c>
      <c r="P27" s="25" t="s">
        <v>54</v>
      </c>
      <c r="Q27" s="25" t="s">
        <v>55</v>
      </c>
      <c r="R27" s="25">
        <v>110971</v>
      </c>
      <c r="S27" s="25" t="s">
        <v>4523</v>
      </c>
      <c r="T27" s="25" t="s">
        <v>4523</v>
      </c>
      <c r="U27" s="25" t="e">
        <v>#NAME?</v>
      </c>
      <c r="V27" s="25" t="s">
        <v>56</v>
      </c>
      <c r="W27" s="25" t="s">
        <v>57</v>
      </c>
      <c r="X27" s="27">
        <v>0</v>
      </c>
      <c r="Y27" s="23">
        <v>7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5" t="s">
        <v>58</v>
      </c>
      <c r="AG27" s="27">
        <v>0</v>
      </c>
      <c r="AH27" s="26">
        <v>44862</v>
      </c>
      <c r="AI27" s="25">
        <v>29</v>
      </c>
      <c r="AJ27" s="25">
        <v>14</v>
      </c>
      <c r="AK27" s="25">
        <v>15</v>
      </c>
      <c r="AL27" s="27" t="s">
        <v>4513</v>
      </c>
      <c r="AM27" s="25" t="s">
        <v>4521</v>
      </c>
      <c r="AN27" s="25">
        <v>28</v>
      </c>
      <c r="AO27" s="25" t="s">
        <v>159</v>
      </c>
      <c r="AP27" s="27" t="s">
        <v>82</v>
      </c>
      <c r="AQ27" s="25" t="s">
        <v>82</v>
      </c>
      <c r="AR27" s="25" t="s">
        <v>160</v>
      </c>
      <c r="AS27" s="25" t="s">
        <v>55</v>
      </c>
      <c r="AT27" s="25" t="s">
        <v>61</v>
      </c>
      <c r="AU27" s="25" t="s">
        <v>62</v>
      </c>
      <c r="AV27" s="25" t="s">
        <v>63</v>
      </c>
      <c r="AW27" s="25" t="s">
        <v>63</v>
      </c>
      <c r="AX27" s="25" t="s">
        <v>63</v>
      </c>
      <c r="AY27" s="25" t="s">
        <v>64</v>
      </c>
      <c r="AZ27" s="25" t="s">
        <v>3822</v>
      </c>
      <c r="BA27" s="26">
        <v>44861</v>
      </c>
      <c r="BB27" s="25">
        <v>10</v>
      </c>
      <c r="BC27" s="25">
        <v>2022</v>
      </c>
      <c r="BD27" s="25" t="s">
        <v>63</v>
      </c>
      <c r="BE27" s="25" t="s">
        <v>63</v>
      </c>
      <c r="BF27" s="25" t="s">
        <v>63</v>
      </c>
      <c r="BG27" s="25" t="s">
        <v>64</v>
      </c>
      <c r="BH27" s="27" t="s">
        <v>4513</v>
      </c>
      <c r="BI27" s="27" t="s">
        <v>4513</v>
      </c>
      <c r="BJ27" s="27"/>
      <c r="BK27" s="27"/>
      <c r="BL27" s="25" t="s">
        <v>4513</v>
      </c>
      <c r="BM27" s="27" t="s">
        <v>4513</v>
      </c>
      <c r="BN27" s="27" t="s">
        <v>4513</v>
      </c>
      <c r="BO27" s="27"/>
      <c r="BP27" s="27"/>
      <c r="BQ27" s="25" t="s">
        <v>64</v>
      </c>
      <c r="BR27" s="27"/>
      <c r="BS27" s="27"/>
      <c r="BT27" s="25">
        <v>29</v>
      </c>
      <c r="BU27" s="27"/>
      <c r="BV27" s="25"/>
      <c r="BW27" s="25"/>
      <c r="BX27" s="25">
        <v>2022</v>
      </c>
      <c r="BY27" s="95" t="str">
        <f>IFERROR(
IF(OR(AZ27="anulado",AZ27="stand by"),CONCATENATE(AZ27,": ",AT27),
IF(OR(YEAR(BA27)=2022,YEAR(BA27)=2023),CONCATENATE("Se activó en ",YEAR(BA27)),
IF(AND(OR(AZ27="En proceso",AZ27="facturando"),AND(AV27="-",BA27="")),"Por revisar",
IF(BA27="",IF(AV27="NUEVAS",CONCATENATE("Estado: ",AZ27,", ",AV27),
IF(AX27=Meses!$A$3,"Por revisar",
IF(AT27="","Sin registro","En programación Frcst."))),"En programación")))),
"Error")</f>
        <v>Se activó en 2022</v>
      </c>
      <c r="BZ27" s="14" t="str">
        <f t="shared" si="2"/>
        <v/>
      </c>
      <c r="CA27" s="95" t="str">
        <f>IF(BY27="En programación Frcst.",VLOOKUP(AX27,Meses!$A$1:$H$14,3+HLOOKUP(Cronograma!AV27,Meses!$D$1:$G$2,2,FALSE),FALSE),
IF(BY27="En programación",BA27,""))</f>
        <v/>
      </c>
      <c r="CB27" s="95" t="str">
        <f t="shared" si="0"/>
        <v/>
      </c>
      <c r="CC27" s="91" t="str">
        <f>IFERROR(
(VLOOKUP(MONTH(CA27),Meses!$B$3:$C$14,2,FALSE)-DAY(CA27))/VLOOKUP(MONTH(CA27),Meses!$B$3:$C$14,2,FALSE)*CD27,
"")</f>
        <v/>
      </c>
      <c r="CD27" s="92">
        <f t="shared" si="1"/>
        <v>110971</v>
      </c>
    </row>
    <row r="28" spans="1:82" ht="31.8" thickBot="1" x14ac:dyDescent="0.6">
      <c r="A28" s="19" t="s">
        <v>161</v>
      </c>
      <c r="B28" s="19" t="s">
        <v>162</v>
      </c>
      <c r="C28" s="19" t="s">
        <v>163</v>
      </c>
      <c r="D28" s="19" t="s">
        <v>53</v>
      </c>
      <c r="E28" s="21">
        <v>44834</v>
      </c>
      <c r="F28" s="21">
        <v>45062.803831018522</v>
      </c>
      <c r="G28" s="21">
        <v>44835</v>
      </c>
      <c r="H28" s="21">
        <v>44844</v>
      </c>
      <c r="I28" s="21">
        <v>44859</v>
      </c>
      <c r="J28" s="21">
        <v>44859</v>
      </c>
      <c r="K28" s="119" t="s">
        <v>4519</v>
      </c>
      <c r="L28" s="19">
        <v>2022103111</v>
      </c>
      <c r="M28" s="21">
        <v>44847</v>
      </c>
      <c r="N28" s="21">
        <v>44861</v>
      </c>
      <c r="O28" s="19" t="s">
        <v>54</v>
      </c>
      <c r="P28" s="19" t="s">
        <v>54</v>
      </c>
      <c r="Q28" s="19" t="s">
        <v>55</v>
      </c>
      <c r="R28" s="19">
        <v>1942</v>
      </c>
      <c r="S28" s="19" t="s">
        <v>4523</v>
      </c>
      <c r="T28" s="19" t="s">
        <v>4523</v>
      </c>
      <c r="U28" s="19" t="e">
        <v>#NAME?</v>
      </c>
      <c r="V28" s="19" t="s">
        <v>80</v>
      </c>
      <c r="W28" s="19" t="s">
        <v>68</v>
      </c>
      <c r="X28" s="23">
        <v>44845</v>
      </c>
      <c r="Y28" s="23">
        <v>44852</v>
      </c>
      <c r="Z28" s="23">
        <v>44845</v>
      </c>
      <c r="AA28" s="23">
        <v>44845</v>
      </c>
      <c r="AB28" s="19" t="s">
        <v>58</v>
      </c>
      <c r="AC28" s="23">
        <v>44848</v>
      </c>
      <c r="AD28" s="19" t="s">
        <v>58</v>
      </c>
      <c r="AE28" s="23">
        <v>44850</v>
      </c>
      <c r="AF28" s="23">
        <v>44852</v>
      </c>
      <c r="AG28" s="23">
        <v>44852</v>
      </c>
      <c r="AH28" s="21">
        <v>44859</v>
      </c>
      <c r="AI28" s="19">
        <v>25</v>
      </c>
      <c r="AJ28" s="19">
        <v>9</v>
      </c>
      <c r="AK28" s="19">
        <v>15</v>
      </c>
      <c r="AL28" s="19" t="s">
        <v>15</v>
      </c>
      <c r="AM28" s="19" t="s">
        <v>4521</v>
      </c>
      <c r="AN28" s="19">
        <v>25</v>
      </c>
      <c r="AO28" s="22"/>
      <c r="AP28" s="22" t="s">
        <v>82</v>
      </c>
      <c r="AQ28" s="19" t="s">
        <v>82</v>
      </c>
      <c r="AR28" s="19" t="s">
        <v>60</v>
      </c>
      <c r="AS28" s="19" t="s">
        <v>55</v>
      </c>
      <c r="AT28" s="19" t="s">
        <v>61</v>
      </c>
      <c r="AU28" s="19" t="s">
        <v>62</v>
      </c>
      <c r="AV28" s="19" t="s">
        <v>63</v>
      </c>
      <c r="AW28" s="19" t="s">
        <v>63</v>
      </c>
      <c r="AX28" s="19" t="s">
        <v>63</v>
      </c>
      <c r="AY28" s="19" t="s">
        <v>64</v>
      </c>
      <c r="AZ28" s="19" t="s">
        <v>3822</v>
      </c>
      <c r="BA28" s="21">
        <v>44861</v>
      </c>
      <c r="BB28" s="19">
        <v>10</v>
      </c>
      <c r="BC28" s="19">
        <v>2022</v>
      </c>
      <c r="BD28" s="19" t="s">
        <v>63</v>
      </c>
      <c r="BE28" s="19" t="s">
        <v>63</v>
      </c>
      <c r="BF28" s="19" t="s">
        <v>63</v>
      </c>
      <c r="BG28" s="19" t="s">
        <v>64</v>
      </c>
      <c r="BH28" s="22" t="s">
        <v>4513</v>
      </c>
      <c r="BI28" s="22" t="s">
        <v>4513</v>
      </c>
      <c r="BJ28" s="22"/>
      <c r="BK28" s="22"/>
      <c r="BL28" s="19" t="s">
        <v>4513</v>
      </c>
      <c r="BM28" s="22" t="s">
        <v>4513</v>
      </c>
      <c r="BN28" s="22" t="s">
        <v>4513</v>
      </c>
      <c r="BO28" s="22"/>
      <c r="BP28" s="22"/>
      <c r="BQ28" s="19" t="s">
        <v>64</v>
      </c>
      <c r="BR28" s="22"/>
      <c r="BS28" s="22"/>
      <c r="BT28" s="19">
        <v>25</v>
      </c>
      <c r="BU28" s="22"/>
      <c r="BV28" s="19"/>
      <c r="BW28" s="19"/>
      <c r="BX28" s="19">
        <v>2022</v>
      </c>
      <c r="BY28" s="95" t="str">
        <f>IFERROR(
IF(OR(AZ28="anulado",AZ28="stand by"),CONCATENATE(AZ28,": ",AT28),
IF(OR(YEAR(BA28)=2022,YEAR(BA28)=2023),CONCATENATE("Se activó en ",YEAR(BA28)),
IF(AND(OR(AZ28="En proceso",AZ28="facturando"),AND(AV28="-",BA28="")),"Por revisar",
IF(BA28="",IF(AV28="NUEVAS",CONCATENATE("Estado: ",AZ28,", ",AV28),
IF(AX28=Meses!$A$3,"Por revisar",
IF(AT28="","Sin registro","En programación Frcst."))),"En programación")))),
"Error")</f>
        <v>Se activó en 2022</v>
      </c>
      <c r="BZ28" s="14" t="str">
        <f t="shared" si="2"/>
        <v/>
      </c>
      <c r="CA28" s="95" t="str">
        <f>IF(BY28="En programación Frcst.",VLOOKUP(AX28,Meses!$A$1:$H$14,3+HLOOKUP(Cronograma!AV28,Meses!$D$1:$G$2,2,FALSE),FALSE),
IF(BY28="En programación",BA28,""))</f>
        <v/>
      </c>
      <c r="CB28" s="95" t="str">
        <f t="shared" si="0"/>
        <v/>
      </c>
      <c r="CC28" s="91" t="str">
        <f>IFERROR(
(VLOOKUP(MONTH(CA28),Meses!$B$3:$C$14,2,FALSE)-DAY(CA28))/VLOOKUP(MONTH(CA28),Meses!$B$3:$C$14,2,FALSE)*CD28,
"")</f>
        <v/>
      </c>
      <c r="CD28" s="92">
        <f t="shared" si="1"/>
        <v>1942</v>
      </c>
    </row>
    <row r="29" spans="1:82" ht="47.4" thickBot="1" x14ac:dyDescent="0.6">
      <c r="A29" s="25" t="s">
        <v>161</v>
      </c>
      <c r="B29" s="25" t="s">
        <v>164</v>
      </c>
      <c r="C29" s="25" t="s">
        <v>165</v>
      </c>
      <c r="D29" s="25" t="s">
        <v>53</v>
      </c>
      <c r="E29" s="26">
        <v>44835</v>
      </c>
      <c r="F29" s="26">
        <v>45062.803726851853</v>
      </c>
      <c r="G29" s="26">
        <v>44835</v>
      </c>
      <c r="H29" s="26">
        <v>44844</v>
      </c>
      <c r="I29" s="26">
        <v>44859</v>
      </c>
      <c r="J29" s="26">
        <v>44859</v>
      </c>
      <c r="K29" s="120" t="s">
        <v>4519</v>
      </c>
      <c r="L29" s="25">
        <v>2022103118</v>
      </c>
      <c r="M29" s="26">
        <v>44847</v>
      </c>
      <c r="N29" s="26">
        <v>44861</v>
      </c>
      <c r="O29" s="25" t="s">
        <v>54</v>
      </c>
      <c r="P29" s="25" t="s">
        <v>54</v>
      </c>
      <c r="Q29" s="25" t="s">
        <v>55</v>
      </c>
      <c r="R29" s="25">
        <v>4091</v>
      </c>
      <c r="S29" s="25" t="s">
        <v>4523</v>
      </c>
      <c r="T29" s="25" t="s">
        <v>4523</v>
      </c>
      <c r="U29" s="25" t="e">
        <v>#NAME?</v>
      </c>
      <c r="V29" s="25" t="s">
        <v>80</v>
      </c>
      <c r="W29" s="25" t="s">
        <v>68</v>
      </c>
      <c r="X29" s="23">
        <v>44845</v>
      </c>
      <c r="Y29" s="23">
        <v>44852</v>
      </c>
      <c r="Z29" s="23">
        <v>44845</v>
      </c>
      <c r="AA29" s="23">
        <v>44845</v>
      </c>
      <c r="AB29" s="25" t="s">
        <v>58</v>
      </c>
      <c r="AC29" s="23">
        <v>44848</v>
      </c>
      <c r="AD29" s="25" t="s">
        <v>58</v>
      </c>
      <c r="AE29" s="23">
        <v>44850</v>
      </c>
      <c r="AF29" s="23">
        <v>44852</v>
      </c>
      <c r="AG29" s="23">
        <v>44852</v>
      </c>
      <c r="AH29" s="26">
        <v>44859</v>
      </c>
      <c r="AI29" s="25">
        <v>24</v>
      </c>
      <c r="AJ29" s="25">
        <v>9</v>
      </c>
      <c r="AK29" s="25">
        <v>15</v>
      </c>
      <c r="AL29" s="25" t="s">
        <v>15</v>
      </c>
      <c r="AM29" s="25" t="s">
        <v>4521</v>
      </c>
      <c r="AN29" s="25">
        <v>25</v>
      </c>
      <c r="AO29" s="27"/>
      <c r="AP29" s="27" t="s">
        <v>82</v>
      </c>
      <c r="AQ29" s="25" t="s">
        <v>82</v>
      </c>
      <c r="AR29" s="25" t="s">
        <v>60</v>
      </c>
      <c r="AS29" s="25" t="s">
        <v>55</v>
      </c>
      <c r="AT29" s="25" t="s">
        <v>61</v>
      </c>
      <c r="AU29" s="25" t="s">
        <v>62</v>
      </c>
      <c r="AV29" s="25" t="s">
        <v>63</v>
      </c>
      <c r="AW29" s="25" t="s">
        <v>63</v>
      </c>
      <c r="AX29" s="25" t="s">
        <v>63</v>
      </c>
      <c r="AY29" s="25" t="s">
        <v>64</v>
      </c>
      <c r="AZ29" s="25" t="s">
        <v>3822</v>
      </c>
      <c r="BA29" s="26">
        <v>44861</v>
      </c>
      <c r="BB29" s="25">
        <v>10</v>
      </c>
      <c r="BC29" s="25">
        <v>2022</v>
      </c>
      <c r="BD29" s="25" t="s">
        <v>63</v>
      </c>
      <c r="BE29" s="25" t="s">
        <v>63</v>
      </c>
      <c r="BF29" s="25" t="s">
        <v>63</v>
      </c>
      <c r="BG29" s="25" t="s">
        <v>64</v>
      </c>
      <c r="BH29" s="27" t="s">
        <v>4513</v>
      </c>
      <c r="BI29" s="27" t="s">
        <v>4513</v>
      </c>
      <c r="BJ29" s="27"/>
      <c r="BK29" s="27"/>
      <c r="BL29" s="25" t="s">
        <v>4513</v>
      </c>
      <c r="BM29" s="27" t="s">
        <v>4513</v>
      </c>
      <c r="BN29" s="27" t="s">
        <v>4513</v>
      </c>
      <c r="BO29" s="27"/>
      <c r="BP29" s="27"/>
      <c r="BQ29" s="25" t="s">
        <v>64</v>
      </c>
      <c r="BR29" s="27"/>
      <c r="BS29" s="27"/>
      <c r="BT29" s="25">
        <v>24</v>
      </c>
      <c r="BU29" s="27"/>
      <c r="BV29" s="25"/>
      <c r="BW29" s="25"/>
      <c r="BX29" s="25">
        <v>2022</v>
      </c>
      <c r="BY29" s="95" t="str">
        <f>IFERROR(
IF(OR(AZ29="anulado",AZ29="stand by"),CONCATENATE(AZ29,": ",AT29),
IF(OR(YEAR(BA29)=2022,YEAR(BA29)=2023),CONCATENATE("Se activó en ",YEAR(BA29)),
IF(AND(OR(AZ29="En proceso",AZ29="facturando"),AND(AV29="-",BA29="")),"Por revisar",
IF(BA29="",IF(AV29="NUEVAS",CONCATENATE("Estado: ",AZ29,", ",AV29),
IF(AX29=Meses!$A$3,"Por revisar",
IF(AT29="","Sin registro","En programación Frcst."))),"En programación")))),
"Error")</f>
        <v>Se activó en 2022</v>
      </c>
      <c r="BZ29" s="14" t="str">
        <f t="shared" si="2"/>
        <v/>
      </c>
      <c r="CA29" s="95" t="str">
        <f>IF(BY29="En programación Frcst.",VLOOKUP(AX29,Meses!$A$1:$H$14,3+HLOOKUP(Cronograma!AV29,Meses!$D$1:$G$2,2,FALSE),FALSE),
IF(BY29="En programación",BA29,""))</f>
        <v/>
      </c>
      <c r="CB29" s="95" t="str">
        <f t="shared" si="0"/>
        <v/>
      </c>
      <c r="CC29" s="91" t="str">
        <f>IFERROR(
(VLOOKUP(MONTH(CA29),Meses!$B$3:$C$14,2,FALSE)-DAY(CA29))/VLOOKUP(MONTH(CA29),Meses!$B$3:$C$14,2,FALSE)*CD29,
"")</f>
        <v/>
      </c>
      <c r="CD29" s="92">
        <f t="shared" si="1"/>
        <v>4091</v>
      </c>
    </row>
    <row r="30" spans="1:82" ht="31.8" thickBot="1" x14ac:dyDescent="0.6">
      <c r="A30" s="19" t="s">
        <v>161</v>
      </c>
      <c r="B30" s="19" t="s">
        <v>166</v>
      </c>
      <c r="C30" s="19" t="s">
        <v>167</v>
      </c>
      <c r="D30" s="19" t="s">
        <v>53</v>
      </c>
      <c r="E30" s="21">
        <v>44835</v>
      </c>
      <c r="F30" s="21">
        <v>45062.803761574083</v>
      </c>
      <c r="G30" s="21">
        <v>44835</v>
      </c>
      <c r="H30" s="21">
        <v>44844</v>
      </c>
      <c r="I30" s="21">
        <v>44860</v>
      </c>
      <c r="J30" s="21">
        <v>44860</v>
      </c>
      <c r="K30" s="119" t="s">
        <v>4519</v>
      </c>
      <c r="L30" s="19">
        <v>2022103100</v>
      </c>
      <c r="M30" s="21">
        <v>44847</v>
      </c>
      <c r="N30" s="21">
        <v>44861</v>
      </c>
      <c r="O30" s="19" t="s">
        <v>54</v>
      </c>
      <c r="P30" s="19" t="s">
        <v>54</v>
      </c>
      <c r="Q30" s="19" t="s">
        <v>55</v>
      </c>
      <c r="R30" s="19">
        <v>612</v>
      </c>
      <c r="S30" s="19" t="s">
        <v>4523</v>
      </c>
      <c r="T30" s="19" t="s">
        <v>4523</v>
      </c>
      <c r="U30" s="19" t="e">
        <v>#NAME?</v>
      </c>
      <c r="V30" s="19" t="s">
        <v>80</v>
      </c>
      <c r="W30" s="19" t="s">
        <v>68</v>
      </c>
      <c r="X30" s="23">
        <v>44846</v>
      </c>
      <c r="Y30" s="23">
        <v>44853</v>
      </c>
      <c r="Z30" s="23">
        <v>44846</v>
      </c>
      <c r="AA30" s="23">
        <v>44846</v>
      </c>
      <c r="AB30" s="19" t="s">
        <v>58</v>
      </c>
      <c r="AC30" s="23">
        <v>44849</v>
      </c>
      <c r="AD30" s="19" t="s">
        <v>58</v>
      </c>
      <c r="AE30" s="23">
        <v>44851</v>
      </c>
      <c r="AF30" s="23">
        <v>44853</v>
      </c>
      <c r="AG30" s="23">
        <v>44853</v>
      </c>
      <c r="AH30" s="21">
        <v>44860</v>
      </c>
      <c r="AI30" s="19">
        <v>25</v>
      </c>
      <c r="AJ30" s="19">
        <v>9</v>
      </c>
      <c r="AK30" s="19">
        <v>16</v>
      </c>
      <c r="AL30" s="19" t="s">
        <v>15</v>
      </c>
      <c r="AM30" s="19" t="s">
        <v>4521</v>
      </c>
      <c r="AN30" s="19">
        <v>26</v>
      </c>
      <c r="AO30" s="22"/>
      <c r="AP30" s="22" t="s">
        <v>82</v>
      </c>
      <c r="AQ30" s="19" t="s">
        <v>82</v>
      </c>
      <c r="AR30" s="19" t="s">
        <v>60</v>
      </c>
      <c r="AS30" s="19" t="s">
        <v>55</v>
      </c>
      <c r="AT30" s="19" t="s">
        <v>61</v>
      </c>
      <c r="AU30" s="19" t="s">
        <v>62</v>
      </c>
      <c r="AV30" s="19" t="s">
        <v>63</v>
      </c>
      <c r="AW30" s="19" t="s">
        <v>63</v>
      </c>
      <c r="AX30" s="19" t="s">
        <v>63</v>
      </c>
      <c r="AY30" s="19" t="s">
        <v>64</v>
      </c>
      <c r="AZ30" s="19" t="s">
        <v>3822</v>
      </c>
      <c r="BA30" s="21">
        <v>44861</v>
      </c>
      <c r="BB30" s="19">
        <v>10</v>
      </c>
      <c r="BC30" s="19">
        <v>2022</v>
      </c>
      <c r="BD30" s="19" t="s">
        <v>63</v>
      </c>
      <c r="BE30" s="19" t="s">
        <v>63</v>
      </c>
      <c r="BF30" s="19" t="s">
        <v>63</v>
      </c>
      <c r="BG30" s="19" t="s">
        <v>64</v>
      </c>
      <c r="BH30" s="22" t="s">
        <v>4513</v>
      </c>
      <c r="BI30" s="22" t="s">
        <v>4513</v>
      </c>
      <c r="BJ30" s="22"/>
      <c r="BK30" s="22"/>
      <c r="BL30" s="19" t="s">
        <v>4513</v>
      </c>
      <c r="BM30" s="22" t="s">
        <v>4513</v>
      </c>
      <c r="BN30" s="22" t="s">
        <v>4513</v>
      </c>
      <c r="BO30" s="22"/>
      <c r="BP30" s="22"/>
      <c r="BQ30" s="19" t="s">
        <v>64</v>
      </c>
      <c r="BR30" s="22"/>
      <c r="BS30" s="22"/>
      <c r="BT30" s="19">
        <v>25</v>
      </c>
      <c r="BU30" s="22"/>
      <c r="BV30" s="19"/>
      <c r="BW30" s="19"/>
      <c r="BX30" s="19">
        <v>2022</v>
      </c>
      <c r="BY30" s="95" t="str">
        <f>IFERROR(
IF(OR(AZ30="anulado",AZ30="stand by"),CONCATENATE(AZ30,": ",AT30),
IF(OR(YEAR(BA30)=2022,YEAR(BA30)=2023),CONCATENATE("Se activó en ",YEAR(BA30)),
IF(AND(OR(AZ30="En proceso",AZ30="facturando"),AND(AV30="-",BA30="")),"Por revisar",
IF(BA30="",IF(AV30="NUEVAS",CONCATENATE("Estado: ",AZ30,", ",AV30),
IF(AX30=Meses!$A$3,"Por revisar",
IF(AT30="","Sin registro","En programación Frcst."))),"En programación")))),
"Error")</f>
        <v>Se activó en 2022</v>
      </c>
      <c r="BZ30" s="14" t="str">
        <f t="shared" si="2"/>
        <v/>
      </c>
      <c r="CA30" s="95" t="str">
        <f>IF(BY30="En programación Frcst.",VLOOKUP(AX30,Meses!$A$1:$H$14,3+HLOOKUP(Cronograma!AV30,Meses!$D$1:$G$2,2,FALSE),FALSE),
IF(BY30="En programación",BA30,""))</f>
        <v/>
      </c>
      <c r="CB30" s="95" t="str">
        <f t="shared" si="0"/>
        <v/>
      </c>
      <c r="CC30" s="91" t="str">
        <f>IFERROR(
(VLOOKUP(MONTH(CA30),Meses!$B$3:$C$14,2,FALSE)-DAY(CA30))/VLOOKUP(MONTH(CA30),Meses!$B$3:$C$14,2,FALSE)*CD30,
"")</f>
        <v/>
      </c>
      <c r="CD30" s="92">
        <f t="shared" si="1"/>
        <v>612</v>
      </c>
    </row>
    <row r="31" spans="1:82" ht="47.4" thickBot="1" x14ac:dyDescent="0.6">
      <c r="A31" s="25" t="s">
        <v>161</v>
      </c>
      <c r="B31" s="25" t="s">
        <v>168</v>
      </c>
      <c r="C31" s="25" t="s">
        <v>169</v>
      </c>
      <c r="D31" s="25" t="s">
        <v>53</v>
      </c>
      <c r="E31" s="26">
        <v>44835</v>
      </c>
      <c r="F31" s="26">
        <v>45062.803807870368</v>
      </c>
      <c r="G31" s="26">
        <v>44835</v>
      </c>
      <c r="H31" s="26">
        <v>44856</v>
      </c>
      <c r="I31" s="26">
        <v>44867</v>
      </c>
      <c r="J31" s="26">
        <v>44867</v>
      </c>
      <c r="K31" s="120" t="s">
        <v>4525</v>
      </c>
      <c r="L31" s="25">
        <v>2022104005</v>
      </c>
      <c r="M31" s="26">
        <v>44857</v>
      </c>
      <c r="N31" s="26">
        <v>44868</v>
      </c>
      <c r="O31" s="25" t="s">
        <v>54</v>
      </c>
      <c r="P31" s="25" t="s">
        <v>54</v>
      </c>
      <c r="Q31" s="25" t="s">
        <v>55</v>
      </c>
      <c r="R31" s="25">
        <v>1692</v>
      </c>
      <c r="S31" s="25" t="s">
        <v>4529</v>
      </c>
      <c r="T31" s="25" t="s">
        <v>4529</v>
      </c>
      <c r="U31" s="25" t="e">
        <v>#NAME?</v>
      </c>
      <c r="V31" s="25" t="s">
        <v>80</v>
      </c>
      <c r="W31" s="25" t="s">
        <v>68</v>
      </c>
      <c r="X31" s="23">
        <v>44853</v>
      </c>
      <c r="Y31" s="23">
        <v>44860</v>
      </c>
      <c r="Z31" s="23">
        <v>44853</v>
      </c>
      <c r="AA31" s="23">
        <v>44853</v>
      </c>
      <c r="AB31" s="25" t="s">
        <v>58</v>
      </c>
      <c r="AC31" s="23">
        <v>44856</v>
      </c>
      <c r="AD31" s="25" t="s">
        <v>58</v>
      </c>
      <c r="AE31" s="23">
        <v>44858</v>
      </c>
      <c r="AF31" s="23">
        <v>44860</v>
      </c>
      <c r="AG31" s="23">
        <v>44860</v>
      </c>
      <c r="AH31" s="26">
        <v>44867</v>
      </c>
      <c r="AI31" s="25">
        <v>32</v>
      </c>
      <c r="AJ31" s="25">
        <v>21</v>
      </c>
      <c r="AK31" s="25">
        <v>11</v>
      </c>
      <c r="AL31" s="25" t="s">
        <v>15</v>
      </c>
      <c r="AM31" s="25" t="s">
        <v>4527</v>
      </c>
      <c r="AN31" s="25">
        <v>2</v>
      </c>
      <c r="AO31" s="27"/>
      <c r="AP31" s="27" t="s">
        <v>82</v>
      </c>
      <c r="AQ31" s="25" t="s">
        <v>82</v>
      </c>
      <c r="AR31" s="25" t="s">
        <v>60</v>
      </c>
      <c r="AS31" s="25" t="s">
        <v>55</v>
      </c>
      <c r="AT31" s="25" t="s">
        <v>61</v>
      </c>
      <c r="AU31" s="25" t="s">
        <v>62</v>
      </c>
      <c r="AV31" s="25" t="s">
        <v>63</v>
      </c>
      <c r="AW31" s="25" t="s">
        <v>63</v>
      </c>
      <c r="AX31" s="25" t="s">
        <v>63</v>
      </c>
      <c r="AY31" s="25" t="s">
        <v>64</v>
      </c>
      <c r="AZ31" s="25" t="s">
        <v>3822</v>
      </c>
      <c r="BA31" s="26">
        <v>44868</v>
      </c>
      <c r="BB31" s="25">
        <v>11</v>
      </c>
      <c r="BC31" s="25">
        <v>2022</v>
      </c>
      <c r="BD31" s="25" t="s">
        <v>63</v>
      </c>
      <c r="BE31" s="25" t="s">
        <v>63</v>
      </c>
      <c r="BF31" s="25" t="s">
        <v>63</v>
      </c>
      <c r="BG31" s="25" t="s">
        <v>64</v>
      </c>
      <c r="BH31" s="27" t="s">
        <v>4513</v>
      </c>
      <c r="BI31" s="27" t="s">
        <v>4513</v>
      </c>
      <c r="BJ31" s="27"/>
      <c r="BK31" s="27"/>
      <c r="BL31" s="25" t="s">
        <v>4513</v>
      </c>
      <c r="BM31" s="27" t="s">
        <v>4513</v>
      </c>
      <c r="BN31" s="27" t="s">
        <v>4513</v>
      </c>
      <c r="BO31" s="27"/>
      <c r="BP31" s="27"/>
      <c r="BQ31" s="25" t="s">
        <v>64</v>
      </c>
      <c r="BR31" s="27"/>
      <c r="BS31" s="27"/>
      <c r="BT31" s="25">
        <v>32</v>
      </c>
      <c r="BU31" s="27"/>
      <c r="BV31" s="25"/>
      <c r="BW31" s="25"/>
      <c r="BX31" s="25">
        <v>2022</v>
      </c>
      <c r="BY31" s="95" t="str">
        <f>IFERROR(
IF(OR(AZ31="anulado",AZ31="stand by"),CONCATENATE(AZ31,": ",AT31),
IF(OR(YEAR(BA31)=2022,YEAR(BA31)=2023),CONCATENATE("Se activó en ",YEAR(BA31)),
IF(AND(OR(AZ31="En proceso",AZ31="facturando"),AND(AV31="-",BA31="")),"Por revisar",
IF(BA31="",IF(AV31="NUEVAS",CONCATENATE("Estado: ",AZ31,", ",AV31),
IF(AX31=Meses!$A$3,"Por revisar",
IF(AT31="","Sin registro","En programación Frcst."))),"En programación")))),
"Error")</f>
        <v>Se activó en 2022</v>
      </c>
      <c r="BZ31" s="14" t="str">
        <f t="shared" si="2"/>
        <v/>
      </c>
      <c r="CA31" s="95" t="str">
        <f>IF(BY31="En programación Frcst.",VLOOKUP(AX31,Meses!$A$1:$H$14,3+HLOOKUP(Cronograma!AV31,Meses!$D$1:$G$2,2,FALSE),FALSE),
IF(BY31="En programación",BA31,""))</f>
        <v/>
      </c>
      <c r="CB31" s="95" t="str">
        <f t="shared" si="0"/>
        <v/>
      </c>
      <c r="CC31" s="91" t="str">
        <f>IFERROR(
(VLOOKUP(MONTH(CA31),Meses!$B$3:$C$14,2,FALSE)-DAY(CA31))/VLOOKUP(MONTH(CA31),Meses!$B$3:$C$14,2,FALSE)*CD31,
"")</f>
        <v/>
      </c>
      <c r="CD31" s="92">
        <f t="shared" si="1"/>
        <v>1692</v>
      </c>
    </row>
    <row r="32" spans="1:82" ht="47.4" thickBot="1" x14ac:dyDescent="0.6">
      <c r="A32" s="19" t="s">
        <v>170</v>
      </c>
      <c r="B32" s="19" t="s">
        <v>171</v>
      </c>
      <c r="C32" s="19" t="s">
        <v>172</v>
      </c>
      <c r="D32" s="19" t="s">
        <v>53</v>
      </c>
      <c r="E32" s="21">
        <v>44835</v>
      </c>
      <c r="F32" s="21">
        <v>45062.796574074076</v>
      </c>
      <c r="G32" s="21">
        <v>44835</v>
      </c>
      <c r="H32" s="21">
        <v>44835</v>
      </c>
      <c r="I32" s="21">
        <v>44866</v>
      </c>
      <c r="J32" s="21">
        <v>44866</v>
      </c>
      <c r="K32" s="119" t="s">
        <v>4525</v>
      </c>
      <c r="L32" s="19">
        <v>2023023189</v>
      </c>
      <c r="M32" s="21">
        <v>44973</v>
      </c>
      <c r="N32" s="21">
        <v>44987</v>
      </c>
      <c r="O32" s="19" t="s">
        <v>54</v>
      </c>
      <c r="P32" s="19" t="s">
        <v>54</v>
      </c>
      <c r="Q32" s="19" t="s">
        <v>173</v>
      </c>
      <c r="R32" s="22"/>
      <c r="S32" s="19" t="s">
        <v>4529</v>
      </c>
      <c r="T32" s="19" t="s">
        <v>4529</v>
      </c>
      <c r="U32" s="19" t="e">
        <v>#NAME?</v>
      </c>
      <c r="V32" s="19" t="s">
        <v>145</v>
      </c>
      <c r="W32" s="22" t="s">
        <v>4513</v>
      </c>
      <c r="X32" s="22">
        <v>0</v>
      </c>
      <c r="Y32" s="23">
        <v>7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19" t="s">
        <v>58</v>
      </c>
      <c r="AG32" s="22">
        <v>0</v>
      </c>
      <c r="AH32" s="21">
        <v>44866</v>
      </c>
      <c r="AI32" s="19">
        <v>31</v>
      </c>
      <c r="AJ32" s="19">
        <v>0</v>
      </c>
      <c r="AK32" s="19">
        <v>31</v>
      </c>
      <c r="AL32" s="22" t="s">
        <v>4513</v>
      </c>
      <c r="AM32" s="19" t="s">
        <v>4527</v>
      </c>
      <c r="AN32" s="19">
        <v>1</v>
      </c>
      <c r="AO32" s="19" t="s">
        <v>174</v>
      </c>
      <c r="AP32" s="19" t="s">
        <v>82</v>
      </c>
      <c r="AQ32" s="19" t="s">
        <v>82</v>
      </c>
      <c r="AR32" s="19" t="s">
        <v>60</v>
      </c>
      <c r="AS32" s="19" t="s">
        <v>173</v>
      </c>
      <c r="AT32" s="19" t="s">
        <v>61</v>
      </c>
      <c r="AU32" s="19" t="s">
        <v>62</v>
      </c>
      <c r="AV32" s="19" t="s">
        <v>63</v>
      </c>
      <c r="AW32" s="19" t="s">
        <v>63</v>
      </c>
      <c r="AX32" s="19" t="s">
        <v>63</v>
      </c>
      <c r="AY32" s="19" t="s">
        <v>64</v>
      </c>
      <c r="AZ32" s="19" t="s">
        <v>3822</v>
      </c>
      <c r="BA32" s="21">
        <v>44987</v>
      </c>
      <c r="BB32" s="19">
        <v>3</v>
      </c>
      <c r="BC32" s="19">
        <v>2023</v>
      </c>
      <c r="BD32" s="19" t="s">
        <v>63</v>
      </c>
      <c r="BE32" s="19" t="s">
        <v>63</v>
      </c>
      <c r="BF32" s="19" t="s">
        <v>63</v>
      </c>
      <c r="BG32" s="19" t="s">
        <v>64</v>
      </c>
      <c r="BH32" s="22" t="s">
        <v>4513</v>
      </c>
      <c r="BI32" s="22" t="s">
        <v>4513</v>
      </c>
      <c r="BJ32" s="22"/>
      <c r="BK32" s="22"/>
      <c r="BL32" s="19" t="s">
        <v>4513</v>
      </c>
      <c r="BM32" s="22" t="s">
        <v>4513</v>
      </c>
      <c r="BN32" s="22" t="s">
        <v>4513</v>
      </c>
      <c r="BO32" s="22"/>
      <c r="BP32" s="22"/>
      <c r="BQ32" s="19" t="s">
        <v>64</v>
      </c>
      <c r="BR32" s="22"/>
      <c r="BS32" s="22"/>
      <c r="BT32" s="19">
        <v>31</v>
      </c>
      <c r="BU32" s="22"/>
      <c r="BV32" s="19"/>
      <c r="BW32" s="19"/>
      <c r="BX32" s="19">
        <v>2022</v>
      </c>
      <c r="BY32" s="95" t="str">
        <f>IFERROR(
IF(OR(AZ32="anulado",AZ32="stand by"),CONCATENATE(AZ32,": ",AT32),
IF(OR(YEAR(BA32)=2022,YEAR(BA32)=2023),CONCATENATE("Se activó en ",YEAR(BA32)),
IF(AND(OR(AZ32="En proceso",AZ32="facturando"),AND(AV32="-",BA32="")),"Por revisar",
IF(BA32="",IF(AV32="NUEVAS",CONCATENATE("Estado: ",AZ32,", ",AV32),
IF(AX32=Meses!$A$3,"Por revisar",
IF(AT32="","Sin registro","En programación Frcst."))),"En programación")))),
"Error")</f>
        <v>Se activó en 2023</v>
      </c>
      <c r="BZ32" s="14" t="str">
        <f t="shared" si="2"/>
        <v/>
      </c>
      <c r="CA32" s="95" t="str">
        <f>IF(BY32="En programación Frcst.",VLOOKUP(AX32,Meses!$A$1:$H$14,3+HLOOKUP(Cronograma!AV32,Meses!$D$1:$G$2,2,FALSE),FALSE),
IF(BY32="En programación",BA32,""))</f>
        <v/>
      </c>
      <c r="CB32" s="95" t="str">
        <f t="shared" si="0"/>
        <v/>
      </c>
      <c r="CC32" s="91" t="str">
        <f>IFERROR(
(VLOOKUP(MONTH(CA32),Meses!$B$3:$C$14,2,FALSE)-DAY(CA32))/VLOOKUP(MONTH(CA32),Meses!$B$3:$C$14,2,FALSE)*CD32,
"")</f>
        <v/>
      </c>
      <c r="CD32" s="92">
        <f t="shared" si="1"/>
        <v>0</v>
      </c>
    </row>
    <row r="33" spans="1:82" ht="63" thickBot="1" x14ac:dyDescent="0.6">
      <c r="A33" s="25" t="s">
        <v>175</v>
      </c>
      <c r="B33" s="25" t="s">
        <v>176</v>
      </c>
      <c r="C33" s="25" t="s">
        <v>177</v>
      </c>
      <c r="D33" s="25" t="s">
        <v>53</v>
      </c>
      <c r="E33" s="26">
        <v>44839</v>
      </c>
      <c r="F33" s="26">
        <v>45062.803842592592</v>
      </c>
      <c r="G33" s="26">
        <v>44839</v>
      </c>
      <c r="H33" s="26">
        <v>44845</v>
      </c>
      <c r="I33" s="26">
        <v>44861</v>
      </c>
      <c r="J33" s="26">
        <v>44861</v>
      </c>
      <c r="K33" s="120" t="s">
        <v>4519</v>
      </c>
      <c r="L33" s="25">
        <v>2022102809</v>
      </c>
      <c r="M33" s="26">
        <v>44845</v>
      </c>
      <c r="N33" s="26">
        <v>44861</v>
      </c>
      <c r="O33" s="25" t="s">
        <v>178</v>
      </c>
      <c r="P33" s="25" t="s">
        <v>54</v>
      </c>
      <c r="Q33" s="25" t="s">
        <v>55</v>
      </c>
      <c r="R33" s="25">
        <v>70560</v>
      </c>
      <c r="S33" s="25" t="s">
        <v>4523</v>
      </c>
      <c r="T33" s="25" t="s">
        <v>4523</v>
      </c>
      <c r="U33" s="25" t="e">
        <v>#NAME?</v>
      </c>
      <c r="V33" s="25" t="s">
        <v>136</v>
      </c>
      <c r="W33" s="25" t="s">
        <v>155</v>
      </c>
      <c r="X33" s="23">
        <v>44842</v>
      </c>
      <c r="Y33" s="23">
        <v>44849</v>
      </c>
      <c r="Z33" s="23">
        <v>44842</v>
      </c>
      <c r="AA33" s="23">
        <v>44842</v>
      </c>
      <c r="AB33" s="25" t="s">
        <v>58</v>
      </c>
      <c r="AC33" s="23">
        <v>44845</v>
      </c>
      <c r="AD33" s="23">
        <v>44847</v>
      </c>
      <c r="AE33" s="23">
        <v>44852</v>
      </c>
      <c r="AF33" s="23">
        <v>44854</v>
      </c>
      <c r="AG33" s="23">
        <v>44854</v>
      </c>
      <c r="AH33" s="26">
        <v>44861</v>
      </c>
      <c r="AI33" s="25">
        <v>22</v>
      </c>
      <c r="AJ33" s="25">
        <v>6</v>
      </c>
      <c r="AK33" s="25">
        <v>16</v>
      </c>
      <c r="AL33" s="25" t="s">
        <v>15</v>
      </c>
      <c r="AM33" s="25" t="s">
        <v>4521</v>
      </c>
      <c r="AN33" s="25">
        <v>27</v>
      </c>
      <c r="AO33" s="27"/>
      <c r="AP33" s="27" t="s">
        <v>82</v>
      </c>
      <c r="AQ33" s="25" t="s">
        <v>82</v>
      </c>
      <c r="AR33" s="25" t="s">
        <v>160</v>
      </c>
      <c r="AS33" s="25" t="s">
        <v>55</v>
      </c>
      <c r="AT33" s="25" t="s">
        <v>61</v>
      </c>
      <c r="AU33" s="25" t="s">
        <v>179</v>
      </c>
      <c r="AV33" s="25" t="s">
        <v>63</v>
      </c>
      <c r="AW33" s="25" t="s">
        <v>63</v>
      </c>
      <c r="AX33" s="25" t="s">
        <v>63</v>
      </c>
      <c r="AY33" s="25" t="s">
        <v>64</v>
      </c>
      <c r="AZ33" s="25" t="s">
        <v>3822</v>
      </c>
      <c r="BA33" s="26">
        <v>44861</v>
      </c>
      <c r="BB33" s="25">
        <v>10</v>
      </c>
      <c r="BC33" s="25">
        <v>2022</v>
      </c>
      <c r="BD33" s="25" t="s">
        <v>63</v>
      </c>
      <c r="BE33" s="25" t="s">
        <v>63</v>
      </c>
      <c r="BF33" s="25" t="s">
        <v>63</v>
      </c>
      <c r="BG33" s="25" t="s">
        <v>64</v>
      </c>
      <c r="BH33" s="27" t="s">
        <v>4513</v>
      </c>
      <c r="BI33" s="27" t="s">
        <v>4513</v>
      </c>
      <c r="BJ33" s="27"/>
      <c r="BK33" s="27"/>
      <c r="BL33" s="25" t="s">
        <v>4513</v>
      </c>
      <c r="BM33" s="27" t="s">
        <v>4513</v>
      </c>
      <c r="BN33" s="27" t="s">
        <v>4513</v>
      </c>
      <c r="BO33" s="27"/>
      <c r="BP33" s="27"/>
      <c r="BQ33" s="25" t="s">
        <v>64</v>
      </c>
      <c r="BR33" s="27"/>
      <c r="BS33" s="27"/>
      <c r="BT33" s="25">
        <v>22</v>
      </c>
      <c r="BU33" s="27"/>
      <c r="BV33" s="25"/>
      <c r="BW33" s="25"/>
      <c r="BX33" s="25">
        <v>2022</v>
      </c>
      <c r="BY33" s="95" t="str">
        <f>IFERROR(
IF(OR(AZ33="anulado",AZ33="stand by"),CONCATENATE(AZ33,": ",AT33),
IF(OR(YEAR(BA33)=2022,YEAR(BA33)=2023),CONCATENATE("Se activó en ",YEAR(BA33)),
IF(AND(OR(AZ33="En proceso",AZ33="facturando"),AND(AV33="-",BA33="")),"Por revisar",
IF(BA33="",IF(AV33="NUEVAS",CONCATENATE("Estado: ",AZ33,", ",AV33),
IF(AX33=Meses!$A$3,"Por revisar",
IF(AT33="","Sin registro","En programación Frcst."))),"En programación")))),
"Error")</f>
        <v>Se activó en 2022</v>
      </c>
      <c r="BZ33" s="14" t="str">
        <f t="shared" si="2"/>
        <v/>
      </c>
      <c r="CA33" s="95" t="str">
        <f>IF(BY33="En programación Frcst.",VLOOKUP(AX33,Meses!$A$1:$H$14,3+HLOOKUP(Cronograma!AV33,Meses!$D$1:$G$2,2,FALSE),FALSE),
IF(BY33="En programación",BA33,""))</f>
        <v/>
      </c>
      <c r="CB33" s="95" t="str">
        <f t="shared" si="0"/>
        <v/>
      </c>
      <c r="CC33" s="91" t="str">
        <f>IFERROR(
(VLOOKUP(MONTH(CA33),Meses!$B$3:$C$14,2,FALSE)-DAY(CA33))/VLOOKUP(MONTH(CA33),Meses!$B$3:$C$14,2,FALSE)*CD33,
"")</f>
        <v/>
      </c>
      <c r="CD33" s="92">
        <f t="shared" si="1"/>
        <v>70560</v>
      </c>
    </row>
    <row r="34" spans="1:82" ht="63" thickBot="1" x14ac:dyDescent="0.6">
      <c r="A34" s="19" t="s">
        <v>175</v>
      </c>
      <c r="B34" s="19" t="s">
        <v>180</v>
      </c>
      <c r="C34" s="19" t="s">
        <v>181</v>
      </c>
      <c r="D34" s="19" t="s">
        <v>53</v>
      </c>
      <c r="E34" s="21">
        <v>44839</v>
      </c>
      <c r="F34" s="21">
        <v>45062.803749999999</v>
      </c>
      <c r="G34" s="21">
        <v>44839</v>
      </c>
      <c r="H34" s="21">
        <v>44845</v>
      </c>
      <c r="I34" s="21">
        <v>44861</v>
      </c>
      <c r="J34" s="21">
        <v>44861</v>
      </c>
      <c r="K34" s="119" t="s">
        <v>4519</v>
      </c>
      <c r="L34" s="19">
        <v>2022102810</v>
      </c>
      <c r="M34" s="21">
        <v>44845</v>
      </c>
      <c r="N34" s="21">
        <v>44861</v>
      </c>
      <c r="O34" s="19" t="s">
        <v>178</v>
      </c>
      <c r="P34" s="19" t="s">
        <v>54</v>
      </c>
      <c r="Q34" s="19" t="s">
        <v>55</v>
      </c>
      <c r="R34" s="19">
        <v>161525</v>
      </c>
      <c r="S34" s="19" t="s">
        <v>4523</v>
      </c>
      <c r="T34" s="19" t="s">
        <v>4523</v>
      </c>
      <c r="U34" s="19" t="e">
        <v>#NAME?</v>
      </c>
      <c r="V34" s="19" t="s">
        <v>56</v>
      </c>
      <c r="W34" s="19" t="s">
        <v>57</v>
      </c>
      <c r="X34" s="22">
        <v>0</v>
      </c>
      <c r="Y34" s="23">
        <v>7</v>
      </c>
      <c r="Z34" s="22">
        <v>0</v>
      </c>
      <c r="AA34" s="22">
        <v>0</v>
      </c>
      <c r="AB34" s="22">
        <v>0</v>
      </c>
      <c r="AC34" s="22">
        <v>0</v>
      </c>
      <c r="AD34" s="22">
        <v>0</v>
      </c>
      <c r="AE34" s="22">
        <v>0</v>
      </c>
      <c r="AF34" s="19" t="s">
        <v>58</v>
      </c>
      <c r="AG34" s="22">
        <v>0</v>
      </c>
      <c r="AH34" s="21">
        <v>44861</v>
      </c>
      <c r="AI34" s="19">
        <v>22</v>
      </c>
      <c r="AJ34" s="19">
        <v>6</v>
      </c>
      <c r="AK34" s="19">
        <v>16</v>
      </c>
      <c r="AL34" s="19" t="s">
        <v>15</v>
      </c>
      <c r="AM34" s="19" t="s">
        <v>4521</v>
      </c>
      <c r="AN34" s="19">
        <v>27</v>
      </c>
      <c r="AO34" s="22"/>
      <c r="AP34" s="22" t="s">
        <v>82</v>
      </c>
      <c r="AQ34" s="19" t="s">
        <v>82</v>
      </c>
      <c r="AR34" s="19" t="s">
        <v>182</v>
      </c>
      <c r="AS34" s="19" t="s">
        <v>55</v>
      </c>
      <c r="AT34" s="19" t="s">
        <v>61</v>
      </c>
      <c r="AU34" s="19" t="s">
        <v>179</v>
      </c>
      <c r="AV34" s="19" t="s">
        <v>63</v>
      </c>
      <c r="AW34" s="19" t="s">
        <v>63</v>
      </c>
      <c r="AX34" s="19" t="s">
        <v>63</v>
      </c>
      <c r="AY34" s="19" t="s">
        <v>64</v>
      </c>
      <c r="AZ34" s="19" t="s">
        <v>3822</v>
      </c>
      <c r="BA34" s="21">
        <v>44861</v>
      </c>
      <c r="BB34" s="19">
        <v>10</v>
      </c>
      <c r="BC34" s="19">
        <v>2022</v>
      </c>
      <c r="BD34" s="19" t="s">
        <v>63</v>
      </c>
      <c r="BE34" s="19" t="s">
        <v>63</v>
      </c>
      <c r="BF34" s="19" t="s">
        <v>63</v>
      </c>
      <c r="BG34" s="19" t="s">
        <v>64</v>
      </c>
      <c r="BH34" s="22" t="s">
        <v>4513</v>
      </c>
      <c r="BI34" s="22" t="s">
        <v>4513</v>
      </c>
      <c r="BJ34" s="22"/>
      <c r="BK34" s="22"/>
      <c r="BL34" s="19" t="s">
        <v>4513</v>
      </c>
      <c r="BM34" s="22" t="s">
        <v>4513</v>
      </c>
      <c r="BN34" s="22" t="s">
        <v>4513</v>
      </c>
      <c r="BO34" s="22"/>
      <c r="BP34" s="22"/>
      <c r="BQ34" s="19" t="s">
        <v>64</v>
      </c>
      <c r="BR34" s="22"/>
      <c r="BS34" s="22"/>
      <c r="BT34" s="19">
        <v>22</v>
      </c>
      <c r="BU34" s="22"/>
      <c r="BV34" s="19"/>
      <c r="BW34" s="19"/>
      <c r="BX34" s="19">
        <v>2022</v>
      </c>
      <c r="BY34" s="95" t="str">
        <f>IFERROR(
IF(OR(AZ34="anulado",AZ34="stand by"),CONCATENATE(AZ34,": ",AT34),
IF(OR(YEAR(BA34)=2022,YEAR(BA34)=2023),CONCATENATE("Se activó en ",YEAR(BA34)),
IF(AND(OR(AZ34="En proceso",AZ34="facturando"),AND(AV34="-",BA34="")),"Por revisar",
IF(BA34="",IF(AV34="NUEVAS",CONCATENATE("Estado: ",AZ34,", ",AV34),
IF(AX34=Meses!$A$3,"Por revisar",
IF(AT34="","Sin registro","En programación Frcst."))),"En programación")))),
"Error")</f>
        <v>Se activó en 2022</v>
      </c>
      <c r="BZ34" s="14" t="str">
        <f t="shared" si="2"/>
        <v/>
      </c>
      <c r="CA34" s="95" t="str">
        <f>IF(BY34="En programación Frcst.",VLOOKUP(AX34,Meses!$A$1:$H$14,3+HLOOKUP(Cronograma!AV34,Meses!$D$1:$G$2,2,FALSE),FALSE),
IF(BY34="En programación",BA34,""))</f>
        <v/>
      </c>
      <c r="CB34" s="95" t="str">
        <f t="shared" si="0"/>
        <v/>
      </c>
      <c r="CC34" s="91" t="str">
        <f>IFERROR(
(VLOOKUP(MONTH(CA34),Meses!$B$3:$C$14,2,FALSE)-DAY(CA34))/VLOOKUP(MONTH(CA34),Meses!$B$3:$C$14,2,FALSE)*CD34,
"")</f>
        <v/>
      </c>
      <c r="CD34" s="92">
        <f t="shared" si="1"/>
        <v>161525</v>
      </c>
    </row>
    <row r="35" spans="1:82" ht="63" thickBot="1" x14ac:dyDescent="0.6">
      <c r="A35" s="25" t="s">
        <v>175</v>
      </c>
      <c r="B35" s="25" t="s">
        <v>183</v>
      </c>
      <c r="C35" s="25" t="s">
        <v>184</v>
      </c>
      <c r="D35" s="25" t="s">
        <v>53</v>
      </c>
      <c r="E35" s="26">
        <v>44839</v>
      </c>
      <c r="F35" s="26">
        <v>44839</v>
      </c>
      <c r="G35" s="26">
        <v>44839</v>
      </c>
      <c r="H35" s="26">
        <v>44845</v>
      </c>
      <c r="I35" s="26">
        <v>44861</v>
      </c>
      <c r="J35" s="26">
        <v>44861</v>
      </c>
      <c r="K35" s="120" t="s">
        <v>4519</v>
      </c>
      <c r="L35" s="25">
        <v>2022102811</v>
      </c>
      <c r="M35" s="26">
        <v>44845</v>
      </c>
      <c r="N35" s="26">
        <v>44861</v>
      </c>
      <c r="O35" s="25" t="s">
        <v>178</v>
      </c>
      <c r="P35" s="25" t="s">
        <v>54</v>
      </c>
      <c r="Q35" s="25" t="s">
        <v>55</v>
      </c>
      <c r="R35" s="25">
        <v>53424</v>
      </c>
      <c r="S35" s="25" t="s">
        <v>4523</v>
      </c>
      <c r="T35" s="25" t="s">
        <v>4523</v>
      </c>
      <c r="U35" s="25" t="e">
        <v>#NAME?</v>
      </c>
      <c r="V35" s="25" t="s">
        <v>136</v>
      </c>
      <c r="W35" s="25" t="s">
        <v>155</v>
      </c>
      <c r="X35" s="23">
        <v>44842</v>
      </c>
      <c r="Y35" s="23">
        <v>44849</v>
      </c>
      <c r="Z35" s="23">
        <v>44842</v>
      </c>
      <c r="AA35" s="23">
        <v>44842</v>
      </c>
      <c r="AB35" s="25" t="s">
        <v>58</v>
      </c>
      <c r="AC35" s="23">
        <v>44845</v>
      </c>
      <c r="AD35" s="23">
        <v>44847</v>
      </c>
      <c r="AE35" s="23">
        <v>44852</v>
      </c>
      <c r="AF35" s="23">
        <v>44854</v>
      </c>
      <c r="AG35" s="23">
        <v>44854</v>
      </c>
      <c r="AH35" s="26">
        <v>44861</v>
      </c>
      <c r="AI35" s="25">
        <v>22</v>
      </c>
      <c r="AJ35" s="25">
        <v>6</v>
      </c>
      <c r="AK35" s="25">
        <v>16</v>
      </c>
      <c r="AL35" s="27" t="s">
        <v>4513</v>
      </c>
      <c r="AM35" s="25" t="s">
        <v>4521</v>
      </c>
      <c r="AN35" s="25">
        <v>27</v>
      </c>
      <c r="AO35" s="25" t="e">
        <v>#N/A</v>
      </c>
      <c r="AP35" s="27" t="s">
        <v>82</v>
      </c>
      <c r="AQ35" s="25" t="s">
        <v>82</v>
      </c>
      <c r="AR35" s="25" t="s">
        <v>185</v>
      </c>
      <c r="AS35" s="25" t="s">
        <v>55</v>
      </c>
      <c r="AT35" s="25" t="s">
        <v>61</v>
      </c>
      <c r="AU35" s="25" t="s">
        <v>179</v>
      </c>
      <c r="AV35" s="25" t="s">
        <v>63</v>
      </c>
      <c r="AW35" s="25" t="s">
        <v>63</v>
      </c>
      <c r="AX35" s="25" t="s">
        <v>63</v>
      </c>
      <c r="AY35" s="25" t="s">
        <v>64</v>
      </c>
      <c r="AZ35" s="25" t="s">
        <v>3822</v>
      </c>
      <c r="BA35" s="26">
        <v>44861</v>
      </c>
      <c r="BB35" s="25">
        <v>10</v>
      </c>
      <c r="BC35" s="25">
        <v>2022</v>
      </c>
      <c r="BD35" s="25" t="s">
        <v>63</v>
      </c>
      <c r="BE35" s="25" t="s">
        <v>63</v>
      </c>
      <c r="BF35" s="25" t="s">
        <v>63</v>
      </c>
      <c r="BG35" s="25" t="s">
        <v>64</v>
      </c>
      <c r="BH35" s="27" t="s">
        <v>4513</v>
      </c>
      <c r="BI35" s="27" t="s">
        <v>4513</v>
      </c>
      <c r="BJ35" s="27"/>
      <c r="BK35" s="27"/>
      <c r="BL35" s="25" t="s">
        <v>4513</v>
      </c>
      <c r="BM35" s="27" t="s">
        <v>4513</v>
      </c>
      <c r="BN35" s="27" t="s">
        <v>4513</v>
      </c>
      <c r="BO35" s="27"/>
      <c r="BP35" s="27"/>
      <c r="BQ35" s="25" t="s">
        <v>64</v>
      </c>
      <c r="BR35" s="27"/>
      <c r="BS35" s="27"/>
      <c r="BT35" s="25">
        <v>22</v>
      </c>
      <c r="BU35" s="27"/>
      <c r="BV35" s="25"/>
      <c r="BW35" s="25"/>
      <c r="BX35" s="25">
        <v>2022</v>
      </c>
      <c r="BY35" s="95" t="str">
        <f>IFERROR(
IF(OR(AZ35="anulado",AZ35="stand by"),CONCATENATE(AZ35,": ",AT35),
IF(OR(YEAR(BA35)=2022,YEAR(BA35)=2023),CONCATENATE("Se activó en ",YEAR(BA35)),
IF(AND(OR(AZ35="En proceso",AZ35="facturando"),AND(AV35="-",BA35="")),"Por revisar",
IF(BA35="",IF(AV35="NUEVAS",CONCATENATE("Estado: ",AZ35,", ",AV35),
IF(AX35=Meses!$A$3,"Por revisar",
IF(AT35="","Sin registro","En programación Frcst."))),"En programación")))),
"Error")</f>
        <v>Se activó en 2022</v>
      </c>
      <c r="BZ35" s="14" t="str">
        <f t="shared" si="2"/>
        <v/>
      </c>
      <c r="CA35" s="95" t="str">
        <f>IF(BY35="En programación Frcst.",VLOOKUP(AX35,Meses!$A$1:$H$14,3+HLOOKUP(Cronograma!AV35,Meses!$D$1:$G$2,2,FALSE),FALSE),
IF(BY35="En programación",BA35,""))</f>
        <v/>
      </c>
      <c r="CB35" s="95" t="str">
        <f t="shared" si="0"/>
        <v/>
      </c>
      <c r="CC35" s="91" t="str">
        <f>IFERROR(
(VLOOKUP(MONTH(CA35),Meses!$B$3:$C$14,2,FALSE)-DAY(CA35))/VLOOKUP(MONTH(CA35),Meses!$B$3:$C$14,2,FALSE)*CD35,
"")</f>
        <v/>
      </c>
      <c r="CD35" s="92">
        <f t="shared" si="1"/>
        <v>53424</v>
      </c>
    </row>
    <row r="36" spans="1:82" ht="63" thickBot="1" x14ac:dyDescent="0.6">
      <c r="A36" s="19" t="s">
        <v>175</v>
      </c>
      <c r="B36" s="19" t="s">
        <v>186</v>
      </c>
      <c r="C36" s="19" t="s">
        <v>187</v>
      </c>
      <c r="D36" s="19" t="s">
        <v>53</v>
      </c>
      <c r="E36" s="21">
        <v>44839</v>
      </c>
      <c r="F36" s="21">
        <v>45062.803599537037</v>
      </c>
      <c r="G36" s="21">
        <v>44839</v>
      </c>
      <c r="H36" s="21">
        <v>44845</v>
      </c>
      <c r="I36" s="21">
        <v>44861</v>
      </c>
      <c r="J36" s="21">
        <v>44861</v>
      </c>
      <c r="K36" s="119" t="s">
        <v>4519</v>
      </c>
      <c r="L36" s="19">
        <v>2022102812</v>
      </c>
      <c r="M36" s="21">
        <v>44845</v>
      </c>
      <c r="N36" s="21">
        <v>44861</v>
      </c>
      <c r="O36" s="19" t="s">
        <v>178</v>
      </c>
      <c r="P36" s="19" t="s">
        <v>54</v>
      </c>
      <c r="Q36" s="19" t="s">
        <v>55</v>
      </c>
      <c r="R36" s="19">
        <v>119466</v>
      </c>
      <c r="S36" s="19" t="s">
        <v>4523</v>
      </c>
      <c r="T36" s="19" t="s">
        <v>4523</v>
      </c>
      <c r="U36" s="19" t="e">
        <v>#NAME?</v>
      </c>
      <c r="V36" s="19" t="s">
        <v>56</v>
      </c>
      <c r="W36" s="19" t="s">
        <v>57</v>
      </c>
      <c r="X36" s="22">
        <v>0</v>
      </c>
      <c r="Y36" s="23">
        <v>7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22">
        <v>0</v>
      </c>
      <c r="AF36" s="19" t="s">
        <v>58</v>
      </c>
      <c r="AG36" s="22">
        <v>0</v>
      </c>
      <c r="AH36" s="21">
        <v>44861</v>
      </c>
      <c r="AI36" s="19">
        <v>22</v>
      </c>
      <c r="AJ36" s="19">
        <v>6</v>
      </c>
      <c r="AK36" s="19">
        <v>16</v>
      </c>
      <c r="AL36" s="19" t="s">
        <v>15</v>
      </c>
      <c r="AM36" s="19" t="s">
        <v>4521</v>
      </c>
      <c r="AN36" s="19">
        <v>27</v>
      </c>
      <c r="AO36" s="22"/>
      <c r="AP36" s="22" t="s">
        <v>82</v>
      </c>
      <c r="AQ36" s="19" t="s">
        <v>82</v>
      </c>
      <c r="AR36" s="19" t="s">
        <v>160</v>
      </c>
      <c r="AS36" s="19" t="s">
        <v>55</v>
      </c>
      <c r="AT36" s="19" t="s">
        <v>61</v>
      </c>
      <c r="AU36" s="19" t="s">
        <v>179</v>
      </c>
      <c r="AV36" s="19" t="s">
        <v>63</v>
      </c>
      <c r="AW36" s="19" t="s">
        <v>63</v>
      </c>
      <c r="AX36" s="19" t="s">
        <v>63</v>
      </c>
      <c r="AY36" s="19" t="s">
        <v>64</v>
      </c>
      <c r="AZ36" s="19" t="s">
        <v>3822</v>
      </c>
      <c r="BA36" s="21">
        <v>44861</v>
      </c>
      <c r="BB36" s="19">
        <v>10</v>
      </c>
      <c r="BC36" s="19">
        <v>2022</v>
      </c>
      <c r="BD36" s="19" t="s">
        <v>63</v>
      </c>
      <c r="BE36" s="19" t="s">
        <v>63</v>
      </c>
      <c r="BF36" s="19" t="s">
        <v>63</v>
      </c>
      <c r="BG36" s="19" t="s">
        <v>64</v>
      </c>
      <c r="BH36" s="22" t="s">
        <v>4513</v>
      </c>
      <c r="BI36" s="22" t="s">
        <v>4513</v>
      </c>
      <c r="BJ36" s="22"/>
      <c r="BK36" s="22"/>
      <c r="BL36" s="19" t="s">
        <v>4513</v>
      </c>
      <c r="BM36" s="22" t="s">
        <v>4513</v>
      </c>
      <c r="BN36" s="22" t="s">
        <v>4513</v>
      </c>
      <c r="BO36" s="22"/>
      <c r="BP36" s="22"/>
      <c r="BQ36" s="19" t="s">
        <v>64</v>
      </c>
      <c r="BR36" s="22"/>
      <c r="BS36" s="22"/>
      <c r="BT36" s="19">
        <v>22</v>
      </c>
      <c r="BU36" s="22"/>
      <c r="BV36" s="19"/>
      <c r="BW36" s="19"/>
      <c r="BX36" s="19">
        <v>2022</v>
      </c>
      <c r="BY36" s="95" t="str">
        <f>IFERROR(
IF(OR(AZ36="anulado",AZ36="stand by"),CONCATENATE(AZ36,": ",AT36),
IF(OR(YEAR(BA36)=2022,YEAR(BA36)=2023),CONCATENATE("Se activó en ",YEAR(BA36)),
IF(AND(OR(AZ36="En proceso",AZ36="facturando"),AND(AV36="-",BA36="")),"Por revisar",
IF(BA36="",IF(AV36="NUEVAS",CONCATENATE("Estado: ",AZ36,", ",AV36),
IF(AX36=Meses!$A$3,"Por revisar",
IF(AT36="","Sin registro","En programación Frcst."))),"En programación")))),
"Error")</f>
        <v>Se activó en 2022</v>
      </c>
      <c r="BZ36" s="14" t="str">
        <f t="shared" si="2"/>
        <v/>
      </c>
      <c r="CA36" s="95" t="str">
        <f>IF(BY36="En programación Frcst.",VLOOKUP(AX36,Meses!$A$1:$H$14,3+HLOOKUP(Cronograma!AV36,Meses!$D$1:$G$2,2,FALSE),FALSE),
IF(BY36="En programación",BA36,""))</f>
        <v/>
      </c>
      <c r="CB36" s="95" t="str">
        <f t="shared" si="0"/>
        <v/>
      </c>
      <c r="CC36" s="91" t="str">
        <f>IFERROR(
(VLOOKUP(MONTH(CA36),Meses!$B$3:$C$14,2,FALSE)-DAY(CA36))/VLOOKUP(MONTH(CA36),Meses!$B$3:$C$14,2,FALSE)*CD36,
"")</f>
        <v/>
      </c>
      <c r="CD36" s="92">
        <f t="shared" si="1"/>
        <v>119466</v>
      </c>
    </row>
    <row r="37" spans="1:82" ht="63" thickBot="1" x14ac:dyDescent="0.6">
      <c r="A37" s="25" t="s">
        <v>175</v>
      </c>
      <c r="B37" s="25" t="s">
        <v>188</v>
      </c>
      <c r="C37" s="25" t="s">
        <v>189</v>
      </c>
      <c r="D37" s="25" t="s">
        <v>53</v>
      </c>
      <c r="E37" s="26">
        <v>44839</v>
      </c>
      <c r="F37" s="26">
        <v>45062.803715277783</v>
      </c>
      <c r="G37" s="26">
        <v>44839</v>
      </c>
      <c r="H37" s="26">
        <v>44845</v>
      </c>
      <c r="I37" s="26">
        <v>44861</v>
      </c>
      <c r="J37" s="26">
        <v>44861</v>
      </c>
      <c r="K37" s="120" t="s">
        <v>4519</v>
      </c>
      <c r="L37" s="25">
        <v>2022102813</v>
      </c>
      <c r="M37" s="26">
        <v>44845</v>
      </c>
      <c r="N37" s="26">
        <v>44861</v>
      </c>
      <c r="O37" s="25" t="s">
        <v>178</v>
      </c>
      <c r="P37" s="25" t="s">
        <v>54</v>
      </c>
      <c r="Q37" s="25" t="s">
        <v>55</v>
      </c>
      <c r="R37" s="25">
        <v>80087</v>
      </c>
      <c r="S37" s="25" t="s">
        <v>4523</v>
      </c>
      <c r="T37" s="25" t="s">
        <v>4523</v>
      </c>
      <c r="U37" s="25" t="e">
        <v>#NAME?</v>
      </c>
      <c r="V37" s="25" t="s">
        <v>136</v>
      </c>
      <c r="W37" s="25" t="s">
        <v>155</v>
      </c>
      <c r="X37" s="23">
        <v>44842</v>
      </c>
      <c r="Y37" s="23">
        <v>44849</v>
      </c>
      <c r="Z37" s="23">
        <v>44842</v>
      </c>
      <c r="AA37" s="23">
        <v>44842</v>
      </c>
      <c r="AB37" s="25" t="s">
        <v>58</v>
      </c>
      <c r="AC37" s="23">
        <v>44845</v>
      </c>
      <c r="AD37" s="23">
        <v>44847</v>
      </c>
      <c r="AE37" s="23">
        <v>44852</v>
      </c>
      <c r="AF37" s="23">
        <v>44854</v>
      </c>
      <c r="AG37" s="23">
        <v>44854</v>
      </c>
      <c r="AH37" s="26">
        <v>44861</v>
      </c>
      <c r="AI37" s="25">
        <v>22</v>
      </c>
      <c r="AJ37" s="25">
        <v>6</v>
      </c>
      <c r="AK37" s="25">
        <v>16</v>
      </c>
      <c r="AL37" s="25" t="s">
        <v>15</v>
      </c>
      <c r="AM37" s="25" t="s">
        <v>4521</v>
      </c>
      <c r="AN37" s="25">
        <v>27</v>
      </c>
      <c r="AO37" s="27"/>
      <c r="AP37" s="27" t="s">
        <v>82</v>
      </c>
      <c r="AQ37" s="25" t="s">
        <v>82</v>
      </c>
      <c r="AR37" s="25" t="s">
        <v>160</v>
      </c>
      <c r="AS37" s="25" t="s">
        <v>55</v>
      </c>
      <c r="AT37" s="25" t="s">
        <v>61</v>
      </c>
      <c r="AU37" s="25" t="s">
        <v>179</v>
      </c>
      <c r="AV37" s="25" t="s">
        <v>63</v>
      </c>
      <c r="AW37" s="25" t="s">
        <v>63</v>
      </c>
      <c r="AX37" s="25" t="s">
        <v>63</v>
      </c>
      <c r="AY37" s="25" t="s">
        <v>64</v>
      </c>
      <c r="AZ37" s="25" t="s">
        <v>3822</v>
      </c>
      <c r="BA37" s="26">
        <v>44861</v>
      </c>
      <c r="BB37" s="25">
        <v>10</v>
      </c>
      <c r="BC37" s="25">
        <v>2022</v>
      </c>
      <c r="BD37" s="25" t="s">
        <v>63</v>
      </c>
      <c r="BE37" s="25" t="s">
        <v>63</v>
      </c>
      <c r="BF37" s="25" t="s">
        <v>63</v>
      </c>
      <c r="BG37" s="25" t="s">
        <v>64</v>
      </c>
      <c r="BH37" s="27" t="s">
        <v>4513</v>
      </c>
      <c r="BI37" s="27" t="s">
        <v>4513</v>
      </c>
      <c r="BJ37" s="27"/>
      <c r="BK37" s="27"/>
      <c r="BL37" s="25" t="s">
        <v>4513</v>
      </c>
      <c r="BM37" s="27" t="s">
        <v>4513</v>
      </c>
      <c r="BN37" s="27" t="s">
        <v>4513</v>
      </c>
      <c r="BO37" s="27"/>
      <c r="BP37" s="27"/>
      <c r="BQ37" s="25" t="s">
        <v>64</v>
      </c>
      <c r="BR37" s="27"/>
      <c r="BS37" s="27"/>
      <c r="BT37" s="25">
        <v>22</v>
      </c>
      <c r="BU37" s="27"/>
      <c r="BV37" s="25"/>
      <c r="BW37" s="25"/>
      <c r="BX37" s="25">
        <v>2022</v>
      </c>
      <c r="BY37" s="95" t="str">
        <f>IFERROR(
IF(OR(AZ37="anulado",AZ37="stand by"),CONCATENATE(AZ37,": ",AT37),
IF(OR(YEAR(BA37)=2022,YEAR(BA37)=2023),CONCATENATE("Se activó en ",YEAR(BA37)),
IF(AND(OR(AZ37="En proceso",AZ37="facturando"),AND(AV37="-",BA37="")),"Por revisar",
IF(BA37="",IF(AV37="NUEVAS",CONCATENATE("Estado: ",AZ37,", ",AV37),
IF(AX37=Meses!$A$3,"Por revisar",
IF(AT37="","Sin registro","En programación Frcst."))),"En programación")))),
"Error")</f>
        <v>Se activó en 2022</v>
      </c>
      <c r="BZ37" s="14" t="str">
        <f t="shared" si="2"/>
        <v/>
      </c>
      <c r="CA37" s="95" t="str">
        <f>IF(BY37="En programación Frcst.",VLOOKUP(AX37,Meses!$A$1:$H$14,3+HLOOKUP(Cronograma!AV37,Meses!$D$1:$G$2,2,FALSE),FALSE),
IF(BY37="En programación",BA37,""))</f>
        <v/>
      </c>
      <c r="CB37" s="95" t="str">
        <f t="shared" si="0"/>
        <v/>
      </c>
      <c r="CC37" s="91" t="str">
        <f>IFERROR(
(VLOOKUP(MONTH(CA37),Meses!$B$3:$C$14,2,FALSE)-DAY(CA37))/VLOOKUP(MONTH(CA37),Meses!$B$3:$C$14,2,FALSE)*CD37,
"")</f>
        <v/>
      </c>
      <c r="CD37" s="92">
        <f t="shared" si="1"/>
        <v>80087</v>
      </c>
    </row>
    <row r="38" spans="1:82" ht="47.4" thickBot="1" x14ac:dyDescent="0.6">
      <c r="A38" s="19" t="s">
        <v>190</v>
      </c>
      <c r="B38" s="19" t="s">
        <v>191</v>
      </c>
      <c r="C38" s="19" t="s">
        <v>192</v>
      </c>
      <c r="D38" s="19" t="s">
        <v>53</v>
      </c>
      <c r="E38" s="21">
        <v>44839</v>
      </c>
      <c r="F38" s="21">
        <v>45062.803888888891</v>
      </c>
      <c r="G38" s="21">
        <v>44840</v>
      </c>
      <c r="H38" s="21">
        <v>44849</v>
      </c>
      <c r="I38" s="21">
        <v>44866</v>
      </c>
      <c r="J38" s="21">
        <v>44866</v>
      </c>
      <c r="K38" s="119" t="s">
        <v>4525</v>
      </c>
      <c r="L38" s="19">
        <v>2022103658</v>
      </c>
      <c r="M38" s="21">
        <v>44853</v>
      </c>
      <c r="N38" s="21">
        <v>44868</v>
      </c>
      <c r="O38" s="19" t="s">
        <v>54</v>
      </c>
      <c r="P38" s="19" t="s">
        <v>54</v>
      </c>
      <c r="Q38" s="19" t="s">
        <v>55</v>
      </c>
      <c r="R38" s="19">
        <v>9200</v>
      </c>
      <c r="S38" s="19" t="s">
        <v>4529</v>
      </c>
      <c r="T38" s="19" t="s">
        <v>4529</v>
      </c>
      <c r="U38" s="19" t="e">
        <v>#NAME?</v>
      </c>
      <c r="V38" s="19" t="s">
        <v>136</v>
      </c>
      <c r="W38" s="19" t="s">
        <v>155</v>
      </c>
      <c r="X38" s="23">
        <v>44847</v>
      </c>
      <c r="Y38" s="23">
        <v>44854</v>
      </c>
      <c r="Z38" s="23">
        <v>44847</v>
      </c>
      <c r="AA38" s="23">
        <v>44847</v>
      </c>
      <c r="AB38" s="19" t="s">
        <v>58</v>
      </c>
      <c r="AC38" s="23">
        <v>44850</v>
      </c>
      <c r="AD38" s="23">
        <v>44852</v>
      </c>
      <c r="AE38" s="23">
        <v>44857</v>
      </c>
      <c r="AF38" s="23">
        <v>44859</v>
      </c>
      <c r="AG38" s="23">
        <v>44859</v>
      </c>
      <c r="AH38" s="21">
        <v>44866</v>
      </c>
      <c r="AI38" s="19">
        <v>27</v>
      </c>
      <c r="AJ38" s="19">
        <v>9</v>
      </c>
      <c r="AK38" s="19">
        <v>17</v>
      </c>
      <c r="AL38" s="19" t="s">
        <v>15</v>
      </c>
      <c r="AM38" s="19" t="s">
        <v>4527</v>
      </c>
      <c r="AN38" s="19">
        <v>1</v>
      </c>
      <c r="AO38" s="22"/>
      <c r="AP38" s="19" t="s">
        <v>82</v>
      </c>
      <c r="AQ38" s="19" t="s">
        <v>82</v>
      </c>
      <c r="AR38" s="19" t="s">
        <v>94</v>
      </c>
      <c r="AS38" s="19" t="s">
        <v>55</v>
      </c>
      <c r="AT38" s="19" t="s">
        <v>61</v>
      </c>
      <c r="AU38" s="19" t="s">
        <v>62</v>
      </c>
      <c r="AV38" s="19" t="s">
        <v>63</v>
      </c>
      <c r="AW38" s="19" t="s">
        <v>63</v>
      </c>
      <c r="AX38" s="19" t="s">
        <v>63</v>
      </c>
      <c r="AY38" s="19" t="s">
        <v>64</v>
      </c>
      <c r="AZ38" s="19" t="s">
        <v>3822</v>
      </c>
      <c r="BA38" s="21">
        <v>44868</v>
      </c>
      <c r="BB38" s="19">
        <v>11</v>
      </c>
      <c r="BC38" s="19">
        <v>2022</v>
      </c>
      <c r="BD38" s="19" t="s">
        <v>63</v>
      </c>
      <c r="BE38" s="19" t="s">
        <v>63</v>
      </c>
      <c r="BF38" s="19" t="s">
        <v>63</v>
      </c>
      <c r="BG38" s="19" t="s">
        <v>64</v>
      </c>
      <c r="BH38" s="22" t="s">
        <v>4513</v>
      </c>
      <c r="BI38" s="22" t="s">
        <v>4513</v>
      </c>
      <c r="BJ38" s="22"/>
      <c r="BK38" s="22"/>
      <c r="BL38" s="19" t="s">
        <v>4513</v>
      </c>
      <c r="BM38" s="22" t="s">
        <v>4513</v>
      </c>
      <c r="BN38" s="22" t="s">
        <v>4513</v>
      </c>
      <c r="BO38" s="22"/>
      <c r="BP38" s="22"/>
      <c r="BQ38" s="19" t="s">
        <v>64</v>
      </c>
      <c r="BR38" s="22"/>
      <c r="BS38" s="22"/>
      <c r="BT38" s="19">
        <v>27</v>
      </c>
      <c r="BU38" s="22"/>
      <c r="BV38" s="19"/>
      <c r="BW38" s="19"/>
      <c r="BX38" s="19">
        <v>2022</v>
      </c>
      <c r="BY38" s="95" t="str">
        <f>IFERROR(
IF(OR(AZ38="anulado",AZ38="stand by"),CONCATENATE(AZ38,": ",AT38),
IF(OR(YEAR(BA38)=2022,YEAR(BA38)=2023),CONCATENATE("Se activó en ",YEAR(BA38)),
IF(AND(OR(AZ38="En proceso",AZ38="facturando"),AND(AV38="-",BA38="")),"Por revisar",
IF(BA38="",IF(AV38="NUEVAS",CONCATENATE("Estado: ",AZ38,", ",AV38),
IF(AX38=Meses!$A$3,"Por revisar",
IF(AT38="","Sin registro","En programación Frcst."))),"En programación")))),
"Error")</f>
        <v>Se activó en 2022</v>
      </c>
      <c r="BZ38" s="14" t="str">
        <f t="shared" si="2"/>
        <v/>
      </c>
      <c r="CA38" s="95" t="str">
        <f>IF(BY38="En programación Frcst.",VLOOKUP(AX38,Meses!$A$1:$H$14,3+HLOOKUP(Cronograma!AV38,Meses!$D$1:$G$2,2,FALSE),FALSE),
IF(BY38="En programación",BA38,""))</f>
        <v/>
      </c>
      <c r="CB38" s="95" t="str">
        <f t="shared" si="0"/>
        <v/>
      </c>
      <c r="CC38" s="91" t="str">
        <f>IFERROR(
(VLOOKUP(MONTH(CA38),Meses!$B$3:$C$14,2,FALSE)-DAY(CA38))/VLOOKUP(MONTH(CA38),Meses!$B$3:$C$14,2,FALSE)*CD38,
"")</f>
        <v/>
      </c>
      <c r="CD38" s="92">
        <f t="shared" si="1"/>
        <v>9200</v>
      </c>
    </row>
    <row r="39" spans="1:82" ht="63" thickBot="1" x14ac:dyDescent="0.6">
      <c r="A39" s="25" t="s">
        <v>190</v>
      </c>
      <c r="B39" s="25" t="s">
        <v>193</v>
      </c>
      <c r="C39" s="25" t="s">
        <v>194</v>
      </c>
      <c r="D39" s="25" t="s">
        <v>53</v>
      </c>
      <c r="E39" s="26">
        <v>44839</v>
      </c>
      <c r="F39" s="26">
        <v>45062.803888888891</v>
      </c>
      <c r="G39" s="26">
        <v>44840</v>
      </c>
      <c r="H39" s="26">
        <v>44849</v>
      </c>
      <c r="I39" s="26">
        <v>44867</v>
      </c>
      <c r="J39" s="26">
        <v>44867</v>
      </c>
      <c r="K39" s="120" t="s">
        <v>4525</v>
      </c>
      <c r="L39" s="25">
        <v>2022103652</v>
      </c>
      <c r="M39" s="26">
        <v>44853</v>
      </c>
      <c r="N39" s="26">
        <v>44868</v>
      </c>
      <c r="O39" s="25" t="s">
        <v>54</v>
      </c>
      <c r="P39" s="25" t="s">
        <v>54</v>
      </c>
      <c r="Q39" s="25" t="s">
        <v>55</v>
      </c>
      <c r="R39" s="25">
        <v>14564</v>
      </c>
      <c r="S39" s="25" t="s">
        <v>4529</v>
      </c>
      <c r="T39" s="25" t="s">
        <v>4529</v>
      </c>
      <c r="U39" s="25" t="e">
        <v>#NAME?</v>
      </c>
      <c r="V39" s="25" t="s">
        <v>80</v>
      </c>
      <c r="W39" s="25" t="s">
        <v>68</v>
      </c>
      <c r="X39" s="23">
        <v>44853</v>
      </c>
      <c r="Y39" s="23">
        <v>44860</v>
      </c>
      <c r="Z39" s="23">
        <v>44853</v>
      </c>
      <c r="AA39" s="23">
        <v>44853</v>
      </c>
      <c r="AB39" s="25" t="s">
        <v>58</v>
      </c>
      <c r="AC39" s="23">
        <v>44856</v>
      </c>
      <c r="AD39" s="25" t="s">
        <v>58</v>
      </c>
      <c r="AE39" s="23">
        <v>44858</v>
      </c>
      <c r="AF39" s="23">
        <v>44860</v>
      </c>
      <c r="AG39" s="23">
        <v>44860</v>
      </c>
      <c r="AH39" s="26">
        <v>44867</v>
      </c>
      <c r="AI39" s="25">
        <v>28</v>
      </c>
      <c r="AJ39" s="25">
        <v>9</v>
      </c>
      <c r="AK39" s="25">
        <v>18</v>
      </c>
      <c r="AL39" s="25" t="s">
        <v>15</v>
      </c>
      <c r="AM39" s="25" t="s">
        <v>4527</v>
      </c>
      <c r="AN39" s="25">
        <v>2</v>
      </c>
      <c r="AO39" s="27"/>
      <c r="AP39" s="25" t="s">
        <v>82</v>
      </c>
      <c r="AQ39" s="25" t="s">
        <v>82</v>
      </c>
      <c r="AR39" s="25" t="s">
        <v>94</v>
      </c>
      <c r="AS39" s="25" t="s">
        <v>55</v>
      </c>
      <c r="AT39" s="25" t="s">
        <v>61</v>
      </c>
      <c r="AU39" s="25" t="s">
        <v>62</v>
      </c>
      <c r="AV39" s="25" t="s">
        <v>63</v>
      </c>
      <c r="AW39" s="25" t="s">
        <v>63</v>
      </c>
      <c r="AX39" s="25" t="s">
        <v>63</v>
      </c>
      <c r="AY39" s="25" t="s">
        <v>64</v>
      </c>
      <c r="AZ39" s="25" t="s">
        <v>3822</v>
      </c>
      <c r="BA39" s="26">
        <v>44868</v>
      </c>
      <c r="BB39" s="25">
        <v>11</v>
      </c>
      <c r="BC39" s="25">
        <v>2022</v>
      </c>
      <c r="BD39" s="25" t="s">
        <v>63</v>
      </c>
      <c r="BE39" s="25" t="s">
        <v>63</v>
      </c>
      <c r="BF39" s="25" t="s">
        <v>63</v>
      </c>
      <c r="BG39" s="25" t="s">
        <v>64</v>
      </c>
      <c r="BH39" s="27" t="s">
        <v>4513</v>
      </c>
      <c r="BI39" s="27" t="s">
        <v>4513</v>
      </c>
      <c r="BJ39" s="27"/>
      <c r="BK39" s="27"/>
      <c r="BL39" s="25" t="s">
        <v>4513</v>
      </c>
      <c r="BM39" s="27" t="s">
        <v>4513</v>
      </c>
      <c r="BN39" s="27" t="s">
        <v>4513</v>
      </c>
      <c r="BO39" s="27"/>
      <c r="BP39" s="27"/>
      <c r="BQ39" s="25" t="s">
        <v>64</v>
      </c>
      <c r="BR39" s="27"/>
      <c r="BS39" s="27"/>
      <c r="BT39" s="25">
        <v>28</v>
      </c>
      <c r="BU39" s="27"/>
      <c r="BV39" s="25"/>
      <c r="BW39" s="25"/>
      <c r="BX39" s="25">
        <v>2022</v>
      </c>
      <c r="BY39" s="95" t="str">
        <f>IFERROR(
IF(OR(AZ39="anulado",AZ39="stand by"),CONCATENATE(AZ39,": ",AT39),
IF(OR(YEAR(BA39)=2022,YEAR(BA39)=2023),CONCATENATE("Se activó en ",YEAR(BA39)),
IF(AND(OR(AZ39="En proceso",AZ39="facturando"),AND(AV39="-",BA39="")),"Por revisar",
IF(BA39="",IF(AV39="NUEVAS",CONCATENATE("Estado: ",AZ39,", ",AV39),
IF(AX39=Meses!$A$3,"Por revisar",
IF(AT39="","Sin registro","En programación Frcst."))),"En programación")))),
"Error")</f>
        <v>Se activó en 2022</v>
      </c>
      <c r="BZ39" s="14" t="str">
        <f t="shared" si="2"/>
        <v/>
      </c>
      <c r="CA39" s="95" t="str">
        <f>IF(BY39="En programación Frcst.",VLOOKUP(AX39,Meses!$A$1:$H$14,3+HLOOKUP(Cronograma!AV39,Meses!$D$1:$G$2,2,FALSE),FALSE),
IF(BY39="En programación",BA39,""))</f>
        <v/>
      </c>
      <c r="CB39" s="95" t="str">
        <f t="shared" si="0"/>
        <v/>
      </c>
      <c r="CC39" s="91" t="str">
        <f>IFERROR(
(VLOOKUP(MONTH(CA39),Meses!$B$3:$C$14,2,FALSE)-DAY(CA39))/VLOOKUP(MONTH(CA39),Meses!$B$3:$C$14,2,FALSE)*CD39,
"")</f>
        <v/>
      </c>
      <c r="CD39" s="92">
        <f t="shared" si="1"/>
        <v>14564</v>
      </c>
    </row>
    <row r="40" spans="1:82" ht="47.4" thickBot="1" x14ac:dyDescent="0.6">
      <c r="A40" s="19" t="s">
        <v>170</v>
      </c>
      <c r="B40" s="19" t="s">
        <v>195</v>
      </c>
      <c r="C40" s="19" t="s">
        <v>196</v>
      </c>
      <c r="D40" s="19" t="s">
        <v>53</v>
      </c>
      <c r="E40" s="21">
        <v>44841</v>
      </c>
      <c r="F40" s="21">
        <v>45062.803877314807</v>
      </c>
      <c r="G40" s="21">
        <v>44841</v>
      </c>
      <c r="H40" s="21">
        <v>44849</v>
      </c>
      <c r="I40" s="21">
        <v>44866</v>
      </c>
      <c r="J40" s="21">
        <v>44866</v>
      </c>
      <c r="K40" s="119" t="s">
        <v>4525</v>
      </c>
      <c r="L40" s="19">
        <v>2022103678</v>
      </c>
      <c r="M40" s="21">
        <v>44853</v>
      </c>
      <c r="N40" s="21">
        <v>44868</v>
      </c>
      <c r="O40" s="19" t="s">
        <v>54</v>
      </c>
      <c r="P40" s="19" t="s">
        <v>54</v>
      </c>
      <c r="Q40" s="19" t="s">
        <v>55</v>
      </c>
      <c r="R40" s="19">
        <v>6703</v>
      </c>
      <c r="S40" s="19" t="s">
        <v>4529</v>
      </c>
      <c r="T40" s="19" t="s">
        <v>4529</v>
      </c>
      <c r="U40" s="19" t="e">
        <v>#NAME?</v>
      </c>
      <c r="V40" s="19" t="s">
        <v>136</v>
      </c>
      <c r="W40" s="19" t="s">
        <v>155</v>
      </c>
      <c r="X40" s="23">
        <v>44847</v>
      </c>
      <c r="Y40" s="23">
        <v>44854</v>
      </c>
      <c r="Z40" s="23">
        <v>44847</v>
      </c>
      <c r="AA40" s="23">
        <v>44847</v>
      </c>
      <c r="AB40" s="19" t="s">
        <v>58</v>
      </c>
      <c r="AC40" s="23">
        <v>44850</v>
      </c>
      <c r="AD40" s="23">
        <v>44852</v>
      </c>
      <c r="AE40" s="23">
        <v>44857</v>
      </c>
      <c r="AF40" s="23">
        <v>44859</v>
      </c>
      <c r="AG40" s="23">
        <v>44859</v>
      </c>
      <c r="AH40" s="21">
        <v>44866</v>
      </c>
      <c r="AI40" s="19">
        <v>25</v>
      </c>
      <c r="AJ40" s="19">
        <v>8</v>
      </c>
      <c r="AK40" s="19">
        <v>17</v>
      </c>
      <c r="AL40" s="22" t="s">
        <v>4513</v>
      </c>
      <c r="AM40" s="19" t="s">
        <v>4527</v>
      </c>
      <c r="AN40" s="19">
        <v>1</v>
      </c>
      <c r="AO40" s="19" t="s">
        <v>174</v>
      </c>
      <c r="AP40" s="19" t="s">
        <v>82</v>
      </c>
      <c r="AQ40" s="19" t="s">
        <v>82</v>
      </c>
      <c r="AR40" s="19" t="s">
        <v>60</v>
      </c>
      <c r="AS40" s="19" t="s">
        <v>55</v>
      </c>
      <c r="AT40" s="19" t="s">
        <v>61</v>
      </c>
      <c r="AU40" s="19" t="s">
        <v>62</v>
      </c>
      <c r="AV40" s="19" t="s">
        <v>63</v>
      </c>
      <c r="AW40" s="19" t="s">
        <v>63</v>
      </c>
      <c r="AX40" s="19" t="s">
        <v>63</v>
      </c>
      <c r="AY40" s="19" t="s">
        <v>64</v>
      </c>
      <c r="AZ40" s="19" t="s">
        <v>3822</v>
      </c>
      <c r="BA40" s="21">
        <v>44868</v>
      </c>
      <c r="BB40" s="19">
        <v>11</v>
      </c>
      <c r="BC40" s="19">
        <v>2022</v>
      </c>
      <c r="BD40" s="19" t="s">
        <v>63</v>
      </c>
      <c r="BE40" s="19" t="s">
        <v>63</v>
      </c>
      <c r="BF40" s="19" t="s">
        <v>63</v>
      </c>
      <c r="BG40" s="19" t="s">
        <v>64</v>
      </c>
      <c r="BH40" s="22" t="s">
        <v>4513</v>
      </c>
      <c r="BI40" s="22" t="s">
        <v>4513</v>
      </c>
      <c r="BJ40" s="22"/>
      <c r="BK40" s="22"/>
      <c r="BL40" s="19" t="s">
        <v>4513</v>
      </c>
      <c r="BM40" s="22" t="s">
        <v>4513</v>
      </c>
      <c r="BN40" s="22" t="s">
        <v>4513</v>
      </c>
      <c r="BO40" s="22"/>
      <c r="BP40" s="22"/>
      <c r="BQ40" s="19" t="s">
        <v>64</v>
      </c>
      <c r="BR40" s="22"/>
      <c r="BS40" s="22"/>
      <c r="BT40" s="19">
        <v>25</v>
      </c>
      <c r="BU40" s="22"/>
      <c r="BV40" s="19"/>
      <c r="BW40" s="19"/>
      <c r="BX40" s="19">
        <v>2022</v>
      </c>
      <c r="BY40" s="95" t="str">
        <f>IFERROR(
IF(OR(AZ40="anulado",AZ40="stand by"),CONCATENATE(AZ40,": ",AT40),
IF(OR(YEAR(BA40)=2022,YEAR(BA40)=2023),CONCATENATE("Se activó en ",YEAR(BA40)),
IF(AND(OR(AZ40="En proceso",AZ40="facturando"),AND(AV40="-",BA40="")),"Por revisar",
IF(BA40="",IF(AV40="NUEVAS",CONCATENATE("Estado: ",AZ40,", ",AV40),
IF(AX40=Meses!$A$3,"Por revisar",
IF(AT40="","Sin registro","En programación Frcst."))),"En programación")))),
"Error")</f>
        <v>Se activó en 2022</v>
      </c>
      <c r="BZ40" s="14" t="str">
        <f t="shared" si="2"/>
        <v/>
      </c>
      <c r="CA40" s="95" t="str">
        <f>IF(BY40="En programación Frcst.",VLOOKUP(AX40,Meses!$A$1:$H$14,3+HLOOKUP(Cronograma!AV40,Meses!$D$1:$G$2,2,FALSE),FALSE),
IF(BY40="En programación",BA40,""))</f>
        <v/>
      </c>
      <c r="CB40" s="95" t="str">
        <f t="shared" si="0"/>
        <v/>
      </c>
      <c r="CC40" s="91" t="str">
        <f>IFERROR(
(VLOOKUP(MONTH(CA40),Meses!$B$3:$C$14,2,FALSE)-DAY(CA40))/VLOOKUP(MONTH(CA40),Meses!$B$3:$C$14,2,FALSE)*CD40,
"")</f>
        <v/>
      </c>
      <c r="CD40" s="92">
        <f t="shared" si="1"/>
        <v>6703</v>
      </c>
    </row>
    <row r="41" spans="1:82" ht="47.4" thickBot="1" x14ac:dyDescent="0.6">
      <c r="A41" s="25" t="s">
        <v>170</v>
      </c>
      <c r="B41" s="25" t="s">
        <v>197</v>
      </c>
      <c r="C41" s="25" t="s">
        <v>198</v>
      </c>
      <c r="D41" s="25" t="s">
        <v>53</v>
      </c>
      <c r="E41" s="26">
        <v>44841</v>
      </c>
      <c r="F41" s="26">
        <v>45062.803888888891</v>
      </c>
      <c r="G41" s="26">
        <v>44914</v>
      </c>
      <c r="H41" s="26">
        <v>44918</v>
      </c>
      <c r="I41" s="26">
        <v>44914</v>
      </c>
      <c r="J41" s="26">
        <v>44914</v>
      </c>
      <c r="K41" s="120" t="s">
        <v>4530</v>
      </c>
      <c r="L41" s="25">
        <v>2022123579</v>
      </c>
      <c r="M41" s="26">
        <v>44918</v>
      </c>
      <c r="N41" s="26">
        <v>44931</v>
      </c>
      <c r="O41" s="25" t="s">
        <v>199</v>
      </c>
      <c r="P41" s="25" t="s">
        <v>199</v>
      </c>
      <c r="Q41" s="25" t="s">
        <v>55</v>
      </c>
      <c r="R41" s="25">
        <v>9750</v>
      </c>
      <c r="S41" s="25" t="s">
        <v>4531</v>
      </c>
      <c r="T41" s="25" t="s">
        <v>4531</v>
      </c>
      <c r="U41" s="25" t="e">
        <v>#NAME?</v>
      </c>
      <c r="V41" s="25" t="s">
        <v>136</v>
      </c>
      <c r="W41" s="25" t="s">
        <v>74</v>
      </c>
      <c r="X41" s="23">
        <v>44900</v>
      </c>
      <c r="Y41" s="23">
        <v>44907</v>
      </c>
      <c r="Z41" s="23">
        <v>44900</v>
      </c>
      <c r="AA41" s="23">
        <v>44900</v>
      </c>
      <c r="AB41" s="25" t="s">
        <v>58</v>
      </c>
      <c r="AC41" s="23">
        <v>44903</v>
      </c>
      <c r="AD41" s="23">
        <v>44905</v>
      </c>
      <c r="AE41" s="23">
        <v>44910</v>
      </c>
      <c r="AF41" s="25" t="s">
        <v>58</v>
      </c>
      <c r="AG41" s="23">
        <v>44910</v>
      </c>
      <c r="AH41" s="26">
        <v>44914</v>
      </c>
      <c r="AI41" s="25">
        <v>73</v>
      </c>
      <c r="AJ41" s="25">
        <v>4</v>
      </c>
      <c r="AK41" s="25">
        <v>-4</v>
      </c>
      <c r="AL41" s="27" t="s">
        <v>4513</v>
      </c>
      <c r="AM41" s="25" t="s">
        <v>4532</v>
      </c>
      <c r="AN41" s="25">
        <v>19</v>
      </c>
      <c r="AO41" s="25" t="s">
        <v>200</v>
      </c>
      <c r="AP41" s="25" t="s">
        <v>201</v>
      </c>
      <c r="AQ41" s="25" t="s">
        <v>140</v>
      </c>
      <c r="AR41" s="25" t="s">
        <v>94</v>
      </c>
      <c r="AS41" s="25" t="s">
        <v>55</v>
      </c>
      <c r="AT41" s="25" t="s">
        <v>61</v>
      </c>
      <c r="AU41" s="25" t="s">
        <v>132</v>
      </c>
      <c r="AV41" s="25" t="s">
        <v>63</v>
      </c>
      <c r="AW41" s="25" t="s">
        <v>63</v>
      </c>
      <c r="AX41" s="25" t="s">
        <v>63</v>
      </c>
      <c r="AY41" s="25" t="s">
        <v>64</v>
      </c>
      <c r="AZ41" s="25" t="s">
        <v>3822</v>
      </c>
      <c r="BA41" s="26">
        <v>44931</v>
      </c>
      <c r="BB41" s="25">
        <v>1</v>
      </c>
      <c r="BC41" s="25">
        <v>2023</v>
      </c>
      <c r="BD41" s="25" t="s">
        <v>63</v>
      </c>
      <c r="BE41" s="25" t="s">
        <v>63</v>
      </c>
      <c r="BF41" s="25" t="s">
        <v>63</v>
      </c>
      <c r="BG41" s="25" t="s">
        <v>64</v>
      </c>
      <c r="BH41" s="27" t="s">
        <v>4513</v>
      </c>
      <c r="BI41" s="27" t="s">
        <v>4513</v>
      </c>
      <c r="BJ41" s="27"/>
      <c r="BK41" s="27"/>
      <c r="BL41" s="25" t="s">
        <v>4513</v>
      </c>
      <c r="BM41" s="27" t="s">
        <v>4513</v>
      </c>
      <c r="BN41" s="27" t="s">
        <v>4513</v>
      </c>
      <c r="BO41" s="27"/>
      <c r="BP41" s="27"/>
      <c r="BQ41" s="25" t="s">
        <v>64</v>
      </c>
      <c r="BR41" s="27"/>
      <c r="BS41" s="27"/>
      <c r="BT41" s="25">
        <v>73</v>
      </c>
      <c r="BU41" s="27"/>
      <c r="BV41" s="25"/>
      <c r="BW41" s="25"/>
      <c r="BX41" s="25">
        <v>2022</v>
      </c>
      <c r="BY41" s="95" t="str">
        <f>IFERROR(
IF(OR(AZ41="anulado",AZ41="stand by"),CONCATENATE(AZ41,": ",AT41),
IF(OR(YEAR(BA41)=2022,YEAR(BA41)=2023),CONCATENATE("Se activó en ",YEAR(BA41)),
IF(AND(OR(AZ41="En proceso",AZ41="facturando"),AND(AV41="-",BA41="")),"Por revisar",
IF(BA41="",IF(AV41="NUEVAS",CONCATENATE("Estado: ",AZ41,", ",AV41),
IF(AX41=Meses!$A$3,"Por revisar",
IF(AT41="","Sin registro","En programación Frcst."))),"En programación")))),
"Error")</f>
        <v>Se activó en 2023</v>
      </c>
      <c r="BZ41" s="14" t="str">
        <f t="shared" si="2"/>
        <v/>
      </c>
      <c r="CA41" s="95" t="str">
        <f>IF(BY41="En programación Frcst.",VLOOKUP(AX41,Meses!$A$1:$H$14,3+HLOOKUP(Cronograma!AV41,Meses!$D$1:$G$2,2,FALSE),FALSE),
IF(BY41="En programación",BA41,""))</f>
        <v/>
      </c>
      <c r="CB41" s="95" t="str">
        <f t="shared" si="0"/>
        <v/>
      </c>
      <c r="CC41" s="91" t="str">
        <f>IFERROR(
(VLOOKUP(MONTH(CA41),Meses!$B$3:$C$14,2,FALSE)-DAY(CA41))/VLOOKUP(MONTH(CA41),Meses!$B$3:$C$14,2,FALSE)*CD41,
"")</f>
        <v/>
      </c>
      <c r="CD41" s="92">
        <f t="shared" si="1"/>
        <v>9750</v>
      </c>
    </row>
    <row r="42" spans="1:82" ht="47.4" thickBot="1" x14ac:dyDescent="0.6">
      <c r="A42" s="19" t="s">
        <v>202</v>
      </c>
      <c r="B42" s="19" t="s">
        <v>203</v>
      </c>
      <c r="C42" s="19" t="s">
        <v>204</v>
      </c>
      <c r="D42" s="19" t="s">
        <v>53</v>
      </c>
      <c r="E42" s="21">
        <v>44844</v>
      </c>
      <c r="F42" s="21">
        <v>45062.802685185183</v>
      </c>
      <c r="G42" s="21">
        <v>44846</v>
      </c>
      <c r="H42" s="21">
        <v>44856</v>
      </c>
      <c r="I42" s="21">
        <v>44869</v>
      </c>
      <c r="J42" s="21">
        <v>44869</v>
      </c>
      <c r="K42" s="119" t="s">
        <v>4525</v>
      </c>
      <c r="L42" s="19">
        <v>2022104937</v>
      </c>
      <c r="M42" s="21">
        <v>44862</v>
      </c>
      <c r="N42" s="21">
        <v>44875</v>
      </c>
      <c r="O42" s="19" t="s">
        <v>54</v>
      </c>
      <c r="P42" s="19" t="s">
        <v>54</v>
      </c>
      <c r="Q42" s="19" t="s">
        <v>55</v>
      </c>
      <c r="R42" s="19">
        <v>194</v>
      </c>
      <c r="S42" s="19" t="s">
        <v>4529</v>
      </c>
      <c r="T42" s="19" t="s">
        <v>4529</v>
      </c>
      <c r="U42" s="19" t="e">
        <v>#NAME?</v>
      </c>
      <c r="V42" s="19" t="s">
        <v>80</v>
      </c>
      <c r="W42" s="19" t="s">
        <v>68</v>
      </c>
      <c r="X42" s="23">
        <v>44855</v>
      </c>
      <c r="Y42" s="23">
        <v>44862</v>
      </c>
      <c r="Z42" s="23">
        <v>44855</v>
      </c>
      <c r="AA42" s="23">
        <v>44855</v>
      </c>
      <c r="AB42" s="19" t="s">
        <v>58</v>
      </c>
      <c r="AC42" s="23">
        <v>44858</v>
      </c>
      <c r="AD42" s="19" t="s">
        <v>58</v>
      </c>
      <c r="AE42" s="23">
        <v>44860</v>
      </c>
      <c r="AF42" s="23">
        <v>44862</v>
      </c>
      <c r="AG42" s="23">
        <v>44862</v>
      </c>
      <c r="AH42" s="21">
        <v>44869</v>
      </c>
      <c r="AI42" s="19">
        <v>25</v>
      </c>
      <c r="AJ42" s="19">
        <v>10</v>
      </c>
      <c r="AK42" s="19">
        <v>13</v>
      </c>
      <c r="AL42" s="19" t="s">
        <v>15</v>
      </c>
      <c r="AM42" s="19" t="s">
        <v>4527</v>
      </c>
      <c r="AN42" s="19">
        <v>4</v>
      </c>
      <c r="AO42" s="22"/>
      <c r="AP42" s="19" t="s">
        <v>82</v>
      </c>
      <c r="AQ42" s="19" t="s">
        <v>82</v>
      </c>
      <c r="AR42" s="19" t="s">
        <v>60</v>
      </c>
      <c r="AS42" s="19" t="s">
        <v>55</v>
      </c>
      <c r="AT42" s="19" t="s">
        <v>61</v>
      </c>
      <c r="AU42" s="19" t="s">
        <v>62</v>
      </c>
      <c r="AV42" s="19" t="s">
        <v>63</v>
      </c>
      <c r="AW42" s="19" t="s">
        <v>63</v>
      </c>
      <c r="AX42" s="19" t="s">
        <v>63</v>
      </c>
      <c r="AY42" s="19" t="s">
        <v>64</v>
      </c>
      <c r="AZ42" s="19" t="s">
        <v>3822</v>
      </c>
      <c r="BA42" s="21">
        <v>44875</v>
      </c>
      <c r="BB42" s="19">
        <v>11</v>
      </c>
      <c r="BC42" s="19">
        <v>2022</v>
      </c>
      <c r="BD42" s="19" t="s">
        <v>63</v>
      </c>
      <c r="BE42" s="19" t="s">
        <v>63</v>
      </c>
      <c r="BF42" s="19" t="s">
        <v>63</v>
      </c>
      <c r="BG42" s="19" t="s">
        <v>64</v>
      </c>
      <c r="BH42" s="22" t="s">
        <v>4513</v>
      </c>
      <c r="BI42" s="22" t="s">
        <v>4513</v>
      </c>
      <c r="BJ42" s="22"/>
      <c r="BK42" s="22"/>
      <c r="BL42" s="19" t="s">
        <v>4513</v>
      </c>
      <c r="BM42" s="22" t="s">
        <v>4513</v>
      </c>
      <c r="BN42" s="22" t="s">
        <v>4513</v>
      </c>
      <c r="BO42" s="22"/>
      <c r="BP42" s="22"/>
      <c r="BQ42" s="19" t="s">
        <v>64</v>
      </c>
      <c r="BR42" s="22"/>
      <c r="BS42" s="22"/>
      <c r="BT42" s="19">
        <v>25</v>
      </c>
      <c r="BU42" s="22"/>
      <c r="BV42" s="19"/>
      <c r="BW42" s="19"/>
      <c r="BX42" s="19">
        <v>2022</v>
      </c>
      <c r="BY42" s="95" t="str">
        <f>IFERROR(
IF(OR(AZ42="anulado",AZ42="stand by"),CONCATENATE(AZ42,": ",AT42),
IF(OR(YEAR(BA42)=2022,YEAR(BA42)=2023),CONCATENATE("Se activó en ",YEAR(BA42)),
IF(AND(OR(AZ42="En proceso",AZ42="facturando"),AND(AV42="-",BA42="")),"Por revisar",
IF(BA42="",IF(AV42="NUEVAS",CONCATENATE("Estado: ",AZ42,", ",AV42),
IF(AX42=Meses!$A$3,"Por revisar",
IF(AT42="","Sin registro","En programación Frcst."))),"En programación")))),
"Error")</f>
        <v>Se activó en 2022</v>
      </c>
      <c r="BZ42" s="14" t="str">
        <f t="shared" si="2"/>
        <v/>
      </c>
      <c r="CA42" s="95" t="str">
        <f>IF(BY42="En programación Frcst.",VLOOKUP(AX42,Meses!$A$1:$H$14,3+HLOOKUP(Cronograma!AV42,Meses!$D$1:$G$2,2,FALSE),FALSE),
IF(BY42="En programación",BA42,""))</f>
        <v/>
      </c>
      <c r="CB42" s="95" t="str">
        <f t="shared" si="0"/>
        <v/>
      </c>
      <c r="CC42" s="91" t="str">
        <f>IFERROR(
(VLOOKUP(MONTH(CA42),Meses!$B$3:$C$14,2,FALSE)-DAY(CA42))/VLOOKUP(MONTH(CA42),Meses!$B$3:$C$14,2,FALSE)*CD42,
"")</f>
        <v/>
      </c>
      <c r="CD42" s="92">
        <f t="shared" si="1"/>
        <v>194</v>
      </c>
    </row>
    <row r="43" spans="1:82" ht="47.4" thickBot="1" x14ac:dyDescent="0.6">
      <c r="A43" s="25" t="s">
        <v>202</v>
      </c>
      <c r="B43" s="25" t="s">
        <v>205</v>
      </c>
      <c r="C43" s="25" t="s">
        <v>206</v>
      </c>
      <c r="D43" s="25" t="s">
        <v>53</v>
      </c>
      <c r="E43" s="26">
        <v>44844</v>
      </c>
      <c r="F43" s="26">
        <v>45062.802511574067</v>
      </c>
      <c r="G43" s="26">
        <v>44846</v>
      </c>
      <c r="H43" s="26">
        <v>44856</v>
      </c>
      <c r="I43" s="26">
        <v>44869</v>
      </c>
      <c r="J43" s="26">
        <v>44869</v>
      </c>
      <c r="K43" s="120" t="s">
        <v>4525</v>
      </c>
      <c r="L43" s="25">
        <v>2022104940</v>
      </c>
      <c r="M43" s="26">
        <v>44862</v>
      </c>
      <c r="N43" s="26">
        <v>44875</v>
      </c>
      <c r="O43" s="25" t="s">
        <v>54</v>
      </c>
      <c r="P43" s="25" t="s">
        <v>54</v>
      </c>
      <c r="Q43" s="25" t="s">
        <v>55</v>
      </c>
      <c r="R43" s="25">
        <v>193</v>
      </c>
      <c r="S43" s="25" t="s">
        <v>4529</v>
      </c>
      <c r="T43" s="25" t="s">
        <v>4529</v>
      </c>
      <c r="U43" s="25" t="e">
        <v>#NAME?</v>
      </c>
      <c r="V43" s="25" t="s">
        <v>80</v>
      </c>
      <c r="W43" s="25" t="s">
        <v>68</v>
      </c>
      <c r="X43" s="23">
        <v>44855</v>
      </c>
      <c r="Y43" s="23">
        <v>44862</v>
      </c>
      <c r="Z43" s="23">
        <v>44855</v>
      </c>
      <c r="AA43" s="23">
        <v>44855</v>
      </c>
      <c r="AB43" s="25" t="s">
        <v>58</v>
      </c>
      <c r="AC43" s="23">
        <v>44858</v>
      </c>
      <c r="AD43" s="25" t="s">
        <v>58</v>
      </c>
      <c r="AE43" s="23">
        <v>44860</v>
      </c>
      <c r="AF43" s="23">
        <v>44862</v>
      </c>
      <c r="AG43" s="23">
        <v>44862</v>
      </c>
      <c r="AH43" s="26">
        <v>44869</v>
      </c>
      <c r="AI43" s="25">
        <v>25</v>
      </c>
      <c r="AJ43" s="25">
        <v>10</v>
      </c>
      <c r="AK43" s="25">
        <v>13</v>
      </c>
      <c r="AL43" s="25" t="s">
        <v>15</v>
      </c>
      <c r="AM43" s="25" t="s">
        <v>4527</v>
      </c>
      <c r="AN43" s="25">
        <v>4</v>
      </c>
      <c r="AO43" s="27"/>
      <c r="AP43" s="25" t="s">
        <v>82</v>
      </c>
      <c r="AQ43" s="25" t="s">
        <v>82</v>
      </c>
      <c r="AR43" s="25" t="s">
        <v>60</v>
      </c>
      <c r="AS43" s="25" t="s">
        <v>55</v>
      </c>
      <c r="AT43" s="25" t="s">
        <v>61</v>
      </c>
      <c r="AU43" s="25" t="s">
        <v>62</v>
      </c>
      <c r="AV43" s="25" t="s">
        <v>63</v>
      </c>
      <c r="AW43" s="25" t="s">
        <v>63</v>
      </c>
      <c r="AX43" s="25" t="s">
        <v>63</v>
      </c>
      <c r="AY43" s="25" t="s">
        <v>64</v>
      </c>
      <c r="AZ43" s="25" t="s">
        <v>3822</v>
      </c>
      <c r="BA43" s="26">
        <v>44875</v>
      </c>
      <c r="BB43" s="25">
        <v>11</v>
      </c>
      <c r="BC43" s="25">
        <v>2022</v>
      </c>
      <c r="BD43" s="25" t="s">
        <v>63</v>
      </c>
      <c r="BE43" s="25" t="s">
        <v>63</v>
      </c>
      <c r="BF43" s="25" t="s">
        <v>63</v>
      </c>
      <c r="BG43" s="25" t="s">
        <v>64</v>
      </c>
      <c r="BH43" s="27" t="s">
        <v>4513</v>
      </c>
      <c r="BI43" s="27" t="s">
        <v>4513</v>
      </c>
      <c r="BJ43" s="27"/>
      <c r="BK43" s="27"/>
      <c r="BL43" s="25" t="s">
        <v>4513</v>
      </c>
      <c r="BM43" s="27" t="s">
        <v>4513</v>
      </c>
      <c r="BN43" s="27" t="s">
        <v>4513</v>
      </c>
      <c r="BO43" s="27"/>
      <c r="BP43" s="27"/>
      <c r="BQ43" s="25" t="s">
        <v>64</v>
      </c>
      <c r="BR43" s="27"/>
      <c r="BS43" s="27"/>
      <c r="BT43" s="25">
        <v>25</v>
      </c>
      <c r="BU43" s="27"/>
      <c r="BV43" s="25"/>
      <c r="BW43" s="25"/>
      <c r="BX43" s="25">
        <v>2022</v>
      </c>
      <c r="BY43" s="95" t="str">
        <f>IFERROR(
IF(OR(AZ43="anulado",AZ43="stand by"),CONCATENATE(AZ43,": ",AT43),
IF(OR(YEAR(BA43)=2022,YEAR(BA43)=2023),CONCATENATE("Se activó en ",YEAR(BA43)),
IF(AND(OR(AZ43="En proceso",AZ43="facturando"),AND(AV43="-",BA43="")),"Por revisar",
IF(BA43="",IF(AV43="NUEVAS",CONCATENATE("Estado: ",AZ43,", ",AV43),
IF(AX43=Meses!$A$3,"Por revisar",
IF(AT43="","Sin registro","En programación Frcst."))),"En programación")))),
"Error")</f>
        <v>Se activó en 2022</v>
      </c>
      <c r="BZ43" s="14" t="str">
        <f t="shared" si="2"/>
        <v/>
      </c>
      <c r="CA43" s="95" t="str">
        <f>IF(BY43="En programación Frcst.",VLOOKUP(AX43,Meses!$A$1:$H$14,3+HLOOKUP(Cronograma!AV43,Meses!$D$1:$G$2,2,FALSE),FALSE),
IF(BY43="En programación",BA43,""))</f>
        <v/>
      </c>
      <c r="CB43" s="95" t="str">
        <f t="shared" si="0"/>
        <v/>
      </c>
      <c r="CC43" s="91" t="str">
        <f>IFERROR(
(VLOOKUP(MONTH(CA43),Meses!$B$3:$C$14,2,FALSE)-DAY(CA43))/VLOOKUP(MONTH(CA43),Meses!$B$3:$C$14,2,FALSE)*CD43,
"")</f>
        <v/>
      </c>
      <c r="CD43" s="92">
        <f t="shared" si="1"/>
        <v>193</v>
      </c>
    </row>
    <row r="44" spans="1:82" ht="47.4" thickBot="1" x14ac:dyDescent="0.6">
      <c r="A44" s="19" t="s">
        <v>202</v>
      </c>
      <c r="B44" s="19" t="s">
        <v>207</v>
      </c>
      <c r="C44" s="19" t="s">
        <v>208</v>
      </c>
      <c r="D44" s="19" t="s">
        <v>53</v>
      </c>
      <c r="E44" s="21">
        <v>44844</v>
      </c>
      <c r="F44" s="21">
        <v>45062.802465277768</v>
      </c>
      <c r="G44" s="21">
        <v>44846</v>
      </c>
      <c r="H44" s="21">
        <v>44856</v>
      </c>
      <c r="I44" s="21">
        <v>44869</v>
      </c>
      <c r="J44" s="21">
        <v>44869</v>
      </c>
      <c r="K44" s="119" t="s">
        <v>4525</v>
      </c>
      <c r="L44" s="19">
        <v>2022104941</v>
      </c>
      <c r="M44" s="21">
        <v>44862</v>
      </c>
      <c r="N44" s="21">
        <v>44875</v>
      </c>
      <c r="O44" s="19" t="s">
        <v>54</v>
      </c>
      <c r="P44" s="19" t="s">
        <v>54</v>
      </c>
      <c r="Q44" s="19" t="s">
        <v>55</v>
      </c>
      <c r="R44" s="19">
        <v>290</v>
      </c>
      <c r="S44" s="19" t="s">
        <v>4529</v>
      </c>
      <c r="T44" s="19" t="s">
        <v>4529</v>
      </c>
      <c r="U44" s="19" t="e">
        <v>#NAME?</v>
      </c>
      <c r="V44" s="19" t="s">
        <v>80</v>
      </c>
      <c r="W44" s="19" t="s">
        <v>68</v>
      </c>
      <c r="X44" s="23">
        <v>44855</v>
      </c>
      <c r="Y44" s="23">
        <v>44862</v>
      </c>
      <c r="Z44" s="23">
        <v>44855</v>
      </c>
      <c r="AA44" s="23">
        <v>44855</v>
      </c>
      <c r="AB44" s="19" t="s">
        <v>58</v>
      </c>
      <c r="AC44" s="23">
        <v>44858</v>
      </c>
      <c r="AD44" s="19" t="s">
        <v>58</v>
      </c>
      <c r="AE44" s="23">
        <v>44860</v>
      </c>
      <c r="AF44" s="23">
        <v>44862</v>
      </c>
      <c r="AG44" s="23">
        <v>44862</v>
      </c>
      <c r="AH44" s="21">
        <v>44869</v>
      </c>
      <c r="AI44" s="19">
        <v>25</v>
      </c>
      <c r="AJ44" s="19">
        <v>10</v>
      </c>
      <c r="AK44" s="19">
        <v>13</v>
      </c>
      <c r="AL44" s="19" t="s">
        <v>15</v>
      </c>
      <c r="AM44" s="19" t="s">
        <v>4527</v>
      </c>
      <c r="AN44" s="19">
        <v>4</v>
      </c>
      <c r="AO44" s="22"/>
      <c r="AP44" s="19" t="s">
        <v>82</v>
      </c>
      <c r="AQ44" s="19" t="s">
        <v>82</v>
      </c>
      <c r="AR44" s="19" t="s">
        <v>60</v>
      </c>
      <c r="AS44" s="19" t="s">
        <v>55</v>
      </c>
      <c r="AT44" s="19" t="s">
        <v>61</v>
      </c>
      <c r="AU44" s="19" t="s">
        <v>62</v>
      </c>
      <c r="AV44" s="19" t="s">
        <v>63</v>
      </c>
      <c r="AW44" s="19" t="s">
        <v>63</v>
      </c>
      <c r="AX44" s="19" t="s">
        <v>63</v>
      </c>
      <c r="AY44" s="19" t="s">
        <v>64</v>
      </c>
      <c r="AZ44" s="19" t="s">
        <v>3822</v>
      </c>
      <c r="BA44" s="21">
        <v>44875</v>
      </c>
      <c r="BB44" s="19">
        <v>11</v>
      </c>
      <c r="BC44" s="19">
        <v>2022</v>
      </c>
      <c r="BD44" s="19" t="s">
        <v>63</v>
      </c>
      <c r="BE44" s="19" t="s">
        <v>63</v>
      </c>
      <c r="BF44" s="19" t="s">
        <v>63</v>
      </c>
      <c r="BG44" s="19" t="s">
        <v>64</v>
      </c>
      <c r="BH44" s="22" t="s">
        <v>4513</v>
      </c>
      <c r="BI44" s="22" t="s">
        <v>4513</v>
      </c>
      <c r="BJ44" s="22"/>
      <c r="BK44" s="22"/>
      <c r="BL44" s="19" t="s">
        <v>4513</v>
      </c>
      <c r="BM44" s="22" t="s">
        <v>4513</v>
      </c>
      <c r="BN44" s="22" t="s">
        <v>4513</v>
      </c>
      <c r="BO44" s="22"/>
      <c r="BP44" s="22"/>
      <c r="BQ44" s="19" t="s">
        <v>64</v>
      </c>
      <c r="BR44" s="22"/>
      <c r="BS44" s="22"/>
      <c r="BT44" s="19">
        <v>25</v>
      </c>
      <c r="BU44" s="22"/>
      <c r="BV44" s="19"/>
      <c r="BW44" s="19"/>
      <c r="BX44" s="19">
        <v>2022</v>
      </c>
      <c r="BY44" s="95" t="str">
        <f>IFERROR(
IF(OR(AZ44="anulado",AZ44="stand by"),CONCATENATE(AZ44,": ",AT44),
IF(OR(YEAR(BA44)=2022,YEAR(BA44)=2023),CONCATENATE("Se activó en ",YEAR(BA44)),
IF(AND(OR(AZ44="En proceso",AZ44="facturando"),AND(AV44="-",BA44="")),"Por revisar",
IF(BA44="",IF(AV44="NUEVAS",CONCATENATE("Estado: ",AZ44,", ",AV44),
IF(AX44=Meses!$A$3,"Por revisar",
IF(AT44="","Sin registro","En programación Frcst."))),"En programación")))),
"Error")</f>
        <v>Se activó en 2022</v>
      </c>
      <c r="BZ44" s="14" t="str">
        <f t="shared" si="2"/>
        <v/>
      </c>
      <c r="CA44" s="95" t="str">
        <f>IF(BY44="En programación Frcst.",VLOOKUP(AX44,Meses!$A$1:$H$14,3+HLOOKUP(Cronograma!AV44,Meses!$D$1:$G$2,2,FALSE),FALSE),
IF(BY44="En programación",BA44,""))</f>
        <v/>
      </c>
      <c r="CB44" s="95" t="str">
        <f t="shared" si="0"/>
        <v/>
      </c>
      <c r="CC44" s="91" t="str">
        <f>IFERROR(
(VLOOKUP(MONTH(CA44),Meses!$B$3:$C$14,2,FALSE)-DAY(CA44))/VLOOKUP(MONTH(CA44),Meses!$B$3:$C$14,2,FALSE)*CD44,
"")</f>
        <v/>
      </c>
      <c r="CD44" s="92">
        <f t="shared" si="1"/>
        <v>290</v>
      </c>
    </row>
    <row r="45" spans="1:82" ht="47.4" thickBot="1" x14ac:dyDescent="0.6">
      <c r="A45" s="25" t="s">
        <v>202</v>
      </c>
      <c r="B45" s="25" t="s">
        <v>209</v>
      </c>
      <c r="C45" s="25" t="s">
        <v>210</v>
      </c>
      <c r="D45" s="25" t="s">
        <v>53</v>
      </c>
      <c r="E45" s="26">
        <v>44844</v>
      </c>
      <c r="F45" s="26">
        <v>45062.803043981483</v>
      </c>
      <c r="G45" s="26">
        <v>44846</v>
      </c>
      <c r="H45" s="26">
        <v>44856</v>
      </c>
      <c r="I45" s="26">
        <v>44869</v>
      </c>
      <c r="J45" s="26">
        <v>44869</v>
      </c>
      <c r="K45" s="120" t="s">
        <v>4525</v>
      </c>
      <c r="L45" s="25">
        <v>2022104943</v>
      </c>
      <c r="M45" s="26">
        <v>44862</v>
      </c>
      <c r="N45" s="26">
        <v>44875</v>
      </c>
      <c r="O45" s="25" t="s">
        <v>54</v>
      </c>
      <c r="P45" s="25" t="s">
        <v>54</v>
      </c>
      <c r="Q45" s="25" t="s">
        <v>55</v>
      </c>
      <c r="R45" s="25">
        <v>250</v>
      </c>
      <c r="S45" s="25" t="s">
        <v>4529</v>
      </c>
      <c r="T45" s="25" t="s">
        <v>4529</v>
      </c>
      <c r="U45" s="25" t="e">
        <v>#NAME?</v>
      </c>
      <c r="V45" s="25" t="s">
        <v>80</v>
      </c>
      <c r="W45" s="25" t="s">
        <v>68</v>
      </c>
      <c r="X45" s="23">
        <v>44855</v>
      </c>
      <c r="Y45" s="23">
        <v>44862</v>
      </c>
      <c r="Z45" s="23">
        <v>44855</v>
      </c>
      <c r="AA45" s="23">
        <v>44855</v>
      </c>
      <c r="AB45" s="25" t="s">
        <v>58</v>
      </c>
      <c r="AC45" s="23">
        <v>44858</v>
      </c>
      <c r="AD45" s="25" t="s">
        <v>58</v>
      </c>
      <c r="AE45" s="23">
        <v>44860</v>
      </c>
      <c r="AF45" s="23">
        <v>44862</v>
      </c>
      <c r="AG45" s="23">
        <v>44862</v>
      </c>
      <c r="AH45" s="26">
        <v>44869</v>
      </c>
      <c r="AI45" s="25">
        <v>25</v>
      </c>
      <c r="AJ45" s="25">
        <v>10</v>
      </c>
      <c r="AK45" s="25">
        <v>13</v>
      </c>
      <c r="AL45" s="25" t="s">
        <v>15</v>
      </c>
      <c r="AM45" s="25" t="s">
        <v>4527</v>
      </c>
      <c r="AN45" s="25">
        <v>4</v>
      </c>
      <c r="AO45" s="27"/>
      <c r="AP45" s="25" t="s">
        <v>82</v>
      </c>
      <c r="AQ45" s="25" t="s">
        <v>82</v>
      </c>
      <c r="AR45" s="25" t="s">
        <v>60</v>
      </c>
      <c r="AS45" s="25" t="s">
        <v>55</v>
      </c>
      <c r="AT45" s="25" t="s">
        <v>61</v>
      </c>
      <c r="AU45" s="25" t="s">
        <v>62</v>
      </c>
      <c r="AV45" s="25" t="s">
        <v>63</v>
      </c>
      <c r="AW45" s="25" t="s">
        <v>63</v>
      </c>
      <c r="AX45" s="25" t="s">
        <v>63</v>
      </c>
      <c r="AY45" s="25" t="s">
        <v>64</v>
      </c>
      <c r="AZ45" s="25" t="s">
        <v>3822</v>
      </c>
      <c r="BA45" s="26">
        <v>44875</v>
      </c>
      <c r="BB45" s="25">
        <v>11</v>
      </c>
      <c r="BC45" s="25">
        <v>2022</v>
      </c>
      <c r="BD45" s="25" t="s">
        <v>63</v>
      </c>
      <c r="BE45" s="25" t="s">
        <v>63</v>
      </c>
      <c r="BF45" s="25" t="s">
        <v>63</v>
      </c>
      <c r="BG45" s="25" t="s">
        <v>64</v>
      </c>
      <c r="BH45" s="27" t="s">
        <v>4513</v>
      </c>
      <c r="BI45" s="27" t="s">
        <v>4513</v>
      </c>
      <c r="BJ45" s="27"/>
      <c r="BK45" s="27"/>
      <c r="BL45" s="25" t="s">
        <v>4513</v>
      </c>
      <c r="BM45" s="27" t="s">
        <v>4513</v>
      </c>
      <c r="BN45" s="27" t="s">
        <v>4513</v>
      </c>
      <c r="BO45" s="27"/>
      <c r="BP45" s="27"/>
      <c r="BQ45" s="25" t="s">
        <v>64</v>
      </c>
      <c r="BR45" s="27"/>
      <c r="BS45" s="27"/>
      <c r="BT45" s="25">
        <v>25</v>
      </c>
      <c r="BU45" s="27"/>
      <c r="BV45" s="25"/>
      <c r="BW45" s="25"/>
      <c r="BX45" s="25">
        <v>2022</v>
      </c>
      <c r="BY45" s="95" t="str">
        <f>IFERROR(
IF(OR(AZ45="anulado",AZ45="stand by"),CONCATENATE(AZ45,": ",AT45),
IF(OR(YEAR(BA45)=2022,YEAR(BA45)=2023),CONCATENATE("Se activó en ",YEAR(BA45)),
IF(AND(OR(AZ45="En proceso",AZ45="facturando"),AND(AV45="-",BA45="")),"Por revisar",
IF(BA45="",IF(AV45="NUEVAS",CONCATENATE("Estado: ",AZ45,", ",AV45),
IF(AX45=Meses!$A$3,"Por revisar",
IF(AT45="","Sin registro","En programación Frcst."))),"En programación")))),
"Error")</f>
        <v>Se activó en 2022</v>
      </c>
      <c r="BZ45" s="14" t="str">
        <f t="shared" si="2"/>
        <v/>
      </c>
      <c r="CA45" s="95" t="str">
        <f>IF(BY45="En programación Frcst.",VLOOKUP(AX45,Meses!$A$1:$H$14,3+HLOOKUP(Cronograma!AV45,Meses!$D$1:$G$2,2,FALSE),FALSE),
IF(BY45="En programación",BA45,""))</f>
        <v/>
      </c>
      <c r="CB45" s="95" t="str">
        <f t="shared" si="0"/>
        <v/>
      </c>
      <c r="CC45" s="91" t="str">
        <f>IFERROR(
(VLOOKUP(MONTH(CA45),Meses!$B$3:$C$14,2,FALSE)-DAY(CA45))/VLOOKUP(MONTH(CA45),Meses!$B$3:$C$14,2,FALSE)*CD45,
"")</f>
        <v/>
      </c>
      <c r="CD45" s="92">
        <f t="shared" si="1"/>
        <v>250</v>
      </c>
    </row>
    <row r="46" spans="1:82" ht="47.4" thickBot="1" x14ac:dyDescent="0.6">
      <c r="A46" s="19" t="s">
        <v>202</v>
      </c>
      <c r="B46" s="19" t="s">
        <v>211</v>
      </c>
      <c r="C46" s="19" t="s">
        <v>212</v>
      </c>
      <c r="D46" s="19" t="s">
        <v>53</v>
      </c>
      <c r="E46" s="21">
        <v>44844</v>
      </c>
      <c r="F46" s="21">
        <v>45062.80265046296</v>
      </c>
      <c r="G46" s="21">
        <v>44846</v>
      </c>
      <c r="H46" s="21">
        <v>44856</v>
      </c>
      <c r="I46" s="21">
        <v>44869</v>
      </c>
      <c r="J46" s="21">
        <v>44869</v>
      </c>
      <c r="K46" s="119" t="s">
        <v>4525</v>
      </c>
      <c r="L46" s="19">
        <v>2022104944</v>
      </c>
      <c r="M46" s="21">
        <v>44862</v>
      </c>
      <c r="N46" s="21">
        <v>44875</v>
      </c>
      <c r="O46" s="19" t="s">
        <v>54</v>
      </c>
      <c r="P46" s="19" t="s">
        <v>54</v>
      </c>
      <c r="Q46" s="19" t="s">
        <v>55</v>
      </c>
      <c r="R46" s="19">
        <v>230</v>
      </c>
      <c r="S46" s="19" t="s">
        <v>4529</v>
      </c>
      <c r="T46" s="19" t="s">
        <v>4529</v>
      </c>
      <c r="U46" s="19" t="e">
        <v>#NAME?</v>
      </c>
      <c r="V46" s="19" t="s">
        <v>80</v>
      </c>
      <c r="W46" s="19" t="s">
        <v>68</v>
      </c>
      <c r="X46" s="23">
        <v>44855</v>
      </c>
      <c r="Y46" s="23">
        <v>44862</v>
      </c>
      <c r="Z46" s="23">
        <v>44855</v>
      </c>
      <c r="AA46" s="23">
        <v>44855</v>
      </c>
      <c r="AB46" s="19" t="s">
        <v>58</v>
      </c>
      <c r="AC46" s="23">
        <v>44858</v>
      </c>
      <c r="AD46" s="19" t="s">
        <v>58</v>
      </c>
      <c r="AE46" s="23">
        <v>44860</v>
      </c>
      <c r="AF46" s="23">
        <v>44862</v>
      </c>
      <c r="AG46" s="23">
        <v>44862</v>
      </c>
      <c r="AH46" s="21">
        <v>44869</v>
      </c>
      <c r="AI46" s="19">
        <v>25</v>
      </c>
      <c r="AJ46" s="19">
        <v>10</v>
      </c>
      <c r="AK46" s="19">
        <v>13</v>
      </c>
      <c r="AL46" s="19" t="s">
        <v>15</v>
      </c>
      <c r="AM46" s="19" t="s">
        <v>4527</v>
      </c>
      <c r="AN46" s="19">
        <v>4</v>
      </c>
      <c r="AO46" s="22"/>
      <c r="AP46" s="19" t="s">
        <v>82</v>
      </c>
      <c r="AQ46" s="19" t="s">
        <v>82</v>
      </c>
      <c r="AR46" s="19" t="s">
        <v>60</v>
      </c>
      <c r="AS46" s="19" t="s">
        <v>55</v>
      </c>
      <c r="AT46" s="19" t="s">
        <v>61</v>
      </c>
      <c r="AU46" s="19" t="s">
        <v>62</v>
      </c>
      <c r="AV46" s="19" t="s">
        <v>63</v>
      </c>
      <c r="AW46" s="19" t="s">
        <v>63</v>
      </c>
      <c r="AX46" s="19" t="s">
        <v>63</v>
      </c>
      <c r="AY46" s="19" t="s">
        <v>64</v>
      </c>
      <c r="AZ46" s="19" t="s">
        <v>3822</v>
      </c>
      <c r="BA46" s="21">
        <v>44875</v>
      </c>
      <c r="BB46" s="19">
        <v>11</v>
      </c>
      <c r="BC46" s="19">
        <v>2022</v>
      </c>
      <c r="BD46" s="19" t="s">
        <v>63</v>
      </c>
      <c r="BE46" s="19" t="s">
        <v>63</v>
      </c>
      <c r="BF46" s="19" t="s">
        <v>63</v>
      </c>
      <c r="BG46" s="19" t="s">
        <v>64</v>
      </c>
      <c r="BH46" s="22" t="s">
        <v>4513</v>
      </c>
      <c r="BI46" s="22" t="s">
        <v>4513</v>
      </c>
      <c r="BJ46" s="22"/>
      <c r="BK46" s="22"/>
      <c r="BL46" s="19" t="s">
        <v>4513</v>
      </c>
      <c r="BM46" s="22" t="s">
        <v>4513</v>
      </c>
      <c r="BN46" s="22" t="s">
        <v>4513</v>
      </c>
      <c r="BO46" s="22"/>
      <c r="BP46" s="22"/>
      <c r="BQ46" s="19" t="s">
        <v>64</v>
      </c>
      <c r="BR46" s="22"/>
      <c r="BS46" s="22"/>
      <c r="BT46" s="19">
        <v>25</v>
      </c>
      <c r="BU46" s="22"/>
      <c r="BV46" s="19"/>
      <c r="BW46" s="19"/>
      <c r="BX46" s="19">
        <v>2022</v>
      </c>
      <c r="BY46" s="95" t="str">
        <f>IFERROR(
IF(OR(AZ46="anulado",AZ46="stand by"),CONCATENATE(AZ46,": ",AT46),
IF(OR(YEAR(BA46)=2022,YEAR(BA46)=2023),CONCATENATE("Se activó en ",YEAR(BA46)),
IF(AND(OR(AZ46="En proceso",AZ46="facturando"),AND(AV46="-",BA46="")),"Por revisar",
IF(BA46="",IF(AV46="NUEVAS",CONCATENATE("Estado: ",AZ46,", ",AV46),
IF(AX46=Meses!$A$3,"Por revisar",
IF(AT46="","Sin registro","En programación Frcst."))),"En programación")))),
"Error")</f>
        <v>Se activó en 2022</v>
      </c>
      <c r="BZ46" s="14" t="str">
        <f t="shared" si="2"/>
        <v/>
      </c>
      <c r="CA46" s="95" t="str">
        <f>IF(BY46="En programación Frcst.",VLOOKUP(AX46,Meses!$A$1:$H$14,3+HLOOKUP(Cronograma!AV46,Meses!$D$1:$G$2,2,FALSE),FALSE),
IF(BY46="En programación",BA46,""))</f>
        <v/>
      </c>
      <c r="CB46" s="95" t="str">
        <f t="shared" si="0"/>
        <v/>
      </c>
      <c r="CC46" s="91" t="str">
        <f>IFERROR(
(VLOOKUP(MONTH(CA46),Meses!$B$3:$C$14,2,FALSE)-DAY(CA46))/VLOOKUP(MONTH(CA46),Meses!$B$3:$C$14,2,FALSE)*CD46,
"")</f>
        <v/>
      </c>
      <c r="CD46" s="92">
        <f t="shared" si="1"/>
        <v>230</v>
      </c>
    </row>
    <row r="47" spans="1:82" ht="47.4" thickBot="1" x14ac:dyDescent="0.6">
      <c r="A47" s="25" t="s">
        <v>202</v>
      </c>
      <c r="B47" s="25" t="s">
        <v>213</v>
      </c>
      <c r="C47" s="25" t="s">
        <v>214</v>
      </c>
      <c r="D47" s="25" t="s">
        <v>53</v>
      </c>
      <c r="E47" s="26">
        <v>44844</v>
      </c>
      <c r="F47" s="26">
        <v>45062.803090277783</v>
      </c>
      <c r="G47" s="26">
        <v>44846</v>
      </c>
      <c r="H47" s="26">
        <v>44856</v>
      </c>
      <c r="I47" s="26">
        <v>44869</v>
      </c>
      <c r="J47" s="26">
        <v>44869</v>
      </c>
      <c r="K47" s="120" t="s">
        <v>4525</v>
      </c>
      <c r="L47" s="25">
        <v>2022104946</v>
      </c>
      <c r="M47" s="26">
        <v>44862</v>
      </c>
      <c r="N47" s="26">
        <v>44875</v>
      </c>
      <c r="O47" s="25" t="s">
        <v>54</v>
      </c>
      <c r="P47" s="25" t="s">
        <v>54</v>
      </c>
      <c r="Q47" s="25" t="s">
        <v>55</v>
      </c>
      <c r="R47" s="25">
        <v>235</v>
      </c>
      <c r="S47" s="25" t="s">
        <v>4529</v>
      </c>
      <c r="T47" s="25" t="s">
        <v>4529</v>
      </c>
      <c r="U47" s="25" t="e">
        <v>#NAME?</v>
      </c>
      <c r="V47" s="25" t="s">
        <v>80</v>
      </c>
      <c r="W47" s="25" t="s">
        <v>68</v>
      </c>
      <c r="X47" s="23">
        <v>44855</v>
      </c>
      <c r="Y47" s="23">
        <v>44862</v>
      </c>
      <c r="Z47" s="23">
        <v>44855</v>
      </c>
      <c r="AA47" s="23">
        <v>44855</v>
      </c>
      <c r="AB47" s="25" t="s">
        <v>58</v>
      </c>
      <c r="AC47" s="23">
        <v>44858</v>
      </c>
      <c r="AD47" s="25" t="s">
        <v>58</v>
      </c>
      <c r="AE47" s="23">
        <v>44860</v>
      </c>
      <c r="AF47" s="23">
        <v>44862</v>
      </c>
      <c r="AG47" s="23">
        <v>44862</v>
      </c>
      <c r="AH47" s="26">
        <v>44869</v>
      </c>
      <c r="AI47" s="25">
        <v>25</v>
      </c>
      <c r="AJ47" s="25">
        <v>10</v>
      </c>
      <c r="AK47" s="25">
        <v>13</v>
      </c>
      <c r="AL47" s="25" t="s">
        <v>15</v>
      </c>
      <c r="AM47" s="25" t="s">
        <v>4527</v>
      </c>
      <c r="AN47" s="25">
        <v>4</v>
      </c>
      <c r="AO47" s="27"/>
      <c r="AP47" s="25" t="s">
        <v>82</v>
      </c>
      <c r="AQ47" s="25" t="s">
        <v>82</v>
      </c>
      <c r="AR47" s="25" t="s">
        <v>60</v>
      </c>
      <c r="AS47" s="25" t="s">
        <v>55</v>
      </c>
      <c r="AT47" s="25" t="s">
        <v>61</v>
      </c>
      <c r="AU47" s="25" t="s">
        <v>62</v>
      </c>
      <c r="AV47" s="25" t="s">
        <v>63</v>
      </c>
      <c r="AW47" s="25" t="s">
        <v>63</v>
      </c>
      <c r="AX47" s="25" t="s">
        <v>63</v>
      </c>
      <c r="AY47" s="25" t="s">
        <v>64</v>
      </c>
      <c r="AZ47" s="25" t="s">
        <v>3822</v>
      </c>
      <c r="BA47" s="26">
        <v>44875</v>
      </c>
      <c r="BB47" s="25">
        <v>11</v>
      </c>
      <c r="BC47" s="25">
        <v>2022</v>
      </c>
      <c r="BD47" s="25" t="s">
        <v>63</v>
      </c>
      <c r="BE47" s="25" t="s">
        <v>63</v>
      </c>
      <c r="BF47" s="25" t="s">
        <v>63</v>
      </c>
      <c r="BG47" s="25" t="s">
        <v>64</v>
      </c>
      <c r="BH47" s="27" t="s">
        <v>4513</v>
      </c>
      <c r="BI47" s="27" t="s">
        <v>4513</v>
      </c>
      <c r="BJ47" s="27"/>
      <c r="BK47" s="27"/>
      <c r="BL47" s="25" t="s">
        <v>4513</v>
      </c>
      <c r="BM47" s="27" t="s">
        <v>4513</v>
      </c>
      <c r="BN47" s="27" t="s">
        <v>4513</v>
      </c>
      <c r="BO47" s="27"/>
      <c r="BP47" s="27"/>
      <c r="BQ47" s="25" t="s">
        <v>64</v>
      </c>
      <c r="BR47" s="27"/>
      <c r="BS47" s="27"/>
      <c r="BT47" s="25">
        <v>25</v>
      </c>
      <c r="BU47" s="27"/>
      <c r="BV47" s="25"/>
      <c r="BW47" s="25"/>
      <c r="BX47" s="25">
        <v>2022</v>
      </c>
      <c r="BY47" s="95" t="str">
        <f>IFERROR(
IF(OR(AZ47="anulado",AZ47="stand by"),CONCATENATE(AZ47,": ",AT47),
IF(OR(YEAR(BA47)=2022,YEAR(BA47)=2023),CONCATENATE("Se activó en ",YEAR(BA47)),
IF(AND(OR(AZ47="En proceso",AZ47="facturando"),AND(AV47="-",BA47="")),"Por revisar",
IF(BA47="",IF(AV47="NUEVAS",CONCATENATE("Estado: ",AZ47,", ",AV47),
IF(AX47=Meses!$A$3,"Por revisar",
IF(AT47="","Sin registro","En programación Frcst."))),"En programación")))),
"Error")</f>
        <v>Se activó en 2022</v>
      </c>
      <c r="BZ47" s="14" t="str">
        <f t="shared" si="2"/>
        <v/>
      </c>
      <c r="CA47" s="95" t="str">
        <f>IF(BY47="En programación Frcst.",VLOOKUP(AX47,Meses!$A$1:$H$14,3+HLOOKUP(Cronograma!AV47,Meses!$D$1:$G$2,2,FALSE),FALSE),
IF(BY47="En programación",BA47,""))</f>
        <v/>
      </c>
      <c r="CB47" s="95" t="str">
        <f t="shared" si="0"/>
        <v/>
      </c>
      <c r="CC47" s="91" t="str">
        <f>IFERROR(
(VLOOKUP(MONTH(CA47),Meses!$B$3:$C$14,2,FALSE)-DAY(CA47))/VLOOKUP(MONTH(CA47),Meses!$B$3:$C$14,2,FALSE)*CD47,
"")</f>
        <v/>
      </c>
      <c r="CD47" s="92">
        <f t="shared" si="1"/>
        <v>235</v>
      </c>
    </row>
    <row r="48" spans="1:82" ht="47.4" thickBot="1" x14ac:dyDescent="0.6">
      <c r="A48" s="19" t="s">
        <v>202</v>
      </c>
      <c r="B48" s="19" t="s">
        <v>215</v>
      </c>
      <c r="C48" s="19" t="s">
        <v>216</v>
      </c>
      <c r="D48" s="19" t="s">
        <v>53</v>
      </c>
      <c r="E48" s="21">
        <v>44844</v>
      </c>
      <c r="F48" s="21">
        <v>45062.803182870368</v>
      </c>
      <c r="G48" s="21">
        <v>44846</v>
      </c>
      <c r="H48" s="21">
        <v>44856</v>
      </c>
      <c r="I48" s="21">
        <v>44869</v>
      </c>
      <c r="J48" s="21">
        <v>44869</v>
      </c>
      <c r="K48" s="119" t="s">
        <v>4525</v>
      </c>
      <c r="L48" s="19">
        <v>2022104953</v>
      </c>
      <c r="M48" s="21">
        <v>44862</v>
      </c>
      <c r="N48" s="21">
        <v>44875</v>
      </c>
      <c r="O48" s="19" t="s">
        <v>54</v>
      </c>
      <c r="P48" s="19" t="s">
        <v>54</v>
      </c>
      <c r="Q48" s="19" t="s">
        <v>55</v>
      </c>
      <c r="R48" s="19">
        <v>231</v>
      </c>
      <c r="S48" s="19" t="s">
        <v>4529</v>
      </c>
      <c r="T48" s="19" t="s">
        <v>4529</v>
      </c>
      <c r="U48" s="19" t="e">
        <v>#NAME?</v>
      </c>
      <c r="V48" s="19" t="s">
        <v>80</v>
      </c>
      <c r="W48" s="19" t="s">
        <v>68</v>
      </c>
      <c r="X48" s="23">
        <v>44855</v>
      </c>
      <c r="Y48" s="23">
        <v>44862</v>
      </c>
      <c r="Z48" s="23">
        <v>44855</v>
      </c>
      <c r="AA48" s="23">
        <v>44855</v>
      </c>
      <c r="AB48" s="19" t="s">
        <v>58</v>
      </c>
      <c r="AC48" s="23">
        <v>44858</v>
      </c>
      <c r="AD48" s="19" t="s">
        <v>58</v>
      </c>
      <c r="AE48" s="23">
        <v>44860</v>
      </c>
      <c r="AF48" s="23">
        <v>44862</v>
      </c>
      <c r="AG48" s="23">
        <v>44862</v>
      </c>
      <c r="AH48" s="21">
        <v>44869</v>
      </c>
      <c r="AI48" s="19">
        <v>25</v>
      </c>
      <c r="AJ48" s="19">
        <v>10</v>
      </c>
      <c r="AK48" s="19">
        <v>13</v>
      </c>
      <c r="AL48" s="19" t="s">
        <v>15</v>
      </c>
      <c r="AM48" s="19" t="s">
        <v>4527</v>
      </c>
      <c r="AN48" s="19">
        <v>4</v>
      </c>
      <c r="AO48" s="22"/>
      <c r="AP48" s="19" t="s">
        <v>82</v>
      </c>
      <c r="AQ48" s="19" t="s">
        <v>82</v>
      </c>
      <c r="AR48" s="19" t="s">
        <v>60</v>
      </c>
      <c r="AS48" s="19" t="s">
        <v>55</v>
      </c>
      <c r="AT48" s="19" t="s">
        <v>61</v>
      </c>
      <c r="AU48" s="19" t="s">
        <v>62</v>
      </c>
      <c r="AV48" s="19" t="s">
        <v>63</v>
      </c>
      <c r="AW48" s="19" t="s">
        <v>63</v>
      </c>
      <c r="AX48" s="19" t="s">
        <v>63</v>
      </c>
      <c r="AY48" s="19" t="s">
        <v>64</v>
      </c>
      <c r="AZ48" s="19" t="s">
        <v>3822</v>
      </c>
      <c r="BA48" s="21">
        <v>44875</v>
      </c>
      <c r="BB48" s="19">
        <v>11</v>
      </c>
      <c r="BC48" s="19">
        <v>2022</v>
      </c>
      <c r="BD48" s="19" t="s">
        <v>63</v>
      </c>
      <c r="BE48" s="19" t="s">
        <v>63</v>
      </c>
      <c r="BF48" s="19" t="s">
        <v>63</v>
      </c>
      <c r="BG48" s="19" t="s">
        <v>64</v>
      </c>
      <c r="BH48" s="22" t="s">
        <v>4513</v>
      </c>
      <c r="BI48" s="22" t="s">
        <v>4513</v>
      </c>
      <c r="BJ48" s="22"/>
      <c r="BK48" s="22"/>
      <c r="BL48" s="19" t="s">
        <v>4513</v>
      </c>
      <c r="BM48" s="22" t="s">
        <v>4513</v>
      </c>
      <c r="BN48" s="22" t="s">
        <v>4513</v>
      </c>
      <c r="BO48" s="22"/>
      <c r="BP48" s="22"/>
      <c r="BQ48" s="19" t="s">
        <v>64</v>
      </c>
      <c r="BR48" s="22"/>
      <c r="BS48" s="22"/>
      <c r="BT48" s="19">
        <v>25</v>
      </c>
      <c r="BU48" s="22"/>
      <c r="BV48" s="19"/>
      <c r="BW48" s="19"/>
      <c r="BX48" s="19">
        <v>2022</v>
      </c>
      <c r="BY48" s="95" t="str">
        <f>IFERROR(
IF(OR(AZ48="anulado",AZ48="stand by"),CONCATENATE(AZ48,": ",AT48),
IF(OR(YEAR(BA48)=2022,YEAR(BA48)=2023),CONCATENATE("Se activó en ",YEAR(BA48)),
IF(AND(OR(AZ48="En proceso",AZ48="facturando"),AND(AV48="-",BA48="")),"Por revisar",
IF(BA48="",IF(AV48="NUEVAS",CONCATENATE("Estado: ",AZ48,", ",AV48),
IF(AX48=Meses!$A$3,"Por revisar",
IF(AT48="","Sin registro","En programación Frcst."))),"En programación")))),
"Error")</f>
        <v>Se activó en 2022</v>
      </c>
      <c r="BZ48" s="14" t="str">
        <f t="shared" si="2"/>
        <v/>
      </c>
      <c r="CA48" s="95" t="str">
        <f>IF(BY48="En programación Frcst.",VLOOKUP(AX48,Meses!$A$1:$H$14,3+HLOOKUP(Cronograma!AV48,Meses!$D$1:$G$2,2,FALSE),FALSE),
IF(BY48="En programación",BA48,""))</f>
        <v/>
      </c>
      <c r="CB48" s="95" t="str">
        <f t="shared" si="0"/>
        <v/>
      </c>
      <c r="CC48" s="91" t="str">
        <f>IFERROR(
(VLOOKUP(MONTH(CA48),Meses!$B$3:$C$14,2,FALSE)-DAY(CA48))/VLOOKUP(MONTH(CA48),Meses!$B$3:$C$14,2,FALSE)*CD48,
"")</f>
        <v/>
      </c>
      <c r="CD48" s="92">
        <f t="shared" si="1"/>
        <v>231</v>
      </c>
    </row>
    <row r="49" spans="1:82" ht="47.4" thickBot="1" x14ac:dyDescent="0.6">
      <c r="A49" s="25" t="s">
        <v>202</v>
      </c>
      <c r="B49" s="25" t="s">
        <v>217</v>
      </c>
      <c r="C49" s="25" t="s">
        <v>218</v>
      </c>
      <c r="D49" s="25" t="s">
        <v>53</v>
      </c>
      <c r="E49" s="26">
        <v>44844</v>
      </c>
      <c r="F49" s="26">
        <v>45062.802997685183</v>
      </c>
      <c r="G49" s="26">
        <v>44846</v>
      </c>
      <c r="H49" s="26">
        <v>44856</v>
      </c>
      <c r="I49" s="26">
        <v>44869</v>
      </c>
      <c r="J49" s="26">
        <v>44869</v>
      </c>
      <c r="K49" s="120" t="s">
        <v>4525</v>
      </c>
      <c r="L49" s="25">
        <v>2022104955</v>
      </c>
      <c r="M49" s="26">
        <v>44862</v>
      </c>
      <c r="N49" s="26">
        <v>44875</v>
      </c>
      <c r="O49" s="25" t="s">
        <v>54</v>
      </c>
      <c r="P49" s="25" t="s">
        <v>54</v>
      </c>
      <c r="Q49" s="25" t="s">
        <v>55</v>
      </c>
      <c r="R49" s="25">
        <v>277</v>
      </c>
      <c r="S49" s="25" t="s">
        <v>4529</v>
      </c>
      <c r="T49" s="25" t="s">
        <v>4529</v>
      </c>
      <c r="U49" s="25" t="e">
        <v>#NAME?</v>
      </c>
      <c r="V49" s="25" t="s">
        <v>80</v>
      </c>
      <c r="W49" s="25" t="s">
        <v>68</v>
      </c>
      <c r="X49" s="23">
        <v>44855</v>
      </c>
      <c r="Y49" s="23">
        <v>44862</v>
      </c>
      <c r="Z49" s="23">
        <v>44855</v>
      </c>
      <c r="AA49" s="23">
        <v>44855</v>
      </c>
      <c r="AB49" s="25" t="s">
        <v>58</v>
      </c>
      <c r="AC49" s="23">
        <v>44858</v>
      </c>
      <c r="AD49" s="25" t="s">
        <v>58</v>
      </c>
      <c r="AE49" s="23">
        <v>44860</v>
      </c>
      <c r="AF49" s="23">
        <v>44862</v>
      </c>
      <c r="AG49" s="23">
        <v>44862</v>
      </c>
      <c r="AH49" s="26">
        <v>44869</v>
      </c>
      <c r="AI49" s="25">
        <v>25</v>
      </c>
      <c r="AJ49" s="25">
        <v>10</v>
      </c>
      <c r="AK49" s="25">
        <v>13</v>
      </c>
      <c r="AL49" s="25" t="s">
        <v>15</v>
      </c>
      <c r="AM49" s="25" t="s">
        <v>4527</v>
      </c>
      <c r="AN49" s="25">
        <v>4</v>
      </c>
      <c r="AO49" s="27"/>
      <c r="AP49" s="25" t="s">
        <v>82</v>
      </c>
      <c r="AQ49" s="25" t="s">
        <v>82</v>
      </c>
      <c r="AR49" s="25" t="s">
        <v>60</v>
      </c>
      <c r="AS49" s="25" t="s">
        <v>55</v>
      </c>
      <c r="AT49" s="25" t="s">
        <v>61</v>
      </c>
      <c r="AU49" s="25" t="s">
        <v>62</v>
      </c>
      <c r="AV49" s="25" t="s">
        <v>63</v>
      </c>
      <c r="AW49" s="25" t="s">
        <v>63</v>
      </c>
      <c r="AX49" s="25" t="s">
        <v>63</v>
      </c>
      <c r="AY49" s="25" t="s">
        <v>64</v>
      </c>
      <c r="AZ49" s="25" t="s">
        <v>3822</v>
      </c>
      <c r="BA49" s="26">
        <v>44875</v>
      </c>
      <c r="BB49" s="25">
        <v>11</v>
      </c>
      <c r="BC49" s="25">
        <v>2022</v>
      </c>
      <c r="BD49" s="25" t="s">
        <v>63</v>
      </c>
      <c r="BE49" s="25" t="s">
        <v>63</v>
      </c>
      <c r="BF49" s="25" t="s">
        <v>63</v>
      </c>
      <c r="BG49" s="25" t="s">
        <v>64</v>
      </c>
      <c r="BH49" s="27" t="s">
        <v>4513</v>
      </c>
      <c r="BI49" s="27" t="s">
        <v>4513</v>
      </c>
      <c r="BJ49" s="27"/>
      <c r="BK49" s="27"/>
      <c r="BL49" s="25" t="s">
        <v>4513</v>
      </c>
      <c r="BM49" s="27" t="s">
        <v>4513</v>
      </c>
      <c r="BN49" s="27" t="s">
        <v>4513</v>
      </c>
      <c r="BO49" s="27"/>
      <c r="BP49" s="27"/>
      <c r="BQ49" s="25" t="s">
        <v>64</v>
      </c>
      <c r="BR49" s="27"/>
      <c r="BS49" s="27"/>
      <c r="BT49" s="25">
        <v>25</v>
      </c>
      <c r="BU49" s="27"/>
      <c r="BV49" s="25"/>
      <c r="BW49" s="25"/>
      <c r="BX49" s="25">
        <v>2022</v>
      </c>
      <c r="BY49" s="95" t="str">
        <f>IFERROR(
IF(OR(AZ49="anulado",AZ49="stand by"),CONCATENATE(AZ49,": ",AT49),
IF(OR(YEAR(BA49)=2022,YEAR(BA49)=2023),CONCATENATE("Se activó en ",YEAR(BA49)),
IF(AND(OR(AZ49="En proceso",AZ49="facturando"),AND(AV49="-",BA49="")),"Por revisar",
IF(BA49="",IF(AV49="NUEVAS",CONCATENATE("Estado: ",AZ49,", ",AV49),
IF(AX49=Meses!$A$3,"Por revisar",
IF(AT49="","Sin registro","En programación Frcst."))),"En programación")))),
"Error")</f>
        <v>Se activó en 2022</v>
      </c>
      <c r="BZ49" s="14" t="str">
        <f t="shared" si="2"/>
        <v/>
      </c>
      <c r="CA49" s="95" t="str">
        <f>IF(BY49="En programación Frcst.",VLOOKUP(AX49,Meses!$A$1:$H$14,3+HLOOKUP(Cronograma!AV49,Meses!$D$1:$G$2,2,FALSE),FALSE),
IF(BY49="En programación",BA49,""))</f>
        <v/>
      </c>
      <c r="CB49" s="95" t="str">
        <f t="shared" si="0"/>
        <v/>
      </c>
      <c r="CC49" s="91" t="str">
        <f>IFERROR(
(VLOOKUP(MONTH(CA49),Meses!$B$3:$C$14,2,FALSE)-DAY(CA49))/VLOOKUP(MONTH(CA49),Meses!$B$3:$C$14,2,FALSE)*CD49,
"")</f>
        <v/>
      </c>
      <c r="CD49" s="92">
        <f t="shared" si="1"/>
        <v>277</v>
      </c>
    </row>
    <row r="50" spans="1:82" ht="47.4" thickBot="1" x14ac:dyDescent="0.6">
      <c r="A50" s="19" t="s">
        <v>202</v>
      </c>
      <c r="B50" s="19" t="s">
        <v>219</v>
      </c>
      <c r="C50" s="19" t="s">
        <v>220</v>
      </c>
      <c r="D50" s="19" t="s">
        <v>53</v>
      </c>
      <c r="E50" s="21">
        <v>44844</v>
      </c>
      <c r="F50" s="21">
        <v>45062.802951388891</v>
      </c>
      <c r="G50" s="21">
        <v>44846</v>
      </c>
      <c r="H50" s="21">
        <v>44856</v>
      </c>
      <c r="I50" s="21">
        <v>44869</v>
      </c>
      <c r="J50" s="21">
        <v>44869</v>
      </c>
      <c r="K50" s="119" t="s">
        <v>4525</v>
      </c>
      <c r="L50" s="19">
        <v>2022104959</v>
      </c>
      <c r="M50" s="21">
        <v>44862</v>
      </c>
      <c r="N50" s="21">
        <v>44875</v>
      </c>
      <c r="O50" s="19" t="s">
        <v>54</v>
      </c>
      <c r="P50" s="19" t="s">
        <v>54</v>
      </c>
      <c r="Q50" s="19" t="s">
        <v>55</v>
      </c>
      <c r="R50" s="19">
        <v>287</v>
      </c>
      <c r="S50" s="19" t="s">
        <v>4529</v>
      </c>
      <c r="T50" s="19" t="s">
        <v>4529</v>
      </c>
      <c r="U50" s="19" t="e">
        <v>#NAME?</v>
      </c>
      <c r="V50" s="19" t="s">
        <v>80</v>
      </c>
      <c r="W50" s="19" t="s">
        <v>68</v>
      </c>
      <c r="X50" s="23">
        <v>44855</v>
      </c>
      <c r="Y50" s="23">
        <v>44862</v>
      </c>
      <c r="Z50" s="23">
        <v>44855</v>
      </c>
      <c r="AA50" s="23">
        <v>44855</v>
      </c>
      <c r="AB50" s="19" t="s">
        <v>58</v>
      </c>
      <c r="AC50" s="23">
        <v>44858</v>
      </c>
      <c r="AD50" s="19" t="s">
        <v>58</v>
      </c>
      <c r="AE50" s="23">
        <v>44860</v>
      </c>
      <c r="AF50" s="23">
        <v>44862</v>
      </c>
      <c r="AG50" s="23">
        <v>44862</v>
      </c>
      <c r="AH50" s="21">
        <v>44869</v>
      </c>
      <c r="AI50" s="19">
        <v>25</v>
      </c>
      <c r="AJ50" s="19">
        <v>10</v>
      </c>
      <c r="AK50" s="19">
        <v>13</v>
      </c>
      <c r="AL50" s="19" t="s">
        <v>15</v>
      </c>
      <c r="AM50" s="19" t="s">
        <v>4527</v>
      </c>
      <c r="AN50" s="19">
        <v>4</v>
      </c>
      <c r="AO50" s="22"/>
      <c r="AP50" s="19" t="s">
        <v>82</v>
      </c>
      <c r="AQ50" s="19" t="s">
        <v>82</v>
      </c>
      <c r="AR50" s="19" t="s">
        <v>60</v>
      </c>
      <c r="AS50" s="19" t="s">
        <v>55</v>
      </c>
      <c r="AT50" s="19" t="s">
        <v>61</v>
      </c>
      <c r="AU50" s="19" t="s">
        <v>62</v>
      </c>
      <c r="AV50" s="19" t="s">
        <v>63</v>
      </c>
      <c r="AW50" s="19" t="s">
        <v>63</v>
      </c>
      <c r="AX50" s="19" t="s">
        <v>63</v>
      </c>
      <c r="AY50" s="19" t="s">
        <v>64</v>
      </c>
      <c r="AZ50" s="19" t="s">
        <v>3822</v>
      </c>
      <c r="BA50" s="21">
        <v>44875</v>
      </c>
      <c r="BB50" s="19">
        <v>11</v>
      </c>
      <c r="BC50" s="19">
        <v>2022</v>
      </c>
      <c r="BD50" s="19" t="s">
        <v>63</v>
      </c>
      <c r="BE50" s="19" t="s">
        <v>63</v>
      </c>
      <c r="BF50" s="19" t="s">
        <v>63</v>
      </c>
      <c r="BG50" s="19" t="s">
        <v>64</v>
      </c>
      <c r="BH50" s="22" t="s">
        <v>4513</v>
      </c>
      <c r="BI50" s="22" t="s">
        <v>4513</v>
      </c>
      <c r="BJ50" s="22"/>
      <c r="BK50" s="22"/>
      <c r="BL50" s="19" t="s">
        <v>4513</v>
      </c>
      <c r="BM50" s="22" t="s">
        <v>4513</v>
      </c>
      <c r="BN50" s="22" t="s">
        <v>4513</v>
      </c>
      <c r="BO50" s="22"/>
      <c r="BP50" s="22"/>
      <c r="BQ50" s="19" t="s">
        <v>64</v>
      </c>
      <c r="BR50" s="22"/>
      <c r="BS50" s="22"/>
      <c r="BT50" s="19">
        <v>25</v>
      </c>
      <c r="BU50" s="22"/>
      <c r="BV50" s="19"/>
      <c r="BW50" s="19"/>
      <c r="BX50" s="19">
        <v>2022</v>
      </c>
      <c r="BY50" s="95" t="str">
        <f>IFERROR(
IF(OR(AZ50="anulado",AZ50="stand by"),CONCATENATE(AZ50,": ",AT50),
IF(OR(YEAR(BA50)=2022,YEAR(BA50)=2023),CONCATENATE("Se activó en ",YEAR(BA50)),
IF(AND(OR(AZ50="En proceso",AZ50="facturando"),AND(AV50="-",BA50="")),"Por revisar",
IF(BA50="",IF(AV50="NUEVAS",CONCATENATE("Estado: ",AZ50,", ",AV50),
IF(AX50=Meses!$A$3,"Por revisar",
IF(AT50="","Sin registro","En programación Frcst."))),"En programación")))),
"Error")</f>
        <v>Se activó en 2022</v>
      </c>
      <c r="BZ50" s="14" t="str">
        <f t="shared" si="2"/>
        <v/>
      </c>
      <c r="CA50" s="95" t="str">
        <f>IF(BY50="En programación Frcst.",VLOOKUP(AX50,Meses!$A$1:$H$14,3+HLOOKUP(Cronograma!AV50,Meses!$D$1:$G$2,2,FALSE),FALSE),
IF(BY50="En programación",BA50,""))</f>
        <v/>
      </c>
      <c r="CB50" s="95" t="str">
        <f t="shared" si="0"/>
        <v/>
      </c>
      <c r="CC50" s="91" t="str">
        <f>IFERROR(
(VLOOKUP(MONTH(CA50),Meses!$B$3:$C$14,2,FALSE)-DAY(CA50))/VLOOKUP(MONTH(CA50),Meses!$B$3:$C$14,2,FALSE)*CD50,
"")</f>
        <v/>
      </c>
      <c r="CD50" s="92">
        <f t="shared" si="1"/>
        <v>287</v>
      </c>
    </row>
    <row r="51" spans="1:82" ht="47.4" thickBot="1" x14ac:dyDescent="0.6">
      <c r="A51" s="25" t="s">
        <v>202</v>
      </c>
      <c r="B51" s="25" t="s">
        <v>221</v>
      </c>
      <c r="C51" s="25" t="s">
        <v>222</v>
      </c>
      <c r="D51" s="25" t="s">
        <v>53</v>
      </c>
      <c r="E51" s="26">
        <v>44844</v>
      </c>
      <c r="F51" s="26">
        <v>45062.803136574083</v>
      </c>
      <c r="G51" s="26">
        <v>44846</v>
      </c>
      <c r="H51" s="26">
        <v>44856</v>
      </c>
      <c r="I51" s="26">
        <v>44869</v>
      </c>
      <c r="J51" s="26">
        <v>44869</v>
      </c>
      <c r="K51" s="120" t="s">
        <v>4525</v>
      </c>
      <c r="L51" s="25">
        <v>2022104961</v>
      </c>
      <c r="M51" s="26">
        <v>44862</v>
      </c>
      <c r="N51" s="26">
        <v>44875</v>
      </c>
      <c r="O51" s="25" t="s">
        <v>54</v>
      </c>
      <c r="P51" s="25" t="s">
        <v>54</v>
      </c>
      <c r="Q51" s="25" t="s">
        <v>55</v>
      </c>
      <c r="R51" s="25">
        <v>263</v>
      </c>
      <c r="S51" s="25" t="s">
        <v>4529</v>
      </c>
      <c r="T51" s="25" t="s">
        <v>4529</v>
      </c>
      <c r="U51" s="25" t="e">
        <v>#NAME?</v>
      </c>
      <c r="V51" s="25" t="s">
        <v>80</v>
      </c>
      <c r="W51" s="25" t="s">
        <v>68</v>
      </c>
      <c r="X51" s="23">
        <v>44855</v>
      </c>
      <c r="Y51" s="23">
        <v>44862</v>
      </c>
      <c r="Z51" s="23">
        <v>44855</v>
      </c>
      <c r="AA51" s="23">
        <v>44855</v>
      </c>
      <c r="AB51" s="25" t="s">
        <v>58</v>
      </c>
      <c r="AC51" s="23">
        <v>44858</v>
      </c>
      <c r="AD51" s="25" t="s">
        <v>58</v>
      </c>
      <c r="AE51" s="23">
        <v>44860</v>
      </c>
      <c r="AF51" s="23">
        <v>44862</v>
      </c>
      <c r="AG51" s="23">
        <v>44862</v>
      </c>
      <c r="AH51" s="26">
        <v>44869</v>
      </c>
      <c r="AI51" s="25">
        <v>25</v>
      </c>
      <c r="AJ51" s="25">
        <v>10</v>
      </c>
      <c r="AK51" s="25">
        <v>13</v>
      </c>
      <c r="AL51" s="25" t="s">
        <v>15</v>
      </c>
      <c r="AM51" s="25" t="s">
        <v>4527</v>
      </c>
      <c r="AN51" s="25">
        <v>4</v>
      </c>
      <c r="AO51" s="27"/>
      <c r="AP51" s="25" t="s">
        <v>82</v>
      </c>
      <c r="AQ51" s="25" t="s">
        <v>82</v>
      </c>
      <c r="AR51" s="25" t="s">
        <v>60</v>
      </c>
      <c r="AS51" s="25" t="s">
        <v>55</v>
      </c>
      <c r="AT51" s="25" t="s">
        <v>61</v>
      </c>
      <c r="AU51" s="25" t="s">
        <v>62</v>
      </c>
      <c r="AV51" s="25" t="s">
        <v>63</v>
      </c>
      <c r="AW51" s="25" t="s">
        <v>63</v>
      </c>
      <c r="AX51" s="25" t="s">
        <v>63</v>
      </c>
      <c r="AY51" s="25" t="s">
        <v>64</v>
      </c>
      <c r="AZ51" s="25" t="s">
        <v>3822</v>
      </c>
      <c r="BA51" s="26">
        <v>44875</v>
      </c>
      <c r="BB51" s="25">
        <v>11</v>
      </c>
      <c r="BC51" s="25">
        <v>2022</v>
      </c>
      <c r="BD51" s="25" t="s">
        <v>63</v>
      </c>
      <c r="BE51" s="25" t="s">
        <v>63</v>
      </c>
      <c r="BF51" s="25" t="s">
        <v>63</v>
      </c>
      <c r="BG51" s="25" t="s">
        <v>64</v>
      </c>
      <c r="BH51" s="27" t="s">
        <v>4513</v>
      </c>
      <c r="BI51" s="27" t="s">
        <v>4513</v>
      </c>
      <c r="BJ51" s="27"/>
      <c r="BK51" s="27"/>
      <c r="BL51" s="25" t="s">
        <v>4513</v>
      </c>
      <c r="BM51" s="27" t="s">
        <v>4513</v>
      </c>
      <c r="BN51" s="27" t="s">
        <v>4513</v>
      </c>
      <c r="BO51" s="27"/>
      <c r="BP51" s="27"/>
      <c r="BQ51" s="25" t="s">
        <v>64</v>
      </c>
      <c r="BR51" s="27"/>
      <c r="BS51" s="27"/>
      <c r="BT51" s="25">
        <v>25</v>
      </c>
      <c r="BU51" s="27"/>
      <c r="BV51" s="25"/>
      <c r="BW51" s="25"/>
      <c r="BX51" s="25">
        <v>2022</v>
      </c>
      <c r="BY51" s="95" t="str">
        <f>IFERROR(
IF(OR(AZ51="anulado",AZ51="stand by"),CONCATENATE(AZ51,": ",AT51),
IF(OR(YEAR(BA51)=2022,YEAR(BA51)=2023),CONCATENATE("Se activó en ",YEAR(BA51)),
IF(AND(OR(AZ51="En proceso",AZ51="facturando"),AND(AV51="-",BA51="")),"Por revisar",
IF(BA51="",IF(AV51="NUEVAS",CONCATENATE("Estado: ",AZ51,", ",AV51),
IF(AX51=Meses!$A$3,"Por revisar",
IF(AT51="","Sin registro","En programación Frcst."))),"En programación")))),
"Error")</f>
        <v>Se activó en 2022</v>
      </c>
      <c r="BZ51" s="14" t="str">
        <f t="shared" si="2"/>
        <v/>
      </c>
      <c r="CA51" s="95" t="str">
        <f>IF(BY51="En programación Frcst.",VLOOKUP(AX51,Meses!$A$1:$H$14,3+HLOOKUP(Cronograma!AV51,Meses!$D$1:$G$2,2,FALSE),FALSE),
IF(BY51="En programación",BA51,""))</f>
        <v/>
      </c>
      <c r="CB51" s="95" t="str">
        <f t="shared" si="0"/>
        <v/>
      </c>
      <c r="CC51" s="91" t="str">
        <f>IFERROR(
(VLOOKUP(MONTH(CA51),Meses!$B$3:$C$14,2,FALSE)-DAY(CA51))/VLOOKUP(MONTH(CA51),Meses!$B$3:$C$14,2,FALSE)*CD51,
"")</f>
        <v/>
      </c>
      <c r="CD51" s="92">
        <f t="shared" si="1"/>
        <v>263</v>
      </c>
    </row>
    <row r="52" spans="1:82" ht="47.4" thickBot="1" x14ac:dyDescent="0.6">
      <c r="A52" s="19" t="s">
        <v>202</v>
      </c>
      <c r="B52" s="19" t="s">
        <v>223</v>
      </c>
      <c r="C52" s="19" t="s">
        <v>224</v>
      </c>
      <c r="D52" s="19" t="s">
        <v>53</v>
      </c>
      <c r="E52" s="21">
        <v>44844</v>
      </c>
      <c r="F52" s="21">
        <v>45062.802858796298</v>
      </c>
      <c r="G52" s="21">
        <v>44846</v>
      </c>
      <c r="H52" s="21">
        <v>44856</v>
      </c>
      <c r="I52" s="21">
        <v>44869</v>
      </c>
      <c r="J52" s="21">
        <v>44869</v>
      </c>
      <c r="K52" s="119" t="s">
        <v>4525</v>
      </c>
      <c r="L52" s="19">
        <v>2022104962</v>
      </c>
      <c r="M52" s="21">
        <v>44862</v>
      </c>
      <c r="N52" s="21">
        <v>44875</v>
      </c>
      <c r="O52" s="19" t="s">
        <v>54</v>
      </c>
      <c r="P52" s="19" t="s">
        <v>54</v>
      </c>
      <c r="Q52" s="19" t="s">
        <v>55</v>
      </c>
      <c r="R52" s="19">
        <v>186</v>
      </c>
      <c r="S52" s="19" t="s">
        <v>4529</v>
      </c>
      <c r="T52" s="19" t="s">
        <v>4529</v>
      </c>
      <c r="U52" s="19" t="e">
        <v>#NAME?</v>
      </c>
      <c r="V52" s="19" t="s">
        <v>80</v>
      </c>
      <c r="W52" s="19" t="s">
        <v>68</v>
      </c>
      <c r="X52" s="23">
        <v>44855</v>
      </c>
      <c r="Y52" s="23">
        <v>44862</v>
      </c>
      <c r="Z52" s="23">
        <v>44855</v>
      </c>
      <c r="AA52" s="23">
        <v>44855</v>
      </c>
      <c r="AB52" s="19" t="s">
        <v>58</v>
      </c>
      <c r="AC52" s="23">
        <v>44858</v>
      </c>
      <c r="AD52" s="19" t="s">
        <v>58</v>
      </c>
      <c r="AE52" s="23">
        <v>44860</v>
      </c>
      <c r="AF52" s="23">
        <v>44862</v>
      </c>
      <c r="AG52" s="23">
        <v>44862</v>
      </c>
      <c r="AH52" s="21">
        <v>44869</v>
      </c>
      <c r="AI52" s="19">
        <v>25</v>
      </c>
      <c r="AJ52" s="19">
        <v>10</v>
      </c>
      <c r="AK52" s="19">
        <v>13</v>
      </c>
      <c r="AL52" s="19" t="s">
        <v>15</v>
      </c>
      <c r="AM52" s="19" t="s">
        <v>4527</v>
      </c>
      <c r="AN52" s="19">
        <v>4</v>
      </c>
      <c r="AO52" s="22"/>
      <c r="AP52" s="19" t="s">
        <v>82</v>
      </c>
      <c r="AQ52" s="19" t="s">
        <v>82</v>
      </c>
      <c r="AR52" s="19" t="s">
        <v>60</v>
      </c>
      <c r="AS52" s="19" t="s">
        <v>55</v>
      </c>
      <c r="AT52" s="19" t="s">
        <v>61</v>
      </c>
      <c r="AU52" s="19" t="s">
        <v>62</v>
      </c>
      <c r="AV52" s="19" t="s">
        <v>63</v>
      </c>
      <c r="AW52" s="19" t="s">
        <v>63</v>
      </c>
      <c r="AX52" s="19" t="s">
        <v>63</v>
      </c>
      <c r="AY52" s="19" t="s">
        <v>64</v>
      </c>
      <c r="AZ52" s="19" t="s">
        <v>3822</v>
      </c>
      <c r="BA52" s="21">
        <v>44875</v>
      </c>
      <c r="BB52" s="19">
        <v>11</v>
      </c>
      <c r="BC52" s="19">
        <v>2022</v>
      </c>
      <c r="BD52" s="19" t="s">
        <v>63</v>
      </c>
      <c r="BE52" s="19" t="s">
        <v>63</v>
      </c>
      <c r="BF52" s="19" t="s">
        <v>63</v>
      </c>
      <c r="BG52" s="19" t="s">
        <v>64</v>
      </c>
      <c r="BH52" s="22" t="s">
        <v>4513</v>
      </c>
      <c r="BI52" s="22" t="s">
        <v>4513</v>
      </c>
      <c r="BJ52" s="22"/>
      <c r="BK52" s="22"/>
      <c r="BL52" s="19" t="s">
        <v>4513</v>
      </c>
      <c r="BM52" s="22" t="s">
        <v>4513</v>
      </c>
      <c r="BN52" s="22" t="s">
        <v>4513</v>
      </c>
      <c r="BO52" s="22"/>
      <c r="BP52" s="22"/>
      <c r="BQ52" s="19" t="s">
        <v>64</v>
      </c>
      <c r="BR52" s="22"/>
      <c r="BS52" s="22"/>
      <c r="BT52" s="19">
        <v>25</v>
      </c>
      <c r="BU52" s="22"/>
      <c r="BV52" s="19"/>
      <c r="BW52" s="19"/>
      <c r="BX52" s="19">
        <v>2022</v>
      </c>
      <c r="BY52" s="95" t="str">
        <f>IFERROR(
IF(OR(AZ52="anulado",AZ52="stand by"),CONCATENATE(AZ52,": ",AT52),
IF(OR(YEAR(BA52)=2022,YEAR(BA52)=2023),CONCATENATE("Se activó en ",YEAR(BA52)),
IF(AND(OR(AZ52="En proceso",AZ52="facturando"),AND(AV52="-",BA52="")),"Por revisar",
IF(BA52="",IF(AV52="NUEVAS",CONCATENATE("Estado: ",AZ52,", ",AV52),
IF(AX52=Meses!$A$3,"Por revisar",
IF(AT52="","Sin registro","En programación Frcst."))),"En programación")))),
"Error")</f>
        <v>Se activó en 2022</v>
      </c>
      <c r="BZ52" s="14" t="str">
        <f t="shared" si="2"/>
        <v/>
      </c>
      <c r="CA52" s="95" t="str">
        <f>IF(BY52="En programación Frcst.",VLOOKUP(AX52,Meses!$A$1:$H$14,3+HLOOKUP(Cronograma!AV52,Meses!$D$1:$G$2,2,FALSE),FALSE),
IF(BY52="En programación",BA52,""))</f>
        <v/>
      </c>
      <c r="CB52" s="95" t="str">
        <f t="shared" si="0"/>
        <v/>
      </c>
      <c r="CC52" s="91" t="str">
        <f>IFERROR(
(VLOOKUP(MONTH(CA52),Meses!$B$3:$C$14,2,FALSE)-DAY(CA52))/VLOOKUP(MONTH(CA52),Meses!$B$3:$C$14,2,FALSE)*CD52,
"")</f>
        <v/>
      </c>
      <c r="CD52" s="92">
        <f t="shared" si="1"/>
        <v>186</v>
      </c>
    </row>
    <row r="53" spans="1:82" ht="47.4" thickBot="1" x14ac:dyDescent="0.6">
      <c r="A53" s="25" t="s">
        <v>202</v>
      </c>
      <c r="B53" s="25" t="s">
        <v>225</v>
      </c>
      <c r="C53" s="25" t="s">
        <v>226</v>
      </c>
      <c r="D53" s="25" t="s">
        <v>53</v>
      </c>
      <c r="E53" s="26">
        <v>44844</v>
      </c>
      <c r="F53" s="26">
        <v>45062.802916666667</v>
      </c>
      <c r="G53" s="26">
        <v>44846</v>
      </c>
      <c r="H53" s="26">
        <v>44856</v>
      </c>
      <c r="I53" s="26">
        <v>44869</v>
      </c>
      <c r="J53" s="26">
        <v>44869</v>
      </c>
      <c r="K53" s="120" t="s">
        <v>4525</v>
      </c>
      <c r="L53" s="25">
        <v>2022104963</v>
      </c>
      <c r="M53" s="26">
        <v>44862</v>
      </c>
      <c r="N53" s="26">
        <v>44875</v>
      </c>
      <c r="O53" s="25" t="s">
        <v>54</v>
      </c>
      <c r="P53" s="25" t="s">
        <v>54</v>
      </c>
      <c r="Q53" s="25" t="s">
        <v>55</v>
      </c>
      <c r="R53" s="25">
        <v>355</v>
      </c>
      <c r="S53" s="25" t="s">
        <v>4529</v>
      </c>
      <c r="T53" s="25" t="s">
        <v>4529</v>
      </c>
      <c r="U53" s="25" t="e">
        <v>#NAME?</v>
      </c>
      <c r="V53" s="25" t="s">
        <v>80</v>
      </c>
      <c r="W53" s="25" t="s">
        <v>68</v>
      </c>
      <c r="X53" s="23">
        <v>44855</v>
      </c>
      <c r="Y53" s="23">
        <v>44862</v>
      </c>
      <c r="Z53" s="23">
        <v>44855</v>
      </c>
      <c r="AA53" s="23">
        <v>44855</v>
      </c>
      <c r="AB53" s="25" t="s">
        <v>58</v>
      </c>
      <c r="AC53" s="23">
        <v>44858</v>
      </c>
      <c r="AD53" s="25" t="s">
        <v>58</v>
      </c>
      <c r="AE53" s="23">
        <v>44860</v>
      </c>
      <c r="AF53" s="23">
        <v>44862</v>
      </c>
      <c r="AG53" s="23">
        <v>44862</v>
      </c>
      <c r="AH53" s="26">
        <v>44869</v>
      </c>
      <c r="AI53" s="25">
        <v>25</v>
      </c>
      <c r="AJ53" s="25">
        <v>10</v>
      </c>
      <c r="AK53" s="25">
        <v>13</v>
      </c>
      <c r="AL53" s="25" t="s">
        <v>15</v>
      </c>
      <c r="AM53" s="25" t="s">
        <v>4527</v>
      </c>
      <c r="AN53" s="25">
        <v>4</v>
      </c>
      <c r="AO53" s="27"/>
      <c r="AP53" s="25" t="s">
        <v>82</v>
      </c>
      <c r="AQ53" s="25" t="s">
        <v>82</v>
      </c>
      <c r="AR53" s="25" t="s">
        <v>60</v>
      </c>
      <c r="AS53" s="25" t="s">
        <v>55</v>
      </c>
      <c r="AT53" s="25" t="s">
        <v>61</v>
      </c>
      <c r="AU53" s="25" t="s">
        <v>62</v>
      </c>
      <c r="AV53" s="25" t="s">
        <v>63</v>
      </c>
      <c r="AW53" s="25" t="s">
        <v>63</v>
      </c>
      <c r="AX53" s="25" t="s">
        <v>63</v>
      </c>
      <c r="AY53" s="25" t="s">
        <v>64</v>
      </c>
      <c r="AZ53" s="25" t="s">
        <v>3822</v>
      </c>
      <c r="BA53" s="26">
        <v>44875</v>
      </c>
      <c r="BB53" s="25">
        <v>11</v>
      </c>
      <c r="BC53" s="25">
        <v>2022</v>
      </c>
      <c r="BD53" s="25" t="s">
        <v>63</v>
      </c>
      <c r="BE53" s="25" t="s">
        <v>63</v>
      </c>
      <c r="BF53" s="25" t="s">
        <v>63</v>
      </c>
      <c r="BG53" s="25" t="s">
        <v>64</v>
      </c>
      <c r="BH53" s="27" t="s">
        <v>4513</v>
      </c>
      <c r="BI53" s="27" t="s">
        <v>4513</v>
      </c>
      <c r="BJ53" s="27"/>
      <c r="BK53" s="27"/>
      <c r="BL53" s="25" t="s">
        <v>4513</v>
      </c>
      <c r="BM53" s="27" t="s">
        <v>4513</v>
      </c>
      <c r="BN53" s="27" t="s">
        <v>4513</v>
      </c>
      <c r="BO53" s="27"/>
      <c r="BP53" s="27"/>
      <c r="BQ53" s="25" t="s">
        <v>64</v>
      </c>
      <c r="BR53" s="27"/>
      <c r="BS53" s="27"/>
      <c r="BT53" s="25">
        <v>25</v>
      </c>
      <c r="BU53" s="27"/>
      <c r="BV53" s="25"/>
      <c r="BW53" s="25"/>
      <c r="BX53" s="25">
        <v>2022</v>
      </c>
      <c r="BY53" s="95" t="str">
        <f>IFERROR(
IF(OR(AZ53="anulado",AZ53="stand by"),CONCATENATE(AZ53,": ",AT53),
IF(OR(YEAR(BA53)=2022,YEAR(BA53)=2023),CONCATENATE("Se activó en ",YEAR(BA53)),
IF(AND(OR(AZ53="En proceso",AZ53="facturando"),AND(AV53="-",BA53="")),"Por revisar",
IF(BA53="",IF(AV53="NUEVAS",CONCATENATE("Estado: ",AZ53,", ",AV53),
IF(AX53=Meses!$A$3,"Por revisar",
IF(AT53="","Sin registro","En programación Frcst."))),"En programación")))),
"Error")</f>
        <v>Se activó en 2022</v>
      </c>
      <c r="BZ53" s="14" t="str">
        <f t="shared" si="2"/>
        <v/>
      </c>
      <c r="CA53" s="95" t="str">
        <f>IF(BY53="En programación Frcst.",VLOOKUP(AX53,Meses!$A$1:$H$14,3+HLOOKUP(Cronograma!AV53,Meses!$D$1:$G$2,2,FALSE),FALSE),
IF(BY53="En programación",BA53,""))</f>
        <v/>
      </c>
      <c r="CB53" s="95" t="str">
        <f t="shared" si="0"/>
        <v/>
      </c>
      <c r="CC53" s="91" t="str">
        <f>IFERROR(
(VLOOKUP(MONTH(CA53),Meses!$B$3:$C$14,2,FALSE)-DAY(CA53))/VLOOKUP(MONTH(CA53),Meses!$B$3:$C$14,2,FALSE)*CD53,
"")</f>
        <v/>
      </c>
      <c r="CD53" s="92">
        <f t="shared" si="1"/>
        <v>355</v>
      </c>
    </row>
    <row r="54" spans="1:82" ht="63" thickBot="1" x14ac:dyDescent="0.6">
      <c r="A54" s="19" t="s">
        <v>202</v>
      </c>
      <c r="B54" s="19" t="s">
        <v>227</v>
      </c>
      <c r="C54" s="19" t="s">
        <v>228</v>
      </c>
      <c r="D54" s="19" t="s">
        <v>53</v>
      </c>
      <c r="E54" s="21">
        <v>44844</v>
      </c>
      <c r="F54" s="21">
        <v>45062.802824074082</v>
      </c>
      <c r="G54" s="21">
        <v>44846</v>
      </c>
      <c r="H54" s="21">
        <v>44856</v>
      </c>
      <c r="I54" s="21">
        <v>44869</v>
      </c>
      <c r="J54" s="21">
        <v>44869</v>
      </c>
      <c r="K54" s="119" t="s">
        <v>4525</v>
      </c>
      <c r="L54" s="19">
        <v>2022104975</v>
      </c>
      <c r="M54" s="21">
        <v>44863</v>
      </c>
      <c r="N54" s="21">
        <v>44875</v>
      </c>
      <c r="O54" s="19" t="s">
        <v>54</v>
      </c>
      <c r="P54" s="19" t="s">
        <v>54</v>
      </c>
      <c r="Q54" s="19" t="s">
        <v>55</v>
      </c>
      <c r="R54" s="19">
        <v>640</v>
      </c>
      <c r="S54" s="19" t="s">
        <v>4529</v>
      </c>
      <c r="T54" s="19" t="s">
        <v>4529</v>
      </c>
      <c r="U54" s="19" t="e">
        <v>#NAME?</v>
      </c>
      <c r="V54" s="19" t="s">
        <v>136</v>
      </c>
      <c r="W54" s="19" t="s">
        <v>155</v>
      </c>
      <c r="X54" s="23">
        <v>44850</v>
      </c>
      <c r="Y54" s="23">
        <v>44857</v>
      </c>
      <c r="Z54" s="23">
        <v>44850</v>
      </c>
      <c r="AA54" s="23">
        <v>44850</v>
      </c>
      <c r="AB54" s="19" t="s">
        <v>58</v>
      </c>
      <c r="AC54" s="23">
        <v>44853</v>
      </c>
      <c r="AD54" s="23">
        <v>44855</v>
      </c>
      <c r="AE54" s="23">
        <v>44860</v>
      </c>
      <c r="AF54" s="23">
        <v>44862</v>
      </c>
      <c r="AG54" s="23">
        <v>44862</v>
      </c>
      <c r="AH54" s="21">
        <v>44869</v>
      </c>
      <c r="AI54" s="19">
        <v>25</v>
      </c>
      <c r="AJ54" s="19">
        <v>10</v>
      </c>
      <c r="AK54" s="19">
        <v>13</v>
      </c>
      <c r="AL54" s="19" t="s">
        <v>15</v>
      </c>
      <c r="AM54" s="19" t="s">
        <v>4527</v>
      </c>
      <c r="AN54" s="19">
        <v>4</v>
      </c>
      <c r="AO54" s="22"/>
      <c r="AP54" s="19" t="s">
        <v>82</v>
      </c>
      <c r="AQ54" s="19" t="s">
        <v>82</v>
      </c>
      <c r="AR54" s="19" t="s">
        <v>60</v>
      </c>
      <c r="AS54" s="19" t="s">
        <v>55</v>
      </c>
      <c r="AT54" s="19" t="s">
        <v>61</v>
      </c>
      <c r="AU54" s="19" t="s">
        <v>62</v>
      </c>
      <c r="AV54" s="19" t="s">
        <v>63</v>
      </c>
      <c r="AW54" s="19" t="s">
        <v>63</v>
      </c>
      <c r="AX54" s="19" t="s">
        <v>63</v>
      </c>
      <c r="AY54" s="19" t="s">
        <v>64</v>
      </c>
      <c r="AZ54" s="19" t="s">
        <v>3822</v>
      </c>
      <c r="BA54" s="21">
        <v>44875</v>
      </c>
      <c r="BB54" s="19">
        <v>11</v>
      </c>
      <c r="BC54" s="19">
        <v>2022</v>
      </c>
      <c r="BD54" s="19" t="s">
        <v>63</v>
      </c>
      <c r="BE54" s="19" t="s">
        <v>63</v>
      </c>
      <c r="BF54" s="19" t="s">
        <v>63</v>
      </c>
      <c r="BG54" s="19" t="s">
        <v>64</v>
      </c>
      <c r="BH54" s="22" t="s">
        <v>4513</v>
      </c>
      <c r="BI54" s="22" t="s">
        <v>4513</v>
      </c>
      <c r="BJ54" s="22"/>
      <c r="BK54" s="22"/>
      <c r="BL54" s="19" t="s">
        <v>4513</v>
      </c>
      <c r="BM54" s="22" t="s">
        <v>4513</v>
      </c>
      <c r="BN54" s="22" t="s">
        <v>4513</v>
      </c>
      <c r="BO54" s="22"/>
      <c r="BP54" s="22"/>
      <c r="BQ54" s="19" t="s">
        <v>64</v>
      </c>
      <c r="BR54" s="22"/>
      <c r="BS54" s="22"/>
      <c r="BT54" s="19">
        <v>25</v>
      </c>
      <c r="BU54" s="22"/>
      <c r="BV54" s="19"/>
      <c r="BW54" s="19"/>
      <c r="BX54" s="19">
        <v>2022</v>
      </c>
      <c r="BY54" s="95" t="str">
        <f>IFERROR(
IF(OR(AZ54="anulado",AZ54="stand by"),CONCATENATE(AZ54,": ",AT54),
IF(OR(YEAR(BA54)=2022,YEAR(BA54)=2023),CONCATENATE("Se activó en ",YEAR(BA54)),
IF(AND(OR(AZ54="En proceso",AZ54="facturando"),AND(AV54="-",BA54="")),"Por revisar",
IF(BA54="",IF(AV54="NUEVAS",CONCATENATE("Estado: ",AZ54,", ",AV54),
IF(AX54=Meses!$A$3,"Por revisar",
IF(AT54="","Sin registro","En programación Frcst."))),"En programación")))),
"Error")</f>
        <v>Se activó en 2022</v>
      </c>
      <c r="BZ54" s="14" t="str">
        <f t="shared" si="2"/>
        <v/>
      </c>
      <c r="CA54" s="95" t="str">
        <f>IF(BY54="En programación Frcst.",VLOOKUP(AX54,Meses!$A$1:$H$14,3+HLOOKUP(Cronograma!AV54,Meses!$D$1:$G$2,2,FALSE),FALSE),
IF(BY54="En programación",BA54,""))</f>
        <v/>
      </c>
      <c r="CB54" s="95" t="str">
        <f t="shared" si="0"/>
        <v/>
      </c>
      <c r="CC54" s="91" t="str">
        <f>IFERROR(
(VLOOKUP(MONTH(CA54),Meses!$B$3:$C$14,2,FALSE)-DAY(CA54))/VLOOKUP(MONTH(CA54),Meses!$B$3:$C$14,2,FALSE)*CD54,
"")</f>
        <v/>
      </c>
      <c r="CD54" s="92">
        <f t="shared" si="1"/>
        <v>640</v>
      </c>
    </row>
    <row r="55" spans="1:82" ht="47.4" thickBot="1" x14ac:dyDescent="0.6">
      <c r="A55" s="25" t="s">
        <v>202</v>
      </c>
      <c r="B55" s="25" t="s">
        <v>229</v>
      </c>
      <c r="C55" s="25" t="s">
        <v>230</v>
      </c>
      <c r="D55" s="25" t="s">
        <v>53</v>
      </c>
      <c r="E55" s="26">
        <v>44844</v>
      </c>
      <c r="F55" s="26">
        <v>45062.802777777782</v>
      </c>
      <c r="G55" s="26">
        <v>44846</v>
      </c>
      <c r="H55" s="26">
        <v>44856</v>
      </c>
      <c r="I55" s="26">
        <v>44869</v>
      </c>
      <c r="J55" s="26">
        <v>44869</v>
      </c>
      <c r="K55" s="120" t="s">
        <v>4525</v>
      </c>
      <c r="L55" s="25">
        <v>2022104977</v>
      </c>
      <c r="M55" s="26">
        <v>44863</v>
      </c>
      <c r="N55" s="26">
        <v>44875</v>
      </c>
      <c r="O55" s="25" t="s">
        <v>54</v>
      </c>
      <c r="P55" s="25" t="s">
        <v>54</v>
      </c>
      <c r="Q55" s="25" t="s">
        <v>55</v>
      </c>
      <c r="R55" s="25">
        <v>3637</v>
      </c>
      <c r="S55" s="25" t="s">
        <v>4529</v>
      </c>
      <c r="T55" s="25" t="s">
        <v>4529</v>
      </c>
      <c r="U55" s="25" t="e">
        <v>#NAME?</v>
      </c>
      <c r="V55" s="25" t="s">
        <v>136</v>
      </c>
      <c r="W55" s="25" t="s">
        <v>155</v>
      </c>
      <c r="X55" s="23">
        <v>44850</v>
      </c>
      <c r="Y55" s="23">
        <v>44857</v>
      </c>
      <c r="Z55" s="23">
        <v>44850</v>
      </c>
      <c r="AA55" s="23">
        <v>44850</v>
      </c>
      <c r="AB55" s="25" t="s">
        <v>58</v>
      </c>
      <c r="AC55" s="23">
        <v>44853</v>
      </c>
      <c r="AD55" s="23">
        <v>44855</v>
      </c>
      <c r="AE55" s="23">
        <v>44860</v>
      </c>
      <c r="AF55" s="23">
        <v>44862</v>
      </c>
      <c r="AG55" s="23">
        <v>44862</v>
      </c>
      <c r="AH55" s="26">
        <v>44869</v>
      </c>
      <c r="AI55" s="25">
        <v>25</v>
      </c>
      <c r="AJ55" s="25">
        <v>10</v>
      </c>
      <c r="AK55" s="25">
        <v>13</v>
      </c>
      <c r="AL55" s="25" t="s">
        <v>15</v>
      </c>
      <c r="AM55" s="25" t="s">
        <v>4527</v>
      </c>
      <c r="AN55" s="25">
        <v>4</v>
      </c>
      <c r="AO55" s="27"/>
      <c r="AP55" s="25" t="s">
        <v>82</v>
      </c>
      <c r="AQ55" s="25" t="s">
        <v>82</v>
      </c>
      <c r="AR55" s="25" t="s">
        <v>60</v>
      </c>
      <c r="AS55" s="25" t="s">
        <v>55</v>
      </c>
      <c r="AT55" s="25" t="s">
        <v>61</v>
      </c>
      <c r="AU55" s="25" t="s">
        <v>62</v>
      </c>
      <c r="AV55" s="25" t="s">
        <v>63</v>
      </c>
      <c r="AW55" s="25" t="s">
        <v>63</v>
      </c>
      <c r="AX55" s="25" t="s">
        <v>63</v>
      </c>
      <c r="AY55" s="25" t="s">
        <v>64</v>
      </c>
      <c r="AZ55" s="25" t="s">
        <v>3822</v>
      </c>
      <c r="BA55" s="26">
        <v>44875</v>
      </c>
      <c r="BB55" s="25">
        <v>11</v>
      </c>
      <c r="BC55" s="25">
        <v>2022</v>
      </c>
      <c r="BD55" s="25" t="s">
        <v>63</v>
      </c>
      <c r="BE55" s="25" t="s">
        <v>63</v>
      </c>
      <c r="BF55" s="25" t="s">
        <v>63</v>
      </c>
      <c r="BG55" s="25" t="s">
        <v>64</v>
      </c>
      <c r="BH55" s="27" t="s">
        <v>4513</v>
      </c>
      <c r="BI55" s="27" t="s">
        <v>4513</v>
      </c>
      <c r="BJ55" s="27"/>
      <c r="BK55" s="27"/>
      <c r="BL55" s="25" t="s">
        <v>4513</v>
      </c>
      <c r="BM55" s="27" t="s">
        <v>4513</v>
      </c>
      <c r="BN55" s="27" t="s">
        <v>4513</v>
      </c>
      <c r="BO55" s="27"/>
      <c r="BP55" s="27"/>
      <c r="BQ55" s="25" t="s">
        <v>64</v>
      </c>
      <c r="BR55" s="27"/>
      <c r="BS55" s="27"/>
      <c r="BT55" s="25">
        <v>25</v>
      </c>
      <c r="BU55" s="27"/>
      <c r="BV55" s="25"/>
      <c r="BW55" s="25"/>
      <c r="BX55" s="25">
        <v>2022</v>
      </c>
      <c r="BY55" s="95" t="str">
        <f>IFERROR(
IF(OR(AZ55="anulado",AZ55="stand by"),CONCATENATE(AZ55,": ",AT55),
IF(OR(YEAR(BA55)=2022,YEAR(BA55)=2023),CONCATENATE("Se activó en ",YEAR(BA55)),
IF(AND(OR(AZ55="En proceso",AZ55="facturando"),AND(AV55="-",BA55="")),"Por revisar",
IF(BA55="",IF(AV55="NUEVAS",CONCATENATE("Estado: ",AZ55,", ",AV55),
IF(AX55=Meses!$A$3,"Por revisar",
IF(AT55="","Sin registro","En programación Frcst."))),"En programación")))),
"Error")</f>
        <v>Se activó en 2022</v>
      </c>
      <c r="BZ55" s="14" t="str">
        <f t="shared" si="2"/>
        <v/>
      </c>
      <c r="CA55" s="95" t="str">
        <f>IF(BY55="En programación Frcst.",VLOOKUP(AX55,Meses!$A$1:$H$14,3+HLOOKUP(Cronograma!AV55,Meses!$D$1:$G$2,2,FALSE),FALSE),
IF(BY55="En programación",BA55,""))</f>
        <v/>
      </c>
      <c r="CB55" s="95" t="str">
        <f t="shared" si="0"/>
        <v/>
      </c>
      <c r="CC55" s="91" t="str">
        <f>IFERROR(
(VLOOKUP(MONTH(CA55),Meses!$B$3:$C$14,2,FALSE)-DAY(CA55))/VLOOKUP(MONTH(CA55),Meses!$B$3:$C$14,2,FALSE)*CD55,
"")</f>
        <v/>
      </c>
      <c r="CD55" s="92">
        <f t="shared" si="1"/>
        <v>3637</v>
      </c>
    </row>
    <row r="56" spans="1:82" ht="47.4" thickBot="1" x14ac:dyDescent="0.6">
      <c r="A56" s="19" t="s">
        <v>231</v>
      </c>
      <c r="B56" s="19" t="s">
        <v>232</v>
      </c>
      <c r="C56" s="19" t="s">
        <v>233</v>
      </c>
      <c r="D56" s="19" t="s">
        <v>53</v>
      </c>
      <c r="E56" s="21">
        <v>44845</v>
      </c>
      <c r="F56" s="21">
        <v>45062.803935185177</v>
      </c>
      <c r="G56" s="21">
        <v>44845</v>
      </c>
      <c r="H56" s="21">
        <v>44846</v>
      </c>
      <c r="I56" s="21">
        <v>44874</v>
      </c>
      <c r="J56" s="21">
        <v>44874</v>
      </c>
      <c r="K56" s="119" t="s">
        <v>4525</v>
      </c>
      <c r="L56" s="19">
        <v>2022102921</v>
      </c>
      <c r="M56" s="21">
        <v>44846</v>
      </c>
      <c r="N56" s="21">
        <v>44861</v>
      </c>
      <c r="O56" s="19" t="s">
        <v>128</v>
      </c>
      <c r="P56" s="19" t="s">
        <v>128</v>
      </c>
      <c r="Q56" s="19" t="s">
        <v>55</v>
      </c>
      <c r="R56" s="19">
        <v>15499</v>
      </c>
      <c r="S56" s="19" t="s">
        <v>4533</v>
      </c>
      <c r="T56" s="19" t="s">
        <v>4533</v>
      </c>
      <c r="U56" s="19" t="e">
        <v>#NAME?</v>
      </c>
      <c r="V56" s="19" t="s">
        <v>136</v>
      </c>
      <c r="W56" s="19" t="s">
        <v>74</v>
      </c>
      <c r="X56" s="23">
        <v>44860</v>
      </c>
      <c r="Y56" s="23">
        <v>44867</v>
      </c>
      <c r="Z56" s="23">
        <v>44860</v>
      </c>
      <c r="AA56" s="23">
        <v>44860</v>
      </c>
      <c r="AB56" s="19" t="s">
        <v>58</v>
      </c>
      <c r="AC56" s="23">
        <v>44863</v>
      </c>
      <c r="AD56" s="23">
        <v>44865</v>
      </c>
      <c r="AE56" s="23">
        <v>44870</v>
      </c>
      <c r="AF56" s="19" t="s">
        <v>58</v>
      </c>
      <c r="AG56" s="23">
        <v>44870</v>
      </c>
      <c r="AH56" s="21">
        <v>44874</v>
      </c>
      <c r="AI56" s="19">
        <v>29</v>
      </c>
      <c r="AJ56" s="19">
        <v>1</v>
      </c>
      <c r="AK56" s="19">
        <v>28</v>
      </c>
      <c r="AL56" s="22" t="s">
        <v>4513</v>
      </c>
      <c r="AM56" s="19" t="s">
        <v>4527</v>
      </c>
      <c r="AN56" s="19">
        <v>9</v>
      </c>
      <c r="AO56" s="19" t="s">
        <v>234</v>
      </c>
      <c r="AP56" s="19" t="s">
        <v>131</v>
      </c>
      <c r="AQ56" s="19" t="s">
        <v>131</v>
      </c>
      <c r="AR56" s="19" t="s">
        <v>94</v>
      </c>
      <c r="AS56" s="19" t="s">
        <v>55</v>
      </c>
      <c r="AT56" s="19" t="s">
        <v>61</v>
      </c>
      <c r="AU56" s="19" t="s">
        <v>132</v>
      </c>
      <c r="AV56" s="19" t="s">
        <v>63</v>
      </c>
      <c r="AW56" s="19" t="s">
        <v>63</v>
      </c>
      <c r="AX56" s="19" t="s">
        <v>63</v>
      </c>
      <c r="AY56" s="19" t="s">
        <v>64</v>
      </c>
      <c r="AZ56" s="19" t="s">
        <v>3822</v>
      </c>
      <c r="BA56" s="21">
        <v>44861</v>
      </c>
      <c r="BB56" s="19">
        <v>10</v>
      </c>
      <c r="BC56" s="19">
        <v>2022</v>
      </c>
      <c r="BD56" s="19" t="s">
        <v>63</v>
      </c>
      <c r="BE56" s="19" t="s">
        <v>63</v>
      </c>
      <c r="BF56" s="19" t="s">
        <v>63</v>
      </c>
      <c r="BG56" s="19" t="s">
        <v>64</v>
      </c>
      <c r="BH56" s="22" t="s">
        <v>4513</v>
      </c>
      <c r="BI56" s="22" t="s">
        <v>4513</v>
      </c>
      <c r="BJ56" s="22"/>
      <c r="BK56" s="22"/>
      <c r="BL56" s="19" t="s">
        <v>4513</v>
      </c>
      <c r="BM56" s="22" t="s">
        <v>4513</v>
      </c>
      <c r="BN56" s="22" t="s">
        <v>4513</v>
      </c>
      <c r="BO56" s="22"/>
      <c r="BP56" s="22"/>
      <c r="BQ56" s="19" t="s">
        <v>64</v>
      </c>
      <c r="BR56" s="22"/>
      <c r="BS56" s="22"/>
      <c r="BT56" s="19">
        <v>29</v>
      </c>
      <c r="BU56" s="22"/>
      <c r="BV56" s="19"/>
      <c r="BW56" s="19"/>
      <c r="BX56" s="19">
        <v>2022</v>
      </c>
      <c r="BY56" s="95" t="str">
        <f>IFERROR(
IF(OR(AZ56="anulado",AZ56="stand by"),CONCATENATE(AZ56,": ",AT56),
IF(OR(YEAR(BA56)=2022,YEAR(BA56)=2023),CONCATENATE("Se activó en ",YEAR(BA56)),
IF(AND(OR(AZ56="En proceso",AZ56="facturando"),AND(AV56="-",BA56="")),"Por revisar",
IF(BA56="",IF(AV56="NUEVAS",CONCATENATE("Estado: ",AZ56,", ",AV56),
IF(AX56=Meses!$A$3,"Por revisar",
IF(AT56="","Sin registro","En programación Frcst."))),"En programación")))),
"Error")</f>
        <v>Se activó en 2022</v>
      </c>
      <c r="BZ56" s="14" t="str">
        <f t="shared" si="2"/>
        <v/>
      </c>
      <c r="CA56" s="95" t="str">
        <f>IF(BY56="En programación Frcst.",VLOOKUP(AX56,Meses!$A$1:$H$14,3+HLOOKUP(Cronograma!AV56,Meses!$D$1:$G$2,2,FALSE),FALSE),
IF(BY56="En programación",BA56,""))</f>
        <v/>
      </c>
      <c r="CB56" s="95" t="str">
        <f t="shared" si="0"/>
        <v/>
      </c>
      <c r="CC56" s="91" t="str">
        <f>IFERROR(
(VLOOKUP(MONTH(CA56),Meses!$B$3:$C$14,2,FALSE)-DAY(CA56))/VLOOKUP(MONTH(CA56),Meses!$B$3:$C$14,2,FALSE)*CD56,
"")</f>
        <v/>
      </c>
      <c r="CD56" s="92">
        <f t="shared" si="1"/>
        <v>15499</v>
      </c>
    </row>
    <row r="57" spans="1:82" ht="47.4" thickBot="1" x14ac:dyDescent="0.6">
      <c r="A57" s="25" t="s">
        <v>231</v>
      </c>
      <c r="B57" s="25" t="s">
        <v>235</v>
      </c>
      <c r="C57" s="25" t="s">
        <v>236</v>
      </c>
      <c r="D57" s="25" t="s">
        <v>53</v>
      </c>
      <c r="E57" s="26">
        <v>44845</v>
      </c>
      <c r="F57" s="26">
        <v>45062.803935185177</v>
      </c>
      <c r="G57" s="26">
        <v>44845</v>
      </c>
      <c r="H57" s="26">
        <v>44846</v>
      </c>
      <c r="I57" s="26">
        <v>44874</v>
      </c>
      <c r="J57" s="26">
        <v>44874</v>
      </c>
      <c r="K57" s="120" t="s">
        <v>4525</v>
      </c>
      <c r="L57" s="25">
        <v>2022102919</v>
      </c>
      <c r="M57" s="26">
        <v>44846</v>
      </c>
      <c r="N57" s="26">
        <v>44861</v>
      </c>
      <c r="O57" s="25" t="s">
        <v>128</v>
      </c>
      <c r="P57" s="25" t="s">
        <v>128</v>
      </c>
      <c r="Q57" s="25" t="s">
        <v>55</v>
      </c>
      <c r="R57" s="25">
        <v>20634</v>
      </c>
      <c r="S57" s="25" t="s">
        <v>4533</v>
      </c>
      <c r="T57" s="25" t="s">
        <v>4533</v>
      </c>
      <c r="U57" s="25" t="e">
        <v>#NAME?</v>
      </c>
      <c r="V57" s="25" t="s">
        <v>136</v>
      </c>
      <c r="W57" s="25" t="s">
        <v>74</v>
      </c>
      <c r="X57" s="23">
        <v>44860</v>
      </c>
      <c r="Y57" s="23">
        <v>44867</v>
      </c>
      <c r="Z57" s="23">
        <v>44860</v>
      </c>
      <c r="AA57" s="23">
        <v>44860</v>
      </c>
      <c r="AB57" s="25" t="s">
        <v>58</v>
      </c>
      <c r="AC57" s="23">
        <v>44863</v>
      </c>
      <c r="AD57" s="23">
        <v>44865</v>
      </c>
      <c r="AE57" s="23">
        <v>44870</v>
      </c>
      <c r="AF57" s="25" t="s">
        <v>58</v>
      </c>
      <c r="AG57" s="23">
        <v>44870</v>
      </c>
      <c r="AH57" s="26">
        <v>44874</v>
      </c>
      <c r="AI57" s="25">
        <v>29</v>
      </c>
      <c r="AJ57" s="25">
        <v>1</v>
      </c>
      <c r="AK57" s="25">
        <v>28</v>
      </c>
      <c r="AL57" s="25" t="s">
        <v>15</v>
      </c>
      <c r="AM57" s="25" t="s">
        <v>4527</v>
      </c>
      <c r="AN57" s="25">
        <v>9</v>
      </c>
      <c r="AO57" s="27"/>
      <c r="AP57" s="25" t="s">
        <v>131</v>
      </c>
      <c r="AQ57" s="25" t="s">
        <v>131</v>
      </c>
      <c r="AR57" s="25" t="s">
        <v>237</v>
      </c>
      <c r="AS57" s="25" t="s">
        <v>55</v>
      </c>
      <c r="AT57" s="25" t="s">
        <v>61</v>
      </c>
      <c r="AU57" s="25" t="s">
        <v>132</v>
      </c>
      <c r="AV57" s="25" t="s">
        <v>63</v>
      </c>
      <c r="AW57" s="25" t="s">
        <v>63</v>
      </c>
      <c r="AX57" s="25" t="s">
        <v>63</v>
      </c>
      <c r="AY57" s="25" t="s">
        <v>64</v>
      </c>
      <c r="AZ57" s="25" t="s">
        <v>3822</v>
      </c>
      <c r="BA57" s="26">
        <v>44861</v>
      </c>
      <c r="BB57" s="25">
        <v>10</v>
      </c>
      <c r="BC57" s="25">
        <v>2022</v>
      </c>
      <c r="BD57" s="25" t="s">
        <v>63</v>
      </c>
      <c r="BE57" s="25" t="s">
        <v>63</v>
      </c>
      <c r="BF57" s="25" t="s">
        <v>63</v>
      </c>
      <c r="BG57" s="25" t="s">
        <v>64</v>
      </c>
      <c r="BH57" s="27" t="s">
        <v>4513</v>
      </c>
      <c r="BI57" s="27" t="s">
        <v>4513</v>
      </c>
      <c r="BJ57" s="27"/>
      <c r="BK57" s="27"/>
      <c r="BL57" s="25" t="s">
        <v>4513</v>
      </c>
      <c r="BM57" s="27" t="s">
        <v>4513</v>
      </c>
      <c r="BN57" s="27" t="s">
        <v>4513</v>
      </c>
      <c r="BO57" s="27"/>
      <c r="BP57" s="27"/>
      <c r="BQ57" s="25" t="s">
        <v>64</v>
      </c>
      <c r="BR57" s="27"/>
      <c r="BS57" s="27"/>
      <c r="BT57" s="25">
        <v>29</v>
      </c>
      <c r="BU57" s="27"/>
      <c r="BV57" s="25"/>
      <c r="BW57" s="25"/>
      <c r="BX57" s="25">
        <v>2022</v>
      </c>
      <c r="BY57" s="95" t="str">
        <f>IFERROR(
IF(OR(AZ57="anulado",AZ57="stand by"),CONCATENATE(AZ57,": ",AT57),
IF(OR(YEAR(BA57)=2022,YEAR(BA57)=2023),CONCATENATE("Se activó en ",YEAR(BA57)),
IF(AND(OR(AZ57="En proceso",AZ57="facturando"),AND(AV57="-",BA57="")),"Por revisar",
IF(BA57="",IF(AV57="NUEVAS",CONCATENATE("Estado: ",AZ57,", ",AV57),
IF(AX57=Meses!$A$3,"Por revisar",
IF(AT57="","Sin registro","En programación Frcst."))),"En programación")))),
"Error")</f>
        <v>Se activó en 2022</v>
      </c>
      <c r="BZ57" s="14" t="str">
        <f t="shared" si="2"/>
        <v/>
      </c>
      <c r="CA57" s="95" t="str">
        <f>IF(BY57="En programación Frcst.",VLOOKUP(AX57,Meses!$A$1:$H$14,3+HLOOKUP(Cronograma!AV57,Meses!$D$1:$G$2,2,FALSE),FALSE),
IF(BY57="En programación",BA57,""))</f>
        <v/>
      </c>
      <c r="CB57" s="95" t="str">
        <f t="shared" si="0"/>
        <v/>
      </c>
      <c r="CC57" s="91" t="str">
        <f>IFERROR(
(VLOOKUP(MONTH(CA57),Meses!$B$3:$C$14,2,FALSE)-DAY(CA57))/VLOOKUP(MONTH(CA57),Meses!$B$3:$C$14,2,FALSE)*CD57,
"")</f>
        <v/>
      </c>
      <c r="CD57" s="92">
        <f t="shared" si="1"/>
        <v>20634</v>
      </c>
    </row>
    <row r="58" spans="1:82" ht="47.4" thickBot="1" x14ac:dyDescent="0.6">
      <c r="A58" s="19" t="s">
        <v>231</v>
      </c>
      <c r="B58" s="19" t="s">
        <v>238</v>
      </c>
      <c r="C58" s="19" t="s">
        <v>239</v>
      </c>
      <c r="D58" s="19" t="s">
        <v>53</v>
      </c>
      <c r="E58" s="21">
        <v>44845</v>
      </c>
      <c r="F58" s="21">
        <v>45062.803935185177</v>
      </c>
      <c r="G58" s="21">
        <v>44845</v>
      </c>
      <c r="H58" s="21">
        <v>44880</v>
      </c>
      <c r="I58" s="21">
        <v>44876</v>
      </c>
      <c r="J58" s="21">
        <v>44876</v>
      </c>
      <c r="K58" s="119" t="s">
        <v>4525</v>
      </c>
      <c r="L58" s="19">
        <v>2022114151</v>
      </c>
      <c r="M58" s="21">
        <v>44880</v>
      </c>
      <c r="N58" s="21">
        <v>44896</v>
      </c>
      <c r="O58" s="19" t="s">
        <v>128</v>
      </c>
      <c r="P58" s="19" t="s">
        <v>128</v>
      </c>
      <c r="Q58" s="19" t="s">
        <v>55</v>
      </c>
      <c r="R58" s="19">
        <v>14920</v>
      </c>
      <c r="S58" s="19" t="s">
        <v>4533</v>
      </c>
      <c r="T58" s="19" t="s">
        <v>4533</v>
      </c>
      <c r="U58" s="19" t="e">
        <v>#NAME?</v>
      </c>
      <c r="V58" s="19" t="s">
        <v>136</v>
      </c>
      <c r="W58" s="19" t="s">
        <v>74</v>
      </c>
      <c r="X58" s="23">
        <v>44862</v>
      </c>
      <c r="Y58" s="23">
        <v>44869</v>
      </c>
      <c r="Z58" s="23">
        <v>44862</v>
      </c>
      <c r="AA58" s="23">
        <v>44862</v>
      </c>
      <c r="AB58" s="19" t="s">
        <v>58</v>
      </c>
      <c r="AC58" s="23">
        <v>44865</v>
      </c>
      <c r="AD58" s="23">
        <v>44867</v>
      </c>
      <c r="AE58" s="23">
        <v>44872</v>
      </c>
      <c r="AF58" s="19" t="s">
        <v>58</v>
      </c>
      <c r="AG58" s="23">
        <v>44872</v>
      </c>
      <c r="AH58" s="21">
        <v>44876</v>
      </c>
      <c r="AI58" s="19">
        <v>31</v>
      </c>
      <c r="AJ58" s="19">
        <v>35</v>
      </c>
      <c r="AK58" s="19">
        <v>-4</v>
      </c>
      <c r="AL58" s="19" t="s">
        <v>15</v>
      </c>
      <c r="AM58" s="19" t="s">
        <v>4527</v>
      </c>
      <c r="AN58" s="19">
        <v>11</v>
      </c>
      <c r="AO58" s="22"/>
      <c r="AP58" s="19" t="s">
        <v>131</v>
      </c>
      <c r="AQ58" s="19" t="s">
        <v>131</v>
      </c>
      <c r="AR58" s="19" t="s">
        <v>94</v>
      </c>
      <c r="AS58" s="19" t="s">
        <v>55</v>
      </c>
      <c r="AT58" s="19" t="s">
        <v>61</v>
      </c>
      <c r="AU58" s="19" t="s">
        <v>132</v>
      </c>
      <c r="AV58" s="19" t="s">
        <v>63</v>
      </c>
      <c r="AW58" s="19" t="s">
        <v>63</v>
      </c>
      <c r="AX58" s="19" t="s">
        <v>63</v>
      </c>
      <c r="AY58" s="19" t="s">
        <v>64</v>
      </c>
      <c r="AZ58" s="19" t="s">
        <v>3822</v>
      </c>
      <c r="BA58" s="21">
        <v>44896</v>
      </c>
      <c r="BB58" s="19">
        <v>12</v>
      </c>
      <c r="BC58" s="19">
        <v>2022</v>
      </c>
      <c r="BD58" s="19" t="s">
        <v>63</v>
      </c>
      <c r="BE58" s="19" t="s">
        <v>63</v>
      </c>
      <c r="BF58" s="19" t="s">
        <v>63</v>
      </c>
      <c r="BG58" s="19" t="s">
        <v>64</v>
      </c>
      <c r="BH58" s="22" t="s">
        <v>4513</v>
      </c>
      <c r="BI58" s="22" t="s">
        <v>4513</v>
      </c>
      <c r="BJ58" s="22"/>
      <c r="BK58" s="22"/>
      <c r="BL58" s="19" t="s">
        <v>4513</v>
      </c>
      <c r="BM58" s="22" t="s">
        <v>4513</v>
      </c>
      <c r="BN58" s="22" t="s">
        <v>4513</v>
      </c>
      <c r="BO58" s="22"/>
      <c r="BP58" s="22"/>
      <c r="BQ58" s="19" t="s">
        <v>64</v>
      </c>
      <c r="BR58" s="22"/>
      <c r="BS58" s="22"/>
      <c r="BT58" s="19">
        <v>31</v>
      </c>
      <c r="BU58" s="22"/>
      <c r="BV58" s="19"/>
      <c r="BW58" s="19"/>
      <c r="BX58" s="19">
        <v>2022</v>
      </c>
      <c r="BY58" s="95" t="str">
        <f>IFERROR(
IF(OR(AZ58="anulado",AZ58="stand by"),CONCATENATE(AZ58,": ",AT58),
IF(OR(YEAR(BA58)=2022,YEAR(BA58)=2023),CONCATENATE("Se activó en ",YEAR(BA58)),
IF(AND(OR(AZ58="En proceso",AZ58="facturando"),AND(AV58="-",BA58="")),"Por revisar",
IF(BA58="",IF(AV58="NUEVAS",CONCATENATE("Estado: ",AZ58,", ",AV58),
IF(AX58=Meses!$A$3,"Por revisar",
IF(AT58="","Sin registro","En programación Frcst."))),"En programación")))),
"Error")</f>
        <v>Se activó en 2022</v>
      </c>
      <c r="BZ58" s="14" t="str">
        <f t="shared" si="2"/>
        <v/>
      </c>
      <c r="CA58" s="95" t="str">
        <f>IF(BY58="En programación Frcst.",VLOOKUP(AX58,Meses!$A$1:$H$14,3+HLOOKUP(Cronograma!AV58,Meses!$D$1:$G$2,2,FALSE),FALSE),
IF(BY58="En programación",BA58,""))</f>
        <v/>
      </c>
      <c r="CB58" s="95" t="str">
        <f t="shared" si="0"/>
        <v/>
      </c>
      <c r="CC58" s="91" t="str">
        <f>IFERROR(
(VLOOKUP(MONTH(CA58),Meses!$B$3:$C$14,2,FALSE)-DAY(CA58))/VLOOKUP(MONTH(CA58),Meses!$B$3:$C$14,2,FALSE)*CD58,
"")</f>
        <v/>
      </c>
      <c r="CD58" s="92">
        <f t="shared" si="1"/>
        <v>14920</v>
      </c>
    </row>
    <row r="59" spans="1:82" ht="47.4" thickBot="1" x14ac:dyDescent="0.6">
      <c r="A59" s="25" t="s">
        <v>231</v>
      </c>
      <c r="B59" s="25" t="s">
        <v>240</v>
      </c>
      <c r="C59" s="25" t="s">
        <v>241</v>
      </c>
      <c r="D59" s="25" t="s">
        <v>53</v>
      </c>
      <c r="E59" s="26">
        <v>44845</v>
      </c>
      <c r="F59" s="26">
        <v>45122.120381944442</v>
      </c>
      <c r="G59" s="26">
        <v>44845</v>
      </c>
      <c r="H59" s="26">
        <v>44846</v>
      </c>
      <c r="I59" s="26">
        <v>45082</v>
      </c>
      <c r="J59" s="26">
        <v>45082</v>
      </c>
      <c r="K59" s="120" t="s">
        <v>4534</v>
      </c>
      <c r="L59" s="25">
        <v>2023063483</v>
      </c>
      <c r="M59" s="26">
        <v>45106</v>
      </c>
      <c r="N59" s="26">
        <v>45120</v>
      </c>
      <c r="O59" s="25" t="s">
        <v>178</v>
      </c>
      <c r="P59" s="25" t="s">
        <v>128</v>
      </c>
      <c r="Q59" s="25" t="s">
        <v>55</v>
      </c>
      <c r="R59" s="25">
        <v>3377</v>
      </c>
      <c r="S59" s="25" t="s">
        <v>4535</v>
      </c>
      <c r="T59" s="25" t="s">
        <v>4535</v>
      </c>
      <c r="U59" s="25" t="e">
        <v>#NAME?</v>
      </c>
      <c r="V59" s="25" t="s">
        <v>80</v>
      </c>
      <c r="W59" s="25" t="s">
        <v>129</v>
      </c>
      <c r="X59" s="23">
        <v>45073</v>
      </c>
      <c r="Y59" s="23">
        <v>45080</v>
      </c>
      <c r="Z59" s="23">
        <v>45073</v>
      </c>
      <c r="AA59" s="23">
        <v>45073</v>
      </c>
      <c r="AB59" s="25" t="s">
        <v>58</v>
      </c>
      <c r="AC59" s="23">
        <v>45076</v>
      </c>
      <c r="AD59" s="25" t="s">
        <v>58</v>
      </c>
      <c r="AE59" s="23">
        <v>45078</v>
      </c>
      <c r="AF59" s="25" t="s">
        <v>58</v>
      </c>
      <c r="AG59" s="23">
        <v>45078</v>
      </c>
      <c r="AH59" s="26">
        <v>45082</v>
      </c>
      <c r="AI59" s="25">
        <v>237</v>
      </c>
      <c r="AJ59" s="25">
        <v>1</v>
      </c>
      <c r="AK59" s="25">
        <v>236</v>
      </c>
      <c r="AL59" s="27" t="s">
        <v>4513</v>
      </c>
      <c r="AM59" s="25" t="s">
        <v>4536</v>
      </c>
      <c r="AN59" s="25">
        <v>5</v>
      </c>
      <c r="AO59" s="25" t="s">
        <v>242</v>
      </c>
      <c r="AP59" s="25" t="s">
        <v>131</v>
      </c>
      <c r="AQ59" s="25" t="s">
        <v>131</v>
      </c>
      <c r="AR59" s="25" t="s">
        <v>60</v>
      </c>
      <c r="AS59" s="25" t="s">
        <v>55</v>
      </c>
      <c r="AT59" s="25" t="s">
        <v>61</v>
      </c>
      <c r="AU59" s="25" t="s">
        <v>179</v>
      </c>
      <c r="AV59" s="25" t="s">
        <v>63</v>
      </c>
      <c r="AW59" s="25" t="s">
        <v>63</v>
      </c>
      <c r="AX59" s="25" t="s">
        <v>63</v>
      </c>
      <c r="AY59" s="25" t="s">
        <v>64</v>
      </c>
      <c r="AZ59" s="25" t="s">
        <v>3822</v>
      </c>
      <c r="BA59" s="26">
        <v>45120</v>
      </c>
      <c r="BB59" s="25">
        <v>7</v>
      </c>
      <c r="BC59" s="25">
        <v>2023</v>
      </c>
      <c r="BD59" s="25" t="s">
        <v>63</v>
      </c>
      <c r="BE59" s="25" t="s">
        <v>63</v>
      </c>
      <c r="BF59" s="25" t="s">
        <v>63</v>
      </c>
      <c r="BG59" s="25" t="s">
        <v>64</v>
      </c>
      <c r="BH59" s="27" t="s">
        <v>4513</v>
      </c>
      <c r="BI59" s="27" t="s">
        <v>4513</v>
      </c>
      <c r="BJ59" s="27"/>
      <c r="BK59" s="27"/>
      <c r="BL59" s="25" t="s">
        <v>4513</v>
      </c>
      <c r="BM59" s="27" t="s">
        <v>4513</v>
      </c>
      <c r="BN59" s="27" t="s">
        <v>4513</v>
      </c>
      <c r="BO59" s="27"/>
      <c r="BP59" s="27"/>
      <c r="BQ59" s="25" t="s">
        <v>64</v>
      </c>
      <c r="BR59" s="27"/>
      <c r="BS59" s="27"/>
      <c r="BT59" s="25">
        <v>237</v>
      </c>
      <c r="BU59" s="27"/>
      <c r="BV59" s="25"/>
      <c r="BW59" s="25"/>
      <c r="BX59" s="25">
        <v>2023</v>
      </c>
      <c r="BY59" s="95" t="str">
        <f>IFERROR(
IF(OR(AZ59="anulado",AZ59="stand by"),CONCATENATE(AZ59,": ",AT59),
IF(OR(YEAR(BA59)=2022,YEAR(BA59)=2023),CONCATENATE("Se activó en ",YEAR(BA59)),
IF(AND(OR(AZ59="En proceso",AZ59="facturando"),AND(AV59="-",BA59="")),"Por revisar",
IF(BA59="",IF(AV59="NUEVAS",CONCATENATE("Estado: ",AZ59,", ",AV59),
IF(AX59=Meses!$A$3,"Por revisar",
IF(AT59="","Sin registro","En programación Frcst."))),"En programación")))),
"Error")</f>
        <v>Se activó en 2023</v>
      </c>
      <c r="BZ59" s="14" t="str">
        <f t="shared" si="2"/>
        <v/>
      </c>
      <c r="CA59" s="95" t="str">
        <f>IF(BY59="En programación Frcst.",VLOOKUP(AX59,Meses!$A$1:$H$14,3+HLOOKUP(Cronograma!AV59,Meses!$D$1:$G$2,2,FALSE),FALSE),
IF(BY59="En programación",BA59,""))</f>
        <v/>
      </c>
      <c r="CB59" s="95" t="str">
        <f t="shared" si="0"/>
        <v/>
      </c>
      <c r="CC59" s="91" t="str">
        <f>IFERROR(
(VLOOKUP(MONTH(CA59),Meses!$B$3:$C$14,2,FALSE)-DAY(CA59))/VLOOKUP(MONTH(CA59),Meses!$B$3:$C$14,2,FALSE)*CD59,
"")</f>
        <v/>
      </c>
      <c r="CD59" s="92">
        <f t="shared" si="1"/>
        <v>3377</v>
      </c>
    </row>
    <row r="60" spans="1:82" ht="47.4" thickBot="1" x14ac:dyDescent="0.6">
      <c r="A60" s="19" t="s">
        <v>231</v>
      </c>
      <c r="B60" s="19" t="s">
        <v>243</v>
      </c>
      <c r="C60" s="19" t="s">
        <v>244</v>
      </c>
      <c r="D60" s="19" t="s">
        <v>53</v>
      </c>
      <c r="E60" s="21">
        <v>44845</v>
      </c>
      <c r="F60" s="21">
        <v>45122.126585648148</v>
      </c>
      <c r="G60" s="21">
        <v>44845</v>
      </c>
      <c r="H60" s="21">
        <v>44846</v>
      </c>
      <c r="I60" s="21">
        <v>45082</v>
      </c>
      <c r="J60" s="21">
        <v>45082</v>
      </c>
      <c r="K60" s="119" t="s">
        <v>4534</v>
      </c>
      <c r="L60" s="19">
        <v>2023063487</v>
      </c>
      <c r="M60" s="21">
        <v>45106</v>
      </c>
      <c r="N60" s="21">
        <v>45120</v>
      </c>
      <c r="O60" s="19" t="s">
        <v>178</v>
      </c>
      <c r="P60" s="19" t="s">
        <v>128</v>
      </c>
      <c r="Q60" s="19" t="s">
        <v>55</v>
      </c>
      <c r="R60" s="19">
        <v>532</v>
      </c>
      <c r="S60" s="19" t="s">
        <v>4535</v>
      </c>
      <c r="T60" s="19" t="s">
        <v>4535</v>
      </c>
      <c r="U60" s="19" t="e">
        <v>#NAME?</v>
      </c>
      <c r="V60" s="19" t="s">
        <v>80</v>
      </c>
      <c r="W60" s="19" t="s">
        <v>129</v>
      </c>
      <c r="X60" s="23">
        <v>45073</v>
      </c>
      <c r="Y60" s="23">
        <v>45080</v>
      </c>
      <c r="Z60" s="23">
        <v>45073</v>
      </c>
      <c r="AA60" s="23">
        <v>45073</v>
      </c>
      <c r="AB60" s="19" t="s">
        <v>58</v>
      </c>
      <c r="AC60" s="23">
        <v>45076</v>
      </c>
      <c r="AD60" s="19" t="s">
        <v>58</v>
      </c>
      <c r="AE60" s="23">
        <v>45078</v>
      </c>
      <c r="AF60" s="19" t="s">
        <v>58</v>
      </c>
      <c r="AG60" s="23">
        <v>45078</v>
      </c>
      <c r="AH60" s="21">
        <v>45082</v>
      </c>
      <c r="AI60" s="19">
        <v>237</v>
      </c>
      <c r="AJ60" s="19">
        <v>1</v>
      </c>
      <c r="AK60" s="19">
        <v>236</v>
      </c>
      <c r="AL60" s="22" t="s">
        <v>4513</v>
      </c>
      <c r="AM60" s="19" t="s">
        <v>4536</v>
      </c>
      <c r="AN60" s="19">
        <v>5</v>
      </c>
      <c r="AO60" s="19" t="s">
        <v>245</v>
      </c>
      <c r="AP60" s="19" t="s">
        <v>131</v>
      </c>
      <c r="AQ60" s="19" t="s">
        <v>131</v>
      </c>
      <c r="AR60" s="19" t="s">
        <v>60</v>
      </c>
      <c r="AS60" s="19" t="s">
        <v>55</v>
      </c>
      <c r="AT60" s="19" t="s">
        <v>61</v>
      </c>
      <c r="AU60" s="19" t="s">
        <v>179</v>
      </c>
      <c r="AV60" s="19" t="s">
        <v>63</v>
      </c>
      <c r="AW60" s="19" t="s">
        <v>63</v>
      </c>
      <c r="AX60" s="19" t="s">
        <v>63</v>
      </c>
      <c r="AY60" s="19" t="s">
        <v>64</v>
      </c>
      <c r="AZ60" s="19" t="s">
        <v>3822</v>
      </c>
      <c r="BA60" s="21">
        <v>45120</v>
      </c>
      <c r="BB60" s="19">
        <v>7</v>
      </c>
      <c r="BC60" s="19">
        <v>2023</v>
      </c>
      <c r="BD60" s="19" t="s">
        <v>63</v>
      </c>
      <c r="BE60" s="19" t="s">
        <v>63</v>
      </c>
      <c r="BF60" s="19" t="s">
        <v>63</v>
      </c>
      <c r="BG60" s="19" t="s">
        <v>64</v>
      </c>
      <c r="BH60" s="22" t="s">
        <v>4513</v>
      </c>
      <c r="BI60" s="22" t="s">
        <v>4513</v>
      </c>
      <c r="BJ60" s="22"/>
      <c r="BK60" s="22"/>
      <c r="BL60" s="19" t="s">
        <v>4513</v>
      </c>
      <c r="BM60" s="22" t="s">
        <v>4513</v>
      </c>
      <c r="BN60" s="22" t="s">
        <v>4513</v>
      </c>
      <c r="BO60" s="22"/>
      <c r="BP60" s="22"/>
      <c r="BQ60" s="19" t="s">
        <v>64</v>
      </c>
      <c r="BR60" s="22"/>
      <c r="BS60" s="22"/>
      <c r="BT60" s="19">
        <v>237</v>
      </c>
      <c r="BU60" s="22"/>
      <c r="BV60" s="19"/>
      <c r="BW60" s="19"/>
      <c r="BX60" s="19">
        <v>2023</v>
      </c>
      <c r="BY60" s="95" t="str">
        <f>IFERROR(
IF(OR(AZ60="anulado",AZ60="stand by"),CONCATENATE(AZ60,": ",AT60),
IF(OR(YEAR(BA60)=2022,YEAR(BA60)=2023),CONCATENATE("Se activó en ",YEAR(BA60)),
IF(AND(OR(AZ60="En proceso",AZ60="facturando"),AND(AV60="-",BA60="")),"Por revisar",
IF(BA60="",IF(AV60="NUEVAS",CONCATENATE("Estado: ",AZ60,", ",AV60),
IF(AX60=Meses!$A$3,"Por revisar",
IF(AT60="","Sin registro","En programación Frcst."))),"En programación")))),
"Error")</f>
        <v>Se activó en 2023</v>
      </c>
      <c r="BZ60" s="14" t="str">
        <f t="shared" si="2"/>
        <v/>
      </c>
      <c r="CA60" s="95" t="str">
        <f>IF(BY60="En programación Frcst.",VLOOKUP(AX60,Meses!$A$1:$H$14,3+HLOOKUP(Cronograma!AV60,Meses!$D$1:$G$2,2,FALSE),FALSE),
IF(BY60="En programación",BA60,""))</f>
        <v/>
      </c>
      <c r="CB60" s="95" t="str">
        <f t="shared" si="0"/>
        <v/>
      </c>
      <c r="CC60" s="91" t="str">
        <f>IFERROR(
(VLOOKUP(MONTH(CA60),Meses!$B$3:$C$14,2,FALSE)-DAY(CA60))/VLOOKUP(MONTH(CA60),Meses!$B$3:$C$14,2,FALSE)*CD60,
"")</f>
        <v/>
      </c>
      <c r="CD60" s="92">
        <f t="shared" si="1"/>
        <v>532</v>
      </c>
    </row>
    <row r="61" spans="1:82" ht="47.4" thickBot="1" x14ac:dyDescent="0.6">
      <c r="A61" s="25" t="s">
        <v>190</v>
      </c>
      <c r="B61" s="25" t="s">
        <v>246</v>
      </c>
      <c r="C61" s="25" t="s">
        <v>247</v>
      </c>
      <c r="D61" s="25" t="s">
        <v>53</v>
      </c>
      <c r="E61" s="26">
        <v>44849</v>
      </c>
      <c r="F61" s="26">
        <v>45062.803888888891</v>
      </c>
      <c r="G61" s="26">
        <v>44889</v>
      </c>
      <c r="H61" s="26">
        <v>44896</v>
      </c>
      <c r="I61" s="26">
        <v>44888</v>
      </c>
      <c r="J61" s="26">
        <v>44888</v>
      </c>
      <c r="K61" s="120" t="s">
        <v>4525</v>
      </c>
      <c r="L61" s="25">
        <v>2022120232</v>
      </c>
      <c r="M61" s="26">
        <v>44897</v>
      </c>
      <c r="N61" s="26">
        <v>44910</v>
      </c>
      <c r="O61" s="25" t="s">
        <v>199</v>
      </c>
      <c r="P61" s="25" t="s">
        <v>199</v>
      </c>
      <c r="Q61" s="25" t="s">
        <v>55</v>
      </c>
      <c r="R61" s="25">
        <v>5858</v>
      </c>
      <c r="S61" s="25" t="s">
        <v>4537</v>
      </c>
      <c r="T61" s="25" t="s">
        <v>4537</v>
      </c>
      <c r="U61" s="25" t="e">
        <v>#NAME?</v>
      </c>
      <c r="V61" s="25" t="s">
        <v>80</v>
      </c>
      <c r="W61" s="25" t="s">
        <v>129</v>
      </c>
      <c r="X61" s="23">
        <v>44879</v>
      </c>
      <c r="Y61" s="23">
        <v>44886</v>
      </c>
      <c r="Z61" s="23">
        <v>44879</v>
      </c>
      <c r="AA61" s="23">
        <v>44879</v>
      </c>
      <c r="AB61" s="25" t="s">
        <v>58</v>
      </c>
      <c r="AC61" s="23">
        <v>44882</v>
      </c>
      <c r="AD61" s="25" t="s">
        <v>58</v>
      </c>
      <c r="AE61" s="23">
        <v>44884</v>
      </c>
      <c r="AF61" s="25" t="s">
        <v>58</v>
      </c>
      <c r="AG61" s="23">
        <v>44884</v>
      </c>
      <c r="AH61" s="26">
        <v>44888</v>
      </c>
      <c r="AI61" s="25">
        <v>39</v>
      </c>
      <c r="AJ61" s="25">
        <v>7</v>
      </c>
      <c r="AK61" s="25">
        <v>-8</v>
      </c>
      <c r="AL61" s="27" t="s">
        <v>4513</v>
      </c>
      <c r="AM61" s="25" t="s">
        <v>4527</v>
      </c>
      <c r="AN61" s="25">
        <v>23</v>
      </c>
      <c r="AO61" s="25" t="s">
        <v>248</v>
      </c>
      <c r="AP61" s="25" t="s">
        <v>201</v>
      </c>
      <c r="AQ61" s="25" t="s">
        <v>140</v>
      </c>
      <c r="AR61" s="25" t="s">
        <v>60</v>
      </c>
      <c r="AS61" s="25" t="s">
        <v>55</v>
      </c>
      <c r="AT61" s="25" t="s">
        <v>61</v>
      </c>
      <c r="AU61" s="25" t="s">
        <v>132</v>
      </c>
      <c r="AV61" s="25" t="s">
        <v>63</v>
      </c>
      <c r="AW61" s="25" t="s">
        <v>63</v>
      </c>
      <c r="AX61" s="25" t="s">
        <v>63</v>
      </c>
      <c r="AY61" s="25" t="s">
        <v>64</v>
      </c>
      <c r="AZ61" s="25" t="s">
        <v>3822</v>
      </c>
      <c r="BA61" s="26">
        <v>44910</v>
      </c>
      <c r="BB61" s="25">
        <v>12</v>
      </c>
      <c r="BC61" s="25">
        <v>2022</v>
      </c>
      <c r="BD61" s="25" t="s">
        <v>63</v>
      </c>
      <c r="BE61" s="25" t="s">
        <v>63</v>
      </c>
      <c r="BF61" s="25" t="s">
        <v>63</v>
      </c>
      <c r="BG61" s="25" t="s">
        <v>64</v>
      </c>
      <c r="BH61" s="27" t="s">
        <v>4513</v>
      </c>
      <c r="BI61" s="27" t="s">
        <v>4513</v>
      </c>
      <c r="BJ61" s="27"/>
      <c r="BK61" s="27"/>
      <c r="BL61" s="25" t="s">
        <v>4513</v>
      </c>
      <c r="BM61" s="27" t="s">
        <v>4513</v>
      </c>
      <c r="BN61" s="27" t="s">
        <v>4513</v>
      </c>
      <c r="BO61" s="27"/>
      <c r="BP61" s="27"/>
      <c r="BQ61" s="25" t="s">
        <v>64</v>
      </c>
      <c r="BR61" s="27"/>
      <c r="BS61" s="27"/>
      <c r="BT61" s="25">
        <v>39</v>
      </c>
      <c r="BU61" s="27"/>
      <c r="BV61" s="25"/>
      <c r="BW61" s="25"/>
      <c r="BX61" s="25">
        <v>2022</v>
      </c>
      <c r="BY61" s="95" t="str">
        <f>IFERROR(
IF(OR(AZ61="anulado",AZ61="stand by"),CONCATENATE(AZ61,": ",AT61),
IF(OR(YEAR(BA61)=2022,YEAR(BA61)=2023),CONCATENATE("Se activó en ",YEAR(BA61)),
IF(AND(OR(AZ61="En proceso",AZ61="facturando"),AND(AV61="-",BA61="")),"Por revisar",
IF(BA61="",IF(AV61="NUEVAS",CONCATENATE("Estado: ",AZ61,", ",AV61),
IF(AX61=Meses!$A$3,"Por revisar",
IF(AT61="","Sin registro","En programación Frcst."))),"En programación")))),
"Error")</f>
        <v>Se activó en 2022</v>
      </c>
      <c r="BZ61" s="14" t="str">
        <f t="shared" si="2"/>
        <v/>
      </c>
      <c r="CA61" s="95" t="str">
        <f>IF(BY61="En programación Frcst.",VLOOKUP(AX61,Meses!$A$1:$H$14,3+HLOOKUP(Cronograma!AV61,Meses!$D$1:$G$2,2,FALSE),FALSE),
IF(BY61="En programación",BA61,""))</f>
        <v/>
      </c>
      <c r="CB61" s="95" t="str">
        <f t="shared" si="0"/>
        <v/>
      </c>
      <c r="CC61" s="91" t="str">
        <f>IFERROR(
(VLOOKUP(MONTH(CA61),Meses!$B$3:$C$14,2,FALSE)-DAY(CA61))/VLOOKUP(MONTH(CA61),Meses!$B$3:$C$14,2,FALSE)*CD61,
"")</f>
        <v/>
      </c>
      <c r="CD61" s="92">
        <f t="shared" si="1"/>
        <v>5858</v>
      </c>
    </row>
    <row r="62" spans="1:82" ht="47.4" thickBot="1" x14ac:dyDescent="0.6">
      <c r="A62" s="19" t="s">
        <v>190</v>
      </c>
      <c r="B62" s="19" t="s">
        <v>249</v>
      </c>
      <c r="C62" s="19" t="s">
        <v>250</v>
      </c>
      <c r="D62" s="19" t="s">
        <v>53</v>
      </c>
      <c r="E62" s="21">
        <v>44849</v>
      </c>
      <c r="F62" s="21">
        <v>45062.803888888891</v>
      </c>
      <c r="G62" s="21">
        <v>44889</v>
      </c>
      <c r="H62" s="21">
        <v>44896</v>
      </c>
      <c r="I62" s="21">
        <v>44889</v>
      </c>
      <c r="J62" s="21">
        <v>44889</v>
      </c>
      <c r="K62" s="119" t="s">
        <v>4525</v>
      </c>
      <c r="L62" s="19">
        <v>2022120235</v>
      </c>
      <c r="M62" s="21">
        <v>44897</v>
      </c>
      <c r="N62" s="21">
        <v>44910</v>
      </c>
      <c r="O62" s="19" t="s">
        <v>199</v>
      </c>
      <c r="P62" s="19" t="s">
        <v>199</v>
      </c>
      <c r="Q62" s="19" t="s">
        <v>55</v>
      </c>
      <c r="R62" s="19">
        <v>6416</v>
      </c>
      <c r="S62" s="19" t="s">
        <v>4537</v>
      </c>
      <c r="T62" s="19" t="s">
        <v>4537</v>
      </c>
      <c r="U62" s="19" t="e">
        <v>#NAME?</v>
      </c>
      <c r="V62" s="19" t="s">
        <v>80</v>
      </c>
      <c r="W62" s="19" t="s">
        <v>129</v>
      </c>
      <c r="X62" s="23">
        <v>44880</v>
      </c>
      <c r="Y62" s="23">
        <v>44887</v>
      </c>
      <c r="Z62" s="23">
        <v>44880</v>
      </c>
      <c r="AA62" s="23">
        <v>44880</v>
      </c>
      <c r="AB62" s="19" t="s">
        <v>58</v>
      </c>
      <c r="AC62" s="23">
        <v>44883</v>
      </c>
      <c r="AD62" s="19" t="s">
        <v>58</v>
      </c>
      <c r="AE62" s="23">
        <v>44885</v>
      </c>
      <c r="AF62" s="19" t="s">
        <v>58</v>
      </c>
      <c r="AG62" s="23">
        <v>44885</v>
      </c>
      <c r="AH62" s="21">
        <v>44889</v>
      </c>
      <c r="AI62" s="19">
        <v>40</v>
      </c>
      <c r="AJ62" s="19">
        <v>7</v>
      </c>
      <c r="AK62" s="19">
        <v>-7</v>
      </c>
      <c r="AL62" s="22" t="s">
        <v>4513</v>
      </c>
      <c r="AM62" s="19" t="s">
        <v>4527</v>
      </c>
      <c r="AN62" s="19">
        <v>24</v>
      </c>
      <c r="AO62" s="19" t="s">
        <v>251</v>
      </c>
      <c r="AP62" s="19" t="s">
        <v>201</v>
      </c>
      <c r="AQ62" s="19" t="s">
        <v>140</v>
      </c>
      <c r="AR62" s="19" t="s">
        <v>60</v>
      </c>
      <c r="AS62" s="19" t="s">
        <v>55</v>
      </c>
      <c r="AT62" s="19" t="s">
        <v>61</v>
      </c>
      <c r="AU62" s="19" t="s">
        <v>132</v>
      </c>
      <c r="AV62" s="19" t="s">
        <v>63</v>
      </c>
      <c r="AW62" s="19" t="s">
        <v>63</v>
      </c>
      <c r="AX62" s="19" t="s">
        <v>63</v>
      </c>
      <c r="AY62" s="19" t="s">
        <v>64</v>
      </c>
      <c r="AZ62" s="19" t="s">
        <v>3822</v>
      </c>
      <c r="BA62" s="21">
        <v>44910</v>
      </c>
      <c r="BB62" s="19">
        <v>12</v>
      </c>
      <c r="BC62" s="19">
        <v>2022</v>
      </c>
      <c r="BD62" s="19" t="s">
        <v>63</v>
      </c>
      <c r="BE62" s="19" t="s">
        <v>63</v>
      </c>
      <c r="BF62" s="19" t="s">
        <v>63</v>
      </c>
      <c r="BG62" s="19" t="s">
        <v>64</v>
      </c>
      <c r="BH62" s="22" t="s">
        <v>4513</v>
      </c>
      <c r="BI62" s="22" t="s">
        <v>4513</v>
      </c>
      <c r="BJ62" s="22"/>
      <c r="BK62" s="22"/>
      <c r="BL62" s="19" t="s">
        <v>4513</v>
      </c>
      <c r="BM62" s="22" t="s">
        <v>4513</v>
      </c>
      <c r="BN62" s="22" t="s">
        <v>4513</v>
      </c>
      <c r="BO62" s="22"/>
      <c r="BP62" s="22"/>
      <c r="BQ62" s="19" t="s">
        <v>64</v>
      </c>
      <c r="BR62" s="22"/>
      <c r="BS62" s="22"/>
      <c r="BT62" s="19">
        <v>40</v>
      </c>
      <c r="BU62" s="22"/>
      <c r="BV62" s="19"/>
      <c r="BW62" s="19"/>
      <c r="BX62" s="19">
        <v>2022</v>
      </c>
      <c r="BY62" s="95" t="str">
        <f>IFERROR(
IF(OR(AZ62="anulado",AZ62="stand by"),CONCATENATE(AZ62,": ",AT62),
IF(OR(YEAR(BA62)=2022,YEAR(BA62)=2023),CONCATENATE("Se activó en ",YEAR(BA62)),
IF(AND(OR(AZ62="En proceso",AZ62="facturando"),AND(AV62="-",BA62="")),"Por revisar",
IF(BA62="",IF(AV62="NUEVAS",CONCATENATE("Estado: ",AZ62,", ",AV62),
IF(AX62=Meses!$A$3,"Por revisar",
IF(AT62="","Sin registro","En programación Frcst."))),"En programación")))),
"Error")</f>
        <v>Se activó en 2022</v>
      </c>
      <c r="BZ62" s="14" t="str">
        <f t="shared" si="2"/>
        <v/>
      </c>
      <c r="CA62" s="95" t="str">
        <f>IF(BY62="En programación Frcst.",VLOOKUP(AX62,Meses!$A$1:$H$14,3+HLOOKUP(Cronograma!AV62,Meses!$D$1:$G$2,2,FALSE),FALSE),
IF(BY62="En programación",BA62,""))</f>
        <v/>
      </c>
      <c r="CB62" s="95" t="str">
        <f t="shared" si="0"/>
        <v/>
      </c>
      <c r="CC62" s="91" t="str">
        <f>IFERROR(
(VLOOKUP(MONTH(CA62),Meses!$B$3:$C$14,2,FALSE)-DAY(CA62))/VLOOKUP(MONTH(CA62),Meses!$B$3:$C$14,2,FALSE)*CD62,
"")</f>
        <v/>
      </c>
      <c r="CD62" s="92">
        <f t="shared" si="1"/>
        <v>6416</v>
      </c>
    </row>
    <row r="63" spans="1:82" ht="63" thickBot="1" x14ac:dyDescent="0.6">
      <c r="A63" s="25" t="s">
        <v>252</v>
      </c>
      <c r="B63" s="25" t="s">
        <v>253</v>
      </c>
      <c r="C63" s="25" t="s">
        <v>254</v>
      </c>
      <c r="D63" s="25" t="s">
        <v>53</v>
      </c>
      <c r="E63" s="26">
        <v>44852</v>
      </c>
      <c r="F63" s="26">
        <v>45062.803680555553</v>
      </c>
      <c r="G63" s="26">
        <v>44855</v>
      </c>
      <c r="H63" s="26">
        <v>44863</v>
      </c>
      <c r="I63" s="26">
        <v>44880</v>
      </c>
      <c r="J63" s="26">
        <v>44880</v>
      </c>
      <c r="K63" s="120" t="s">
        <v>4525</v>
      </c>
      <c r="L63" s="25">
        <v>2022110110</v>
      </c>
      <c r="M63" s="26">
        <v>44866</v>
      </c>
      <c r="N63" s="26">
        <v>44882</v>
      </c>
      <c r="O63" s="25" t="s">
        <v>54</v>
      </c>
      <c r="P63" s="25" t="s">
        <v>54</v>
      </c>
      <c r="Q63" s="25" t="s">
        <v>55</v>
      </c>
      <c r="R63" s="25">
        <v>11973</v>
      </c>
      <c r="S63" s="25" t="s">
        <v>4538</v>
      </c>
      <c r="T63" s="25" t="s">
        <v>4538</v>
      </c>
      <c r="U63" s="25" t="e">
        <v>#NAME?</v>
      </c>
      <c r="V63" s="25" t="s">
        <v>136</v>
      </c>
      <c r="W63" s="25" t="s">
        <v>155</v>
      </c>
      <c r="X63" s="23">
        <v>44861</v>
      </c>
      <c r="Y63" s="23">
        <v>44868</v>
      </c>
      <c r="Z63" s="23">
        <v>44861</v>
      </c>
      <c r="AA63" s="23">
        <v>44861</v>
      </c>
      <c r="AB63" s="25" t="s">
        <v>58</v>
      </c>
      <c r="AC63" s="23">
        <v>44864</v>
      </c>
      <c r="AD63" s="23">
        <v>44866</v>
      </c>
      <c r="AE63" s="23">
        <v>44871</v>
      </c>
      <c r="AF63" s="23">
        <v>44873</v>
      </c>
      <c r="AG63" s="23">
        <v>44873</v>
      </c>
      <c r="AH63" s="26">
        <v>44880</v>
      </c>
      <c r="AI63" s="25">
        <v>28</v>
      </c>
      <c r="AJ63" s="25">
        <v>8</v>
      </c>
      <c r="AK63" s="25">
        <v>17</v>
      </c>
      <c r="AL63" s="25" t="s">
        <v>15</v>
      </c>
      <c r="AM63" s="25" t="s">
        <v>4527</v>
      </c>
      <c r="AN63" s="25">
        <v>15</v>
      </c>
      <c r="AO63" s="27"/>
      <c r="AP63" s="27" t="s">
        <v>82</v>
      </c>
      <c r="AQ63" s="25" t="s">
        <v>82</v>
      </c>
      <c r="AR63" s="25" t="s">
        <v>94</v>
      </c>
      <c r="AS63" s="25" t="s">
        <v>55</v>
      </c>
      <c r="AT63" s="25" t="s">
        <v>61</v>
      </c>
      <c r="AU63" s="25" t="s">
        <v>62</v>
      </c>
      <c r="AV63" s="25" t="s">
        <v>63</v>
      </c>
      <c r="AW63" s="25" t="s">
        <v>63</v>
      </c>
      <c r="AX63" s="25" t="s">
        <v>63</v>
      </c>
      <c r="AY63" s="25" t="s">
        <v>64</v>
      </c>
      <c r="AZ63" s="25" t="s">
        <v>3822</v>
      </c>
      <c r="BA63" s="26">
        <v>44882</v>
      </c>
      <c r="BB63" s="25">
        <v>11</v>
      </c>
      <c r="BC63" s="25">
        <v>2022</v>
      </c>
      <c r="BD63" s="25" t="s">
        <v>63</v>
      </c>
      <c r="BE63" s="25" t="s">
        <v>63</v>
      </c>
      <c r="BF63" s="25" t="s">
        <v>63</v>
      </c>
      <c r="BG63" s="25" t="s">
        <v>64</v>
      </c>
      <c r="BH63" s="27" t="s">
        <v>4513</v>
      </c>
      <c r="BI63" s="27" t="s">
        <v>4513</v>
      </c>
      <c r="BJ63" s="27"/>
      <c r="BK63" s="27"/>
      <c r="BL63" s="25" t="s">
        <v>4513</v>
      </c>
      <c r="BM63" s="27" t="s">
        <v>4513</v>
      </c>
      <c r="BN63" s="27" t="s">
        <v>4513</v>
      </c>
      <c r="BO63" s="27"/>
      <c r="BP63" s="27"/>
      <c r="BQ63" s="25" t="s">
        <v>64</v>
      </c>
      <c r="BR63" s="27"/>
      <c r="BS63" s="27"/>
      <c r="BT63" s="25">
        <v>28</v>
      </c>
      <c r="BU63" s="27"/>
      <c r="BV63" s="25"/>
      <c r="BW63" s="25"/>
      <c r="BX63" s="25">
        <v>2022</v>
      </c>
      <c r="BY63" s="95" t="str">
        <f>IFERROR(
IF(OR(AZ63="anulado",AZ63="stand by"),CONCATENATE(AZ63,": ",AT63),
IF(OR(YEAR(BA63)=2022,YEAR(BA63)=2023),CONCATENATE("Se activó en ",YEAR(BA63)),
IF(AND(OR(AZ63="En proceso",AZ63="facturando"),AND(AV63="-",BA63="")),"Por revisar",
IF(BA63="",IF(AV63="NUEVAS",CONCATENATE("Estado: ",AZ63,", ",AV63),
IF(AX63=Meses!$A$3,"Por revisar",
IF(AT63="","Sin registro","En programación Frcst."))),"En programación")))),
"Error")</f>
        <v>Se activó en 2022</v>
      </c>
      <c r="BZ63" s="14" t="str">
        <f t="shared" si="2"/>
        <v/>
      </c>
      <c r="CA63" s="95" t="str">
        <f>IF(BY63="En programación Frcst.",VLOOKUP(AX63,Meses!$A$1:$H$14,3+HLOOKUP(Cronograma!AV63,Meses!$D$1:$G$2,2,FALSE),FALSE),
IF(BY63="En programación",BA63,""))</f>
        <v/>
      </c>
      <c r="CB63" s="95" t="str">
        <f t="shared" si="0"/>
        <v/>
      </c>
      <c r="CC63" s="91" t="str">
        <f>IFERROR(
(VLOOKUP(MONTH(CA63),Meses!$B$3:$C$14,2,FALSE)-DAY(CA63))/VLOOKUP(MONTH(CA63),Meses!$B$3:$C$14,2,FALSE)*CD63,
"")</f>
        <v/>
      </c>
      <c r="CD63" s="92">
        <f t="shared" si="1"/>
        <v>11973</v>
      </c>
    </row>
    <row r="64" spans="1:82" ht="63" thickBot="1" x14ac:dyDescent="0.6">
      <c r="A64" s="19" t="s">
        <v>252</v>
      </c>
      <c r="B64" s="19" t="s">
        <v>255</v>
      </c>
      <c r="C64" s="19" t="s">
        <v>256</v>
      </c>
      <c r="D64" s="19" t="s">
        <v>53</v>
      </c>
      <c r="E64" s="21">
        <v>44852</v>
      </c>
      <c r="F64" s="21">
        <v>45062.803611111107</v>
      </c>
      <c r="G64" s="21">
        <v>44855</v>
      </c>
      <c r="H64" s="21">
        <v>44863</v>
      </c>
      <c r="I64" s="21">
        <v>44880</v>
      </c>
      <c r="J64" s="21">
        <v>44880</v>
      </c>
      <c r="K64" s="119" t="s">
        <v>4525</v>
      </c>
      <c r="L64" s="19">
        <v>2022110117</v>
      </c>
      <c r="M64" s="21">
        <v>44866</v>
      </c>
      <c r="N64" s="21">
        <v>44882</v>
      </c>
      <c r="O64" s="19" t="s">
        <v>54</v>
      </c>
      <c r="P64" s="19" t="s">
        <v>54</v>
      </c>
      <c r="Q64" s="19" t="s">
        <v>55</v>
      </c>
      <c r="R64" s="19">
        <v>2258</v>
      </c>
      <c r="S64" s="19" t="s">
        <v>4538</v>
      </c>
      <c r="T64" s="19" t="s">
        <v>4538</v>
      </c>
      <c r="U64" s="19" t="e">
        <v>#NAME?</v>
      </c>
      <c r="V64" s="19" t="s">
        <v>80</v>
      </c>
      <c r="W64" s="19" t="s">
        <v>68</v>
      </c>
      <c r="X64" s="23">
        <v>44866</v>
      </c>
      <c r="Y64" s="23">
        <v>44873</v>
      </c>
      <c r="Z64" s="23">
        <v>44866</v>
      </c>
      <c r="AA64" s="23">
        <v>44866</v>
      </c>
      <c r="AB64" s="19" t="s">
        <v>58</v>
      </c>
      <c r="AC64" s="23">
        <v>44869</v>
      </c>
      <c r="AD64" s="19" t="s">
        <v>58</v>
      </c>
      <c r="AE64" s="23">
        <v>44871</v>
      </c>
      <c r="AF64" s="23">
        <v>44873</v>
      </c>
      <c r="AG64" s="23">
        <v>44873</v>
      </c>
      <c r="AH64" s="21">
        <v>44880</v>
      </c>
      <c r="AI64" s="19">
        <v>28</v>
      </c>
      <c r="AJ64" s="19">
        <v>8</v>
      </c>
      <c r="AK64" s="19">
        <v>17</v>
      </c>
      <c r="AL64" s="19" t="s">
        <v>15</v>
      </c>
      <c r="AM64" s="19" t="s">
        <v>4527</v>
      </c>
      <c r="AN64" s="19">
        <v>15</v>
      </c>
      <c r="AO64" s="22"/>
      <c r="AP64" s="22" t="s">
        <v>82</v>
      </c>
      <c r="AQ64" s="19" t="s">
        <v>82</v>
      </c>
      <c r="AR64" s="19" t="s">
        <v>60</v>
      </c>
      <c r="AS64" s="19" t="s">
        <v>55</v>
      </c>
      <c r="AT64" s="19" t="s">
        <v>61</v>
      </c>
      <c r="AU64" s="19" t="s">
        <v>62</v>
      </c>
      <c r="AV64" s="19" t="s">
        <v>63</v>
      </c>
      <c r="AW64" s="19" t="s">
        <v>63</v>
      </c>
      <c r="AX64" s="19" t="s">
        <v>63</v>
      </c>
      <c r="AY64" s="19" t="s">
        <v>64</v>
      </c>
      <c r="AZ64" s="19" t="s">
        <v>3822</v>
      </c>
      <c r="BA64" s="21">
        <v>44882</v>
      </c>
      <c r="BB64" s="19">
        <v>11</v>
      </c>
      <c r="BC64" s="19">
        <v>2022</v>
      </c>
      <c r="BD64" s="19" t="s">
        <v>63</v>
      </c>
      <c r="BE64" s="19" t="s">
        <v>63</v>
      </c>
      <c r="BF64" s="19" t="s">
        <v>63</v>
      </c>
      <c r="BG64" s="19" t="s">
        <v>64</v>
      </c>
      <c r="BH64" s="22" t="s">
        <v>4513</v>
      </c>
      <c r="BI64" s="22" t="s">
        <v>4513</v>
      </c>
      <c r="BJ64" s="22"/>
      <c r="BK64" s="22"/>
      <c r="BL64" s="19" t="s">
        <v>4513</v>
      </c>
      <c r="BM64" s="22" t="s">
        <v>4513</v>
      </c>
      <c r="BN64" s="22" t="s">
        <v>4513</v>
      </c>
      <c r="BO64" s="22"/>
      <c r="BP64" s="22"/>
      <c r="BQ64" s="19" t="s">
        <v>64</v>
      </c>
      <c r="BR64" s="22"/>
      <c r="BS64" s="22"/>
      <c r="BT64" s="19">
        <v>28</v>
      </c>
      <c r="BU64" s="22"/>
      <c r="BV64" s="19"/>
      <c r="BW64" s="19"/>
      <c r="BX64" s="19">
        <v>2022</v>
      </c>
      <c r="BY64" s="95" t="str">
        <f>IFERROR(
IF(OR(AZ64="anulado",AZ64="stand by"),CONCATENATE(AZ64,": ",AT64),
IF(OR(YEAR(BA64)=2022,YEAR(BA64)=2023),CONCATENATE("Se activó en ",YEAR(BA64)),
IF(AND(OR(AZ64="En proceso",AZ64="facturando"),AND(AV64="-",BA64="")),"Por revisar",
IF(BA64="",IF(AV64="NUEVAS",CONCATENATE("Estado: ",AZ64,", ",AV64),
IF(AX64=Meses!$A$3,"Por revisar",
IF(AT64="","Sin registro","En programación Frcst."))),"En programación")))),
"Error")</f>
        <v>Se activó en 2022</v>
      </c>
      <c r="BZ64" s="14" t="str">
        <f t="shared" si="2"/>
        <v/>
      </c>
      <c r="CA64" s="95" t="str">
        <f>IF(BY64="En programación Frcst.",VLOOKUP(AX64,Meses!$A$1:$H$14,3+HLOOKUP(Cronograma!AV64,Meses!$D$1:$G$2,2,FALSE),FALSE),
IF(BY64="En programación",BA64,""))</f>
        <v/>
      </c>
      <c r="CB64" s="95" t="str">
        <f t="shared" si="0"/>
        <v/>
      </c>
      <c r="CC64" s="91" t="str">
        <f>IFERROR(
(VLOOKUP(MONTH(CA64),Meses!$B$3:$C$14,2,FALSE)-DAY(CA64))/VLOOKUP(MONTH(CA64),Meses!$B$3:$C$14,2,FALSE)*CD64,
"")</f>
        <v/>
      </c>
      <c r="CD64" s="92">
        <f t="shared" si="1"/>
        <v>2258</v>
      </c>
    </row>
    <row r="65" spans="1:82" ht="47.4" thickBot="1" x14ac:dyDescent="0.6">
      <c r="A65" s="25" t="s">
        <v>257</v>
      </c>
      <c r="B65" s="25" t="s">
        <v>258</v>
      </c>
      <c r="C65" s="25" t="s">
        <v>259</v>
      </c>
      <c r="D65" s="25" t="s">
        <v>53</v>
      </c>
      <c r="E65" s="26">
        <v>44861</v>
      </c>
      <c r="F65" s="26">
        <v>45062.80395833333</v>
      </c>
      <c r="G65" s="26">
        <v>44862</v>
      </c>
      <c r="H65" s="26">
        <v>44869</v>
      </c>
      <c r="I65" s="26">
        <v>44886</v>
      </c>
      <c r="J65" s="26">
        <v>44886</v>
      </c>
      <c r="K65" s="120" t="s">
        <v>4525</v>
      </c>
      <c r="L65" s="25">
        <v>2022111458</v>
      </c>
      <c r="M65" s="26">
        <v>44873</v>
      </c>
      <c r="N65" s="26">
        <v>44889</v>
      </c>
      <c r="O65" s="25" t="s">
        <v>54</v>
      </c>
      <c r="P65" s="25" t="s">
        <v>54</v>
      </c>
      <c r="Q65" s="25" t="s">
        <v>55</v>
      </c>
      <c r="R65" s="25">
        <v>4391</v>
      </c>
      <c r="S65" s="25" t="s">
        <v>4537</v>
      </c>
      <c r="T65" s="25" t="s">
        <v>4537</v>
      </c>
      <c r="U65" s="25" t="e">
        <v>#NAME?</v>
      </c>
      <c r="V65" s="25" t="s">
        <v>80</v>
      </c>
      <c r="W65" s="25" t="s">
        <v>68</v>
      </c>
      <c r="X65" s="23">
        <v>44872</v>
      </c>
      <c r="Y65" s="23">
        <v>44879</v>
      </c>
      <c r="Z65" s="23">
        <v>44872</v>
      </c>
      <c r="AA65" s="23">
        <v>44872</v>
      </c>
      <c r="AB65" s="25" t="s">
        <v>58</v>
      </c>
      <c r="AC65" s="23">
        <v>44875</v>
      </c>
      <c r="AD65" s="25" t="s">
        <v>58</v>
      </c>
      <c r="AE65" s="23">
        <v>44877</v>
      </c>
      <c r="AF65" s="23">
        <v>44879</v>
      </c>
      <c r="AG65" s="23">
        <v>44879</v>
      </c>
      <c r="AH65" s="26">
        <v>44886</v>
      </c>
      <c r="AI65" s="25">
        <v>25</v>
      </c>
      <c r="AJ65" s="25">
        <v>7</v>
      </c>
      <c r="AK65" s="25">
        <v>17</v>
      </c>
      <c r="AL65" s="25" t="s">
        <v>15</v>
      </c>
      <c r="AM65" s="25" t="s">
        <v>4527</v>
      </c>
      <c r="AN65" s="25">
        <v>21</v>
      </c>
      <c r="AO65" s="27"/>
      <c r="AP65" s="27" t="s">
        <v>82</v>
      </c>
      <c r="AQ65" s="25" t="s">
        <v>82</v>
      </c>
      <c r="AR65" s="25" t="s">
        <v>60</v>
      </c>
      <c r="AS65" s="25" t="s">
        <v>55</v>
      </c>
      <c r="AT65" s="25" t="s">
        <v>61</v>
      </c>
      <c r="AU65" s="25" t="s">
        <v>62</v>
      </c>
      <c r="AV65" s="25" t="s">
        <v>63</v>
      </c>
      <c r="AW65" s="25" t="s">
        <v>63</v>
      </c>
      <c r="AX65" s="25" t="s">
        <v>63</v>
      </c>
      <c r="AY65" s="25" t="s">
        <v>64</v>
      </c>
      <c r="AZ65" s="25" t="s">
        <v>3822</v>
      </c>
      <c r="BA65" s="26">
        <v>44889</v>
      </c>
      <c r="BB65" s="25">
        <v>11</v>
      </c>
      <c r="BC65" s="25">
        <v>2022</v>
      </c>
      <c r="BD65" s="25" t="s">
        <v>63</v>
      </c>
      <c r="BE65" s="25" t="s">
        <v>63</v>
      </c>
      <c r="BF65" s="25" t="s">
        <v>63</v>
      </c>
      <c r="BG65" s="25" t="s">
        <v>64</v>
      </c>
      <c r="BH65" s="27" t="s">
        <v>4513</v>
      </c>
      <c r="BI65" s="27" t="s">
        <v>4513</v>
      </c>
      <c r="BJ65" s="27"/>
      <c r="BK65" s="27"/>
      <c r="BL65" s="25" t="s">
        <v>4513</v>
      </c>
      <c r="BM65" s="27" t="s">
        <v>4513</v>
      </c>
      <c r="BN65" s="27" t="s">
        <v>4513</v>
      </c>
      <c r="BO65" s="27"/>
      <c r="BP65" s="27"/>
      <c r="BQ65" s="25" t="s">
        <v>64</v>
      </c>
      <c r="BR65" s="27"/>
      <c r="BS65" s="27"/>
      <c r="BT65" s="25">
        <v>25</v>
      </c>
      <c r="BU65" s="27"/>
      <c r="BV65" s="25"/>
      <c r="BW65" s="25"/>
      <c r="BX65" s="25">
        <v>2022</v>
      </c>
      <c r="BY65" s="95" t="str">
        <f>IFERROR(
IF(OR(AZ65="anulado",AZ65="stand by"),CONCATENATE(AZ65,": ",AT65),
IF(OR(YEAR(BA65)=2022,YEAR(BA65)=2023),CONCATENATE("Se activó en ",YEAR(BA65)),
IF(AND(OR(AZ65="En proceso",AZ65="facturando"),AND(AV65="-",BA65="")),"Por revisar",
IF(BA65="",IF(AV65="NUEVAS",CONCATENATE("Estado: ",AZ65,", ",AV65),
IF(AX65=Meses!$A$3,"Por revisar",
IF(AT65="","Sin registro","En programación Frcst."))),"En programación")))),
"Error")</f>
        <v>Se activó en 2022</v>
      </c>
      <c r="BZ65" s="14" t="str">
        <f t="shared" si="2"/>
        <v/>
      </c>
      <c r="CA65" s="95" t="str">
        <f>IF(BY65="En programación Frcst.",VLOOKUP(AX65,Meses!$A$1:$H$14,3+HLOOKUP(Cronograma!AV65,Meses!$D$1:$G$2,2,FALSE),FALSE),
IF(BY65="En programación",BA65,""))</f>
        <v/>
      </c>
      <c r="CB65" s="95" t="str">
        <f t="shared" si="0"/>
        <v/>
      </c>
      <c r="CC65" s="91" t="str">
        <f>IFERROR(
(VLOOKUP(MONTH(CA65),Meses!$B$3:$C$14,2,FALSE)-DAY(CA65))/VLOOKUP(MONTH(CA65),Meses!$B$3:$C$14,2,FALSE)*CD65,
"")</f>
        <v/>
      </c>
      <c r="CD65" s="92">
        <f t="shared" si="1"/>
        <v>4391</v>
      </c>
    </row>
    <row r="66" spans="1:82" ht="47.4" thickBot="1" x14ac:dyDescent="0.6">
      <c r="A66" s="19" t="s">
        <v>257</v>
      </c>
      <c r="B66" s="19" t="s">
        <v>260</v>
      </c>
      <c r="C66" s="19" t="s">
        <v>261</v>
      </c>
      <c r="D66" s="19" t="s">
        <v>53</v>
      </c>
      <c r="E66" s="21">
        <v>44861</v>
      </c>
      <c r="F66" s="21">
        <v>45062.803912037038</v>
      </c>
      <c r="G66" s="21">
        <v>44862</v>
      </c>
      <c r="H66" s="21">
        <v>44869</v>
      </c>
      <c r="I66" s="21">
        <v>44886</v>
      </c>
      <c r="J66" s="21">
        <v>44886</v>
      </c>
      <c r="K66" s="119" t="s">
        <v>4525</v>
      </c>
      <c r="L66" s="19">
        <v>2022111470</v>
      </c>
      <c r="M66" s="21">
        <v>44873</v>
      </c>
      <c r="N66" s="21">
        <v>44889</v>
      </c>
      <c r="O66" s="19" t="s">
        <v>54</v>
      </c>
      <c r="P66" s="19" t="s">
        <v>54</v>
      </c>
      <c r="Q66" s="19" t="s">
        <v>55</v>
      </c>
      <c r="R66" s="19">
        <v>2977</v>
      </c>
      <c r="S66" s="19" t="s">
        <v>4537</v>
      </c>
      <c r="T66" s="19" t="s">
        <v>4537</v>
      </c>
      <c r="U66" s="19" t="e">
        <v>#NAME?</v>
      </c>
      <c r="V66" s="19" t="s">
        <v>80</v>
      </c>
      <c r="W66" s="19" t="s">
        <v>68</v>
      </c>
      <c r="X66" s="23">
        <v>44872</v>
      </c>
      <c r="Y66" s="23">
        <v>44879</v>
      </c>
      <c r="Z66" s="23">
        <v>44872</v>
      </c>
      <c r="AA66" s="23">
        <v>44872</v>
      </c>
      <c r="AB66" s="19" t="s">
        <v>58</v>
      </c>
      <c r="AC66" s="23">
        <v>44875</v>
      </c>
      <c r="AD66" s="19" t="s">
        <v>58</v>
      </c>
      <c r="AE66" s="23">
        <v>44877</v>
      </c>
      <c r="AF66" s="23">
        <v>44879</v>
      </c>
      <c r="AG66" s="23">
        <v>44879</v>
      </c>
      <c r="AH66" s="21">
        <v>44886</v>
      </c>
      <c r="AI66" s="19">
        <v>25</v>
      </c>
      <c r="AJ66" s="19">
        <v>7</v>
      </c>
      <c r="AK66" s="19">
        <v>17</v>
      </c>
      <c r="AL66" s="19" t="s">
        <v>15</v>
      </c>
      <c r="AM66" s="19" t="s">
        <v>4527</v>
      </c>
      <c r="AN66" s="19">
        <v>21</v>
      </c>
      <c r="AO66" s="22"/>
      <c r="AP66" s="22" t="s">
        <v>82</v>
      </c>
      <c r="AQ66" s="19" t="s">
        <v>82</v>
      </c>
      <c r="AR66" s="19" t="s">
        <v>60</v>
      </c>
      <c r="AS66" s="19" t="s">
        <v>55</v>
      </c>
      <c r="AT66" s="19" t="s">
        <v>61</v>
      </c>
      <c r="AU66" s="19" t="s">
        <v>62</v>
      </c>
      <c r="AV66" s="19" t="s">
        <v>63</v>
      </c>
      <c r="AW66" s="19" t="s">
        <v>63</v>
      </c>
      <c r="AX66" s="19" t="s">
        <v>63</v>
      </c>
      <c r="AY66" s="19" t="s">
        <v>64</v>
      </c>
      <c r="AZ66" s="19" t="s">
        <v>3822</v>
      </c>
      <c r="BA66" s="21">
        <v>44889</v>
      </c>
      <c r="BB66" s="19">
        <v>11</v>
      </c>
      <c r="BC66" s="19">
        <v>2022</v>
      </c>
      <c r="BD66" s="19" t="s">
        <v>63</v>
      </c>
      <c r="BE66" s="19" t="s">
        <v>63</v>
      </c>
      <c r="BF66" s="19" t="s">
        <v>63</v>
      </c>
      <c r="BG66" s="19" t="s">
        <v>64</v>
      </c>
      <c r="BH66" s="22" t="s">
        <v>4513</v>
      </c>
      <c r="BI66" s="22" t="s">
        <v>4513</v>
      </c>
      <c r="BJ66" s="22"/>
      <c r="BK66" s="22"/>
      <c r="BL66" s="19" t="s">
        <v>4513</v>
      </c>
      <c r="BM66" s="22" t="s">
        <v>4513</v>
      </c>
      <c r="BN66" s="22" t="s">
        <v>4513</v>
      </c>
      <c r="BO66" s="22"/>
      <c r="BP66" s="22"/>
      <c r="BQ66" s="19" t="s">
        <v>64</v>
      </c>
      <c r="BR66" s="22"/>
      <c r="BS66" s="22"/>
      <c r="BT66" s="19">
        <v>25</v>
      </c>
      <c r="BU66" s="22"/>
      <c r="BV66" s="19"/>
      <c r="BW66" s="19"/>
      <c r="BX66" s="19">
        <v>2022</v>
      </c>
      <c r="BY66" s="95" t="str">
        <f>IFERROR(
IF(OR(AZ66="anulado",AZ66="stand by"),CONCATENATE(AZ66,": ",AT66),
IF(OR(YEAR(BA66)=2022,YEAR(BA66)=2023),CONCATENATE("Se activó en ",YEAR(BA66)),
IF(AND(OR(AZ66="En proceso",AZ66="facturando"),AND(AV66="-",BA66="")),"Por revisar",
IF(BA66="",IF(AV66="NUEVAS",CONCATENATE("Estado: ",AZ66,", ",AV66),
IF(AX66=Meses!$A$3,"Por revisar",
IF(AT66="","Sin registro","En programación Frcst."))),"En programación")))),
"Error")</f>
        <v>Se activó en 2022</v>
      </c>
      <c r="BZ66" s="14" t="str">
        <f t="shared" si="2"/>
        <v/>
      </c>
      <c r="CA66" s="95" t="str">
        <f>IF(BY66="En programación Frcst.",VLOOKUP(AX66,Meses!$A$1:$H$14,3+HLOOKUP(Cronograma!AV66,Meses!$D$1:$G$2,2,FALSE),FALSE),
IF(BY66="En programación",BA66,""))</f>
        <v/>
      </c>
      <c r="CB66" s="95" t="str">
        <f t="shared" si="0"/>
        <v/>
      </c>
      <c r="CC66" s="91" t="str">
        <f>IFERROR(
(VLOOKUP(MONTH(CA66),Meses!$B$3:$C$14,2,FALSE)-DAY(CA66))/VLOOKUP(MONTH(CA66),Meses!$B$3:$C$14,2,FALSE)*CD66,
"")</f>
        <v/>
      </c>
      <c r="CD66" s="92">
        <f t="shared" si="1"/>
        <v>2977</v>
      </c>
    </row>
    <row r="67" spans="1:82" ht="47.4" thickBot="1" x14ac:dyDescent="0.6">
      <c r="A67" s="25" t="s">
        <v>257</v>
      </c>
      <c r="B67" s="25" t="s">
        <v>262</v>
      </c>
      <c r="C67" s="25" t="s">
        <v>263</v>
      </c>
      <c r="D67" s="25" t="s">
        <v>53</v>
      </c>
      <c r="E67" s="26">
        <v>44861</v>
      </c>
      <c r="F67" s="26">
        <v>45062.803946759261</v>
      </c>
      <c r="G67" s="26">
        <v>44862</v>
      </c>
      <c r="H67" s="26">
        <v>44869</v>
      </c>
      <c r="I67" s="26">
        <v>44887</v>
      </c>
      <c r="J67" s="26">
        <v>44887</v>
      </c>
      <c r="K67" s="120" t="s">
        <v>4525</v>
      </c>
      <c r="L67" s="25">
        <v>2022111459</v>
      </c>
      <c r="M67" s="26">
        <v>44873</v>
      </c>
      <c r="N67" s="26">
        <v>44889</v>
      </c>
      <c r="O67" s="25" t="s">
        <v>54</v>
      </c>
      <c r="P67" s="25" t="s">
        <v>54</v>
      </c>
      <c r="Q67" s="25" t="s">
        <v>55</v>
      </c>
      <c r="R67" s="25">
        <v>3276</v>
      </c>
      <c r="S67" s="25" t="s">
        <v>4537</v>
      </c>
      <c r="T67" s="25" t="s">
        <v>4537</v>
      </c>
      <c r="U67" s="25" t="e">
        <v>#NAME?</v>
      </c>
      <c r="V67" s="25" t="s">
        <v>80</v>
      </c>
      <c r="W67" s="25" t="s">
        <v>68</v>
      </c>
      <c r="X67" s="23">
        <v>44873</v>
      </c>
      <c r="Y67" s="23">
        <v>44880</v>
      </c>
      <c r="Z67" s="23">
        <v>44873</v>
      </c>
      <c r="AA67" s="23">
        <v>44873</v>
      </c>
      <c r="AB67" s="25" t="s">
        <v>58</v>
      </c>
      <c r="AC67" s="23">
        <v>44876</v>
      </c>
      <c r="AD67" s="25" t="s">
        <v>58</v>
      </c>
      <c r="AE67" s="23">
        <v>44878</v>
      </c>
      <c r="AF67" s="23">
        <v>44880</v>
      </c>
      <c r="AG67" s="23">
        <v>44880</v>
      </c>
      <c r="AH67" s="26">
        <v>44887</v>
      </c>
      <c r="AI67" s="25">
        <v>26</v>
      </c>
      <c r="AJ67" s="25">
        <v>7</v>
      </c>
      <c r="AK67" s="25">
        <v>18</v>
      </c>
      <c r="AL67" s="25" t="s">
        <v>15</v>
      </c>
      <c r="AM67" s="25" t="s">
        <v>4527</v>
      </c>
      <c r="AN67" s="25">
        <v>22</v>
      </c>
      <c r="AO67" s="27"/>
      <c r="AP67" s="27" t="s">
        <v>82</v>
      </c>
      <c r="AQ67" s="25" t="s">
        <v>82</v>
      </c>
      <c r="AR67" s="25" t="s">
        <v>60</v>
      </c>
      <c r="AS67" s="25" t="s">
        <v>55</v>
      </c>
      <c r="AT67" s="25" t="s">
        <v>61</v>
      </c>
      <c r="AU67" s="25" t="s">
        <v>62</v>
      </c>
      <c r="AV67" s="25" t="s">
        <v>63</v>
      </c>
      <c r="AW67" s="25" t="s">
        <v>63</v>
      </c>
      <c r="AX67" s="25" t="s">
        <v>63</v>
      </c>
      <c r="AY67" s="25" t="s">
        <v>64</v>
      </c>
      <c r="AZ67" s="25" t="s">
        <v>3822</v>
      </c>
      <c r="BA67" s="26">
        <v>44889</v>
      </c>
      <c r="BB67" s="25">
        <v>11</v>
      </c>
      <c r="BC67" s="25">
        <v>2022</v>
      </c>
      <c r="BD67" s="25" t="s">
        <v>63</v>
      </c>
      <c r="BE67" s="25" t="s">
        <v>63</v>
      </c>
      <c r="BF67" s="25" t="s">
        <v>63</v>
      </c>
      <c r="BG67" s="25" t="s">
        <v>64</v>
      </c>
      <c r="BH67" s="27" t="s">
        <v>4513</v>
      </c>
      <c r="BI67" s="27" t="s">
        <v>4513</v>
      </c>
      <c r="BJ67" s="27"/>
      <c r="BK67" s="27"/>
      <c r="BL67" s="25" t="s">
        <v>4513</v>
      </c>
      <c r="BM67" s="27" t="s">
        <v>4513</v>
      </c>
      <c r="BN67" s="27" t="s">
        <v>4513</v>
      </c>
      <c r="BO67" s="27"/>
      <c r="BP67" s="27"/>
      <c r="BQ67" s="25" t="s">
        <v>64</v>
      </c>
      <c r="BR67" s="27"/>
      <c r="BS67" s="27"/>
      <c r="BT67" s="25">
        <v>26</v>
      </c>
      <c r="BU67" s="27"/>
      <c r="BV67" s="25"/>
      <c r="BW67" s="25"/>
      <c r="BX67" s="25">
        <v>2022</v>
      </c>
      <c r="BY67" s="95" t="str">
        <f>IFERROR(
IF(OR(AZ67="anulado",AZ67="stand by"),CONCATENATE(AZ67,": ",AT67),
IF(OR(YEAR(BA67)=2022,YEAR(BA67)=2023),CONCATENATE("Se activó en ",YEAR(BA67)),
IF(AND(OR(AZ67="En proceso",AZ67="facturando"),AND(AV67="-",BA67="")),"Por revisar",
IF(BA67="",IF(AV67="NUEVAS",CONCATENATE("Estado: ",AZ67,", ",AV67),
IF(AX67=Meses!$A$3,"Por revisar",
IF(AT67="","Sin registro","En programación Frcst."))),"En programación")))),
"Error")</f>
        <v>Se activó en 2022</v>
      </c>
      <c r="BZ67" s="14" t="str">
        <f t="shared" ref="BZ67:BZ130" si="3">IF(BY67="Por revisar",CONCATENATE("programación de act. ",AY67,", estado: ",AZ67,", Comercializador: ",O67,", Etapa: ",AT67),"")</f>
        <v/>
      </c>
      <c r="CA67" s="95" t="str">
        <f>IF(BY67="En programación Frcst.",VLOOKUP(AX67,Meses!$A$1:$H$14,3+HLOOKUP(Cronograma!AV67,Meses!$D$1:$G$2,2,FALSE),FALSE),
IF(BY67="En programación",BA67,""))</f>
        <v/>
      </c>
      <c r="CB67" s="95" t="str">
        <f t="shared" ref="CB67:CB130" si="4">IFERROR(CONCATENATE(YEAR(CA67),"/",MONTH(CA67)),"")</f>
        <v/>
      </c>
      <c r="CC67" s="91" t="str">
        <f>IFERROR(
(VLOOKUP(MONTH(CA67),Meses!$B$3:$C$14,2,FALSE)-DAY(CA67))/VLOOKUP(MONTH(CA67),Meses!$B$3:$C$14,2,FALSE)*CD67,
"")</f>
        <v/>
      </c>
      <c r="CD67" s="92">
        <f t="shared" ref="CD67:CD130" si="5">R67</f>
        <v>3276</v>
      </c>
    </row>
    <row r="68" spans="1:82" ht="78.599999999999994" thickBot="1" x14ac:dyDescent="0.6">
      <c r="A68" s="19" t="s">
        <v>257</v>
      </c>
      <c r="B68" s="19" t="s">
        <v>264</v>
      </c>
      <c r="C68" s="19" t="s">
        <v>265</v>
      </c>
      <c r="D68" s="19" t="s">
        <v>53</v>
      </c>
      <c r="E68" s="21">
        <v>44861</v>
      </c>
      <c r="F68" s="21">
        <v>45062.803946759261</v>
      </c>
      <c r="G68" s="21">
        <v>44862</v>
      </c>
      <c r="H68" s="21">
        <v>44869</v>
      </c>
      <c r="I68" s="21">
        <v>44887</v>
      </c>
      <c r="J68" s="21">
        <v>44887</v>
      </c>
      <c r="K68" s="119" t="s">
        <v>4525</v>
      </c>
      <c r="L68" s="19">
        <v>2022111475</v>
      </c>
      <c r="M68" s="21">
        <v>44873</v>
      </c>
      <c r="N68" s="21">
        <v>44889</v>
      </c>
      <c r="O68" s="19" t="s">
        <v>54</v>
      </c>
      <c r="P68" s="19" t="s">
        <v>54</v>
      </c>
      <c r="Q68" s="19" t="s">
        <v>55</v>
      </c>
      <c r="R68" s="19">
        <v>2579</v>
      </c>
      <c r="S68" s="19" t="s">
        <v>4537</v>
      </c>
      <c r="T68" s="19" t="s">
        <v>4537</v>
      </c>
      <c r="U68" s="19" t="e">
        <v>#NAME?</v>
      </c>
      <c r="V68" s="19" t="s">
        <v>80</v>
      </c>
      <c r="W68" s="19" t="s">
        <v>68</v>
      </c>
      <c r="X68" s="23">
        <v>44873</v>
      </c>
      <c r="Y68" s="23">
        <v>44880</v>
      </c>
      <c r="Z68" s="23">
        <v>44873</v>
      </c>
      <c r="AA68" s="23">
        <v>44873</v>
      </c>
      <c r="AB68" s="19" t="s">
        <v>58</v>
      </c>
      <c r="AC68" s="23">
        <v>44876</v>
      </c>
      <c r="AD68" s="19" t="s">
        <v>58</v>
      </c>
      <c r="AE68" s="23">
        <v>44878</v>
      </c>
      <c r="AF68" s="23">
        <v>44880</v>
      </c>
      <c r="AG68" s="23">
        <v>44880</v>
      </c>
      <c r="AH68" s="21">
        <v>44887</v>
      </c>
      <c r="AI68" s="19">
        <v>26</v>
      </c>
      <c r="AJ68" s="19">
        <v>7</v>
      </c>
      <c r="AK68" s="19">
        <v>18</v>
      </c>
      <c r="AL68" s="19" t="s">
        <v>15</v>
      </c>
      <c r="AM68" s="19" t="s">
        <v>4527</v>
      </c>
      <c r="AN68" s="19">
        <v>22</v>
      </c>
      <c r="AO68" s="22"/>
      <c r="AP68" s="22" t="s">
        <v>82</v>
      </c>
      <c r="AQ68" s="19" t="s">
        <v>82</v>
      </c>
      <c r="AR68" s="19" t="s">
        <v>60</v>
      </c>
      <c r="AS68" s="19" t="s">
        <v>55</v>
      </c>
      <c r="AT68" s="19" t="s">
        <v>61</v>
      </c>
      <c r="AU68" s="19" t="s">
        <v>62</v>
      </c>
      <c r="AV68" s="19" t="s">
        <v>63</v>
      </c>
      <c r="AW68" s="19" t="s">
        <v>63</v>
      </c>
      <c r="AX68" s="19" t="s">
        <v>63</v>
      </c>
      <c r="AY68" s="19" t="s">
        <v>64</v>
      </c>
      <c r="AZ68" s="19" t="s">
        <v>3822</v>
      </c>
      <c r="BA68" s="21">
        <v>44889</v>
      </c>
      <c r="BB68" s="19">
        <v>11</v>
      </c>
      <c r="BC68" s="19">
        <v>2022</v>
      </c>
      <c r="BD68" s="19" t="s">
        <v>63</v>
      </c>
      <c r="BE68" s="19" t="s">
        <v>63</v>
      </c>
      <c r="BF68" s="19" t="s">
        <v>63</v>
      </c>
      <c r="BG68" s="19" t="s">
        <v>64</v>
      </c>
      <c r="BH68" s="22" t="s">
        <v>4513</v>
      </c>
      <c r="BI68" s="22" t="s">
        <v>4513</v>
      </c>
      <c r="BJ68" s="22"/>
      <c r="BK68" s="22"/>
      <c r="BL68" s="19" t="s">
        <v>4513</v>
      </c>
      <c r="BM68" s="22" t="s">
        <v>4513</v>
      </c>
      <c r="BN68" s="22" t="s">
        <v>4513</v>
      </c>
      <c r="BO68" s="22"/>
      <c r="BP68" s="22"/>
      <c r="BQ68" s="19" t="s">
        <v>64</v>
      </c>
      <c r="BR68" s="22"/>
      <c r="BS68" s="22"/>
      <c r="BT68" s="19">
        <v>26</v>
      </c>
      <c r="BU68" s="22"/>
      <c r="BV68" s="19"/>
      <c r="BW68" s="19"/>
      <c r="BX68" s="19">
        <v>2022</v>
      </c>
      <c r="BY68" s="95" t="str">
        <f>IFERROR(
IF(OR(AZ68="anulado",AZ68="stand by"),CONCATENATE(AZ68,": ",AT68),
IF(OR(YEAR(BA68)=2022,YEAR(BA68)=2023),CONCATENATE("Se activó en ",YEAR(BA68)),
IF(AND(OR(AZ68="En proceso",AZ68="facturando"),AND(AV68="-",BA68="")),"Por revisar",
IF(BA68="",IF(AV68="NUEVAS",CONCATENATE("Estado: ",AZ68,", ",AV68),
IF(AX68=Meses!$A$3,"Por revisar",
IF(AT68="","Sin registro","En programación Frcst."))),"En programación")))),
"Error")</f>
        <v>Se activó en 2022</v>
      </c>
      <c r="BZ68" s="14" t="str">
        <f t="shared" si="3"/>
        <v/>
      </c>
      <c r="CA68" s="95" t="str">
        <f>IF(BY68="En programación Frcst.",VLOOKUP(AX68,Meses!$A$1:$H$14,3+HLOOKUP(Cronograma!AV68,Meses!$D$1:$G$2,2,FALSE),FALSE),
IF(BY68="En programación",BA68,""))</f>
        <v/>
      </c>
      <c r="CB68" s="95" t="str">
        <f t="shared" si="4"/>
        <v/>
      </c>
      <c r="CC68" s="91" t="str">
        <f>IFERROR(
(VLOOKUP(MONTH(CA68),Meses!$B$3:$C$14,2,FALSE)-DAY(CA68))/VLOOKUP(MONTH(CA68),Meses!$B$3:$C$14,2,FALSE)*CD68,
"")</f>
        <v/>
      </c>
      <c r="CD68" s="92">
        <f t="shared" si="5"/>
        <v>2579</v>
      </c>
    </row>
    <row r="69" spans="1:82" ht="47.4" thickBot="1" x14ac:dyDescent="0.6">
      <c r="A69" s="25" t="s">
        <v>257</v>
      </c>
      <c r="B69" s="25" t="s">
        <v>266</v>
      </c>
      <c r="C69" s="25" t="s">
        <v>267</v>
      </c>
      <c r="D69" s="25" t="s">
        <v>53</v>
      </c>
      <c r="E69" s="26">
        <v>44861</v>
      </c>
      <c r="F69" s="26">
        <v>45062.803946759261</v>
      </c>
      <c r="G69" s="26">
        <v>44862</v>
      </c>
      <c r="H69" s="26">
        <v>44869</v>
      </c>
      <c r="I69" s="26">
        <v>44888</v>
      </c>
      <c r="J69" s="26">
        <v>44888</v>
      </c>
      <c r="K69" s="120" t="s">
        <v>4525</v>
      </c>
      <c r="L69" s="25">
        <v>2022111476</v>
      </c>
      <c r="M69" s="26">
        <v>44873</v>
      </c>
      <c r="N69" s="26">
        <v>44889</v>
      </c>
      <c r="O69" s="25" t="s">
        <v>54</v>
      </c>
      <c r="P69" s="25" t="s">
        <v>54</v>
      </c>
      <c r="Q69" s="25" t="s">
        <v>55</v>
      </c>
      <c r="R69" s="25">
        <v>4015</v>
      </c>
      <c r="S69" s="25" t="s">
        <v>4537</v>
      </c>
      <c r="T69" s="25" t="s">
        <v>4537</v>
      </c>
      <c r="U69" s="25" t="e">
        <v>#NAME?</v>
      </c>
      <c r="V69" s="25" t="s">
        <v>80</v>
      </c>
      <c r="W69" s="25" t="s">
        <v>68</v>
      </c>
      <c r="X69" s="23">
        <v>44874</v>
      </c>
      <c r="Y69" s="23">
        <v>44881</v>
      </c>
      <c r="Z69" s="23">
        <v>44874</v>
      </c>
      <c r="AA69" s="23">
        <v>44874</v>
      </c>
      <c r="AB69" s="25" t="s">
        <v>58</v>
      </c>
      <c r="AC69" s="23">
        <v>44877</v>
      </c>
      <c r="AD69" s="25" t="s">
        <v>58</v>
      </c>
      <c r="AE69" s="23">
        <v>44879</v>
      </c>
      <c r="AF69" s="23">
        <v>44881</v>
      </c>
      <c r="AG69" s="23">
        <v>44881</v>
      </c>
      <c r="AH69" s="26">
        <v>44888</v>
      </c>
      <c r="AI69" s="25">
        <v>27</v>
      </c>
      <c r="AJ69" s="25">
        <v>7</v>
      </c>
      <c r="AK69" s="25">
        <v>19</v>
      </c>
      <c r="AL69" s="25" t="s">
        <v>15</v>
      </c>
      <c r="AM69" s="25" t="s">
        <v>4527</v>
      </c>
      <c r="AN69" s="25">
        <v>23</v>
      </c>
      <c r="AO69" s="27"/>
      <c r="AP69" s="27" t="s">
        <v>82</v>
      </c>
      <c r="AQ69" s="25" t="s">
        <v>82</v>
      </c>
      <c r="AR69" s="25" t="s">
        <v>60</v>
      </c>
      <c r="AS69" s="25" t="s">
        <v>55</v>
      </c>
      <c r="AT69" s="25" t="s">
        <v>61</v>
      </c>
      <c r="AU69" s="25" t="s">
        <v>62</v>
      </c>
      <c r="AV69" s="25" t="s">
        <v>63</v>
      </c>
      <c r="AW69" s="25" t="s">
        <v>63</v>
      </c>
      <c r="AX69" s="25" t="s">
        <v>63</v>
      </c>
      <c r="AY69" s="25" t="s">
        <v>64</v>
      </c>
      <c r="AZ69" s="25" t="s">
        <v>3822</v>
      </c>
      <c r="BA69" s="26">
        <v>44889</v>
      </c>
      <c r="BB69" s="25">
        <v>11</v>
      </c>
      <c r="BC69" s="25">
        <v>2022</v>
      </c>
      <c r="BD69" s="25" t="s">
        <v>63</v>
      </c>
      <c r="BE69" s="25" t="s">
        <v>63</v>
      </c>
      <c r="BF69" s="25" t="s">
        <v>63</v>
      </c>
      <c r="BG69" s="25" t="s">
        <v>64</v>
      </c>
      <c r="BH69" s="27" t="s">
        <v>4513</v>
      </c>
      <c r="BI69" s="27" t="s">
        <v>4513</v>
      </c>
      <c r="BJ69" s="27"/>
      <c r="BK69" s="27"/>
      <c r="BL69" s="25" t="s">
        <v>4513</v>
      </c>
      <c r="BM69" s="27" t="s">
        <v>4513</v>
      </c>
      <c r="BN69" s="27" t="s">
        <v>4513</v>
      </c>
      <c r="BO69" s="27"/>
      <c r="BP69" s="27"/>
      <c r="BQ69" s="25" t="s">
        <v>64</v>
      </c>
      <c r="BR69" s="27"/>
      <c r="BS69" s="27"/>
      <c r="BT69" s="25">
        <v>27</v>
      </c>
      <c r="BU69" s="27"/>
      <c r="BV69" s="25"/>
      <c r="BW69" s="25"/>
      <c r="BX69" s="25">
        <v>2022</v>
      </c>
      <c r="BY69" s="95" t="str">
        <f>IFERROR(
IF(OR(AZ69="anulado",AZ69="stand by"),CONCATENATE(AZ69,": ",AT69),
IF(OR(YEAR(BA69)=2022,YEAR(BA69)=2023),CONCATENATE("Se activó en ",YEAR(BA69)),
IF(AND(OR(AZ69="En proceso",AZ69="facturando"),AND(AV69="-",BA69="")),"Por revisar",
IF(BA69="",IF(AV69="NUEVAS",CONCATENATE("Estado: ",AZ69,", ",AV69),
IF(AX69=Meses!$A$3,"Por revisar",
IF(AT69="","Sin registro","En programación Frcst."))),"En programación")))),
"Error")</f>
        <v>Se activó en 2022</v>
      </c>
      <c r="BZ69" s="14" t="str">
        <f t="shared" si="3"/>
        <v/>
      </c>
      <c r="CA69" s="95" t="str">
        <f>IF(BY69="En programación Frcst.",VLOOKUP(AX69,Meses!$A$1:$H$14,3+HLOOKUP(Cronograma!AV69,Meses!$D$1:$G$2,2,FALSE),FALSE),
IF(BY69="En programación",BA69,""))</f>
        <v/>
      </c>
      <c r="CB69" s="95" t="str">
        <f t="shared" si="4"/>
        <v/>
      </c>
      <c r="CC69" s="91" t="str">
        <f>IFERROR(
(VLOOKUP(MONTH(CA69),Meses!$B$3:$C$14,2,FALSE)-DAY(CA69))/VLOOKUP(MONTH(CA69),Meses!$B$3:$C$14,2,FALSE)*CD69,
"")</f>
        <v/>
      </c>
      <c r="CD69" s="92">
        <f t="shared" si="5"/>
        <v>4015</v>
      </c>
    </row>
    <row r="70" spans="1:82" ht="47.4" thickBot="1" x14ac:dyDescent="0.6">
      <c r="A70" s="19" t="s">
        <v>257</v>
      </c>
      <c r="B70" s="19" t="s">
        <v>268</v>
      </c>
      <c r="C70" s="19" t="s">
        <v>269</v>
      </c>
      <c r="D70" s="19" t="s">
        <v>53</v>
      </c>
      <c r="E70" s="21">
        <v>44861</v>
      </c>
      <c r="F70" s="21">
        <v>45062.80395833333</v>
      </c>
      <c r="G70" s="21">
        <v>44862</v>
      </c>
      <c r="H70" s="21">
        <v>44869</v>
      </c>
      <c r="I70" s="21">
        <v>44888</v>
      </c>
      <c r="J70" s="21">
        <v>44888</v>
      </c>
      <c r="K70" s="119" t="s">
        <v>4525</v>
      </c>
      <c r="L70" s="19">
        <v>2022111473</v>
      </c>
      <c r="M70" s="21">
        <v>44873</v>
      </c>
      <c r="N70" s="21">
        <v>44889</v>
      </c>
      <c r="O70" s="19" t="s">
        <v>54</v>
      </c>
      <c r="P70" s="19" t="s">
        <v>54</v>
      </c>
      <c r="Q70" s="19" t="s">
        <v>55</v>
      </c>
      <c r="R70" s="19">
        <v>2894</v>
      </c>
      <c r="S70" s="19" t="s">
        <v>4537</v>
      </c>
      <c r="T70" s="19" t="s">
        <v>4537</v>
      </c>
      <c r="U70" s="19" t="e">
        <v>#NAME?</v>
      </c>
      <c r="V70" s="19" t="s">
        <v>80</v>
      </c>
      <c r="W70" s="19" t="s">
        <v>68</v>
      </c>
      <c r="X70" s="23">
        <v>44874</v>
      </c>
      <c r="Y70" s="23">
        <v>44881</v>
      </c>
      <c r="Z70" s="23">
        <v>44874</v>
      </c>
      <c r="AA70" s="23">
        <v>44874</v>
      </c>
      <c r="AB70" s="19" t="s">
        <v>58</v>
      </c>
      <c r="AC70" s="23">
        <v>44877</v>
      </c>
      <c r="AD70" s="19" t="s">
        <v>58</v>
      </c>
      <c r="AE70" s="23">
        <v>44879</v>
      </c>
      <c r="AF70" s="23">
        <v>44881</v>
      </c>
      <c r="AG70" s="23">
        <v>44881</v>
      </c>
      <c r="AH70" s="21">
        <v>44888</v>
      </c>
      <c r="AI70" s="19">
        <v>27</v>
      </c>
      <c r="AJ70" s="19">
        <v>7</v>
      </c>
      <c r="AK70" s="19">
        <v>19</v>
      </c>
      <c r="AL70" s="19" t="s">
        <v>15</v>
      </c>
      <c r="AM70" s="19" t="s">
        <v>4527</v>
      </c>
      <c r="AN70" s="19">
        <v>23</v>
      </c>
      <c r="AO70" s="22"/>
      <c r="AP70" s="22" t="s">
        <v>82</v>
      </c>
      <c r="AQ70" s="19" t="s">
        <v>82</v>
      </c>
      <c r="AR70" s="19" t="s">
        <v>60</v>
      </c>
      <c r="AS70" s="19" t="s">
        <v>55</v>
      </c>
      <c r="AT70" s="19" t="s">
        <v>61</v>
      </c>
      <c r="AU70" s="19" t="s">
        <v>62</v>
      </c>
      <c r="AV70" s="19" t="s">
        <v>63</v>
      </c>
      <c r="AW70" s="19" t="s">
        <v>63</v>
      </c>
      <c r="AX70" s="19" t="s">
        <v>63</v>
      </c>
      <c r="AY70" s="19" t="s">
        <v>64</v>
      </c>
      <c r="AZ70" s="19" t="s">
        <v>3822</v>
      </c>
      <c r="BA70" s="21">
        <v>44889</v>
      </c>
      <c r="BB70" s="19">
        <v>11</v>
      </c>
      <c r="BC70" s="19">
        <v>2022</v>
      </c>
      <c r="BD70" s="19" t="s">
        <v>63</v>
      </c>
      <c r="BE70" s="19" t="s">
        <v>63</v>
      </c>
      <c r="BF70" s="19" t="s">
        <v>63</v>
      </c>
      <c r="BG70" s="19" t="s">
        <v>64</v>
      </c>
      <c r="BH70" s="22" t="s">
        <v>4513</v>
      </c>
      <c r="BI70" s="22" t="s">
        <v>4513</v>
      </c>
      <c r="BJ70" s="22"/>
      <c r="BK70" s="22"/>
      <c r="BL70" s="19" t="s">
        <v>4513</v>
      </c>
      <c r="BM70" s="22" t="s">
        <v>4513</v>
      </c>
      <c r="BN70" s="22" t="s">
        <v>4513</v>
      </c>
      <c r="BO70" s="22"/>
      <c r="BP70" s="22"/>
      <c r="BQ70" s="19" t="s">
        <v>64</v>
      </c>
      <c r="BR70" s="22"/>
      <c r="BS70" s="22"/>
      <c r="BT70" s="19">
        <v>27</v>
      </c>
      <c r="BU70" s="22"/>
      <c r="BV70" s="19"/>
      <c r="BW70" s="19"/>
      <c r="BX70" s="19">
        <v>2022</v>
      </c>
      <c r="BY70" s="95" t="str">
        <f>IFERROR(
IF(OR(AZ70="anulado",AZ70="stand by"),CONCATENATE(AZ70,": ",AT70),
IF(OR(YEAR(BA70)=2022,YEAR(BA70)=2023),CONCATENATE("Se activó en ",YEAR(BA70)),
IF(AND(OR(AZ70="En proceso",AZ70="facturando"),AND(AV70="-",BA70="")),"Por revisar",
IF(BA70="",IF(AV70="NUEVAS",CONCATENATE("Estado: ",AZ70,", ",AV70),
IF(AX70=Meses!$A$3,"Por revisar",
IF(AT70="","Sin registro","En programación Frcst."))),"En programación")))),
"Error")</f>
        <v>Se activó en 2022</v>
      </c>
      <c r="BZ70" s="14" t="str">
        <f t="shared" si="3"/>
        <v/>
      </c>
      <c r="CA70" s="95" t="str">
        <f>IF(BY70="En programación Frcst.",VLOOKUP(AX70,Meses!$A$1:$H$14,3+HLOOKUP(Cronograma!AV70,Meses!$D$1:$G$2,2,FALSE),FALSE),
IF(BY70="En programación",BA70,""))</f>
        <v/>
      </c>
      <c r="CB70" s="95" t="str">
        <f t="shared" si="4"/>
        <v/>
      </c>
      <c r="CC70" s="91" t="str">
        <f>IFERROR(
(VLOOKUP(MONTH(CA70),Meses!$B$3:$C$14,2,FALSE)-DAY(CA70))/VLOOKUP(MONTH(CA70),Meses!$B$3:$C$14,2,FALSE)*CD70,
"")</f>
        <v/>
      </c>
      <c r="CD70" s="92">
        <f t="shared" si="5"/>
        <v>2894</v>
      </c>
    </row>
    <row r="71" spans="1:82" ht="63" thickBot="1" x14ac:dyDescent="0.6">
      <c r="A71" s="25" t="s">
        <v>270</v>
      </c>
      <c r="B71" s="25" t="s">
        <v>271</v>
      </c>
      <c r="C71" s="25" t="s">
        <v>272</v>
      </c>
      <c r="D71" s="25" t="s">
        <v>53</v>
      </c>
      <c r="E71" s="26">
        <v>44865</v>
      </c>
      <c r="F71" s="26">
        <v>45062.802430555559</v>
      </c>
      <c r="G71" s="26">
        <v>44865</v>
      </c>
      <c r="H71" s="26">
        <v>44869</v>
      </c>
      <c r="I71" s="26">
        <v>44883</v>
      </c>
      <c r="J71" s="26">
        <v>44883</v>
      </c>
      <c r="K71" s="120" t="s">
        <v>4525</v>
      </c>
      <c r="L71" s="25">
        <v>2022110847</v>
      </c>
      <c r="M71" s="26">
        <v>44870</v>
      </c>
      <c r="N71" s="26">
        <v>44882</v>
      </c>
      <c r="O71" s="25" t="s">
        <v>54</v>
      </c>
      <c r="P71" s="25" t="s">
        <v>54</v>
      </c>
      <c r="Q71" s="25" t="s">
        <v>55</v>
      </c>
      <c r="R71" s="25">
        <v>6334</v>
      </c>
      <c r="S71" s="25" t="s">
        <v>4538</v>
      </c>
      <c r="T71" s="25" t="s">
        <v>4538</v>
      </c>
      <c r="U71" s="25" t="e">
        <v>#NAME?</v>
      </c>
      <c r="V71" s="25" t="s">
        <v>80</v>
      </c>
      <c r="W71" s="25" t="s">
        <v>68</v>
      </c>
      <c r="X71" s="23">
        <v>44869</v>
      </c>
      <c r="Y71" s="23">
        <v>44876</v>
      </c>
      <c r="Z71" s="23">
        <v>44869</v>
      </c>
      <c r="AA71" s="23">
        <v>44869</v>
      </c>
      <c r="AB71" s="25" t="s">
        <v>58</v>
      </c>
      <c r="AC71" s="23">
        <v>44872</v>
      </c>
      <c r="AD71" s="25" t="s">
        <v>58</v>
      </c>
      <c r="AE71" s="23">
        <v>44874</v>
      </c>
      <c r="AF71" s="23">
        <v>44876</v>
      </c>
      <c r="AG71" s="23">
        <v>44876</v>
      </c>
      <c r="AH71" s="26">
        <v>44883</v>
      </c>
      <c r="AI71" s="25">
        <v>18</v>
      </c>
      <c r="AJ71" s="25">
        <v>4</v>
      </c>
      <c r="AK71" s="25">
        <v>14</v>
      </c>
      <c r="AL71" s="25" t="s">
        <v>15</v>
      </c>
      <c r="AM71" s="25" t="s">
        <v>4527</v>
      </c>
      <c r="AN71" s="25">
        <v>18</v>
      </c>
      <c r="AO71" s="27"/>
      <c r="AP71" s="27" t="s">
        <v>82</v>
      </c>
      <c r="AQ71" s="25" t="s">
        <v>82</v>
      </c>
      <c r="AR71" s="25" t="s">
        <v>60</v>
      </c>
      <c r="AS71" s="25" t="s">
        <v>55</v>
      </c>
      <c r="AT71" s="25" t="s">
        <v>61</v>
      </c>
      <c r="AU71" s="25" t="s">
        <v>62</v>
      </c>
      <c r="AV71" s="25" t="s">
        <v>63</v>
      </c>
      <c r="AW71" s="25" t="s">
        <v>63</v>
      </c>
      <c r="AX71" s="25" t="s">
        <v>63</v>
      </c>
      <c r="AY71" s="25" t="s">
        <v>64</v>
      </c>
      <c r="AZ71" s="25" t="s">
        <v>3822</v>
      </c>
      <c r="BA71" s="26">
        <v>44882</v>
      </c>
      <c r="BB71" s="25">
        <v>11</v>
      </c>
      <c r="BC71" s="25">
        <v>2022</v>
      </c>
      <c r="BD71" s="25" t="s">
        <v>63</v>
      </c>
      <c r="BE71" s="25" t="s">
        <v>63</v>
      </c>
      <c r="BF71" s="25" t="s">
        <v>63</v>
      </c>
      <c r="BG71" s="25" t="s">
        <v>64</v>
      </c>
      <c r="BH71" s="27" t="s">
        <v>4513</v>
      </c>
      <c r="BI71" s="27" t="s">
        <v>4513</v>
      </c>
      <c r="BJ71" s="27"/>
      <c r="BK71" s="27"/>
      <c r="BL71" s="25" t="s">
        <v>4513</v>
      </c>
      <c r="BM71" s="27" t="s">
        <v>4513</v>
      </c>
      <c r="BN71" s="27" t="s">
        <v>4513</v>
      </c>
      <c r="BO71" s="27"/>
      <c r="BP71" s="27"/>
      <c r="BQ71" s="25" t="s">
        <v>64</v>
      </c>
      <c r="BR71" s="27"/>
      <c r="BS71" s="27"/>
      <c r="BT71" s="25">
        <v>18</v>
      </c>
      <c r="BU71" s="27"/>
      <c r="BV71" s="25"/>
      <c r="BW71" s="25"/>
      <c r="BX71" s="25">
        <v>2022</v>
      </c>
      <c r="BY71" s="95" t="str">
        <f>IFERROR(
IF(OR(AZ71="anulado",AZ71="stand by"),CONCATENATE(AZ71,": ",AT71),
IF(OR(YEAR(BA71)=2022,YEAR(BA71)=2023),CONCATENATE("Se activó en ",YEAR(BA71)),
IF(AND(OR(AZ71="En proceso",AZ71="facturando"),AND(AV71="-",BA71="")),"Por revisar",
IF(BA71="",IF(AV71="NUEVAS",CONCATENATE("Estado: ",AZ71,", ",AV71),
IF(AX71=Meses!$A$3,"Por revisar",
IF(AT71="","Sin registro","En programación Frcst."))),"En programación")))),
"Error")</f>
        <v>Se activó en 2022</v>
      </c>
      <c r="BZ71" s="14" t="str">
        <f t="shared" si="3"/>
        <v/>
      </c>
      <c r="CA71" s="95" t="str">
        <f>IF(BY71="En programación Frcst.",VLOOKUP(AX71,Meses!$A$1:$H$14,3+HLOOKUP(Cronograma!AV71,Meses!$D$1:$G$2,2,FALSE),FALSE),
IF(BY71="En programación",BA71,""))</f>
        <v/>
      </c>
      <c r="CB71" s="95" t="str">
        <f t="shared" si="4"/>
        <v/>
      </c>
      <c r="CC71" s="91" t="str">
        <f>IFERROR(
(VLOOKUP(MONTH(CA71),Meses!$B$3:$C$14,2,FALSE)-DAY(CA71))/VLOOKUP(MONTH(CA71),Meses!$B$3:$C$14,2,FALSE)*CD71,
"")</f>
        <v/>
      </c>
      <c r="CD71" s="92">
        <f t="shared" si="5"/>
        <v>6334</v>
      </c>
    </row>
    <row r="72" spans="1:82" ht="47.4" thickBot="1" x14ac:dyDescent="0.6">
      <c r="A72" s="19" t="s">
        <v>273</v>
      </c>
      <c r="B72" s="19" t="s">
        <v>274</v>
      </c>
      <c r="C72" s="19" t="s">
        <v>275</v>
      </c>
      <c r="D72" s="19" t="s">
        <v>53</v>
      </c>
      <c r="E72" s="21">
        <v>44876</v>
      </c>
      <c r="F72" s="21">
        <v>45062.803969907407</v>
      </c>
      <c r="G72" s="21">
        <v>44876</v>
      </c>
      <c r="H72" s="21">
        <v>44883</v>
      </c>
      <c r="I72" s="21">
        <v>44893</v>
      </c>
      <c r="J72" s="21">
        <v>44893</v>
      </c>
      <c r="K72" s="119" t="s">
        <v>4525</v>
      </c>
      <c r="L72" s="19">
        <v>2022114751</v>
      </c>
      <c r="M72" s="21">
        <v>44883</v>
      </c>
      <c r="N72" s="21">
        <v>44896</v>
      </c>
      <c r="O72" s="19" t="s">
        <v>54</v>
      </c>
      <c r="P72" s="19" t="s">
        <v>54</v>
      </c>
      <c r="Q72" s="19" t="s">
        <v>55</v>
      </c>
      <c r="R72" s="19">
        <v>3308</v>
      </c>
      <c r="S72" s="19" t="s">
        <v>4526</v>
      </c>
      <c r="T72" s="19" t="s">
        <v>4526</v>
      </c>
      <c r="U72" s="19" t="e">
        <v>#NAME?</v>
      </c>
      <c r="V72" s="19" t="s">
        <v>80</v>
      </c>
      <c r="W72" s="19" t="s">
        <v>68</v>
      </c>
      <c r="X72" s="23">
        <v>44879</v>
      </c>
      <c r="Y72" s="23">
        <v>44886</v>
      </c>
      <c r="Z72" s="23">
        <v>44879</v>
      </c>
      <c r="AA72" s="23">
        <v>44879</v>
      </c>
      <c r="AB72" s="19" t="s">
        <v>58</v>
      </c>
      <c r="AC72" s="23">
        <v>44882</v>
      </c>
      <c r="AD72" s="19" t="s">
        <v>58</v>
      </c>
      <c r="AE72" s="23">
        <v>44884</v>
      </c>
      <c r="AF72" s="23">
        <v>44886</v>
      </c>
      <c r="AG72" s="23">
        <v>44886</v>
      </c>
      <c r="AH72" s="21">
        <v>44893</v>
      </c>
      <c r="AI72" s="19">
        <v>17</v>
      </c>
      <c r="AJ72" s="19">
        <v>7</v>
      </c>
      <c r="AK72" s="19">
        <v>10</v>
      </c>
      <c r="AL72" s="19" t="s">
        <v>15</v>
      </c>
      <c r="AM72" s="19" t="s">
        <v>4527</v>
      </c>
      <c r="AN72" s="19">
        <v>28</v>
      </c>
      <c r="AO72" s="22"/>
      <c r="AP72" s="22" t="s">
        <v>82</v>
      </c>
      <c r="AQ72" s="19" t="s">
        <v>82</v>
      </c>
      <c r="AR72" s="19" t="s">
        <v>60</v>
      </c>
      <c r="AS72" s="19" t="s">
        <v>55</v>
      </c>
      <c r="AT72" s="19" t="s">
        <v>61</v>
      </c>
      <c r="AU72" s="19" t="s">
        <v>62</v>
      </c>
      <c r="AV72" s="19" t="s">
        <v>63</v>
      </c>
      <c r="AW72" s="19" t="s">
        <v>63</v>
      </c>
      <c r="AX72" s="19" t="s">
        <v>63</v>
      </c>
      <c r="AY72" s="19" t="s">
        <v>64</v>
      </c>
      <c r="AZ72" s="19" t="s">
        <v>3822</v>
      </c>
      <c r="BA72" s="21">
        <v>44896</v>
      </c>
      <c r="BB72" s="19">
        <v>12</v>
      </c>
      <c r="BC72" s="19">
        <v>2022</v>
      </c>
      <c r="BD72" s="19" t="s">
        <v>63</v>
      </c>
      <c r="BE72" s="19" t="s">
        <v>63</v>
      </c>
      <c r="BF72" s="19" t="s">
        <v>63</v>
      </c>
      <c r="BG72" s="19" t="s">
        <v>64</v>
      </c>
      <c r="BH72" s="22" t="s">
        <v>4513</v>
      </c>
      <c r="BI72" s="22" t="s">
        <v>4513</v>
      </c>
      <c r="BJ72" s="22"/>
      <c r="BK72" s="22"/>
      <c r="BL72" s="19" t="s">
        <v>4513</v>
      </c>
      <c r="BM72" s="22" t="s">
        <v>4513</v>
      </c>
      <c r="BN72" s="22" t="s">
        <v>4513</v>
      </c>
      <c r="BO72" s="22"/>
      <c r="BP72" s="22"/>
      <c r="BQ72" s="19" t="s">
        <v>64</v>
      </c>
      <c r="BR72" s="22"/>
      <c r="BS72" s="22"/>
      <c r="BT72" s="19">
        <v>17</v>
      </c>
      <c r="BU72" s="22"/>
      <c r="BV72" s="19"/>
      <c r="BW72" s="19"/>
      <c r="BX72" s="19">
        <v>2022</v>
      </c>
      <c r="BY72" s="95" t="str">
        <f>IFERROR(
IF(OR(AZ72="anulado",AZ72="stand by"),CONCATENATE(AZ72,": ",AT72),
IF(OR(YEAR(BA72)=2022,YEAR(BA72)=2023),CONCATENATE("Se activó en ",YEAR(BA72)),
IF(AND(OR(AZ72="En proceso",AZ72="facturando"),AND(AV72="-",BA72="")),"Por revisar",
IF(BA72="",IF(AV72="NUEVAS",CONCATENATE("Estado: ",AZ72,", ",AV72),
IF(AX72=Meses!$A$3,"Por revisar",
IF(AT72="","Sin registro","En programación Frcst."))),"En programación")))),
"Error")</f>
        <v>Se activó en 2022</v>
      </c>
      <c r="BZ72" s="14" t="str">
        <f t="shared" si="3"/>
        <v/>
      </c>
      <c r="CA72" s="95" t="str">
        <f>IF(BY72="En programación Frcst.",VLOOKUP(AX72,Meses!$A$1:$H$14,3+HLOOKUP(Cronograma!AV72,Meses!$D$1:$G$2,2,FALSE),FALSE),
IF(BY72="En programación",BA72,""))</f>
        <v/>
      </c>
      <c r="CB72" s="95" t="str">
        <f t="shared" si="4"/>
        <v/>
      </c>
      <c r="CC72" s="91" t="str">
        <f>IFERROR(
(VLOOKUP(MONTH(CA72),Meses!$B$3:$C$14,2,FALSE)-DAY(CA72))/VLOOKUP(MONTH(CA72),Meses!$B$3:$C$14,2,FALSE)*CD72,
"")</f>
        <v/>
      </c>
      <c r="CD72" s="92">
        <f t="shared" si="5"/>
        <v>3308</v>
      </c>
    </row>
    <row r="73" spans="1:82" ht="47.4" thickBot="1" x14ac:dyDescent="0.6">
      <c r="A73" s="25" t="s">
        <v>276</v>
      </c>
      <c r="B73" s="25" t="s">
        <v>277</v>
      </c>
      <c r="C73" s="25" t="s">
        <v>278</v>
      </c>
      <c r="D73" s="25" t="s">
        <v>53</v>
      </c>
      <c r="E73" s="26">
        <v>44876</v>
      </c>
      <c r="F73" s="26">
        <v>45062.803796296299</v>
      </c>
      <c r="G73" s="26">
        <v>44876</v>
      </c>
      <c r="H73" s="26">
        <v>44890</v>
      </c>
      <c r="I73" s="26">
        <v>44899</v>
      </c>
      <c r="J73" s="26">
        <v>44899</v>
      </c>
      <c r="K73" s="120" t="s">
        <v>4530</v>
      </c>
      <c r="L73" s="25">
        <v>2022115791</v>
      </c>
      <c r="M73" s="26">
        <v>44891</v>
      </c>
      <c r="N73" s="26">
        <v>44903</v>
      </c>
      <c r="O73" s="25" t="s">
        <v>54</v>
      </c>
      <c r="P73" s="25" t="s">
        <v>54</v>
      </c>
      <c r="Q73" s="25" t="s">
        <v>55</v>
      </c>
      <c r="R73" s="25">
        <v>16668</v>
      </c>
      <c r="S73" s="25" t="s">
        <v>4539</v>
      </c>
      <c r="T73" s="25" t="s">
        <v>4539</v>
      </c>
      <c r="U73" s="25" t="e">
        <v>#NAME?</v>
      </c>
      <c r="V73" s="25" t="s">
        <v>136</v>
      </c>
      <c r="W73" s="25" t="s">
        <v>155</v>
      </c>
      <c r="X73" s="23">
        <v>44880</v>
      </c>
      <c r="Y73" s="23">
        <v>44887</v>
      </c>
      <c r="Z73" s="23">
        <v>44880</v>
      </c>
      <c r="AA73" s="23">
        <v>44880</v>
      </c>
      <c r="AB73" s="25" t="s">
        <v>58</v>
      </c>
      <c r="AC73" s="23">
        <v>44883</v>
      </c>
      <c r="AD73" s="23">
        <v>44885</v>
      </c>
      <c r="AE73" s="23">
        <v>44890</v>
      </c>
      <c r="AF73" s="23">
        <v>44892</v>
      </c>
      <c r="AG73" s="23">
        <v>44892</v>
      </c>
      <c r="AH73" s="26">
        <v>44899</v>
      </c>
      <c r="AI73" s="25">
        <v>23</v>
      </c>
      <c r="AJ73" s="25">
        <v>14</v>
      </c>
      <c r="AK73" s="25">
        <v>9</v>
      </c>
      <c r="AL73" s="25" t="s">
        <v>15</v>
      </c>
      <c r="AM73" s="25" t="s">
        <v>4532</v>
      </c>
      <c r="AN73" s="25">
        <v>4</v>
      </c>
      <c r="AO73" s="27"/>
      <c r="AP73" s="27" t="s">
        <v>82</v>
      </c>
      <c r="AQ73" s="25" t="s">
        <v>82</v>
      </c>
      <c r="AR73" s="25" t="s">
        <v>94</v>
      </c>
      <c r="AS73" s="25" t="s">
        <v>55</v>
      </c>
      <c r="AT73" s="25" t="s">
        <v>61</v>
      </c>
      <c r="AU73" s="25" t="s">
        <v>62</v>
      </c>
      <c r="AV73" s="25" t="s">
        <v>63</v>
      </c>
      <c r="AW73" s="25" t="s">
        <v>63</v>
      </c>
      <c r="AX73" s="25" t="s">
        <v>63</v>
      </c>
      <c r="AY73" s="25" t="s">
        <v>64</v>
      </c>
      <c r="AZ73" s="25" t="s">
        <v>3822</v>
      </c>
      <c r="BA73" s="26">
        <v>44903</v>
      </c>
      <c r="BB73" s="25">
        <v>12</v>
      </c>
      <c r="BC73" s="25">
        <v>2022</v>
      </c>
      <c r="BD73" s="25" t="s">
        <v>63</v>
      </c>
      <c r="BE73" s="25" t="s">
        <v>63</v>
      </c>
      <c r="BF73" s="25" t="s">
        <v>63</v>
      </c>
      <c r="BG73" s="25" t="s">
        <v>64</v>
      </c>
      <c r="BH73" s="27" t="s">
        <v>4513</v>
      </c>
      <c r="BI73" s="27" t="s">
        <v>4513</v>
      </c>
      <c r="BJ73" s="27"/>
      <c r="BK73" s="27"/>
      <c r="BL73" s="25" t="s">
        <v>4513</v>
      </c>
      <c r="BM73" s="27" t="s">
        <v>4513</v>
      </c>
      <c r="BN73" s="27" t="s">
        <v>4513</v>
      </c>
      <c r="BO73" s="27"/>
      <c r="BP73" s="27"/>
      <c r="BQ73" s="25" t="s">
        <v>64</v>
      </c>
      <c r="BR73" s="27"/>
      <c r="BS73" s="27"/>
      <c r="BT73" s="25">
        <v>23</v>
      </c>
      <c r="BU73" s="27"/>
      <c r="BV73" s="25"/>
      <c r="BW73" s="25"/>
      <c r="BX73" s="25">
        <v>2022</v>
      </c>
      <c r="BY73" s="95" t="str">
        <f>IFERROR(
IF(OR(AZ73="anulado",AZ73="stand by"),CONCATENATE(AZ73,": ",AT73),
IF(OR(YEAR(BA73)=2022,YEAR(BA73)=2023),CONCATENATE("Se activó en ",YEAR(BA73)),
IF(AND(OR(AZ73="En proceso",AZ73="facturando"),AND(AV73="-",BA73="")),"Por revisar",
IF(BA73="",IF(AV73="NUEVAS",CONCATENATE("Estado: ",AZ73,", ",AV73),
IF(AX73=Meses!$A$3,"Por revisar",
IF(AT73="","Sin registro","En programación Frcst."))),"En programación")))),
"Error")</f>
        <v>Se activó en 2022</v>
      </c>
      <c r="BZ73" s="14" t="str">
        <f t="shared" si="3"/>
        <v/>
      </c>
      <c r="CA73" s="95" t="str">
        <f>IF(BY73="En programación Frcst.",VLOOKUP(AX73,Meses!$A$1:$H$14,3+HLOOKUP(Cronograma!AV73,Meses!$D$1:$G$2,2,FALSE),FALSE),
IF(BY73="En programación",BA73,""))</f>
        <v/>
      </c>
      <c r="CB73" s="95" t="str">
        <f t="shared" si="4"/>
        <v/>
      </c>
      <c r="CC73" s="91" t="str">
        <f>IFERROR(
(VLOOKUP(MONTH(CA73),Meses!$B$3:$C$14,2,FALSE)-DAY(CA73))/VLOOKUP(MONTH(CA73),Meses!$B$3:$C$14,2,FALSE)*CD73,
"")</f>
        <v/>
      </c>
      <c r="CD73" s="92">
        <f t="shared" si="5"/>
        <v>16668</v>
      </c>
    </row>
    <row r="74" spans="1:82" ht="47.4" thickBot="1" x14ac:dyDescent="0.6">
      <c r="A74" s="19" t="s">
        <v>276</v>
      </c>
      <c r="B74" s="19" t="s">
        <v>279</v>
      </c>
      <c r="C74" s="19" t="s">
        <v>280</v>
      </c>
      <c r="D74" s="19" t="s">
        <v>53</v>
      </c>
      <c r="E74" s="21">
        <v>44876</v>
      </c>
      <c r="F74" s="21">
        <v>45062.803541666668</v>
      </c>
      <c r="G74" s="21">
        <v>44876</v>
      </c>
      <c r="H74" s="21">
        <v>44890</v>
      </c>
      <c r="I74" s="21">
        <v>44899</v>
      </c>
      <c r="J74" s="21">
        <v>44899</v>
      </c>
      <c r="K74" s="119" t="s">
        <v>4530</v>
      </c>
      <c r="L74" s="19">
        <v>2022115792</v>
      </c>
      <c r="M74" s="21">
        <v>44891</v>
      </c>
      <c r="N74" s="21">
        <v>44903</v>
      </c>
      <c r="O74" s="19" t="s">
        <v>54</v>
      </c>
      <c r="P74" s="19" t="s">
        <v>54</v>
      </c>
      <c r="Q74" s="19" t="s">
        <v>55</v>
      </c>
      <c r="R74" s="19">
        <v>12527</v>
      </c>
      <c r="S74" s="19" t="s">
        <v>4539</v>
      </c>
      <c r="T74" s="19" t="s">
        <v>4539</v>
      </c>
      <c r="U74" s="19" t="e">
        <v>#NAME?</v>
      </c>
      <c r="V74" s="19" t="s">
        <v>136</v>
      </c>
      <c r="W74" s="19" t="s">
        <v>155</v>
      </c>
      <c r="X74" s="23">
        <v>44880</v>
      </c>
      <c r="Y74" s="23">
        <v>44887</v>
      </c>
      <c r="Z74" s="23">
        <v>44880</v>
      </c>
      <c r="AA74" s="23">
        <v>44880</v>
      </c>
      <c r="AB74" s="19" t="s">
        <v>58</v>
      </c>
      <c r="AC74" s="23">
        <v>44883</v>
      </c>
      <c r="AD74" s="23">
        <v>44885</v>
      </c>
      <c r="AE74" s="23">
        <v>44890</v>
      </c>
      <c r="AF74" s="23">
        <v>44892</v>
      </c>
      <c r="AG74" s="23">
        <v>44892</v>
      </c>
      <c r="AH74" s="21">
        <v>44899</v>
      </c>
      <c r="AI74" s="19">
        <v>23</v>
      </c>
      <c r="AJ74" s="19">
        <v>14</v>
      </c>
      <c r="AK74" s="19">
        <v>9</v>
      </c>
      <c r="AL74" s="19" t="s">
        <v>15</v>
      </c>
      <c r="AM74" s="19" t="s">
        <v>4532</v>
      </c>
      <c r="AN74" s="19">
        <v>4</v>
      </c>
      <c r="AO74" s="22"/>
      <c r="AP74" s="22" t="s">
        <v>82</v>
      </c>
      <c r="AQ74" s="19" t="s">
        <v>82</v>
      </c>
      <c r="AR74" s="19" t="s">
        <v>94</v>
      </c>
      <c r="AS74" s="19" t="s">
        <v>55</v>
      </c>
      <c r="AT74" s="19" t="s">
        <v>61</v>
      </c>
      <c r="AU74" s="19" t="s">
        <v>62</v>
      </c>
      <c r="AV74" s="19" t="s">
        <v>63</v>
      </c>
      <c r="AW74" s="19" t="s">
        <v>63</v>
      </c>
      <c r="AX74" s="19" t="s">
        <v>63</v>
      </c>
      <c r="AY74" s="19" t="s">
        <v>64</v>
      </c>
      <c r="AZ74" s="19" t="s">
        <v>3822</v>
      </c>
      <c r="BA74" s="21">
        <v>44903</v>
      </c>
      <c r="BB74" s="19">
        <v>12</v>
      </c>
      <c r="BC74" s="19">
        <v>2022</v>
      </c>
      <c r="BD74" s="19" t="s">
        <v>63</v>
      </c>
      <c r="BE74" s="19" t="s">
        <v>63</v>
      </c>
      <c r="BF74" s="19" t="s">
        <v>63</v>
      </c>
      <c r="BG74" s="19" t="s">
        <v>64</v>
      </c>
      <c r="BH74" s="22" t="s">
        <v>4513</v>
      </c>
      <c r="BI74" s="22" t="s">
        <v>4513</v>
      </c>
      <c r="BJ74" s="22"/>
      <c r="BK74" s="22"/>
      <c r="BL74" s="19" t="s">
        <v>4513</v>
      </c>
      <c r="BM74" s="22" t="s">
        <v>4513</v>
      </c>
      <c r="BN74" s="22" t="s">
        <v>4513</v>
      </c>
      <c r="BO74" s="22"/>
      <c r="BP74" s="22"/>
      <c r="BQ74" s="19" t="s">
        <v>64</v>
      </c>
      <c r="BR74" s="22"/>
      <c r="BS74" s="22"/>
      <c r="BT74" s="19">
        <v>23</v>
      </c>
      <c r="BU74" s="22"/>
      <c r="BV74" s="19"/>
      <c r="BW74" s="19"/>
      <c r="BX74" s="19">
        <v>2022</v>
      </c>
      <c r="BY74" s="95" t="str">
        <f>IFERROR(
IF(OR(AZ74="anulado",AZ74="stand by"),CONCATENATE(AZ74,": ",AT74),
IF(OR(YEAR(BA74)=2022,YEAR(BA74)=2023),CONCATENATE("Se activó en ",YEAR(BA74)),
IF(AND(OR(AZ74="En proceso",AZ74="facturando"),AND(AV74="-",BA74="")),"Por revisar",
IF(BA74="",IF(AV74="NUEVAS",CONCATENATE("Estado: ",AZ74,", ",AV74),
IF(AX74=Meses!$A$3,"Por revisar",
IF(AT74="","Sin registro","En programación Frcst."))),"En programación")))),
"Error")</f>
        <v>Se activó en 2022</v>
      </c>
      <c r="BZ74" s="14" t="str">
        <f t="shared" si="3"/>
        <v/>
      </c>
      <c r="CA74" s="95" t="str">
        <f>IF(BY74="En programación Frcst.",VLOOKUP(AX74,Meses!$A$1:$H$14,3+HLOOKUP(Cronograma!AV74,Meses!$D$1:$G$2,2,FALSE),FALSE),
IF(BY74="En programación",BA74,""))</f>
        <v/>
      </c>
      <c r="CB74" s="95" t="str">
        <f t="shared" si="4"/>
        <v/>
      </c>
      <c r="CC74" s="91" t="str">
        <f>IFERROR(
(VLOOKUP(MONTH(CA74),Meses!$B$3:$C$14,2,FALSE)-DAY(CA74))/VLOOKUP(MONTH(CA74),Meses!$B$3:$C$14,2,FALSE)*CD74,
"")</f>
        <v/>
      </c>
      <c r="CD74" s="92">
        <f t="shared" si="5"/>
        <v>12527</v>
      </c>
    </row>
    <row r="75" spans="1:82" ht="47.4" thickBot="1" x14ac:dyDescent="0.6">
      <c r="A75" s="25" t="s">
        <v>281</v>
      </c>
      <c r="B75" s="25" t="s">
        <v>282</v>
      </c>
      <c r="C75" s="25" t="s">
        <v>283</v>
      </c>
      <c r="D75" s="25" t="s">
        <v>53</v>
      </c>
      <c r="E75" s="26">
        <v>44883</v>
      </c>
      <c r="F75" s="26">
        <v>45062.800902777781</v>
      </c>
      <c r="G75" s="26">
        <v>44883</v>
      </c>
      <c r="H75" s="26">
        <v>44890</v>
      </c>
      <c r="I75" s="26">
        <v>44907</v>
      </c>
      <c r="J75" s="26">
        <v>44907</v>
      </c>
      <c r="K75" s="120" t="s">
        <v>4530</v>
      </c>
      <c r="L75" s="25">
        <v>2022120264</v>
      </c>
      <c r="M75" s="26">
        <v>44897</v>
      </c>
      <c r="N75" s="26">
        <v>44910</v>
      </c>
      <c r="O75" s="25" t="s">
        <v>54</v>
      </c>
      <c r="P75" s="25" t="s">
        <v>54</v>
      </c>
      <c r="Q75" s="25" t="s">
        <v>55</v>
      </c>
      <c r="R75" s="25">
        <v>2364</v>
      </c>
      <c r="S75" s="25" t="s">
        <v>4540</v>
      </c>
      <c r="T75" s="25" t="s">
        <v>4540</v>
      </c>
      <c r="U75" s="25" t="e">
        <v>#NAME?</v>
      </c>
      <c r="V75" s="25" t="s">
        <v>80</v>
      </c>
      <c r="W75" s="25" t="s">
        <v>68</v>
      </c>
      <c r="X75" s="23">
        <v>44893</v>
      </c>
      <c r="Y75" s="23">
        <v>44900</v>
      </c>
      <c r="Z75" s="23">
        <v>44893</v>
      </c>
      <c r="AA75" s="23">
        <v>44893</v>
      </c>
      <c r="AB75" s="25" t="s">
        <v>58</v>
      </c>
      <c r="AC75" s="23">
        <v>44896</v>
      </c>
      <c r="AD75" s="25" t="s">
        <v>58</v>
      </c>
      <c r="AE75" s="23">
        <v>44898</v>
      </c>
      <c r="AF75" s="23">
        <v>44900</v>
      </c>
      <c r="AG75" s="23">
        <v>44900</v>
      </c>
      <c r="AH75" s="26">
        <v>44907</v>
      </c>
      <c r="AI75" s="25">
        <v>24</v>
      </c>
      <c r="AJ75" s="25">
        <v>7</v>
      </c>
      <c r="AK75" s="25">
        <v>17</v>
      </c>
      <c r="AL75" s="25" t="s">
        <v>15</v>
      </c>
      <c r="AM75" s="25" t="s">
        <v>4532</v>
      </c>
      <c r="AN75" s="25">
        <v>12</v>
      </c>
      <c r="AO75" s="27"/>
      <c r="AP75" s="27" t="s">
        <v>82</v>
      </c>
      <c r="AQ75" s="25" t="s">
        <v>82</v>
      </c>
      <c r="AR75" s="25" t="s">
        <v>60</v>
      </c>
      <c r="AS75" s="25" t="s">
        <v>55</v>
      </c>
      <c r="AT75" s="25" t="s">
        <v>61</v>
      </c>
      <c r="AU75" s="25" t="s">
        <v>62</v>
      </c>
      <c r="AV75" s="25" t="s">
        <v>63</v>
      </c>
      <c r="AW75" s="25" t="s">
        <v>63</v>
      </c>
      <c r="AX75" s="25" t="s">
        <v>63</v>
      </c>
      <c r="AY75" s="25" t="s">
        <v>64</v>
      </c>
      <c r="AZ75" s="25" t="s">
        <v>3822</v>
      </c>
      <c r="BA75" s="26">
        <v>44910</v>
      </c>
      <c r="BB75" s="25">
        <v>12</v>
      </c>
      <c r="BC75" s="25">
        <v>2022</v>
      </c>
      <c r="BD75" s="25" t="s">
        <v>63</v>
      </c>
      <c r="BE75" s="25" t="s">
        <v>63</v>
      </c>
      <c r="BF75" s="25" t="s">
        <v>63</v>
      </c>
      <c r="BG75" s="25" t="s">
        <v>64</v>
      </c>
      <c r="BH75" s="27" t="s">
        <v>4513</v>
      </c>
      <c r="BI75" s="27" t="s">
        <v>4513</v>
      </c>
      <c r="BJ75" s="27"/>
      <c r="BK75" s="27"/>
      <c r="BL75" s="25" t="s">
        <v>4513</v>
      </c>
      <c r="BM75" s="27" t="s">
        <v>4513</v>
      </c>
      <c r="BN75" s="27" t="s">
        <v>4513</v>
      </c>
      <c r="BO75" s="27"/>
      <c r="BP75" s="27"/>
      <c r="BQ75" s="25" t="s">
        <v>64</v>
      </c>
      <c r="BR75" s="27"/>
      <c r="BS75" s="27"/>
      <c r="BT75" s="25">
        <v>24</v>
      </c>
      <c r="BU75" s="27"/>
      <c r="BV75" s="25"/>
      <c r="BW75" s="25"/>
      <c r="BX75" s="25">
        <v>2022</v>
      </c>
      <c r="BY75" s="95" t="str">
        <f>IFERROR(
IF(OR(AZ75="anulado",AZ75="stand by"),CONCATENATE(AZ75,": ",AT75),
IF(OR(YEAR(BA75)=2022,YEAR(BA75)=2023),CONCATENATE("Se activó en ",YEAR(BA75)),
IF(AND(OR(AZ75="En proceso",AZ75="facturando"),AND(AV75="-",BA75="")),"Por revisar",
IF(BA75="",IF(AV75="NUEVAS",CONCATENATE("Estado: ",AZ75,", ",AV75),
IF(AX75=Meses!$A$3,"Por revisar",
IF(AT75="","Sin registro","En programación Frcst."))),"En programación")))),
"Error")</f>
        <v>Se activó en 2022</v>
      </c>
      <c r="BZ75" s="14" t="str">
        <f t="shared" si="3"/>
        <v/>
      </c>
      <c r="CA75" s="95" t="str">
        <f>IF(BY75="En programación Frcst.",VLOOKUP(AX75,Meses!$A$1:$H$14,3+HLOOKUP(Cronograma!AV75,Meses!$D$1:$G$2,2,FALSE),FALSE),
IF(BY75="En programación",BA75,""))</f>
        <v/>
      </c>
      <c r="CB75" s="95" t="str">
        <f t="shared" si="4"/>
        <v/>
      </c>
      <c r="CC75" s="91" t="str">
        <f>IFERROR(
(VLOOKUP(MONTH(CA75),Meses!$B$3:$C$14,2,FALSE)-DAY(CA75))/VLOOKUP(MONTH(CA75),Meses!$B$3:$C$14,2,FALSE)*CD75,
"")</f>
        <v/>
      </c>
      <c r="CD75" s="92">
        <f t="shared" si="5"/>
        <v>2364</v>
      </c>
    </row>
    <row r="76" spans="1:82" ht="47.4" thickBot="1" x14ac:dyDescent="0.6">
      <c r="A76" s="19" t="s">
        <v>281</v>
      </c>
      <c r="B76" s="19" t="s">
        <v>284</v>
      </c>
      <c r="C76" s="19" t="s">
        <v>285</v>
      </c>
      <c r="D76" s="19" t="s">
        <v>53</v>
      </c>
      <c r="E76" s="21">
        <v>44883</v>
      </c>
      <c r="F76" s="21">
        <v>45062.801006944443</v>
      </c>
      <c r="G76" s="21">
        <v>44883</v>
      </c>
      <c r="H76" s="21">
        <v>44890</v>
      </c>
      <c r="I76" s="21">
        <v>44907</v>
      </c>
      <c r="J76" s="21">
        <v>44907</v>
      </c>
      <c r="K76" s="119" t="s">
        <v>4530</v>
      </c>
      <c r="L76" s="19">
        <v>2022120278</v>
      </c>
      <c r="M76" s="21">
        <v>44897</v>
      </c>
      <c r="N76" s="21">
        <v>44910</v>
      </c>
      <c r="O76" s="19" t="s">
        <v>54</v>
      </c>
      <c r="P76" s="19" t="s">
        <v>54</v>
      </c>
      <c r="Q76" s="19" t="s">
        <v>55</v>
      </c>
      <c r="R76" s="19">
        <v>2300</v>
      </c>
      <c r="S76" s="19" t="s">
        <v>4540</v>
      </c>
      <c r="T76" s="19" t="s">
        <v>4540</v>
      </c>
      <c r="U76" s="19" t="e">
        <v>#NAME?</v>
      </c>
      <c r="V76" s="19" t="s">
        <v>80</v>
      </c>
      <c r="W76" s="19" t="s">
        <v>68</v>
      </c>
      <c r="X76" s="23">
        <v>44893</v>
      </c>
      <c r="Y76" s="23">
        <v>44900</v>
      </c>
      <c r="Z76" s="23">
        <v>44893</v>
      </c>
      <c r="AA76" s="23">
        <v>44893</v>
      </c>
      <c r="AB76" s="19" t="s">
        <v>58</v>
      </c>
      <c r="AC76" s="23">
        <v>44896</v>
      </c>
      <c r="AD76" s="19" t="s">
        <v>58</v>
      </c>
      <c r="AE76" s="23">
        <v>44898</v>
      </c>
      <c r="AF76" s="23">
        <v>44900</v>
      </c>
      <c r="AG76" s="23">
        <v>44900</v>
      </c>
      <c r="AH76" s="21">
        <v>44907</v>
      </c>
      <c r="AI76" s="19">
        <v>24</v>
      </c>
      <c r="AJ76" s="19">
        <v>7</v>
      </c>
      <c r="AK76" s="19">
        <v>17</v>
      </c>
      <c r="AL76" s="22" t="s">
        <v>4513</v>
      </c>
      <c r="AM76" s="19" t="s">
        <v>4532</v>
      </c>
      <c r="AN76" s="19">
        <v>12</v>
      </c>
      <c r="AO76" s="19" t="s">
        <v>286</v>
      </c>
      <c r="AP76" s="22" t="s">
        <v>82</v>
      </c>
      <c r="AQ76" s="19" t="s">
        <v>82</v>
      </c>
      <c r="AR76" s="19" t="s">
        <v>60</v>
      </c>
      <c r="AS76" s="19" t="s">
        <v>55</v>
      </c>
      <c r="AT76" s="19" t="s">
        <v>61</v>
      </c>
      <c r="AU76" s="19" t="s">
        <v>62</v>
      </c>
      <c r="AV76" s="19" t="s">
        <v>63</v>
      </c>
      <c r="AW76" s="19" t="s">
        <v>63</v>
      </c>
      <c r="AX76" s="19" t="s">
        <v>63</v>
      </c>
      <c r="AY76" s="19" t="s">
        <v>64</v>
      </c>
      <c r="AZ76" s="19" t="s">
        <v>3822</v>
      </c>
      <c r="BA76" s="21">
        <v>44910</v>
      </c>
      <c r="BB76" s="19">
        <v>12</v>
      </c>
      <c r="BC76" s="19">
        <v>2022</v>
      </c>
      <c r="BD76" s="19" t="s">
        <v>63</v>
      </c>
      <c r="BE76" s="19" t="s">
        <v>63</v>
      </c>
      <c r="BF76" s="19" t="s">
        <v>63</v>
      </c>
      <c r="BG76" s="19" t="s">
        <v>64</v>
      </c>
      <c r="BH76" s="22" t="s">
        <v>4513</v>
      </c>
      <c r="BI76" s="22" t="s">
        <v>4513</v>
      </c>
      <c r="BJ76" s="22"/>
      <c r="BK76" s="22"/>
      <c r="BL76" s="19" t="s">
        <v>4513</v>
      </c>
      <c r="BM76" s="22" t="s">
        <v>4513</v>
      </c>
      <c r="BN76" s="22" t="s">
        <v>4513</v>
      </c>
      <c r="BO76" s="22"/>
      <c r="BP76" s="22"/>
      <c r="BQ76" s="19" t="s">
        <v>64</v>
      </c>
      <c r="BR76" s="22"/>
      <c r="BS76" s="22"/>
      <c r="BT76" s="19">
        <v>24</v>
      </c>
      <c r="BU76" s="22"/>
      <c r="BV76" s="19"/>
      <c r="BW76" s="19"/>
      <c r="BX76" s="19">
        <v>2022</v>
      </c>
      <c r="BY76" s="95" t="str">
        <f>IFERROR(
IF(OR(AZ76="anulado",AZ76="stand by"),CONCATENATE(AZ76,": ",AT76),
IF(OR(YEAR(BA76)=2022,YEAR(BA76)=2023),CONCATENATE("Se activó en ",YEAR(BA76)),
IF(AND(OR(AZ76="En proceso",AZ76="facturando"),AND(AV76="-",BA76="")),"Por revisar",
IF(BA76="",IF(AV76="NUEVAS",CONCATENATE("Estado: ",AZ76,", ",AV76),
IF(AX76=Meses!$A$3,"Por revisar",
IF(AT76="","Sin registro","En programación Frcst."))),"En programación")))),
"Error")</f>
        <v>Se activó en 2022</v>
      </c>
      <c r="BZ76" s="14" t="str">
        <f t="shared" si="3"/>
        <v/>
      </c>
      <c r="CA76" s="95" t="str">
        <f>IF(BY76="En programación Frcst.",VLOOKUP(AX76,Meses!$A$1:$H$14,3+HLOOKUP(Cronograma!AV76,Meses!$D$1:$G$2,2,FALSE),FALSE),
IF(BY76="En programación",BA76,""))</f>
        <v/>
      </c>
      <c r="CB76" s="95" t="str">
        <f t="shared" si="4"/>
        <v/>
      </c>
      <c r="CC76" s="91" t="str">
        <f>IFERROR(
(VLOOKUP(MONTH(CA76),Meses!$B$3:$C$14,2,FALSE)-DAY(CA76))/VLOOKUP(MONTH(CA76),Meses!$B$3:$C$14,2,FALSE)*CD76,
"")</f>
        <v/>
      </c>
      <c r="CD76" s="92">
        <f t="shared" si="5"/>
        <v>2300</v>
      </c>
    </row>
    <row r="77" spans="1:82" ht="47.4" thickBot="1" x14ac:dyDescent="0.6">
      <c r="A77" s="25" t="s">
        <v>281</v>
      </c>
      <c r="B77" s="25" t="s">
        <v>287</v>
      </c>
      <c r="C77" s="25" t="s">
        <v>288</v>
      </c>
      <c r="D77" s="25" t="s">
        <v>53</v>
      </c>
      <c r="E77" s="26">
        <v>44883</v>
      </c>
      <c r="F77" s="26">
        <v>45062.801087962973</v>
      </c>
      <c r="G77" s="26">
        <v>44883</v>
      </c>
      <c r="H77" s="26">
        <v>44890</v>
      </c>
      <c r="I77" s="26">
        <v>44908</v>
      </c>
      <c r="J77" s="26">
        <v>44908</v>
      </c>
      <c r="K77" s="120" t="s">
        <v>4530</v>
      </c>
      <c r="L77" s="25">
        <v>2022120284</v>
      </c>
      <c r="M77" s="26">
        <v>44897</v>
      </c>
      <c r="N77" s="26">
        <v>44910</v>
      </c>
      <c r="O77" s="25" t="s">
        <v>54</v>
      </c>
      <c r="P77" s="25" t="s">
        <v>54</v>
      </c>
      <c r="Q77" s="25" t="s">
        <v>55</v>
      </c>
      <c r="R77" s="25">
        <v>3054</v>
      </c>
      <c r="S77" s="25" t="s">
        <v>4540</v>
      </c>
      <c r="T77" s="25" t="s">
        <v>4540</v>
      </c>
      <c r="U77" s="25" t="e">
        <v>#NAME?</v>
      </c>
      <c r="V77" s="25" t="s">
        <v>80</v>
      </c>
      <c r="W77" s="25" t="s">
        <v>68</v>
      </c>
      <c r="X77" s="23">
        <v>44894</v>
      </c>
      <c r="Y77" s="23">
        <v>44901</v>
      </c>
      <c r="Z77" s="23">
        <v>44894</v>
      </c>
      <c r="AA77" s="23">
        <v>44894</v>
      </c>
      <c r="AB77" s="25" t="s">
        <v>58</v>
      </c>
      <c r="AC77" s="23">
        <v>44897</v>
      </c>
      <c r="AD77" s="25" t="s">
        <v>58</v>
      </c>
      <c r="AE77" s="23">
        <v>44899</v>
      </c>
      <c r="AF77" s="23">
        <v>44901</v>
      </c>
      <c r="AG77" s="23">
        <v>44901</v>
      </c>
      <c r="AH77" s="26">
        <v>44908</v>
      </c>
      <c r="AI77" s="25">
        <v>25</v>
      </c>
      <c r="AJ77" s="25">
        <v>7</v>
      </c>
      <c r="AK77" s="25">
        <v>18</v>
      </c>
      <c r="AL77" s="27" t="s">
        <v>4513</v>
      </c>
      <c r="AM77" s="25" t="s">
        <v>4532</v>
      </c>
      <c r="AN77" s="25">
        <v>13</v>
      </c>
      <c r="AO77" s="25" t="s">
        <v>289</v>
      </c>
      <c r="AP77" s="27" t="s">
        <v>82</v>
      </c>
      <c r="AQ77" s="25" t="s">
        <v>82</v>
      </c>
      <c r="AR77" s="25" t="s">
        <v>60</v>
      </c>
      <c r="AS77" s="25" t="s">
        <v>55</v>
      </c>
      <c r="AT77" s="25" t="s">
        <v>61</v>
      </c>
      <c r="AU77" s="25" t="s">
        <v>62</v>
      </c>
      <c r="AV77" s="25" t="s">
        <v>63</v>
      </c>
      <c r="AW77" s="25" t="s">
        <v>63</v>
      </c>
      <c r="AX77" s="25" t="s">
        <v>63</v>
      </c>
      <c r="AY77" s="25" t="s">
        <v>64</v>
      </c>
      <c r="AZ77" s="25" t="s">
        <v>3822</v>
      </c>
      <c r="BA77" s="26">
        <v>44910</v>
      </c>
      <c r="BB77" s="25">
        <v>12</v>
      </c>
      <c r="BC77" s="25">
        <v>2022</v>
      </c>
      <c r="BD77" s="25" t="s">
        <v>63</v>
      </c>
      <c r="BE77" s="25" t="s">
        <v>63</v>
      </c>
      <c r="BF77" s="25" t="s">
        <v>63</v>
      </c>
      <c r="BG77" s="25" t="s">
        <v>64</v>
      </c>
      <c r="BH77" s="27" t="s">
        <v>4513</v>
      </c>
      <c r="BI77" s="27" t="s">
        <v>4513</v>
      </c>
      <c r="BJ77" s="27"/>
      <c r="BK77" s="27"/>
      <c r="BL77" s="25" t="s">
        <v>4513</v>
      </c>
      <c r="BM77" s="27" t="s">
        <v>4513</v>
      </c>
      <c r="BN77" s="27" t="s">
        <v>4513</v>
      </c>
      <c r="BO77" s="27"/>
      <c r="BP77" s="27"/>
      <c r="BQ77" s="25" t="s">
        <v>64</v>
      </c>
      <c r="BR77" s="27"/>
      <c r="BS77" s="27"/>
      <c r="BT77" s="25">
        <v>25</v>
      </c>
      <c r="BU77" s="27"/>
      <c r="BV77" s="25"/>
      <c r="BW77" s="25"/>
      <c r="BX77" s="25">
        <v>2022</v>
      </c>
      <c r="BY77" s="95" t="str">
        <f>IFERROR(
IF(OR(AZ77="anulado",AZ77="stand by"),CONCATENATE(AZ77,": ",AT77),
IF(OR(YEAR(BA77)=2022,YEAR(BA77)=2023),CONCATENATE("Se activó en ",YEAR(BA77)),
IF(AND(OR(AZ77="En proceso",AZ77="facturando"),AND(AV77="-",BA77="")),"Por revisar",
IF(BA77="",IF(AV77="NUEVAS",CONCATENATE("Estado: ",AZ77,", ",AV77),
IF(AX77=Meses!$A$3,"Por revisar",
IF(AT77="","Sin registro","En programación Frcst."))),"En programación")))),
"Error")</f>
        <v>Se activó en 2022</v>
      </c>
      <c r="BZ77" s="14" t="str">
        <f t="shared" si="3"/>
        <v/>
      </c>
      <c r="CA77" s="95" t="str">
        <f>IF(BY77="En programación Frcst.",VLOOKUP(AX77,Meses!$A$1:$H$14,3+HLOOKUP(Cronograma!AV77,Meses!$D$1:$G$2,2,FALSE),FALSE),
IF(BY77="En programación",BA77,""))</f>
        <v/>
      </c>
      <c r="CB77" s="95" t="str">
        <f t="shared" si="4"/>
        <v/>
      </c>
      <c r="CC77" s="91" t="str">
        <f>IFERROR(
(VLOOKUP(MONTH(CA77),Meses!$B$3:$C$14,2,FALSE)-DAY(CA77))/VLOOKUP(MONTH(CA77),Meses!$B$3:$C$14,2,FALSE)*CD77,
"")</f>
        <v/>
      </c>
      <c r="CD77" s="92">
        <f t="shared" si="5"/>
        <v>3054</v>
      </c>
    </row>
    <row r="78" spans="1:82" ht="47.4" thickBot="1" x14ac:dyDescent="0.6">
      <c r="A78" s="19" t="s">
        <v>281</v>
      </c>
      <c r="B78" s="19" t="s">
        <v>290</v>
      </c>
      <c r="C78" s="19" t="s">
        <v>291</v>
      </c>
      <c r="D78" s="19" t="s">
        <v>53</v>
      </c>
      <c r="E78" s="21">
        <v>44883</v>
      </c>
      <c r="F78" s="21">
        <v>45062.801122685189</v>
      </c>
      <c r="G78" s="21">
        <v>44883</v>
      </c>
      <c r="H78" s="21">
        <v>44890</v>
      </c>
      <c r="I78" s="21">
        <v>44908</v>
      </c>
      <c r="J78" s="21">
        <v>44908</v>
      </c>
      <c r="K78" s="119" t="s">
        <v>4530</v>
      </c>
      <c r="L78" s="19">
        <v>2022120301</v>
      </c>
      <c r="M78" s="21">
        <v>44897</v>
      </c>
      <c r="N78" s="21">
        <v>44910</v>
      </c>
      <c r="O78" s="19" t="s">
        <v>54</v>
      </c>
      <c r="P78" s="19" t="s">
        <v>54</v>
      </c>
      <c r="Q78" s="19" t="s">
        <v>55</v>
      </c>
      <c r="R78" s="19">
        <v>1972</v>
      </c>
      <c r="S78" s="19" t="s">
        <v>4540</v>
      </c>
      <c r="T78" s="19" t="s">
        <v>4540</v>
      </c>
      <c r="U78" s="19" t="e">
        <v>#NAME?</v>
      </c>
      <c r="V78" s="19" t="s">
        <v>80</v>
      </c>
      <c r="W78" s="19" t="s">
        <v>68</v>
      </c>
      <c r="X78" s="23">
        <v>44894</v>
      </c>
      <c r="Y78" s="23">
        <v>44901</v>
      </c>
      <c r="Z78" s="23">
        <v>44894</v>
      </c>
      <c r="AA78" s="23">
        <v>44894</v>
      </c>
      <c r="AB78" s="19" t="s">
        <v>58</v>
      </c>
      <c r="AC78" s="23">
        <v>44897</v>
      </c>
      <c r="AD78" s="19" t="s">
        <v>58</v>
      </c>
      <c r="AE78" s="23">
        <v>44899</v>
      </c>
      <c r="AF78" s="23">
        <v>44901</v>
      </c>
      <c r="AG78" s="23">
        <v>44901</v>
      </c>
      <c r="AH78" s="21">
        <v>44908</v>
      </c>
      <c r="AI78" s="19">
        <v>25</v>
      </c>
      <c r="AJ78" s="19">
        <v>7</v>
      </c>
      <c r="AK78" s="19">
        <v>18</v>
      </c>
      <c r="AL78" s="22" t="s">
        <v>4513</v>
      </c>
      <c r="AM78" s="19" t="s">
        <v>4532</v>
      </c>
      <c r="AN78" s="19">
        <v>13</v>
      </c>
      <c r="AO78" s="19" t="s">
        <v>292</v>
      </c>
      <c r="AP78" s="22" t="s">
        <v>82</v>
      </c>
      <c r="AQ78" s="19" t="s">
        <v>82</v>
      </c>
      <c r="AR78" s="19" t="s">
        <v>60</v>
      </c>
      <c r="AS78" s="19" t="s">
        <v>55</v>
      </c>
      <c r="AT78" s="19" t="s">
        <v>61</v>
      </c>
      <c r="AU78" s="19" t="s">
        <v>62</v>
      </c>
      <c r="AV78" s="19" t="s">
        <v>63</v>
      </c>
      <c r="AW78" s="19" t="s">
        <v>63</v>
      </c>
      <c r="AX78" s="19" t="s">
        <v>63</v>
      </c>
      <c r="AY78" s="19" t="s">
        <v>64</v>
      </c>
      <c r="AZ78" s="19" t="s">
        <v>3822</v>
      </c>
      <c r="BA78" s="21">
        <v>44910</v>
      </c>
      <c r="BB78" s="19">
        <v>12</v>
      </c>
      <c r="BC78" s="19">
        <v>2022</v>
      </c>
      <c r="BD78" s="19" t="s">
        <v>63</v>
      </c>
      <c r="BE78" s="19" t="s">
        <v>63</v>
      </c>
      <c r="BF78" s="19" t="s">
        <v>63</v>
      </c>
      <c r="BG78" s="19" t="s">
        <v>64</v>
      </c>
      <c r="BH78" s="22" t="s">
        <v>4513</v>
      </c>
      <c r="BI78" s="22" t="s">
        <v>4513</v>
      </c>
      <c r="BJ78" s="22"/>
      <c r="BK78" s="22"/>
      <c r="BL78" s="19" t="s">
        <v>4513</v>
      </c>
      <c r="BM78" s="22" t="s">
        <v>4513</v>
      </c>
      <c r="BN78" s="22" t="s">
        <v>4513</v>
      </c>
      <c r="BO78" s="22"/>
      <c r="BP78" s="22"/>
      <c r="BQ78" s="19" t="s">
        <v>64</v>
      </c>
      <c r="BR78" s="22"/>
      <c r="BS78" s="22"/>
      <c r="BT78" s="19">
        <v>25</v>
      </c>
      <c r="BU78" s="22"/>
      <c r="BV78" s="19"/>
      <c r="BW78" s="19"/>
      <c r="BX78" s="19">
        <v>2022</v>
      </c>
      <c r="BY78" s="95" t="str">
        <f>IFERROR(
IF(OR(AZ78="anulado",AZ78="stand by"),CONCATENATE(AZ78,": ",AT78),
IF(OR(YEAR(BA78)=2022,YEAR(BA78)=2023),CONCATENATE("Se activó en ",YEAR(BA78)),
IF(AND(OR(AZ78="En proceso",AZ78="facturando"),AND(AV78="-",BA78="")),"Por revisar",
IF(BA78="",IF(AV78="NUEVAS",CONCATENATE("Estado: ",AZ78,", ",AV78),
IF(AX78=Meses!$A$3,"Por revisar",
IF(AT78="","Sin registro","En programación Frcst."))),"En programación")))),
"Error")</f>
        <v>Se activó en 2022</v>
      </c>
      <c r="BZ78" s="14" t="str">
        <f t="shared" si="3"/>
        <v/>
      </c>
      <c r="CA78" s="95" t="str">
        <f>IF(BY78="En programación Frcst.",VLOOKUP(AX78,Meses!$A$1:$H$14,3+HLOOKUP(Cronograma!AV78,Meses!$D$1:$G$2,2,FALSE),FALSE),
IF(BY78="En programación",BA78,""))</f>
        <v/>
      </c>
      <c r="CB78" s="95" t="str">
        <f t="shared" si="4"/>
        <v/>
      </c>
      <c r="CC78" s="91" t="str">
        <f>IFERROR(
(VLOOKUP(MONTH(CA78),Meses!$B$3:$C$14,2,FALSE)-DAY(CA78))/VLOOKUP(MONTH(CA78),Meses!$B$3:$C$14,2,FALSE)*CD78,
"")</f>
        <v/>
      </c>
      <c r="CD78" s="92">
        <f t="shared" si="5"/>
        <v>1972</v>
      </c>
    </row>
    <row r="79" spans="1:82" ht="47.4" thickBot="1" x14ac:dyDescent="0.6">
      <c r="A79" s="25" t="s">
        <v>281</v>
      </c>
      <c r="B79" s="25" t="s">
        <v>293</v>
      </c>
      <c r="C79" s="25" t="s">
        <v>294</v>
      </c>
      <c r="D79" s="25" t="s">
        <v>53</v>
      </c>
      <c r="E79" s="26">
        <v>44883</v>
      </c>
      <c r="F79" s="26">
        <v>45062.801203703697</v>
      </c>
      <c r="G79" s="26">
        <v>44883</v>
      </c>
      <c r="H79" s="26">
        <v>44890</v>
      </c>
      <c r="I79" s="26">
        <v>44908</v>
      </c>
      <c r="J79" s="26">
        <v>44908</v>
      </c>
      <c r="K79" s="120" t="s">
        <v>4530</v>
      </c>
      <c r="L79" s="25">
        <v>2022120306</v>
      </c>
      <c r="M79" s="26">
        <v>44897</v>
      </c>
      <c r="N79" s="26">
        <v>44910</v>
      </c>
      <c r="O79" s="25" t="s">
        <v>54</v>
      </c>
      <c r="P79" s="25" t="s">
        <v>54</v>
      </c>
      <c r="Q79" s="25" t="s">
        <v>55</v>
      </c>
      <c r="R79" s="25">
        <v>2735</v>
      </c>
      <c r="S79" s="25" t="s">
        <v>4540</v>
      </c>
      <c r="T79" s="25" t="s">
        <v>4540</v>
      </c>
      <c r="U79" s="25" t="e">
        <v>#NAME?</v>
      </c>
      <c r="V79" s="25" t="s">
        <v>80</v>
      </c>
      <c r="W79" s="25" t="s">
        <v>68</v>
      </c>
      <c r="X79" s="23">
        <v>44894</v>
      </c>
      <c r="Y79" s="23">
        <v>44901</v>
      </c>
      <c r="Z79" s="23">
        <v>44894</v>
      </c>
      <c r="AA79" s="23">
        <v>44894</v>
      </c>
      <c r="AB79" s="25" t="s">
        <v>58</v>
      </c>
      <c r="AC79" s="23">
        <v>44897</v>
      </c>
      <c r="AD79" s="25" t="s">
        <v>58</v>
      </c>
      <c r="AE79" s="23">
        <v>44899</v>
      </c>
      <c r="AF79" s="23">
        <v>44901</v>
      </c>
      <c r="AG79" s="23">
        <v>44901</v>
      </c>
      <c r="AH79" s="26">
        <v>44908</v>
      </c>
      <c r="AI79" s="25">
        <v>25</v>
      </c>
      <c r="AJ79" s="25">
        <v>7</v>
      </c>
      <c r="AK79" s="25">
        <v>18</v>
      </c>
      <c r="AL79" s="27" t="s">
        <v>4513</v>
      </c>
      <c r="AM79" s="25" t="s">
        <v>4532</v>
      </c>
      <c r="AN79" s="25">
        <v>13</v>
      </c>
      <c r="AO79" s="25" t="s">
        <v>295</v>
      </c>
      <c r="AP79" s="27" t="s">
        <v>82</v>
      </c>
      <c r="AQ79" s="25" t="s">
        <v>82</v>
      </c>
      <c r="AR79" s="25" t="s">
        <v>60</v>
      </c>
      <c r="AS79" s="25" t="s">
        <v>55</v>
      </c>
      <c r="AT79" s="25" t="s">
        <v>61</v>
      </c>
      <c r="AU79" s="25" t="s">
        <v>62</v>
      </c>
      <c r="AV79" s="25" t="s">
        <v>63</v>
      </c>
      <c r="AW79" s="25" t="s">
        <v>63</v>
      </c>
      <c r="AX79" s="25" t="s">
        <v>63</v>
      </c>
      <c r="AY79" s="25" t="s">
        <v>64</v>
      </c>
      <c r="AZ79" s="25" t="s">
        <v>3822</v>
      </c>
      <c r="BA79" s="26">
        <v>44910</v>
      </c>
      <c r="BB79" s="25">
        <v>12</v>
      </c>
      <c r="BC79" s="25">
        <v>2022</v>
      </c>
      <c r="BD79" s="25" t="s">
        <v>63</v>
      </c>
      <c r="BE79" s="25" t="s">
        <v>63</v>
      </c>
      <c r="BF79" s="25" t="s">
        <v>63</v>
      </c>
      <c r="BG79" s="25" t="s">
        <v>64</v>
      </c>
      <c r="BH79" s="27" t="s">
        <v>4513</v>
      </c>
      <c r="BI79" s="27" t="s">
        <v>4513</v>
      </c>
      <c r="BJ79" s="27"/>
      <c r="BK79" s="27"/>
      <c r="BL79" s="25" t="s">
        <v>4513</v>
      </c>
      <c r="BM79" s="27" t="s">
        <v>4513</v>
      </c>
      <c r="BN79" s="27" t="s">
        <v>4513</v>
      </c>
      <c r="BO79" s="27"/>
      <c r="BP79" s="27"/>
      <c r="BQ79" s="25" t="s">
        <v>64</v>
      </c>
      <c r="BR79" s="27"/>
      <c r="BS79" s="27"/>
      <c r="BT79" s="25">
        <v>25</v>
      </c>
      <c r="BU79" s="27"/>
      <c r="BV79" s="25"/>
      <c r="BW79" s="25"/>
      <c r="BX79" s="25">
        <v>2022</v>
      </c>
      <c r="BY79" s="95" t="str">
        <f>IFERROR(
IF(OR(AZ79="anulado",AZ79="stand by"),CONCATENATE(AZ79,": ",AT79),
IF(OR(YEAR(BA79)=2022,YEAR(BA79)=2023),CONCATENATE("Se activó en ",YEAR(BA79)),
IF(AND(OR(AZ79="En proceso",AZ79="facturando"),AND(AV79="-",BA79="")),"Por revisar",
IF(BA79="",IF(AV79="NUEVAS",CONCATENATE("Estado: ",AZ79,", ",AV79),
IF(AX79=Meses!$A$3,"Por revisar",
IF(AT79="","Sin registro","En programación Frcst."))),"En programación")))),
"Error")</f>
        <v>Se activó en 2022</v>
      </c>
      <c r="BZ79" s="14" t="str">
        <f t="shared" si="3"/>
        <v/>
      </c>
      <c r="CA79" s="95" t="str">
        <f>IF(BY79="En programación Frcst.",VLOOKUP(AX79,Meses!$A$1:$H$14,3+HLOOKUP(Cronograma!AV79,Meses!$D$1:$G$2,2,FALSE),FALSE),
IF(BY79="En programación",BA79,""))</f>
        <v/>
      </c>
      <c r="CB79" s="95" t="str">
        <f t="shared" si="4"/>
        <v/>
      </c>
      <c r="CC79" s="91" t="str">
        <f>IFERROR(
(VLOOKUP(MONTH(CA79),Meses!$B$3:$C$14,2,FALSE)-DAY(CA79))/VLOOKUP(MONTH(CA79),Meses!$B$3:$C$14,2,FALSE)*CD79,
"")</f>
        <v/>
      </c>
      <c r="CD79" s="92">
        <f t="shared" si="5"/>
        <v>2735</v>
      </c>
    </row>
    <row r="80" spans="1:82" ht="47.4" thickBot="1" x14ac:dyDescent="0.6">
      <c r="A80" s="19" t="s">
        <v>281</v>
      </c>
      <c r="B80" s="19" t="s">
        <v>296</v>
      </c>
      <c r="C80" s="19" t="s">
        <v>297</v>
      </c>
      <c r="D80" s="19" t="s">
        <v>53</v>
      </c>
      <c r="E80" s="21">
        <v>44883</v>
      </c>
      <c r="F80" s="21">
        <v>45062.801307870373</v>
      </c>
      <c r="G80" s="21">
        <v>44883</v>
      </c>
      <c r="H80" s="21">
        <v>44890</v>
      </c>
      <c r="I80" s="21">
        <v>44909</v>
      </c>
      <c r="J80" s="21">
        <v>44909</v>
      </c>
      <c r="K80" s="119" t="s">
        <v>4530</v>
      </c>
      <c r="L80" s="19">
        <v>2022120315</v>
      </c>
      <c r="M80" s="21">
        <v>44897</v>
      </c>
      <c r="N80" s="21">
        <v>44910</v>
      </c>
      <c r="O80" s="19" t="s">
        <v>54</v>
      </c>
      <c r="P80" s="19" t="s">
        <v>54</v>
      </c>
      <c r="Q80" s="19" t="s">
        <v>55</v>
      </c>
      <c r="R80" s="19">
        <v>2628.8</v>
      </c>
      <c r="S80" s="19" t="s">
        <v>4540</v>
      </c>
      <c r="T80" s="19" t="s">
        <v>4540</v>
      </c>
      <c r="U80" s="19" t="e">
        <v>#NAME?</v>
      </c>
      <c r="V80" s="19" t="s">
        <v>80</v>
      </c>
      <c r="W80" s="19" t="s">
        <v>68</v>
      </c>
      <c r="X80" s="23">
        <v>44895</v>
      </c>
      <c r="Y80" s="23">
        <v>44902</v>
      </c>
      <c r="Z80" s="23">
        <v>44895</v>
      </c>
      <c r="AA80" s="23">
        <v>44895</v>
      </c>
      <c r="AB80" s="19" t="s">
        <v>58</v>
      </c>
      <c r="AC80" s="23">
        <v>44898</v>
      </c>
      <c r="AD80" s="19" t="s">
        <v>58</v>
      </c>
      <c r="AE80" s="23">
        <v>44900</v>
      </c>
      <c r="AF80" s="23">
        <v>44902</v>
      </c>
      <c r="AG80" s="23">
        <v>44902</v>
      </c>
      <c r="AH80" s="21">
        <v>44909</v>
      </c>
      <c r="AI80" s="19">
        <v>26</v>
      </c>
      <c r="AJ80" s="19">
        <v>7</v>
      </c>
      <c r="AK80" s="19">
        <v>19</v>
      </c>
      <c r="AL80" s="22" t="s">
        <v>4513</v>
      </c>
      <c r="AM80" s="19" t="s">
        <v>4532</v>
      </c>
      <c r="AN80" s="19">
        <v>14</v>
      </c>
      <c r="AO80" s="19" t="s">
        <v>298</v>
      </c>
      <c r="AP80" s="22" t="s">
        <v>82</v>
      </c>
      <c r="AQ80" s="19" t="s">
        <v>82</v>
      </c>
      <c r="AR80" s="19" t="s">
        <v>60</v>
      </c>
      <c r="AS80" s="19" t="s">
        <v>55</v>
      </c>
      <c r="AT80" s="19" t="s">
        <v>61</v>
      </c>
      <c r="AU80" s="19" t="s">
        <v>62</v>
      </c>
      <c r="AV80" s="19" t="s">
        <v>63</v>
      </c>
      <c r="AW80" s="19" t="s">
        <v>63</v>
      </c>
      <c r="AX80" s="19" t="s">
        <v>63</v>
      </c>
      <c r="AY80" s="19" t="s">
        <v>64</v>
      </c>
      <c r="AZ80" s="19" t="s">
        <v>3822</v>
      </c>
      <c r="BA80" s="21">
        <v>44910</v>
      </c>
      <c r="BB80" s="19">
        <v>12</v>
      </c>
      <c r="BC80" s="19">
        <v>2022</v>
      </c>
      <c r="BD80" s="19" t="s">
        <v>63</v>
      </c>
      <c r="BE80" s="19" t="s">
        <v>63</v>
      </c>
      <c r="BF80" s="19" t="s">
        <v>63</v>
      </c>
      <c r="BG80" s="19" t="s">
        <v>64</v>
      </c>
      <c r="BH80" s="22" t="s">
        <v>4513</v>
      </c>
      <c r="BI80" s="22" t="s">
        <v>4513</v>
      </c>
      <c r="BJ80" s="22"/>
      <c r="BK80" s="22"/>
      <c r="BL80" s="19" t="s">
        <v>4513</v>
      </c>
      <c r="BM80" s="22" t="s">
        <v>4513</v>
      </c>
      <c r="BN80" s="22" t="s">
        <v>4513</v>
      </c>
      <c r="BO80" s="22"/>
      <c r="BP80" s="22"/>
      <c r="BQ80" s="19" t="s">
        <v>64</v>
      </c>
      <c r="BR80" s="22"/>
      <c r="BS80" s="22"/>
      <c r="BT80" s="19">
        <v>26</v>
      </c>
      <c r="BU80" s="22"/>
      <c r="BV80" s="19"/>
      <c r="BW80" s="19"/>
      <c r="BX80" s="19">
        <v>2022</v>
      </c>
      <c r="BY80" s="95" t="str">
        <f>IFERROR(
IF(OR(AZ80="anulado",AZ80="stand by"),CONCATENATE(AZ80,": ",AT80),
IF(OR(YEAR(BA80)=2022,YEAR(BA80)=2023),CONCATENATE("Se activó en ",YEAR(BA80)),
IF(AND(OR(AZ80="En proceso",AZ80="facturando"),AND(AV80="-",BA80="")),"Por revisar",
IF(BA80="",IF(AV80="NUEVAS",CONCATENATE("Estado: ",AZ80,", ",AV80),
IF(AX80=Meses!$A$3,"Por revisar",
IF(AT80="","Sin registro","En programación Frcst."))),"En programación")))),
"Error")</f>
        <v>Se activó en 2022</v>
      </c>
      <c r="BZ80" s="14" t="str">
        <f t="shared" si="3"/>
        <v/>
      </c>
      <c r="CA80" s="95" t="str">
        <f>IF(BY80="En programación Frcst.",VLOOKUP(AX80,Meses!$A$1:$H$14,3+HLOOKUP(Cronograma!AV80,Meses!$D$1:$G$2,2,FALSE),FALSE),
IF(BY80="En programación",BA80,""))</f>
        <v/>
      </c>
      <c r="CB80" s="95" t="str">
        <f t="shared" si="4"/>
        <v/>
      </c>
      <c r="CC80" s="91" t="str">
        <f>IFERROR(
(VLOOKUP(MONTH(CA80),Meses!$B$3:$C$14,2,FALSE)-DAY(CA80))/VLOOKUP(MONTH(CA80),Meses!$B$3:$C$14,2,FALSE)*CD80,
"")</f>
        <v/>
      </c>
      <c r="CD80" s="92">
        <f t="shared" si="5"/>
        <v>2628.8</v>
      </c>
    </row>
    <row r="81" spans="1:82" ht="47.4" thickBot="1" x14ac:dyDescent="0.6">
      <c r="A81" s="25" t="s">
        <v>281</v>
      </c>
      <c r="B81" s="25" t="s">
        <v>299</v>
      </c>
      <c r="C81" s="25" t="s">
        <v>300</v>
      </c>
      <c r="D81" s="25" t="s">
        <v>53</v>
      </c>
      <c r="E81" s="26">
        <v>44883</v>
      </c>
      <c r="F81" s="26">
        <v>45062.801354166673</v>
      </c>
      <c r="G81" s="26">
        <v>44883</v>
      </c>
      <c r="H81" s="26">
        <v>44890</v>
      </c>
      <c r="I81" s="26">
        <v>44909</v>
      </c>
      <c r="J81" s="26">
        <v>44909</v>
      </c>
      <c r="K81" s="120" t="s">
        <v>4530</v>
      </c>
      <c r="L81" s="25">
        <v>2022120320</v>
      </c>
      <c r="M81" s="26">
        <v>44897</v>
      </c>
      <c r="N81" s="26">
        <v>44910</v>
      </c>
      <c r="O81" s="25" t="s">
        <v>54</v>
      </c>
      <c r="P81" s="25" t="s">
        <v>54</v>
      </c>
      <c r="Q81" s="25" t="s">
        <v>55</v>
      </c>
      <c r="R81" s="25">
        <v>3641.4</v>
      </c>
      <c r="S81" s="25" t="s">
        <v>4540</v>
      </c>
      <c r="T81" s="25" t="s">
        <v>4540</v>
      </c>
      <c r="U81" s="25" t="e">
        <v>#NAME?</v>
      </c>
      <c r="V81" s="25" t="s">
        <v>80</v>
      </c>
      <c r="W81" s="25" t="s">
        <v>68</v>
      </c>
      <c r="X81" s="23">
        <v>44895</v>
      </c>
      <c r="Y81" s="23">
        <v>44902</v>
      </c>
      <c r="Z81" s="23">
        <v>44895</v>
      </c>
      <c r="AA81" s="23">
        <v>44895</v>
      </c>
      <c r="AB81" s="25" t="s">
        <v>58</v>
      </c>
      <c r="AC81" s="23">
        <v>44898</v>
      </c>
      <c r="AD81" s="25" t="s">
        <v>58</v>
      </c>
      <c r="AE81" s="23">
        <v>44900</v>
      </c>
      <c r="AF81" s="23">
        <v>44902</v>
      </c>
      <c r="AG81" s="23">
        <v>44902</v>
      </c>
      <c r="AH81" s="26">
        <v>44909</v>
      </c>
      <c r="AI81" s="25">
        <v>26</v>
      </c>
      <c r="AJ81" s="25">
        <v>7</v>
      </c>
      <c r="AK81" s="25">
        <v>19</v>
      </c>
      <c r="AL81" s="27" t="s">
        <v>4513</v>
      </c>
      <c r="AM81" s="25" t="s">
        <v>4532</v>
      </c>
      <c r="AN81" s="25">
        <v>14</v>
      </c>
      <c r="AO81" s="25" t="s">
        <v>301</v>
      </c>
      <c r="AP81" s="27" t="s">
        <v>82</v>
      </c>
      <c r="AQ81" s="25" t="s">
        <v>82</v>
      </c>
      <c r="AR81" s="25" t="s">
        <v>60</v>
      </c>
      <c r="AS81" s="25" t="s">
        <v>55</v>
      </c>
      <c r="AT81" s="25" t="s">
        <v>61</v>
      </c>
      <c r="AU81" s="25" t="s">
        <v>62</v>
      </c>
      <c r="AV81" s="25" t="s">
        <v>63</v>
      </c>
      <c r="AW81" s="25" t="s">
        <v>63</v>
      </c>
      <c r="AX81" s="25" t="s">
        <v>63</v>
      </c>
      <c r="AY81" s="25" t="s">
        <v>64</v>
      </c>
      <c r="AZ81" s="25" t="s">
        <v>3822</v>
      </c>
      <c r="BA81" s="26">
        <v>44910</v>
      </c>
      <c r="BB81" s="25">
        <v>12</v>
      </c>
      <c r="BC81" s="25">
        <v>2022</v>
      </c>
      <c r="BD81" s="25" t="s">
        <v>63</v>
      </c>
      <c r="BE81" s="25" t="s">
        <v>63</v>
      </c>
      <c r="BF81" s="25" t="s">
        <v>63</v>
      </c>
      <c r="BG81" s="25" t="s">
        <v>64</v>
      </c>
      <c r="BH81" s="27" t="s">
        <v>4513</v>
      </c>
      <c r="BI81" s="27" t="s">
        <v>4513</v>
      </c>
      <c r="BJ81" s="27"/>
      <c r="BK81" s="27"/>
      <c r="BL81" s="25" t="s">
        <v>4513</v>
      </c>
      <c r="BM81" s="27" t="s">
        <v>4513</v>
      </c>
      <c r="BN81" s="27" t="s">
        <v>4513</v>
      </c>
      <c r="BO81" s="27"/>
      <c r="BP81" s="27"/>
      <c r="BQ81" s="25" t="s">
        <v>64</v>
      </c>
      <c r="BR81" s="27"/>
      <c r="BS81" s="27"/>
      <c r="BT81" s="25">
        <v>26</v>
      </c>
      <c r="BU81" s="27"/>
      <c r="BV81" s="25"/>
      <c r="BW81" s="25"/>
      <c r="BX81" s="25">
        <v>2022</v>
      </c>
      <c r="BY81" s="95" t="str">
        <f>IFERROR(
IF(OR(AZ81="anulado",AZ81="stand by"),CONCATENATE(AZ81,": ",AT81),
IF(OR(YEAR(BA81)=2022,YEAR(BA81)=2023),CONCATENATE("Se activó en ",YEAR(BA81)),
IF(AND(OR(AZ81="En proceso",AZ81="facturando"),AND(AV81="-",BA81="")),"Por revisar",
IF(BA81="",IF(AV81="NUEVAS",CONCATENATE("Estado: ",AZ81,", ",AV81),
IF(AX81=Meses!$A$3,"Por revisar",
IF(AT81="","Sin registro","En programación Frcst."))),"En programación")))),
"Error")</f>
        <v>Se activó en 2022</v>
      </c>
      <c r="BZ81" s="14" t="str">
        <f t="shared" si="3"/>
        <v/>
      </c>
      <c r="CA81" s="95" t="str">
        <f>IF(BY81="En programación Frcst.",VLOOKUP(AX81,Meses!$A$1:$H$14,3+HLOOKUP(Cronograma!AV81,Meses!$D$1:$G$2,2,FALSE),FALSE),
IF(BY81="En programación",BA81,""))</f>
        <v/>
      </c>
      <c r="CB81" s="95" t="str">
        <f t="shared" si="4"/>
        <v/>
      </c>
      <c r="CC81" s="91" t="str">
        <f>IFERROR(
(VLOOKUP(MONTH(CA81),Meses!$B$3:$C$14,2,FALSE)-DAY(CA81))/VLOOKUP(MONTH(CA81),Meses!$B$3:$C$14,2,FALSE)*CD81,
"")</f>
        <v/>
      </c>
      <c r="CD81" s="92">
        <f t="shared" si="5"/>
        <v>3641.4</v>
      </c>
    </row>
    <row r="82" spans="1:82" ht="47.4" thickBot="1" x14ac:dyDescent="0.6">
      <c r="A82" s="19" t="s">
        <v>281</v>
      </c>
      <c r="B82" s="19" t="s">
        <v>302</v>
      </c>
      <c r="C82" s="19" t="s">
        <v>303</v>
      </c>
      <c r="D82" s="19" t="s">
        <v>53</v>
      </c>
      <c r="E82" s="21">
        <v>44883</v>
      </c>
      <c r="F82" s="21">
        <v>45062.801157407397</v>
      </c>
      <c r="G82" s="21">
        <v>44883</v>
      </c>
      <c r="H82" s="21">
        <v>44890</v>
      </c>
      <c r="I82" s="21">
        <v>44910</v>
      </c>
      <c r="J82" s="21">
        <v>44910</v>
      </c>
      <c r="K82" s="119" t="s">
        <v>4530</v>
      </c>
      <c r="L82" s="19">
        <v>2022120323</v>
      </c>
      <c r="M82" s="21">
        <v>44897</v>
      </c>
      <c r="N82" s="21">
        <v>44910</v>
      </c>
      <c r="O82" s="19" t="s">
        <v>54</v>
      </c>
      <c r="P82" s="19" t="s">
        <v>54</v>
      </c>
      <c r="Q82" s="19" t="s">
        <v>55</v>
      </c>
      <c r="R82" s="19">
        <v>3496.8</v>
      </c>
      <c r="S82" s="19" t="s">
        <v>4540</v>
      </c>
      <c r="T82" s="19" t="s">
        <v>4540</v>
      </c>
      <c r="U82" s="19" t="e">
        <v>#NAME?</v>
      </c>
      <c r="V82" s="19" t="s">
        <v>80</v>
      </c>
      <c r="W82" s="19" t="s">
        <v>68</v>
      </c>
      <c r="X82" s="23">
        <v>44896</v>
      </c>
      <c r="Y82" s="23">
        <v>44903</v>
      </c>
      <c r="Z82" s="23">
        <v>44896</v>
      </c>
      <c r="AA82" s="23">
        <v>44896</v>
      </c>
      <c r="AB82" s="19" t="s">
        <v>58</v>
      </c>
      <c r="AC82" s="23">
        <v>44899</v>
      </c>
      <c r="AD82" s="19" t="s">
        <v>58</v>
      </c>
      <c r="AE82" s="23">
        <v>44901</v>
      </c>
      <c r="AF82" s="23">
        <v>44903</v>
      </c>
      <c r="AG82" s="23">
        <v>44903</v>
      </c>
      <c r="AH82" s="21">
        <v>44910</v>
      </c>
      <c r="AI82" s="19">
        <v>27</v>
      </c>
      <c r="AJ82" s="19">
        <v>7</v>
      </c>
      <c r="AK82" s="19">
        <v>20</v>
      </c>
      <c r="AL82" s="22" t="s">
        <v>4513</v>
      </c>
      <c r="AM82" s="19" t="s">
        <v>4532</v>
      </c>
      <c r="AN82" s="19">
        <v>15</v>
      </c>
      <c r="AO82" s="19" t="s">
        <v>304</v>
      </c>
      <c r="AP82" s="22" t="s">
        <v>82</v>
      </c>
      <c r="AQ82" s="19" t="s">
        <v>82</v>
      </c>
      <c r="AR82" s="19" t="s">
        <v>60</v>
      </c>
      <c r="AS82" s="19" t="s">
        <v>55</v>
      </c>
      <c r="AT82" s="19" t="s">
        <v>61</v>
      </c>
      <c r="AU82" s="19" t="s">
        <v>62</v>
      </c>
      <c r="AV82" s="19" t="s">
        <v>63</v>
      </c>
      <c r="AW82" s="19" t="s">
        <v>63</v>
      </c>
      <c r="AX82" s="19" t="s">
        <v>63</v>
      </c>
      <c r="AY82" s="19" t="s">
        <v>64</v>
      </c>
      <c r="AZ82" s="19" t="s">
        <v>3822</v>
      </c>
      <c r="BA82" s="21">
        <v>44910</v>
      </c>
      <c r="BB82" s="19">
        <v>12</v>
      </c>
      <c r="BC82" s="19">
        <v>2022</v>
      </c>
      <c r="BD82" s="19" t="s">
        <v>63</v>
      </c>
      <c r="BE82" s="19" t="s">
        <v>63</v>
      </c>
      <c r="BF82" s="19" t="s">
        <v>63</v>
      </c>
      <c r="BG82" s="19" t="s">
        <v>64</v>
      </c>
      <c r="BH82" s="22" t="s">
        <v>4513</v>
      </c>
      <c r="BI82" s="22" t="s">
        <v>4513</v>
      </c>
      <c r="BJ82" s="22"/>
      <c r="BK82" s="22"/>
      <c r="BL82" s="19" t="s">
        <v>4513</v>
      </c>
      <c r="BM82" s="22" t="s">
        <v>4513</v>
      </c>
      <c r="BN82" s="22" t="s">
        <v>4513</v>
      </c>
      <c r="BO82" s="22"/>
      <c r="BP82" s="22"/>
      <c r="BQ82" s="19" t="s">
        <v>64</v>
      </c>
      <c r="BR82" s="22"/>
      <c r="BS82" s="22"/>
      <c r="BT82" s="19">
        <v>27</v>
      </c>
      <c r="BU82" s="22"/>
      <c r="BV82" s="19"/>
      <c r="BW82" s="19"/>
      <c r="BX82" s="19">
        <v>2022</v>
      </c>
      <c r="BY82" s="95" t="str">
        <f>IFERROR(
IF(OR(AZ82="anulado",AZ82="stand by"),CONCATENATE(AZ82,": ",AT82),
IF(OR(YEAR(BA82)=2022,YEAR(BA82)=2023),CONCATENATE("Se activó en ",YEAR(BA82)),
IF(AND(OR(AZ82="En proceso",AZ82="facturando"),AND(AV82="-",BA82="")),"Por revisar",
IF(BA82="",IF(AV82="NUEVAS",CONCATENATE("Estado: ",AZ82,", ",AV82),
IF(AX82=Meses!$A$3,"Por revisar",
IF(AT82="","Sin registro","En programación Frcst."))),"En programación")))),
"Error")</f>
        <v>Se activó en 2022</v>
      </c>
      <c r="BZ82" s="14" t="str">
        <f t="shared" si="3"/>
        <v/>
      </c>
      <c r="CA82" s="95" t="str">
        <f>IF(BY82="En programación Frcst.",VLOOKUP(AX82,Meses!$A$1:$H$14,3+HLOOKUP(Cronograma!AV82,Meses!$D$1:$G$2,2,FALSE),FALSE),
IF(BY82="En programación",BA82,""))</f>
        <v/>
      </c>
      <c r="CB82" s="95" t="str">
        <f t="shared" si="4"/>
        <v/>
      </c>
      <c r="CC82" s="91" t="str">
        <f>IFERROR(
(VLOOKUP(MONTH(CA82),Meses!$B$3:$C$14,2,FALSE)-DAY(CA82))/VLOOKUP(MONTH(CA82),Meses!$B$3:$C$14,2,FALSE)*CD82,
"")</f>
        <v/>
      </c>
      <c r="CD82" s="92">
        <f t="shared" si="5"/>
        <v>3496.8</v>
      </c>
    </row>
    <row r="83" spans="1:82" ht="63" thickBot="1" x14ac:dyDescent="0.6">
      <c r="A83" s="25" t="s">
        <v>281</v>
      </c>
      <c r="B83" s="25" t="s">
        <v>305</v>
      </c>
      <c r="C83" s="25" t="s">
        <v>306</v>
      </c>
      <c r="D83" s="25" t="s">
        <v>53</v>
      </c>
      <c r="E83" s="26">
        <v>44883</v>
      </c>
      <c r="F83" s="26">
        <v>45062.803923611107</v>
      </c>
      <c r="G83" s="26">
        <v>44883</v>
      </c>
      <c r="H83" s="26">
        <v>44890</v>
      </c>
      <c r="I83" s="26">
        <v>44910</v>
      </c>
      <c r="J83" s="26">
        <v>44910</v>
      </c>
      <c r="K83" s="120" t="s">
        <v>4530</v>
      </c>
      <c r="L83" s="25">
        <v>2022120324</v>
      </c>
      <c r="M83" s="26">
        <v>44897</v>
      </c>
      <c r="N83" s="26">
        <v>44910</v>
      </c>
      <c r="O83" s="25" t="s">
        <v>54</v>
      </c>
      <c r="P83" s="25" t="s">
        <v>54</v>
      </c>
      <c r="Q83" s="25" t="s">
        <v>55</v>
      </c>
      <c r="R83" s="25">
        <v>6432</v>
      </c>
      <c r="S83" s="25" t="s">
        <v>4540</v>
      </c>
      <c r="T83" s="25" t="s">
        <v>4540</v>
      </c>
      <c r="U83" s="25" t="e">
        <v>#NAME?</v>
      </c>
      <c r="V83" s="25" t="s">
        <v>80</v>
      </c>
      <c r="W83" s="25" t="s">
        <v>68</v>
      </c>
      <c r="X83" s="23">
        <v>44896</v>
      </c>
      <c r="Y83" s="23">
        <v>44903</v>
      </c>
      <c r="Z83" s="23">
        <v>44896</v>
      </c>
      <c r="AA83" s="23">
        <v>44896</v>
      </c>
      <c r="AB83" s="25" t="s">
        <v>58</v>
      </c>
      <c r="AC83" s="23">
        <v>44899</v>
      </c>
      <c r="AD83" s="25" t="s">
        <v>58</v>
      </c>
      <c r="AE83" s="23">
        <v>44901</v>
      </c>
      <c r="AF83" s="23">
        <v>44903</v>
      </c>
      <c r="AG83" s="23">
        <v>44903</v>
      </c>
      <c r="AH83" s="26">
        <v>44910</v>
      </c>
      <c r="AI83" s="25">
        <v>27</v>
      </c>
      <c r="AJ83" s="25">
        <v>7</v>
      </c>
      <c r="AK83" s="25">
        <v>20</v>
      </c>
      <c r="AL83" s="27" t="s">
        <v>4513</v>
      </c>
      <c r="AM83" s="25" t="s">
        <v>4532</v>
      </c>
      <c r="AN83" s="25">
        <v>15</v>
      </c>
      <c r="AO83" s="25" t="s">
        <v>307</v>
      </c>
      <c r="AP83" s="27" t="s">
        <v>82</v>
      </c>
      <c r="AQ83" s="25" t="s">
        <v>82</v>
      </c>
      <c r="AR83" s="25" t="s">
        <v>60</v>
      </c>
      <c r="AS83" s="25" t="s">
        <v>55</v>
      </c>
      <c r="AT83" s="25" t="s">
        <v>61</v>
      </c>
      <c r="AU83" s="25" t="s">
        <v>62</v>
      </c>
      <c r="AV83" s="25" t="s">
        <v>63</v>
      </c>
      <c r="AW83" s="25" t="s">
        <v>63</v>
      </c>
      <c r="AX83" s="25" t="s">
        <v>63</v>
      </c>
      <c r="AY83" s="25" t="s">
        <v>64</v>
      </c>
      <c r="AZ83" s="25" t="s">
        <v>3822</v>
      </c>
      <c r="BA83" s="26">
        <v>44910</v>
      </c>
      <c r="BB83" s="25">
        <v>12</v>
      </c>
      <c r="BC83" s="25">
        <v>2022</v>
      </c>
      <c r="BD83" s="25" t="s">
        <v>63</v>
      </c>
      <c r="BE83" s="25" t="s">
        <v>63</v>
      </c>
      <c r="BF83" s="25" t="s">
        <v>63</v>
      </c>
      <c r="BG83" s="25" t="s">
        <v>64</v>
      </c>
      <c r="BH83" s="27" t="s">
        <v>4513</v>
      </c>
      <c r="BI83" s="27" t="s">
        <v>4513</v>
      </c>
      <c r="BJ83" s="27"/>
      <c r="BK83" s="27"/>
      <c r="BL83" s="25" t="s">
        <v>4513</v>
      </c>
      <c r="BM83" s="27" t="s">
        <v>4513</v>
      </c>
      <c r="BN83" s="27" t="s">
        <v>4513</v>
      </c>
      <c r="BO83" s="27"/>
      <c r="BP83" s="27"/>
      <c r="BQ83" s="25" t="s">
        <v>64</v>
      </c>
      <c r="BR83" s="27"/>
      <c r="BS83" s="27"/>
      <c r="BT83" s="25">
        <v>27</v>
      </c>
      <c r="BU83" s="27"/>
      <c r="BV83" s="25"/>
      <c r="BW83" s="25"/>
      <c r="BX83" s="25">
        <v>2022</v>
      </c>
      <c r="BY83" s="95" t="str">
        <f>IFERROR(
IF(OR(AZ83="anulado",AZ83="stand by"),CONCATENATE(AZ83,": ",AT83),
IF(OR(YEAR(BA83)=2022,YEAR(BA83)=2023),CONCATENATE("Se activó en ",YEAR(BA83)),
IF(AND(OR(AZ83="En proceso",AZ83="facturando"),AND(AV83="-",BA83="")),"Por revisar",
IF(BA83="",IF(AV83="NUEVAS",CONCATENATE("Estado: ",AZ83,", ",AV83),
IF(AX83=Meses!$A$3,"Por revisar",
IF(AT83="","Sin registro","En programación Frcst."))),"En programación")))),
"Error")</f>
        <v>Se activó en 2022</v>
      </c>
      <c r="BZ83" s="14" t="str">
        <f t="shared" si="3"/>
        <v/>
      </c>
      <c r="CA83" s="95" t="str">
        <f>IF(BY83="En programación Frcst.",VLOOKUP(AX83,Meses!$A$1:$H$14,3+HLOOKUP(Cronograma!AV83,Meses!$D$1:$G$2,2,FALSE),FALSE),
IF(BY83="En programación",BA83,""))</f>
        <v/>
      </c>
      <c r="CB83" s="95" t="str">
        <f t="shared" si="4"/>
        <v/>
      </c>
      <c r="CC83" s="91" t="str">
        <f>IFERROR(
(VLOOKUP(MONTH(CA83),Meses!$B$3:$C$14,2,FALSE)-DAY(CA83))/VLOOKUP(MONTH(CA83),Meses!$B$3:$C$14,2,FALSE)*CD83,
"")</f>
        <v/>
      </c>
      <c r="CD83" s="92">
        <f t="shared" si="5"/>
        <v>6432</v>
      </c>
    </row>
    <row r="84" spans="1:82" ht="47.4" thickBot="1" x14ac:dyDescent="0.6">
      <c r="A84" s="19" t="s">
        <v>281</v>
      </c>
      <c r="B84" s="19" t="s">
        <v>308</v>
      </c>
      <c r="C84" s="19" t="s">
        <v>309</v>
      </c>
      <c r="D84" s="19" t="s">
        <v>53</v>
      </c>
      <c r="E84" s="21">
        <v>44883</v>
      </c>
      <c r="F84" s="21">
        <v>45062.80128472222</v>
      </c>
      <c r="G84" s="21">
        <v>44883</v>
      </c>
      <c r="H84" s="21">
        <v>44890</v>
      </c>
      <c r="I84" s="21">
        <v>44917</v>
      </c>
      <c r="J84" s="21">
        <v>44917</v>
      </c>
      <c r="K84" s="119" t="s">
        <v>4530</v>
      </c>
      <c r="L84" s="19">
        <v>2022120310</v>
      </c>
      <c r="M84" s="21">
        <v>44897</v>
      </c>
      <c r="N84" s="21">
        <v>44910</v>
      </c>
      <c r="O84" s="19" t="s">
        <v>54</v>
      </c>
      <c r="P84" s="19" t="s">
        <v>54</v>
      </c>
      <c r="Q84" s="19" t="s">
        <v>55</v>
      </c>
      <c r="R84" s="19">
        <v>2991.4</v>
      </c>
      <c r="S84" s="19" t="s">
        <v>4531</v>
      </c>
      <c r="T84" s="19" t="s">
        <v>4531</v>
      </c>
      <c r="U84" s="19" t="e">
        <v>#NAME?</v>
      </c>
      <c r="V84" s="19" t="s">
        <v>80</v>
      </c>
      <c r="W84" s="19" t="s">
        <v>68</v>
      </c>
      <c r="X84" s="23">
        <v>44903</v>
      </c>
      <c r="Y84" s="23">
        <v>44910</v>
      </c>
      <c r="Z84" s="23">
        <v>44903</v>
      </c>
      <c r="AA84" s="23">
        <v>44903</v>
      </c>
      <c r="AB84" s="19" t="s">
        <v>58</v>
      </c>
      <c r="AC84" s="23">
        <v>44906</v>
      </c>
      <c r="AD84" s="19" t="s">
        <v>58</v>
      </c>
      <c r="AE84" s="23">
        <v>44908</v>
      </c>
      <c r="AF84" s="23">
        <v>44910</v>
      </c>
      <c r="AG84" s="23">
        <v>44910</v>
      </c>
      <c r="AH84" s="21">
        <v>44917</v>
      </c>
      <c r="AI84" s="19">
        <v>34</v>
      </c>
      <c r="AJ84" s="19">
        <v>7</v>
      </c>
      <c r="AK84" s="19">
        <v>27</v>
      </c>
      <c r="AL84" s="22" t="s">
        <v>4513</v>
      </c>
      <c r="AM84" s="19" t="s">
        <v>4532</v>
      </c>
      <c r="AN84" s="19">
        <v>22</v>
      </c>
      <c r="AO84" s="19" t="s">
        <v>310</v>
      </c>
      <c r="AP84" s="22" t="s">
        <v>82</v>
      </c>
      <c r="AQ84" s="19" t="s">
        <v>82</v>
      </c>
      <c r="AR84" s="19" t="s">
        <v>60</v>
      </c>
      <c r="AS84" s="19" t="s">
        <v>55</v>
      </c>
      <c r="AT84" s="19" t="s">
        <v>61</v>
      </c>
      <c r="AU84" s="19" t="s">
        <v>62</v>
      </c>
      <c r="AV84" s="19" t="s">
        <v>63</v>
      </c>
      <c r="AW84" s="19" t="s">
        <v>63</v>
      </c>
      <c r="AX84" s="19" t="s">
        <v>63</v>
      </c>
      <c r="AY84" s="19" t="s">
        <v>64</v>
      </c>
      <c r="AZ84" s="19" t="s">
        <v>3822</v>
      </c>
      <c r="BA84" s="21">
        <v>44910</v>
      </c>
      <c r="BB84" s="19">
        <v>12</v>
      </c>
      <c r="BC84" s="19">
        <v>2022</v>
      </c>
      <c r="BD84" s="19" t="s">
        <v>63</v>
      </c>
      <c r="BE84" s="19" t="s">
        <v>63</v>
      </c>
      <c r="BF84" s="19" t="s">
        <v>63</v>
      </c>
      <c r="BG84" s="19" t="s">
        <v>64</v>
      </c>
      <c r="BH84" s="22" t="s">
        <v>4513</v>
      </c>
      <c r="BI84" s="22" t="s">
        <v>4513</v>
      </c>
      <c r="BJ84" s="22"/>
      <c r="BK84" s="22"/>
      <c r="BL84" s="19" t="s">
        <v>4513</v>
      </c>
      <c r="BM84" s="22" t="s">
        <v>4513</v>
      </c>
      <c r="BN84" s="22" t="s">
        <v>4513</v>
      </c>
      <c r="BO84" s="22"/>
      <c r="BP84" s="22"/>
      <c r="BQ84" s="19" t="s">
        <v>64</v>
      </c>
      <c r="BR84" s="22"/>
      <c r="BS84" s="22"/>
      <c r="BT84" s="19">
        <v>34</v>
      </c>
      <c r="BU84" s="22"/>
      <c r="BV84" s="19"/>
      <c r="BW84" s="19"/>
      <c r="BX84" s="19">
        <v>2022</v>
      </c>
      <c r="BY84" s="95" t="str">
        <f>IFERROR(
IF(OR(AZ84="anulado",AZ84="stand by"),CONCATENATE(AZ84,": ",AT84),
IF(OR(YEAR(BA84)=2022,YEAR(BA84)=2023),CONCATENATE("Se activó en ",YEAR(BA84)),
IF(AND(OR(AZ84="En proceso",AZ84="facturando"),AND(AV84="-",BA84="")),"Por revisar",
IF(BA84="",IF(AV84="NUEVAS",CONCATENATE("Estado: ",AZ84,", ",AV84),
IF(AX84=Meses!$A$3,"Por revisar",
IF(AT84="","Sin registro","En programación Frcst."))),"En programación")))),
"Error")</f>
        <v>Se activó en 2022</v>
      </c>
      <c r="BZ84" s="14" t="str">
        <f t="shared" si="3"/>
        <v/>
      </c>
      <c r="CA84" s="95" t="str">
        <f>IF(BY84="En programación Frcst.",VLOOKUP(AX84,Meses!$A$1:$H$14,3+HLOOKUP(Cronograma!AV84,Meses!$D$1:$G$2,2,FALSE),FALSE),
IF(BY84="En programación",BA84,""))</f>
        <v/>
      </c>
      <c r="CB84" s="95" t="str">
        <f t="shared" si="4"/>
        <v/>
      </c>
      <c r="CC84" s="91" t="str">
        <f>IFERROR(
(VLOOKUP(MONTH(CA84),Meses!$B$3:$C$14,2,FALSE)-DAY(CA84))/VLOOKUP(MONTH(CA84),Meses!$B$3:$C$14,2,FALSE)*CD84,
"")</f>
        <v/>
      </c>
      <c r="CD84" s="92">
        <f t="shared" si="5"/>
        <v>2991.4</v>
      </c>
    </row>
    <row r="85" spans="1:82" ht="31.8" thickBot="1" x14ac:dyDescent="0.6">
      <c r="A85" s="25" t="s">
        <v>281</v>
      </c>
      <c r="B85" s="25" t="s">
        <v>311</v>
      </c>
      <c r="C85" s="25" t="s">
        <v>312</v>
      </c>
      <c r="D85" s="25" t="s">
        <v>53</v>
      </c>
      <c r="E85" s="26">
        <v>44883</v>
      </c>
      <c r="F85" s="26">
        <v>45062.800983796304</v>
      </c>
      <c r="G85" s="26">
        <v>44883</v>
      </c>
      <c r="H85" s="26">
        <v>44890</v>
      </c>
      <c r="I85" s="26">
        <v>45211</v>
      </c>
      <c r="J85" s="26">
        <v>45211</v>
      </c>
      <c r="K85" s="120" t="s">
        <v>4541</v>
      </c>
      <c r="L85" s="25">
        <v>2022120275</v>
      </c>
      <c r="M85" s="26">
        <v>44897</v>
      </c>
      <c r="N85" s="26">
        <v>44910</v>
      </c>
      <c r="O85" s="25" t="s">
        <v>54</v>
      </c>
      <c r="P85" s="25" t="s">
        <v>54</v>
      </c>
      <c r="Q85" s="25" t="s">
        <v>55</v>
      </c>
      <c r="R85" s="25">
        <v>2842.8</v>
      </c>
      <c r="S85" s="25" t="s">
        <v>4542</v>
      </c>
      <c r="T85" s="25" t="s">
        <v>4542</v>
      </c>
      <c r="U85" s="25" t="e">
        <v>#NAME?</v>
      </c>
      <c r="V85" s="25" t="s">
        <v>80</v>
      </c>
      <c r="W85" s="25" t="s">
        <v>68</v>
      </c>
      <c r="X85" s="23">
        <v>45197</v>
      </c>
      <c r="Y85" s="23">
        <v>45204</v>
      </c>
      <c r="Z85" s="23">
        <v>45197</v>
      </c>
      <c r="AA85" s="23">
        <v>45197</v>
      </c>
      <c r="AB85" s="25" t="s">
        <v>58</v>
      </c>
      <c r="AC85" s="23">
        <v>45200</v>
      </c>
      <c r="AD85" s="25" t="s">
        <v>58</v>
      </c>
      <c r="AE85" s="23">
        <v>45202</v>
      </c>
      <c r="AF85" s="23">
        <v>45204</v>
      </c>
      <c r="AG85" s="23">
        <v>45204</v>
      </c>
      <c r="AH85" s="26">
        <v>45211</v>
      </c>
      <c r="AI85" s="25">
        <v>328</v>
      </c>
      <c r="AJ85" s="25">
        <v>7</v>
      </c>
      <c r="AK85" s="25">
        <v>321</v>
      </c>
      <c r="AL85" s="25" t="s">
        <v>15</v>
      </c>
      <c r="AM85" s="25" t="s">
        <v>4543</v>
      </c>
      <c r="AN85" s="25">
        <v>12</v>
      </c>
      <c r="AO85" s="27"/>
      <c r="AP85" s="25" t="s">
        <v>82</v>
      </c>
      <c r="AQ85" s="25" t="s">
        <v>82</v>
      </c>
      <c r="AR85" s="25" t="s">
        <v>60</v>
      </c>
      <c r="AS85" s="25" t="s">
        <v>55</v>
      </c>
      <c r="AT85" s="25" t="s">
        <v>61</v>
      </c>
      <c r="AU85" s="25" t="s">
        <v>62</v>
      </c>
      <c r="AV85" s="25" t="s">
        <v>63</v>
      </c>
      <c r="AW85" s="25" t="s">
        <v>63</v>
      </c>
      <c r="AX85" s="25" t="s">
        <v>63</v>
      </c>
      <c r="AY85" s="25" t="s">
        <v>64</v>
      </c>
      <c r="AZ85" s="25" t="s">
        <v>3822</v>
      </c>
      <c r="BA85" s="26">
        <v>44910</v>
      </c>
      <c r="BB85" s="25">
        <v>12</v>
      </c>
      <c r="BC85" s="25">
        <v>2022</v>
      </c>
      <c r="BD85" s="25" t="s">
        <v>63</v>
      </c>
      <c r="BE85" s="25" t="s">
        <v>63</v>
      </c>
      <c r="BF85" s="25" t="s">
        <v>63</v>
      </c>
      <c r="BG85" s="25" t="s">
        <v>64</v>
      </c>
      <c r="BH85" s="27" t="s">
        <v>4513</v>
      </c>
      <c r="BI85" s="27" t="s">
        <v>4513</v>
      </c>
      <c r="BJ85" s="27"/>
      <c r="BK85" s="27"/>
      <c r="BL85" s="25" t="s">
        <v>4513</v>
      </c>
      <c r="BM85" s="27" t="s">
        <v>4513</v>
      </c>
      <c r="BN85" s="27" t="s">
        <v>4513</v>
      </c>
      <c r="BO85" s="27"/>
      <c r="BP85" s="27"/>
      <c r="BQ85" s="25" t="s">
        <v>64</v>
      </c>
      <c r="BR85" s="27"/>
      <c r="BS85" s="27"/>
      <c r="BT85" s="25">
        <v>328</v>
      </c>
      <c r="BU85" s="27"/>
      <c r="BV85" s="25"/>
      <c r="BW85" s="25"/>
      <c r="BX85" s="25">
        <v>2023</v>
      </c>
      <c r="BY85" s="95" t="str">
        <f>IFERROR(
IF(OR(AZ85="anulado",AZ85="stand by"),CONCATENATE(AZ85,": ",AT85),
IF(OR(YEAR(BA85)=2022,YEAR(BA85)=2023),CONCATENATE("Se activó en ",YEAR(BA85)),
IF(AND(OR(AZ85="En proceso",AZ85="facturando"),AND(AV85="-",BA85="")),"Por revisar",
IF(BA85="",IF(AV85="NUEVAS",CONCATENATE("Estado: ",AZ85,", ",AV85),
IF(AX85=Meses!$A$3,"Por revisar",
IF(AT85="","Sin registro","En programación Frcst."))),"En programación")))),
"Error")</f>
        <v>Se activó en 2022</v>
      </c>
      <c r="BZ85" s="14" t="str">
        <f t="shared" si="3"/>
        <v/>
      </c>
      <c r="CA85" s="95" t="str">
        <f>IF(BY85="En programación Frcst.",VLOOKUP(AX85,Meses!$A$1:$H$14,3+HLOOKUP(Cronograma!AV85,Meses!$D$1:$G$2,2,FALSE),FALSE),
IF(BY85="En programación",BA85,""))</f>
        <v/>
      </c>
      <c r="CB85" s="95" t="str">
        <f t="shared" si="4"/>
        <v/>
      </c>
      <c r="CC85" s="91" t="str">
        <f>IFERROR(
(VLOOKUP(MONTH(CA85),Meses!$B$3:$C$14,2,FALSE)-DAY(CA85))/VLOOKUP(MONTH(CA85),Meses!$B$3:$C$14,2,FALSE)*CD85,
"")</f>
        <v/>
      </c>
      <c r="CD85" s="92">
        <f t="shared" si="5"/>
        <v>2842.8</v>
      </c>
    </row>
    <row r="86" spans="1:82" ht="47.4" thickBot="1" x14ac:dyDescent="0.6">
      <c r="A86" s="19" t="s">
        <v>281</v>
      </c>
      <c r="B86" s="19" t="s">
        <v>313</v>
      </c>
      <c r="C86" s="19" t="s">
        <v>314</v>
      </c>
      <c r="D86" s="19" t="s">
        <v>53</v>
      </c>
      <c r="E86" s="21">
        <v>44883</v>
      </c>
      <c r="F86" s="21">
        <v>45062.803657407407</v>
      </c>
      <c r="G86" s="21">
        <v>44883</v>
      </c>
      <c r="H86" s="21">
        <v>44890</v>
      </c>
      <c r="I86" s="21">
        <v>44912</v>
      </c>
      <c r="J86" s="21">
        <v>44912</v>
      </c>
      <c r="K86" s="119" t="s">
        <v>4530</v>
      </c>
      <c r="L86" s="19">
        <v>2022120249</v>
      </c>
      <c r="M86" s="21">
        <v>44897</v>
      </c>
      <c r="N86" s="21">
        <v>44917</v>
      </c>
      <c r="O86" s="19" t="s">
        <v>54</v>
      </c>
      <c r="P86" s="19" t="s">
        <v>54</v>
      </c>
      <c r="Q86" s="19" t="s">
        <v>55</v>
      </c>
      <c r="R86" s="19">
        <v>662.6</v>
      </c>
      <c r="S86" s="19" t="s">
        <v>4540</v>
      </c>
      <c r="T86" s="19" t="s">
        <v>4540</v>
      </c>
      <c r="U86" s="19" t="e">
        <v>#NAME?</v>
      </c>
      <c r="V86" s="19" t="s">
        <v>80</v>
      </c>
      <c r="W86" s="19" t="s">
        <v>68</v>
      </c>
      <c r="X86" s="23">
        <v>44898</v>
      </c>
      <c r="Y86" s="23">
        <v>44905</v>
      </c>
      <c r="Z86" s="23">
        <v>44898</v>
      </c>
      <c r="AA86" s="23">
        <v>44898</v>
      </c>
      <c r="AB86" s="19" t="s">
        <v>58</v>
      </c>
      <c r="AC86" s="23">
        <v>44901</v>
      </c>
      <c r="AD86" s="19" t="s">
        <v>58</v>
      </c>
      <c r="AE86" s="23">
        <v>44903</v>
      </c>
      <c r="AF86" s="23">
        <v>44905</v>
      </c>
      <c r="AG86" s="23">
        <v>44905</v>
      </c>
      <c r="AH86" s="21">
        <v>44912</v>
      </c>
      <c r="AI86" s="19">
        <v>29</v>
      </c>
      <c r="AJ86" s="19">
        <v>7</v>
      </c>
      <c r="AK86" s="19">
        <v>22</v>
      </c>
      <c r="AL86" s="19" t="s">
        <v>15</v>
      </c>
      <c r="AM86" s="19" t="s">
        <v>4532</v>
      </c>
      <c r="AN86" s="19">
        <v>17</v>
      </c>
      <c r="AO86" s="22"/>
      <c r="AP86" s="22" t="s">
        <v>82</v>
      </c>
      <c r="AQ86" s="19" t="s">
        <v>82</v>
      </c>
      <c r="AR86" s="19" t="s">
        <v>60</v>
      </c>
      <c r="AS86" s="19" t="s">
        <v>55</v>
      </c>
      <c r="AT86" s="19" t="s">
        <v>61</v>
      </c>
      <c r="AU86" s="19" t="s">
        <v>62</v>
      </c>
      <c r="AV86" s="19" t="s">
        <v>63</v>
      </c>
      <c r="AW86" s="19" t="s">
        <v>63</v>
      </c>
      <c r="AX86" s="19" t="s">
        <v>63</v>
      </c>
      <c r="AY86" s="19" t="s">
        <v>64</v>
      </c>
      <c r="AZ86" s="19" t="s">
        <v>3822</v>
      </c>
      <c r="BA86" s="21">
        <v>44917</v>
      </c>
      <c r="BB86" s="19">
        <v>12</v>
      </c>
      <c r="BC86" s="19">
        <v>2022</v>
      </c>
      <c r="BD86" s="19" t="s">
        <v>63</v>
      </c>
      <c r="BE86" s="19" t="s">
        <v>63</v>
      </c>
      <c r="BF86" s="19" t="s">
        <v>63</v>
      </c>
      <c r="BG86" s="19" t="s">
        <v>64</v>
      </c>
      <c r="BH86" s="22" t="s">
        <v>4513</v>
      </c>
      <c r="BI86" s="22" t="s">
        <v>4513</v>
      </c>
      <c r="BJ86" s="22"/>
      <c r="BK86" s="22"/>
      <c r="BL86" s="19" t="s">
        <v>4513</v>
      </c>
      <c r="BM86" s="22" t="s">
        <v>4513</v>
      </c>
      <c r="BN86" s="22" t="s">
        <v>4513</v>
      </c>
      <c r="BO86" s="22"/>
      <c r="BP86" s="22"/>
      <c r="BQ86" s="19" t="s">
        <v>64</v>
      </c>
      <c r="BR86" s="22"/>
      <c r="BS86" s="22"/>
      <c r="BT86" s="19">
        <v>29</v>
      </c>
      <c r="BU86" s="22"/>
      <c r="BV86" s="19"/>
      <c r="BW86" s="19"/>
      <c r="BX86" s="19">
        <v>2022</v>
      </c>
      <c r="BY86" s="95" t="str">
        <f>IFERROR(
IF(OR(AZ86="anulado",AZ86="stand by"),CONCATENATE(AZ86,": ",AT86),
IF(OR(YEAR(BA86)=2022,YEAR(BA86)=2023),CONCATENATE("Se activó en ",YEAR(BA86)),
IF(AND(OR(AZ86="En proceso",AZ86="facturando"),AND(AV86="-",BA86="")),"Por revisar",
IF(BA86="",IF(AV86="NUEVAS",CONCATENATE("Estado: ",AZ86,", ",AV86),
IF(AX86=Meses!$A$3,"Por revisar",
IF(AT86="","Sin registro","En programación Frcst."))),"En programación")))),
"Error")</f>
        <v>Se activó en 2022</v>
      </c>
      <c r="BZ86" s="14" t="str">
        <f t="shared" si="3"/>
        <v/>
      </c>
      <c r="CA86" s="95" t="str">
        <f>IF(BY86="En programación Frcst.",VLOOKUP(AX86,Meses!$A$1:$H$14,3+HLOOKUP(Cronograma!AV86,Meses!$D$1:$G$2,2,FALSE),FALSE),
IF(BY86="En programación",BA86,""))</f>
        <v/>
      </c>
      <c r="CB86" s="95" t="str">
        <f t="shared" si="4"/>
        <v/>
      </c>
      <c r="CC86" s="91" t="str">
        <f>IFERROR(
(VLOOKUP(MONTH(CA86),Meses!$B$3:$C$14,2,FALSE)-DAY(CA86))/VLOOKUP(MONTH(CA86),Meses!$B$3:$C$14,2,FALSE)*CD86,
"")</f>
        <v/>
      </c>
      <c r="CD86" s="92">
        <f t="shared" si="5"/>
        <v>662.6</v>
      </c>
    </row>
    <row r="87" spans="1:82" ht="47.4" thickBot="1" x14ac:dyDescent="0.6">
      <c r="A87" s="25" t="s">
        <v>281</v>
      </c>
      <c r="B87" s="25" t="s">
        <v>315</v>
      </c>
      <c r="C87" s="25" t="s">
        <v>316</v>
      </c>
      <c r="D87" s="25" t="s">
        <v>53</v>
      </c>
      <c r="E87" s="26">
        <v>44883</v>
      </c>
      <c r="F87" s="26">
        <v>45062.80195601852</v>
      </c>
      <c r="G87" s="26">
        <v>44883</v>
      </c>
      <c r="H87" s="26">
        <v>44890</v>
      </c>
      <c r="I87" s="26">
        <v>44914</v>
      </c>
      <c r="J87" s="26">
        <v>44914</v>
      </c>
      <c r="K87" s="120" t="s">
        <v>4530</v>
      </c>
      <c r="L87" s="25">
        <v>2022120259</v>
      </c>
      <c r="M87" s="26">
        <v>44897</v>
      </c>
      <c r="N87" s="26">
        <v>44917</v>
      </c>
      <c r="O87" s="25" t="s">
        <v>54</v>
      </c>
      <c r="P87" s="25" t="s">
        <v>54</v>
      </c>
      <c r="Q87" s="25" t="s">
        <v>55</v>
      </c>
      <c r="R87" s="25">
        <v>1190</v>
      </c>
      <c r="S87" s="25" t="s">
        <v>4531</v>
      </c>
      <c r="T87" s="25" t="s">
        <v>4531</v>
      </c>
      <c r="U87" s="25" t="e">
        <v>#NAME?</v>
      </c>
      <c r="V87" s="25" t="s">
        <v>80</v>
      </c>
      <c r="W87" s="25" t="s">
        <v>68</v>
      </c>
      <c r="X87" s="23">
        <v>44900</v>
      </c>
      <c r="Y87" s="23">
        <v>44907</v>
      </c>
      <c r="Z87" s="23">
        <v>44900</v>
      </c>
      <c r="AA87" s="23">
        <v>44900</v>
      </c>
      <c r="AB87" s="25" t="s">
        <v>58</v>
      </c>
      <c r="AC87" s="23">
        <v>44903</v>
      </c>
      <c r="AD87" s="25" t="s">
        <v>58</v>
      </c>
      <c r="AE87" s="23">
        <v>44905</v>
      </c>
      <c r="AF87" s="23">
        <v>44907</v>
      </c>
      <c r="AG87" s="23">
        <v>44907</v>
      </c>
      <c r="AH87" s="26">
        <v>44914</v>
      </c>
      <c r="AI87" s="25">
        <v>31</v>
      </c>
      <c r="AJ87" s="25">
        <v>7</v>
      </c>
      <c r="AK87" s="25">
        <v>24</v>
      </c>
      <c r="AL87" s="27" t="s">
        <v>4513</v>
      </c>
      <c r="AM87" s="25" t="s">
        <v>4532</v>
      </c>
      <c r="AN87" s="25">
        <v>19</v>
      </c>
      <c r="AO87" s="25" t="s">
        <v>317</v>
      </c>
      <c r="AP87" s="27" t="s">
        <v>82</v>
      </c>
      <c r="AQ87" s="25" t="s">
        <v>82</v>
      </c>
      <c r="AR87" s="25" t="s">
        <v>60</v>
      </c>
      <c r="AS87" s="25" t="s">
        <v>55</v>
      </c>
      <c r="AT87" s="25" t="s">
        <v>61</v>
      </c>
      <c r="AU87" s="25" t="s">
        <v>62</v>
      </c>
      <c r="AV87" s="25" t="s">
        <v>63</v>
      </c>
      <c r="AW87" s="25" t="s">
        <v>63</v>
      </c>
      <c r="AX87" s="25" t="s">
        <v>63</v>
      </c>
      <c r="AY87" s="25" t="s">
        <v>64</v>
      </c>
      <c r="AZ87" s="25" t="s">
        <v>3822</v>
      </c>
      <c r="BA87" s="26">
        <v>44917</v>
      </c>
      <c r="BB87" s="25">
        <v>12</v>
      </c>
      <c r="BC87" s="25">
        <v>2022</v>
      </c>
      <c r="BD87" s="25" t="s">
        <v>63</v>
      </c>
      <c r="BE87" s="25" t="s">
        <v>63</v>
      </c>
      <c r="BF87" s="25" t="s">
        <v>63</v>
      </c>
      <c r="BG87" s="25" t="s">
        <v>64</v>
      </c>
      <c r="BH87" s="27" t="s">
        <v>4513</v>
      </c>
      <c r="BI87" s="27" t="s">
        <v>4513</v>
      </c>
      <c r="BJ87" s="27"/>
      <c r="BK87" s="27"/>
      <c r="BL87" s="25" t="s">
        <v>4513</v>
      </c>
      <c r="BM87" s="27" t="s">
        <v>4513</v>
      </c>
      <c r="BN87" s="27" t="s">
        <v>4513</v>
      </c>
      <c r="BO87" s="27"/>
      <c r="BP87" s="27"/>
      <c r="BQ87" s="25" t="s">
        <v>64</v>
      </c>
      <c r="BR87" s="27"/>
      <c r="BS87" s="27"/>
      <c r="BT87" s="25">
        <v>31</v>
      </c>
      <c r="BU87" s="27"/>
      <c r="BV87" s="25"/>
      <c r="BW87" s="25"/>
      <c r="BX87" s="25">
        <v>2022</v>
      </c>
      <c r="BY87" s="95" t="str">
        <f>IFERROR(
IF(OR(AZ87="anulado",AZ87="stand by"),CONCATENATE(AZ87,": ",AT87),
IF(OR(YEAR(BA87)=2022,YEAR(BA87)=2023),CONCATENATE("Se activó en ",YEAR(BA87)),
IF(AND(OR(AZ87="En proceso",AZ87="facturando"),AND(AV87="-",BA87="")),"Por revisar",
IF(BA87="",IF(AV87="NUEVAS",CONCATENATE("Estado: ",AZ87,", ",AV87),
IF(AX87=Meses!$A$3,"Por revisar",
IF(AT87="","Sin registro","En programación Frcst."))),"En programación")))),
"Error")</f>
        <v>Se activó en 2022</v>
      </c>
      <c r="BZ87" s="14" t="str">
        <f t="shared" si="3"/>
        <v/>
      </c>
      <c r="CA87" s="95" t="str">
        <f>IF(BY87="En programación Frcst.",VLOOKUP(AX87,Meses!$A$1:$H$14,3+HLOOKUP(Cronograma!AV87,Meses!$D$1:$G$2,2,FALSE),FALSE),
IF(BY87="En programación",BA87,""))</f>
        <v/>
      </c>
      <c r="CB87" s="95" t="str">
        <f t="shared" si="4"/>
        <v/>
      </c>
      <c r="CC87" s="91" t="str">
        <f>IFERROR(
(VLOOKUP(MONTH(CA87),Meses!$B$3:$C$14,2,FALSE)-DAY(CA87))/VLOOKUP(MONTH(CA87),Meses!$B$3:$C$14,2,FALSE)*CD87,
"")</f>
        <v/>
      </c>
      <c r="CD87" s="92">
        <f t="shared" si="5"/>
        <v>1190</v>
      </c>
    </row>
    <row r="88" spans="1:82" ht="47.4" thickBot="1" x14ac:dyDescent="0.6">
      <c r="A88" s="19" t="s">
        <v>281</v>
      </c>
      <c r="B88" s="19" t="s">
        <v>318</v>
      </c>
      <c r="C88" s="19" t="s">
        <v>319</v>
      </c>
      <c r="D88" s="19" t="s">
        <v>53</v>
      </c>
      <c r="E88" s="21">
        <v>44883</v>
      </c>
      <c r="F88" s="21">
        <v>45062.801041666673</v>
      </c>
      <c r="G88" s="21">
        <v>44883</v>
      </c>
      <c r="H88" s="21">
        <v>44890</v>
      </c>
      <c r="I88" s="21">
        <v>44915</v>
      </c>
      <c r="J88" s="21">
        <v>44915</v>
      </c>
      <c r="K88" s="119" t="s">
        <v>4530</v>
      </c>
      <c r="L88" s="19">
        <v>2022120281</v>
      </c>
      <c r="M88" s="21">
        <v>44897</v>
      </c>
      <c r="N88" s="21">
        <v>44917</v>
      </c>
      <c r="O88" s="19" t="s">
        <v>54</v>
      </c>
      <c r="P88" s="19" t="s">
        <v>54</v>
      </c>
      <c r="Q88" s="19" t="s">
        <v>55</v>
      </c>
      <c r="R88" s="19">
        <v>3164</v>
      </c>
      <c r="S88" s="19" t="s">
        <v>4531</v>
      </c>
      <c r="T88" s="19" t="s">
        <v>4531</v>
      </c>
      <c r="U88" s="19" t="e">
        <v>#NAME?</v>
      </c>
      <c r="V88" s="19" t="s">
        <v>80</v>
      </c>
      <c r="W88" s="19" t="s">
        <v>68</v>
      </c>
      <c r="X88" s="23">
        <v>44901</v>
      </c>
      <c r="Y88" s="23">
        <v>44908</v>
      </c>
      <c r="Z88" s="23">
        <v>44901</v>
      </c>
      <c r="AA88" s="23">
        <v>44901</v>
      </c>
      <c r="AB88" s="19" t="s">
        <v>58</v>
      </c>
      <c r="AC88" s="23">
        <v>44904</v>
      </c>
      <c r="AD88" s="19" t="s">
        <v>58</v>
      </c>
      <c r="AE88" s="23">
        <v>44906</v>
      </c>
      <c r="AF88" s="23">
        <v>44908</v>
      </c>
      <c r="AG88" s="23">
        <v>44908</v>
      </c>
      <c r="AH88" s="21">
        <v>44915</v>
      </c>
      <c r="AI88" s="19">
        <v>32</v>
      </c>
      <c r="AJ88" s="19">
        <v>7</v>
      </c>
      <c r="AK88" s="19">
        <v>25</v>
      </c>
      <c r="AL88" s="22" t="s">
        <v>4513</v>
      </c>
      <c r="AM88" s="19" t="s">
        <v>4532</v>
      </c>
      <c r="AN88" s="19">
        <v>20</v>
      </c>
      <c r="AO88" s="19" t="s">
        <v>320</v>
      </c>
      <c r="AP88" s="22" t="s">
        <v>82</v>
      </c>
      <c r="AQ88" s="19" t="s">
        <v>82</v>
      </c>
      <c r="AR88" s="19" t="s">
        <v>60</v>
      </c>
      <c r="AS88" s="19" t="s">
        <v>55</v>
      </c>
      <c r="AT88" s="19" t="s">
        <v>61</v>
      </c>
      <c r="AU88" s="19" t="s">
        <v>62</v>
      </c>
      <c r="AV88" s="19" t="s">
        <v>63</v>
      </c>
      <c r="AW88" s="19" t="s">
        <v>63</v>
      </c>
      <c r="AX88" s="19" t="s">
        <v>63</v>
      </c>
      <c r="AY88" s="19" t="s">
        <v>64</v>
      </c>
      <c r="AZ88" s="19" t="s">
        <v>3822</v>
      </c>
      <c r="BA88" s="21">
        <v>44917</v>
      </c>
      <c r="BB88" s="19">
        <v>12</v>
      </c>
      <c r="BC88" s="19">
        <v>2022</v>
      </c>
      <c r="BD88" s="19" t="s">
        <v>63</v>
      </c>
      <c r="BE88" s="19" t="s">
        <v>63</v>
      </c>
      <c r="BF88" s="19" t="s">
        <v>63</v>
      </c>
      <c r="BG88" s="19" t="s">
        <v>64</v>
      </c>
      <c r="BH88" s="22" t="s">
        <v>4513</v>
      </c>
      <c r="BI88" s="22" t="s">
        <v>4513</v>
      </c>
      <c r="BJ88" s="22"/>
      <c r="BK88" s="22"/>
      <c r="BL88" s="19" t="s">
        <v>4513</v>
      </c>
      <c r="BM88" s="22" t="s">
        <v>4513</v>
      </c>
      <c r="BN88" s="22" t="s">
        <v>4513</v>
      </c>
      <c r="BO88" s="22"/>
      <c r="BP88" s="22"/>
      <c r="BQ88" s="19" t="s">
        <v>64</v>
      </c>
      <c r="BR88" s="22"/>
      <c r="BS88" s="22"/>
      <c r="BT88" s="19">
        <v>32</v>
      </c>
      <c r="BU88" s="22"/>
      <c r="BV88" s="19"/>
      <c r="BW88" s="19"/>
      <c r="BX88" s="19">
        <v>2022</v>
      </c>
      <c r="BY88" s="95" t="str">
        <f>IFERROR(
IF(OR(AZ88="anulado",AZ88="stand by"),CONCATENATE(AZ88,": ",AT88),
IF(OR(YEAR(BA88)=2022,YEAR(BA88)=2023),CONCATENATE("Se activó en ",YEAR(BA88)),
IF(AND(OR(AZ88="En proceso",AZ88="facturando"),AND(AV88="-",BA88="")),"Por revisar",
IF(BA88="",IF(AV88="NUEVAS",CONCATENATE("Estado: ",AZ88,", ",AV88),
IF(AX88=Meses!$A$3,"Por revisar",
IF(AT88="","Sin registro","En programación Frcst."))),"En programación")))),
"Error")</f>
        <v>Se activó en 2022</v>
      </c>
      <c r="BZ88" s="14" t="str">
        <f t="shared" si="3"/>
        <v/>
      </c>
      <c r="CA88" s="95" t="str">
        <f>IF(BY88="En programación Frcst.",VLOOKUP(AX88,Meses!$A$1:$H$14,3+HLOOKUP(Cronograma!AV88,Meses!$D$1:$G$2,2,FALSE),FALSE),
IF(BY88="En programación",BA88,""))</f>
        <v/>
      </c>
      <c r="CB88" s="95" t="str">
        <f t="shared" si="4"/>
        <v/>
      </c>
      <c r="CC88" s="91" t="str">
        <f>IFERROR(
(VLOOKUP(MONTH(CA88),Meses!$B$3:$C$14,2,FALSE)-DAY(CA88))/VLOOKUP(MONTH(CA88),Meses!$B$3:$C$14,2,FALSE)*CD88,
"")</f>
        <v/>
      </c>
      <c r="CD88" s="92">
        <f t="shared" si="5"/>
        <v>3164</v>
      </c>
    </row>
    <row r="89" spans="1:82" ht="47.4" thickBot="1" x14ac:dyDescent="0.6">
      <c r="A89" s="25" t="s">
        <v>281</v>
      </c>
      <c r="B89" s="25" t="s">
        <v>321</v>
      </c>
      <c r="C89" s="25" t="s">
        <v>322</v>
      </c>
      <c r="D89" s="25" t="s">
        <v>53</v>
      </c>
      <c r="E89" s="26">
        <v>44883</v>
      </c>
      <c r="F89" s="26">
        <v>45062.801180555558</v>
      </c>
      <c r="G89" s="26">
        <v>44883</v>
      </c>
      <c r="H89" s="26">
        <v>44890</v>
      </c>
      <c r="I89" s="26">
        <v>44915</v>
      </c>
      <c r="J89" s="26">
        <v>44915</v>
      </c>
      <c r="K89" s="120" t="s">
        <v>4530</v>
      </c>
      <c r="L89" s="25">
        <v>2022120304</v>
      </c>
      <c r="M89" s="26">
        <v>44897</v>
      </c>
      <c r="N89" s="26">
        <v>44917</v>
      </c>
      <c r="O89" s="25" t="s">
        <v>54</v>
      </c>
      <c r="P89" s="25" t="s">
        <v>54</v>
      </c>
      <c r="Q89" s="25" t="s">
        <v>55</v>
      </c>
      <c r="R89" s="25">
        <v>1836</v>
      </c>
      <c r="S89" s="25" t="s">
        <v>4531</v>
      </c>
      <c r="T89" s="25" t="s">
        <v>4531</v>
      </c>
      <c r="U89" s="25" t="e">
        <v>#NAME?</v>
      </c>
      <c r="V89" s="25" t="s">
        <v>80</v>
      </c>
      <c r="W89" s="25" t="s">
        <v>68</v>
      </c>
      <c r="X89" s="23">
        <v>44901</v>
      </c>
      <c r="Y89" s="23">
        <v>44908</v>
      </c>
      <c r="Z89" s="23">
        <v>44901</v>
      </c>
      <c r="AA89" s="23">
        <v>44901</v>
      </c>
      <c r="AB89" s="25" t="s">
        <v>58</v>
      </c>
      <c r="AC89" s="23">
        <v>44904</v>
      </c>
      <c r="AD89" s="25" t="s">
        <v>58</v>
      </c>
      <c r="AE89" s="23">
        <v>44906</v>
      </c>
      <c r="AF89" s="23">
        <v>44908</v>
      </c>
      <c r="AG89" s="23">
        <v>44908</v>
      </c>
      <c r="AH89" s="26">
        <v>44915</v>
      </c>
      <c r="AI89" s="25">
        <v>32</v>
      </c>
      <c r="AJ89" s="25">
        <v>7</v>
      </c>
      <c r="AK89" s="25">
        <v>25</v>
      </c>
      <c r="AL89" s="27" t="s">
        <v>4513</v>
      </c>
      <c r="AM89" s="25" t="s">
        <v>4532</v>
      </c>
      <c r="AN89" s="25">
        <v>20</v>
      </c>
      <c r="AO89" s="25" t="s">
        <v>323</v>
      </c>
      <c r="AP89" s="27" t="s">
        <v>82</v>
      </c>
      <c r="AQ89" s="25" t="s">
        <v>82</v>
      </c>
      <c r="AR89" s="25" t="s">
        <v>60</v>
      </c>
      <c r="AS89" s="25" t="s">
        <v>55</v>
      </c>
      <c r="AT89" s="25" t="s">
        <v>61</v>
      </c>
      <c r="AU89" s="25" t="s">
        <v>62</v>
      </c>
      <c r="AV89" s="25" t="s">
        <v>63</v>
      </c>
      <c r="AW89" s="25" t="s">
        <v>63</v>
      </c>
      <c r="AX89" s="25" t="s">
        <v>63</v>
      </c>
      <c r="AY89" s="25" t="s">
        <v>64</v>
      </c>
      <c r="AZ89" s="25" t="s">
        <v>3822</v>
      </c>
      <c r="BA89" s="26">
        <v>44917</v>
      </c>
      <c r="BB89" s="25">
        <v>12</v>
      </c>
      <c r="BC89" s="25">
        <v>2022</v>
      </c>
      <c r="BD89" s="25" t="s">
        <v>63</v>
      </c>
      <c r="BE89" s="25" t="s">
        <v>63</v>
      </c>
      <c r="BF89" s="25" t="s">
        <v>63</v>
      </c>
      <c r="BG89" s="25" t="s">
        <v>64</v>
      </c>
      <c r="BH89" s="27" t="s">
        <v>4513</v>
      </c>
      <c r="BI89" s="27" t="s">
        <v>4513</v>
      </c>
      <c r="BJ89" s="27"/>
      <c r="BK89" s="27"/>
      <c r="BL89" s="25" t="s">
        <v>4513</v>
      </c>
      <c r="BM89" s="27" t="s">
        <v>4513</v>
      </c>
      <c r="BN89" s="27" t="s">
        <v>4513</v>
      </c>
      <c r="BO89" s="27"/>
      <c r="BP89" s="27"/>
      <c r="BQ89" s="25" t="s">
        <v>64</v>
      </c>
      <c r="BR89" s="27"/>
      <c r="BS89" s="27"/>
      <c r="BT89" s="25">
        <v>32</v>
      </c>
      <c r="BU89" s="27"/>
      <c r="BV89" s="25"/>
      <c r="BW89" s="25"/>
      <c r="BX89" s="25">
        <v>2022</v>
      </c>
      <c r="BY89" s="95" t="str">
        <f>IFERROR(
IF(OR(AZ89="anulado",AZ89="stand by"),CONCATENATE(AZ89,": ",AT89),
IF(OR(YEAR(BA89)=2022,YEAR(BA89)=2023),CONCATENATE("Se activó en ",YEAR(BA89)),
IF(AND(OR(AZ89="En proceso",AZ89="facturando"),AND(AV89="-",BA89="")),"Por revisar",
IF(BA89="",IF(AV89="NUEVAS",CONCATENATE("Estado: ",AZ89,", ",AV89),
IF(AX89=Meses!$A$3,"Por revisar",
IF(AT89="","Sin registro","En programación Frcst."))),"En programación")))),
"Error")</f>
        <v>Se activó en 2022</v>
      </c>
      <c r="BZ89" s="14" t="str">
        <f t="shared" si="3"/>
        <v/>
      </c>
      <c r="CA89" s="95" t="str">
        <f>IF(BY89="En programación Frcst.",VLOOKUP(AX89,Meses!$A$1:$H$14,3+HLOOKUP(Cronograma!AV89,Meses!$D$1:$G$2,2,FALSE),FALSE),
IF(BY89="En programación",BA89,""))</f>
        <v/>
      </c>
      <c r="CB89" s="95" t="str">
        <f t="shared" si="4"/>
        <v/>
      </c>
      <c r="CC89" s="91" t="str">
        <f>IFERROR(
(VLOOKUP(MONTH(CA89),Meses!$B$3:$C$14,2,FALSE)-DAY(CA89))/VLOOKUP(MONTH(CA89),Meses!$B$3:$C$14,2,FALSE)*CD89,
"")</f>
        <v/>
      </c>
      <c r="CD89" s="92">
        <f t="shared" si="5"/>
        <v>1836</v>
      </c>
    </row>
    <row r="90" spans="1:82" ht="47.4" thickBot="1" x14ac:dyDescent="0.6">
      <c r="A90" s="19" t="s">
        <v>281</v>
      </c>
      <c r="B90" s="19" t="s">
        <v>324</v>
      </c>
      <c r="C90" s="19" t="s">
        <v>325</v>
      </c>
      <c r="D90" s="19" t="s">
        <v>53</v>
      </c>
      <c r="E90" s="21">
        <v>44883</v>
      </c>
      <c r="F90" s="21">
        <v>45062.801249999997</v>
      </c>
      <c r="G90" s="21">
        <v>44883</v>
      </c>
      <c r="H90" s="21">
        <v>44890</v>
      </c>
      <c r="I90" s="21">
        <v>44915</v>
      </c>
      <c r="J90" s="21">
        <v>44915</v>
      </c>
      <c r="K90" s="119" t="s">
        <v>4530</v>
      </c>
      <c r="L90" s="19">
        <v>2022120401</v>
      </c>
      <c r="M90" s="21">
        <v>44899</v>
      </c>
      <c r="N90" s="21">
        <v>44917</v>
      </c>
      <c r="O90" s="19" t="s">
        <v>54</v>
      </c>
      <c r="P90" s="19" t="s">
        <v>54</v>
      </c>
      <c r="Q90" s="19" t="s">
        <v>55</v>
      </c>
      <c r="R90" s="19">
        <v>2970</v>
      </c>
      <c r="S90" s="19" t="s">
        <v>4531</v>
      </c>
      <c r="T90" s="19" t="s">
        <v>4531</v>
      </c>
      <c r="U90" s="19" t="e">
        <v>#NAME?</v>
      </c>
      <c r="V90" s="19" t="s">
        <v>136</v>
      </c>
      <c r="W90" s="19" t="s">
        <v>155</v>
      </c>
      <c r="X90" s="23">
        <v>44896</v>
      </c>
      <c r="Y90" s="23">
        <v>44903</v>
      </c>
      <c r="Z90" s="23">
        <v>44896</v>
      </c>
      <c r="AA90" s="23">
        <v>44896</v>
      </c>
      <c r="AB90" s="19" t="s">
        <v>58</v>
      </c>
      <c r="AC90" s="23">
        <v>44899</v>
      </c>
      <c r="AD90" s="23">
        <v>44901</v>
      </c>
      <c r="AE90" s="23">
        <v>44906</v>
      </c>
      <c r="AF90" s="23">
        <v>44908</v>
      </c>
      <c r="AG90" s="23">
        <v>44908</v>
      </c>
      <c r="AH90" s="21">
        <v>44915</v>
      </c>
      <c r="AI90" s="19">
        <v>32</v>
      </c>
      <c r="AJ90" s="19">
        <v>7</v>
      </c>
      <c r="AK90" s="19">
        <v>25</v>
      </c>
      <c r="AL90" s="22" t="s">
        <v>4513</v>
      </c>
      <c r="AM90" s="19" t="s">
        <v>4532</v>
      </c>
      <c r="AN90" s="19">
        <v>20</v>
      </c>
      <c r="AO90" s="19" t="s">
        <v>326</v>
      </c>
      <c r="AP90" s="22" t="s">
        <v>82</v>
      </c>
      <c r="AQ90" s="19" t="s">
        <v>82</v>
      </c>
      <c r="AR90" s="19" t="s">
        <v>60</v>
      </c>
      <c r="AS90" s="19" t="s">
        <v>55</v>
      </c>
      <c r="AT90" s="19" t="s">
        <v>61</v>
      </c>
      <c r="AU90" s="19" t="s">
        <v>62</v>
      </c>
      <c r="AV90" s="19" t="s">
        <v>63</v>
      </c>
      <c r="AW90" s="19" t="s">
        <v>63</v>
      </c>
      <c r="AX90" s="19" t="s">
        <v>63</v>
      </c>
      <c r="AY90" s="19" t="s">
        <v>64</v>
      </c>
      <c r="AZ90" s="19" t="s">
        <v>3822</v>
      </c>
      <c r="BA90" s="21">
        <v>44917</v>
      </c>
      <c r="BB90" s="19">
        <v>12</v>
      </c>
      <c r="BC90" s="19">
        <v>2022</v>
      </c>
      <c r="BD90" s="19" t="s">
        <v>63</v>
      </c>
      <c r="BE90" s="19" t="s">
        <v>63</v>
      </c>
      <c r="BF90" s="19" t="s">
        <v>63</v>
      </c>
      <c r="BG90" s="19" t="s">
        <v>64</v>
      </c>
      <c r="BH90" s="22" t="s">
        <v>4513</v>
      </c>
      <c r="BI90" s="22" t="s">
        <v>4513</v>
      </c>
      <c r="BJ90" s="22"/>
      <c r="BK90" s="22"/>
      <c r="BL90" s="19" t="s">
        <v>4513</v>
      </c>
      <c r="BM90" s="22" t="s">
        <v>4513</v>
      </c>
      <c r="BN90" s="22" t="s">
        <v>4513</v>
      </c>
      <c r="BO90" s="22"/>
      <c r="BP90" s="22"/>
      <c r="BQ90" s="19" t="s">
        <v>64</v>
      </c>
      <c r="BR90" s="22"/>
      <c r="BS90" s="22"/>
      <c r="BT90" s="19">
        <v>32</v>
      </c>
      <c r="BU90" s="22"/>
      <c r="BV90" s="19"/>
      <c r="BW90" s="19"/>
      <c r="BX90" s="19">
        <v>2022</v>
      </c>
      <c r="BY90" s="95" t="str">
        <f>IFERROR(
IF(OR(AZ90="anulado",AZ90="stand by"),CONCATENATE(AZ90,": ",AT90),
IF(OR(YEAR(BA90)=2022,YEAR(BA90)=2023),CONCATENATE("Se activó en ",YEAR(BA90)),
IF(AND(OR(AZ90="En proceso",AZ90="facturando"),AND(AV90="-",BA90="")),"Por revisar",
IF(BA90="",IF(AV90="NUEVAS",CONCATENATE("Estado: ",AZ90,", ",AV90),
IF(AX90=Meses!$A$3,"Por revisar",
IF(AT90="","Sin registro","En programación Frcst."))),"En programación")))),
"Error")</f>
        <v>Se activó en 2022</v>
      </c>
      <c r="BZ90" s="14" t="str">
        <f t="shared" si="3"/>
        <v/>
      </c>
      <c r="CA90" s="95" t="str">
        <f>IF(BY90="En programación Frcst.",VLOOKUP(AX90,Meses!$A$1:$H$14,3+HLOOKUP(Cronograma!AV90,Meses!$D$1:$G$2,2,FALSE),FALSE),
IF(BY90="En programación",BA90,""))</f>
        <v/>
      </c>
      <c r="CB90" s="95" t="str">
        <f t="shared" si="4"/>
        <v/>
      </c>
      <c r="CC90" s="91" t="str">
        <f>IFERROR(
(VLOOKUP(MONTH(CA90),Meses!$B$3:$C$14,2,FALSE)-DAY(CA90))/VLOOKUP(MONTH(CA90),Meses!$B$3:$C$14,2,FALSE)*CD90,
"")</f>
        <v/>
      </c>
      <c r="CD90" s="92">
        <f t="shared" si="5"/>
        <v>2970</v>
      </c>
    </row>
    <row r="91" spans="1:82" ht="47.4" thickBot="1" x14ac:dyDescent="0.6">
      <c r="A91" s="25" t="s">
        <v>281</v>
      </c>
      <c r="B91" s="25" t="s">
        <v>327</v>
      </c>
      <c r="C91" s="25" t="s">
        <v>328</v>
      </c>
      <c r="D91" s="25" t="s">
        <v>53</v>
      </c>
      <c r="E91" s="26">
        <v>44883</v>
      </c>
      <c r="F91" s="26">
        <v>45062.803923611107</v>
      </c>
      <c r="G91" s="26">
        <v>44883</v>
      </c>
      <c r="H91" s="26">
        <v>44902</v>
      </c>
      <c r="I91" s="26">
        <v>44915</v>
      </c>
      <c r="J91" s="26">
        <v>44915</v>
      </c>
      <c r="K91" s="120" t="s">
        <v>4530</v>
      </c>
      <c r="L91" s="25">
        <v>2022121421</v>
      </c>
      <c r="M91" s="26">
        <v>44905</v>
      </c>
      <c r="N91" s="26">
        <v>44917</v>
      </c>
      <c r="O91" s="25" t="s">
        <v>54</v>
      </c>
      <c r="P91" s="25" t="s">
        <v>54</v>
      </c>
      <c r="Q91" s="25" t="s">
        <v>55</v>
      </c>
      <c r="R91" s="25">
        <v>11914.14</v>
      </c>
      <c r="S91" s="25" t="s">
        <v>4531</v>
      </c>
      <c r="T91" s="25" t="s">
        <v>4531</v>
      </c>
      <c r="U91" s="25" t="e">
        <v>#NAME?</v>
      </c>
      <c r="V91" s="25" t="s">
        <v>80</v>
      </c>
      <c r="W91" s="25" t="s">
        <v>68</v>
      </c>
      <c r="X91" s="23">
        <v>44901</v>
      </c>
      <c r="Y91" s="23">
        <v>44908</v>
      </c>
      <c r="Z91" s="23">
        <v>44901</v>
      </c>
      <c r="AA91" s="23">
        <v>44901</v>
      </c>
      <c r="AB91" s="25" t="s">
        <v>58</v>
      </c>
      <c r="AC91" s="23">
        <v>44904</v>
      </c>
      <c r="AD91" s="25" t="s">
        <v>58</v>
      </c>
      <c r="AE91" s="23">
        <v>44906</v>
      </c>
      <c r="AF91" s="23">
        <v>44908</v>
      </c>
      <c r="AG91" s="23">
        <v>44908</v>
      </c>
      <c r="AH91" s="26">
        <v>44915</v>
      </c>
      <c r="AI91" s="25">
        <v>32</v>
      </c>
      <c r="AJ91" s="25">
        <v>19</v>
      </c>
      <c r="AK91" s="25">
        <v>13</v>
      </c>
      <c r="AL91" s="25" t="s">
        <v>15</v>
      </c>
      <c r="AM91" s="25" t="s">
        <v>4532</v>
      </c>
      <c r="AN91" s="25">
        <v>20</v>
      </c>
      <c r="AO91" s="27"/>
      <c r="AP91" s="27" t="s">
        <v>82</v>
      </c>
      <c r="AQ91" s="25" t="s">
        <v>82</v>
      </c>
      <c r="AR91" s="25" t="s">
        <v>94</v>
      </c>
      <c r="AS91" s="25" t="s">
        <v>55</v>
      </c>
      <c r="AT91" s="25" t="s">
        <v>61</v>
      </c>
      <c r="AU91" s="25" t="s">
        <v>62</v>
      </c>
      <c r="AV91" s="25" t="s">
        <v>63</v>
      </c>
      <c r="AW91" s="25" t="s">
        <v>63</v>
      </c>
      <c r="AX91" s="25" t="s">
        <v>63</v>
      </c>
      <c r="AY91" s="25" t="s">
        <v>64</v>
      </c>
      <c r="AZ91" s="25" t="s">
        <v>3822</v>
      </c>
      <c r="BA91" s="26">
        <v>44917</v>
      </c>
      <c r="BB91" s="25">
        <v>12</v>
      </c>
      <c r="BC91" s="25">
        <v>2022</v>
      </c>
      <c r="BD91" s="25" t="s">
        <v>63</v>
      </c>
      <c r="BE91" s="25" t="s">
        <v>63</v>
      </c>
      <c r="BF91" s="25" t="s">
        <v>63</v>
      </c>
      <c r="BG91" s="25" t="s">
        <v>64</v>
      </c>
      <c r="BH91" s="27" t="s">
        <v>4513</v>
      </c>
      <c r="BI91" s="27" t="s">
        <v>4513</v>
      </c>
      <c r="BJ91" s="27"/>
      <c r="BK91" s="27"/>
      <c r="BL91" s="25" t="s">
        <v>4513</v>
      </c>
      <c r="BM91" s="27" t="s">
        <v>4513</v>
      </c>
      <c r="BN91" s="27" t="s">
        <v>4513</v>
      </c>
      <c r="BO91" s="27"/>
      <c r="BP91" s="27"/>
      <c r="BQ91" s="25" t="s">
        <v>64</v>
      </c>
      <c r="BR91" s="27"/>
      <c r="BS91" s="27"/>
      <c r="BT91" s="25">
        <v>32</v>
      </c>
      <c r="BU91" s="27"/>
      <c r="BV91" s="25"/>
      <c r="BW91" s="25"/>
      <c r="BX91" s="25">
        <v>2022</v>
      </c>
      <c r="BY91" s="95" t="str">
        <f>IFERROR(
IF(OR(AZ91="anulado",AZ91="stand by"),CONCATENATE(AZ91,": ",AT91),
IF(OR(YEAR(BA91)=2022,YEAR(BA91)=2023),CONCATENATE("Se activó en ",YEAR(BA91)),
IF(AND(OR(AZ91="En proceso",AZ91="facturando"),AND(AV91="-",BA91="")),"Por revisar",
IF(BA91="",IF(AV91="NUEVAS",CONCATENATE("Estado: ",AZ91,", ",AV91),
IF(AX91=Meses!$A$3,"Por revisar",
IF(AT91="","Sin registro","En programación Frcst."))),"En programación")))),
"Error")</f>
        <v>Se activó en 2022</v>
      </c>
      <c r="BZ91" s="14" t="str">
        <f t="shared" si="3"/>
        <v/>
      </c>
      <c r="CA91" s="95" t="str">
        <f>IF(BY91="En programación Frcst.",VLOOKUP(AX91,Meses!$A$1:$H$14,3+HLOOKUP(Cronograma!AV91,Meses!$D$1:$G$2,2,FALSE),FALSE),
IF(BY91="En programación",BA91,""))</f>
        <v/>
      </c>
      <c r="CB91" s="95" t="str">
        <f t="shared" si="4"/>
        <v/>
      </c>
      <c r="CC91" s="91" t="str">
        <f>IFERROR(
(VLOOKUP(MONTH(CA91),Meses!$B$3:$C$14,2,FALSE)-DAY(CA91))/VLOOKUP(MONTH(CA91),Meses!$B$3:$C$14,2,FALSE)*CD91,
"")</f>
        <v/>
      </c>
      <c r="CD91" s="92">
        <f t="shared" si="5"/>
        <v>11914.14</v>
      </c>
    </row>
    <row r="92" spans="1:82" ht="31.8" thickBot="1" x14ac:dyDescent="0.6">
      <c r="A92" s="19" t="s">
        <v>281</v>
      </c>
      <c r="B92" s="19" t="s">
        <v>329</v>
      </c>
      <c r="C92" s="19" t="s">
        <v>330</v>
      </c>
      <c r="D92" s="19" t="s">
        <v>53</v>
      </c>
      <c r="E92" s="21">
        <v>44883</v>
      </c>
      <c r="F92" s="21">
        <v>45062.800949074073</v>
      </c>
      <c r="G92" s="21">
        <v>44883</v>
      </c>
      <c r="H92" s="21">
        <v>44890</v>
      </c>
      <c r="I92" s="21">
        <v>45120</v>
      </c>
      <c r="J92" s="21">
        <v>45120</v>
      </c>
      <c r="K92" s="119" t="s">
        <v>4544</v>
      </c>
      <c r="L92" s="19">
        <v>2022120270</v>
      </c>
      <c r="M92" s="21">
        <v>44897</v>
      </c>
      <c r="N92" s="21">
        <v>44917</v>
      </c>
      <c r="O92" s="19" t="s">
        <v>54</v>
      </c>
      <c r="P92" s="19" t="s">
        <v>54</v>
      </c>
      <c r="Q92" s="19" t="s">
        <v>55</v>
      </c>
      <c r="R92" s="19">
        <v>1465.4</v>
      </c>
      <c r="S92" s="19" t="s">
        <v>4545</v>
      </c>
      <c r="T92" s="19" t="s">
        <v>4545</v>
      </c>
      <c r="U92" s="19" t="e">
        <v>#NAME?</v>
      </c>
      <c r="V92" s="19" t="s">
        <v>80</v>
      </c>
      <c r="W92" s="19" t="s">
        <v>68</v>
      </c>
      <c r="X92" s="23">
        <v>45106</v>
      </c>
      <c r="Y92" s="23">
        <v>45113</v>
      </c>
      <c r="Z92" s="23">
        <v>45106</v>
      </c>
      <c r="AA92" s="23">
        <v>45106</v>
      </c>
      <c r="AB92" s="19" t="s">
        <v>58</v>
      </c>
      <c r="AC92" s="23">
        <v>45109</v>
      </c>
      <c r="AD92" s="19" t="s">
        <v>58</v>
      </c>
      <c r="AE92" s="23">
        <v>45111</v>
      </c>
      <c r="AF92" s="23">
        <v>45113</v>
      </c>
      <c r="AG92" s="23">
        <v>45113</v>
      </c>
      <c r="AH92" s="21">
        <v>45120</v>
      </c>
      <c r="AI92" s="19">
        <v>237</v>
      </c>
      <c r="AJ92" s="19">
        <v>7</v>
      </c>
      <c r="AK92" s="19">
        <v>230</v>
      </c>
      <c r="AL92" s="22" t="s">
        <v>4513</v>
      </c>
      <c r="AM92" s="19" t="s">
        <v>4546</v>
      </c>
      <c r="AN92" s="19">
        <v>13</v>
      </c>
      <c r="AO92" s="19" t="s">
        <v>331</v>
      </c>
      <c r="AP92" s="19" t="s">
        <v>82</v>
      </c>
      <c r="AQ92" s="19" t="s">
        <v>82</v>
      </c>
      <c r="AR92" s="19" t="s">
        <v>60</v>
      </c>
      <c r="AS92" s="19" t="s">
        <v>55</v>
      </c>
      <c r="AT92" s="19" t="s">
        <v>61</v>
      </c>
      <c r="AU92" s="19" t="s">
        <v>62</v>
      </c>
      <c r="AV92" s="19" t="s">
        <v>63</v>
      </c>
      <c r="AW92" s="19" t="s">
        <v>63</v>
      </c>
      <c r="AX92" s="19" t="s">
        <v>63</v>
      </c>
      <c r="AY92" s="19" t="s">
        <v>64</v>
      </c>
      <c r="AZ92" s="19" t="s">
        <v>3822</v>
      </c>
      <c r="BA92" s="21">
        <v>44917</v>
      </c>
      <c r="BB92" s="19">
        <v>12</v>
      </c>
      <c r="BC92" s="19">
        <v>2022</v>
      </c>
      <c r="BD92" s="19" t="s">
        <v>63</v>
      </c>
      <c r="BE92" s="19" t="s">
        <v>63</v>
      </c>
      <c r="BF92" s="19" t="s">
        <v>63</v>
      </c>
      <c r="BG92" s="19" t="s">
        <v>64</v>
      </c>
      <c r="BH92" s="22" t="s">
        <v>4513</v>
      </c>
      <c r="BI92" s="22" t="s">
        <v>4513</v>
      </c>
      <c r="BJ92" s="22"/>
      <c r="BK92" s="22"/>
      <c r="BL92" s="19" t="s">
        <v>4513</v>
      </c>
      <c r="BM92" s="22" t="s">
        <v>4513</v>
      </c>
      <c r="BN92" s="22" t="s">
        <v>4513</v>
      </c>
      <c r="BO92" s="22"/>
      <c r="BP92" s="22"/>
      <c r="BQ92" s="19" t="s">
        <v>64</v>
      </c>
      <c r="BR92" s="22"/>
      <c r="BS92" s="22"/>
      <c r="BT92" s="19">
        <v>237</v>
      </c>
      <c r="BU92" s="22"/>
      <c r="BV92" s="19"/>
      <c r="BW92" s="19"/>
      <c r="BX92" s="19">
        <v>2023</v>
      </c>
      <c r="BY92" s="95" t="str">
        <f>IFERROR(
IF(OR(AZ92="anulado",AZ92="stand by"),CONCATENATE(AZ92,": ",AT92),
IF(OR(YEAR(BA92)=2022,YEAR(BA92)=2023),CONCATENATE("Se activó en ",YEAR(BA92)),
IF(AND(OR(AZ92="En proceso",AZ92="facturando"),AND(AV92="-",BA92="")),"Por revisar",
IF(BA92="",IF(AV92="NUEVAS",CONCATENATE("Estado: ",AZ92,", ",AV92),
IF(AX92=Meses!$A$3,"Por revisar",
IF(AT92="","Sin registro","En programación Frcst."))),"En programación")))),
"Error")</f>
        <v>Se activó en 2022</v>
      </c>
      <c r="BZ92" s="14" t="str">
        <f t="shared" si="3"/>
        <v/>
      </c>
      <c r="CA92" s="95" t="str">
        <f>IF(BY92="En programación Frcst.",VLOOKUP(AX92,Meses!$A$1:$H$14,3+HLOOKUP(Cronograma!AV92,Meses!$D$1:$G$2,2,FALSE),FALSE),
IF(BY92="En programación",BA92,""))</f>
        <v/>
      </c>
      <c r="CB92" s="95" t="str">
        <f t="shared" si="4"/>
        <v/>
      </c>
      <c r="CC92" s="91" t="str">
        <f>IFERROR(
(VLOOKUP(MONTH(CA92),Meses!$B$3:$C$14,2,FALSE)-DAY(CA92))/VLOOKUP(MONTH(CA92),Meses!$B$3:$C$14,2,FALSE)*CD92,
"")</f>
        <v/>
      </c>
      <c r="CD92" s="92">
        <f t="shared" si="5"/>
        <v>1465.4</v>
      </c>
    </row>
    <row r="93" spans="1:82" ht="47.4" thickBot="1" x14ac:dyDescent="0.6">
      <c r="A93" s="25" t="s">
        <v>281</v>
      </c>
      <c r="B93" s="25" t="s">
        <v>332</v>
      </c>
      <c r="C93" s="25" t="s">
        <v>333</v>
      </c>
      <c r="D93" s="25" t="s">
        <v>53</v>
      </c>
      <c r="E93" s="26">
        <v>44883</v>
      </c>
      <c r="F93" s="26">
        <v>45062.801782407398</v>
      </c>
      <c r="G93" s="26">
        <v>44883</v>
      </c>
      <c r="H93" s="26">
        <v>44887</v>
      </c>
      <c r="I93" s="26">
        <v>44958</v>
      </c>
      <c r="J93" s="26">
        <v>44958</v>
      </c>
      <c r="K93" s="120" t="s">
        <v>4547</v>
      </c>
      <c r="L93" s="25">
        <v>2023020568</v>
      </c>
      <c r="M93" s="26">
        <v>44960</v>
      </c>
      <c r="N93" s="26">
        <v>44973</v>
      </c>
      <c r="O93" s="25" t="s">
        <v>128</v>
      </c>
      <c r="P93" s="25" t="s">
        <v>128</v>
      </c>
      <c r="Q93" s="25" t="s">
        <v>55</v>
      </c>
      <c r="R93" s="25">
        <v>4843</v>
      </c>
      <c r="S93" s="25" t="s">
        <v>4548</v>
      </c>
      <c r="T93" s="25" t="s">
        <v>4548</v>
      </c>
      <c r="U93" s="25" t="e">
        <v>#NAME?</v>
      </c>
      <c r="V93" s="25" t="s">
        <v>80</v>
      </c>
      <c r="W93" s="25" t="s">
        <v>129</v>
      </c>
      <c r="X93" s="23">
        <v>44949</v>
      </c>
      <c r="Y93" s="23">
        <v>44956</v>
      </c>
      <c r="Z93" s="23">
        <v>44949</v>
      </c>
      <c r="AA93" s="23">
        <v>44949</v>
      </c>
      <c r="AB93" s="25" t="s">
        <v>58</v>
      </c>
      <c r="AC93" s="23">
        <v>44952</v>
      </c>
      <c r="AD93" s="25" t="s">
        <v>58</v>
      </c>
      <c r="AE93" s="23">
        <v>44954</v>
      </c>
      <c r="AF93" s="25" t="s">
        <v>58</v>
      </c>
      <c r="AG93" s="23">
        <v>44954</v>
      </c>
      <c r="AH93" s="26">
        <v>44958</v>
      </c>
      <c r="AI93" s="25">
        <v>75</v>
      </c>
      <c r="AJ93" s="25">
        <v>4</v>
      </c>
      <c r="AK93" s="25">
        <v>71</v>
      </c>
      <c r="AL93" s="27" t="s">
        <v>4513</v>
      </c>
      <c r="AM93" s="25" t="s">
        <v>4549</v>
      </c>
      <c r="AN93" s="25">
        <v>1</v>
      </c>
      <c r="AO93" s="25" t="s">
        <v>334</v>
      </c>
      <c r="AP93" s="25" t="s">
        <v>131</v>
      </c>
      <c r="AQ93" s="25" t="s">
        <v>131</v>
      </c>
      <c r="AR93" s="25" t="s">
        <v>60</v>
      </c>
      <c r="AS93" s="25" t="s">
        <v>55</v>
      </c>
      <c r="AT93" s="25" t="s">
        <v>61</v>
      </c>
      <c r="AU93" s="25" t="s">
        <v>132</v>
      </c>
      <c r="AV93" s="25" t="s">
        <v>63</v>
      </c>
      <c r="AW93" s="25" t="s">
        <v>63</v>
      </c>
      <c r="AX93" s="25" t="s">
        <v>63</v>
      </c>
      <c r="AY93" s="25" t="s">
        <v>64</v>
      </c>
      <c r="AZ93" s="25" t="s">
        <v>3822</v>
      </c>
      <c r="BA93" s="26">
        <v>44973</v>
      </c>
      <c r="BB93" s="25">
        <v>2</v>
      </c>
      <c r="BC93" s="25">
        <v>2023</v>
      </c>
      <c r="BD93" s="25" t="s">
        <v>63</v>
      </c>
      <c r="BE93" s="25" t="s">
        <v>63</v>
      </c>
      <c r="BF93" s="25" t="s">
        <v>63</v>
      </c>
      <c r="BG93" s="25" t="s">
        <v>64</v>
      </c>
      <c r="BH93" s="27" t="s">
        <v>4513</v>
      </c>
      <c r="BI93" s="27" t="s">
        <v>4513</v>
      </c>
      <c r="BJ93" s="27"/>
      <c r="BK93" s="27"/>
      <c r="BL93" s="25" t="s">
        <v>4513</v>
      </c>
      <c r="BM93" s="27" t="s">
        <v>4513</v>
      </c>
      <c r="BN93" s="27" t="s">
        <v>4513</v>
      </c>
      <c r="BO93" s="27"/>
      <c r="BP93" s="27"/>
      <c r="BQ93" s="25" t="s">
        <v>64</v>
      </c>
      <c r="BR93" s="27"/>
      <c r="BS93" s="27"/>
      <c r="BT93" s="25">
        <v>75</v>
      </c>
      <c r="BU93" s="27"/>
      <c r="BV93" s="25"/>
      <c r="BW93" s="25"/>
      <c r="BX93" s="25">
        <v>2023</v>
      </c>
      <c r="BY93" s="95" t="str">
        <f>IFERROR(
IF(OR(AZ93="anulado",AZ93="stand by"),CONCATENATE(AZ93,": ",AT93),
IF(OR(YEAR(BA93)=2022,YEAR(BA93)=2023),CONCATENATE("Se activó en ",YEAR(BA93)),
IF(AND(OR(AZ93="En proceso",AZ93="facturando"),AND(AV93="-",BA93="")),"Por revisar",
IF(BA93="",IF(AV93="NUEVAS",CONCATENATE("Estado: ",AZ93,", ",AV93),
IF(AX93=Meses!$A$3,"Por revisar",
IF(AT93="","Sin registro","En programación Frcst."))),"En programación")))),
"Error")</f>
        <v>Se activó en 2023</v>
      </c>
      <c r="BZ93" s="14" t="str">
        <f t="shared" si="3"/>
        <v/>
      </c>
      <c r="CA93" s="95" t="str">
        <f>IF(BY93="En programación Frcst.",VLOOKUP(AX93,Meses!$A$1:$H$14,3+HLOOKUP(Cronograma!AV93,Meses!$D$1:$G$2,2,FALSE),FALSE),
IF(BY93="En programación",BA93,""))</f>
        <v/>
      </c>
      <c r="CB93" s="95" t="str">
        <f t="shared" si="4"/>
        <v/>
      </c>
      <c r="CC93" s="91" t="str">
        <f>IFERROR(
(VLOOKUP(MONTH(CA93),Meses!$B$3:$C$14,2,FALSE)-DAY(CA93))/VLOOKUP(MONTH(CA93),Meses!$B$3:$C$14,2,FALSE)*CD93,
"")</f>
        <v/>
      </c>
      <c r="CD93" s="92">
        <f t="shared" si="5"/>
        <v>4843</v>
      </c>
    </row>
    <row r="94" spans="1:82" ht="47.4" thickBot="1" x14ac:dyDescent="0.6">
      <c r="A94" s="19" t="s">
        <v>281</v>
      </c>
      <c r="B94" s="19" t="s">
        <v>335</v>
      </c>
      <c r="C94" s="19" t="s">
        <v>336</v>
      </c>
      <c r="D94" s="19" t="s">
        <v>53</v>
      </c>
      <c r="E94" s="21">
        <v>44883</v>
      </c>
      <c r="F94" s="21">
        <v>45062.796574074076</v>
      </c>
      <c r="G94" s="21">
        <v>44883</v>
      </c>
      <c r="H94" s="21">
        <v>44887</v>
      </c>
      <c r="I94" s="21">
        <v>45036</v>
      </c>
      <c r="J94" s="21">
        <v>45036</v>
      </c>
      <c r="K94" s="119" t="s">
        <v>4550</v>
      </c>
      <c r="L94" s="19">
        <v>2023042530</v>
      </c>
      <c r="M94" s="21">
        <v>45043</v>
      </c>
      <c r="N94" s="21">
        <v>45057</v>
      </c>
      <c r="O94" s="19" t="s">
        <v>128</v>
      </c>
      <c r="P94" s="19" t="s">
        <v>128</v>
      </c>
      <c r="Q94" s="19" t="s">
        <v>55</v>
      </c>
      <c r="R94" s="19">
        <v>4721</v>
      </c>
      <c r="S94" s="19" t="s">
        <v>4551</v>
      </c>
      <c r="T94" s="19" t="s">
        <v>4551</v>
      </c>
      <c r="U94" s="19" t="e">
        <v>#NAME?</v>
      </c>
      <c r="V94" s="19" t="s">
        <v>80</v>
      </c>
      <c r="W94" s="19" t="s">
        <v>129</v>
      </c>
      <c r="X94" s="23">
        <v>45027</v>
      </c>
      <c r="Y94" s="23">
        <v>45034</v>
      </c>
      <c r="Z94" s="23">
        <v>45027</v>
      </c>
      <c r="AA94" s="23">
        <v>45027</v>
      </c>
      <c r="AB94" s="19" t="s">
        <v>58</v>
      </c>
      <c r="AC94" s="23">
        <v>45030</v>
      </c>
      <c r="AD94" s="19" t="s">
        <v>58</v>
      </c>
      <c r="AE94" s="23">
        <v>45032</v>
      </c>
      <c r="AF94" s="19" t="s">
        <v>58</v>
      </c>
      <c r="AG94" s="23">
        <v>45032</v>
      </c>
      <c r="AH94" s="21">
        <v>45036</v>
      </c>
      <c r="AI94" s="19">
        <v>153</v>
      </c>
      <c r="AJ94" s="19">
        <v>4</v>
      </c>
      <c r="AK94" s="19">
        <v>149</v>
      </c>
      <c r="AL94" s="22" t="s">
        <v>4513</v>
      </c>
      <c r="AM94" s="19" t="s">
        <v>4552</v>
      </c>
      <c r="AN94" s="19">
        <v>20</v>
      </c>
      <c r="AO94" s="19" t="s">
        <v>337</v>
      </c>
      <c r="AP94" s="19" t="s">
        <v>131</v>
      </c>
      <c r="AQ94" s="19" t="s">
        <v>131</v>
      </c>
      <c r="AR94" s="19" t="s">
        <v>60</v>
      </c>
      <c r="AS94" s="19" t="s">
        <v>55</v>
      </c>
      <c r="AT94" s="19" t="s">
        <v>61</v>
      </c>
      <c r="AU94" s="19" t="s">
        <v>132</v>
      </c>
      <c r="AV94" s="19" t="s">
        <v>63</v>
      </c>
      <c r="AW94" s="19" t="s">
        <v>63</v>
      </c>
      <c r="AX94" s="19" t="s">
        <v>63</v>
      </c>
      <c r="AY94" s="19" t="s">
        <v>64</v>
      </c>
      <c r="AZ94" s="19" t="s">
        <v>3822</v>
      </c>
      <c r="BA94" s="21">
        <v>45057</v>
      </c>
      <c r="BB94" s="19">
        <v>5</v>
      </c>
      <c r="BC94" s="19">
        <v>2023</v>
      </c>
      <c r="BD94" s="19" t="s">
        <v>63</v>
      </c>
      <c r="BE94" s="19" t="s">
        <v>63</v>
      </c>
      <c r="BF94" s="19" t="s">
        <v>63</v>
      </c>
      <c r="BG94" s="19" t="s">
        <v>64</v>
      </c>
      <c r="BH94" s="22" t="s">
        <v>4513</v>
      </c>
      <c r="BI94" s="22" t="s">
        <v>4513</v>
      </c>
      <c r="BJ94" s="22"/>
      <c r="BK94" s="22"/>
      <c r="BL94" s="19" t="s">
        <v>4513</v>
      </c>
      <c r="BM94" s="22" t="s">
        <v>4513</v>
      </c>
      <c r="BN94" s="22" t="s">
        <v>4513</v>
      </c>
      <c r="BO94" s="22"/>
      <c r="BP94" s="22"/>
      <c r="BQ94" s="19" t="s">
        <v>64</v>
      </c>
      <c r="BR94" s="22"/>
      <c r="BS94" s="22"/>
      <c r="BT94" s="19">
        <v>153</v>
      </c>
      <c r="BU94" s="22"/>
      <c r="BV94" s="19"/>
      <c r="BW94" s="19"/>
      <c r="BX94" s="19">
        <v>2023</v>
      </c>
      <c r="BY94" s="95" t="str">
        <f>IFERROR(
IF(OR(AZ94="anulado",AZ94="stand by"),CONCATENATE(AZ94,": ",AT94),
IF(OR(YEAR(BA94)=2022,YEAR(BA94)=2023),CONCATENATE("Se activó en ",YEAR(BA94)),
IF(AND(OR(AZ94="En proceso",AZ94="facturando"),AND(AV94="-",BA94="")),"Por revisar",
IF(BA94="",IF(AV94="NUEVAS",CONCATENATE("Estado: ",AZ94,", ",AV94),
IF(AX94=Meses!$A$3,"Por revisar",
IF(AT94="","Sin registro","En programación Frcst."))),"En programación")))),
"Error")</f>
        <v>Se activó en 2023</v>
      </c>
      <c r="BZ94" s="14" t="str">
        <f t="shared" si="3"/>
        <v/>
      </c>
      <c r="CA94" s="95" t="str">
        <f>IF(BY94="En programación Frcst.",VLOOKUP(AX94,Meses!$A$1:$H$14,3+HLOOKUP(Cronograma!AV94,Meses!$D$1:$G$2,2,FALSE),FALSE),
IF(BY94="En programación",BA94,""))</f>
        <v/>
      </c>
      <c r="CB94" s="95" t="str">
        <f t="shared" si="4"/>
        <v/>
      </c>
      <c r="CC94" s="91" t="str">
        <f>IFERROR(
(VLOOKUP(MONTH(CA94),Meses!$B$3:$C$14,2,FALSE)-DAY(CA94))/VLOOKUP(MONTH(CA94),Meses!$B$3:$C$14,2,FALSE)*CD94,
"")</f>
        <v/>
      </c>
      <c r="CD94" s="92">
        <f t="shared" si="5"/>
        <v>4721</v>
      </c>
    </row>
    <row r="95" spans="1:82" ht="47.4" thickBot="1" x14ac:dyDescent="0.6">
      <c r="A95" s="25" t="s">
        <v>281</v>
      </c>
      <c r="B95" s="25" t="s">
        <v>338</v>
      </c>
      <c r="C95" s="25" t="s">
        <v>339</v>
      </c>
      <c r="D95" s="25" t="s">
        <v>53</v>
      </c>
      <c r="E95" s="26">
        <v>44883</v>
      </c>
      <c r="F95" s="26">
        <v>45062.801180555558</v>
      </c>
      <c r="G95" s="26">
        <v>44883</v>
      </c>
      <c r="H95" s="26">
        <v>44887</v>
      </c>
      <c r="I95" s="26">
        <v>44980</v>
      </c>
      <c r="J95" s="26">
        <v>44980</v>
      </c>
      <c r="K95" s="120" t="s">
        <v>4547</v>
      </c>
      <c r="L95" s="25">
        <v>2023024491</v>
      </c>
      <c r="M95" s="26">
        <v>44981</v>
      </c>
      <c r="N95" s="26">
        <v>44994</v>
      </c>
      <c r="O95" s="25" t="s">
        <v>128</v>
      </c>
      <c r="P95" s="25" t="s">
        <v>128</v>
      </c>
      <c r="Q95" s="25" t="s">
        <v>55</v>
      </c>
      <c r="R95" s="25">
        <v>2620</v>
      </c>
      <c r="S95" s="25" t="s">
        <v>4553</v>
      </c>
      <c r="T95" s="25" t="s">
        <v>4553</v>
      </c>
      <c r="U95" s="25" t="e">
        <v>#NAME?</v>
      </c>
      <c r="V95" s="25" t="s">
        <v>80</v>
      </c>
      <c r="W95" s="25" t="s">
        <v>129</v>
      </c>
      <c r="X95" s="23">
        <v>44971</v>
      </c>
      <c r="Y95" s="23">
        <v>44978</v>
      </c>
      <c r="Z95" s="23">
        <v>44971</v>
      </c>
      <c r="AA95" s="23">
        <v>44971</v>
      </c>
      <c r="AB95" s="25" t="s">
        <v>58</v>
      </c>
      <c r="AC95" s="23">
        <v>44974</v>
      </c>
      <c r="AD95" s="25" t="s">
        <v>58</v>
      </c>
      <c r="AE95" s="23">
        <v>44976</v>
      </c>
      <c r="AF95" s="25" t="s">
        <v>58</v>
      </c>
      <c r="AG95" s="23">
        <v>44976</v>
      </c>
      <c r="AH95" s="26">
        <v>44980</v>
      </c>
      <c r="AI95" s="25">
        <v>97</v>
      </c>
      <c r="AJ95" s="25">
        <v>4</v>
      </c>
      <c r="AK95" s="25">
        <v>93</v>
      </c>
      <c r="AL95" s="25" t="s">
        <v>15</v>
      </c>
      <c r="AM95" s="25" t="s">
        <v>4549</v>
      </c>
      <c r="AN95" s="25">
        <v>23</v>
      </c>
      <c r="AO95" s="27"/>
      <c r="AP95" s="25" t="s">
        <v>131</v>
      </c>
      <c r="AQ95" s="25" t="s">
        <v>131</v>
      </c>
      <c r="AR95" s="25" t="s">
        <v>60</v>
      </c>
      <c r="AS95" s="25" t="s">
        <v>55</v>
      </c>
      <c r="AT95" s="25" t="s">
        <v>61</v>
      </c>
      <c r="AU95" s="25" t="s">
        <v>132</v>
      </c>
      <c r="AV95" s="25" t="s">
        <v>63</v>
      </c>
      <c r="AW95" s="25" t="s">
        <v>63</v>
      </c>
      <c r="AX95" s="25" t="s">
        <v>63</v>
      </c>
      <c r="AY95" s="25" t="s">
        <v>64</v>
      </c>
      <c r="AZ95" s="25" t="s">
        <v>3822</v>
      </c>
      <c r="BA95" s="26">
        <v>44994</v>
      </c>
      <c r="BB95" s="25">
        <v>3</v>
      </c>
      <c r="BC95" s="25">
        <v>2023</v>
      </c>
      <c r="BD95" s="25" t="s">
        <v>63</v>
      </c>
      <c r="BE95" s="25" t="s">
        <v>63</v>
      </c>
      <c r="BF95" s="25" t="s">
        <v>63</v>
      </c>
      <c r="BG95" s="25" t="s">
        <v>64</v>
      </c>
      <c r="BH95" s="27" t="s">
        <v>4513</v>
      </c>
      <c r="BI95" s="27" t="s">
        <v>4513</v>
      </c>
      <c r="BJ95" s="27"/>
      <c r="BK95" s="27"/>
      <c r="BL95" s="25" t="s">
        <v>4513</v>
      </c>
      <c r="BM95" s="27" t="s">
        <v>4513</v>
      </c>
      <c r="BN95" s="27" t="s">
        <v>4513</v>
      </c>
      <c r="BO95" s="27"/>
      <c r="BP95" s="27"/>
      <c r="BQ95" s="25" t="s">
        <v>64</v>
      </c>
      <c r="BR95" s="27"/>
      <c r="BS95" s="27"/>
      <c r="BT95" s="25">
        <v>97</v>
      </c>
      <c r="BU95" s="27"/>
      <c r="BV95" s="25"/>
      <c r="BW95" s="25"/>
      <c r="BX95" s="25">
        <v>2023</v>
      </c>
      <c r="BY95" s="95" t="str">
        <f>IFERROR(
IF(OR(AZ95="anulado",AZ95="stand by"),CONCATENATE(AZ95,": ",AT95),
IF(OR(YEAR(BA95)=2022,YEAR(BA95)=2023),CONCATENATE("Se activó en ",YEAR(BA95)),
IF(AND(OR(AZ95="En proceso",AZ95="facturando"),AND(AV95="-",BA95="")),"Por revisar",
IF(BA95="",IF(AV95="NUEVAS",CONCATENATE("Estado: ",AZ95,", ",AV95),
IF(AX95=Meses!$A$3,"Por revisar",
IF(AT95="","Sin registro","En programación Frcst."))),"En programación")))),
"Error")</f>
        <v>Se activó en 2023</v>
      </c>
      <c r="BZ95" s="14" t="str">
        <f t="shared" si="3"/>
        <v/>
      </c>
      <c r="CA95" s="95" t="str">
        <f>IF(BY95="En programación Frcst.",VLOOKUP(AX95,Meses!$A$1:$H$14,3+HLOOKUP(Cronograma!AV95,Meses!$D$1:$G$2,2,FALSE),FALSE),
IF(BY95="En programación",BA95,""))</f>
        <v/>
      </c>
      <c r="CB95" s="95" t="str">
        <f t="shared" si="4"/>
        <v/>
      </c>
      <c r="CC95" s="91" t="str">
        <f>IFERROR(
(VLOOKUP(MONTH(CA95),Meses!$B$3:$C$14,2,FALSE)-DAY(CA95))/VLOOKUP(MONTH(CA95),Meses!$B$3:$C$14,2,FALSE)*CD95,
"")</f>
        <v/>
      </c>
      <c r="CD95" s="92">
        <f t="shared" si="5"/>
        <v>2620</v>
      </c>
    </row>
    <row r="96" spans="1:82" ht="47.4" thickBot="1" x14ac:dyDescent="0.6">
      <c r="A96" s="19" t="s">
        <v>281</v>
      </c>
      <c r="B96" s="19" t="s">
        <v>340</v>
      </c>
      <c r="C96" s="19" t="s">
        <v>341</v>
      </c>
      <c r="D96" s="19" t="s">
        <v>53</v>
      </c>
      <c r="E96" s="21">
        <v>44883</v>
      </c>
      <c r="F96" s="21">
        <v>45108.209340277783</v>
      </c>
      <c r="G96" s="21">
        <v>44883</v>
      </c>
      <c r="H96" s="21">
        <v>44942</v>
      </c>
      <c r="I96" s="21">
        <v>45057</v>
      </c>
      <c r="J96" s="21">
        <v>45057</v>
      </c>
      <c r="K96" s="119" t="s">
        <v>4554</v>
      </c>
      <c r="L96" s="19">
        <v>2023061766</v>
      </c>
      <c r="M96" s="21">
        <v>45092</v>
      </c>
      <c r="N96" s="21">
        <v>45106</v>
      </c>
      <c r="O96" s="19" t="s">
        <v>199</v>
      </c>
      <c r="P96" s="19" t="s">
        <v>199</v>
      </c>
      <c r="Q96" s="19" t="s">
        <v>55</v>
      </c>
      <c r="R96" s="19">
        <v>4114.6000000000004</v>
      </c>
      <c r="S96" s="19" t="s">
        <v>4555</v>
      </c>
      <c r="T96" s="19" t="s">
        <v>4555</v>
      </c>
      <c r="U96" s="19" t="e">
        <v>#NAME?</v>
      </c>
      <c r="V96" s="19" t="s">
        <v>80</v>
      </c>
      <c r="W96" s="19" t="s">
        <v>129</v>
      </c>
      <c r="X96" s="23">
        <v>45048</v>
      </c>
      <c r="Y96" s="23">
        <v>45055</v>
      </c>
      <c r="Z96" s="23">
        <v>45048</v>
      </c>
      <c r="AA96" s="23">
        <v>45048</v>
      </c>
      <c r="AB96" s="19" t="s">
        <v>58</v>
      </c>
      <c r="AC96" s="23">
        <v>45051</v>
      </c>
      <c r="AD96" s="19" t="s">
        <v>58</v>
      </c>
      <c r="AE96" s="23">
        <v>45053</v>
      </c>
      <c r="AF96" s="19" t="s">
        <v>58</v>
      </c>
      <c r="AG96" s="23">
        <v>45053</v>
      </c>
      <c r="AH96" s="21">
        <v>45057</v>
      </c>
      <c r="AI96" s="19">
        <v>174</v>
      </c>
      <c r="AJ96" s="19">
        <v>59</v>
      </c>
      <c r="AK96" s="19">
        <v>115</v>
      </c>
      <c r="AL96" s="22" t="s">
        <v>4513</v>
      </c>
      <c r="AM96" s="19" t="s">
        <v>4556</v>
      </c>
      <c r="AN96" s="19">
        <v>11</v>
      </c>
      <c r="AO96" s="19" t="s">
        <v>342</v>
      </c>
      <c r="AP96" s="19" t="s">
        <v>201</v>
      </c>
      <c r="AQ96" s="19" t="s">
        <v>140</v>
      </c>
      <c r="AR96" s="19" t="s">
        <v>60</v>
      </c>
      <c r="AS96" s="19" t="s">
        <v>55</v>
      </c>
      <c r="AT96" s="19" t="s">
        <v>61</v>
      </c>
      <c r="AU96" s="19" t="s">
        <v>132</v>
      </c>
      <c r="AV96" s="19" t="s">
        <v>63</v>
      </c>
      <c r="AW96" s="19" t="s">
        <v>63</v>
      </c>
      <c r="AX96" s="19" t="s">
        <v>63</v>
      </c>
      <c r="AY96" s="19" t="s">
        <v>64</v>
      </c>
      <c r="AZ96" s="19" t="s">
        <v>3822</v>
      </c>
      <c r="BA96" s="21">
        <v>45106</v>
      </c>
      <c r="BB96" s="19">
        <v>6</v>
      </c>
      <c r="BC96" s="19">
        <v>2023</v>
      </c>
      <c r="BD96" s="19" t="s">
        <v>63</v>
      </c>
      <c r="BE96" s="19" t="s">
        <v>63</v>
      </c>
      <c r="BF96" s="19" t="s">
        <v>63</v>
      </c>
      <c r="BG96" s="19" t="s">
        <v>64</v>
      </c>
      <c r="BH96" s="22" t="s">
        <v>4513</v>
      </c>
      <c r="BI96" s="22" t="s">
        <v>4513</v>
      </c>
      <c r="BJ96" s="22"/>
      <c r="BK96" s="22"/>
      <c r="BL96" s="19" t="s">
        <v>4513</v>
      </c>
      <c r="BM96" s="22" t="s">
        <v>4513</v>
      </c>
      <c r="BN96" s="22" t="s">
        <v>4513</v>
      </c>
      <c r="BO96" s="22"/>
      <c r="BP96" s="22"/>
      <c r="BQ96" s="19" t="s">
        <v>64</v>
      </c>
      <c r="BR96" s="22"/>
      <c r="BS96" s="22"/>
      <c r="BT96" s="19">
        <v>174</v>
      </c>
      <c r="BU96" s="22"/>
      <c r="BV96" s="19"/>
      <c r="BW96" s="19"/>
      <c r="BX96" s="19">
        <v>2023</v>
      </c>
      <c r="BY96" s="95" t="str">
        <f>IFERROR(
IF(OR(AZ96="anulado",AZ96="stand by"),CONCATENATE(AZ96,": ",AT96),
IF(OR(YEAR(BA96)=2022,YEAR(BA96)=2023),CONCATENATE("Se activó en ",YEAR(BA96)),
IF(AND(OR(AZ96="En proceso",AZ96="facturando"),AND(AV96="-",BA96="")),"Por revisar",
IF(BA96="",IF(AV96="NUEVAS",CONCATENATE("Estado: ",AZ96,", ",AV96),
IF(AX96=Meses!$A$3,"Por revisar",
IF(AT96="","Sin registro","En programación Frcst."))),"En programación")))),
"Error")</f>
        <v>Se activó en 2023</v>
      </c>
      <c r="BZ96" s="14" t="str">
        <f t="shared" si="3"/>
        <v/>
      </c>
      <c r="CA96" s="95" t="str">
        <f>IF(BY96="En programación Frcst.",VLOOKUP(AX96,Meses!$A$1:$H$14,3+HLOOKUP(Cronograma!AV96,Meses!$D$1:$G$2,2,FALSE),FALSE),
IF(BY96="En programación",BA96,""))</f>
        <v/>
      </c>
      <c r="CB96" s="95" t="str">
        <f t="shared" si="4"/>
        <v/>
      </c>
      <c r="CC96" s="91" t="str">
        <f>IFERROR(
(VLOOKUP(MONTH(CA96),Meses!$B$3:$C$14,2,FALSE)-DAY(CA96))/VLOOKUP(MONTH(CA96),Meses!$B$3:$C$14,2,FALSE)*CD96,
"")</f>
        <v/>
      </c>
      <c r="CD96" s="92">
        <f t="shared" si="5"/>
        <v>4114.6000000000004</v>
      </c>
    </row>
    <row r="97" spans="1:82" ht="47.4" thickBot="1" x14ac:dyDescent="0.6">
      <c r="A97" s="25" t="s">
        <v>281</v>
      </c>
      <c r="B97" s="25" t="s">
        <v>343</v>
      </c>
      <c r="C97" s="25" t="s">
        <v>344</v>
      </c>
      <c r="D97" s="25" t="s">
        <v>345</v>
      </c>
      <c r="E97" s="26">
        <v>44883</v>
      </c>
      <c r="F97" s="26">
        <v>45036.858634259261</v>
      </c>
      <c r="G97" s="26">
        <v>44883</v>
      </c>
      <c r="H97" s="26">
        <v>44887</v>
      </c>
      <c r="I97" s="27"/>
      <c r="J97" s="27"/>
      <c r="K97" s="27">
        <v>0</v>
      </c>
      <c r="L97" s="27"/>
      <c r="M97" s="27"/>
      <c r="N97" s="27"/>
      <c r="O97" s="25" t="s">
        <v>128</v>
      </c>
      <c r="P97" s="25" t="s">
        <v>128</v>
      </c>
      <c r="Q97" s="25" t="s">
        <v>55</v>
      </c>
      <c r="R97" s="25">
        <v>5570</v>
      </c>
      <c r="S97" s="25" t="s">
        <v>145</v>
      </c>
      <c r="T97" s="25" t="s">
        <v>145</v>
      </c>
      <c r="U97" s="25" t="e">
        <v>#NAME?</v>
      </c>
      <c r="V97" s="27"/>
      <c r="W97" s="27"/>
      <c r="X97" s="27">
        <v>0</v>
      </c>
      <c r="Y97" s="23">
        <v>7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5" t="s">
        <v>58</v>
      </c>
      <c r="AG97" s="27">
        <v>0</v>
      </c>
      <c r="AH97" s="27">
        <v>0</v>
      </c>
      <c r="AI97" s="25">
        <v>-44883</v>
      </c>
      <c r="AJ97" s="25">
        <v>4</v>
      </c>
      <c r="AK97" s="25">
        <v>-44887</v>
      </c>
      <c r="AL97" s="27" t="s">
        <v>4513</v>
      </c>
      <c r="AM97" s="27">
        <v>0</v>
      </c>
      <c r="AN97" s="27" t="s">
        <v>4513</v>
      </c>
      <c r="AO97" s="25" t="s">
        <v>346</v>
      </c>
      <c r="AP97" s="25" t="s">
        <v>131</v>
      </c>
      <c r="AQ97" s="25" t="s">
        <v>131</v>
      </c>
      <c r="AR97" s="25" t="s">
        <v>60</v>
      </c>
      <c r="AS97" s="25" t="s">
        <v>55</v>
      </c>
      <c r="AT97" s="25" t="s">
        <v>347</v>
      </c>
      <c r="AU97" s="25" t="s">
        <v>132</v>
      </c>
      <c r="AV97" s="25" t="s">
        <v>63</v>
      </c>
      <c r="AW97" s="25" t="s">
        <v>63</v>
      </c>
      <c r="AX97" s="25" t="s">
        <v>63</v>
      </c>
      <c r="AY97" s="25" t="s">
        <v>64</v>
      </c>
      <c r="AZ97" s="25" t="s">
        <v>3827</v>
      </c>
      <c r="BA97" s="27">
        <v>0</v>
      </c>
      <c r="BB97" s="25">
        <v>1</v>
      </c>
      <c r="BC97" s="25">
        <v>1900</v>
      </c>
      <c r="BD97" s="25" t="s">
        <v>63</v>
      </c>
      <c r="BE97" s="25" t="s">
        <v>63</v>
      </c>
      <c r="BF97" s="25" t="s">
        <v>63</v>
      </c>
      <c r="BG97" s="25" t="s">
        <v>64</v>
      </c>
      <c r="BH97" s="27" t="s">
        <v>4513</v>
      </c>
      <c r="BI97" s="27" t="s">
        <v>4513</v>
      </c>
      <c r="BJ97" s="27"/>
      <c r="BK97" s="27"/>
      <c r="BL97" s="25" t="s">
        <v>4513</v>
      </c>
      <c r="BM97" s="27" t="s">
        <v>4513</v>
      </c>
      <c r="BN97" s="27" t="s">
        <v>4513</v>
      </c>
      <c r="BO97" s="27" t="s">
        <v>3828</v>
      </c>
      <c r="BP97" s="25" t="s">
        <v>345</v>
      </c>
      <c r="BQ97" s="25" t="s">
        <v>55</v>
      </c>
      <c r="BR97" s="25" t="s">
        <v>3829</v>
      </c>
      <c r="BS97" s="27"/>
      <c r="BT97" s="27"/>
      <c r="BU97" s="27"/>
      <c r="BV97" s="25"/>
      <c r="BW97" s="25" t="s">
        <v>3823</v>
      </c>
      <c r="BX97" s="27"/>
      <c r="BY97" s="95" t="str">
        <f>IFERROR(
IF(OR(AZ97="anulado",AZ97="stand by"),CONCATENATE(AZ97,": ",AT97),
IF(OR(YEAR(BA97)=2022,YEAR(BA97)=2023),CONCATENATE("Se activó en ",YEAR(BA97)),
IF(AND(OR(AZ97="En proceso",AZ97="facturando"),AND(AV97="-",BA97="")),"Por revisar",
IF(BA97="",IF(AV97="NUEVAS",CONCATENATE("Estado: ",AZ97,", ",AV97),
IF(AX97=Meses!$A$3,"Por revisar",
IF(AT97="","Sin registro","En programación Frcst."))),"En programación")))),
"Error")</f>
        <v>anulado: Desistido</v>
      </c>
      <c r="BZ97" s="14" t="str">
        <f t="shared" si="3"/>
        <v/>
      </c>
      <c r="CA97" s="95" t="str">
        <f>IF(BY97="En programación Frcst.",VLOOKUP(AX97,Meses!$A$1:$H$14,3+HLOOKUP(Cronograma!AV97,Meses!$D$1:$G$2,2,FALSE),FALSE),
IF(BY97="En programación",BA97,""))</f>
        <v/>
      </c>
      <c r="CB97" s="95" t="str">
        <f t="shared" si="4"/>
        <v/>
      </c>
      <c r="CC97" s="91" t="str">
        <f>IFERROR(
(VLOOKUP(MONTH(CA97),Meses!$B$3:$C$14,2,FALSE)-DAY(CA97))/VLOOKUP(MONTH(CA97),Meses!$B$3:$C$14,2,FALSE)*CD97,
"")</f>
        <v/>
      </c>
      <c r="CD97" s="92">
        <f t="shared" si="5"/>
        <v>5570</v>
      </c>
    </row>
    <row r="98" spans="1:82" ht="31.8" thickBot="1" x14ac:dyDescent="0.6">
      <c r="A98" s="19" t="s">
        <v>348</v>
      </c>
      <c r="B98" s="19" t="s">
        <v>349</v>
      </c>
      <c r="C98" s="19" t="s">
        <v>350</v>
      </c>
      <c r="D98" s="31" t="s">
        <v>351</v>
      </c>
      <c r="E98" s="21">
        <v>44886</v>
      </c>
      <c r="F98" s="21">
        <v>44886</v>
      </c>
      <c r="G98" s="21">
        <v>44900</v>
      </c>
      <c r="H98" s="21">
        <v>45258</v>
      </c>
      <c r="I98" s="21">
        <v>45001</v>
      </c>
      <c r="J98" s="21">
        <v>45001</v>
      </c>
      <c r="K98" s="119" t="s">
        <v>4557</v>
      </c>
      <c r="L98" s="22"/>
      <c r="M98" s="22"/>
      <c r="N98" s="22"/>
      <c r="O98" s="19" t="s">
        <v>135</v>
      </c>
      <c r="P98" s="19" t="s">
        <v>135</v>
      </c>
      <c r="Q98" s="19" t="s">
        <v>55</v>
      </c>
      <c r="R98" s="19">
        <v>7011</v>
      </c>
      <c r="S98" s="19" t="s">
        <v>4558</v>
      </c>
      <c r="T98" s="19" t="s">
        <v>4558</v>
      </c>
      <c r="U98" s="19" t="e">
        <v>#NAME?</v>
      </c>
      <c r="V98" s="19" t="s">
        <v>80</v>
      </c>
      <c r="W98" s="19" t="s">
        <v>352</v>
      </c>
      <c r="X98" s="23">
        <v>44988</v>
      </c>
      <c r="Y98" s="23">
        <v>44995</v>
      </c>
      <c r="Z98" s="23">
        <v>44988</v>
      </c>
      <c r="AA98" s="23">
        <v>44988</v>
      </c>
      <c r="AB98" s="23">
        <v>44991</v>
      </c>
      <c r="AC98" s="23">
        <v>44995</v>
      </c>
      <c r="AD98" s="19" t="s">
        <v>58</v>
      </c>
      <c r="AE98" s="23">
        <v>44997</v>
      </c>
      <c r="AF98" s="19" t="s">
        <v>58</v>
      </c>
      <c r="AG98" s="23">
        <v>44997</v>
      </c>
      <c r="AH98" s="21">
        <v>45001</v>
      </c>
      <c r="AI98" s="19">
        <v>115</v>
      </c>
      <c r="AJ98" s="19">
        <v>358</v>
      </c>
      <c r="AK98" s="19">
        <v>-257</v>
      </c>
      <c r="AL98" s="19" t="s">
        <v>15</v>
      </c>
      <c r="AM98" s="19" t="s">
        <v>4559</v>
      </c>
      <c r="AN98" s="19">
        <v>16</v>
      </c>
      <c r="AO98" s="22"/>
      <c r="AP98" s="19" t="s">
        <v>139</v>
      </c>
      <c r="AQ98" s="19" t="s">
        <v>140</v>
      </c>
      <c r="AR98" s="19" t="s">
        <v>60</v>
      </c>
      <c r="AS98" s="19" t="s">
        <v>55</v>
      </c>
      <c r="AT98" s="19" t="s">
        <v>353</v>
      </c>
      <c r="AU98" s="19" t="s">
        <v>132</v>
      </c>
      <c r="AV98" s="19" t="s">
        <v>679</v>
      </c>
      <c r="AW98" s="19" t="s">
        <v>3130</v>
      </c>
      <c r="AX98" s="19" t="s">
        <v>1557</v>
      </c>
      <c r="AY98" s="19" t="s">
        <v>55</v>
      </c>
      <c r="AZ98" s="19" t="s">
        <v>3830</v>
      </c>
      <c r="BA98" s="22">
        <v>0</v>
      </c>
      <c r="BB98" s="19">
        <v>1</v>
      </c>
      <c r="BC98" s="19">
        <v>1900</v>
      </c>
      <c r="BD98" s="19" t="s">
        <v>63</v>
      </c>
      <c r="BE98" s="19" t="s">
        <v>63</v>
      </c>
      <c r="BF98" s="19" t="s">
        <v>680</v>
      </c>
      <c r="BG98" s="19" t="s">
        <v>64</v>
      </c>
      <c r="BH98" s="19" t="s">
        <v>4513</v>
      </c>
      <c r="BI98" s="48" t="s">
        <v>4513</v>
      </c>
      <c r="BJ98" s="22"/>
      <c r="BK98" s="22"/>
      <c r="BL98" s="19" t="s">
        <v>4513</v>
      </c>
      <c r="BM98" s="32" t="s">
        <v>4513</v>
      </c>
      <c r="BN98" s="22" t="s">
        <v>4513</v>
      </c>
      <c r="BO98" s="30" t="s">
        <v>3832</v>
      </c>
      <c r="BP98" s="22"/>
      <c r="BQ98" s="19" t="s">
        <v>64</v>
      </c>
      <c r="BR98" s="22"/>
      <c r="BS98" s="22"/>
      <c r="BT98" s="19">
        <v>115</v>
      </c>
      <c r="BU98" s="19">
        <v>436</v>
      </c>
      <c r="BV98" s="19" t="s">
        <v>4694</v>
      </c>
      <c r="BW98" s="19" t="s">
        <v>3839</v>
      </c>
      <c r="BX98" s="19">
        <v>2023</v>
      </c>
      <c r="BY98" s="95" t="str">
        <f>IFERROR(
IF(OR(AZ98="anulado",AZ98="stand by"),CONCATENATE(AZ98,": ",AT98),
IF(OR(YEAR(BA98)=2022,YEAR(BA98)=2023),CONCATENATE("Se activó en ",YEAR(BA98)),
IF(AND(OR(AZ98="En proceso",AZ98="facturando"),AND(AV98="-",BA98="")),"Por revisar",
IF(BA98="",IF(AV98="NUEVAS",CONCATENATE("Estado: ",AZ98,", ",AV98),
IF(AX98=Meses!$A$3,"Por revisar",
IF(AT98="","Sin registro","En programación Frcst."))),"En programación")))),
"Error")</f>
        <v>En programación</v>
      </c>
      <c r="BZ98" s="14" t="str">
        <f t="shared" si="3"/>
        <v/>
      </c>
      <c r="CA98" s="95">
        <f>IF(BY98="En programación Frcst.",VLOOKUP(AX98,Meses!$A$1:$H$14,3+HLOOKUP(Cronograma!AV98,Meses!$D$1:$G$2,2,FALSE),FALSE),
IF(BY98="En programación",BA98,""))</f>
        <v>0</v>
      </c>
      <c r="CB98" s="95" t="str">
        <f t="shared" si="4"/>
        <v>1900/1</v>
      </c>
      <c r="CC98" s="91">
        <f>IFERROR(
(VLOOKUP(MONTH(CA98),Meses!$B$3:$C$14,2,FALSE)-DAY(CA98))/VLOOKUP(MONTH(CA98),Meses!$B$3:$C$14,2,FALSE)*CD98,
"")</f>
        <v>7011</v>
      </c>
      <c r="CD98" s="92">
        <f t="shared" si="5"/>
        <v>7011</v>
      </c>
    </row>
    <row r="99" spans="1:82" ht="47.4" thickBot="1" x14ac:dyDescent="0.6">
      <c r="A99" s="25" t="s">
        <v>357</v>
      </c>
      <c r="B99" s="25" t="s">
        <v>358</v>
      </c>
      <c r="C99" s="25" t="s">
        <v>359</v>
      </c>
      <c r="D99" s="25" t="s">
        <v>53</v>
      </c>
      <c r="E99" s="26">
        <v>44893</v>
      </c>
      <c r="F99" s="26">
        <v>45062.801574074067</v>
      </c>
      <c r="G99" s="26">
        <v>44894</v>
      </c>
      <c r="H99" s="26">
        <v>44902</v>
      </c>
      <c r="I99" s="26">
        <v>44923</v>
      </c>
      <c r="J99" s="26">
        <v>44923</v>
      </c>
      <c r="K99" s="120" t="s">
        <v>4530</v>
      </c>
      <c r="L99" s="25">
        <v>2022122221</v>
      </c>
      <c r="M99" s="26">
        <v>44909</v>
      </c>
      <c r="N99" s="26">
        <v>44924</v>
      </c>
      <c r="O99" s="25" t="s">
        <v>54</v>
      </c>
      <c r="P99" s="25" t="s">
        <v>54</v>
      </c>
      <c r="Q99" s="25" t="s">
        <v>55</v>
      </c>
      <c r="R99" s="25">
        <v>2006</v>
      </c>
      <c r="S99" s="25" t="s">
        <v>4560</v>
      </c>
      <c r="T99" s="25" t="s">
        <v>4560</v>
      </c>
      <c r="U99" s="25" t="e">
        <v>#NAME?</v>
      </c>
      <c r="V99" s="25" t="s">
        <v>136</v>
      </c>
      <c r="W99" s="25" t="s">
        <v>155</v>
      </c>
      <c r="X99" s="23">
        <v>44904</v>
      </c>
      <c r="Y99" s="23">
        <v>44911</v>
      </c>
      <c r="Z99" s="23">
        <v>44904</v>
      </c>
      <c r="AA99" s="23">
        <v>44904</v>
      </c>
      <c r="AB99" s="25" t="s">
        <v>58</v>
      </c>
      <c r="AC99" s="23">
        <v>44907</v>
      </c>
      <c r="AD99" s="23">
        <v>44909</v>
      </c>
      <c r="AE99" s="23">
        <v>44914</v>
      </c>
      <c r="AF99" s="23">
        <v>44916</v>
      </c>
      <c r="AG99" s="23">
        <v>44916</v>
      </c>
      <c r="AH99" s="26">
        <v>44923</v>
      </c>
      <c r="AI99" s="25">
        <v>30</v>
      </c>
      <c r="AJ99" s="25">
        <v>8</v>
      </c>
      <c r="AK99" s="25">
        <v>21</v>
      </c>
      <c r="AL99" s="25" t="s">
        <v>15</v>
      </c>
      <c r="AM99" s="25" t="s">
        <v>4532</v>
      </c>
      <c r="AN99" s="25">
        <v>28</v>
      </c>
      <c r="AO99" s="27"/>
      <c r="AP99" s="27" t="s">
        <v>82</v>
      </c>
      <c r="AQ99" s="25" t="s">
        <v>82</v>
      </c>
      <c r="AR99" s="25" t="s">
        <v>60</v>
      </c>
      <c r="AS99" s="25" t="s">
        <v>55</v>
      </c>
      <c r="AT99" s="25" t="s">
        <v>61</v>
      </c>
      <c r="AU99" s="25" t="s">
        <v>62</v>
      </c>
      <c r="AV99" s="25" t="s">
        <v>63</v>
      </c>
      <c r="AW99" s="25" t="s">
        <v>63</v>
      </c>
      <c r="AX99" s="25" t="s">
        <v>63</v>
      </c>
      <c r="AY99" s="25" t="s">
        <v>64</v>
      </c>
      <c r="AZ99" s="25" t="s">
        <v>3822</v>
      </c>
      <c r="BA99" s="26">
        <v>44924</v>
      </c>
      <c r="BB99" s="25">
        <v>12</v>
      </c>
      <c r="BC99" s="25">
        <v>2022</v>
      </c>
      <c r="BD99" s="25" t="s">
        <v>63</v>
      </c>
      <c r="BE99" s="25" t="s">
        <v>63</v>
      </c>
      <c r="BF99" s="25" t="s">
        <v>63</v>
      </c>
      <c r="BG99" s="25" t="s">
        <v>64</v>
      </c>
      <c r="BH99" s="27" t="s">
        <v>4513</v>
      </c>
      <c r="BI99" s="27" t="s">
        <v>4513</v>
      </c>
      <c r="BJ99" s="27"/>
      <c r="BK99" s="27"/>
      <c r="BL99" s="25" t="s">
        <v>4513</v>
      </c>
      <c r="BM99" s="27" t="s">
        <v>4513</v>
      </c>
      <c r="BN99" s="27" t="s">
        <v>4513</v>
      </c>
      <c r="BO99" s="27"/>
      <c r="BP99" s="27"/>
      <c r="BQ99" s="25" t="s">
        <v>64</v>
      </c>
      <c r="BR99" s="27"/>
      <c r="BS99" s="27"/>
      <c r="BT99" s="25">
        <v>30</v>
      </c>
      <c r="BU99" s="27"/>
      <c r="BV99" s="25"/>
      <c r="BW99" s="25"/>
      <c r="BX99" s="25">
        <v>2022</v>
      </c>
      <c r="BY99" s="95" t="str">
        <f>IFERROR(
IF(OR(AZ99="anulado",AZ99="stand by"),CONCATENATE(AZ99,": ",AT99),
IF(OR(YEAR(BA99)=2022,YEAR(BA99)=2023),CONCATENATE("Se activó en ",YEAR(BA99)),
IF(AND(OR(AZ99="En proceso",AZ99="facturando"),AND(AV99="-",BA99="")),"Por revisar",
IF(BA99="",IF(AV99="NUEVAS",CONCATENATE("Estado: ",AZ99,", ",AV99),
IF(AX99=Meses!$A$3,"Por revisar",
IF(AT99="","Sin registro","En programación Frcst."))),"En programación")))),
"Error")</f>
        <v>Se activó en 2022</v>
      </c>
      <c r="BZ99" s="14" t="str">
        <f t="shared" si="3"/>
        <v/>
      </c>
      <c r="CA99" s="95" t="str">
        <f>IF(BY99="En programación Frcst.",VLOOKUP(AX99,Meses!$A$1:$H$14,3+HLOOKUP(Cronograma!AV99,Meses!$D$1:$G$2,2,FALSE),FALSE),
IF(BY99="En programación",BA99,""))</f>
        <v/>
      </c>
      <c r="CB99" s="95" t="str">
        <f t="shared" si="4"/>
        <v/>
      </c>
      <c r="CC99" s="91" t="str">
        <f>IFERROR(
(VLOOKUP(MONTH(CA99),Meses!$B$3:$C$14,2,FALSE)-DAY(CA99))/VLOOKUP(MONTH(CA99),Meses!$B$3:$C$14,2,FALSE)*CD99,
"")</f>
        <v/>
      </c>
      <c r="CD99" s="92">
        <f t="shared" si="5"/>
        <v>2006</v>
      </c>
    </row>
    <row r="100" spans="1:82" ht="47.4" thickBot="1" x14ac:dyDescent="0.6">
      <c r="A100" s="19" t="s">
        <v>360</v>
      </c>
      <c r="B100" s="19" t="s">
        <v>361</v>
      </c>
      <c r="C100" s="19" t="s">
        <v>362</v>
      </c>
      <c r="D100" s="19" t="s">
        <v>53</v>
      </c>
      <c r="E100" s="21">
        <v>44893</v>
      </c>
      <c r="F100" s="21">
        <v>45062.803912037038</v>
      </c>
      <c r="G100" s="21">
        <v>44924</v>
      </c>
      <c r="H100" s="21">
        <v>44931</v>
      </c>
      <c r="I100" s="21">
        <v>44942</v>
      </c>
      <c r="J100" s="21">
        <v>44942</v>
      </c>
      <c r="K100" s="119" t="s">
        <v>4561</v>
      </c>
      <c r="L100" s="19">
        <v>2023011114</v>
      </c>
      <c r="M100" s="21">
        <v>44934</v>
      </c>
      <c r="N100" s="21">
        <v>44945</v>
      </c>
      <c r="O100" s="19" t="s">
        <v>54</v>
      </c>
      <c r="P100" s="19" t="s">
        <v>54</v>
      </c>
      <c r="Q100" s="19" t="s">
        <v>55</v>
      </c>
      <c r="R100" s="19">
        <v>1001</v>
      </c>
      <c r="S100" s="19" t="s">
        <v>4562</v>
      </c>
      <c r="T100" s="19" t="s">
        <v>4562</v>
      </c>
      <c r="U100" s="19" t="e">
        <v>#NAME?</v>
      </c>
      <c r="V100" s="19" t="s">
        <v>80</v>
      </c>
      <c r="W100" s="19" t="s">
        <v>68</v>
      </c>
      <c r="X100" s="23">
        <v>44928</v>
      </c>
      <c r="Y100" s="23">
        <v>44935</v>
      </c>
      <c r="Z100" s="23">
        <v>44928</v>
      </c>
      <c r="AA100" s="23">
        <v>44928</v>
      </c>
      <c r="AB100" s="19" t="s">
        <v>58</v>
      </c>
      <c r="AC100" s="23">
        <v>44931</v>
      </c>
      <c r="AD100" s="19" t="s">
        <v>58</v>
      </c>
      <c r="AE100" s="23">
        <v>44933</v>
      </c>
      <c r="AF100" s="23">
        <v>44935</v>
      </c>
      <c r="AG100" s="23">
        <v>44935</v>
      </c>
      <c r="AH100" s="21">
        <v>44942</v>
      </c>
      <c r="AI100" s="19">
        <v>49</v>
      </c>
      <c r="AJ100" s="19">
        <v>7</v>
      </c>
      <c r="AK100" s="19">
        <v>11</v>
      </c>
      <c r="AL100" s="22" t="s">
        <v>4513</v>
      </c>
      <c r="AM100" s="19" t="s">
        <v>4563</v>
      </c>
      <c r="AN100" s="19">
        <v>16</v>
      </c>
      <c r="AO100" s="19" t="s">
        <v>363</v>
      </c>
      <c r="AP100" s="19" t="s">
        <v>82</v>
      </c>
      <c r="AQ100" s="19" t="s">
        <v>82</v>
      </c>
      <c r="AR100" s="19" t="s">
        <v>60</v>
      </c>
      <c r="AS100" s="19" t="s">
        <v>55</v>
      </c>
      <c r="AT100" s="19" t="s">
        <v>61</v>
      </c>
      <c r="AU100" s="19" t="s">
        <v>62</v>
      </c>
      <c r="AV100" s="19" t="s">
        <v>63</v>
      </c>
      <c r="AW100" s="19" t="s">
        <v>63</v>
      </c>
      <c r="AX100" s="19" t="s">
        <v>63</v>
      </c>
      <c r="AY100" s="19" t="s">
        <v>64</v>
      </c>
      <c r="AZ100" s="19" t="s">
        <v>3822</v>
      </c>
      <c r="BA100" s="21">
        <v>44945</v>
      </c>
      <c r="BB100" s="19">
        <v>1</v>
      </c>
      <c r="BC100" s="19">
        <v>2023</v>
      </c>
      <c r="BD100" s="19" t="s">
        <v>63</v>
      </c>
      <c r="BE100" s="19" t="s">
        <v>63</v>
      </c>
      <c r="BF100" s="19" t="s">
        <v>63</v>
      </c>
      <c r="BG100" s="19" t="s">
        <v>64</v>
      </c>
      <c r="BH100" s="22" t="s">
        <v>4513</v>
      </c>
      <c r="BI100" s="22" t="s">
        <v>4513</v>
      </c>
      <c r="BJ100" s="22"/>
      <c r="BK100" s="22"/>
      <c r="BL100" s="19" t="s">
        <v>4513</v>
      </c>
      <c r="BM100" s="22" t="s">
        <v>4513</v>
      </c>
      <c r="BN100" s="22" t="s">
        <v>4513</v>
      </c>
      <c r="BO100" s="22"/>
      <c r="BP100" s="22"/>
      <c r="BQ100" s="19" t="s">
        <v>64</v>
      </c>
      <c r="BR100" s="22"/>
      <c r="BS100" s="22"/>
      <c r="BT100" s="19">
        <v>49</v>
      </c>
      <c r="BU100" s="22"/>
      <c r="BV100" s="19"/>
      <c r="BW100" s="19"/>
      <c r="BX100" s="19">
        <v>2023</v>
      </c>
      <c r="BY100" s="95" t="str">
        <f>IFERROR(
IF(OR(AZ100="anulado",AZ100="stand by"),CONCATENATE(AZ100,": ",AT100),
IF(OR(YEAR(BA100)=2022,YEAR(BA100)=2023),CONCATENATE("Se activó en ",YEAR(BA100)),
IF(AND(OR(AZ100="En proceso",AZ100="facturando"),AND(AV100="-",BA100="")),"Por revisar",
IF(BA100="",IF(AV100="NUEVAS",CONCATENATE("Estado: ",AZ100,", ",AV100),
IF(AX100=Meses!$A$3,"Por revisar",
IF(AT100="","Sin registro","En programación Frcst."))),"En programación")))),
"Error")</f>
        <v>Se activó en 2023</v>
      </c>
      <c r="BZ100" s="14" t="str">
        <f t="shared" si="3"/>
        <v/>
      </c>
      <c r="CA100" s="95" t="str">
        <f>IF(BY100="En programación Frcst.",VLOOKUP(AX100,Meses!$A$1:$H$14,3+HLOOKUP(Cronograma!AV100,Meses!$D$1:$G$2,2,FALSE),FALSE),
IF(BY100="En programación",BA100,""))</f>
        <v/>
      </c>
      <c r="CB100" s="95" t="str">
        <f t="shared" si="4"/>
        <v/>
      </c>
      <c r="CC100" s="91" t="str">
        <f>IFERROR(
(VLOOKUP(MONTH(CA100),Meses!$B$3:$C$14,2,FALSE)-DAY(CA100))/VLOOKUP(MONTH(CA100),Meses!$B$3:$C$14,2,FALSE)*CD100,
"")</f>
        <v/>
      </c>
      <c r="CD100" s="92">
        <f t="shared" si="5"/>
        <v>1001</v>
      </c>
    </row>
    <row r="101" spans="1:82" ht="47.4" thickBot="1" x14ac:dyDescent="0.6">
      <c r="A101" s="25" t="s">
        <v>360</v>
      </c>
      <c r="B101" s="25" t="s">
        <v>364</v>
      </c>
      <c r="C101" s="25" t="s">
        <v>365</v>
      </c>
      <c r="D101" s="25" t="s">
        <v>53</v>
      </c>
      <c r="E101" s="26">
        <v>44893</v>
      </c>
      <c r="F101" s="26">
        <v>45062.803912037038</v>
      </c>
      <c r="G101" s="26">
        <v>44924</v>
      </c>
      <c r="H101" s="26">
        <v>44931</v>
      </c>
      <c r="I101" s="26">
        <v>44942</v>
      </c>
      <c r="J101" s="26">
        <v>44942</v>
      </c>
      <c r="K101" s="120" t="s">
        <v>4561</v>
      </c>
      <c r="L101" s="25">
        <v>2023011113</v>
      </c>
      <c r="M101" s="26">
        <v>44934</v>
      </c>
      <c r="N101" s="26">
        <v>44945</v>
      </c>
      <c r="O101" s="25" t="s">
        <v>54</v>
      </c>
      <c r="P101" s="25" t="s">
        <v>54</v>
      </c>
      <c r="Q101" s="25" t="s">
        <v>55</v>
      </c>
      <c r="R101" s="25">
        <v>652</v>
      </c>
      <c r="S101" s="25" t="s">
        <v>4562</v>
      </c>
      <c r="T101" s="25" t="s">
        <v>4562</v>
      </c>
      <c r="U101" s="25" t="e">
        <v>#NAME?</v>
      </c>
      <c r="V101" s="25" t="s">
        <v>80</v>
      </c>
      <c r="W101" s="25" t="s">
        <v>68</v>
      </c>
      <c r="X101" s="23">
        <v>44928</v>
      </c>
      <c r="Y101" s="23">
        <v>44935</v>
      </c>
      <c r="Z101" s="23">
        <v>44928</v>
      </c>
      <c r="AA101" s="23">
        <v>44928</v>
      </c>
      <c r="AB101" s="25" t="s">
        <v>58</v>
      </c>
      <c r="AC101" s="23">
        <v>44931</v>
      </c>
      <c r="AD101" s="25" t="s">
        <v>58</v>
      </c>
      <c r="AE101" s="23">
        <v>44933</v>
      </c>
      <c r="AF101" s="23">
        <v>44935</v>
      </c>
      <c r="AG101" s="23">
        <v>44935</v>
      </c>
      <c r="AH101" s="26">
        <v>44942</v>
      </c>
      <c r="AI101" s="25">
        <v>49</v>
      </c>
      <c r="AJ101" s="25">
        <v>7</v>
      </c>
      <c r="AK101" s="25">
        <v>11</v>
      </c>
      <c r="AL101" s="27" t="s">
        <v>4513</v>
      </c>
      <c r="AM101" s="25" t="s">
        <v>4563</v>
      </c>
      <c r="AN101" s="25">
        <v>16</v>
      </c>
      <c r="AO101" s="25" t="s">
        <v>366</v>
      </c>
      <c r="AP101" s="25" t="s">
        <v>82</v>
      </c>
      <c r="AQ101" s="25" t="s">
        <v>82</v>
      </c>
      <c r="AR101" s="25" t="s">
        <v>60</v>
      </c>
      <c r="AS101" s="25" t="s">
        <v>55</v>
      </c>
      <c r="AT101" s="25" t="s">
        <v>61</v>
      </c>
      <c r="AU101" s="25" t="s">
        <v>62</v>
      </c>
      <c r="AV101" s="25" t="s">
        <v>63</v>
      </c>
      <c r="AW101" s="25" t="s">
        <v>63</v>
      </c>
      <c r="AX101" s="25" t="s">
        <v>63</v>
      </c>
      <c r="AY101" s="25" t="s">
        <v>64</v>
      </c>
      <c r="AZ101" s="25" t="s">
        <v>3822</v>
      </c>
      <c r="BA101" s="26">
        <v>44945</v>
      </c>
      <c r="BB101" s="25">
        <v>1</v>
      </c>
      <c r="BC101" s="25">
        <v>2023</v>
      </c>
      <c r="BD101" s="25" t="s">
        <v>63</v>
      </c>
      <c r="BE101" s="25" t="s">
        <v>63</v>
      </c>
      <c r="BF101" s="25" t="s">
        <v>63</v>
      </c>
      <c r="BG101" s="25" t="s">
        <v>64</v>
      </c>
      <c r="BH101" s="27" t="s">
        <v>4513</v>
      </c>
      <c r="BI101" s="27" t="s">
        <v>4513</v>
      </c>
      <c r="BJ101" s="27"/>
      <c r="BK101" s="27"/>
      <c r="BL101" s="25" t="s">
        <v>4513</v>
      </c>
      <c r="BM101" s="27" t="s">
        <v>4513</v>
      </c>
      <c r="BN101" s="27" t="s">
        <v>4513</v>
      </c>
      <c r="BO101" s="27"/>
      <c r="BP101" s="27"/>
      <c r="BQ101" s="25" t="s">
        <v>64</v>
      </c>
      <c r="BR101" s="27"/>
      <c r="BS101" s="27"/>
      <c r="BT101" s="25">
        <v>49</v>
      </c>
      <c r="BU101" s="27"/>
      <c r="BV101" s="25"/>
      <c r="BW101" s="25"/>
      <c r="BX101" s="25">
        <v>2023</v>
      </c>
      <c r="BY101" s="95" t="str">
        <f>IFERROR(
IF(OR(AZ101="anulado",AZ101="stand by"),CONCATENATE(AZ101,": ",AT101),
IF(OR(YEAR(BA101)=2022,YEAR(BA101)=2023),CONCATENATE("Se activó en ",YEAR(BA101)),
IF(AND(OR(AZ101="En proceso",AZ101="facturando"),AND(AV101="-",BA101="")),"Por revisar",
IF(BA101="",IF(AV101="NUEVAS",CONCATENATE("Estado: ",AZ101,", ",AV101),
IF(AX101=Meses!$A$3,"Por revisar",
IF(AT101="","Sin registro","En programación Frcst."))),"En programación")))),
"Error")</f>
        <v>Se activó en 2023</v>
      </c>
      <c r="BZ101" s="14" t="str">
        <f t="shared" si="3"/>
        <v/>
      </c>
      <c r="CA101" s="95" t="str">
        <f>IF(BY101="En programación Frcst.",VLOOKUP(AX101,Meses!$A$1:$H$14,3+HLOOKUP(Cronograma!AV101,Meses!$D$1:$G$2,2,FALSE),FALSE),
IF(BY101="En programación",BA101,""))</f>
        <v/>
      </c>
      <c r="CB101" s="95" t="str">
        <f t="shared" si="4"/>
        <v/>
      </c>
      <c r="CC101" s="91" t="str">
        <f>IFERROR(
(VLOOKUP(MONTH(CA101),Meses!$B$3:$C$14,2,FALSE)-DAY(CA101))/VLOOKUP(MONTH(CA101),Meses!$B$3:$C$14,2,FALSE)*CD101,
"")</f>
        <v/>
      </c>
      <c r="CD101" s="92">
        <f t="shared" si="5"/>
        <v>652</v>
      </c>
    </row>
    <row r="102" spans="1:82" ht="47.4" thickBot="1" x14ac:dyDescent="0.6">
      <c r="A102" s="19" t="s">
        <v>360</v>
      </c>
      <c r="B102" s="19" t="s">
        <v>367</v>
      </c>
      <c r="C102" s="19" t="s">
        <v>368</v>
      </c>
      <c r="D102" s="19" t="s">
        <v>53</v>
      </c>
      <c r="E102" s="21">
        <v>44893</v>
      </c>
      <c r="F102" s="21">
        <v>45062.803912037038</v>
      </c>
      <c r="G102" s="21">
        <v>44924</v>
      </c>
      <c r="H102" s="21">
        <v>44931</v>
      </c>
      <c r="I102" s="21">
        <v>44942</v>
      </c>
      <c r="J102" s="21">
        <v>44942</v>
      </c>
      <c r="K102" s="119" t="s">
        <v>4561</v>
      </c>
      <c r="L102" s="19">
        <v>2023011112</v>
      </c>
      <c r="M102" s="21">
        <v>44934</v>
      </c>
      <c r="N102" s="21">
        <v>44945</v>
      </c>
      <c r="O102" s="19" t="s">
        <v>54</v>
      </c>
      <c r="P102" s="19" t="s">
        <v>54</v>
      </c>
      <c r="Q102" s="19" t="s">
        <v>55</v>
      </c>
      <c r="R102" s="19">
        <v>5995</v>
      </c>
      <c r="S102" s="19" t="s">
        <v>4562</v>
      </c>
      <c r="T102" s="19" t="s">
        <v>4562</v>
      </c>
      <c r="U102" s="19" t="e">
        <v>#NAME?</v>
      </c>
      <c r="V102" s="19" t="s">
        <v>80</v>
      </c>
      <c r="W102" s="19" t="s">
        <v>68</v>
      </c>
      <c r="X102" s="23">
        <v>44928</v>
      </c>
      <c r="Y102" s="23">
        <v>44935</v>
      </c>
      <c r="Z102" s="23">
        <v>44928</v>
      </c>
      <c r="AA102" s="23">
        <v>44928</v>
      </c>
      <c r="AB102" s="19" t="s">
        <v>58</v>
      </c>
      <c r="AC102" s="23">
        <v>44931</v>
      </c>
      <c r="AD102" s="19" t="s">
        <v>58</v>
      </c>
      <c r="AE102" s="23">
        <v>44933</v>
      </c>
      <c r="AF102" s="23">
        <v>44935</v>
      </c>
      <c r="AG102" s="23">
        <v>44935</v>
      </c>
      <c r="AH102" s="21">
        <v>44942</v>
      </c>
      <c r="AI102" s="19">
        <v>49</v>
      </c>
      <c r="AJ102" s="19">
        <v>7</v>
      </c>
      <c r="AK102" s="19">
        <v>11</v>
      </c>
      <c r="AL102" s="22" t="s">
        <v>4513</v>
      </c>
      <c r="AM102" s="19" t="s">
        <v>4563</v>
      </c>
      <c r="AN102" s="19">
        <v>16</v>
      </c>
      <c r="AO102" s="19" t="s">
        <v>369</v>
      </c>
      <c r="AP102" s="19" t="s">
        <v>82</v>
      </c>
      <c r="AQ102" s="19" t="s">
        <v>82</v>
      </c>
      <c r="AR102" s="19" t="s">
        <v>60</v>
      </c>
      <c r="AS102" s="19" t="s">
        <v>55</v>
      </c>
      <c r="AT102" s="19" t="s">
        <v>61</v>
      </c>
      <c r="AU102" s="19" t="s">
        <v>62</v>
      </c>
      <c r="AV102" s="19" t="s">
        <v>63</v>
      </c>
      <c r="AW102" s="19" t="s">
        <v>63</v>
      </c>
      <c r="AX102" s="19" t="s">
        <v>63</v>
      </c>
      <c r="AY102" s="19" t="s">
        <v>64</v>
      </c>
      <c r="AZ102" s="19" t="s">
        <v>3822</v>
      </c>
      <c r="BA102" s="21">
        <v>44945</v>
      </c>
      <c r="BB102" s="19">
        <v>1</v>
      </c>
      <c r="BC102" s="19">
        <v>2023</v>
      </c>
      <c r="BD102" s="19" t="s">
        <v>63</v>
      </c>
      <c r="BE102" s="19" t="s">
        <v>63</v>
      </c>
      <c r="BF102" s="19" t="s">
        <v>63</v>
      </c>
      <c r="BG102" s="19" t="s">
        <v>64</v>
      </c>
      <c r="BH102" s="22" t="s">
        <v>4513</v>
      </c>
      <c r="BI102" s="22" t="s">
        <v>4513</v>
      </c>
      <c r="BJ102" s="22"/>
      <c r="BK102" s="22"/>
      <c r="BL102" s="19" t="s">
        <v>4513</v>
      </c>
      <c r="BM102" s="22" t="s">
        <v>4513</v>
      </c>
      <c r="BN102" s="22" t="s">
        <v>4513</v>
      </c>
      <c r="BO102" s="22"/>
      <c r="BP102" s="22"/>
      <c r="BQ102" s="19" t="s">
        <v>64</v>
      </c>
      <c r="BR102" s="22"/>
      <c r="BS102" s="22"/>
      <c r="BT102" s="19">
        <v>49</v>
      </c>
      <c r="BU102" s="22"/>
      <c r="BV102" s="19"/>
      <c r="BW102" s="19"/>
      <c r="BX102" s="19">
        <v>2023</v>
      </c>
      <c r="BY102" s="95" t="str">
        <f>IFERROR(
IF(OR(AZ102="anulado",AZ102="stand by"),CONCATENATE(AZ102,": ",AT102),
IF(OR(YEAR(BA102)=2022,YEAR(BA102)=2023),CONCATENATE("Se activó en ",YEAR(BA102)),
IF(AND(OR(AZ102="En proceso",AZ102="facturando"),AND(AV102="-",BA102="")),"Por revisar",
IF(BA102="",IF(AV102="NUEVAS",CONCATENATE("Estado: ",AZ102,", ",AV102),
IF(AX102=Meses!$A$3,"Por revisar",
IF(AT102="","Sin registro","En programación Frcst."))),"En programación")))),
"Error")</f>
        <v>Se activó en 2023</v>
      </c>
      <c r="BZ102" s="14" t="str">
        <f t="shared" si="3"/>
        <v/>
      </c>
      <c r="CA102" s="95" t="str">
        <f>IF(BY102="En programación Frcst.",VLOOKUP(AX102,Meses!$A$1:$H$14,3+HLOOKUP(Cronograma!AV102,Meses!$D$1:$G$2,2,FALSE),FALSE),
IF(BY102="En programación",BA102,""))</f>
        <v/>
      </c>
      <c r="CB102" s="95" t="str">
        <f t="shared" si="4"/>
        <v/>
      </c>
      <c r="CC102" s="91" t="str">
        <f>IFERROR(
(VLOOKUP(MONTH(CA102),Meses!$B$3:$C$14,2,FALSE)-DAY(CA102))/VLOOKUP(MONTH(CA102),Meses!$B$3:$C$14,2,FALSE)*CD102,
"")</f>
        <v/>
      </c>
      <c r="CD102" s="92">
        <f t="shared" si="5"/>
        <v>5995</v>
      </c>
    </row>
    <row r="103" spans="1:82" ht="47.4" thickBot="1" x14ac:dyDescent="0.6">
      <c r="A103" s="25" t="s">
        <v>360</v>
      </c>
      <c r="B103" s="25" t="s">
        <v>370</v>
      </c>
      <c r="C103" s="25" t="s">
        <v>371</v>
      </c>
      <c r="D103" s="25" t="s">
        <v>53</v>
      </c>
      <c r="E103" s="26">
        <v>44893</v>
      </c>
      <c r="F103" s="26">
        <v>45062.803900462961</v>
      </c>
      <c r="G103" s="26">
        <v>44924</v>
      </c>
      <c r="H103" s="26">
        <v>44931</v>
      </c>
      <c r="I103" s="26">
        <v>44942</v>
      </c>
      <c r="J103" s="26">
        <v>44942</v>
      </c>
      <c r="K103" s="120" t="s">
        <v>4561</v>
      </c>
      <c r="L103" s="25">
        <v>2023011296</v>
      </c>
      <c r="M103" s="26">
        <v>44936</v>
      </c>
      <c r="N103" s="26">
        <v>44952</v>
      </c>
      <c r="O103" s="25" t="s">
        <v>54</v>
      </c>
      <c r="P103" s="25" t="s">
        <v>54</v>
      </c>
      <c r="Q103" s="25" t="s">
        <v>55</v>
      </c>
      <c r="R103" s="25">
        <v>920</v>
      </c>
      <c r="S103" s="25" t="s">
        <v>4562</v>
      </c>
      <c r="T103" s="25" t="s">
        <v>4562</v>
      </c>
      <c r="U103" s="25" t="e">
        <v>#NAME?</v>
      </c>
      <c r="V103" s="25" t="s">
        <v>80</v>
      </c>
      <c r="W103" s="25" t="s">
        <v>68</v>
      </c>
      <c r="X103" s="23">
        <v>44928</v>
      </c>
      <c r="Y103" s="23">
        <v>44935</v>
      </c>
      <c r="Z103" s="23">
        <v>44928</v>
      </c>
      <c r="AA103" s="23">
        <v>44928</v>
      </c>
      <c r="AB103" s="25" t="s">
        <v>58</v>
      </c>
      <c r="AC103" s="23">
        <v>44931</v>
      </c>
      <c r="AD103" s="25" t="s">
        <v>58</v>
      </c>
      <c r="AE103" s="23">
        <v>44933</v>
      </c>
      <c r="AF103" s="23">
        <v>44935</v>
      </c>
      <c r="AG103" s="23">
        <v>44935</v>
      </c>
      <c r="AH103" s="26">
        <v>44942</v>
      </c>
      <c r="AI103" s="25">
        <v>49</v>
      </c>
      <c r="AJ103" s="25">
        <v>7</v>
      </c>
      <c r="AK103" s="25">
        <v>11</v>
      </c>
      <c r="AL103" s="25" t="s">
        <v>15</v>
      </c>
      <c r="AM103" s="25" t="s">
        <v>4563</v>
      </c>
      <c r="AN103" s="25">
        <v>16</v>
      </c>
      <c r="AO103" s="27"/>
      <c r="AP103" s="25" t="s">
        <v>82</v>
      </c>
      <c r="AQ103" s="25" t="s">
        <v>82</v>
      </c>
      <c r="AR103" s="25" t="s">
        <v>60</v>
      </c>
      <c r="AS103" s="25" t="s">
        <v>55</v>
      </c>
      <c r="AT103" s="25" t="s">
        <v>61</v>
      </c>
      <c r="AU103" s="25" t="s">
        <v>62</v>
      </c>
      <c r="AV103" s="25" t="s">
        <v>63</v>
      </c>
      <c r="AW103" s="25" t="s">
        <v>63</v>
      </c>
      <c r="AX103" s="25" t="s">
        <v>63</v>
      </c>
      <c r="AY103" s="25" t="s">
        <v>64</v>
      </c>
      <c r="AZ103" s="25" t="s">
        <v>3822</v>
      </c>
      <c r="BA103" s="26">
        <v>44952</v>
      </c>
      <c r="BB103" s="25">
        <v>1</v>
      </c>
      <c r="BC103" s="25">
        <v>2023</v>
      </c>
      <c r="BD103" s="25" t="s">
        <v>63</v>
      </c>
      <c r="BE103" s="25" t="s">
        <v>63</v>
      </c>
      <c r="BF103" s="25" t="s">
        <v>63</v>
      </c>
      <c r="BG103" s="25" t="s">
        <v>64</v>
      </c>
      <c r="BH103" s="27" t="s">
        <v>4513</v>
      </c>
      <c r="BI103" s="27" t="s">
        <v>4513</v>
      </c>
      <c r="BJ103" s="27"/>
      <c r="BK103" s="27"/>
      <c r="BL103" s="25" t="s">
        <v>4513</v>
      </c>
      <c r="BM103" s="27" t="s">
        <v>4513</v>
      </c>
      <c r="BN103" s="27" t="s">
        <v>4513</v>
      </c>
      <c r="BO103" s="27"/>
      <c r="BP103" s="27"/>
      <c r="BQ103" s="25" t="s">
        <v>64</v>
      </c>
      <c r="BR103" s="27"/>
      <c r="BS103" s="27"/>
      <c r="BT103" s="25">
        <v>49</v>
      </c>
      <c r="BU103" s="27"/>
      <c r="BV103" s="25"/>
      <c r="BW103" s="25"/>
      <c r="BX103" s="25">
        <v>2023</v>
      </c>
      <c r="BY103" s="95" t="str">
        <f>IFERROR(
IF(OR(AZ103="anulado",AZ103="stand by"),CONCATENATE(AZ103,": ",AT103),
IF(OR(YEAR(BA103)=2022,YEAR(BA103)=2023),CONCATENATE("Se activó en ",YEAR(BA103)),
IF(AND(OR(AZ103="En proceso",AZ103="facturando"),AND(AV103="-",BA103="")),"Por revisar",
IF(BA103="",IF(AV103="NUEVAS",CONCATENATE("Estado: ",AZ103,", ",AV103),
IF(AX103=Meses!$A$3,"Por revisar",
IF(AT103="","Sin registro","En programación Frcst."))),"En programación")))),
"Error")</f>
        <v>Se activó en 2023</v>
      </c>
      <c r="BZ103" s="14" t="str">
        <f t="shared" si="3"/>
        <v/>
      </c>
      <c r="CA103" s="95" t="str">
        <f>IF(BY103="En programación Frcst.",VLOOKUP(AX103,Meses!$A$1:$H$14,3+HLOOKUP(Cronograma!AV103,Meses!$D$1:$G$2,2,FALSE),FALSE),
IF(BY103="En programación",BA103,""))</f>
        <v/>
      </c>
      <c r="CB103" s="95" t="str">
        <f t="shared" si="4"/>
        <v/>
      </c>
      <c r="CC103" s="91" t="str">
        <f>IFERROR(
(VLOOKUP(MONTH(CA103),Meses!$B$3:$C$14,2,FALSE)-DAY(CA103))/VLOOKUP(MONTH(CA103),Meses!$B$3:$C$14,2,FALSE)*CD103,
"")</f>
        <v/>
      </c>
      <c r="CD103" s="92">
        <f t="shared" si="5"/>
        <v>920</v>
      </c>
    </row>
    <row r="104" spans="1:82" ht="63" thickBot="1" x14ac:dyDescent="0.6">
      <c r="A104" s="19" t="s">
        <v>357</v>
      </c>
      <c r="B104" s="19" t="s">
        <v>372</v>
      </c>
      <c r="C104" s="19" t="s">
        <v>373</v>
      </c>
      <c r="D104" s="19" t="s">
        <v>53</v>
      </c>
      <c r="E104" s="21">
        <v>44893</v>
      </c>
      <c r="F104" s="21">
        <v>45062.802141203712</v>
      </c>
      <c r="G104" s="21">
        <v>44894</v>
      </c>
      <c r="H104" s="21">
        <v>44946</v>
      </c>
      <c r="I104" s="21">
        <v>45012</v>
      </c>
      <c r="J104" s="21">
        <v>45012</v>
      </c>
      <c r="K104" s="119" t="s">
        <v>4557</v>
      </c>
      <c r="L104" s="19">
        <v>2023042197</v>
      </c>
      <c r="M104" s="21">
        <v>45040</v>
      </c>
      <c r="N104" s="21">
        <v>45057</v>
      </c>
      <c r="O104" s="19" t="s">
        <v>135</v>
      </c>
      <c r="P104" s="19" t="s">
        <v>135</v>
      </c>
      <c r="Q104" s="19" t="s">
        <v>55</v>
      </c>
      <c r="R104" s="19">
        <v>1239</v>
      </c>
      <c r="S104" s="19" t="s">
        <v>4564</v>
      </c>
      <c r="T104" s="19" t="s">
        <v>4564</v>
      </c>
      <c r="U104" s="19" t="e">
        <v>#NAME?</v>
      </c>
      <c r="V104" s="19" t="s">
        <v>136</v>
      </c>
      <c r="W104" s="19" t="s">
        <v>137</v>
      </c>
      <c r="X104" s="23">
        <v>44994</v>
      </c>
      <c r="Y104" s="23">
        <v>45001</v>
      </c>
      <c r="Z104" s="23">
        <v>44994</v>
      </c>
      <c r="AA104" s="23">
        <v>44994</v>
      </c>
      <c r="AB104" s="23">
        <v>44997</v>
      </c>
      <c r="AC104" s="23">
        <v>45001</v>
      </c>
      <c r="AD104" s="23">
        <v>45003</v>
      </c>
      <c r="AE104" s="23">
        <v>45008</v>
      </c>
      <c r="AF104" s="19" t="s">
        <v>58</v>
      </c>
      <c r="AG104" s="23">
        <v>45008</v>
      </c>
      <c r="AH104" s="21">
        <v>45012</v>
      </c>
      <c r="AI104" s="19">
        <v>119</v>
      </c>
      <c r="AJ104" s="19">
        <v>52</v>
      </c>
      <c r="AK104" s="19">
        <v>66</v>
      </c>
      <c r="AL104" s="19" t="s">
        <v>15</v>
      </c>
      <c r="AM104" s="19" t="s">
        <v>4559</v>
      </c>
      <c r="AN104" s="19">
        <v>27</v>
      </c>
      <c r="AO104" s="22"/>
      <c r="AP104" s="19" t="s">
        <v>139</v>
      </c>
      <c r="AQ104" s="19" t="s">
        <v>140</v>
      </c>
      <c r="AR104" s="19" t="s">
        <v>60</v>
      </c>
      <c r="AS104" s="19" t="s">
        <v>55</v>
      </c>
      <c r="AT104" s="19" t="s">
        <v>61</v>
      </c>
      <c r="AU104" s="19" t="s">
        <v>132</v>
      </c>
      <c r="AV104" s="19" t="s">
        <v>63</v>
      </c>
      <c r="AW104" s="19" t="s">
        <v>63</v>
      </c>
      <c r="AX104" s="19" t="s">
        <v>63</v>
      </c>
      <c r="AY104" s="19" t="s">
        <v>64</v>
      </c>
      <c r="AZ104" s="19" t="s">
        <v>3822</v>
      </c>
      <c r="BA104" s="21">
        <v>45057</v>
      </c>
      <c r="BB104" s="19">
        <v>5</v>
      </c>
      <c r="BC104" s="19">
        <v>2023</v>
      </c>
      <c r="BD104" s="19" t="s">
        <v>63</v>
      </c>
      <c r="BE104" s="19" t="s">
        <v>63</v>
      </c>
      <c r="BF104" s="19" t="s">
        <v>63</v>
      </c>
      <c r="BG104" s="19" t="s">
        <v>64</v>
      </c>
      <c r="BH104" s="22" t="s">
        <v>4513</v>
      </c>
      <c r="BI104" s="22" t="s">
        <v>4513</v>
      </c>
      <c r="BJ104" s="22"/>
      <c r="BK104" s="22"/>
      <c r="BL104" s="19" t="s">
        <v>4513</v>
      </c>
      <c r="BM104" s="22" t="s">
        <v>4513</v>
      </c>
      <c r="BN104" s="22" t="s">
        <v>4513</v>
      </c>
      <c r="BO104" s="22"/>
      <c r="BP104" s="22"/>
      <c r="BQ104" s="19" t="s">
        <v>64</v>
      </c>
      <c r="BR104" s="22"/>
      <c r="BS104" s="22"/>
      <c r="BT104" s="19">
        <v>119</v>
      </c>
      <c r="BU104" s="22"/>
      <c r="BV104" s="19"/>
      <c r="BW104" s="19"/>
      <c r="BX104" s="19">
        <v>2023</v>
      </c>
      <c r="BY104" s="95" t="str">
        <f>IFERROR(
IF(OR(AZ104="anulado",AZ104="stand by"),CONCATENATE(AZ104,": ",AT104),
IF(OR(YEAR(BA104)=2022,YEAR(BA104)=2023),CONCATENATE("Se activó en ",YEAR(BA104)),
IF(AND(OR(AZ104="En proceso",AZ104="facturando"),AND(AV104="-",BA104="")),"Por revisar",
IF(BA104="",IF(AV104="NUEVAS",CONCATENATE("Estado: ",AZ104,", ",AV104),
IF(AX104=Meses!$A$3,"Por revisar",
IF(AT104="","Sin registro","En programación Frcst."))),"En programación")))),
"Error")</f>
        <v>Se activó en 2023</v>
      </c>
      <c r="BZ104" s="14" t="str">
        <f t="shared" si="3"/>
        <v/>
      </c>
      <c r="CA104" s="95" t="str">
        <f>IF(BY104="En programación Frcst.",VLOOKUP(AX104,Meses!$A$1:$H$14,3+HLOOKUP(Cronograma!AV104,Meses!$D$1:$G$2,2,FALSE),FALSE),
IF(BY104="En programación",BA104,""))</f>
        <v/>
      </c>
      <c r="CB104" s="95" t="str">
        <f t="shared" si="4"/>
        <v/>
      </c>
      <c r="CC104" s="91" t="str">
        <f>IFERROR(
(VLOOKUP(MONTH(CA104),Meses!$B$3:$C$14,2,FALSE)-DAY(CA104))/VLOOKUP(MONTH(CA104),Meses!$B$3:$C$14,2,FALSE)*CD104,
"")</f>
        <v/>
      </c>
      <c r="CD104" s="92">
        <f t="shared" si="5"/>
        <v>1239</v>
      </c>
    </row>
    <row r="105" spans="1:82" ht="31.8" thickBot="1" x14ac:dyDescent="0.6">
      <c r="A105" s="25" t="s">
        <v>374</v>
      </c>
      <c r="B105" s="25" t="s">
        <v>375</v>
      </c>
      <c r="C105" s="25" t="s">
        <v>376</v>
      </c>
      <c r="D105" s="25" t="s">
        <v>345</v>
      </c>
      <c r="E105" s="26">
        <v>44893</v>
      </c>
      <c r="F105" s="26">
        <v>44893</v>
      </c>
      <c r="G105" s="26">
        <v>44895</v>
      </c>
      <c r="H105" s="26">
        <v>44901</v>
      </c>
      <c r="I105" s="27"/>
      <c r="J105" s="27"/>
      <c r="K105" s="27">
        <v>0</v>
      </c>
      <c r="L105" s="27"/>
      <c r="M105" s="27"/>
      <c r="N105" s="27"/>
      <c r="O105" s="25" t="s">
        <v>377</v>
      </c>
      <c r="P105" s="25" t="s">
        <v>377</v>
      </c>
      <c r="Q105" s="25" t="s">
        <v>55</v>
      </c>
      <c r="R105" s="25">
        <v>5121</v>
      </c>
      <c r="S105" s="25" t="s">
        <v>145</v>
      </c>
      <c r="T105" s="25" t="s">
        <v>145</v>
      </c>
      <c r="U105" s="25" t="e">
        <v>#NAME?</v>
      </c>
      <c r="V105" s="27"/>
      <c r="W105" s="27"/>
      <c r="X105" s="27">
        <v>0</v>
      </c>
      <c r="Y105" s="23">
        <v>7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5" t="s">
        <v>58</v>
      </c>
      <c r="AG105" s="27">
        <v>0</v>
      </c>
      <c r="AH105" s="27">
        <v>0</v>
      </c>
      <c r="AI105" s="25">
        <v>-44893</v>
      </c>
      <c r="AJ105" s="25">
        <v>6</v>
      </c>
      <c r="AK105" s="25">
        <v>-44901</v>
      </c>
      <c r="AL105" s="27" t="s">
        <v>4513</v>
      </c>
      <c r="AM105" s="27">
        <v>0</v>
      </c>
      <c r="AN105" s="27" t="s">
        <v>4513</v>
      </c>
      <c r="AO105" s="25" t="e">
        <v>#N/A</v>
      </c>
      <c r="AP105" s="25" t="s">
        <v>378</v>
      </c>
      <c r="AQ105" s="25" t="s">
        <v>378</v>
      </c>
      <c r="AR105" s="25" t="s">
        <v>60</v>
      </c>
      <c r="AS105" s="25" t="s">
        <v>55</v>
      </c>
      <c r="AT105" s="25" t="s">
        <v>347</v>
      </c>
      <c r="AU105" s="25" t="s">
        <v>132</v>
      </c>
      <c r="AV105" s="25" t="s">
        <v>63</v>
      </c>
      <c r="AW105" s="25" t="s">
        <v>63</v>
      </c>
      <c r="AX105" s="25" t="s">
        <v>63</v>
      </c>
      <c r="AY105" s="25" t="s">
        <v>64</v>
      </c>
      <c r="AZ105" s="25" t="s">
        <v>3827</v>
      </c>
      <c r="BA105" s="27">
        <v>0</v>
      </c>
      <c r="BB105" s="25">
        <v>1</v>
      </c>
      <c r="BC105" s="25">
        <v>1900</v>
      </c>
      <c r="BD105" s="25" t="s">
        <v>63</v>
      </c>
      <c r="BE105" s="25" t="s">
        <v>63</v>
      </c>
      <c r="BF105" s="25" t="s">
        <v>63</v>
      </c>
      <c r="BG105" s="25" t="s">
        <v>64</v>
      </c>
      <c r="BH105" s="27" t="s">
        <v>4513</v>
      </c>
      <c r="BI105" s="27" t="s">
        <v>4513</v>
      </c>
      <c r="BJ105" s="27"/>
      <c r="BK105" s="27"/>
      <c r="BL105" s="25" t="s">
        <v>4513</v>
      </c>
      <c r="BM105" s="27" t="s">
        <v>4513</v>
      </c>
      <c r="BN105" s="27" t="s">
        <v>4513</v>
      </c>
      <c r="BO105" s="25" t="s">
        <v>3834</v>
      </c>
      <c r="BP105" s="27"/>
      <c r="BQ105" s="25" t="s">
        <v>64</v>
      </c>
      <c r="BR105" s="27"/>
      <c r="BS105" s="27"/>
      <c r="BT105" s="27"/>
      <c r="BU105" s="27"/>
      <c r="BV105" s="25"/>
      <c r="BW105" s="25" t="s">
        <v>3823</v>
      </c>
      <c r="BX105" s="27"/>
      <c r="BY105" s="95" t="str">
        <f>IFERROR(
IF(OR(AZ105="anulado",AZ105="stand by"),CONCATENATE(AZ105,": ",AT105),
IF(OR(YEAR(BA105)=2022,YEAR(BA105)=2023),CONCATENATE("Se activó en ",YEAR(BA105)),
IF(AND(OR(AZ105="En proceso",AZ105="facturando"),AND(AV105="-",BA105="")),"Por revisar",
IF(BA105="",IF(AV105="NUEVAS",CONCATENATE("Estado: ",AZ105,", ",AV105),
IF(AX105=Meses!$A$3,"Por revisar",
IF(AT105="","Sin registro","En programación Frcst."))),"En programación")))),
"Error")</f>
        <v>anulado: Desistido</v>
      </c>
      <c r="BZ105" s="14" t="str">
        <f t="shared" si="3"/>
        <v/>
      </c>
      <c r="CA105" s="95" t="str">
        <f>IF(BY105="En programación Frcst.",VLOOKUP(AX105,Meses!$A$1:$H$14,3+HLOOKUP(Cronograma!AV105,Meses!$D$1:$G$2,2,FALSE),FALSE),
IF(BY105="En programación",BA105,""))</f>
        <v/>
      </c>
      <c r="CB105" s="95" t="str">
        <f t="shared" si="4"/>
        <v/>
      </c>
      <c r="CC105" s="91" t="str">
        <f>IFERROR(
(VLOOKUP(MONTH(CA105),Meses!$B$3:$C$14,2,FALSE)-DAY(CA105))/VLOOKUP(MONTH(CA105),Meses!$B$3:$C$14,2,FALSE)*CD105,
"")</f>
        <v/>
      </c>
      <c r="CD105" s="92">
        <f t="shared" si="5"/>
        <v>5121</v>
      </c>
    </row>
    <row r="106" spans="1:82" ht="47.4" thickBot="1" x14ac:dyDescent="0.6">
      <c r="A106" s="19" t="s">
        <v>379</v>
      </c>
      <c r="B106" s="19" t="s">
        <v>380</v>
      </c>
      <c r="C106" s="19" t="s">
        <v>381</v>
      </c>
      <c r="D106" s="19" t="s">
        <v>53</v>
      </c>
      <c r="E106" s="21">
        <v>44895</v>
      </c>
      <c r="F106" s="21">
        <v>45062.803923611107</v>
      </c>
      <c r="G106" s="21">
        <v>44896</v>
      </c>
      <c r="H106" s="21">
        <v>44890</v>
      </c>
      <c r="I106" s="21">
        <v>44902</v>
      </c>
      <c r="J106" s="21">
        <v>44902</v>
      </c>
      <c r="K106" s="119" t="s">
        <v>4530</v>
      </c>
      <c r="L106" s="19">
        <v>2022121423</v>
      </c>
      <c r="M106" s="21">
        <v>44905</v>
      </c>
      <c r="N106" s="21">
        <v>44917</v>
      </c>
      <c r="O106" s="19" t="s">
        <v>54</v>
      </c>
      <c r="P106" s="19" t="s">
        <v>54</v>
      </c>
      <c r="Q106" s="19" t="s">
        <v>55</v>
      </c>
      <c r="R106" s="19">
        <v>10920</v>
      </c>
      <c r="S106" s="19" t="s">
        <v>4539</v>
      </c>
      <c r="T106" s="19" t="s">
        <v>4539</v>
      </c>
      <c r="U106" s="19" t="e">
        <v>#NAME?</v>
      </c>
      <c r="V106" s="19" t="s">
        <v>80</v>
      </c>
      <c r="W106" s="19" t="s">
        <v>68</v>
      </c>
      <c r="X106" s="23">
        <v>44888</v>
      </c>
      <c r="Y106" s="23">
        <v>44895</v>
      </c>
      <c r="Z106" s="23">
        <v>44888</v>
      </c>
      <c r="AA106" s="23">
        <v>44888</v>
      </c>
      <c r="AB106" s="19" t="s">
        <v>58</v>
      </c>
      <c r="AC106" s="23">
        <v>44891</v>
      </c>
      <c r="AD106" s="19" t="s">
        <v>58</v>
      </c>
      <c r="AE106" s="23">
        <v>44893</v>
      </c>
      <c r="AF106" s="23">
        <v>44895</v>
      </c>
      <c r="AG106" s="23">
        <v>44895</v>
      </c>
      <c r="AH106" s="21">
        <v>44902</v>
      </c>
      <c r="AI106" s="19">
        <v>7</v>
      </c>
      <c r="AJ106" s="19">
        <v>-6</v>
      </c>
      <c r="AK106" s="19">
        <v>12</v>
      </c>
      <c r="AL106" s="22" t="s">
        <v>4513</v>
      </c>
      <c r="AM106" s="19" t="s">
        <v>4532</v>
      </c>
      <c r="AN106" s="19">
        <v>7</v>
      </c>
      <c r="AO106" s="19" t="s">
        <v>382</v>
      </c>
      <c r="AP106" s="22" t="s">
        <v>82</v>
      </c>
      <c r="AQ106" s="19" t="s">
        <v>82</v>
      </c>
      <c r="AR106" s="19" t="s">
        <v>94</v>
      </c>
      <c r="AS106" s="19" t="s">
        <v>55</v>
      </c>
      <c r="AT106" s="19" t="s">
        <v>61</v>
      </c>
      <c r="AU106" s="19" t="s">
        <v>62</v>
      </c>
      <c r="AV106" s="19" t="s">
        <v>63</v>
      </c>
      <c r="AW106" s="19" t="s">
        <v>63</v>
      </c>
      <c r="AX106" s="19" t="s">
        <v>63</v>
      </c>
      <c r="AY106" s="19" t="s">
        <v>64</v>
      </c>
      <c r="AZ106" s="19" t="s">
        <v>3822</v>
      </c>
      <c r="BA106" s="21">
        <v>44917</v>
      </c>
      <c r="BB106" s="19">
        <v>12</v>
      </c>
      <c r="BC106" s="19">
        <v>2022</v>
      </c>
      <c r="BD106" s="19" t="s">
        <v>63</v>
      </c>
      <c r="BE106" s="19" t="s">
        <v>63</v>
      </c>
      <c r="BF106" s="19" t="s">
        <v>63</v>
      </c>
      <c r="BG106" s="19" t="s">
        <v>64</v>
      </c>
      <c r="BH106" s="22" t="s">
        <v>4513</v>
      </c>
      <c r="BI106" s="22" t="s">
        <v>4513</v>
      </c>
      <c r="BJ106" s="22"/>
      <c r="BK106" s="22"/>
      <c r="BL106" s="19" t="s">
        <v>4513</v>
      </c>
      <c r="BM106" s="22" t="s">
        <v>4513</v>
      </c>
      <c r="BN106" s="22" t="s">
        <v>4513</v>
      </c>
      <c r="BO106" s="22"/>
      <c r="BP106" s="22"/>
      <c r="BQ106" s="19" t="s">
        <v>64</v>
      </c>
      <c r="BR106" s="22"/>
      <c r="BS106" s="22"/>
      <c r="BT106" s="19">
        <v>7</v>
      </c>
      <c r="BU106" s="22"/>
      <c r="BV106" s="19"/>
      <c r="BW106" s="19"/>
      <c r="BX106" s="19">
        <v>2022</v>
      </c>
      <c r="BY106" s="95" t="str">
        <f>IFERROR(
IF(OR(AZ106="anulado",AZ106="stand by"),CONCATENATE(AZ106,": ",AT106),
IF(OR(YEAR(BA106)=2022,YEAR(BA106)=2023),CONCATENATE("Se activó en ",YEAR(BA106)),
IF(AND(OR(AZ106="En proceso",AZ106="facturando"),AND(AV106="-",BA106="")),"Por revisar",
IF(BA106="",IF(AV106="NUEVAS",CONCATENATE("Estado: ",AZ106,", ",AV106),
IF(AX106=Meses!$A$3,"Por revisar",
IF(AT106="","Sin registro","En programación Frcst."))),"En programación")))),
"Error")</f>
        <v>Se activó en 2022</v>
      </c>
      <c r="BZ106" s="14" t="str">
        <f t="shared" si="3"/>
        <v/>
      </c>
      <c r="CA106" s="95" t="str">
        <f>IF(BY106="En programación Frcst.",VLOOKUP(AX106,Meses!$A$1:$H$14,3+HLOOKUP(Cronograma!AV106,Meses!$D$1:$G$2,2,FALSE),FALSE),
IF(BY106="En programación",BA106,""))</f>
        <v/>
      </c>
      <c r="CB106" s="95" t="str">
        <f t="shared" si="4"/>
        <v/>
      </c>
      <c r="CC106" s="91" t="str">
        <f>IFERROR(
(VLOOKUP(MONTH(CA106),Meses!$B$3:$C$14,2,FALSE)-DAY(CA106))/VLOOKUP(MONTH(CA106),Meses!$B$3:$C$14,2,FALSE)*CD106,
"")</f>
        <v/>
      </c>
      <c r="CD106" s="92">
        <f t="shared" si="5"/>
        <v>10920</v>
      </c>
    </row>
    <row r="107" spans="1:82" ht="47.4" thickBot="1" x14ac:dyDescent="0.6">
      <c r="A107" s="25" t="s">
        <v>383</v>
      </c>
      <c r="B107" s="25" t="s">
        <v>384</v>
      </c>
      <c r="C107" s="25" t="s">
        <v>385</v>
      </c>
      <c r="D107" s="25" t="s">
        <v>53</v>
      </c>
      <c r="E107" s="26">
        <v>44895</v>
      </c>
      <c r="F107" s="26">
        <v>45062.803900462961</v>
      </c>
      <c r="G107" s="26">
        <v>44896</v>
      </c>
      <c r="H107" s="26">
        <v>44902</v>
      </c>
      <c r="I107" s="26">
        <v>44916</v>
      </c>
      <c r="J107" s="26">
        <v>44916</v>
      </c>
      <c r="K107" s="120" t="s">
        <v>4530</v>
      </c>
      <c r="L107" s="25">
        <v>2022121424</v>
      </c>
      <c r="M107" s="26">
        <v>44905</v>
      </c>
      <c r="N107" s="26">
        <v>44917</v>
      </c>
      <c r="O107" s="25" t="s">
        <v>54</v>
      </c>
      <c r="P107" s="25" t="s">
        <v>54</v>
      </c>
      <c r="Q107" s="25" t="s">
        <v>55</v>
      </c>
      <c r="R107" s="25">
        <v>5299</v>
      </c>
      <c r="S107" s="25" t="s">
        <v>4531</v>
      </c>
      <c r="T107" s="25" t="s">
        <v>4531</v>
      </c>
      <c r="U107" s="25" t="e">
        <v>#NAME?</v>
      </c>
      <c r="V107" s="25" t="s">
        <v>80</v>
      </c>
      <c r="W107" s="25" t="s">
        <v>68</v>
      </c>
      <c r="X107" s="23">
        <v>44902</v>
      </c>
      <c r="Y107" s="23">
        <v>44909</v>
      </c>
      <c r="Z107" s="23">
        <v>44902</v>
      </c>
      <c r="AA107" s="23">
        <v>44902</v>
      </c>
      <c r="AB107" s="25" t="s">
        <v>58</v>
      </c>
      <c r="AC107" s="23">
        <v>44905</v>
      </c>
      <c r="AD107" s="25" t="s">
        <v>58</v>
      </c>
      <c r="AE107" s="23">
        <v>44907</v>
      </c>
      <c r="AF107" s="23">
        <v>44909</v>
      </c>
      <c r="AG107" s="23">
        <v>44909</v>
      </c>
      <c r="AH107" s="26">
        <v>44916</v>
      </c>
      <c r="AI107" s="25">
        <v>21</v>
      </c>
      <c r="AJ107" s="25">
        <v>6</v>
      </c>
      <c r="AK107" s="25">
        <v>14</v>
      </c>
      <c r="AL107" s="25" t="s">
        <v>15</v>
      </c>
      <c r="AM107" s="25" t="s">
        <v>4532</v>
      </c>
      <c r="AN107" s="25">
        <v>21</v>
      </c>
      <c r="AO107" s="27"/>
      <c r="AP107" s="27" t="s">
        <v>82</v>
      </c>
      <c r="AQ107" s="25" t="s">
        <v>82</v>
      </c>
      <c r="AR107" s="25" t="s">
        <v>60</v>
      </c>
      <c r="AS107" s="25" t="s">
        <v>55</v>
      </c>
      <c r="AT107" s="25" t="s">
        <v>61</v>
      </c>
      <c r="AU107" s="25" t="s">
        <v>62</v>
      </c>
      <c r="AV107" s="25" t="s">
        <v>63</v>
      </c>
      <c r="AW107" s="25" t="s">
        <v>63</v>
      </c>
      <c r="AX107" s="25" t="s">
        <v>63</v>
      </c>
      <c r="AY107" s="25" t="s">
        <v>64</v>
      </c>
      <c r="AZ107" s="25" t="s">
        <v>3822</v>
      </c>
      <c r="BA107" s="26">
        <v>44917</v>
      </c>
      <c r="BB107" s="25">
        <v>12</v>
      </c>
      <c r="BC107" s="25">
        <v>2022</v>
      </c>
      <c r="BD107" s="25" t="s">
        <v>63</v>
      </c>
      <c r="BE107" s="25" t="s">
        <v>63</v>
      </c>
      <c r="BF107" s="25" t="s">
        <v>63</v>
      </c>
      <c r="BG107" s="25" t="s">
        <v>64</v>
      </c>
      <c r="BH107" s="27" t="s">
        <v>4513</v>
      </c>
      <c r="BI107" s="27" t="s">
        <v>4513</v>
      </c>
      <c r="BJ107" s="27"/>
      <c r="BK107" s="27"/>
      <c r="BL107" s="25" t="s">
        <v>4513</v>
      </c>
      <c r="BM107" s="27" t="s">
        <v>4513</v>
      </c>
      <c r="BN107" s="27" t="s">
        <v>4513</v>
      </c>
      <c r="BO107" s="27"/>
      <c r="BP107" s="27"/>
      <c r="BQ107" s="25" t="s">
        <v>64</v>
      </c>
      <c r="BR107" s="27"/>
      <c r="BS107" s="27"/>
      <c r="BT107" s="25">
        <v>21</v>
      </c>
      <c r="BU107" s="27"/>
      <c r="BV107" s="25"/>
      <c r="BW107" s="25"/>
      <c r="BX107" s="25">
        <v>2022</v>
      </c>
      <c r="BY107" s="95" t="str">
        <f>IFERROR(
IF(OR(AZ107="anulado",AZ107="stand by"),CONCATENATE(AZ107,": ",AT107),
IF(OR(YEAR(BA107)=2022,YEAR(BA107)=2023),CONCATENATE("Se activó en ",YEAR(BA107)),
IF(AND(OR(AZ107="En proceso",AZ107="facturando"),AND(AV107="-",BA107="")),"Por revisar",
IF(BA107="",IF(AV107="NUEVAS",CONCATENATE("Estado: ",AZ107,", ",AV107),
IF(AX107=Meses!$A$3,"Por revisar",
IF(AT107="","Sin registro","En programación Frcst."))),"En programación")))),
"Error")</f>
        <v>Se activó en 2022</v>
      </c>
      <c r="BZ107" s="14" t="str">
        <f t="shared" si="3"/>
        <v/>
      </c>
      <c r="CA107" s="95" t="str">
        <f>IF(BY107="En programación Frcst.",VLOOKUP(AX107,Meses!$A$1:$H$14,3+HLOOKUP(Cronograma!AV107,Meses!$D$1:$G$2,2,FALSE),FALSE),
IF(BY107="En programación",BA107,""))</f>
        <v/>
      </c>
      <c r="CB107" s="95" t="str">
        <f t="shared" si="4"/>
        <v/>
      </c>
      <c r="CC107" s="91" t="str">
        <f>IFERROR(
(VLOOKUP(MONTH(CA107),Meses!$B$3:$C$14,2,FALSE)-DAY(CA107))/VLOOKUP(MONTH(CA107),Meses!$B$3:$C$14,2,FALSE)*CD107,
"")</f>
        <v/>
      </c>
      <c r="CD107" s="92">
        <f t="shared" si="5"/>
        <v>5299</v>
      </c>
    </row>
    <row r="108" spans="1:82" ht="47.4" thickBot="1" x14ac:dyDescent="0.6">
      <c r="A108" s="19" t="s">
        <v>386</v>
      </c>
      <c r="B108" s="19" t="s">
        <v>387</v>
      </c>
      <c r="C108" s="19" t="s">
        <v>388</v>
      </c>
      <c r="D108" s="19" t="s">
        <v>53</v>
      </c>
      <c r="E108" s="21">
        <v>44895</v>
      </c>
      <c r="F108" s="21">
        <v>45062.803819444453</v>
      </c>
      <c r="G108" s="21">
        <v>44900</v>
      </c>
      <c r="H108" s="21">
        <v>44911</v>
      </c>
      <c r="I108" s="21">
        <v>44944</v>
      </c>
      <c r="J108" s="21">
        <v>44944</v>
      </c>
      <c r="K108" s="119" t="s">
        <v>4561</v>
      </c>
      <c r="L108" s="19">
        <v>2022124344</v>
      </c>
      <c r="M108" s="21">
        <v>44924</v>
      </c>
      <c r="N108" s="21">
        <v>44945</v>
      </c>
      <c r="O108" s="19" t="s">
        <v>54</v>
      </c>
      <c r="P108" s="19" t="s">
        <v>54</v>
      </c>
      <c r="Q108" s="19" t="s">
        <v>55</v>
      </c>
      <c r="R108" s="19">
        <v>32910</v>
      </c>
      <c r="S108" s="19" t="s">
        <v>4562</v>
      </c>
      <c r="T108" s="19" t="s">
        <v>4562</v>
      </c>
      <c r="U108" s="19" t="e">
        <v>#NAME?</v>
      </c>
      <c r="V108" s="19" t="s">
        <v>136</v>
      </c>
      <c r="W108" s="19" t="s">
        <v>155</v>
      </c>
      <c r="X108" s="23">
        <v>44925</v>
      </c>
      <c r="Y108" s="23">
        <v>44932</v>
      </c>
      <c r="Z108" s="23">
        <v>44925</v>
      </c>
      <c r="AA108" s="23">
        <v>44925</v>
      </c>
      <c r="AB108" s="19" t="s">
        <v>58</v>
      </c>
      <c r="AC108" s="23">
        <v>44928</v>
      </c>
      <c r="AD108" s="23">
        <v>44930</v>
      </c>
      <c r="AE108" s="23">
        <v>44935</v>
      </c>
      <c r="AF108" s="23">
        <v>44937</v>
      </c>
      <c r="AG108" s="23">
        <v>44937</v>
      </c>
      <c r="AH108" s="21">
        <v>44944</v>
      </c>
      <c r="AI108" s="19">
        <v>49</v>
      </c>
      <c r="AJ108" s="19">
        <v>11</v>
      </c>
      <c r="AK108" s="19">
        <v>33</v>
      </c>
      <c r="AL108" s="19" t="s">
        <v>15</v>
      </c>
      <c r="AM108" s="19" t="s">
        <v>4563</v>
      </c>
      <c r="AN108" s="19">
        <v>18</v>
      </c>
      <c r="AO108" s="22"/>
      <c r="AP108" s="19" t="s">
        <v>82</v>
      </c>
      <c r="AQ108" s="19" t="s">
        <v>82</v>
      </c>
      <c r="AR108" s="19" t="s">
        <v>389</v>
      </c>
      <c r="AS108" s="19" t="s">
        <v>55</v>
      </c>
      <c r="AT108" s="19" t="s">
        <v>61</v>
      </c>
      <c r="AU108" s="19" t="s">
        <v>62</v>
      </c>
      <c r="AV108" s="19" t="s">
        <v>63</v>
      </c>
      <c r="AW108" s="19" t="s">
        <v>63</v>
      </c>
      <c r="AX108" s="19" t="s">
        <v>63</v>
      </c>
      <c r="AY108" s="19" t="s">
        <v>64</v>
      </c>
      <c r="AZ108" s="19" t="s">
        <v>3822</v>
      </c>
      <c r="BA108" s="21">
        <v>44945</v>
      </c>
      <c r="BB108" s="19">
        <v>1</v>
      </c>
      <c r="BC108" s="19">
        <v>2023</v>
      </c>
      <c r="BD108" s="19" t="s">
        <v>63</v>
      </c>
      <c r="BE108" s="19" t="s">
        <v>63</v>
      </c>
      <c r="BF108" s="19" t="s">
        <v>63</v>
      </c>
      <c r="BG108" s="19" t="s">
        <v>64</v>
      </c>
      <c r="BH108" s="22" t="s">
        <v>4513</v>
      </c>
      <c r="BI108" s="22" t="s">
        <v>4513</v>
      </c>
      <c r="BJ108" s="22"/>
      <c r="BK108" s="22"/>
      <c r="BL108" s="19" t="s">
        <v>4513</v>
      </c>
      <c r="BM108" s="22" t="s">
        <v>4513</v>
      </c>
      <c r="BN108" s="22" t="s">
        <v>4513</v>
      </c>
      <c r="BO108" s="22"/>
      <c r="BP108" s="22"/>
      <c r="BQ108" s="19" t="s">
        <v>64</v>
      </c>
      <c r="BR108" s="22"/>
      <c r="BS108" s="22"/>
      <c r="BT108" s="19">
        <v>49</v>
      </c>
      <c r="BU108" s="22"/>
      <c r="BV108" s="19"/>
      <c r="BW108" s="19"/>
      <c r="BX108" s="19">
        <v>2023</v>
      </c>
      <c r="BY108" s="95" t="str">
        <f>IFERROR(
IF(OR(AZ108="anulado",AZ108="stand by"),CONCATENATE(AZ108,": ",AT108),
IF(OR(YEAR(BA108)=2022,YEAR(BA108)=2023),CONCATENATE("Se activó en ",YEAR(BA108)),
IF(AND(OR(AZ108="En proceso",AZ108="facturando"),AND(AV108="-",BA108="")),"Por revisar",
IF(BA108="",IF(AV108="NUEVAS",CONCATENATE("Estado: ",AZ108,", ",AV108),
IF(AX108=Meses!$A$3,"Por revisar",
IF(AT108="","Sin registro","En programación Frcst."))),"En programación")))),
"Error")</f>
        <v>Se activó en 2023</v>
      </c>
      <c r="BZ108" s="14" t="str">
        <f t="shared" si="3"/>
        <v/>
      </c>
      <c r="CA108" s="95" t="str">
        <f>IF(BY108="En programación Frcst.",VLOOKUP(AX108,Meses!$A$1:$H$14,3+HLOOKUP(Cronograma!AV108,Meses!$D$1:$G$2,2,FALSE),FALSE),
IF(BY108="En programación",BA108,""))</f>
        <v/>
      </c>
      <c r="CB108" s="95" t="str">
        <f t="shared" si="4"/>
        <v/>
      </c>
      <c r="CC108" s="91" t="str">
        <f>IFERROR(
(VLOOKUP(MONTH(CA108),Meses!$B$3:$C$14,2,FALSE)-DAY(CA108))/VLOOKUP(MONTH(CA108),Meses!$B$3:$C$14,2,FALSE)*CD108,
"")</f>
        <v/>
      </c>
      <c r="CD108" s="92">
        <f t="shared" si="5"/>
        <v>32910</v>
      </c>
    </row>
    <row r="109" spans="1:82" ht="47.4" thickBot="1" x14ac:dyDescent="0.6">
      <c r="A109" s="25" t="s">
        <v>386</v>
      </c>
      <c r="B109" s="25" t="s">
        <v>390</v>
      </c>
      <c r="C109" s="25" t="s">
        <v>391</v>
      </c>
      <c r="D109" s="25" t="s">
        <v>53</v>
      </c>
      <c r="E109" s="26">
        <v>44895</v>
      </c>
      <c r="F109" s="26">
        <v>45062.803842592592</v>
      </c>
      <c r="G109" s="26">
        <v>44900</v>
      </c>
      <c r="H109" s="26">
        <v>44898</v>
      </c>
      <c r="I109" s="26">
        <v>44950</v>
      </c>
      <c r="J109" s="26">
        <v>44950</v>
      </c>
      <c r="K109" s="120" t="s">
        <v>4561</v>
      </c>
      <c r="L109" s="25">
        <v>2023013909</v>
      </c>
      <c r="M109" s="26">
        <v>44951</v>
      </c>
      <c r="N109" s="26">
        <v>44966</v>
      </c>
      <c r="O109" s="25" t="s">
        <v>128</v>
      </c>
      <c r="P109" s="25" t="s">
        <v>128</v>
      </c>
      <c r="Q109" s="25" t="s">
        <v>55</v>
      </c>
      <c r="R109" s="25">
        <v>104940</v>
      </c>
      <c r="S109" s="25" t="s">
        <v>4565</v>
      </c>
      <c r="T109" s="25" t="s">
        <v>4565</v>
      </c>
      <c r="U109" s="25" t="e">
        <v>#NAME?</v>
      </c>
      <c r="V109" s="25" t="s">
        <v>56</v>
      </c>
      <c r="W109" s="25" t="s">
        <v>57</v>
      </c>
      <c r="X109" s="27">
        <v>0</v>
      </c>
      <c r="Y109" s="23">
        <v>7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5" t="s">
        <v>58</v>
      </c>
      <c r="AG109" s="27">
        <v>0</v>
      </c>
      <c r="AH109" s="26">
        <v>44950</v>
      </c>
      <c r="AI109" s="25">
        <v>55</v>
      </c>
      <c r="AJ109" s="25">
        <v>-2</v>
      </c>
      <c r="AK109" s="25">
        <v>52</v>
      </c>
      <c r="AL109" s="27" t="s">
        <v>4513</v>
      </c>
      <c r="AM109" s="25" t="s">
        <v>4563</v>
      </c>
      <c r="AN109" s="25">
        <v>24</v>
      </c>
      <c r="AO109" s="25" t="s">
        <v>392</v>
      </c>
      <c r="AP109" s="25" t="s">
        <v>131</v>
      </c>
      <c r="AQ109" s="25" t="s">
        <v>131</v>
      </c>
      <c r="AR109" s="25" t="s">
        <v>160</v>
      </c>
      <c r="AS109" s="25" t="s">
        <v>55</v>
      </c>
      <c r="AT109" s="25" t="s">
        <v>61</v>
      </c>
      <c r="AU109" s="25" t="s">
        <v>132</v>
      </c>
      <c r="AV109" s="25" t="s">
        <v>63</v>
      </c>
      <c r="AW109" s="25" t="s">
        <v>63</v>
      </c>
      <c r="AX109" s="25" t="s">
        <v>63</v>
      </c>
      <c r="AY109" s="25" t="s">
        <v>64</v>
      </c>
      <c r="AZ109" s="25" t="s">
        <v>3822</v>
      </c>
      <c r="BA109" s="26">
        <v>44966</v>
      </c>
      <c r="BB109" s="25">
        <v>2</v>
      </c>
      <c r="BC109" s="25">
        <v>2023</v>
      </c>
      <c r="BD109" s="25" t="s">
        <v>63</v>
      </c>
      <c r="BE109" s="25" t="s">
        <v>63</v>
      </c>
      <c r="BF109" s="25" t="s">
        <v>63</v>
      </c>
      <c r="BG109" s="25" t="s">
        <v>64</v>
      </c>
      <c r="BH109" s="27" t="s">
        <v>4513</v>
      </c>
      <c r="BI109" s="27" t="s">
        <v>4513</v>
      </c>
      <c r="BJ109" s="27"/>
      <c r="BK109" s="27"/>
      <c r="BL109" s="25" t="s">
        <v>4513</v>
      </c>
      <c r="BM109" s="27" t="s">
        <v>4513</v>
      </c>
      <c r="BN109" s="27" t="s">
        <v>4513</v>
      </c>
      <c r="BO109" s="27"/>
      <c r="BP109" s="27"/>
      <c r="BQ109" s="25" t="s">
        <v>64</v>
      </c>
      <c r="BR109" s="27"/>
      <c r="BS109" s="27"/>
      <c r="BT109" s="25">
        <v>55</v>
      </c>
      <c r="BU109" s="27"/>
      <c r="BV109" s="25"/>
      <c r="BW109" s="25"/>
      <c r="BX109" s="25">
        <v>2023</v>
      </c>
      <c r="BY109" s="95" t="str">
        <f>IFERROR(
IF(OR(AZ109="anulado",AZ109="stand by"),CONCATENATE(AZ109,": ",AT109),
IF(OR(YEAR(BA109)=2022,YEAR(BA109)=2023),CONCATENATE("Se activó en ",YEAR(BA109)),
IF(AND(OR(AZ109="En proceso",AZ109="facturando"),AND(AV109="-",BA109="")),"Por revisar",
IF(BA109="",IF(AV109="NUEVAS",CONCATENATE("Estado: ",AZ109,", ",AV109),
IF(AX109=Meses!$A$3,"Por revisar",
IF(AT109="","Sin registro","En programación Frcst."))),"En programación")))),
"Error")</f>
        <v>Se activó en 2023</v>
      </c>
      <c r="BZ109" s="14" t="str">
        <f t="shared" si="3"/>
        <v/>
      </c>
      <c r="CA109" s="95" t="str">
        <f>IF(BY109="En programación Frcst.",VLOOKUP(AX109,Meses!$A$1:$H$14,3+HLOOKUP(Cronograma!AV109,Meses!$D$1:$G$2,2,FALSE),FALSE),
IF(BY109="En programación",BA109,""))</f>
        <v/>
      </c>
      <c r="CB109" s="95" t="str">
        <f t="shared" si="4"/>
        <v/>
      </c>
      <c r="CC109" s="91" t="str">
        <f>IFERROR(
(VLOOKUP(MONTH(CA109),Meses!$B$3:$C$14,2,FALSE)-DAY(CA109))/VLOOKUP(MONTH(CA109),Meses!$B$3:$C$14,2,FALSE)*CD109,
"")</f>
        <v/>
      </c>
      <c r="CD109" s="92">
        <f t="shared" si="5"/>
        <v>104940</v>
      </c>
    </row>
    <row r="110" spans="1:82" ht="47.4" thickBot="1" x14ac:dyDescent="0.6">
      <c r="A110" s="19" t="s">
        <v>393</v>
      </c>
      <c r="B110" s="19" t="s">
        <v>394</v>
      </c>
      <c r="C110" s="19" t="s">
        <v>395</v>
      </c>
      <c r="D110" s="19" t="s">
        <v>53</v>
      </c>
      <c r="E110" s="21">
        <v>44895</v>
      </c>
      <c r="F110" s="21">
        <v>44895</v>
      </c>
      <c r="G110" s="21">
        <v>44950</v>
      </c>
      <c r="H110" s="21">
        <v>44957</v>
      </c>
      <c r="I110" s="21">
        <v>44950</v>
      </c>
      <c r="J110" s="21">
        <v>44950</v>
      </c>
      <c r="K110" s="119" t="s">
        <v>4561</v>
      </c>
      <c r="L110" s="19">
        <v>2023014808</v>
      </c>
      <c r="M110" s="21">
        <v>44957</v>
      </c>
      <c r="N110" s="21">
        <v>44973</v>
      </c>
      <c r="O110" s="19" t="s">
        <v>72</v>
      </c>
      <c r="P110" s="19" t="s">
        <v>72</v>
      </c>
      <c r="Q110" s="19" t="s">
        <v>55</v>
      </c>
      <c r="R110" s="19">
        <v>7480</v>
      </c>
      <c r="S110" s="19" t="s">
        <v>4565</v>
      </c>
      <c r="T110" s="19" t="s">
        <v>4565</v>
      </c>
      <c r="U110" s="19" t="e">
        <v>#NAME?</v>
      </c>
      <c r="V110" s="19" t="s">
        <v>136</v>
      </c>
      <c r="W110" s="19" t="s">
        <v>74</v>
      </c>
      <c r="X110" s="23">
        <v>44936</v>
      </c>
      <c r="Y110" s="23">
        <v>44943</v>
      </c>
      <c r="Z110" s="23">
        <v>44936</v>
      </c>
      <c r="AA110" s="23">
        <v>44936</v>
      </c>
      <c r="AB110" s="19" t="s">
        <v>58</v>
      </c>
      <c r="AC110" s="23">
        <v>44939</v>
      </c>
      <c r="AD110" s="23">
        <v>44941</v>
      </c>
      <c r="AE110" s="23">
        <v>44946</v>
      </c>
      <c r="AF110" s="19" t="s">
        <v>58</v>
      </c>
      <c r="AG110" s="23">
        <v>44946</v>
      </c>
      <c r="AH110" s="21">
        <v>44950</v>
      </c>
      <c r="AI110" s="19">
        <v>55</v>
      </c>
      <c r="AJ110" s="19">
        <v>7</v>
      </c>
      <c r="AK110" s="19">
        <v>-7</v>
      </c>
      <c r="AL110" s="19" t="s">
        <v>15</v>
      </c>
      <c r="AM110" s="19" t="s">
        <v>4563</v>
      </c>
      <c r="AN110" s="19">
        <v>24</v>
      </c>
      <c r="AO110" s="22"/>
      <c r="AP110" s="19" t="s">
        <v>76</v>
      </c>
      <c r="AQ110" s="19" t="s">
        <v>76</v>
      </c>
      <c r="AR110" s="19" t="s">
        <v>60</v>
      </c>
      <c r="AS110" s="19" t="s">
        <v>55</v>
      </c>
      <c r="AT110" s="19" t="s">
        <v>61</v>
      </c>
      <c r="AU110" s="19" t="s">
        <v>132</v>
      </c>
      <c r="AV110" s="19" t="s">
        <v>63</v>
      </c>
      <c r="AW110" s="19" t="s">
        <v>63</v>
      </c>
      <c r="AX110" s="19" t="s">
        <v>63</v>
      </c>
      <c r="AY110" s="19" t="s">
        <v>64</v>
      </c>
      <c r="AZ110" s="19" t="s">
        <v>3822</v>
      </c>
      <c r="BA110" s="21">
        <v>44973</v>
      </c>
      <c r="BB110" s="19">
        <v>2</v>
      </c>
      <c r="BC110" s="19">
        <v>2023</v>
      </c>
      <c r="BD110" s="19" t="s">
        <v>63</v>
      </c>
      <c r="BE110" s="19" t="s">
        <v>63</v>
      </c>
      <c r="BF110" s="19" t="s">
        <v>63</v>
      </c>
      <c r="BG110" s="19" t="s">
        <v>64</v>
      </c>
      <c r="BH110" s="22" t="s">
        <v>4513</v>
      </c>
      <c r="BI110" s="22" t="s">
        <v>4513</v>
      </c>
      <c r="BJ110" s="22"/>
      <c r="BK110" s="22"/>
      <c r="BL110" s="19" t="s">
        <v>4513</v>
      </c>
      <c r="BM110" s="22" t="s">
        <v>4513</v>
      </c>
      <c r="BN110" s="22" t="s">
        <v>4513</v>
      </c>
      <c r="BO110" s="22"/>
      <c r="BP110" s="22"/>
      <c r="BQ110" s="19" t="s">
        <v>64</v>
      </c>
      <c r="BR110" s="22"/>
      <c r="BS110" s="22"/>
      <c r="BT110" s="19">
        <v>55</v>
      </c>
      <c r="BU110" s="22"/>
      <c r="BV110" s="19"/>
      <c r="BW110" s="19"/>
      <c r="BX110" s="19">
        <v>2023</v>
      </c>
      <c r="BY110" s="95" t="str">
        <f>IFERROR(
IF(OR(AZ110="anulado",AZ110="stand by"),CONCATENATE(AZ110,": ",AT110),
IF(OR(YEAR(BA110)=2022,YEAR(BA110)=2023),CONCATENATE("Se activó en ",YEAR(BA110)),
IF(AND(OR(AZ110="En proceso",AZ110="facturando"),AND(AV110="-",BA110="")),"Por revisar",
IF(BA110="",IF(AV110="NUEVAS",CONCATENATE("Estado: ",AZ110,", ",AV110),
IF(AX110=Meses!$A$3,"Por revisar",
IF(AT110="","Sin registro","En programación Frcst."))),"En programación")))),
"Error")</f>
        <v>Se activó en 2023</v>
      </c>
      <c r="BZ110" s="14" t="str">
        <f t="shared" si="3"/>
        <v/>
      </c>
      <c r="CA110" s="95" t="str">
        <f>IF(BY110="En programación Frcst.",VLOOKUP(AX110,Meses!$A$1:$H$14,3+HLOOKUP(Cronograma!AV110,Meses!$D$1:$G$2,2,FALSE),FALSE),
IF(BY110="En programación",BA110,""))</f>
        <v/>
      </c>
      <c r="CB110" s="95" t="str">
        <f t="shared" si="4"/>
        <v/>
      </c>
      <c r="CC110" s="91" t="str">
        <f>IFERROR(
(VLOOKUP(MONTH(CA110),Meses!$B$3:$C$14,2,FALSE)-DAY(CA110))/VLOOKUP(MONTH(CA110),Meses!$B$3:$C$14,2,FALSE)*CD110,
"")</f>
        <v/>
      </c>
      <c r="CD110" s="92">
        <f t="shared" si="5"/>
        <v>7480</v>
      </c>
    </row>
    <row r="111" spans="1:82" ht="31.8" thickBot="1" x14ac:dyDescent="0.6">
      <c r="A111" s="25" t="s">
        <v>379</v>
      </c>
      <c r="B111" s="25" t="s">
        <v>396</v>
      </c>
      <c r="C111" s="25" t="s">
        <v>397</v>
      </c>
      <c r="D111" s="25" t="s">
        <v>345</v>
      </c>
      <c r="E111" s="26">
        <v>44895</v>
      </c>
      <c r="F111" s="26">
        <v>44895</v>
      </c>
      <c r="G111" s="26">
        <v>44896</v>
      </c>
      <c r="H111" s="26">
        <v>44907</v>
      </c>
      <c r="I111" s="27"/>
      <c r="J111" s="27"/>
      <c r="K111" s="27">
        <v>0</v>
      </c>
      <c r="L111" s="27"/>
      <c r="M111" s="27"/>
      <c r="N111" s="27"/>
      <c r="O111" s="25" t="s">
        <v>54</v>
      </c>
      <c r="P111" s="25" t="s">
        <v>54</v>
      </c>
      <c r="Q111" s="25" t="s">
        <v>55</v>
      </c>
      <c r="R111" s="25">
        <v>1981</v>
      </c>
      <c r="S111" s="25" t="s">
        <v>145</v>
      </c>
      <c r="T111" s="25" t="s">
        <v>145</v>
      </c>
      <c r="U111" s="25" t="e">
        <v>#NAME?</v>
      </c>
      <c r="V111" s="27"/>
      <c r="W111" s="27"/>
      <c r="X111" s="27">
        <v>0</v>
      </c>
      <c r="Y111" s="23">
        <v>7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5" t="s">
        <v>58</v>
      </c>
      <c r="AG111" s="27">
        <v>0</v>
      </c>
      <c r="AH111" s="27">
        <v>0</v>
      </c>
      <c r="AI111" s="25">
        <v>-44895</v>
      </c>
      <c r="AJ111" s="25">
        <v>11</v>
      </c>
      <c r="AK111" s="25">
        <v>-44907</v>
      </c>
      <c r="AL111" s="27" t="s">
        <v>4513</v>
      </c>
      <c r="AM111" s="27">
        <v>0</v>
      </c>
      <c r="AN111" s="27" t="s">
        <v>4513</v>
      </c>
      <c r="AO111" s="25" t="s">
        <v>398</v>
      </c>
      <c r="AP111" s="25" t="s">
        <v>82</v>
      </c>
      <c r="AQ111" s="25" t="s">
        <v>399</v>
      </c>
      <c r="AR111" s="25" t="s">
        <v>60</v>
      </c>
      <c r="AS111" s="25" t="s">
        <v>55</v>
      </c>
      <c r="AT111" s="25" t="s">
        <v>347</v>
      </c>
      <c r="AU111" s="25" t="s">
        <v>62</v>
      </c>
      <c r="AV111" s="25" t="s">
        <v>63</v>
      </c>
      <c r="AW111" s="25" t="s">
        <v>63</v>
      </c>
      <c r="AX111" s="25" t="s">
        <v>63</v>
      </c>
      <c r="AY111" s="25" t="s">
        <v>64</v>
      </c>
      <c r="AZ111" s="25" t="s">
        <v>3827</v>
      </c>
      <c r="BA111" s="27">
        <v>0</v>
      </c>
      <c r="BB111" s="27"/>
      <c r="BC111" s="27"/>
      <c r="BD111" s="25" t="s">
        <v>63</v>
      </c>
      <c r="BE111" s="25" t="s">
        <v>63</v>
      </c>
      <c r="BF111" s="25" t="s">
        <v>63</v>
      </c>
      <c r="BG111" s="25" t="s">
        <v>64</v>
      </c>
      <c r="BH111" s="27" t="s">
        <v>4513</v>
      </c>
      <c r="BI111" s="27" t="s">
        <v>4513</v>
      </c>
      <c r="BJ111" s="27"/>
      <c r="BK111" s="27"/>
      <c r="BL111" s="25" t="s">
        <v>4513</v>
      </c>
      <c r="BM111" s="27" t="s">
        <v>4513</v>
      </c>
      <c r="BN111" s="27" t="s">
        <v>4513</v>
      </c>
      <c r="BO111" s="25" t="s">
        <v>3835</v>
      </c>
      <c r="BP111" s="27"/>
      <c r="BQ111" s="25" t="s">
        <v>64</v>
      </c>
      <c r="BR111" s="27"/>
      <c r="BS111" s="27"/>
      <c r="BT111" s="27"/>
      <c r="BU111" s="27"/>
      <c r="BV111" s="25"/>
      <c r="BW111" s="25" t="s">
        <v>3823</v>
      </c>
      <c r="BX111" s="27"/>
      <c r="BY111" s="95" t="str">
        <f>IFERROR(
IF(OR(AZ111="anulado",AZ111="stand by"),CONCATENATE(AZ111,": ",AT111),
IF(OR(YEAR(BA111)=2022,YEAR(BA111)=2023),CONCATENATE("Se activó en ",YEAR(BA111)),
IF(AND(OR(AZ111="En proceso",AZ111="facturando"),AND(AV111="-",BA111="")),"Por revisar",
IF(BA111="",IF(AV111="NUEVAS",CONCATENATE("Estado: ",AZ111,", ",AV111),
IF(AX111=Meses!$A$3,"Por revisar",
IF(AT111="","Sin registro","En programación Frcst."))),"En programación")))),
"Error")</f>
        <v>anulado: Desistido</v>
      </c>
      <c r="BZ111" s="14" t="str">
        <f t="shared" si="3"/>
        <v/>
      </c>
      <c r="CA111" s="95" t="str">
        <f>IF(BY111="En programación Frcst.",VLOOKUP(AX111,Meses!$A$1:$H$14,3+HLOOKUP(Cronograma!AV111,Meses!$D$1:$G$2,2,FALSE),FALSE),
IF(BY111="En programación",BA111,""))</f>
        <v/>
      </c>
      <c r="CB111" s="95" t="str">
        <f t="shared" si="4"/>
        <v/>
      </c>
      <c r="CC111" s="91" t="str">
        <f>IFERROR(
(VLOOKUP(MONTH(CA111),Meses!$B$3:$C$14,2,FALSE)-DAY(CA111))/VLOOKUP(MONTH(CA111),Meses!$B$3:$C$14,2,FALSE)*CD111,
"")</f>
        <v/>
      </c>
      <c r="CD111" s="92">
        <f t="shared" si="5"/>
        <v>1981</v>
      </c>
    </row>
    <row r="112" spans="1:82" ht="63" thickBot="1" x14ac:dyDescent="0.6">
      <c r="A112" s="19" t="s">
        <v>400</v>
      </c>
      <c r="B112" s="19" t="s">
        <v>401</v>
      </c>
      <c r="C112" s="19" t="s">
        <v>402</v>
      </c>
      <c r="D112" s="19" t="s">
        <v>53</v>
      </c>
      <c r="E112" s="21">
        <v>44897</v>
      </c>
      <c r="F112" s="21">
        <v>45062.803680555553</v>
      </c>
      <c r="G112" s="21">
        <v>44901</v>
      </c>
      <c r="H112" s="21">
        <v>44918</v>
      </c>
      <c r="I112" s="21">
        <v>44939</v>
      </c>
      <c r="J112" s="21">
        <v>44939</v>
      </c>
      <c r="K112" s="119" t="s">
        <v>4561</v>
      </c>
      <c r="L112" s="19">
        <v>2022124406</v>
      </c>
      <c r="M112" s="21">
        <v>44924</v>
      </c>
      <c r="N112" s="21">
        <v>44938</v>
      </c>
      <c r="O112" s="19" t="s">
        <v>54</v>
      </c>
      <c r="P112" s="19" t="s">
        <v>54</v>
      </c>
      <c r="Q112" s="19" t="s">
        <v>55</v>
      </c>
      <c r="R112" s="19">
        <v>2022</v>
      </c>
      <c r="S112" s="19" t="s">
        <v>4566</v>
      </c>
      <c r="T112" s="19" t="s">
        <v>4566</v>
      </c>
      <c r="U112" s="19" t="e">
        <v>#NAME?</v>
      </c>
      <c r="V112" s="19" t="s">
        <v>80</v>
      </c>
      <c r="W112" s="19" t="s">
        <v>68</v>
      </c>
      <c r="X112" s="23">
        <v>44925</v>
      </c>
      <c r="Y112" s="23">
        <v>44932</v>
      </c>
      <c r="Z112" s="23">
        <v>44925</v>
      </c>
      <c r="AA112" s="23">
        <v>44925</v>
      </c>
      <c r="AB112" s="19" t="s">
        <v>58</v>
      </c>
      <c r="AC112" s="23">
        <v>44928</v>
      </c>
      <c r="AD112" s="19" t="s">
        <v>58</v>
      </c>
      <c r="AE112" s="23">
        <v>44930</v>
      </c>
      <c r="AF112" s="23">
        <v>44932</v>
      </c>
      <c r="AG112" s="23">
        <v>44932</v>
      </c>
      <c r="AH112" s="21">
        <v>44939</v>
      </c>
      <c r="AI112" s="19">
        <v>42</v>
      </c>
      <c r="AJ112" s="19">
        <v>17</v>
      </c>
      <c r="AK112" s="19">
        <v>21</v>
      </c>
      <c r="AL112" s="19" t="s">
        <v>15</v>
      </c>
      <c r="AM112" s="19" t="s">
        <v>4563</v>
      </c>
      <c r="AN112" s="19">
        <v>13</v>
      </c>
      <c r="AO112" s="19" t="s">
        <v>403</v>
      </c>
      <c r="AP112" s="19" t="s">
        <v>82</v>
      </c>
      <c r="AQ112" s="19" t="s">
        <v>82</v>
      </c>
      <c r="AR112" s="19" t="s">
        <v>60</v>
      </c>
      <c r="AS112" s="19" t="s">
        <v>55</v>
      </c>
      <c r="AT112" s="19" t="s">
        <v>61</v>
      </c>
      <c r="AU112" s="19" t="s">
        <v>62</v>
      </c>
      <c r="AV112" s="19" t="s">
        <v>63</v>
      </c>
      <c r="AW112" s="19" t="s">
        <v>63</v>
      </c>
      <c r="AX112" s="19" t="s">
        <v>63</v>
      </c>
      <c r="AY112" s="19" t="s">
        <v>64</v>
      </c>
      <c r="AZ112" s="19" t="s">
        <v>3822</v>
      </c>
      <c r="BA112" s="21">
        <v>44938</v>
      </c>
      <c r="BB112" s="19">
        <v>1</v>
      </c>
      <c r="BC112" s="19">
        <v>2023</v>
      </c>
      <c r="BD112" s="19" t="s">
        <v>63</v>
      </c>
      <c r="BE112" s="19" t="s">
        <v>63</v>
      </c>
      <c r="BF112" s="19" t="s">
        <v>63</v>
      </c>
      <c r="BG112" s="19" t="s">
        <v>64</v>
      </c>
      <c r="BH112" s="22" t="s">
        <v>4513</v>
      </c>
      <c r="BI112" s="22" t="s">
        <v>4513</v>
      </c>
      <c r="BJ112" s="22"/>
      <c r="BK112" s="22"/>
      <c r="BL112" s="19" t="s">
        <v>4513</v>
      </c>
      <c r="BM112" s="22" t="s">
        <v>4513</v>
      </c>
      <c r="BN112" s="22" t="s">
        <v>4513</v>
      </c>
      <c r="BO112" s="22"/>
      <c r="BP112" s="22"/>
      <c r="BQ112" s="19" t="s">
        <v>64</v>
      </c>
      <c r="BR112" s="22"/>
      <c r="BS112" s="22"/>
      <c r="BT112" s="19">
        <v>42</v>
      </c>
      <c r="BU112" s="22"/>
      <c r="BV112" s="19"/>
      <c r="BW112" s="19"/>
      <c r="BX112" s="19">
        <v>2023</v>
      </c>
      <c r="BY112" s="95" t="str">
        <f>IFERROR(
IF(OR(AZ112="anulado",AZ112="stand by"),CONCATENATE(AZ112,": ",AT112),
IF(OR(YEAR(BA112)=2022,YEAR(BA112)=2023),CONCATENATE("Se activó en ",YEAR(BA112)),
IF(AND(OR(AZ112="En proceso",AZ112="facturando"),AND(AV112="-",BA112="")),"Por revisar",
IF(BA112="",IF(AV112="NUEVAS",CONCATENATE("Estado: ",AZ112,", ",AV112),
IF(AX112=Meses!$A$3,"Por revisar",
IF(AT112="","Sin registro","En programación Frcst."))),"En programación")))),
"Error")</f>
        <v>Se activó en 2023</v>
      </c>
      <c r="BZ112" s="14" t="str">
        <f t="shared" si="3"/>
        <v/>
      </c>
      <c r="CA112" s="95" t="str">
        <f>IF(BY112="En programación Frcst.",VLOOKUP(AX112,Meses!$A$1:$H$14,3+HLOOKUP(Cronograma!AV112,Meses!$D$1:$G$2,2,FALSE),FALSE),
IF(BY112="En programación",BA112,""))</f>
        <v/>
      </c>
      <c r="CB112" s="95" t="str">
        <f t="shared" si="4"/>
        <v/>
      </c>
      <c r="CC112" s="91" t="str">
        <f>IFERROR(
(VLOOKUP(MONTH(CA112),Meses!$B$3:$C$14,2,FALSE)-DAY(CA112))/VLOOKUP(MONTH(CA112),Meses!$B$3:$C$14,2,FALSE)*CD112,
"")</f>
        <v/>
      </c>
      <c r="CD112" s="92">
        <f t="shared" si="5"/>
        <v>2022</v>
      </c>
    </row>
    <row r="113" spans="1:82" ht="78.599999999999994" thickBot="1" x14ac:dyDescent="0.6">
      <c r="A113" s="25" t="s">
        <v>400</v>
      </c>
      <c r="B113" s="25" t="s">
        <v>404</v>
      </c>
      <c r="C113" s="25" t="s">
        <v>405</v>
      </c>
      <c r="D113" s="25" t="s">
        <v>53</v>
      </c>
      <c r="E113" s="26">
        <v>44897</v>
      </c>
      <c r="F113" s="26">
        <v>45062.801157407397</v>
      </c>
      <c r="G113" s="26">
        <v>44901</v>
      </c>
      <c r="H113" s="26">
        <v>44936</v>
      </c>
      <c r="I113" s="26">
        <v>44971</v>
      </c>
      <c r="J113" s="26">
        <v>44971</v>
      </c>
      <c r="K113" s="120" t="s">
        <v>4547</v>
      </c>
      <c r="L113" s="25">
        <v>2023040310</v>
      </c>
      <c r="M113" s="26">
        <v>45020</v>
      </c>
      <c r="N113" s="26">
        <v>45036</v>
      </c>
      <c r="O113" s="25" t="s">
        <v>377</v>
      </c>
      <c r="P113" s="25" t="s">
        <v>377</v>
      </c>
      <c r="Q113" s="25" t="s">
        <v>55</v>
      </c>
      <c r="R113" s="25">
        <v>6560</v>
      </c>
      <c r="S113" s="25" t="s">
        <v>4567</v>
      </c>
      <c r="T113" s="25" t="s">
        <v>4567</v>
      </c>
      <c r="U113" s="25" t="e">
        <v>#NAME?</v>
      </c>
      <c r="V113" s="25" t="s">
        <v>136</v>
      </c>
      <c r="W113" s="25" t="s">
        <v>74</v>
      </c>
      <c r="X113" s="23">
        <v>44957</v>
      </c>
      <c r="Y113" s="23">
        <v>44964</v>
      </c>
      <c r="Z113" s="23">
        <v>44957</v>
      </c>
      <c r="AA113" s="23">
        <v>44957</v>
      </c>
      <c r="AB113" s="25" t="s">
        <v>58</v>
      </c>
      <c r="AC113" s="23">
        <v>44960</v>
      </c>
      <c r="AD113" s="23">
        <v>44962</v>
      </c>
      <c r="AE113" s="23">
        <v>44967</v>
      </c>
      <c r="AF113" s="25" t="s">
        <v>58</v>
      </c>
      <c r="AG113" s="23">
        <v>44967</v>
      </c>
      <c r="AH113" s="26">
        <v>44971</v>
      </c>
      <c r="AI113" s="25">
        <v>74</v>
      </c>
      <c r="AJ113" s="25">
        <v>35</v>
      </c>
      <c r="AK113" s="25">
        <v>35</v>
      </c>
      <c r="AL113" s="25" t="s">
        <v>15</v>
      </c>
      <c r="AM113" s="25" t="s">
        <v>4549</v>
      </c>
      <c r="AN113" s="25">
        <v>14</v>
      </c>
      <c r="AO113" s="27"/>
      <c r="AP113" s="25" t="s">
        <v>378</v>
      </c>
      <c r="AQ113" s="25" t="s">
        <v>378</v>
      </c>
      <c r="AR113" s="25" t="s">
        <v>60</v>
      </c>
      <c r="AS113" s="25" t="s">
        <v>55</v>
      </c>
      <c r="AT113" s="25" t="s">
        <v>61</v>
      </c>
      <c r="AU113" s="25" t="s">
        <v>132</v>
      </c>
      <c r="AV113" s="25" t="s">
        <v>63</v>
      </c>
      <c r="AW113" s="25" t="s">
        <v>63</v>
      </c>
      <c r="AX113" s="25" t="s">
        <v>63</v>
      </c>
      <c r="AY113" s="25" t="s">
        <v>64</v>
      </c>
      <c r="AZ113" s="25" t="s">
        <v>3822</v>
      </c>
      <c r="BA113" s="26">
        <v>45036</v>
      </c>
      <c r="BB113" s="25">
        <v>4</v>
      </c>
      <c r="BC113" s="25">
        <v>2023</v>
      </c>
      <c r="BD113" s="25" t="s">
        <v>63</v>
      </c>
      <c r="BE113" s="25" t="s">
        <v>63</v>
      </c>
      <c r="BF113" s="25" t="s">
        <v>63</v>
      </c>
      <c r="BG113" s="25" t="s">
        <v>64</v>
      </c>
      <c r="BH113" s="27" t="s">
        <v>4513</v>
      </c>
      <c r="BI113" s="27" t="s">
        <v>4513</v>
      </c>
      <c r="BJ113" s="27"/>
      <c r="BK113" s="27"/>
      <c r="BL113" s="25" t="s">
        <v>4513</v>
      </c>
      <c r="BM113" s="27" t="s">
        <v>4513</v>
      </c>
      <c r="BN113" s="27" t="s">
        <v>4513</v>
      </c>
      <c r="BO113" s="27"/>
      <c r="BP113" s="27"/>
      <c r="BQ113" s="25" t="s">
        <v>64</v>
      </c>
      <c r="BR113" s="27"/>
      <c r="BS113" s="27"/>
      <c r="BT113" s="25">
        <v>74</v>
      </c>
      <c r="BU113" s="27"/>
      <c r="BV113" s="25"/>
      <c r="BW113" s="25"/>
      <c r="BX113" s="25">
        <v>2023</v>
      </c>
      <c r="BY113" s="95" t="str">
        <f>IFERROR(
IF(OR(AZ113="anulado",AZ113="stand by"),CONCATENATE(AZ113,": ",AT113),
IF(OR(YEAR(BA113)=2022,YEAR(BA113)=2023),CONCATENATE("Se activó en ",YEAR(BA113)),
IF(AND(OR(AZ113="En proceso",AZ113="facturando"),AND(AV113="-",BA113="")),"Por revisar",
IF(BA113="",IF(AV113="NUEVAS",CONCATENATE("Estado: ",AZ113,", ",AV113),
IF(AX113=Meses!$A$3,"Por revisar",
IF(AT113="","Sin registro","En programación Frcst."))),"En programación")))),
"Error")</f>
        <v>Se activó en 2023</v>
      </c>
      <c r="BZ113" s="14" t="str">
        <f t="shared" si="3"/>
        <v/>
      </c>
      <c r="CA113" s="95" t="str">
        <f>IF(BY113="En programación Frcst.",VLOOKUP(AX113,Meses!$A$1:$H$14,3+HLOOKUP(Cronograma!AV113,Meses!$D$1:$G$2,2,FALSE),FALSE),
IF(BY113="En programación",BA113,""))</f>
        <v/>
      </c>
      <c r="CB113" s="95" t="str">
        <f t="shared" si="4"/>
        <v/>
      </c>
      <c r="CC113" s="91" t="str">
        <f>IFERROR(
(VLOOKUP(MONTH(CA113),Meses!$B$3:$C$14,2,FALSE)-DAY(CA113))/VLOOKUP(MONTH(CA113),Meses!$B$3:$C$14,2,FALSE)*CD113,
"")</f>
        <v/>
      </c>
      <c r="CD113" s="92">
        <f t="shared" si="5"/>
        <v>6560</v>
      </c>
    </row>
    <row r="114" spans="1:82" ht="94.2" thickBot="1" x14ac:dyDescent="0.6">
      <c r="A114" s="19" t="s">
        <v>406</v>
      </c>
      <c r="B114" s="19" t="s">
        <v>407</v>
      </c>
      <c r="C114" s="31" t="s">
        <v>408</v>
      </c>
      <c r="D114" s="31" t="s">
        <v>345</v>
      </c>
      <c r="E114" s="21">
        <v>44900</v>
      </c>
      <c r="F114" s="21">
        <v>45062.802731481483</v>
      </c>
      <c r="G114" s="21">
        <v>44952</v>
      </c>
      <c r="H114" s="21">
        <v>44959</v>
      </c>
      <c r="I114" s="22"/>
      <c r="J114" s="22"/>
      <c r="K114" s="22">
        <v>0</v>
      </c>
      <c r="L114" s="19">
        <v>2023020436</v>
      </c>
      <c r="M114" s="21">
        <v>44960</v>
      </c>
      <c r="N114" s="21">
        <v>44973</v>
      </c>
      <c r="O114" s="19" t="s">
        <v>409</v>
      </c>
      <c r="P114" s="19" t="s">
        <v>199</v>
      </c>
      <c r="Q114" s="19" t="s">
        <v>55</v>
      </c>
      <c r="R114" s="19">
        <v>12617</v>
      </c>
      <c r="S114" s="19" t="s">
        <v>145</v>
      </c>
      <c r="T114" s="19" t="s">
        <v>145</v>
      </c>
      <c r="U114" s="19" t="e">
        <v>#NAME?</v>
      </c>
      <c r="V114" s="19" t="s">
        <v>136</v>
      </c>
      <c r="W114" s="19" t="s">
        <v>74</v>
      </c>
      <c r="X114" s="23">
        <v>-14</v>
      </c>
      <c r="Y114" s="23">
        <v>-7</v>
      </c>
      <c r="Z114" s="23">
        <v>-14</v>
      </c>
      <c r="AA114" s="23">
        <v>-14</v>
      </c>
      <c r="AB114" s="19" t="s">
        <v>58</v>
      </c>
      <c r="AC114" s="23">
        <v>-11</v>
      </c>
      <c r="AD114" s="23">
        <v>-9</v>
      </c>
      <c r="AE114" s="23">
        <v>-4</v>
      </c>
      <c r="AF114" s="19" t="s">
        <v>58</v>
      </c>
      <c r="AG114" s="23">
        <v>-4</v>
      </c>
      <c r="AH114" s="22">
        <v>0</v>
      </c>
      <c r="AI114" s="19">
        <v>-44900</v>
      </c>
      <c r="AJ114" s="19">
        <v>7</v>
      </c>
      <c r="AK114" s="19">
        <v>-44959</v>
      </c>
      <c r="AL114" s="22" t="s">
        <v>4513</v>
      </c>
      <c r="AM114" s="22">
        <v>0</v>
      </c>
      <c r="AN114" s="22" t="s">
        <v>4513</v>
      </c>
      <c r="AO114" s="19" t="s">
        <v>410</v>
      </c>
      <c r="AP114" s="19" t="s">
        <v>201</v>
      </c>
      <c r="AQ114" s="19" t="s">
        <v>140</v>
      </c>
      <c r="AR114" s="19" t="s">
        <v>94</v>
      </c>
      <c r="AS114" s="19" t="s">
        <v>55</v>
      </c>
      <c r="AT114" s="19" t="s">
        <v>347</v>
      </c>
      <c r="AU114" s="19" t="s">
        <v>179</v>
      </c>
      <c r="AV114" s="19" t="s">
        <v>63</v>
      </c>
      <c r="AW114" s="19" t="s">
        <v>63</v>
      </c>
      <c r="AX114" s="19" t="s">
        <v>63</v>
      </c>
      <c r="AY114" s="19" t="s">
        <v>64</v>
      </c>
      <c r="AZ114" s="19" t="s">
        <v>3827</v>
      </c>
      <c r="BA114" s="21">
        <v>44973</v>
      </c>
      <c r="BB114" s="19">
        <v>2</v>
      </c>
      <c r="BC114" s="19">
        <v>2023</v>
      </c>
      <c r="BD114" s="19" t="s">
        <v>2205</v>
      </c>
      <c r="BE114" s="19" t="s">
        <v>660</v>
      </c>
      <c r="BF114" s="19" t="s">
        <v>2204</v>
      </c>
      <c r="BG114" s="19" t="s">
        <v>55</v>
      </c>
      <c r="BH114" s="19" t="s">
        <v>4513</v>
      </c>
      <c r="BI114" s="22" t="s">
        <v>4513</v>
      </c>
      <c r="BJ114" s="22"/>
      <c r="BK114" s="22"/>
      <c r="BL114" s="19" t="s">
        <v>4513</v>
      </c>
      <c r="BM114" s="32" t="s">
        <v>4513</v>
      </c>
      <c r="BN114" s="22" t="s">
        <v>4513</v>
      </c>
      <c r="BO114" s="19" t="s">
        <v>3836</v>
      </c>
      <c r="BP114" s="22"/>
      <c r="BQ114" s="19" t="s">
        <v>64</v>
      </c>
      <c r="BR114" s="22"/>
      <c r="BS114" s="22"/>
      <c r="BT114" s="22"/>
      <c r="BU114" s="37">
        <v>422</v>
      </c>
      <c r="BV114" s="19"/>
      <c r="BW114" s="19" t="s">
        <v>3823</v>
      </c>
      <c r="BX114" s="22"/>
      <c r="BY114" s="95" t="str">
        <f>IFERROR(
IF(OR(AZ114="anulado",AZ114="stand by"),CONCATENATE(AZ114,": ",AT114),
IF(OR(YEAR(BA114)=2022,YEAR(BA114)=2023),CONCATENATE("Se activó en ",YEAR(BA114)),
IF(AND(OR(AZ114="En proceso",AZ114="facturando"),AND(AV114="-",BA114="")),"Por revisar",
IF(BA114="",IF(AV114="NUEVAS",CONCATENATE("Estado: ",AZ114,", ",AV114),
IF(AX114=Meses!$A$3,"Por revisar",
IF(AT114="","Sin registro","En programación Frcst."))),"En programación")))),
"Error")</f>
        <v>anulado: Desistido</v>
      </c>
      <c r="BZ114" s="14" t="str">
        <f t="shared" si="3"/>
        <v/>
      </c>
      <c r="CA114" s="95" t="str">
        <f>IF(BY114="En programación Frcst.",VLOOKUP(AX114,Meses!$A$1:$H$14,3+HLOOKUP(Cronograma!AV114,Meses!$D$1:$G$2,2,FALSE),FALSE),
IF(BY114="En programación",BA114,""))</f>
        <v/>
      </c>
      <c r="CB114" s="95" t="str">
        <f t="shared" si="4"/>
        <v/>
      </c>
      <c r="CC114" s="91" t="str">
        <f>IFERROR(
(VLOOKUP(MONTH(CA114),Meses!$B$3:$C$14,2,FALSE)-DAY(CA114))/VLOOKUP(MONTH(CA114),Meses!$B$3:$C$14,2,FALSE)*CD114,
"")</f>
        <v/>
      </c>
      <c r="CD114" s="92">
        <f t="shared" si="5"/>
        <v>12617</v>
      </c>
    </row>
    <row r="115" spans="1:82" ht="47.4" thickBot="1" x14ac:dyDescent="0.6">
      <c r="A115" s="25" t="s">
        <v>411</v>
      </c>
      <c r="B115" s="25" t="s">
        <v>412</v>
      </c>
      <c r="C115" s="25" t="s">
        <v>413</v>
      </c>
      <c r="D115" s="25" t="s">
        <v>53</v>
      </c>
      <c r="E115" s="26">
        <v>44909</v>
      </c>
      <c r="F115" s="26">
        <v>45062.803854166668</v>
      </c>
      <c r="G115" s="26">
        <v>44910</v>
      </c>
      <c r="H115" s="26">
        <v>44918</v>
      </c>
      <c r="I115" s="26">
        <v>44931</v>
      </c>
      <c r="J115" s="26">
        <v>44931</v>
      </c>
      <c r="K115" s="120" t="s">
        <v>4561</v>
      </c>
      <c r="L115" s="25">
        <v>2022124014</v>
      </c>
      <c r="M115" s="26">
        <v>44923</v>
      </c>
      <c r="N115" s="26">
        <v>44938</v>
      </c>
      <c r="O115" s="25" t="s">
        <v>54</v>
      </c>
      <c r="P115" s="25" t="s">
        <v>54</v>
      </c>
      <c r="Q115" s="25" t="s">
        <v>55</v>
      </c>
      <c r="R115" s="25">
        <v>4168</v>
      </c>
      <c r="S115" s="25" t="s">
        <v>4568</v>
      </c>
      <c r="T115" s="25" t="s">
        <v>4568</v>
      </c>
      <c r="U115" s="25" t="e">
        <v>#NAME?</v>
      </c>
      <c r="V115" s="25" t="s">
        <v>80</v>
      </c>
      <c r="W115" s="25" t="s">
        <v>68</v>
      </c>
      <c r="X115" s="23">
        <v>44917</v>
      </c>
      <c r="Y115" s="23">
        <v>44924</v>
      </c>
      <c r="Z115" s="23">
        <v>44917</v>
      </c>
      <c r="AA115" s="23">
        <v>44917</v>
      </c>
      <c r="AB115" s="25" t="s">
        <v>58</v>
      </c>
      <c r="AC115" s="23">
        <v>44920</v>
      </c>
      <c r="AD115" s="25" t="s">
        <v>58</v>
      </c>
      <c r="AE115" s="23">
        <v>44922</v>
      </c>
      <c r="AF115" s="23">
        <v>44924</v>
      </c>
      <c r="AG115" s="23">
        <v>44924</v>
      </c>
      <c r="AH115" s="26">
        <v>44931</v>
      </c>
      <c r="AI115" s="25">
        <v>22</v>
      </c>
      <c r="AJ115" s="25">
        <v>8</v>
      </c>
      <c r="AK115" s="25">
        <v>13</v>
      </c>
      <c r="AL115" s="27" t="s">
        <v>4513</v>
      </c>
      <c r="AM115" s="25" t="s">
        <v>4563</v>
      </c>
      <c r="AN115" s="25">
        <v>5</v>
      </c>
      <c r="AO115" s="25" t="s">
        <v>414</v>
      </c>
      <c r="AP115" s="25" t="s">
        <v>82</v>
      </c>
      <c r="AQ115" s="25" t="s">
        <v>82</v>
      </c>
      <c r="AR115" s="25" t="s">
        <v>60</v>
      </c>
      <c r="AS115" s="25" t="s">
        <v>55</v>
      </c>
      <c r="AT115" s="25" t="s">
        <v>61</v>
      </c>
      <c r="AU115" s="25" t="s">
        <v>62</v>
      </c>
      <c r="AV115" s="25" t="s">
        <v>63</v>
      </c>
      <c r="AW115" s="25" t="s">
        <v>63</v>
      </c>
      <c r="AX115" s="25" t="s">
        <v>63</v>
      </c>
      <c r="AY115" s="25" t="s">
        <v>64</v>
      </c>
      <c r="AZ115" s="25" t="s">
        <v>3822</v>
      </c>
      <c r="BA115" s="26">
        <v>44938</v>
      </c>
      <c r="BB115" s="25">
        <v>1</v>
      </c>
      <c r="BC115" s="25">
        <v>2023</v>
      </c>
      <c r="BD115" s="25" t="s">
        <v>63</v>
      </c>
      <c r="BE115" s="25" t="s">
        <v>63</v>
      </c>
      <c r="BF115" s="25" t="s">
        <v>63</v>
      </c>
      <c r="BG115" s="25" t="s">
        <v>64</v>
      </c>
      <c r="BH115" s="27" t="s">
        <v>4513</v>
      </c>
      <c r="BI115" s="27" t="s">
        <v>4513</v>
      </c>
      <c r="BJ115" s="27"/>
      <c r="BK115" s="27"/>
      <c r="BL115" s="25" t="s">
        <v>4513</v>
      </c>
      <c r="BM115" s="27" t="s">
        <v>4513</v>
      </c>
      <c r="BN115" s="27" t="s">
        <v>4513</v>
      </c>
      <c r="BO115" s="27"/>
      <c r="BP115" s="27"/>
      <c r="BQ115" s="25" t="s">
        <v>64</v>
      </c>
      <c r="BR115" s="27"/>
      <c r="BS115" s="27"/>
      <c r="BT115" s="25">
        <v>22</v>
      </c>
      <c r="BU115" s="27"/>
      <c r="BV115" s="25"/>
      <c r="BW115" s="25"/>
      <c r="BX115" s="25">
        <v>2023</v>
      </c>
      <c r="BY115" s="95" t="str">
        <f>IFERROR(
IF(OR(AZ115="anulado",AZ115="stand by"),CONCATENATE(AZ115,": ",AT115),
IF(OR(YEAR(BA115)=2022,YEAR(BA115)=2023),CONCATENATE("Se activó en ",YEAR(BA115)),
IF(AND(OR(AZ115="En proceso",AZ115="facturando"),AND(AV115="-",BA115="")),"Por revisar",
IF(BA115="",IF(AV115="NUEVAS",CONCATENATE("Estado: ",AZ115,", ",AV115),
IF(AX115=Meses!$A$3,"Por revisar",
IF(AT115="","Sin registro","En programación Frcst."))),"En programación")))),
"Error")</f>
        <v>Se activó en 2023</v>
      </c>
      <c r="BZ115" s="14" t="str">
        <f t="shared" si="3"/>
        <v/>
      </c>
      <c r="CA115" s="95" t="str">
        <f>IF(BY115="En programación Frcst.",VLOOKUP(AX115,Meses!$A$1:$H$14,3+HLOOKUP(Cronograma!AV115,Meses!$D$1:$G$2,2,FALSE),FALSE),
IF(BY115="En programación",BA115,""))</f>
        <v/>
      </c>
      <c r="CB115" s="95" t="str">
        <f t="shared" si="4"/>
        <v/>
      </c>
      <c r="CC115" s="91" t="str">
        <f>IFERROR(
(VLOOKUP(MONTH(CA115),Meses!$B$3:$C$14,2,FALSE)-DAY(CA115))/VLOOKUP(MONTH(CA115),Meses!$B$3:$C$14,2,FALSE)*CD115,
"")</f>
        <v/>
      </c>
      <c r="CD115" s="92">
        <f t="shared" si="5"/>
        <v>4168</v>
      </c>
    </row>
    <row r="116" spans="1:82" ht="31.8" thickBot="1" x14ac:dyDescent="0.6">
      <c r="A116" s="19" t="s">
        <v>411</v>
      </c>
      <c r="B116" s="19" t="s">
        <v>415</v>
      </c>
      <c r="C116" s="19" t="s">
        <v>416</v>
      </c>
      <c r="D116" s="19" t="s">
        <v>53</v>
      </c>
      <c r="E116" s="21">
        <v>44909</v>
      </c>
      <c r="F116" s="21">
        <v>44909</v>
      </c>
      <c r="G116" s="21">
        <v>44910</v>
      </c>
      <c r="H116" s="21">
        <v>44918</v>
      </c>
      <c r="I116" s="21">
        <v>44931</v>
      </c>
      <c r="J116" s="21">
        <v>44931</v>
      </c>
      <c r="K116" s="119" t="s">
        <v>4561</v>
      </c>
      <c r="L116" s="19">
        <v>2022124061</v>
      </c>
      <c r="M116" s="21">
        <v>44923</v>
      </c>
      <c r="N116" s="21">
        <v>44938</v>
      </c>
      <c r="O116" s="19" t="s">
        <v>54</v>
      </c>
      <c r="P116" s="19" t="s">
        <v>54</v>
      </c>
      <c r="Q116" s="19" t="s">
        <v>55</v>
      </c>
      <c r="R116" s="19">
        <v>2132</v>
      </c>
      <c r="S116" s="19" t="s">
        <v>4568</v>
      </c>
      <c r="T116" s="19" t="s">
        <v>4568</v>
      </c>
      <c r="U116" s="19" t="e">
        <v>#NAME?</v>
      </c>
      <c r="V116" s="19" t="s">
        <v>80</v>
      </c>
      <c r="W116" s="19" t="s">
        <v>68</v>
      </c>
      <c r="X116" s="23">
        <v>44917</v>
      </c>
      <c r="Y116" s="23">
        <v>44924</v>
      </c>
      <c r="Z116" s="23">
        <v>44917</v>
      </c>
      <c r="AA116" s="23">
        <v>44917</v>
      </c>
      <c r="AB116" s="19" t="s">
        <v>58</v>
      </c>
      <c r="AC116" s="23">
        <v>44920</v>
      </c>
      <c r="AD116" s="19" t="s">
        <v>58</v>
      </c>
      <c r="AE116" s="23">
        <v>44922</v>
      </c>
      <c r="AF116" s="23">
        <v>44924</v>
      </c>
      <c r="AG116" s="23">
        <v>44924</v>
      </c>
      <c r="AH116" s="21">
        <v>44931</v>
      </c>
      <c r="AI116" s="19">
        <v>22</v>
      </c>
      <c r="AJ116" s="19">
        <v>8</v>
      </c>
      <c r="AK116" s="19">
        <v>13</v>
      </c>
      <c r="AL116" s="22" t="s">
        <v>4513</v>
      </c>
      <c r="AM116" s="19" t="s">
        <v>4563</v>
      </c>
      <c r="AN116" s="19">
        <v>5</v>
      </c>
      <c r="AO116" s="19" t="s">
        <v>417</v>
      </c>
      <c r="AP116" s="19" t="s">
        <v>82</v>
      </c>
      <c r="AQ116" s="19" t="s">
        <v>82</v>
      </c>
      <c r="AR116" s="19" t="s">
        <v>60</v>
      </c>
      <c r="AS116" s="19" t="s">
        <v>55</v>
      </c>
      <c r="AT116" s="19" t="s">
        <v>61</v>
      </c>
      <c r="AU116" s="19" t="s">
        <v>62</v>
      </c>
      <c r="AV116" s="19" t="s">
        <v>63</v>
      </c>
      <c r="AW116" s="19" t="s">
        <v>63</v>
      </c>
      <c r="AX116" s="19" t="s">
        <v>63</v>
      </c>
      <c r="AY116" s="19" t="s">
        <v>64</v>
      </c>
      <c r="AZ116" s="19" t="s">
        <v>3822</v>
      </c>
      <c r="BA116" s="21">
        <v>44938</v>
      </c>
      <c r="BB116" s="19">
        <v>1</v>
      </c>
      <c r="BC116" s="19">
        <v>2023</v>
      </c>
      <c r="BD116" s="19" t="s">
        <v>63</v>
      </c>
      <c r="BE116" s="19" t="s">
        <v>63</v>
      </c>
      <c r="BF116" s="19" t="s">
        <v>63</v>
      </c>
      <c r="BG116" s="19" t="s">
        <v>64</v>
      </c>
      <c r="BH116" s="22" t="s">
        <v>4513</v>
      </c>
      <c r="BI116" s="22" t="s">
        <v>4513</v>
      </c>
      <c r="BJ116" s="22"/>
      <c r="BK116" s="22"/>
      <c r="BL116" s="19" t="s">
        <v>4513</v>
      </c>
      <c r="BM116" s="22" t="s">
        <v>4513</v>
      </c>
      <c r="BN116" s="22" t="s">
        <v>4513</v>
      </c>
      <c r="BO116" s="22"/>
      <c r="BP116" s="22"/>
      <c r="BQ116" s="19" t="s">
        <v>64</v>
      </c>
      <c r="BR116" s="22"/>
      <c r="BS116" s="22"/>
      <c r="BT116" s="19">
        <v>22</v>
      </c>
      <c r="BU116" s="22"/>
      <c r="BV116" s="19"/>
      <c r="BW116" s="19"/>
      <c r="BX116" s="19">
        <v>2023</v>
      </c>
      <c r="BY116" s="95" t="str">
        <f>IFERROR(
IF(OR(AZ116="anulado",AZ116="stand by"),CONCATENATE(AZ116,": ",AT116),
IF(OR(YEAR(BA116)=2022,YEAR(BA116)=2023),CONCATENATE("Se activó en ",YEAR(BA116)),
IF(AND(OR(AZ116="En proceso",AZ116="facturando"),AND(AV116="-",BA116="")),"Por revisar",
IF(BA116="",IF(AV116="NUEVAS",CONCATENATE("Estado: ",AZ116,", ",AV116),
IF(AX116=Meses!$A$3,"Por revisar",
IF(AT116="","Sin registro","En programación Frcst."))),"En programación")))),
"Error")</f>
        <v>Se activó en 2023</v>
      </c>
      <c r="BZ116" s="14" t="str">
        <f t="shared" si="3"/>
        <v/>
      </c>
      <c r="CA116" s="95" t="str">
        <f>IF(BY116="En programación Frcst.",VLOOKUP(AX116,Meses!$A$1:$H$14,3+HLOOKUP(Cronograma!AV116,Meses!$D$1:$G$2,2,FALSE),FALSE),
IF(BY116="En programación",BA116,""))</f>
        <v/>
      </c>
      <c r="CB116" s="95" t="str">
        <f t="shared" si="4"/>
        <v/>
      </c>
      <c r="CC116" s="91" t="str">
        <f>IFERROR(
(VLOOKUP(MONTH(CA116),Meses!$B$3:$C$14,2,FALSE)-DAY(CA116))/VLOOKUP(MONTH(CA116),Meses!$B$3:$C$14,2,FALSE)*CD116,
"")</f>
        <v/>
      </c>
      <c r="CD116" s="92">
        <f t="shared" si="5"/>
        <v>2132</v>
      </c>
    </row>
    <row r="117" spans="1:82" ht="47.4" thickBot="1" x14ac:dyDescent="0.6">
      <c r="A117" s="25" t="s">
        <v>411</v>
      </c>
      <c r="B117" s="25" t="s">
        <v>418</v>
      </c>
      <c r="C117" s="25" t="s">
        <v>419</v>
      </c>
      <c r="D117" s="25" t="s">
        <v>53</v>
      </c>
      <c r="E117" s="26">
        <v>44909</v>
      </c>
      <c r="F117" s="26">
        <v>45062.803854166668</v>
      </c>
      <c r="G117" s="26">
        <v>44910</v>
      </c>
      <c r="H117" s="26">
        <v>44918</v>
      </c>
      <c r="I117" s="26">
        <v>44936</v>
      </c>
      <c r="J117" s="26">
        <v>44936</v>
      </c>
      <c r="K117" s="120" t="s">
        <v>4561</v>
      </c>
      <c r="L117" s="25">
        <v>2022123980</v>
      </c>
      <c r="M117" s="26">
        <v>44923</v>
      </c>
      <c r="N117" s="26">
        <v>44938</v>
      </c>
      <c r="O117" s="25" t="s">
        <v>54</v>
      </c>
      <c r="P117" s="25" t="s">
        <v>54</v>
      </c>
      <c r="Q117" s="25" t="s">
        <v>55</v>
      </c>
      <c r="R117" s="25">
        <v>863</v>
      </c>
      <c r="S117" s="25" t="s">
        <v>4566</v>
      </c>
      <c r="T117" s="25" t="s">
        <v>4566</v>
      </c>
      <c r="U117" s="25" t="e">
        <v>#NAME?</v>
      </c>
      <c r="V117" s="25" t="s">
        <v>80</v>
      </c>
      <c r="W117" s="25" t="s">
        <v>68</v>
      </c>
      <c r="X117" s="23">
        <v>44922</v>
      </c>
      <c r="Y117" s="23">
        <v>44929</v>
      </c>
      <c r="Z117" s="23">
        <v>44922</v>
      </c>
      <c r="AA117" s="23">
        <v>44922</v>
      </c>
      <c r="AB117" s="25" t="s">
        <v>58</v>
      </c>
      <c r="AC117" s="23">
        <v>44925</v>
      </c>
      <c r="AD117" s="25" t="s">
        <v>58</v>
      </c>
      <c r="AE117" s="23">
        <v>44927</v>
      </c>
      <c r="AF117" s="23">
        <v>44929</v>
      </c>
      <c r="AG117" s="23">
        <v>44929</v>
      </c>
      <c r="AH117" s="26">
        <v>44936</v>
      </c>
      <c r="AI117" s="25">
        <v>27</v>
      </c>
      <c r="AJ117" s="25">
        <v>8</v>
      </c>
      <c r="AK117" s="25">
        <v>18</v>
      </c>
      <c r="AL117" s="27" t="s">
        <v>4513</v>
      </c>
      <c r="AM117" s="25" t="s">
        <v>4563</v>
      </c>
      <c r="AN117" s="25">
        <v>10</v>
      </c>
      <c r="AO117" s="25" t="s">
        <v>420</v>
      </c>
      <c r="AP117" s="25" t="s">
        <v>82</v>
      </c>
      <c r="AQ117" s="25" t="s">
        <v>82</v>
      </c>
      <c r="AR117" s="25" t="s">
        <v>60</v>
      </c>
      <c r="AS117" s="25" t="s">
        <v>55</v>
      </c>
      <c r="AT117" s="25" t="s">
        <v>61</v>
      </c>
      <c r="AU117" s="25" t="s">
        <v>62</v>
      </c>
      <c r="AV117" s="25" t="s">
        <v>63</v>
      </c>
      <c r="AW117" s="25" t="s">
        <v>63</v>
      </c>
      <c r="AX117" s="25" t="s">
        <v>63</v>
      </c>
      <c r="AY117" s="25" t="s">
        <v>64</v>
      </c>
      <c r="AZ117" s="25" t="s">
        <v>3822</v>
      </c>
      <c r="BA117" s="26">
        <v>44938</v>
      </c>
      <c r="BB117" s="25">
        <v>1</v>
      </c>
      <c r="BC117" s="25">
        <v>2023</v>
      </c>
      <c r="BD117" s="25" t="s">
        <v>63</v>
      </c>
      <c r="BE117" s="25" t="s">
        <v>63</v>
      </c>
      <c r="BF117" s="25" t="s">
        <v>63</v>
      </c>
      <c r="BG117" s="25" t="s">
        <v>64</v>
      </c>
      <c r="BH117" s="27" t="s">
        <v>4513</v>
      </c>
      <c r="BI117" s="27" t="s">
        <v>4513</v>
      </c>
      <c r="BJ117" s="27"/>
      <c r="BK117" s="27"/>
      <c r="BL117" s="25" t="s">
        <v>4513</v>
      </c>
      <c r="BM117" s="27" t="s">
        <v>4513</v>
      </c>
      <c r="BN117" s="27" t="s">
        <v>4513</v>
      </c>
      <c r="BO117" s="27"/>
      <c r="BP117" s="27"/>
      <c r="BQ117" s="25" t="s">
        <v>64</v>
      </c>
      <c r="BR117" s="27"/>
      <c r="BS117" s="27"/>
      <c r="BT117" s="25">
        <v>27</v>
      </c>
      <c r="BU117" s="27"/>
      <c r="BV117" s="25"/>
      <c r="BW117" s="25"/>
      <c r="BX117" s="25">
        <v>2023</v>
      </c>
      <c r="BY117" s="95" t="str">
        <f>IFERROR(
IF(OR(AZ117="anulado",AZ117="stand by"),CONCATENATE(AZ117,": ",AT117),
IF(OR(YEAR(BA117)=2022,YEAR(BA117)=2023),CONCATENATE("Se activó en ",YEAR(BA117)),
IF(AND(OR(AZ117="En proceso",AZ117="facturando"),AND(AV117="-",BA117="")),"Por revisar",
IF(BA117="",IF(AV117="NUEVAS",CONCATENATE("Estado: ",AZ117,", ",AV117),
IF(AX117=Meses!$A$3,"Por revisar",
IF(AT117="","Sin registro","En programación Frcst."))),"En programación")))),
"Error")</f>
        <v>Se activó en 2023</v>
      </c>
      <c r="BZ117" s="14" t="str">
        <f t="shared" si="3"/>
        <v/>
      </c>
      <c r="CA117" s="95" t="str">
        <f>IF(BY117="En programación Frcst.",VLOOKUP(AX117,Meses!$A$1:$H$14,3+HLOOKUP(Cronograma!AV117,Meses!$D$1:$G$2,2,FALSE),FALSE),
IF(BY117="En programación",BA117,""))</f>
        <v/>
      </c>
      <c r="CB117" s="95" t="str">
        <f t="shared" si="4"/>
        <v/>
      </c>
      <c r="CC117" s="91" t="str">
        <f>IFERROR(
(VLOOKUP(MONTH(CA117),Meses!$B$3:$C$14,2,FALSE)-DAY(CA117))/VLOOKUP(MONTH(CA117),Meses!$B$3:$C$14,2,FALSE)*CD117,
"")</f>
        <v/>
      </c>
      <c r="CD117" s="92">
        <f t="shared" si="5"/>
        <v>863</v>
      </c>
    </row>
    <row r="118" spans="1:82" ht="47.4" thickBot="1" x14ac:dyDescent="0.6">
      <c r="A118" s="19" t="s">
        <v>411</v>
      </c>
      <c r="B118" s="19" t="s">
        <v>421</v>
      </c>
      <c r="C118" s="19" t="s">
        <v>422</v>
      </c>
      <c r="D118" s="19" t="s">
        <v>53</v>
      </c>
      <c r="E118" s="21">
        <v>44909</v>
      </c>
      <c r="F118" s="21">
        <v>44909</v>
      </c>
      <c r="G118" s="21">
        <v>44910</v>
      </c>
      <c r="H118" s="21">
        <v>44918</v>
      </c>
      <c r="I118" s="21">
        <v>44936</v>
      </c>
      <c r="J118" s="21">
        <v>44936</v>
      </c>
      <c r="K118" s="119" t="s">
        <v>4561</v>
      </c>
      <c r="L118" s="19">
        <v>2022123989</v>
      </c>
      <c r="M118" s="21">
        <v>44923</v>
      </c>
      <c r="N118" s="21">
        <v>44938</v>
      </c>
      <c r="O118" s="19" t="s">
        <v>54</v>
      </c>
      <c r="P118" s="19" t="s">
        <v>54</v>
      </c>
      <c r="Q118" s="19" t="s">
        <v>55</v>
      </c>
      <c r="R118" s="19">
        <v>6899</v>
      </c>
      <c r="S118" s="19" t="s">
        <v>4566</v>
      </c>
      <c r="T118" s="19" t="s">
        <v>4566</v>
      </c>
      <c r="U118" s="19" t="e">
        <v>#NAME?</v>
      </c>
      <c r="V118" s="19" t="s">
        <v>80</v>
      </c>
      <c r="W118" s="19" t="s">
        <v>68</v>
      </c>
      <c r="X118" s="23">
        <v>44922</v>
      </c>
      <c r="Y118" s="23">
        <v>44929</v>
      </c>
      <c r="Z118" s="23">
        <v>44922</v>
      </c>
      <c r="AA118" s="23">
        <v>44922</v>
      </c>
      <c r="AB118" s="19" t="s">
        <v>58</v>
      </c>
      <c r="AC118" s="23">
        <v>44925</v>
      </c>
      <c r="AD118" s="19" t="s">
        <v>58</v>
      </c>
      <c r="AE118" s="23">
        <v>44927</v>
      </c>
      <c r="AF118" s="23">
        <v>44929</v>
      </c>
      <c r="AG118" s="23">
        <v>44929</v>
      </c>
      <c r="AH118" s="21">
        <v>44936</v>
      </c>
      <c r="AI118" s="19">
        <v>27</v>
      </c>
      <c r="AJ118" s="19">
        <v>8</v>
      </c>
      <c r="AK118" s="19">
        <v>18</v>
      </c>
      <c r="AL118" s="22" t="s">
        <v>4513</v>
      </c>
      <c r="AM118" s="19" t="s">
        <v>4563</v>
      </c>
      <c r="AN118" s="19">
        <v>10</v>
      </c>
      <c r="AO118" s="19" t="s">
        <v>423</v>
      </c>
      <c r="AP118" s="19" t="s">
        <v>82</v>
      </c>
      <c r="AQ118" s="19" t="s">
        <v>82</v>
      </c>
      <c r="AR118" s="19" t="s">
        <v>60</v>
      </c>
      <c r="AS118" s="19" t="s">
        <v>55</v>
      </c>
      <c r="AT118" s="19" t="s">
        <v>61</v>
      </c>
      <c r="AU118" s="19" t="s">
        <v>62</v>
      </c>
      <c r="AV118" s="19" t="s">
        <v>63</v>
      </c>
      <c r="AW118" s="19" t="s">
        <v>63</v>
      </c>
      <c r="AX118" s="19" t="s">
        <v>63</v>
      </c>
      <c r="AY118" s="19" t="s">
        <v>64</v>
      </c>
      <c r="AZ118" s="19" t="s">
        <v>3822</v>
      </c>
      <c r="BA118" s="21">
        <v>44938</v>
      </c>
      <c r="BB118" s="19">
        <v>1</v>
      </c>
      <c r="BC118" s="19">
        <v>2023</v>
      </c>
      <c r="BD118" s="19" t="s">
        <v>63</v>
      </c>
      <c r="BE118" s="19" t="s">
        <v>63</v>
      </c>
      <c r="BF118" s="19" t="s">
        <v>63</v>
      </c>
      <c r="BG118" s="19" t="s">
        <v>64</v>
      </c>
      <c r="BH118" s="22" t="s">
        <v>4513</v>
      </c>
      <c r="BI118" s="22" t="s">
        <v>4513</v>
      </c>
      <c r="BJ118" s="22"/>
      <c r="BK118" s="22"/>
      <c r="BL118" s="19" t="s">
        <v>4513</v>
      </c>
      <c r="BM118" s="22" t="s">
        <v>4513</v>
      </c>
      <c r="BN118" s="22" t="s">
        <v>4513</v>
      </c>
      <c r="BO118" s="22"/>
      <c r="BP118" s="22"/>
      <c r="BQ118" s="19" t="s">
        <v>64</v>
      </c>
      <c r="BR118" s="22"/>
      <c r="BS118" s="22"/>
      <c r="BT118" s="19">
        <v>27</v>
      </c>
      <c r="BU118" s="22"/>
      <c r="BV118" s="19"/>
      <c r="BW118" s="19"/>
      <c r="BX118" s="19">
        <v>2023</v>
      </c>
      <c r="BY118" s="95" t="str">
        <f>IFERROR(
IF(OR(AZ118="anulado",AZ118="stand by"),CONCATENATE(AZ118,": ",AT118),
IF(OR(YEAR(BA118)=2022,YEAR(BA118)=2023),CONCATENATE("Se activó en ",YEAR(BA118)),
IF(AND(OR(AZ118="En proceso",AZ118="facturando"),AND(AV118="-",BA118="")),"Por revisar",
IF(BA118="",IF(AV118="NUEVAS",CONCATENATE("Estado: ",AZ118,", ",AV118),
IF(AX118=Meses!$A$3,"Por revisar",
IF(AT118="","Sin registro","En programación Frcst."))),"En programación")))),
"Error")</f>
        <v>Se activó en 2023</v>
      </c>
      <c r="BZ118" s="14" t="str">
        <f t="shared" si="3"/>
        <v/>
      </c>
      <c r="CA118" s="95" t="str">
        <f>IF(BY118="En programación Frcst.",VLOOKUP(AX118,Meses!$A$1:$H$14,3+HLOOKUP(Cronograma!AV118,Meses!$D$1:$G$2,2,FALSE),FALSE),
IF(BY118="En programación",BA118,""))</f>
        <v/>
      </c>
      <c r="CB118" s="95" t="str">
        <f t="shared" si="4"/>
        <v/>
      </c>
      <c r="CC118" s="91" t="str">
        <f>IFERROR(
(VLOOKUP(MONTH(CA118),Meses!$B$3:$C$14,2,FALSE)-DAY(CA118))/VLOOKUP(MONTH(CA118),Meses!$B$3:$C$14,2,FALSE)*CD118,
"")</f>
        <v/>
      </c>
      <c r="CD118" s="92">
        <f t="shared" si="5"/>
        <v>6899</v>
      </c>
    </row>
    <row r="119" spans="1:82" ht="31.8" thickBot="1" x14ac:dyDescent="0.6">
      <c r="A119" s="25" t="s">
        <v>411</v>
      </c>
      <c r="B119" s="25" t="s">
        <v>424</v>
      </c>
      <c r="C119" s="25" t="s">
        <v>425</v>
      </c>
      <c r="D119" s="25" t="s">
        <v>53</v>
      </c>
      <c r="E119" s="26">
        <v>44909</v>
      </c>
      <c r="F119" s="26">
        <v>45062.803854166668</v>
      </c>
      <c r="G119" s="26">
        <v>44910</v>
      </c>
      <c r="H119" s="26">
        <v>44918</v>
      </c>
      <c r="I119" s="26">
        <v>44937</v>
      </c>
      <c r="J119" s="26">
        <v>44937</v>
      </c>
      <c r="K119" s="120" t="s">
        <v>4561</v>
      </c>
      <c r="L119" s="25">
        <v>2022124067</v>
      </c>
      <c r="M119" s="26">
        <v>44923</v>
      </c>
      <c r="N119" s="26">
        <v>44938</v>
      </c>
      <c r="O119" s="25" t="s">
        <v>54</v>
      </c>
      <c r="P119" s="25" t="s">
        <v>54</v>
      </c>
      <c r="Q119" s="25" t="s">
        <v>55</v>
      </c>
      <c r="R119" s="25">
        <v>9613</v>
      </c>
      <c r="S119" s="25" t="s">
        <v>4566</v>
      </c>
      <c r="T119" s="25" t="s">
        <v>4566</v>
      </c>
      <c r="U119" s="25" t="e">
        <v>#NAME?</v>
      </c>
      <c r="V119" s="25" t="s">
        <v>136</v>
      </c>
      <c r="W119" s="25" t="s">
        <v>155</v>
      </c>
      <c r="X119" s="23">
        <v>44918</v>
      </c>
      <c r="Y119" s="23">
        <v>44925</v>
      </c>
      <c r="Z119" s="23">
        <v>44918</v>
      </c>
      <c r="AA119" s="23">
        <v>44918</v>
      </c>
      <c r="AB119" s="25" t="s">
        <v>58</v>
      </c>
      <c r="AC119" s="23">
        <v>44921</v>
      </c>
      <c r="AD119" s="23">
        <v>44923</v>
      </c>
      <c r="AE119" s="23">
        <v>44928</v>
      </c>
      <c r="AF119" s="23">
        <v>44930</v>
      </c>
      <c r="AG119" s="23">
        <v>44930</v>
      </c>
      <c r="AH119" s="26">
        <v>44937</v>
      </c>
      <c r="AI119" s="25">
        <v>28</v>
      </c>
      <c r="AJ119" s="25">
        <v>8</v>
      </c>
      <c r="AK119" s="25">
        <v>19</v>
      </c>
      <c r="AL119" s="27" t="s">
        <v>4513</v>
      </c>
      <c r="AM119" s="25" t="s">
        <v>4563</v>
      </c>
      <c r="AN119" s="25">
        <v>11</v>
      </c>
      <c r="AO119" s="25" t="s">
        <v>426</v>
      </c>
      <c r="AP119" s="25" t="s">
        <v>82</v>
      </c>
      <c r="AQ119" s="25" t="s">
        <v>82</v>
      </c>
      <c r="AR119" s="25" t="s">
        <v>94</v>
      </c>
      <c r="AS119" s="25" t="s">
        <v>55</v>
      </c>
      <c r="AT119" s="25" t="s">
        <v>61</v>
      </c>
      <c r="AU119" s="25" t="s">
        <v>62</v>
      </c>
      <c r="AV119" s="25" t="s">
        <v>63</v>
      </c>
      <c r="AW119" s="25" t="s">
        <v>63</v>
      </c>
      <c r="AX119" s="25" t="s">
        <v>63</v>
      </c>
      <c r="AY119" s="25" t="s">
        <v>64</v>
      </c>
      <c r="AZ119" s="25" t="s">
        <v>3822</v>
      </c>
      <c r="BA119" s="26">
        <v>44938</v>
      </c>
      <c r="BB119" s="25">
        <v>1</v>
      </c>
      <c r="BC119" s="25">
        <v>2023</v>
      </c>
      <c r="BD119" s="25" t="s">
        <v>63</v>
      </c>
      <c r="BE119" s="25" t="s">
        <v>63</v>
      </c>
      <c r="BF119" s="25" t="s">
        <v>63</v>
      </c>
      <c r="BG119" s="25" t="s">
        <v>64</v>
      </c>
      <c r="BH119" s="27" t="s">
        <v>4513</v>
      </c>
      <c r="BI119" s="27" t="s">
        <v>4513</v>
      </c>
      <c r="BJ119" s="27"/>
      <c r="BK119" s="27"/>
      <c r="BL119" s="25" t="s">
        <v>4513</v>
      </c>
      <c r="BM119" s="27" t="s">
        <v>4513</v>
      </c>
      <c r="BN119" s="27" t="s">
        <v>4513</v>
      </c>
      <c r="BO119" s="27"/>
      <c r="BP119" s="27"/>
      <c r="BQ119" s="25" t="s">
        <v>64</v>
      </c>
      <c r="BR119" s="27"/>
      <c r="BS119" s="27"/>
      <c r="BT119" s="25">
        <v>28</v>
      </c>
      <c r="BU119" s="27"/>
      <c r="BV119" s="25"/>
      <c r="BW119" s="25"/>
      <c r="BX119" s="25">
        <v>2023</v>
      </c>
      <c r="BY119" s="95" t="str">
        <f>IFERROR(
IF(OR(AZ119="anulado",AZ119="stand by"),CONCATENATE(AZ119,": ",AT119),
IF(OR(YEAR(BA119)=2022,YEAR(BA119)=2023),CONCATENATE("Se activó en ",YEAR(BA119)),
IF(AND(OR(AZ119="En proceso",AZ119="facturando"),AND(AV119="-",BA119="")),"Por revisar",
IF(BA119="",IF(AV119="NUEVAS",CONCATENATE("Estado: ",AZ119,", ",AV119),
IF(AX119=Meses!$A$3,"Por revisar",
IF(AT119="","Sin registro","En programación Frcst."))),"En programación")))),
"Error")</f>
        <v>Se activó en 2023</v>
      </c>
      <c r="BZ119" s="14" t="str">
        <f t="shared" si="3"/>
        <v/>
      </c>
      <c r="CA119" s="95" t="str">
        <f>IF(BY119="En programación Frcst.",VLOOKUP(AX119,Meses!$A$1:$H$14,3+HLOOKUP(Cronograma!AV119,Meses!$D$1:$G$2,2,FALSE),FALSE),
IF(BY119="En programación",BA119,""))</f>
        <v/>
      </c>
      <c r="CB119" s="95" t="str">
        <f t="shared" si="4"/>
        <v/>
      </c>
      <c r="CC119" s="91" t="str">
        <f>IFERROR(
(VLOOKUP(MONTH(CA119),Meses!$B$3:$C$14,2,FALSE)-DAY(CA119))/VLOOKUP(MONTH(CA119),Meses!$B$3:$C$14,2,FALSE)*CD119,
"")</f>
        <v/>
      </c>
      <c r="CD119" s="92">
        <f t="shared" si="5"/>
        <v>9613</v>
      </c>
    </row>
    <row r="120" spans="1:82" ht="47.4" thickBot="1" x14ac:dyDescent="0.6">
      <c r="A120" s="19" t="s">
        <v>411</v>
      </c>
      <c r="B120" s="19" t="s">
        <v>427</v>
      </c>
      <c r="C120" s="19" t="s">
        <v>428</v>
      </c>
      <c r="D120" s="19" t="s">
        <v>53</v>
      </c>
      <c r="E120" s="21">
        <v>44909</v>
      </c>
      <c r="F120" s="21">
        <v>44909</v>
      </c>
      <c r="G120" s="21">
        <v>44910</v>
      </c>
      <c r="H120" s="21">
        <v>44925</v>
      </c>
      <c r="I120" s="21">
        <v>44943</v>
      </c>
      <c r="J120" s="21">
        <v>44943</v>
      </c>
      <c r="K120" s="119" t="s">
        <v>4561</v>
      </c>
      <c r="L120" s="19">
        <v>2022124801</v>
      </c>
      <c r="M120" s="21">
        <v>44925</v>
      </c>
      <c r="N120" s="21">
        <v>44945</v>
      </c>
      <c r="O120" s="19" t="s">
        <v>54</v>
      </c>
      <c r="P120" s="19" t="s">
        <v>54</v>
      </c>
      <c r="Q120" s="19" t="s">
        <v>55</v>
      </c>
      <c r="R120" s="19">
        <v>9669</v>
      </c>
      <c r="S120" s="19" t="s">
        <v>4562</v>
      </c>
      <c r="T120" s="19" t="s">
        <v>4562</v>
      </c>
      <c r="U120" s="19" t="e">
        <v>#NAME?</v>
      </c>
      <c r="V120" s="19" t="s">
        <v>136</v>
      </c>
      <c r="W120" s="19" t="s">
        <v>155</v>
      </c>
      <c r="X120" s="23">
        <v>44924</v>
      </c>
      <c r="Y120" s="23">
        <v>44931</v>
      </c>
      <c r="Z120" s="23">
        <v>44924</v>
      </c>
      <c r="AA120" s="23">
        <v>44924</v>
      </c>
      <c r="AB120" s="19" t="s">
        <v>58</v>
      </c>
      <c r="AC120" s="23">
        <v>44927</v>
      </c>
      <c r="AD120" s="23">
        <v>44929</v>
      </c>
      <c r="AE120" s="23">
        <v>44934</v>
      </c>
      <c r="AF120" s="23">
        <v>44936</v>
      </c>
      <c r="AG120" s="23">
        <v>44936</v>
      </c>
      <c r="AH120" s="21">
        <v>44943</v>
      </c>
      <c r="AI120" s="19">
        <v>34</v>
      </c>
      <c r="AJ120" s="19">
        <v>15</v>
      </c>
      <c r="AK120" s="19">
        <v>18</v>
      </c>
      <c r="AL120" s="22" t="s">
        <v>4513</v>
      </c>
      <c r="AM120" s="19" t="s">
        <v>4563</v>
      </c>
      <c r="AN120" s="19">
        <v>17</v>
      </c>
      <c r="AO120" s="19" t="s">
        <v>429</v>
      </c>
      <c r="AP120" s="19" t="s">
        <v>82</v>
      </c>
      <c r="AQ120" s="19" t="s">
        <v>82</v>
      </c>
      <c r="AR120" s="19" t="s">
        <v>94</v>
      </c>
      <c r="AS120" s="19" t="s">
        <v>55</v>
      </c>
      <c r="AT120" s="19" t="s">
        <v>61</v>
      </c>
      <c r="AU120" s="19" t="s">
        <v>62</v>
      </c>
      <c r="AV120" s="19" t="s">
        <v>63</v>
      </c>
      <c r="AW120" s="19" t="s">
        <v>63</v>
      </c>
      <c r="AX120" s="19" t="s">
        <v>63</v>
      </c>
      <c r="AY120" s="19" t="s">
        <v>64</v>
      </c>
      <c r="AZ120" s="19" t="s">
        <v>3822</v>
      </c>
      <c r="BA120" s="21">
        <v>44945</v>
      </c>
      <c r="BB120" s="19">
        <v>1</v>
      </c>
      <c r="BC120" s="19">
        <v>2023</v>
      </c>
      <c r="BD120" s="19" t="s">
        <v>63</v>
      </c>
      <c r="BE120" s="19" t="s">
        <v>63</v>
      </c>
      <c r="BF120" s="19" t="s">
        <v>63</v>
      </c>
      <c r="BG120" s="19" t="s">
        <v>64</v>
      </c>
      <c r="BH120" s="22" t="s">
        <v>4513</v>
      </c>
      <c r="BI120" s="22" t="s">
        <v>4513</v>
      </c>
      <c r="BJ120" s="22"/>
      <c r="BK120" s="22"/>
      <c r="BL120" s="19" t="s">
        <v>4513</v>
      </c>
      <c r="BM120" s="22" t="s">
        <v>4513</v>
      </c>
      <c r="BN120" s="22" t="s">
        <v>4513</v>
      </c>
      <c r="BO120" s="22"/>
      <c r="BP120" s="22"/>
      <c r="BQ120" s="19" t="s">
        <v>64</v>
      </c>
      <c r="BR120" s="22"/>
      <c r="BS120" s="22"/>
      <c r="BT120" s="19">
        <v>34</v>
      </c>
      <c r="BU120" s="22"/>
      <c r="BV120" s="19"/>
      <c r="BW120" s="19"/>
      <c r="BX120" s="19">
        <v>2023</v>
      </c>
      <c r="BY120" s="95" t="str">
        <f>IFERROR(
IF(OR(AZ120="anulado",AZ120="stand by"),CONCATENATE(AZ120,": ",AT120),
IF(OR(YEAR(BA120)=2022,YEAR(BA120)=2023),CONCATENATE("Se activó en ",YEAR(BA120)),
IF(AND(OR(AZ120="En proceso",AZ120="facturando"),AND(AV120="-",BA120="")),"Por revisar",
IF(BA120="",IF(AV120="NUEVAS",CONCATENATE("Estado: ",AZ120,", ",AV120),
IF(AX120=Meses!$A$3,"Por revisar",
IF(AT120="","Sin registro","En programación Frcst."))),"En programación")))),
"Error")</f>
        <v>Se activó en 2023</v>
      </c>
      <c r="BZ120" s="14" t="str">
        <f t="shared" si="3"/>
        <v/>
      </c>
      <c r="CA120" s="95" t="str">
        <f>IF(BY120="En programación Frcst.",VLOOKUP(AX120,Meses!$A$1:$H$14,3+HLOOKUP(Cronograma!AV120,Meses!$D$1:$G$2,2,FALSE),FALSE),
IF(BY120="En programación",BA120,""))</f>
        <v/>
      </c>
      <c r="CB120" s="95" t="str">
        <f t="shared" si="4"/>
        <v/>
      </c>
      <c r="CC120" s="91" t="str">
        <f>IFERROR(
(VLOOKUP(MONTH(CA120),Meses!$B$3:$C$14,2,FALSE)-DAY(CA120))/VLOOKUP(MONTH(CA120),Meses!$B$3:$C$14,2,FALSE)*CD120,
"")</f>
        <v/>
      </c>
      <c r="CD120" s="92">
        <f t="shared" si="5"/>
        <v>9669</v>
      </c>
    </row>
    <row r="121" spans="1:82" ht="31.8" thickBot="1" x14ac:dyDescent="0.6">
      <c r="A121" s="25" t="s">
        <v>430</v>
      </c>
      <c r="B121" s="25" t="s">
        <v>431</v>
      </c>
      <c r="C121" s="25" t="s">
        <v>432</v>
      </c>
      <c r="D121" s="25" t="s">
        <v>53</v>
      </c>
      <c r="E121" s="26">
        <v>44910</v>
      </c>
      <c r="F121" s="26">
        <v>45062.803912037038</v>
      </c>
      <c r="G121" s="26">
        <v>44910</v>
      </c>
      <c r="H121" s="26">
        <v>44911</v>
      </c>
      <c r="I121" s="26">
        <v>44939</v>
      </c>
      <c r="J121" s="26">
        <v>44939</v>
      </c>
      <c r="K121" s="120" t="s">
        <v>4561</v>
      </c>
      <c r="L121" s="25">
        <v>2022122741</v>
      </c>
      <c r="M121" s="26">
        <v>44910</v>
      </c>
      <c r="N121" s="26">
        <v>44927</v>
      </c>
      <c r="O121" s="25" t="s">
        <v>433</v>
      </c>
      <c r="P121" s="25" t="s">
        <v>54</v>
      </c>
      <c r="Q121" s="25" t="s">
        <v>64</v>
      </c>
      <c r="R121" s="25">
        <v>31346</v>
      </c>
      <c r="S121" s="25" t="s">
        <v>4566</v>
      </c>
      <c r="T121" s="25" t="s">
        <v>4566</v>
      </c>
      <c r="U121" s="25" t="e">
        <v>#NAME?</v>
      </c>
      <c r="V121" s="25" t="s">
        <v>136</v>
      </c>
      <c r="W121" s="25" t="s">
        <v>155</v>
      </c>
      <c r="X121" s="23">
        <v>44920</v>
      </c>
      <c r="Y121" s="23">
        <v>44927</v>
      </c>
      <c r="Z121" s="23">
        <v>44920</v>
      </c>
      <c r="AA121" s="23">
        <v>44920</v>
      </c>
      <c r="AB121" s="25" t="s">
        <v>58</v>
      </c>
      <c r="AC121" s="23">
        <v>44923</v>
      </c>
      <c r="AD121" s="23">
        <v>44925</v>
      </c>
      <c r="AE121" s="23">
        <v>44930</v>
      </c>
      <c r="AF121" s="23">
        <v>44932</v>
      </c>
      <c r="AG121" s="23">
        <v>44932</v>
      </c>
      <c r="AH121" s="26">
        <v>44939</v>
      </c>
      <c r="AI121" s="25">
        <v>29</v>
      </c>
      <c r="AJ121" s="25">
        <v>1</v>
      </c>
      <c r="AK121" s="25">
        <v>28</v>
      </c>
      <c r="AL121" s="27" t="s">
        <v>4513</v>
      </c>
      <c r="AM121" s="25" t="s">
        <v>4563</v>
      </c>
      <c r="AN121" s="25">
        <v>13</v>
      </c>
      <c r="AO121" s="25" t="s">
        <v>434</v>
      </c>
      <c r="AP121" s="25" t="s">
        <v>82</v>
      </c>
      <c r="AQ121" s="25" t="s">
        <v>82</v>
      </c>
      <c r="AR121" s="25" t="s">
        <v>389</v>
      </c>
      <c r="AS121" s="25" t="s">
        <v>64</v>
      </c>
      <c r="AT121" s="25" t="s">
        <v>61</v>
      </c>
      <c r="AU121" s="25" t="s">
        <v>179</v>
      </c>
      <c r="AV121" s="25" t="s">
        <v>63</v>
      </c>
      <c r="AW121" s="25" t="s">
        <v>63</v>
      </c>
      <c r="AX121" s="25" t="s">
        <v>63</v>
      </c>
      <c r="AY121" s="25" t="s">
        <v>64</v>
      </c>
      <c r="AZ121" s="25" t="s">
        <v>3822</v>
      </c>
      <c r="BA121" s="26">
        <v>44927</v>
      </c>
      <c r="BB121" s="25">
        <v>1</v>
      </c>
      <c r="BC121" s="25">
        <v>2023</v>
      </c>
      <c r="BD121" s="25" t="s">
        <v>63</v>
      </c>
      <c r="BE121" s="25" t="s">
        <v>63</v>
      </c>
      <c r="BF121" s="25" t="s">
        <v>63</v>
      </c>
      <c r="BG121" s="25" t="s">
        <v>64</v>
      </c>
      <c r="BH121" s="27" t="s">
        <v>4513</v>
      </c>
      <c r="BI121" s="27" t="s">
        <v>4513</v>
      </c>
      <c r="BJ121" s="27"/>
      <c r="BK121" s="27"/>
      <c r="BL121" s="25" t="s">
        <v>4513</v>
      </c>
      <c r="BM121" s="27" t="s">
        <v>4513</v>
      </c>
      <c r="BN121" s="27" t="s">
        <v>4513</v>
      </c>
      <c r="BO121" s="27"/>
      <c r="BP121" s="27"/>
      <c r="BQ121" s="25" t="s">
        <v>64</v>
      </c>
      <c r="BR121" s="27"/>
      <c r="BS121" s="27"/>
      <c r="BT121" s="25">
        <v>29</v>
      </c>
      <c r="BU121" s="27"/>
      <c r="BV121" s="25"/>
      <c r="BW121" s="25"/>
      <c r="BX121" s="25">
        <v>2023</v>
      </c>
      <c r="BY121" s="95" t="str">
        <f>IFERROR(
IF(OR(AZ121="anulado",AZ121="stand by"),CONCATENATE(AZ121,": ",AT121),
IF(OR(YEAR(BA121)=2022,YEAR(BA121)=2023),CONCATENATE("Se activó en ",YEAR(BA121)),
IF(AND(OR(AZ121="En proceso",AZ121="facturando"),AND(AV121="-",BA121="")),"Por revisar",
IF(BA121="",IF(AV121="NUEVAS",CONCATENATE("Estado: ",AZ121,", ",AV121),
IF(AX121=Meses!$A$3,"Por revisar",
IF(AT121="","Sin registro","En programación Frcst."))),"En programación")))),
"Error")</f>
        <v>Se activó en 2023</v>
      </c>
      <c r="BZ121" s="14" t="str">
        <f t="shared" si="3"/>
        <v/>
      </c>
      <c r="CA121" s="95" t="str">
        <f>IF(BY121="En programación Frcst.",VLOOKUP(AX121,Meses!$A$1:$H$14,3+HLOOKUP(Cronograma!AV121,Meses!$D$1:$G$2,2,FALSE),FALSE),
IF(BY121="En programación",BA121,""))</f>
        <v/>
      </c>
      <c r="CB121" s="95" t="str">
        <f t="shared" si="4"/>
        <v/>
      </c>
      <c r="CC121" s="91" t="str">
        <f>IFERROR(
(VLOOKUP(MONTH(CA121),Meses!$B$3:$C$14,2,FALSE)-DAY(CA121))/VLOOKUP(MONTH(CA121),Meses!$B$3:$C$14,2,FALSE)*CD121,
"")</f>
        <v/>
      </c>
      <c r="CD121" s="92">
        <f t="shared" si="5"/>
        <v>31346</v>
      </c>
    </row>
    <row r="122" spans="1:82" ht="94.2" thickBot="1" x14ac:dyDescent="0.6">
      <c r="A122" s="19" t="s">
        <v>435</v>
      </c>
      <c r="B122" s="19" t="s">
        <v>436</v>
      </c>
      <c r="C122" s="19" t="s">
        <v>437</v>
      </c>
      <c r="D122" s="19" t="s">
        <v>53</v>
      </c>
      <c r="E122" s="21">
        <v>44911</v>
      </c>
      <c r="F122" s="21">
        <v>45062.803877314807</v>
      </c>
      <c r="G122" s="21">
        <v>44912</v>
      </c>
      <c r="H122" s="21">
        <v>44912</v>
      </c>
      <c r="I122" s="21">
        <v>44931</v>
      </c>
      <c r="J122" s="21">
        <v>44931</v>
      </c>
      <c r="K122" s="119" t="s">
        <v>4561</v>
      </c>
      <c r="L122" s="19">
        <v>2022122989</v>
      </c>
      <c r="M122" s="21">
        <v>44914</v>
      </c>
      <c r="N122" s="21">
        <v>44927</v>
      </c>
      <c r="O122" s="19" t="s">
        <v>433</v>
      </c>
      <c r="P122" s="19" t="s">
        <v>54</v>
      </c>
      <c r="Q122" s="19" t="s">
        <v>64</v>
      </c>
      <c r="R122" s="19">
        <v>40690</v>
      </c>
      <c r="S122" s="19" t="s">
        <v>4568</v>
      </c>
      <c r="T122" s="19" t="s">
        <v>4568</v>
      </c>
      <c r="U122" s="19" t="e">
        <v>#NAME?</v>
      </c>
      <c r="V122" s="19" t="s">
        <v>56</v>
      </c>
      <c r="W122" s="19" t="s">
        <v>57</v>
      </c>
      <c r="X122" s="22">
        <v>0</v>
      </c>
      <c r="Y122" s="23">
        <v>7</v>
      </c>
      <c r="Z122" s="22">
        <v>0</v>
      </c>
      <c r="AA122" s="22">
        <v>0</v>
      </c>
      <c r="AB122" s="22">
        <v>0</v>
      </c>
      <c r="AC122" s="22">
        <v>0</v>
      </c>
      <c r="AD122" s="22">
        <v>0</v>
      </c>
      <c r="AE122" s="22">
        <v>0</v>
      </c>
      <c r="AF122" s="19" t="s">
        <v>58</v>
      </c>
      <c r="AG122" s="22">
        <v>0</v>
      </c>
      <c r="AH122" s="21">
        <v>44931</v>
      </c>
      <c r="AI122" s="19">
        <v>20</v>
      </c>
      <c r="AJ122" s="19">
        <v>0</v>
      </c>
      <c r="AK122" s="19">
        <v>19</v>
      </c>
      <c r="AL122" s="19" t="s">
        <v>438</v>
      </c>
      <c r="AM122" s="19" t="s">
        <v>4563</v>
      </c>
      <c r="AN122" s="19">
        <v>5</v>
      </c>
      <c r="AO122" s="22"/>
      <c r="AP122" s="19" t="s">
        <v>82</v>
      </c>
      <c r="AQ122" s="19" t="s">
        <v>82</v>
      </c>
      <c r="AR122" s="19" t="s">
        <v>389</v>
      </c>
      <c r="AS122" s="19" t="s">
        <v>64</v>
      </c>
      <c r="AT122" s="19" t="s">
        <v>61</v>
      </c>
      <c r="AU122" s="19" t="s">
        <v>179</v>
      </c>
      <c r="AV122" s="19" t="s">
        <v>63</v>
      </c>
      <c r="AW122" s="19" t="s">
        <v>63</v>
      </c>
      <c r="AX122" s="19" t="s">
        <v>63</v>
      </c>
      <c r="AY122" s="19" t="s">
        <v>64</v>
      </c>
      <c r="AZ122" s="19" t="s">
        <v>3822</v>
      </c>
      <c r="BA122" s="21">
        <v>44927</v>
      </c>
      <c r="BB122" s="19">
        <v>1</v>
      </c>
      <c r="BC122" s="19">
        <v>2023</v>
      </c>
      <c r="BD122" s="19" t="s">
        <v>63</v>
      </c>
      <c r="BE122" s="19" t="s">
        <v>63</v>
      </c>
      <c r="BF122" s="19" t="s">
        <v>63</v>
      </c>
      <c r="BG122" s="19" t="s">
        <v>64</v>
      </c>
      <c r="BH122" s="22" t="s">
        <v>4513</v>
      </c>
      <c r="BI122" s="22" t="s">
        <v>4513</v>
      </c>
      <c r="BJ122" s="22"/>
      <c r="BK122" s="22"/>
      <c r="BL122" s="19" t="s">
        <v>4513</v>
      </c>
      <c r="BM122" s="22" t="s">
        <v>4513</v>
      </c>
      <c r="BN122" s="22" t="s">
        <v>4513</v>
      </c>
      <c r="BO122" s="22"/>
      <c r="BP122" s="22"/>
      <c r="BQ122" s="19" t="s">
        <v>64</v>
      </c>
      <c r="BR122" s="22"/>
      <c r="BS122" s="22"/>
      <c r="BT122" s="19">
        <v>20</v>
      </c>
      <c r="BU122" s="22"/>
      <c r="BV122" s="19"/>
      <c r="BW122" s="19"/>
      <c r="BX122" s="19">
        <v>2023</v>
      </c>
      <c r="BY122" s="95" t="str">
        <f>IFERROR(
IF(OR(AZ122="anulado",AZ122="stand by"),CONCATENATE(AZ122,": ",AT122),
IF(OR(YEAR(BA122)=2022,YEAR(BA122)=2023),CONCATENATE("Se activó en ",YEAR(BA122)),
IF(AND(OR(AZ122="En proceso",AZ122="facturando"),AND(AV122="-",BA122="")),"Por revisar",
IF(BA122="",IF(AV122="NUEVAS",CONCATENATE("Estado: ",AZ122,", ",AV122),
IF(AX122=Meses!$A$3,"Por revisar",
IF(AT122="","Sin registro","En programación Frcst."))),"En programación")))),
"Error")</f>
        <v>Se activó en 2023</v>
      </c>
      <c r="BZ122" s="14" t="str">
        <f t="shared" si="3"/>
        <v/>
      </c>
      <c r="CA122" s="95" t="str">
        <f>IF(BY122="En programación Frcst.",VLOOKUP(AX122,Meses!$A$1:$H$14,3+HLOOKUP(Cronograma!AV122,Meses!$D$1:$G$2,2,FALSE),FALSE),
IF(BY122="En programación",BA122,""))</f>
        <v/>
      </c>
      <c r="CB122" s="95" t="str">
        <f t="shared" si="4"/>
        <v/>
      </c>
      <c r="CC122" s="91" t="str">
        <f>IFERROR(
(VLOOKUP(MONTH(CA122),Meses!$B$3:$C$14,2,FALSE)-DAY(CA122))/VLOOKUP(MONTH(CA122),Meses!$B$3:$C$14,2,FALSE)*CD122,
"")</f>
        <v/>
      </c>
      <c r="CD122" s="92">
        <f t="shared" si="5"/>
        <v>40690</v>
      </c>
    </row>
    <row r="123" spans="1:82" ht="94.2" thickBot="1" x14ac:dyDescent="0.6">
      <c r="A123" s="25" t="s">
        <v>435</v>
      </c>
      <c r="B123" s="25" t="s">
        <v>439</v>
      </c>
      <c r="C123" s="25" t="s">
        <v>440</v>
      </c>
      <c r="D123" s="25" t="s">
        <v>53</v>
      </c>
      <c r="E123" s="26">
        <v>44911</v>
      </c>
      <c r="F123" s="26">
        <v>45062.803877314807</v>
      </c>
      <c r="G123" s="26">
        <v>44912</v>
      </c>
      <c r="H123" s="26">
        <v>44912</v>
      </c>
      <c r="I123" s="26">
        <v>44931</v>
      </c>
      <c r="J123" s="26">
        <v>44931</v>
      </c>
      <c r="K123" s="120" t="s">
        <v>4561</v>
      </c>
      <c r="L123" s="25">
        <v>2022122998</v>
      </c>
      <c r="M123" s="26">
        <v>44914</v>
      </c>
      <c r="N123" s="26">
        <v>44927</v>
      </c>
      <c r="O123" s="25" t="s">
        <v>433</v>
      </c>
      <c r="P123" s="25" t="s">
        <v>54</v>
      </c>
      <c r="Q123" s="25" t="s">
        <v>64</v>
      </c>
      <c r="R123" s="25">
        <v>58133</v>
      </c>
      <c r="S123" s="25" t="s">
        <v>4568</v>
      </c>
      <c r="T123" s="25" t="s">
        <v>4568</v>
      </c>
      <c r="U123" s="25" t="e">
        <v>#NAME?</v>
      </c>
      <c r="V123" s="25" t="s">
        <v>56</v>
      </c>
      <c r="W123" s="25" t="s">
        <v>57</v>
      </c>
      <c r="X123" s="27">
        <v>0</v>
      </c>
      <c r="Y123" s="23">
        <v>7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5" t="s">
        <v>58</v>
      </c>
      <c r="AG123" s="27">
        <v>0</v>
      </c>
      <c r="AH123" s="26">
        <v>44931</v>
      </c>
      <c r="AI123" s="25">
        <v>20</v>
      </c>
      <c r="AJ123" s="25">
        <v>0</v>
      </c>
      <c r="AK123" s="25">
        <v>19</v>
      </c>
      <c r="AL123" s="27" t="s">
        <v>4513</v>
      </c>
      <c r="AM123" s="25" t="s">
        <v>4563</v>
      </c>
      <c r="AN123" s="25">
        <v>5</v>
      </c>
      <c r="AO123" s="25" t="s">
        <v>441</v>
      </c>
      <c r="AP123" s="25" t="s">
        <v>82</v>
      </c>
      <c r="AQ123" s="25" t="s">
        <v>82</v>
      </c>
      <c r="AR123" s="25" t="s">
        <v>185</v>
      </c>
      <c r="AS123" s="25" t="s">
        <v>64</v>
      </c>
      <c r="AT123" s="25" t="s">
        <v>61</v>
      </c>
      <c r="AU123" s="25" t="s">
        <v>179</v>
      </c>
      <c r="AV123" s="25" t="s">
        <v>63</v>
      </c>
      <c r="AW123" s="25" t="s">
        <v>63</v>
      </c>
      <c r="AX123" s="25" t="s">
        <v>63</v>
      </c>
      <c r="AY123" s="25" t="s">
        <v>64</v>
      </c>
      <c r="AZ123" s="25" t="s">
        <v>3822</v>
      </c>
      <c r="BA123" s="26">
        <v>44927</v>
      </c>
      <c r="BB123" s="25">
        <v>1</v>
      </c>
      <c r="BC123" s="25">
        <v>2023</v>
      </c>
      <c r="BD123" s="25" t="s">
        <v>63</v>
      </c>
      <c r="BE123" s="25" t="s">
        <v>63</v>
      </c>
      <c r="BF123" s="25" t="s">
        <v>63</v>
      </c>
      <c r="BG123" s="25" t="s">
        <v>64</v>
      </c>
      <c r="BH123" s="27" t="s">
        <v>4513</v>
      </c>
      <c r="BI123" s="27" t="s">
        <v>4513</v>
      </c>
      <c r="BJ123" s="27"/>
      <c r="BK123" s="27"/>
      <c r="BL123" s="25" t="s">
        <v>4513</v>
      </c>
      <c r="BM123" s="27" t="s">
        <v>4513</v>
      </c>
      <c r="BN123" s="27" t="s">
        <v>4513</v>
      </c>
      <c r="BO123" s="27"/>
      <c r="BP123" s="27"/>
      <c r="BQ123" s="25" t="s">
        <v>64</v>
      </c>
      <c r="BR123" s="27"/>
      <c r="BS123" s="27"/>
      <c r="BT123" s="25">
        <v>20</v>
      </c>
      <c r="BU123" s="27"/>
      <c r="BV123" s="25"/>
      <c r="BW123" s="25"/>
      <c r="BX123" s="25">
        <v>2023</v>
      </c>
      <c r="BY123" s="95" t="str">
        <f>IFERROR(
IF(OR(AZ123="anulado",AZ123="stand by"),CONCATENATE(AZ123,": ",AT123),
IF(OR(YEAR(BA123)=2022,YEAR(BA123)=2023),CONCATENATE("Se activó en ",YEAR(BA123)),
IF(AND(OR(AZ123="En proceso",AZ123="facturando"),AND(AV123="-",BA123="")),"Por revisar",
IF(BA123="",IF(AV123="NUEVAS",CONCATENATE("Estado: ",AZ123,", ",AV123),
IF(AX123=Meses!$A$3,"Por revisar",
IF(AT123="","Sin registro","En programación Frcst."))),"En programación")))),
"Error")</f>
        <v>Se activó en 2023</v>
      </c>
      <c r="BZ123" s="14" t="str">
        <f t="shared" si="3"/>
        <v/>
      </c>
      <c r="CA123" s="95" t="str">
        <f>IF(BY123="En programación Frcst.",VLOOKUP(AX123,Meses!$A$1:$H$14,3+HLOOKUP(Cronograma!AV123,Meses!$D$1:$G$2,2,FALSE),FALSE),
IF(BY123="En programación",BA123,""))</f>
        <v/>
      </c>
      <c r="CB123" s="95" t="str">
        <f t="shared" si="4"/>
        <v/>
      </c>
      <c r="CC123" s="91" t="str">
        <f>IFERROR(
(VLOOKUP(MONTH(CA123),Meses!$B$3:$C$14,2,FALSE)-DAY(CA123))/VLOOKUP(MONTH(CA123),Meses!$B$3:$C$14,2,FALSE)*CD123,
"")</f>
        <v/>
      </c>
      <c r="CD123" s="92">
        <f t="shared" si="5"/>
        <v>58133</v>
      </c>
    </row>
    <row r="124" spans="1:82" ht="94.2" thickBot="1" x14ac:dyDescent="0.6">
      <c r="A124" s="19" t="s">
        <v>435</v>
      </c>
      <c r="B124" s="19" t="s">
        <v>442</v>
      </c>
      <c r="C124" s="19" t="s">
        <v>443</v>
      </c>
      <c r="D124" s="19" t="s">
        <v>53</v>
      </c>
      <c r="E124" s="21">
        <v>44911</v>
      </c>
      <c r="F124" s="21">
        <v>45062.803877314807</v>
      </c>
      <c r="G124" s="21">
        <v>44912</v>
      </c>
      <c r="H124" s="21">
        <v>44912</v>
      </c>
      <c r="I124" s="21">
        <v>44931</v>
      </c>
      <c r="J124" s="21">
        <v>44931</v>
      </c>
      <c r="K124" s="119" t="s">
        <v>4561</v>
      </c>
      <c r="L124" s="19">
        <v>2022123001</v>
      </c>
      <c r="M124" s="21">
        <v>44914</v>
      </c>
      <c r="N124" s="21">
        <v>44927</v>
      </c>
      <c r="O124" s="19" t="s">
        <v>433</v>
      </c>
      <c r="P124" s="19" t="s">
        <v>54</v>
      </c>
      <c r="Q124" s="19" t="s">
        <v>64</v>
      </c>
      <c r="R124" s="19">
        <v>42874</v>
      </c>
      <c r="S124" s="19" t="s">
        <v>4568</v>
      </c>
      <c r="T124" s="19" t="s">
        <v>4568</v>
      </c>
      <c r="U124" s="19" t="e">
        <v>#NAME?</v>
      </c>
      <c r="V124" s="19" t="s">
        <v>56</v>
      </c>
      <c r="W124" s="19" t="s">
        <v>57</v>
      </c>
      <c r="X124" s="22">
        <v>0</v>
      </c>
      <c r="Y124" s="23">
        <v>7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19" t="s">
        <v>58</v>
      </c>
      <c r="AG124" s="22">
        <v>0</v>
      </c>
      <c r="AH124" s="21">
        <v>44931</v>
      </c>
      <c r="AI124" s="19">
        <v>20</v>
      </c>
      <c r="AJ124" s="19">
        <v>0</v>
      </c>
      <c r="AK124" s="19">
        <v>19</v>
      </c>
      <c r="AL124" s="22" t="s">
        <v>4513</v>
      </c>
      <c r="AM124" s="19" t="s">
        <v>4563</v>
      </c>
      <c r="AN124" s="19">
        <v>5</v>
      </c>
      <c r="AO124" s="19" t="s">
        <v>444</v>
      </c>
      <c r="AP124" s="19" t="s">
        <v>82</v>
      </c>
      <c r="AQ124" s="19" t="s">
        <v>82</v>
      </c>
      <c r="AR124" s="19" t="s">
        <v>185</v>
      </c>
      <c r="AS124" s="19" t="s">
        <v>64</v>
      </c>
      <c r="AT124" s="19" t="s">
        <v>61</v>
      </c>
      <c r="AU124" s="19" t="s">
        <v>179</v>
      </c>
      <c r="AV124" s="19" t="s">
        <v>63</v>
      </c>
      <c r="AW124" s="19" t="s">
        <v>63</v>
      </c>
      <c r="AX124" s="19" t="s">
        <v>63</v>
      </c>
      <c r="AY124" s="19" t="s">
        <v>64</v>
      </c>
      <c r="AZ124" s="19" t="s">
        <v>3822</v>
      </c>
      <c r="BA124" s="21">
        <v>44927</v>
      </c>
      <c r="BB124" s="19">
        <v>1</v>
      </c>
      <c r="BC124" s="19">
        <v>2023</v>
      </c>
      <c r="BD124" s="19" t="s">
        <v>63</v>
      </c>
      <c r="BE124" s="19" t="s">
        <v>63</v>
      </c>
      <c r="BF124" s="19" t="s">
        <v>63</v>
      </c>
      <c r="BG124" s="19" t="s">
        <v>64</v>
      </c>
      <c r="BH124" s="22" t="s">
        <v>4513</v>
      </c>
      <c r="BI124" s="22" t="s">
        <v>4513</v>
      </c>
      <c r="BJ124" s="22"/>
      <c r="BK124" s="22"/>
      <c r="BL124" s="19" t="s">
        <v>4513</v>
      </c>
      <c r="BM124" s="22" t="s">
        <v>4513</v>
      </c>
      <c r="BN124" s="22" t="s">
        <v>4513</v>
      </c>
      <c r="BO124" s="22"/>
      <c r="BP124" s="22"/>
      <c r="BQ124" s="19" t="s">
        <v>64</v>
      </c>
      <c r="BR124" s="22"/>
      <c r="BS124" s="22"/>
      <c r="BT124" s="19">
        <v>20</v>
      </c>
      <c r="BU124" s="22"/>
      <c r="BV124" s="19"/>
      <c r="BW124" s="19"/>
      <c r="BX124" s="19">
        <v>2023</v>
      </c>
      <c r="BY124" s="95" t="str">
        <f>IFERROR(
IF(OR(AZ124="anulado",AZ124="stand by"),CONCATENATE(AZ124,": ",AT124),
IF(OR(YEAR(BA124)=2022,YEAR(BA124)=2023),CONCATENATE("Se activó en ",YEAR(BA124)),
IF(AND(OR(AZ124="En proceso",AZ124="facturando"),AND(AV124="-",BA124="")),"Por revisar",
IF(BA124="",IF(AV124="NUEVAS",CONCATENATE("Estado: ",AZ124,", ",AV124),
IF(AX124=Meses!$A$3,"Por revisar",
IF(AT124="","Sin registro","En programación Frcst."))),"En programación")))),
"Error")</f>
        <v>Se activó en 2023</v>
      </c>
      <c r="BZ124" s="14" t="str">
        <f t="shared" si="3"/>
        <v/>
      </c>
      <c r="CA124" s="95" t="str">
        <f>IF(BY124="En programación Frcst.",VLOOKUP(AX124,Meses!$A$1:$H$14,3+HLOOKUP(Cronograma!AV124,Meses!$D$1:$G$2,2,FALSE),FALSE),
IF(BY124="En programación",BA124,""))</f>
        <v/>
      </c>
      <c r="CB124" s="95" t="str">
        <f t="shared" si="4"/>
        <v/>
      </c>
      <c r="CC124" s="91" t="str">
        <f>IFERROR(
(VLOOKUP(MONTH(CA124),Meses!$B$3:$C$14,2,FALSE)-DAY(CA124))/VLOOKUP(MONTH(CA124),Meses!$B$3:$C$14,2,FALSE)*CD124,
"")</f>
        <v/>
      </c>
      <c r="CD124" s="92">
        <f t="shared" si="5"/>
        <v>42874</v>
      </c>
    </row>
    <row r="125" spans="1:82" ht="31.8" thickBot="1" x14ac:dyDescent="0.6">
      <c r="A125" s="25" t="s">
        <v>445</v>
      </c>
      <c r="B125" s="25" t="s">
        <v>446</v>
      </c>
      <c r="C125" s="25" t="s">
        <v>447</v>
      </c>
      <c r="D125" s="25" t="s">
        <v>53</v>
      </c>
      <c r="E125" s="26">
        <v>44911</v>
      </c>
      <c r="F125" s="26">
        <v>44911</v>
      </c>
      <c r="G125" s="26">
        <v>44911</v>
      </c>
      <c r="H125" s="26">
        <v>44911</v>
      </c>
      <c r="I125" s="26">
        <v>44957</v>
      </c>
      <c r="J125" s="26">
        <v>44957</v>
      </c>
      <c r="K125" s="120" t="s">
        <v>4561</v>
      </c>
      <c r="L125" s="25">
        <v>2022122960</v>
      </c>
      <c r="M125" s="26">
        <v>44914</v>
      </c>
      <c r="N125" s="26">
        <v>44927</v>
      </c>
      <c r="O125" s="25" t="s">
        <v>433</v>
      </c>
      <c r="P125" s="25" t="s">
        <v>448</v>
      </c>
      <c r="Q125" s="25" t="s">
        <v>64</v>
      </c>
      <c r="R125" s="25">
        <v>63000</v>
      </c>
      <c r="S125" s="25" t="s">
        <v>4569</v>
      </c>
      <c r="T125" s="25" t="s">
        <v>4569</v>
      </c>
      <c r="U125" s="25" t="e">
        <v>#NAME?</v>
      </c>
      <c r="V125" s="25" t="s">
        <v>56</v>
      </c>
      <c r="W125" s="25" t="s">
        <v>57</v>
      </c>
      <c r="X125" s="27">
        <v>0</v>
      </c>
      <c r="Y125" s="23">
        <v>7</v>
      </c>
      <c r="Z125" s="27">
        <v>0</v>
      </c>
      <c r="AA125" s="27">
        <v>0</v>
      </c>
      <c r="AB125" s="27">
        <v>0</v>
      </c>
      <c r="AC125" s="27">
        <v>0</v>
      </c>
      <c r="AD125" s="27">
        <v>0</v>
      </c>
      <c r="AE125" s="27">
        <v>0</v>
      </c>
      <c r="AF125" s="25" t="s">
        <v>58</v>
      </c>
      <c r="AG125" s="27">
        <v>0</v>
      </c>
      <c r="AH125" s="26">
        <v>44957</v>
      </c>
      <c r="AI125" s="25">
        <v>46</v>
      </c>
      <c r="AJ125" s="25">
        <v>0</v>
      </c>
      <c r="AK125" s="25">
        <v>46</v>
      </c>
      <c r="AL125" s="27" t="s">
        <v>4513</v>
      </c>
      <c r="AM125" s="25" t="s">
        <v>4563</v>
      </c>
      <c r="AN125" s="25">
        <v>31</v>
      </c>
      <c r="AO125" s="25" t="s">
        <v>449</v>
      </c>
      <c r="AP125" s="25" t="s">
        <v>450</v>
      </c>
      <c r="AQ125" s="25" t="s">
        <v>451</v>
      </c>
      <c r="AR125" s="25" t="s">
        <v>160</v>
      </c>
      <c r="AS125" s="25" t="s">
        <v>64</v>
      </c>
      <c r="AT125" s="25" t="s">
        <v>61</v>
      </c>
      <c r="AU125" s="25" t="s">
        <v>179</v>
      </c>
      <c r="AV125" s="25" t="s">
        <v>63</v>
      </c>
      <c r="AW125" s="25" t="s">
        <v>63</v>
      </c>
      <c r="AX125" s="25" t="s">
        <v>63</v>
      </c>
      <c r="AY125" s="25" t="s">
        <v>64</v>
      </c>
      <c r="AZ125" s="25" t="s">
        <v>3822</v>
      </c>
      <c r="BA125" s="26">
        <v>44927</v>
      </c>
      <c r="BB125" s="25">
        <v>1</v>
      </c>
      <c r="BC125" s="25">
        <v>2023</v>
      </c>
      <c r="BD125" s="25" t="s">
        <v>63</v>
      </c>
      <c r="BE125" s="25" t="s">
        <v>63</v>
      </c>
      <c r="BF125" s="25" t="s">
        <v>63</v>
      </c>
      <c r="BG125" s="25" t="s">
        <v>64</v>
      </c>
      <c r="BH125" s="27" t="s">
        <v>4513</v>
      </c>
      <c r="BI125" s="27" t="s">
        <v>4513</v>
      </c>
      <c r="BJ125" s="27"/>
      <c r="BK125" s="27"/>
      <c r="BL125" s="25" t="s">
        <v>4513</v>
      </c>
      <c r="BM125" s="27" t="s">
        <v>4513</v>
      </c>
      <c r="BN125" s="27" t="s">
        <v>4513</v>
      </c>
      <c r="BO125" s="27"/>
      <c r="BP125" s="27"/>
      <c r="BQ125" s="25" t="s">
        <v>64</v>
      </c>
      <c r="BR125" s="27"/>
      <c r="BS125" s="27"/>
      <c r="BT125" s="25">
        <v>46</v>
      </c>
      <c r="BU125" s="27"/>
      <c r="BV125" s="25"/>
      <c r="BW125" s="25"/>
      <c r="BX125" s="25">
        <v>2023</v>
      </c>
      <c r="BY125" s="95" t="str">
        <f>IFERROR(
IF(OR(AZ125="anulado",AZ125="stand by"),CONCATENATE(AZ125,": ",AT125),
IF(OR(YEAR(BA125)=2022,YEAR(BA125)=2023),CONCATENATE("Se activó en ",YEAR(BA125)),
IF(AND(OR(AZ125="En proceso",AZ125="facturando"),AND(AV125="-",BA125="")),"Por revisar",
IF(BA125="",IF(AV125="NUEVAS",CONCATENATE("Estado: ",AZ125,", ",AV125),
IF(AX125=Meses!$A$3,"Por revisar",
IF(AT125="","Sin registro","En programación Frcst."))),"En programación")))),
"Error")</f>
        <v>Se activó en 2023</v>
      </c>
      <c r="BZ125" s="14" t="str">
        <f t="shared" si="3"/>
        <v/>
      </c>
      <c r="CA125" s="95" t="str">
        <f>IF(BY125="En programación Frcst.",VLOOKUP(AX125,Meses!$A$1:$H$14,3+HLOOKUP(Cronograma!AV125,Meses!$D$1:$G$2,2,FALSE),FALSE),
IF(BY125="En programación",BA125,""))</f>
        <v/>
      </c>
      <c r="CB125" s="95" t="str">
        <f t="shared" si="4"/>
        <v/>
      </c>
      <c r="CC125" s="91" t="str">
        <f>IFERROR(
(VLOOKUP(MONTH(CA125),Meses!$B$3:$C$14,2,FALSE)-DAY(CA125))/VLOOKUP(MONTH(CA125),Meses!$B$3:$C$14,2,FALSE)*CD125,
"")</f>
        <v/>
      </c>
      <c r="CD125" s="92">
        <f t="shared" si="5"/>
        <v>63000</v>
      </c>
    </row>
    <row r="126" spans="1:82" ht="31.8" thickBot="1" x14ac:dyDescent="0.6">
      <c r="A126" s="19" t="s">
        <v>452</v>
      </c>
      <c r="B126" s="19" t="s">
        <v>453</v>
      </c>
      <c r="C126" s="19" t="s">
        <v>454</v>
      </c>
      <c r="D126" s="19" t="s">
        <v>53</v>
      </c>
      <c r="E126" s="21">
        <v>44911</v>
      </c>
      <c r="F126" s="21">
        <v>45062.803865740738</v>
      </c>
      <c r="G126" s="21">
        <v>44911</v>
      </c>
      <c r="H126" s="21">
        <v>44918</v>
      </c>
      <c r="I126" s="21">
        <v>44940</v>
      </c>
      <c r="J126" s="21">
        <v>44940</v>
      </c>
      <c r="K126" s="119" t="s">
        <v>4561</v>
      </c>
      <c r="L126" s="19">
        <v>2022123457</v>
      </c>
      <c r="M126" s="21">
        <v>44918</v>
      </c>
      <c r="N126" s="21">
        <v>44931</v>
      </c>
      <c r="O126" s="19" t="s">
        <v>433</v>
      </c>
      <c r="P126" s="19" t="s">
        <v>199</v>
      </c>
      <c r="Q126" s="19" t="s">
        <v>64</v>
      </c>
      <c r="R126" s="19">
        <v>180000</v>
      </c>
      <c r="S126" s="19" t="s">
        <v>4566</v>
      </c>
      <c r="T126" s="19" t="s">
        <v>4566</v>
      </c>
      <c r="U126" s="19" t="e">
        <v>#NAME?</v>
      </c>
      <c r="V126" s="19" t="s">
        <v>56</v>
      </c>
      <c r="W126" s="19" t="s">
        <v>57</v>
      </c>
      <c r="X126" s="22">
        <v>0</v>
      </c>
      <c r="Y126" s="23">
        <v>7</v>
      </c>
      <c r="Z126" s="22">
        <v>0</v>
      </c>
      <c r="AA126" s="22">
        <v>0</v>
      </c>
      <c r="AB126" s="22">
        <v>0</v>
      </c>
      <c r="AC126" s="22">
        <v>0</v>
      </c>
      <c r="AD126" s="22">
        <v>0</v>
      </c>
      <c r="AE126" s="22">
        <v>0</v>
      </c>
      <c r="AF126" s="19" t="s">
        <v>58</v>
      </c>
      <c r="AG126" s="22">
        <v>0</v>
      </c>
      <c r="AH126" s="21">
        <v>44940</v>
      </c>
      <c r="AI126" s="19">
        <v>29</v>
      </c>
      <c r="AJ126" s="19">
        <v>7</v>
      </c>
      <c r="AK126" s="19">
        <v>22</v>
      </c>
      <c r="AL126" s="22" t="s">
        <v>4513</v>
      </c>
      <c r="AM126" s="19" t="s">
        <v>4563</v>
      </c>
      <c r="AN126" s="19">
        <v>14</v>
      </c>
      <c r="AO126" s="19" t="s">
        <v>455</v>
      </c>
      <c r="AP126" s="19" t="s">
        <v>201</v>
      </c>
      <c r="AQ126" s="19" t="s">
        <v>140</v>
      </c>
      <c r="AR126" s="19" t="s">
        <v>182</v>
      </c>
      <c r="AS126" s="19" t="s">
        <v>64</v>
      </c>
      <c r="AT126" s="19" t="s">
        <v>61</v>
      </c>
      <c r="AU126" s="19" t="s">
        <v>179</v>
      </c>
      <c r="AV126" s="19" t="s">
        <v>63</v>
      </c>
      <c r="AW126" s="19" t="s">
        <v>63</v>
      </c>
      <c r="AX126" s="19" t="s">
        <v>63</v>
      </c>
      <c r="AY126" s="19" t="s">
        <v>64</v>
      </c>
      <c r="AZ126" s="19" t="s">
        <v>3822</v>
      </c>
      <c r="BA126" s="21">
        <v>44931</v>
      </c>
      <c r="BB126" s="19">
        <v>1</v>
      </c>
      <c r="BC126" s="19">
        <v>2023</v>
      </c>
      <c r="BD126" s="19" t="s">
        <v>63</v>
      </c>
      <c r="BE126" s="19" t="s">
        <v>63</v>
      </c>
      <c r="BF126" s="19" t="s">
        <v>63</v>
      </c>
      <c r="BG126" s="19" t="s">
        <v>64</v>
      </c>
      <c r="BH126" s="22" t="s">
        <v>4513</v>
      </c>
      <c r="BI126" s="22" t="s">
        <v>4513</v>
      </c>
      <c r="BJ126" s="22"/>
      <c r="BK126" s="22"/>
      <c r="BL126" s="19" t="s">
        <v>4513</v>
      </c>
      <c r="BM126" s="22" t="s">
        <v>4513</v>
      </c>
      <c r="BN126" s="22" t="s">
        <v>4513</v>
      </c>
      <c r="BO126" s="22"/>
      <c r="BP126" s="22"/>
      <c r="BQ126" s="19" t="s">
        <v>64</v>
      </c>
      <c r="BR126" s="22"/>
      <c r="BS126" s="22"/>
      <c r="BT126" s="19">
        <v>29</v>
      </c>
      <c r="BU126" s="22"/>
      <c r="BV126" s="19"/>
      <c r="BW126" s="19"/>
      <c r="BX126" s="19">
        <v>2023</v>
      </c>
      <c r="BY126" s="95" t="str">
        <f>IFERROR(
IF(OR(AZ126="anulado",AZ126="stand by"),CONCATENATE(AZ126,": ",AT126),
IF(OR(YEAR(BA126)=2022,YEAR(BA126)=2023),CONCATENATE("Se activó en ",YEAR(BA126)),
IF(AND(OR(AZ126="En proceso",AZ126="facturando"),AND(AV126="-",BA126="")),"Por revisar",
IF(BA126="",IF(AV126="NUEVAS",CONCATENATE("Estado: ",AZ126,", ",AV126),
IF(AX126=Meses!$A$3,"Por revisar",
IF(AT126="","Sin registro","En programación Frcst."))),"En programación")))),
"Error")</f>
        <v>Se activó en 2023</v>
      </c>
      <c r="BZ126" s="14" t="str">
        <f t="shared" si="3"/>
        <v/>
      </c>
      <c r="CA126" s="95" t="str">
        <f>IF(BY126="En programación Frcst.",VLOOKUP(AX126,Meses!$A$1:$H$14,3+HLOOKUP(Cronograma!AV126,Meses!$D$1:$G$2,2,FALSE),FALSE),
IF(BY126="En programación",BA126,""))</f>
        <v/>
      </c>
      <c r="CB126" s="95" t="str">
        <f t="shared" si="4"/>
        <v/>
      </c>
      <c r="CC126" s="91" t="str">
        <f>IFERROR(
(VLOOKUP(MONTH(CA126),Meses!$B$3:$C$14,2,FALSE)-DAY(CA126))/VLOOKUP(MONTH(CA126),Meses!$B$3:$C$14,2,FALSE)*CD126,
"")</f>
        <v/>
      </c>
      <c r="CD126" s="92">
        <f t="shared" si="5"/>
        <v>180000</v>
      </c>
    </row>
    <row r="127" spans="1:82" ht="31.8" thickBot="1" x14ac:dyDescent="0.6">
      <c r="A127" s="25" t="s">
        <v>456</v>
      </c>
      <c r="B127" s="25" t="s">
        <v>457</v>
      </c>
      <c r="C127" s="25" t="s">
        <v>458</v>
      </c>
      <c r="D127" s="25" t="s">
        <v>53</v>
      </c>
      <c r="E127" s="26">
        <v>44914</v>
      </c>
      <c r="F127" s="26">
        <v>45107.598726851851</v>
      </c>
      <c r="G127" s="26">
        <v>44915</v>
      </c>
      <c r="H127" s="26">
        <v>44925</v>
      </c>
      <c r="I127" s="26">
        <v>44950</v>
      </c>
      <c r="J127" s="26">
        <v>44950</v>
      </c>
      <c r="K127" s="120" t="s">
        <v>4561</v>
      </c>
      <c r="L127" s="25">
        <v>2023011298</v>
      </c>
      <c r="M127" s="26">
        <v>44936</v>
      </c>
      <c r="N127" s="26">
        <v>44952</v>
      </c>
      <c r="O127" s="25" t="s">
        <v>54</v>
      </c>
      <c r="P127" s="25" t="s">
        <v>54</v>
      </c>
      <c r="Q127" s="25" t="s">
        <v>55</v>
      </c>
      <c r="R127" s="25">
        <v>4000</v>
      </c>
      <c r="S127" s="25" t="s">
        <v>4565</v>
      </c>
      <c r="T127" s="25" t="s">
        <v>4565</v>
      </c>
      <c r="U127" s="25" t="e">
        <v>#NAME?</v>
      </c>
      <c r="V127" s="25" t="s">
        <v>80</v>
      </c>
      <c r="W127" s="25" t="s">
        <v>68</v>
      </c>
      <c r="X127" s="23">
        <v>44936</v>
      </c>
      <c r="Y127" s="23">
        <v>44943</v>
      </c>
      <c r="Z127" s="23">
        <v>44936</v>
      </c>
      <c r="AA127" s="23">
        <v>44936</v>
      </c>
      <c r="AB127" s="25" t="s">
        <v>58</v>
      </c>
      <c r="AC127" s="23">
        <v>44939</v>
      </c>
      <c r="AD127" s="25" t="s">
        <v>58</v>
      </c>
      <c r="AE127" s="23">
        <v>44941</v>
      </c>
      <c r="AF127" s="23">
        <v>44943</v>
      </c>
      <c r="AG127" s="23">
        <v>44943</v>
      </c>
      <c r="AH127" s="26">
        <v>44950</v>
      </c>
      <c r="AI127" s="25">
        <v>36</v>
      </c>
      <c r="AJ127" s="25">
        <v>10</v>
      </c>
      <c r="AK127" s="25">
        <v>25</v>
      </c>
      <c r="AL127" s="27" t="s">
        <v>4513</v>
      </c>
      <c r="AM127" s="25" t="s">
        <v>4563</v>
      </c>
      <c r="AN127" s="25">
        <v>24</v>
      </c>
      <c r="AO127" s="25" t="s">
        <v>459</v>
      </c>
      <c r="AP127" s="25" t="s">
        <v>82</v>
      </c>
      <c r="AQ127" s="25" t="s">
        <v>82</v>
      </c>
      <c r="AR127" s="25" t="s">
        <v>60</v>
      </c>
      <c r="AS127" s="25" t="s">
        <v>55</v>
      </c>
      <c r="AT127" s="25" t="s">
        <v>61</v>
      </c>
      <c r="AU127" s="25" t="s">
        <v>62</v>
      </c>
      <c r="AV127" s="25" t="s">
        <v>63</v>
      </c>
      <c r="AW127" s="25" t="s">
        <v>63</v>
      </c>
      <c r="AX127" s="25" t="s">
        <v>63</v>
      </c>
      <c r="AY127" s="25" t="s">
        <v>64</v>
      </c>
      <c r="AZ127" s="25" t="s">
        <v>3822</v>
      </c>
      <c r="BA127" s="26">
        <v>44952</v>
      </c>
      <c r="BB127" s="25">
        <v>1</v>
      </c>
      <c r="BC127" s="25">
        <v>2023</v>
      </c>
      <c r="BD127" s="25" t="s">
        <v>63</v>
      </c>
      <c r="BE127" s="25" t="s">
        <v>63</v>
      </c>
      <c r="BF127" s="25" t="s">
        <v>63</v>
      </c>
      <c r="BG127" s="25" t="s">
        <v>64</v>
      </c>
      <c r="BH127" s="27" t="s">
        <v>4513</v>
      </c>
      <c r="BI127" s="27" t="s">
        <v>4513</v>
      </c>
      <c r="BJ127" s="27"/>
      <c r="BK127" s="27"/>
      <c r="BL127" s="25" t="s">
        <v>4513</v>
      </c>
      <c r="BM127" s="27" t="s">
        <v>4513</v>
      </c>
      <c r="BN127" s="27" t="s">
        <v>4513</v>
      </c>
      <c r="BO127" s="27"/>
      <c r="BP127" s="27"/>
      <c r="BQ127" s="25" t="s">
        <v>64</v>
      </c>
      <c r="BR127" s="27"/>
      <c r="BS127" s="27"/>
      <c r="BT127" s="25">
        <v>36</v>
      </c>
      <c r="BU127" s="27"/>
      <c r="BV127" s="25"/>
      <c r="BW127" s="25"/>
      <c r="BX127" s="25">
        <v>2023</v>
      </c>
      <c r="BY127" s="95" t="str">
        <f>IFERROR(
IF(OR(AZ127="anulado",AZ127="stand by"),CONCATENATE(AZ127,": ",AT127),
IF(OR(YEAR(BA127)=2022,YEAR(BA127)=2023),CONCATENATE("Se activó en ",YEAR(BA127)),
IF(AND(OR(AZ127="En proceso",AZ127="facturando"),AND(AV127="-",BA127="")),"Por revisar",
IF(BA127="",IF(AV127="NUEVAS",CONCATENATE("Estado: ",AZ127,", ",AV127),
IF(AX127=Meses!$A$3,"Por revisar",
IF(AT127="","Sin registro","En programación Frcst."))),"En programación")))),
"Error")</f>
        <v>Se activó en 2023</v>
      </c>
      <c r="BZ127" s="14" t="str">
        <f t="shared" si="3"/>
        <v/>
      </c>
      <c r="CA127" s="95" t="str">
        <f>IF(BY127="En programación Frcst.",VLOOKUP(AX127,Meses!$A$1:$H$14,3+HLOOKUP(Cronograma!AV127,Meses!$D$1:$G$2,2,FALSE),FALSE),
IF(BY127="En programación",BA127,""))</f>
        <v/>
      </c>
      <c r="CB127" s="95" t="str">
        <f t="shared" si="4"/>
        <v/>
      </c>
      <c r="CC127" s="91" t="str">
        <f>IFERROR(
(VLOOKUP(MONTH(CA127),Meses!$B$3:$C$14,2,FALSE)-DAY(CA127))/VLOOKUP(MONTH(CA127),Meses!$B$3:$C$14,2,FALSE)*CD127,
"")</f>
        <v/>
      </c>
      <c r="CD127" s="92">
        <f t="shared" si="5"/>
        <v>4000</v>
      </c>
    </row>
    <row r="128" spans="1:82" ht="47.4" thickBot="1" x14ac:dyDescent="0.6">
      <c r="A128" s="19" t="s">
        <v>460</v>
      </c>
      <c r="B128" s="19" t="s">
        <v>461</v>
      </c>
      <c r="C128" s="19" t="s">
        <v>462</v>
      </c>
      <c r="D128" s="19" t="s">
        <v>53</v>
      </c>
      <c r="E128" s="21">
        <v>44922</v>
      </c>
      <c r="F128" s="21">
        <v>45062.802268518521</v>
      </c>
      <c r="G128" s="21">
        <v>44923</v>
      </c>
      <c r="H128" s="21">
        <v>44931</v>
      </c>
      <c r="I128" s="21">
        <v>44949</v>
      </c>
      <c r="J128" s="21">
        <v>44949</v>
      </c>
      <c r="K128" s="119" t="s">
        <v>4561</v>
      </c>
      <c r="L128" s="19">
        <v>2023011433</v>
      </c>
      <c r="M128" s="21">
        <v>44937</v>
      </c>
      <c r="N128" s="21">
        <v>44952</v>
      </c>
      <c r="O128" s="19" t="s">
        <v>54</v>
      </c>
      <c r="P128" s="19" t="s">
        <v>54</v>
      </c>
      <c r="Q128" s="19" t="s">
        <v>55</v>
      </c>
      <c r="R128" s="19">
        <v>3520</v>
      </c>
      <c r="S128" s="19" t="s">
        <v>4565</v>
      </c>
      <c r="T128" s="19" t="s">
        <v>4565</v>
      </c>
      <c r="U128" s="19" t="e">
        <v>#NAME?</v>
      </c>
      <c r="V128" s="19" t="s">
        <v>80</v>
      </c>
      <c r="W128" s="19" t="s">
        <v>68</v>
      </c>
      <c r="X128" s="23">
        <v>44935</v>
      </c>
      <c r="Y128" s="23">
        <v>44942</v>
      </c>
      <c r="Z128" s="23">
        <v>44935</v>
      </c>
      <c r="AA128" s="23">
        <v>44935</v>
      </c>
      <c r="AB128" s="19" t="s">
        <v>58</v>
      </c>
      <c r="AC128" s="23">
        <v>44938</v>
      </c>
      <c r="AD128" s="19" t="s">
        <v>58</v>
      </c>
      <c r="AE128" s="23">
        <v>44940</v>
      </c>
      <c r="AF128" s="23">
        <v>44942</v>
      </c>
      <c r="AG128" s="23">
        <v>44942</v>
      </c>
      <c r="AH128" s="21">
        <v>44949</v>
      </c>
      <c r="AI128" s="19">
        <v>27</v>
      </c>
      <c r="AJ128" s="19">
        <v>8</v>
      </c>
      <c r="AK128" s="19">
        <v>18</v>
      </c>
      <c r="AL128" s="22" t="s">
        <v>4513</v>
      </c>
      <c r="AM128" s="19" t="s">
        <v>4563</v>
      </c>
      <c r="AN128" s="19">
        <v>23</v>
      </c>
      <c r="AO128" s="19" t="s">
        <v>463</v>
      </c>
      <c r="AP128" s="19" t="s">
        <v>82</v>
      </c>
      <c r="AQ128" s="19" t="s">
        <v>82</v>
      </c>
      <c r="AR128" s="19" t="s">
        <v>60</v>
      </c>
      <c r="AS128" s="19" t="s">
        <v>55</v>
      </c>
      <c r="AT128" s="19" t="s">
        <v>61</v>
      </c>
      <c r="AU128" s="19" t="s">
        <v>62</v>
      </c>
      <c r="AV128" s="19" t="s">
        <v>63</v>
      </c>
      <c r="AW128" s="19" t="s">
        <v>63</v>
      </c>
      <c r="AX128" s="19" t="s">
        <v>63</v>
      </c>
      <c r="AY128" s="19" t="s">
        <v>64</v>
      </c>
      <c r="AZ128" s="19" t="s">
        <v>3822</v>
      </c>
      <c r="BA128" s="21">
        <v>44952</v>
      </c>
      <c r="BB128" s="19">
        <v>1</v>
      </c>
      <c r="BC128" s="19">
        <v>2023</v>
      </c>
      <c r="BD128" s="19" t="s">
        <v>63</v>
      </c>
      <c r="BE128" s="19" t="s">
        <v>63</v>
      </c>
      <c r="BF128" s="19" t="s">
        <v>63</v>
      </c>
      <c r="BG128" s="19" t="s">
        <v>64</v>
      </c>
      <c r="BH128" s="22" t="s">
        <v>4513</v>
      </c>
      <c r="BI128" s="22" t="s">
        <v>4513</v>
      </c>
      <c r="BJ128" s="22"/>
      <c r="BK128" s="22"/>
      <c r="BL128" s="19" t="s">
        <v>4513</v>
      </c>
      <c r="BM128" s="22" t="s">
        <v>4513</v>
      </c>
      <c r="BN128" s="22" t="s">
        <v>4513</v>
      </c>
      <c r="BO128" s="22"/>
      <c r="BP128" s="22"/>
      <c r="BQ128" s="19" t="s">
        <v>64</v>
      </c>
      <c r="BR128" s="22"/>
      <c r="BS128" s="22"/>
      <c r="BT128" s="19">
        <v>27</v>
      </c>
      <c r="BU128" s="22"/>
      <c r="BV128" s="19"/>
      <c r="BW128" s="19"/>
      <c r="BX128" s="19">
        <v>2023</v>
      </c>
      <c r="BY128" s="95" t="str">
        <f>IFERROR(
IF(OR(AZ128="anulado",AZ128="stand by"),CONCATENATE(AZ128,": ",AT128),
IF(OR(YEAR(BA128)=2022,YEAR(BA128)=2023),CONCATENATE("Se activó en ",YEAR(BA128)),
IF(AND(OR(AZ128="En proceso",AZ128="facturando"),AND(AV128="-",BA128="")),"Por revisar",
IF(BA128="",IF(AV128="NUEVAS",CONCATENATE("Estado: ",AZ128,", ",AV128),
IF(AX128=Meses!$A$3,"Por revisar",
IF(AT128="","Sin registro","En programación Frcst."))),"En programación")))),
"Error")</f>
        <v>Se activó en 2023</v>
      </c>
      <c r="BZ128" s="14" t="str">
        <f t="shared" si="3"/>
        <v/>
      </c>
      <c r="CA128" s="95" t="str">
        <f>IF(BY128="En programación Frcst.",VLOOKUP(AX128,Meses!$A$1:$H$14,3+HLOOKUP(Cronograma!AV128,Meses!$D$1:$G$2,2,FALSE),FALSE),
IF(BY128="En programación",BA128,""))</f>
        <v/>
      </c>
      <c r="CB128" s="95" t="str">
        <f t="shared" si="4"/>
        <v/>
      </c>
      <c r="CC128" s="91" t="str">
        <f>IFERROR(
(VLOOKUP(MONTH(CA128),Meses!$B$3:$C$14,2,FALSE)-DAY(CA128))/VLOOKUP(MONTH(CA128),Meses!$B$3:$C$14,2,FALSE)*CD128,
"")</f>
        <v/>
      </c>
      <c r="CD128" s="92">
        <f t="shared" si="5"/>
        <v>3520</v>
      </c>
    </row>
    <row r="129" spans="1:82" ht="47.4" thickBot="1" x14ac:dyDescent="0.6">
      <c r="A129" s="25" t="s">
        <v>460</v>
      </c>
      <c r="B129" s="25" t="s">
        <v>464</v>
      </c>
      <c r="C129" s="25" t="s">
        <v>465</v>
      </c>
      <c r="D129" s="25" t="s">
        <v>53</v>
      </c>
      <c r="E129" s="26">
        <v>44922</v>
      </c>
      <c r="F129" s="26">
        <v>45062.801076388889</v>
      </c>
      <c r="G129" s="26">
        <v>44923</v>
      </c>
      <c r="H129" s="26">
        <v>44931</v>
      </c>
      <c r="I129" s="26">
        <v>44950</v>
      </c>
      <c r="J129" s="26">
        <v>44950</v>
      </c>
      <c r="K129" s="120" t="s">
        <v>4561</v>
      </c>
      <c r="L129" s="25">
        <v>2023011810</v>
      </c>
      <c r="M129" s="26">
        <v>44938</v>
      </c>
      <c r="N129" s="26">
        <v>44952</v>
      </c>
      <c r="O129" s="25" t="s">
        <v>54</v>
      </c>
      <c r="P129" s="25" t="s">
        <v>54</v>
      </c>
      <c r="Q129" s="25" t="s">
        <v>55</v>
      </c>
      <c r="R129" s="25">
        <v>6891</v>
      </c>
      <c r="S129" s="25" t="s">
        <v>4565</v>
      </c>
      <c r="T129" s="25" t="s">
        <v>4565</v>
      </c>
      <c r="U129" s="25" t="e">
        <v>#NAME?</v>
      </c>
      <c r="V129" s="25" t="s">
        <v>80</v>
      </c>
      <c r="W129" s="25" t="s">
        <v>68</v>
      </c>
      <c r="X129" s="23">
        <v>44936</v>
      </c>
      <c r="Y129" s="23">
        <v>44943</v>
      </c>
      <c r="Z129" s="23">
        <v>44936</v>
      </c>
      <c r="AA129" s="23">
        <v>44936</v>
      </c>
      <c r="AB129" s="25" t="s">
        <v>58</v>
      </c>
      <c r="AC129" s="23">
        <v>44939</v>
      </c>
      <c r="AD129" s="25" t="s">
        <v>58</v>
      </c>
      <c r="AE129" s="23">
        <v>44941</v>
      </c>
      <c r="AF129" s="23">
        <v>44943</v>
      </c>
      <c r="AG129" s="23">
        <v>44943</v>
      </c>
      <c r="AH129" s="26">
        <v>44950</v>
      </c>
      <c r="AI129" s="25">
        <v>28</v>
      </c>
      <c r="AJ129" s="25">
        <v>8</v>
      </c>
      <c r="AK129" s="25">
        <v>19</v>
      </c>
      <c r="AL129" s="27" t="s">
        <v>4513</v>
      </c>
      <c r="AM129" s="25" t="s">
        <v>4563</v>
      </c>
      <c r="AN129" s="25">
        <v>24</v>
      </c>
      <c r="AO129" s="25" t="s">
        <v>466</v>
      </c>
      <c r="AP129" s="25" t="s">
        <v>82</v>
      </c>
      <c r="AQ129" s="25" t="s">
        <v>82</v>
      </c>
      <c r="AR129" s="25" t="s">
        <v>60</v>
      </c>
      <c r="AS129" s="25" t="s">
        <v>55</v>
      </c>
      <c r="AT129" s="25" t="s">
        <v>61</v>
      </c>
      <c r="AU129" s="25" t="s">
        <v>62</v>
      </c>
      <c r="AV129" s="25" t="s">
        <v>63</v>
      </c>
      <c r="AW129" s="25" t="s">
        <v>63</v>
      </c>
      <c r="AX129" s="25" t="s">
        <v>63</v>
      </c>
      <c r="AY129" s="25" t="s">
        <v>64</v>
      </c>
      <c r="AZ129" s="25" t="s">
        <v>3822</v>
      </c>
      <c r="BA129" s="26">
        <v>44952</v>
      </c>
      <c r="BB129" s="25">
        <v>1</v>
      </c>
      <c r="BC129" s="25">
        <v>2023</v>
      </c>
      <c r="BD129" s="25" t="s">
        <v>63</v>
      </c>
      <c r="BE129" s="25" t="s">
        <v>63</v>
      </c>
      <c r="BF129" s="25" t="s">
        <v>63</v>
      </c>
      <c r="BG129" s="25" t="s">
        <v>64</v>
      </c>
      <c r="BH129" s="27" t="s">
        <v>4513</v>
      </c>
      <c r="BI129" s="27" t="s">
        <v>4513</v>
      </c>
      <c r="BJ129" s="27"/>
      <c r="BK129" s="27"/>
      <c r="BL129" s="25" t="s">
        <v>4513</v>
      </c>
      <c r="BM129" s="27" t="s">
        <v>4513</v>
      </c>
      <c r="BN129" s="27" t="s">
        <v>4513</v>
      </c>
      <c r="BO129" s="27"/>
      <c r="BP129" s="27"/>
      <c r="BQ129" s="25" t="s">
        <v>64</v>
      </c>
      <c r="BR129" s="27"/>
      <c r="BS129" s="27"/>
      <c r="BT129" s="25">
        <v>28</v>
      </c>
      <c r="BU129" s="27"/>
      <c r="BV129" s="25"/>
      <c r="BW129" s="25"/>
      <c r="BX129" s="25">
        <v>2023</v>
      </c>
      <c r="BY129" s="95" t="str">
        <f>IFERROR(
IF(OR(AZ129="anulado",AZ129="stand by"),CONCATENATE(AZ129,": ",AT129),
IF(OR(YEAR(BA129)=2022,YEAR(BA129)=2023),CONCATENATE("Se activó en ",YEAR(BA129)),
IF(AND(OR(AZ129="En proceso",AZ129="facturando"),AND(AV129="-",BA129="")),"Por revisar",
IF(BA129="",IF(AV129="NUEVAS",CONCATENATE("Estado: ",AZ129,", ",AV129),
IF(AX129=Meses!$A$3,"Por revisar",
IF(AT129="","Sin registro","En programación Frcst."))),"En programación")))),
"Error")</f>
        <v>Se activó en 2023</v>
      </c>
      <c r="BZ129" s="14" t="str">
        <f t="shared" si="3"/>
        <v/>
      </c>
      <c r="CA129" s="95" t="str">
        <f>IF(BY129="En programación Frcst.",VLOOKUP(AX129,Meses!$A$1:$H$14,3+HLOOKUP(Cronograma!AV129,Meses!$D$1:$G$2,2,FALSE),FALSE),
IF(BY129="En programación",BA129,""))</f>
        <v/>
      </c>
      <c r="CB129" s="95" t="str">
        <f t="shared" si="4"/>
        <v/>
      </c>
      <c r="CC129" s="91" t="str">
        <f>IFERROR(
(VLOOKUP(MONTH(CA129),Meses!$B$3:$C$14,2,FALSE)-DAY(CA129))/VLOOKUP(MONTH(CA129),Meses!$B$3:$C$14,2,FALSE)*CD129,
"")</f>
        <v/>
      </c>
      <c r="CD129" s="92">
        <f t="shared" si="5"/>
        <v>6891</v>
      </c>
    </row>
    <row r="130" spans="1:82" ht="47.4" thickBot="1" x14ac:dyDescent="0.6">
      <c r="A130" s="19" t="s">
        <v>460</v>
      </c>
      <c r="B130" s="19" t="s">
        <v>467</v>
      </c>
      <c r="C130" s="19" t="s">
        <v>468</v>
      </c>
      <c r="D130" s="19" t="s">
        <v>53</v>
      </c>
      <c r="E130" s="21">
        <v>44922</v>
      </c>
      <c r="F130" s="21">
        <v>45062.802384259259</v>
      </c>
      <c r="G130" s="21">
        <v>44923</v>
      </c>
      <c r="H130" s="21">
        <v>44931</v>
      </c>
      <c r="I130" s="21">
        <v>44951</v>
      </c>
      <c r="J130" s="21">
        <v>44951</v>
      </c>
      <c r="K130" s="119" t="s">
        <v>4561</v>
      </c>
      <c r="L130" s="19">
        <v>2023011831</v>
      </c>
      <c r="M130" s="21">
        <v>44938</v>
      </c>
      <c r="N130" s="21">
        <v>44952</v>
      </c>
      <c r="O130" s="19" t="s">
        <v>54</v>
      </c>
      <c r="P130" s="19" t="s">
        <v>54</v>
      </c>
      <c r="Q130" s="19" t="s">
        <v>55</v>
      </c>
      <c r="R130" s="19">
        <v>5259</v>
      </c>
      <c r="S130" s="19" t="s">
        <v>4565</v>
      </c>
      <c r="T130" s="19" t="s">
        <v>4565</v>
      </c>
      <c r="U130" s="19" t="e">
        <v>#NAME?</v>
      </c>
      <c r="V130" s="19" t="s">
        <v>80</v>
      </c>
      <c r="W130" s="19" t="s">
        <v>68</v>
      </c>
      <c r="X130" s="23">
        <v>44937</v>
      </c>
      <c r="Y130" s="23">
        <v>44944</v>
      </c>
      <c r="Z130" s="23">
        <v>44937</v>
      </c>
      <c r="AA130" s="23">
        <v>44937</v>
      </c>
      <c r="AB130" s="19" t="s">
        <v>58</v>
      </c>
      <c r="AC130" s="23">
        <v>44940</v>
      </c>
      <c r="AD130" s="19" t="s">
        <v>58</v>
      </c>
      <c r="AE130" s="23">
        <v>44942</v>
      </c>
      <c r="AF130" s="23">
        <v>44944</v>
      </c>
      <c r="AG130" s="23">
        <v>44944</v>
      </c>
      <c r="AH130" s="21">
        <v>44951</v>
      </c>
      <c r="AI130" s="19">
        <v>29</v>
      </c>
      <c r="AJ130" s="19">
        <v>8</v>
      </c>
      <c r="AK130" s="19">
        <v>20</v>
      </c>
      <c r="AL130" s="22" t="s">
        <v>4513</v>
      </c>
      <c r="AM130" s="19" t="s">
        <v>4563</v>
      </c>
      <c r="AN130" s="19">
        <v>25</v>
      </c>
      <c r="AO130" s="19" t="s">
        <v>469</v>
      </c>
      <c r="AP130" s="19" t="s">
        <v>82</v>
      </c>
      <c r="AQ130" s="19" t="s">
        <v>82</v>
      </c>
      <c r="AR130" s="19" t="s">
        <v>60</v>
      </c>
      <c r="AS130" s="19" t="s">
        <v>55</v>
      </c>
      <c r="AT130" s="19" t="s">
        <v>61</v>
      </c>
      <c r="AU130" s="19" t="s">
        <v>62</v>
      </c>
      <c r="AV130" s="19" t="s">
        <v>63</v>
      </c>
      <c r="AW130" s="19" t="s">
        <v>63</v>
      </c>
      <c r="AX130" s="19" t="s">
        <v>63</v>
      </c>
      <c r="AY130" s="19" t="s">
        <v>64</v>
      </c>
      <c r="AZ130" s="19" t="s">
        <v>3822</v>
      </c>
      <c r="BA130" s="21">
        <v>44952</v>
      </c>
      <c r="BB130" s="19">
        <v>1</v>
      </c>
      <c r="BC130" s="19">
        <v>2023</v>
      </c>
      <c r="BD130" s="19" t="s">
        <v>63</v>
      </c>
      <c r="BE130" s="19" t="s">
        <v>63</v>
      </c>
      <c r="BF130" s="19" t="s">
        <v>63</v>
      </c>
      <c r="BG130" s="19" t="s">
        <v>64</v>
      </c>
      <c r="BH130" s="22" t="s">
        <v>4513</v>
      </c>
      <c r="BI130" s="22" t="s">
        <v>4513</v>
      </c>
      <c r="BJ130" s="22"/>
      <c r="BK130" s="22"/>
      <c r="BL130" s="19" t="s">
        <v>4513</v>
      </c>
      <c r="BM130" s="22" t="s">
        <v>4513</v>
      </c>
      <c r="BN130" s="22" t="s">
        <v>4513</v>
      </c>
      <c r="BO130" s="22"/>
      <c r="BP130" s="22"/>
      <c r="BQ130" s="19" t="s">
        <v>64</v>
      </c>
      <c r="BR130" s="22"/>
      <c r="BS130" s="22"/>
      <c r="BT130" s="19">
        <v>29</v>
      </c>
      <c r="BU130" s="22"/>
      <c r="BV130" s="19"/>
      <c r="BW130" s="19"/>
      <c r="BX130" s="19">
        <v>2023</v>
      </c>
      <c r="BY130" s="95" t="str">
        <f>IFERROR(
IF(OR(AZ130="anulado",AZ130="stand by"),CONCATENATE(AZ130,": ",AT130),
IF(OR(YEAR(BA130)=2022,YEAR(BA130)=2023),CONCATENATE("Se activó en ",YEAR(BA130)),
IF(AND(OR(AZ130="En proceso",AZ130="facturando"),AND(AV130="-",BA130="")),"Por revisar",
IF(BA130="",IF(AV130="NUEVAS",CONCATENATE("Estado: ",AZ130,", ",AV130),
IF(AX130=Meses!$A$3,"Por revisar",
IF(AT130="","Sin registro","En programación Frcst."))),"En programación")))),
"Error")</f>
        <v>Se activó en 2023</v>
      </c>
      <c r="BZ130" s="14" t="str">
        <f t="shared" si="3"/>
        <v/>
      </c>
      <c r="CA130" s="95" t="str">
        <f>IF(BY130="En programación Frcst.",VLOOKUP(AX130,Meses!$A$1:$H$14,3+HLOOKUP(Cronograma!AV130,Meses!$D$1:$G$2,2,FALSE),FALSE),
IF(BY130="En programación",BA130,""))</f>
        <v/>
      </c>
      <c r="CB130" s="95" t="str">
        <f t="shared" si="4"/>
        <v/>
      </c>
      <c r="CC130" s="91" t="str">
        <f>IFERROR(
(VLOOKUP(MONTH(CA130),Meses!$B$3:$C$14,2,FALSE)-DAY(CA130))/VLOOKUP(MONTH(CA130),Meses!$B$3:$C$14,2,FALSE)*CD130,
"")</f>
        <v/>
      </c>
      <c r="CD130" s="92">
        <f t="shared" si="5"/>
        <v>5259</v>
      </c>
    </row>
    <row r="131" spans="1:82" ht="31.8" thickBot="1" x14ac:dyDescent="0.6">
      <c r="A131" s="25" t="s">
        <v>281</v>
      </c>
      <c r="B131" s="25" t="s">
        <v>470</v>
      </c>
      <c r="C131" s="25" t="s">
        <v>471</v>
      </c>
      <c r="D131" s="25" t="s">
        <v>53</v>
      </c>
      <c r="E131" s="26">
        <v>44925</v>
      </c>
      <c r="F131" s="26">
        <v>45062.801423611112</v>
      </c>
      <c r="G131" s="26">
        <v>44925</v>
      </c>
      <c r="H131" s="26">
        <v>44931</v>
      </c>
      <c r="I131" s="26">
        <v>44943</v>
      </c>
      <c r="J131" s="26">
        <v>44943</v>
      </c>
      <c r="K131" s="120" t="s">
        <v>4561</v>
      </c>
      <c r="L131" s="25">
        <v>2023011118</v>
      </c>
      <c r="M131" s="26">
        <v>44934</v>
      </c>
      <c r="N131" s="26">
        <v>44945</v>
      </c>
      <c r="O131" s="25" t="s">
        <v>54</v>
      </c>
      <c r="P131" s="25" t="s">
        <v>54</v>
      </c>
      <c r="Q131" s="25" t="s">
        <v>55</v>
      </c>
      <c r="R131" s="25">
        <v>2930</v>
      </c>
      <c r="S131" s="25" t="s">
        <v>4562</v>
      </c>
      <c r="T131" s="25" t="s">
        <v>4562</v>
      </c>
      <c r="U131" s="25" t="e">
        <v>#NAME?</v>
      </c>
      <c r="V131" s="25" t="s">
        <v>80</v>
      </c>
      <c r="W131" s="25" t="s">
        <v>68</v>
      </c>
      <c r="X131" s="23">
        <v>44929</v>
      </c>
      <c r="Y131" s="23">
        <v>44936</v>
      </c>
      <c r="Z131" s="23">
        <v>44929</v>
      </c>
      <c r="AA131" s="23">
        <v>44929</v>
      </c>
      <c r="AB131" s="25" t="s">
        <v>58</v>
      </c>
      <c r="AC131" s="23">
        <v>44932</v>
      </c>
      <c r="AD131" s="25" t="s">
        <v>58</v>
      </c>
      <c r="AE131" s="23">
        <v>44934</v>
      </c>
      <c r="AF131" s="23">
        <v>44936</v>
      </c>
      <c r="AG131" s="23">
        <v>44936</v>
      </c>
      <c r="AH131" s="26">
        <v>44943</v>
      </c>
      <c r="AI131" s="25">
        <v>18</v>
      </c>
      <c r="AJ131" s="25">
        <v>6</v>
      </c>
      <c r="AK131" s="25">
        <v>12</v>
      </c>
      <c r="AL131" s="25" t="s">
        <v>15</v>
      </c>
      <c r="AM131" s="25" t="s">
        <v>4563</v>
      </c>
      <c r="AN131" s="25">
        <v>17</v>
      </c>
      <c r="AO131" s="27"/>
      <c r="AP131" s="25" t="s">
        <v>82</v>
      </c>
      <c r="AQ131" s="25" t="s">
        <v>82</v>
      </c>
      <c r="AR131" s="25" t="s">
        <v>60</v>
      </c>
      <c r="AS131" s="25" t="s">
        <v>55</v>
      </c>
      <c r="AT131" s="25" t="s">
        <v>61</v>
      </c>
      <c r="AU131" s="25" t="s">
        <v>62</v>
      </c>
      <c r="AV131" s="25" t="s">
        <v>63</v>
      </c>
      <c r="AW131" s="25" t="s">
        <v>63</v>
      </c>
      <c r="AX131" s="25" t="s">
        <v>63</v>
      </c>
      <c r="AY131" s="25" t="s">
        <v>64</v>
      </c>
      <c r="AZ131" s="25" t="s">
        <v>3822</v>
      </c>
      <c r="BA131" s="26">
        <v>44945</v>
      </c>
      <c r="BB131" s="25">
        <v>1</v>
      </c>
      <c r="BC131" s="25">
        <v>2023</v>
      </c>
      <c r="BD131" s="25" t="s">
        <v>63</v>
      </c>
      <c r="BE131" s="25" t="s">
        <v>63</v>
      </c>
      <c r="BF131" s="25" t="s">
        <v>63</v>
      </c>
      <c r="BG131" s="25" t="s">
        <v>64</v>
      </c>
      <c r="BH131" s="27" t="s">
        <v>4513</v>
      </c>
      <c r="BI131" s="27" t="s">
        <v>4513</v>
      </c>
      <c r="BJ131" s="27"/>
      <c r="BK131" s="27"/>
      <c r="BL131" s="25" t="s">
        <v>4513</v>
      </c>
      <c r="BM131" s="27" t="s">
        <v>4513</v>
      </c>
      <c r="BN131" s="27" t="s">
        <v>4513</v>
      </c>
      <c r="BO131" s="27"/>
      <c r="BP131" s="27"/>
      <c r="BQ131" s="25" t="s">
        <v>64</v>
      </c>
      <c r="BR131" s="27"/>
      <c r="BS131" s="27"/>
      <c r="BT131" s="25">
        <v>18</v>
      </c>
      <c r="BU131" s="27"/>
      <c r="BV131" s="25"/>
      <c r="BW131" s="25"/>
      <c r="BX131" s="25">
        <v>2023</v>
      </c>
      <c r="BY131" s="95" t="str">
        <f>IFERROR(
IF(OR(AZ131="anulado",AZ131="stand by"),CONCATENATE(AZ131,": ",AT131),
IF(OR(YEAR(BA131)=2022,YEAR(BA131)=2023),CONCATENATE("Se activó en ",YEAR(BA131)),
IF(AND(OR(AZ131="En proceso",AZ131="facturando"),AND(AV131="-",BA131="")),"Por revisar",
IF(BA131="",IF(AV131="NUEVAS",CONCATENATE("Estado: ",AZ131,", ",AV131),
IF(AX131=Meses!$A$3,"Por revisar",
IF(AT131="","Sin registro","En programación Frcst."))),"En programación")))),
"Error")</f>
        <v>Se activó en 2023</v>
      </c>
      <c r="BZ131" s="14" t="str">
        <f t="shared" ref="BZ131:BZ194" si="6">IF(BY131="Por revisar",CONCATENATE("programación de act. ",AY131,", estado: ",AZ131,", Comercializador: ",O131,", Etapa: ",AT131),"")</f>
        <v/>
      </c>
      <c r="CA131" s="95" t="str">
        <f>IF(BY131="En programación Frcst.",VLOOKUP(AX131,Meses!$A$1:$H$14,3+HLOOKUP(Cronograma!AV131,Meses!$D$1:$G$2,2,FALSE),FALSE),
IF(BY131="En programación",BA131,""))</f>
        <v/>
      </c>
      <c r="CB131" s="95" t="str">
        <f t="shared" ref="CB131:CB194" si="7">IFERROR(CONCATENATE(YEAR(CA131),"/",MONTH(CA131)),"")</f>
        <v/>
      </c>
      <c r="CC131" s="91" t="str">
        <f>IFERROR(
(VLOOKUP(MONTH(CA131),Meses!$B$3:$C$14,2,FALSE)-DAY(CA131))/VLOOKUP(MONTH(CA131),Meses!$B$3:$C$14,2,FALSE)*CD131,
"")</f>
        <v/>
      </c>
      <c r="CD131" s="92">
        <f t="shared" ref="CD131:CD194" si="8">R131</f>
        <v>2930</v>
      </c>
    </row>
    <row r="132" spans="1:82" ht="31.8" thickBot="1" x14ac:dyDescent="0.6">
      <c r="A132" s="19" t="s">
        <v>281</v>
      </c>
      <c r="B132" s="19" t="s">
        <v>472</v>
      </c>
      <c r="C132" s="19" t="s">
        <v>473</v>
      </c>
      <c r="D132" s="19" t="s">
        <v>53</v>
      </c>
      <c r="E132" s="21">
        <v>44925</v>
      </c>
      <c r="F132" s="21">
        <v>45062.801678240743</v>
      </c>
      <c r="G132" s="21">
        <v>44925</v>
      </c>
      <c r="H132" s="21">
        <v>44931</v>
      </c>
      <c r="I132" s="21">
        <v>44944</v>
      </c>
      <c r="J132" s="21">
        <v>44944</v>
      </c>
      <c r="K132" s="119" t="s">
        <v>4561</v>
      </c>
      <c r="L132" s="19">
        <v>2023011115</v>
      </c>
      <c r="M132" s="21">
        <v>44934</v>
      </c>
      <c r="N132" s="21">
        <v>44945</v>
      </c>
      <c r="O132" s="19" t="s">
        <v>54</v>
      </c>
      <c r="P132" s="19" t="s">
        <v>54</v>
      </c>
      <c r="Q132" s="19" t="s">
        <v>55</v>
      </c>
      <c r="R132" s="19">
        <v>2930</v>
      </c>
      <c r="S132" s="19" t="s">
        <v>4562</v>
      </c>
      <c r="T132" s="19" t="s">
        <v>4562</v>
      </c>
      <c r="U132" s="19" t="e">
        <v>#NAME?</v>
      </c>
      <c r="V132" s="19" t="s">
        <v>80</v>
      </c>
      <c r="W132" s="19" t="s">
        <v>68</v>
      </c>
      <c r="X132" s="23">
        <v>44930</v>
      </c>
      <c r="Y132" s="23">
        <v>44937</v>
      </c>
      <c r="Z132" s="23">
        <v>44930</v>
      </c>
      <c r="AA132" s="23">
        <v>44930</v>
      </c>
      <c r="AB132" s="19" t="s">
        <v>58</v>
      </c>
      <c r="AC132" s="23">
        <v>44933</v>
      </c>
      <c r="AD132" s="19" t="s">
        <v>58</v>
      </c>
      <c r="AE132" s="23">
        <v>44935</v>
      </c>
      <c r="AF132" s="23">
        <v>44937</v>
      </c>
      <c r="AG132" s="23">
        <v>44937</v>
      </c>
      <c r="AH132" s="21">
        <v>44944</v>
      </c>
      <c r="AI132" s="19">
        <v>19</v>
      </c>
      <c r="AJ132" s="19">
        <v>6</v>
      </c>
      <c r="AK132" s="19">
        <v>13</v>
      </c>
      <c r="AL132" s="19" t="s">
        <v>15</v>
      </c>
      <c r="AM132" s="19" t="s">
        <v>4563</v>
      </c>
      <c r="AN132" s="19">
        <v>18</v>
      </c>
      <c r="AO132" s="22"/>
      <c r="AP132" s="19" t="s">
        <v>82</v>
      </c>
      <c r="AQ132" s="19" t="s">
        <v>82</v>
      </c>
      <c r="AR132" s="19" t="s">
        <v>60</v>
      </c>
      <c r="AS132" s="19" t="s">
        <v>55</v>
      </c>
      <c r="AT132" s="19" t="s">
        <v>61</v>
      </c>
      <c r="AU132" s="19" t="s">
        <v>62</v>
      </c>
      <c r="AV132" s="19" t="s">
        <v>63</v>
      </c>
      <c r="AW132" s="19" t="s">
        <v>63</v>
      </c>
      <c r="AX132" s="19" t="s">
        <v>63</v>
      </c>
      <c r="AY132" s="19" t="s">
        <v>64</v>
      </c>
      <c r="AZ132" s="19" t="s">
        <v>3822</v>
      </c>
      <c r="BA132" s="21">
        <v>44945</v>
      </c>
      <c r="BB132" s="19">
        <v>1</v>
      </c>
      <c r="BC132" s="19">
        <v>2023</v>
      </c>
      <c r="BD132" s="19" t="s">
        <v>63</v>
      </c>
      <c r="BE132" s="19" t="s">
        <v>63</v>
      </c>
      <c r="BF132" s="19" t="s">
        <v>63</v>
      </c>
      <c r="BG132" s="19" t="s">
        <v>64</v>
      </c>
      <c r="BH132" s="22" t="s">
        <v>4513</v>
      </c>
      <c r="BI132" s="22" t="s">
        <v>4513</v>
      </c>
      <c r="BJ132" s="22"/>
      <c r="BK132" s="22"/>
      <c r="BL132" s="19" t="s">
        <v>4513</v>
      </c>
      <c r="BM132" s="22" t="s">
        <v>4513</v>
      </c>
      <c r="BN132" s="22" t="s">
        <v>4513</v>
      </c>
      <c r="BO132" s="22"/>
      <c r="BP132" s="22"/>
      <c r="BQ132" s="19" t="s">
        <v>64</v>
      </c>
      <c r="BR132" s="22"/>
      <c r="BS132" s="22"/>
      <c r="BT132" s="19">
        <v>19</v>
      </c>
      <c r="BU132" s="22"/>
      <c r="BV132" s="19"/>
      <c r="BW132" s="19"/>
      <c r="BX132" s="19">
        <v>2023</v>
      </c>
      <c r="BY132" s="95" t="str">
        <f>IFERROR(
IF(OR(AZ132="anulado",AZ132="stand by"),CONCATENATE(AZ132,": ",AT132),
IF(OR(YEAR(BA132)=2022,YEAR(BA132)=2023),CONCATENATE("Se activó en ",YEAR(BA132)),
IF(AND(OR(AZ132="En proceso",AZ132="facturando"),AND(AV132="-",BA132="")),"Por revisar",
IF(BA132="",IF(AV132="NUEVAS",CONCATENATE("Estado: ",AZ132,", ",AV132),
IF(AX132=Meses!$A$3,"Por revisar",
IF(AT132="","Sin registro","En programación Frcst."))),"En programación")))),
"Error")</f>
        <v>Se activó en 2023</v>
      </c>
      <c r="BZ132" s="14" t="str">
        <f t="shared" si="6"/>
        <v/>
      </c>
      <c r="CA132" s="95" t="str">
        <f>IF(BY132="En programación Frcst.",VLOOKUP(AX132,Meses!$A$1:$H$14,3+HLOOKUP(Cronograma!AV132,Meses!$D$1:$G$2,2,FALSE),FALSE),
IF(BY132="En programación",BA132,""))</f>
        <v/>
      </c>
      <c r="CB132" s="95" t="str">
        <f t="shared" si="7"/>
        <v/>
      </c>
      <c r="CC132" s="91" t="str">
        <f>IFERROR(
(VLOOKUP(MONTH(CA132),Meses!$B$3:$C$14,2,FALSE)-DAY(CA132))/VLOOKUP(MONTH(CA132),Meses!$B$3:$C$14,2,FALSE)*CD132,
"")</f>
        <v/>
      </c>
      <c r="CD132" s="92">
        <f t="shared" si="8"/>
        <v>2930</v>
      </c>
    </row>
    <row r="133" spans="1:82" ht="31.8" thickBot="1" x14ac:dyDescent="0.6">
      <c r="A133" s="25" t="s">
        <v>281</v>
      </c>
      <c r="B133" s="25" t="s">
        <v>474</v>
      </c>
      <c r="C133" s="25" t="s">
        <v>475</v>
      </c>
      <c r="D133" s="25" t="s">
        <v>53</v>
      </c>
      <c r="E133" s="26">
        <v>44925</v>
      </c>
      <c r="F133" s="26">
        <v>44925</v>
      </c>
      <c r="G133" s="26">
        <v>44925</v>
      </c>
      <c r="H133" s="26">
        <v>44931</v>
      </c>
      <c r="I133" s="26">
        <v>44944</v>
      </c>
      <c r="J133" s="26">
        <v>44944</v>
      </c>
      <c r="K133" s="120" t="s">
        <v>4561</v>
      </c>
      <c r="L133" s="25">
        <v>2023011119</v>
      </c>
      <c r="M133" s="26">
        <v>44934</v>
      </c>
      <c r="N133" s="26">
        <v>44945</v>
      </c>
      <c r="O133" s="25" t="s">
        <v>54</v>
      </c>
      <c r="P133" s="25" t="s">
        <v>54</v>
      </c>
      <c r="Q133" s="25" t="s">
        <v>55</v>
      </c>
      <c r="R133" s="25">
        <v>2903</v>
      </c>
      <c r="S133" s="25" t="s">
        <v>4562</v>
      </c>
      <c r="T133" s="25" t="s">
        <v>4562</v>
      </c>
      <c r="U133" s="25" t="e">
        <v>#NAME?</v>
      </c>
      <c r="V133" s="25" t="s">
        <v>80</v>
      </c>
      <c r="W133" s="25" t="s">
        <v>68</v>
      </c>
      <c r="X133" s="23">
        <v>44930</v>
      </c>
      <c r="Y133" s="23">
        <v>44937</v>
      </c>
      <c r="Z133" s="23">
        <v>44930</v>
      </c>
      <c r="AA133" s="23">
        <v>44930</v>
      </c>
      <c r="AB133" s="25" t="s">
        <v>58</v>
      </c>
      <c r="AC133" s="23">
        <v>44933</v>
      </c>
      <c r="AD133" s="25" t="s">
        <v>58</v>
      </c>
      <c r="AE133" s="23">
        <v>44935</v>
      </c>
      <c r="AF133" s="23">
        <v>44937</v>
      </c>
      <c r="AG133" s="23">
        <v>44937</v>
      </c>
      <c r="AH133" s="26">
        <v>44944</v>
      </c>
      <c r="AI133" s="25">
        <v>19</v>
      </c>
      <c r="AJ133" s="25">
        <v>6</v>
      </c>
      <c r="AK133" s="25">
        <v>13</v>
      </c>
      <c r="AL133" s="25" t="s">
        <v>15</v>
      </c>
      <c r="AM133" s="25" t="s">
        <v>4563</v>
      </c>
      <c r="AN133" s="25">
        <v>18</v>
      </c>
      <c r="AO133" s="27"/>
      <c r="AP133" s="25" t="s">
        <v>82</v>
      </c>
      <c r="AQ133" s="25" t="s">
        <v>82</v>
      </c>
      <c r="AR133" s="25" t="s">
        <v>60</v>
      </c>
      <c r="AS133" s="25" t="s">
        <v>55</v>
      </c>
      <c r="AT133" s="25" t="s">
        <v>61</v>
      </c>
      <c r="AU133" s="25" t="s">
        <v>62</v>
      </c>
      <c r="AV133" s="25" t="s">
        <v>63</v>
      </c>
      <c r="AW133" s="25" t="s">
        <v>63</v>
      </c>
      <c r="AX133" s="25" t="s">
        <v>63</v>
      </c>
      <c r="AY133" s="25" t="s">
        <v>64</v>
      </c>
      <c r="AZ133" s="25" t="s">
        <v>3822</v>
      </c>
      <c r="BA133" s="26">
        <v>44945</v>
      </c>
      <c r="BB133" s="25">
        <v>1</v>
      </c>
      <c r="BC133" s="25">
        <v>2023</v>
      </c>
      <c r="BD133" s="25" t="s">
        <v>63</v>
      </c>
      <c r="BE133" s="25" t="s">
        <v>63</v>
      </c>
      <c r="BF133" s="25" t="s">
        <v>63</v>
      </c>
      <c r="BG133" s="25" t="s">
        <v>64</v>
      </c>
      <c r="BH133" s="27" t="s">
        <v>4513</v>
      </c>
      <c r="BI133" s="27" t="s">
        <v>4513</v>
      </c>
      <c r="BJ133" s="27"/>
      <c r="BK133" s="27"/>
      <c r="BL133" s="25" t="s">
        <v>4513</v>
      </c>
      <c r="BM133" s="27" t="s">
        <v>4513</v>
      </c>
      <c r="BN133" s="27" t="s">
        <v>4513</v>
      </c>
      <c r="BO133" s="27"/>
      <c r="BP133" s="27"/>
      <c r="BQ133" s="25" t="s">
        <v>64</v>
      </c>
      <c r="BR133" s="27"/>
      <c r="BS133" s="27"/>
      <c r="BT133" s="25">
        <v>19</v>
      </c>
      <c r="BU133" s="27"/>
      <c r="BV133" s="25"/>
      <c r="BW133" s="25"/>
      <c r="BX133" s="25">
        <v>2023</v>
      </c>
      <c r="BY133" s="95" t="str">
        <f>IFERROR(
IF(OR(AZ133="anulado",AZ133="stand by"),CONCATENATE(AZ133,": ",AT133),
IF(OR(YEAR(BA133)=2022,YEAR(BA133)=2023),CONCATENATE("Se activó en ",YEAR(BA133)),
IF(AND(OR(AZ133="En proceso",AZ133="facturando"),AND(AV133="-",BA133="")),"Por revisar",
IF(BA133="",IF(AV133="NUEVAS",CONCATENATE("Estado: ",AZ133,", ",AV133),
IF(AX133=Meses!$A$3,"Por revisar",
IF(AT133="","Sin registro","En programación Frcst."))),"En programación")))),
"Error")</f>
        <v>Se activó en 2023</v>
      </c>
      <c r="BZ133" s="14" t="str">
        <f t="shared" si="6"/>
        <v/>
      </c>
      <c r="CA133" s="95" t="str">
        <f>IF(BY133="En programación Frcst.",VLOOKUP(AX133,Meses!$A$1:$H$14,3+HLOOKUP(Cronograma!AV133,Meses!$D$1:$G$2,2,FALSE),FALSE),
IF(BY133="En programación",BA133,""))</f>
        <v/>
      </c>
      <c r="CB133" s="95" t="str">
        <f t="shared" si="7"/>
        <v/>
      </c>
      <c r="CC133" s="91" t="str">
        <f>IFERROR(
(VLOOKUP(MONTH(CA133),Meses!$B$3:$C$14,2,FALSE)-DAY(CA133))/VLOOKUP(MONTH(CA133),Meses!$B$3:$C$14,2,FALSE)*CD133,
"")</f>
        <v/>
      </c>
      <c r="CD133" s="92">
        <f t="shared" si="8"/>
        <v>2903</v>
      </c>
    </row>
    <row r="134" spans="1:82" ht="31.8" thickBot="1" x14ac:dyDescent="0.6">
      <c r="A134" s="33" t="s">
        <v>281</v>
      </c>
      <c r="B134" s="33" t="s">
        <v>476</v>
      </c>
      <c r="C134" s="33" t="s">
        <v>477</v>
      </c>
      <c r="D134" s="33" t="s">
        <v>345</v>
      </c>
      <c r="E134" s="34">
        <v>44925</v>
      </c>
      <c r="F134" s="34">
        <v>45062.801307870373</v>
      </c>
      <c r="G134" s="34">
        <v>44925</v>
      </c>
      <c r="H134" s="34">
        <v>44931</v>
      </c>
      <c r="I134" s="35"/>
      <c r="J134" s="35"/>
      <c r="K134" s="22">
        <v>0</v>
      </c>
      <c r="L134" s="33">
        <v>2023011351</v>
      </c>
      <c r="M134" s="34">
        <v>44937</v>
      </c>
      <c r="N134" s="34">
        <v>44952</v>
      </c>
      <c r="O134" s="33" t="s">
        <v>54</v>
      </c>
      <c r="P134" s="33" t="s">
        <v>54</v>
      </c>
      <c r="Q134" s="33" t="s">
        <v>55</v>
      </c>
      <c r="R134" s="33">
        <v>2930</v>
      </c>
      <c r="S134" s="33" t="s">
        <v>145</v>
      </c>
      <c r="T134" s="33" t="s">
        <v>145</v>
      </c>
      <c r="U134" s="33" t="e">
        <v>#NAME?</v>
      </c>
      <c r="V134" s="33" t="s">
        <v>80</v>
      </c>
      <c r="W134" s="33" t="s">
        <v>68</v>
      </c>
      <c r="X134" s="23">
        <v>-14</v>
      </c>
      <c r="Y134" s="23">
        <v>-7</v>
      </c>
      <c r="Z134" s="23">
        <v>-14</v>
      </c>
      <c r="AA134" s="23">
        <v>-14</v>
      </c>
      <c r="AB134" s="33" t="s">
        <v>58</v>
      </c>
      <c r="AC134" s="23">
        <v>-11</v>
      </c>
      <c r="AD134" s="33" t="s">
        <v>58</v>
      </c>
      <c r="AE134" s="23">
        <v>-9</v>
      </c>
      <c r="AF134" s="23">
        <v>-7</v>
      </c>
      <c r="AG134" s="23">
        <v>-7</v>
      </c>
      <c r="AH134" s="35">
        <v>0</v>
      </c>
      <c r="AI134" s="33">
        <v>-44925</v>
      </c>
      <c r="AJ134" s="33">
        <v>6</v>
      </c>
      <c r="AK134" s="33">
        <v>-44931</v>
      </c>
      <c r="AL134" s="33" t="s">
        <v>15</v>
      </c>
      <c r="AM134" s="35">
        <v>0</v>
      </c>
      <c r="AN134" s="35" t="s">
        <v>4513</v>
      </c>
      <c r="AO134" s="35"/>
      <c r="AP134" s="33" t="s">
        <v>82</v>
      </c>
      <c r="AQ134" s="33" t="s">
        <v>82</v>
      </c>
      <c r="AR134" s="33" t="s">
        <v>60</v>
      </c>
      <c r="AS134" s="33" t="s">
        <v>55</v>
      </c>
      <c r="AT134" s="33" t="s">
        <v>347</v>
      </c>
      <c r="AU134" s="33" t="s">
        <v>62</v>
      </c>
      <c r="AV134" s="33" t="s">
        <v>63</v>
      </c>
      <c r="AW134" s="33" t="s">
        <v>63</v>
      </c>
      <c r="AX134" s="33" t="s">
        <v>63</v>
      </c>
      <c r="AY134" s="33" t="s">
        <v>64</v>
      </c>
      <c r="AZ134" s="19" t="s">
        <v>3827</v>
      </c>
      <c r="BA134" s="34">
        <v>44952</v>
      </c>
      <c r="BB134" s="19">
        <v>1</v>
      </c>
      <c r="BC134" s="19">
        <v>2023</v>
      </c>
      <c r="BD134" s="33" t="s">
        <v>63</v>
      </c>
      <c r="BE134" s="33" t="s">
        <v>63</v>
      </c>
      <c r="BF134" s="33" t="s">
        <v>63</v>
      </c>
      <c r="BG134" s="33" t="s">
        <v>64</v>
      </c>
      <c r="BH134" s="19" t="s">
        <v>4513</v>
      </c>
      <c r="BI134" s="22" t="s">
        <v>4513</v>
      </c>
      <c r="BJ134" s="35"/>
      <c r="BK134" s="35"/>
      <c r="BL134" s="33" t="s">
        <v>4513</v>
      </c>
      <c r="BM134" s="32" t="s">
        <v>4513</v>
      </c>
      <c r="BN134" s="22" t="s">
        <v>4513</v>
      </c>
      <c r="BO134" s="33" t="s">
        <v>3838</v>
      </c>
      <c r="BP134" s="35"/>
      <c r="BQ134" s="19" t="s">
        <v>64</v>
      </c>
      <c r="BR134" s="35"/>
      <c r="BS134" s="35"/>
      <c r="BT134" s="35"/>
      <c r="BU134" s="35"/>
      <c r="BV134" s="33"/>
      <c r="BW134" s="19" t="s">
        <v>3823</v>
      </c>
      <c r="BX134" s="22"/>
      <c r="BY134" s="95" t="str">
        <f>IFERROR(
IF(OR(AZ134="anulado",AZ134="stand by"),CONCATENATE(AZ134,": ",AT134),
IF(OR(YEAR(BA134)=2022,YEAR(BA134)=2023),CONCATENATE("Se activó en ",YEAR(BA134)),
IF(AND(OR(AZ134="En proceso",AZ134="facturando"),AND(AV134="-",BA134="")),"Por revisar",
IF(BA134="",IF(AV134="NUEVAS",CONCATENATE("Estado: ",AZ134,", ",AV134),
IF(AX134=Meses!$A$3,"Por revisar",
IF(AT134="","Sin registro","En programación Frcst."))),"En programación")))),
"Error")</f>
        <v>anulado: Desistido</v>
      </c>
      <c r="BZ134" s="14" t="str">
        <f t="shared" si="6"/>
        <v/>
      </c>
      <c r="CA134" s="95" t="str">
        <f>IF(BY134="En programación Frcst.",VLOOKUP(AX134,Meses!$A$1:$H$14,3+HLOOKUP(Cronograma!AV134,Meses!$D$1:$G$2,2,FALSE),FALSE),
IF(BY134="En programación",BA134,""))</f>
        <v/>
      </c>
      <c r="CB134" s="95" t="str">
        <f t="shared" si="7"/>
        <v/>
      </c>
      <c r="CC134" s="91" t="str">
        <f>IFERROR(
(VLOOKUP(MONTH(CA134),Meses!$B$3:$C$14,2,FALSE)-DAY(CA134))/VLOOKUP(MONTH(CA134),Meses!$B$3:$C$14,2,FALSE)*CD134,
"")</f>
        <v/>
      </c>
      <c r="CD134" s="92">
        <f t="shared" si="8"/>
        <v>2930</v>
      </c>
    </row>
    <row r="135" spans="1:82" ht="31.8" thickBot="1" x14ac:dyDescent="0.6">
      <c r="A135" s="25" t="s">
        <v>281</v>
      </c>
      <c r="B135" s="25" t="s">
        <v>478</v>
      </c>
      <c r="C135" s="25" t="s">
        <v>479</v>
      </c>
      <c r="D135" s="25" t="s">
        <v>345</v>
      </c>
      <c r="E135" s="26">
        <v>44925</v>
      </c>
      <c r="F135" s="26">
        <v>45062.801307870373</v>
      </c>
      <c r="G135" s="26">
        <v>44925</v>
      </c>
      <c r="H135" s="26">
        <v>44931</v>
      </c>
      <c r="I135" s="27"/>
      <c r="J135" s="27"/>
      <c r="K135" s="27">
        <v>0</v>
      </c>
      <c r="L135" s="27"/>
      <c r="M135" s="27"/>
      <c r="N135" s="27"/>
      <c r="O135" s="25" t="s">
        <v>54</v>
      </c>
      <c r="P135" s="25" t="s">
        <v>54</v>
      </c>
      <c r="Q135" s="25" t="s">
        <v>55</v>
      </c>
      <c r="R135" s="25">
        <v>2930</v>
      </c>
      <c r="S135" s="25" t="s">
        <v>145</v>
      </c>
      <c r="T135" s="25" t="s">
        <v>145</v>
      </c>
      <c r="U135" s="25" t="e">
        <v>#NAME?</v>
      </c>
      <c r="V135" s="27"/>
      <c r="W135" s="27"/>
      <c r="X135" s="27">
        <v>0</v>
      </c>
      <c r="Y135" s="23">
        <v>7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5" t="s">
        <v>58</v>
      </c>
      <c r="AG135" s="27">
        <v>0</v>
      </c>
      <c r="AH135" s="27">
        <v>0</v>
      </c>
      <c r="AI135" s="25">
        <v>-44925</v>
      </c>
      <c r="AJ135" s="25">
        <v>6</v>
      </c>
      <c r="AK135" s="25">
        <v>-44931</v>
      </c>
      <c r="AL135" s="27" t="s">
        <v>4513</v>
      </c>
      <c r="AM135" s="27">
        <v>0</v>
      </c>
      <c r="AN135" s="27" t="s">
        <v>4513</v>
      </c>
      <c r="AO135" s="25" t="e">
        <v>#N/A</v>
      </c>
      <c r="AP135" s="25" t="s">
        <v>399</v>
      </c>
      <c r="AQ135" s="25" t="s">
        <v>399</v>
      </c>
      <c r="AR135" s="25" t="s">
        <v>60</v>
      </c>
      <c r="AS135" s="25" t="s">
        <v>55</v>
      </c>
      <c r="AT135" s="25" t="s">
        <v>347</v>
      </c>
      <c r="AU135" s="25" t="s">
        <v>62</v>
      </c>
      <c r="AV135" s="25" t="s">
        <v>63</v>
      </c>
      <c r="AW135" s="25" t="s">
        <v>63</v>
      </c>
      <c r="AX135" s="25" t="s">
        <v>63</v>
      </c>
      <c r="AY135" s="25" t="s">
        <v>64</v>
      </c>
      <c r="AZ135" s="25" t="s">
        <v>3827</v>
      </c>
      <c r="BA135" s="27">
        <v>0</v>
      </c>
      <c r="BB135" s="27"/>
      <c r="BC135" s="27"/>
      <c r="BD135" s="25" t="s">
        <v>63</v>
      </c>
      <c r="BE135" s="25" t="s">
        <v>63</v>
      </c>
      <c r="BF135" s="25" t="s">
        <v>63</v>
      </c>
      <c r="BG135" s="25" t="s">
        <v>64</v>
      </c>
      <c r="BH135" s="27" t="s">
        <v>4513</v>
      </c>
      <c r="BI135" s="27" t="s">
        <v>4513</v>
      </c>
      <c r="BJ135" s="27"/>
      <c r="BK135" s="27"/>
      <c r="BL135" s="25" t="s">
        <v>4513</v>
      </c>
      <c r="BM135" s="27" t="s">
        <v>4513</v>
      </c>
      <c r="BN135" s="27" t="s">
        <v>4513</v>
      </c>
      <c r="BO135" s="25" t="s">
        <v>3834</v>
      </c>
      <c r="BP135" s="27"/>
      <c r="BQ135" s="25" t="s">
        <v>64</v>
      </c>
      <c r="BR135" s="27"/>
      <c r="BS135" s="27"/>
      <c r="BT135" s="27"/>
      <c r="BU135" s="27"/>
      <c r="BV135" s="25"/>
      <c r="BW135" s="25" t="s">
        <v>3823</v>
      </c>
      <c r="BX135" s="27"/>
      <c r="BY135" s="95" t="str">
        <f>IFERROR(
IF(OR(AZ135="anulado",AZ135="stand by"),CONCATENATE(AZ135,": ",AT135),
IF(OR(YEAR(BA135)=2022,YEAR(BA135)=2023),CONCATENATE("Se activó en ",YEAR(BA135)),
IF(AND(OR(AZ135="En proceso",AZ135="facturando"),AND(AV135="-",BA135="")),"Por revisar",
IF(BA135="",IF(AV135="NUEVAS",CONCATENATE("Estado: ",AZ135,", ",AV135),
IF(AX135=Meses!$A$3,"Por revisar",
IF(AT135="","Sin registro","En programación Frcst."))),"En programación")))),
"Error")</f>
        <v>anulado: Desistido</v>
      </c>
      <c r="BZ135" s="14" t="str">
        <f t="shared" si="6"/>
        <v/>
      </c>
      <c r="CA135" s="95" t="str">
        <f>IF(BY135="En programación Frcst.",VLOOKUP(AX135,Meses!$A$1:$H$14,3+HLOOKUP(Cronograma!AV135,Meses!$D$1:$G$2,2,FALSE),FALSE),
IF(BY135="En programación",BA135,""))</f>
        <v/>
      </c>
      <c r="CB135" s="95" t="str">
        <f t="shared" si="7"/>
        <v/>
      </c>
      <c r="CC135" s="91" t="str">
        <f>IFERROR(
(VLOOKUP(MONTH(CA135),Meses!$B$3:$C$14,2,FALSE)-DAY(CA135))/VLOOKUP(MONTH(CA135),Meses!$B$3:$C$14,2,FALSE)*CD135,
"")</f>
        <v/>
      </c>
      <c r="CD135" s="92">
        <f t="shared" si="8"/>
        <v>2930</v>
      </c>
    </row>
    <row r="136" spans="1:82" ht="47.4" thickBot="1" x14ac:dyDescent="0.6">
      <c r="A136" s="19" t="s">
        <v>480</v>
      </c>
      <c r="B136" s="19" t="s">
        <v>481</v>
      </c>
      <c r="C136" s="19" t="s">
        <v>480</v>
      </c>
      <c r="D136" s="19" t="s">
        <v>53</v>
      </c>
      <c r="E136" s="21">
        <v>44930</v>
      </c>
      <c r="F136" s="21">
        <v>45062.803842592592</v>
      </c>
      <c r="G136" s="21">
        <v>44931</v>
      </c>
      <c r="H136" s="21">
        <v>44939</v>
      </c>
      <c r="I136" s="21">
        <v>44977</v>
      </c>
      <c r="J136" s="21">
        <v>44977</v>
      </c>
      <c r="K136" s="119" t="s">
        <v>4547</v>
      </c>
      <c r="L136" s="19">
        <v>2023012047</v>
      </c>
      <c r="M136" s="21">
        <v>44939</v>
      </c>
      <c r="N136" s="21">
        <v>44952</v>
      </c>
      <c r="O136" s="19" t="s">
        <v>178</v>
      </c>
      <c r="P136" s="19" t="s">
        <v>128</v>
      </c>
      <c r="Q136" s="19" t="s">
        <v>55</v>
      </c>
      <c r="R136" s="19">
        <v>6148.94</v>
      </c>
      <c r="S136" s="19" t="s">
        <v>4553</v>
      </c>
      <c r="T136" s="19" t="s">
        <v>4553</v>
      </c>
      <c r="U136" s="19" t="e">
        <v>#NAME?</v>
      </c>
      <c r="V136" s="19" t="s">
        <v>80</v>
      </c>
      <c r="W136" s="19" t="s">
        <v>129</v>
      </c>
      <c r="X136" s="23">
        <v>44968</v>
      </c>
      <c r="Y136" s="23">
        <v>44975</v>
      </c>
      <c r="Z136" s="23">
        <v>44968</v>
      </c>
      <c r="AA136" s="23">
        <v>44968</v>
      </c>
      <c r="AB136" s="19" t="s">
        <v>58</v>
      </c>
      <c r="AC136" s="23">
        <v>44971</v>
      </c>
      <c r="AD136" s="19" t="s">
        <v>58</v>
      </c>
      <c r="AE136" s="23">
        <v>44973</v>
      </c>
      <c r="AF136" s="19" t="s">
        <v>58</v>
      </c>
      <c r="AG136" s="23">
        <v>44973</v>
      </c>
      <c r="AH136" s="21">
        <v>44977</v>
      </c>
      <c r="AI136" s="19">
        <v>47</v>
      </c>
      <c r="AJ136" s="19">
        <v>8</v>
      </c>
      <c r="AK136" s="19">
        <v>38</v>
      </c>
      <c r="AL136" s="22" t="s">
        <v>4513</v>
      </c>
      <c r="AM136" s="19" t="s">
        <v>4549</v>
      </c>
      <c r="AN136" s="19">
        <v>20</v>
      </c>
      <c r="AO136" s="19" t="s">
        <v>482</v>
      </c>
      <c r="AP136" s="19" t="s">
        <v>131</v>
      </c>
      <c r="AQ136" s="19" t="s">
        <v>131</v>
      </c>
      <c r="AR136" s="19" t="s">
        <v>60</v>
      </c>
      <c r="AS136" s="19" t="s">
        <v>55</v>
      </c>
      <c r="AT136" s="19" t="s">
        <v>61</v>
      </c>
      <c r="AU136" s="19" t="s">
        <v>179</v>
      </c>
      <c r="AV136" s="19" t="s">
        <v>63</v>
      </c>
      <c r="AW136" s="19" t="s">
        <v>63</v>
      </c>
      <c r="AX136" s="19" t="s">
        <v>63</v>
      </c>
      <c r="AY136" s="19" t="s">
        <v>64</v>
      </c>
      <c r="AZ136" s="19" t="s">
        <v>3822</v>
      </c>
      <c r="BA136" s="21">
        <v>44952</v>
      </c>
      <c r="BB136" s="19">
        <v>1</v>
      </c>
      <c r="BC136" s="19">
        <v>2023</v>
      </c>
      <c r="BD136" s="19" t="s">
        <v>63</v>
      </c>
      <c r="BE136" s="19" t="s">
        <v>63</v>
      </c>
      <c r="BF136" s="19" t="s">
        <v>63</v>
      </c>
      <c r="BG136" s="19" t="s">
        <v>64</v>
      </c>
      <c r="BH136" s="22" t="s">
        <v>4513</v>
      </c>
      <c r="BI136" s="22" t="s">
        <v>4513</v>
      </c>
      <c r="BJ136" s="22"/>
      <c r="BK136" s="22"/>
      <c r="BL136" s="19" t="s">
        <v>4513</v>
      </c>
      <c r="BM136" s="22" t="s">
        <v>4513</v>
      </c>
      <c r="BN136" s="22" t="s">
        <v>4513</v>
      </c>
      <c r="BO136" s="22"/>
      <c r="BP136" s="22"/>
      <c r="BQ136" s="19" t="s">
        <v>64</v>
      </c>
      <c r="BR136" s="22"/>
      <c r="BS136" s="22"/>
      <c r="BT136" s="19">
        <v>47</v>
      </c>
      <c r="BU136" s="22"/>
      <c r="BV136" s="19"/>
      <c r="BW136" s="19"/>
      <c r="BX136" s="19">
        <v>2023</v>
      </c>
      <c r="BY136" s="95" t="str">
        <f>IFERROR(
IF(OR(AZ136="anulado",AZ136="stand by"),CONCATENATE(AZ136,": ",AT136),
IF(OR(YEAR(BA136)=2022,YEAR(BA136)=2023),CONCATENATE("Se activó en ",YEAR(BA136)),
IF(AND(OR(AZ136="En proceso",AZ136="facturando"),AND(AV136="-",BA136="")),"Por revisar",
IF(BA136="",IF(AV136="NUEVAS",CONCATENATE("Estado: ",AZ136,", ",AV136),
IF(AX136=Meses!$A$3,"Por revisar",
IF(AT136="","Sin registro","En programación Frcst."))),"En programación")))),
"Error")</f>
        <v>Se activó en 2023</v>
      </c>
      <c r="BZ136" s="14" t="str">
        <f t="shared" si="6"/>
        <v/>
      </c>
      <c r="CA136" s="95" t="str">
        <f>IF(BY136="En programación Frcst.",VLOOKUP(AX136,Meses!$A$1:$H$14,3+HLOOKUP(Cronograma!AV136,Meses!$D$1:$G$2,2,FALSE),FALSE),
IF(BY136="En programación",BA136,""))</f>
        <v/>
      </c>
      <c r="CB136" s="95" t="str">
        <f t="shared" si="7"/>
        <v/>
      </c>
      <c r="CC136" s="91" t="str">
        <f>IFERROR(
(VLOOKUP(MONTH(CA136),Meses!$B$3:$C$14,2,FALSE)-DAY(CA136))/VLOOKUP(MONTH(CA136),Meses!$B$3:$C$14,2,FALSE)*CD136,
"")</f>
        <v/>
      </c>
      <c r="CD136" s="92">
        <f t="shared" si="8"/>
        <v>6148.94</v>
      </c>
    </row>
    <row r="137" spans="1:82" ht="31.8" thickBot="1" x14ac:dyDescent="0.6">
      <c r="A137" s="25" t="s">
        <v>483</v>
      </c>
      <c r="B137" s="25" t="s">
        <v>484</v>
      </c>
      <c r="C137" s="25" t="s">
        <v>4570</v>
      </c>
      <c r="D137" s="25" t="s">
        <v>53</v>
      </c>
      <c r="E137" s="26">
        <v>44942</v>
      </c>
      <c r="F137" s="26">
        <v>45107.597453703696</v>
      </c>
      <c r="G137" s="26">
        <v>44943</v>
      </c>
      <c r="H137" s="26">
        <v>44953</v>
      </c>
      <c r="I137" s="26">
        <v>44965</v>
      </c>
      <c r="J137" s="26">
        <v>44965</v>
      </c>
      <c r="K137" s="120" t="s">
        <v>4547</v>
      </c>
      <c r="L137" s="25">
        <v>2023014332</v>
      </c>
      <c r="M137" s="26">
        <v>44955</v>
      </c>
      <c r="N137" s="26">
        <v>44966</v>
      </c>
      <c r="O137" s="25" t="s">
        <v>54</v>
      </c>
      <c r="P137" s="25" t="s">
        <v>54</v>
      </c>
      <c r="Q137" s="25" t="s">
        <v>55</v>
      </c>
      <c r="R137" s="25">
        <v>4200</v>
      </c>
      <c r="S137" s="25" t="s">
        <v>4571</v>
      </c>
      <c r="T137" s="25" t="s">
        <v>4571</v>
      </c>
      <c r="U137" s="25" t="e">
        <v>#NAME?</v>
      </c>
      <c r="V137" s="25" t="s">
        <v>80</v>
      </c>
      <c r="W137" s="25" t="s">
        <v>68</v>
      </c>
      <c r="X137" s="23">
        <v>44951</v>
      </c>
      <c r="Y137" s="23">
        <v>44958</v>
      </c>
      <c r="Z137" s="23">
        <v>44951</v>
      </c>
      <c r="AA137" s="23">
        <v>44951</v>
      </c>
      <c r="AB137" s="25" t="s">
        <v>58</v>
      </c>
      <c r="AC137" s="23">
        <v>44954</v>
      </c>
      <c r="AD137" s="25" t="s">
        <v>58</v>
      </c>
      <c r="AE137" s="23">
        <v>44956</v>
      </c>
      <c r="AF137" s="23">
        <v>44958</v>
      </c>
      <c r="AG137" s="23">
        <v>44958</v>
      </c>
      <c r="AH137" s="26">
        <v>44965</v>
      </c>
      <c r="AI137" s="25">
        <v>23</v>
      </c>
      <c r="AJ137" s="25">
        <v>10</v>
      </c>
      <c r="AK137" s="25">
        <v>12</v>
      </c>
      <c r="AL137" s="27" t="s">
        <v>4513</v>
      </c>
      <c r="AM137" s="25" t="s">
        <v>4549</v>
      </c>
      <c r="AN137" s="25">
        <v>8</v>
      </c>
      <c r="AO137" s="25" t="s">
        <v>485</v>
      </c>
      <c r="AP137" s="25" t="s">
        <v>82</v>
      </c>
      <c r="AQ137" s="25" t="s">
        <v>82</v>
      </c>
      <c r="AR137" s="25" t="s">
        <v>60</v>
      </c>
      <c r="AS137" s="25" t="s">
        <v>55</v>
      </c>
      <c r="AT137" s="25" t="s">
        <v>61</v>
      </c>
      <c r="AU137" s="25" t="s">
        <v>62</v>
      </c>
      <c r="AV137" s="25" t="s">
        <v>63</v>
      </c>
      <c r="AW137" s="25" t="s">
        <v>63</v>
      </c>
      <c r="AX137" s="25" t="s">
        <v>63</v>
      </c>
      <c r="AY137" s="25" t="s">
        <v>64</v>
      </c>
      <c r="AZ137" s="25" t="s">
        <v>3822</v>
      </c>
      <c r="BA137" s="26">
        <v>44966</v>
      </c>
      <c r="BB137" s="25">
        <v>2</v>
      </c>
      <c r="BC137" s="25">
        <v>2023</v>
      </c>
      <c r="BD137" s="25" t="s">
        <v>63</v>
      </c>
      <c r="BE137" s="25" t="s">
        <v>63</v>
      </c>
      <c r="BF137" s="25" t="s">
        <v>63</v>
      </c>
      <c r="BG137" s="25" t="s">
        <v>64</v>
      </c>
      <c r="BH137" s="27" t="s">
        <v>4513</v>
      </c>
      <c r="BI137" s="27" t="s">
        <v>4513</v>
      </c>
      <c r="BJ137" s="27"/>
      <c r="BK137" s="27"/>
      <c r="BL137" s="25" t="s">
        <v>4513</v>
      </c>
      <c r="BM137" s="27" t="s">
        <v>4513</v>
      </c>
      <c r="BN137" s="27" t="s">
        <v>4513</v>
      </c>
      <c r="BO137" s="27"/>
      <c r="BP137" s="27"/>
      <c r="BQ137" s="25" t="s">
        <v>64</v>
      </c>
      <c r="BR137" s="27"/>
      <c r="BS137" s="27"/>
      <c r="BT137" s="25">
        <v>23</v>
      </c>
      <c r="BU137" s="27"/>
      <c r="BV137" s="25"/>
      <c r="BW137" s="25"/>
      <c r="BX137" s="25">
        <v>2023</v>
      </c>
      <c r="BY137" s="95" t="str">
        <f>IFERROR(
IF(OR(AZ137="anulado",AZ137="stand by"),CONCATENATE(AZ137,": ",AT137),
IF(OR(YEAR(BA137)=2022,YEAR(BA137)=2023),CONCATENATE("Se activó en ",YEAR(BA137)),
IF(AND(OR(AZ137="En proceso",AZ137="facturando"),AND(AV137="-",BA137="")),"Por revisar",
IF(BA137="",IF(AV137="NUEVAS",CONCATENATE("Estado: ",AZ137,", ",AV137),
IF(AX137=Meses!$A$3,"Por revisar",
IF(AT137="","Sin registro","En programación Frcst."))),"En programación")))),
"Error")</f>
        <v>Se activó en 2023</v>
      </c>
      <c r="BZ137" s="14" t="str">
        <f t="shared" si="6"/>
        <v/>
      </c>
      <c r="CA137" s="95" t="str">
        <f>IF(BY137="En programación Frcst.",VLOOKUP(AX137,Meses!$A$1:$H$14,3+HLOOKUP(Cronograma!AV137,Meses!$D$1:$G$2,2,FALSE),FALSE),
IF(BY137="En programación",BA137,""))</f>
        <v/>
      </c>
      <c r="CB137" s="95" t="str">
        <f t="shared" si="7"/>
        <v/>
      </c>
      <c r="CC137" s="91" t="str">
        <f>IFERROR(
(VLOOKUP(MONTH(CA137),Meses!$B$3:$C$14,2,FALSE)-DAY(CA137))/VLOOKUP(MONTH(CA137),Meses!$B$3:$C$14,2,FALSE)*CD137,
"")</f>
        <v/>
      </c>
      <c r="CD137" s="92">
        <f t="shared" si="8"/>
        <v>4200</v>
      </c>
    </row>
    <row r="138" spans="1:82" ht="31.8" thickBot="1" x14ac:dyDescent="0.6">
      <c r="A138" s="19" t="s">
        <v>483</v>
      </c>
      <c r="B138" s="19" t="s">
        <v>486</v>
      </c>
      <c r="C138" s="19" t="s">
        <v>487</v>
      </c>
      <c r="D138" s="19" t="s">
        <v>53</v>
      </c>
      <c r="E138" s="21">
        <v>44942</v>
      </c>
      <c r="F138" s="21">
        <v>45062.801944444444</v>
      </c>
      <c r="G138" s="21">
        <v>44943</v>
      </c>
      <c r="H138" s="21">
        <v>44953</v>
      </c>
      <c r="I138" s="21">
        <v>44965</v>
      </c>
      <c r="J138" s="21">
        <v>44965</v>
      </c>
      <c r="K138" s="119" t="s">
        <v>4547</v>
      </c>
      <c r="L138" s="19">
        <v>2023014333</v>
      </c>
      <c r="M138" s="21">
        <v>44955</v>
      </c>
      <c r="N138" s="21">
        <v>44966</v>
      </c>
      <c r="O138" s="19" t="s">
        <v>54</v>
      </c>
      <c r="P138" s="19" t="s">
        <v>54</v>
      </c>
      <c r="Q138" s="19" t="s">
        <v>55</v>
      </c>
      <c r="R138" s="19">
        <v>128</v>
      </c>
      <c r="S138" s="19" t="s">
        <v>4571</v>
      </c>
      <c r="T138" s="19" t="s">
        <v>4571</v>
      </c>
      <c r="U138" s="19" t="e">
        <v>#NAME?</v>
      </c>
      <c r="V138" s="19" t="s">
        <v>80</v>
      </c>
      <c r="W138" s="19" t="s">
        <v>68</v>
      </c>
      <c r="X138" s="23">
        <v>44951</v>
      </c>
      <c r="Y138" s="23">
        <v>44958</v>
      </c>
      <c r="Z138" s="23">
        <v>44951</v>
      </c>
      <c r="AA138" s="23">
        <v>44951</v>
      </c>
      <c r="AB138" s="19" t="s">
        <v>58</v>
      </c>
      <c r="AC138" s="23">
        <v>44954</v>
      </c>
      <c r="AD138" s="19" t="s">
        <v>58</v>
      </c>
      <c r="AE138" s="23">
        <v>44956</v>
      </c>
      <c r="AF138" s="23">
        <v>44958</v>
      </c>
      <c r="AG138" s="23">
        <v>44958</v>
      </c>
      <c r="AH138" s="21">
        <v>44965</v>
      </c>
      <c r="AI138" s="19">
        <v>23</v>
      </c>
      <c r="AJ138" s="19">
        <v>10</v>
      </c>
      <c r="AK138" s="19">
        <v>12</v>
      </c>
      <c r="AL138" s="22" t="s">
        <v>4513</v>
      </c>
      <c r="AM138" s="19" t="s">
        <v>4549</v>
      </c>
      <c r="AN138" s="19">
        <v>8</v>
      </c>
      <c r="AO138" s="19" t="s">
        <v>488</v>
      </c>
      <c r="AP138" s="19" t="s">
        <v>82</v>
      </c>
      <c r="AQ138" s="19" t="s">
        <v>82</v>
      </c>
      <c r="AR138" s="19" t="s">
        <v>60</v>
      </c>
      <c r="AS138" s="19" t="s">
        <v>55</v>
      </c>
      <c r="AT138" s="19" t="s">
        <v>61</v>
      </c>
      <c r="AU138" s="19" t="s">
        <v>62</v>
      </c>
      <c r="AV138" s="19" t="s">
        <v>63</v>
      </c>
      <c r="AW138" s="19" t="s">
        <v>63</v>
      </c>
      <c r="AX138" s="19" t="s">
        <v>63</v>
      </c>
      <c r="AY138" s="19" t="s">
        <v>64</v>
      </c>
      <c r="AZ138" s="19" t="s">
        <v>3822</v>
      </c>
      <c r="BA138" s="21">
        <v>44966</v>
      </c>
      <c r="BB138" s="19">
        <v>2</v>
      </c>
      <c r="BC138" s="19">
        <v>2023</v>
      </c>
      <c r="BD138" s="19" t="s">
        <v>63</v>
      </c>
      <c r="BE138" s="19" t="s">
        <v>63</v>
      </c>
      <c r="BF138" s="19" t="s">
        <v>63</v>
      </c>
      <c r="BG138" s="19" t="s">
        <v>64</v>
      </c>
      <c r="BH138" s="22" t="s">
        <v>4513</v>
      </c>
      <c r="BI138" s="22" t="s">
        <v>4513</v>
      </c>
      <c r="BJ138" s="22"/>
      <c r="BK138" s="22"/>
      <c r="BL138" s="19" t="s">
        <v>4513</v>
      </c>
      <c r="BM138" s="22" t="s">
        <v>4513</v>
      </c>
      <c r="BN138" s="22" t="s">
        <v>4513</v>
      </c>
      <c r="BO138" s="22"/>
      <c r="BP138" s="22"/>
      <c r="BQ138" s="19" t="s">
        <v>64</v>
      </c>
      <c r="BR138" s="22"/>
      <c r="BS138" s="22"/>
      <c r="BT138" s="19">
        <v>23</v>
      </c>
      <c r="BU138" s="22"/>
      <c r="BV138" s="19"/>
      <c r="BW138" s="19"/>
      <c r="BX138" s="19">
        <v>2023</v>
      </c>
      <c r="BY138" s="95" t="str">
        <f>IFERROR(
IF(OR(AZ138="anulado",AZ138="stand by"),CONCATENATE(AZ138,": ",AT138),
IF(OR(YEAR(BA138)=2022,YEAR(BA138)=2023),CONCATENATE("Se activó en ",YEAR(BA138)),
IF(AND(OR(AZ138="En proceso",AZ138="facturando"),AND(AV138="-",BA138="")),"Por revisar",
IF(BA138="",IF(AV138="NUEVAS",CONCATENATE("Estado: ",AZ138,", ",AV138),
IF(AX138=Meses!$A$3,"Por revisar",
IF(AT138="","Sin registro","En programación Frcst."))),"En programación")))),
"Error")</f>
        <v>Se activó en 2023</v>
      </c>
      <c r="BZ138" s="14" t="str">
        <f t="shared" si="6"/>
        <v/>
      </c>
      <c r="CA138" s="95" t="str">
        <f>IF(BY138="En programación Frcst.",VLOOKUP(AX138,Meses!$A$1:$H$14,3+HLOOKUP(Cronograma!AV138,Meses!$D$1:$G$2,2,FALSE),FALSE),
IF(BY138="En programación",BA138,""))</f>
        <v/>
      </c>
      <c r="CB138" s="95" t="str">
        <f t="shared" si="7"/>
        <v/>
      </c>
      <c r="CC138" s="91" t="str">
        <f>IFERROR(
(VLOOKUP(MONTH(CA138),Meses!$B$3:$C$14,2,FALSE)-DAY(CA138))/VLOOKUP(MONTH(CA138),Meses!$B$3:$C$14,2,FALSE)*CD138,
"")</f>
        <v/>
      </c>
      <c r="CD138" s="92">
        <f t="shared" si="8"/>
        <v>128</v>
      </c>
    </row>
    <row r="139" spans="1:82" ht="31.8" thickBot="1" x14ac:dyDescent="0.6">
      <c r="A139" s="25" t="s">
        <v>489</v>
      </c>
      <c r="B139" s="25" t="s">
        <v>490</v>
      </c>
      <c r="C139" s="25" t="s">
        <v>491</v>
      </c>
      <c r="D139" s="25" t="s">
        <v>53</v>
      </c>
      <c r="E139" s="26">
        <v>44942</v>
      </c>
      <c r="F139" s="26">
        <v>45062.803657407407</v>
      </c>
      <c r="G139" s="26">
        <v>44943</v>
      </c>
      <c r="H139" s="26">
        <v>44950</v>
      </c>
      <c r="I139" s="26">
        <v>44966</v>
      </c>
      <c r="J139" s="26">
        <v>44966</v>
      </c>
      <c r="K139" s="120" t="s">
        <v>4547</v>
      </c>
      <c r="L139" s="25">
        <v>2023013915</v>
      </c>
      <c r="M139" s="26">
        <v>44951</v>
      </c>
      <c r="N139" s="26">
        <v>44966</v>
      </c>
      <c r="O139" s="25" t="s">
        <v>178</v>
      </c>
      <c r="P139" s="25" t="s">
        <v>54</v>
      </c>
      <c r="Q139" s="25" t="s">
        <v>55</v>
      </c>
      <c r="R139" s="25">
        <v>46102</v>
      </c>
      <c r="S139" s="25" t="s">
        <v>4571</v>
      </c>
      <c r="T139" s="25" t="s">
        <v>4571</v>
      </c>
      <c r="U139" s="25" t="e">
        <v>#NAME?</v>
      </c>
      <c r="V139" s="25" t="s">
        <v>56</v>
      </c>
      <c r="W139" s="25" t="s">
        <v>57</v>
      </c>
      <c r="X139" s="27">
        <v>0</v>
      </c>
      <c r="Y139" s="23">
        <v>7</v>
      </c>
      <c r="Z139" s="27">
        <v>0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5" t="s">
        <v>58</v>
      </c>
      <c r="AG139" s="27">
        <v>0</v>
      </c>
      <c r="AH139" s="26">
        <v>44966</v>
      </c>
      <c r="AI139" s="25">
        <v>24</v>
      </c>
      <c r="AJ139" s="25">
        <v>7</v>
      </c>
      <c r="AK139" s="25">
        <v>16</v>
      </c>
      <c r="AL139" s="27" t="s">
        <v>4513</v>
      </c>
      <c r="AM139" s="25" t="s">
        <v>4549</v>
      </c>
      <c r="AN139" s="25">
        <v>9</v>
      </c>
      <c r="AO139" s="25" t="s">
        <v>492</v>
      </c>
      <c r="AP139" s="25" t="s">
        <v>82</v>
      </c>
      <c r="AQ139" s="25" t="s">
        <v>82</v>
      </c>
      <c r="AR139" s="25" t="s">
        <v>185</v>
      </c>
      <c r="AS139" s="25" t="s">
        <v>55</v>
      </c>
      <c r="AT139" s="25" t="s">
        <v>61</v>
      </c>
      <c r="AU139" s="25" t="s">
        <v>179</v>
      </c>
      <c r="AV139" s="25" t="s">
        <v>63</v>
      </c>
      <c r="AW139" s="25" t="s">
        <v>63</v>
      </c>
      <c r="AX139" s="25" t="s">
        <v>63</v>
      </c>
      <c r="AY139" s="25" t="s">
        <v>64</v>
      </c>
      <c r="AZ139" s="25" t="s">
        <v>3822</v>
      </c>
      <c r="BA139" s="26">
        <v>44966</v>
      </c>
      <c r="BB139" s="25">
        <v>2</v>
      </c>
      <c r="BC139" s="25">
        <v>2023</v>
      </c>
      <c r="BD139" s="25" t="s">
        <v>63</v>
      </c>
      <c r="BE139" s="25" t="s">
        <v>63</v>
      </c>
      <c r="BF139" s="25" t="s">
        <v>63</v>
      </c>
      <c r="BG139" s="25" t="s">
        <v>64</v>
      </c>
      <c r="BH139" s="27" t="s">
        <v>4513</v>
      </c>
      <c r="BI139" s="27" t="s">
        <v>4513</v>
      </c>
      <c r="BJ139" s="27"/>
      <c r="BK139" s="27"/>
      <c r="BL139" s="25" t="s">
        <v>4513</v>
      </c>
      <c r="BM139" s="27" t="s">
        <v>4513</v>
      </c>
      <c r="BN139" s="27" t="s">
        <v>4513</v>
      </c>
      <c r="BO139" s="27"/>
      <c r="BP139" s="27"/>
      <c r="BQ139" s="25" t="s">
        <v>64</v>
      </c>
      <c r="BR139" s="27"/>
      <c r="BS139" s="27"/>
      <c r="BT139" s="25">
        <v>24</v>
      </c>
      <c r="BU139" s="27"/>
      <c r="BV139" s="25"/>
      <c r="BW139" s="25"/>
      <c r="BX139" s="25">
        <v>2023</v>
      </c>
      <c r="BY139" s="95" t="str">
        <f>IFERROR(
IF(OR(AZ139="anulado",AZ139="stand by"),CONCATENATE(AZ139,": ",AT139),
IF(OR(YEAR(BA139)=2022,YEAR(BA139)=2023),CONCATENATE("Se activó en ",YEAR(BA139)),
IF(AND(OR(AZ139="En proceso",AZ139="facturando"),AND(AV139="-",BA139="")),"Por revisar",
IF(BA139="",IF(AV139="NUEVAS",CONCATENATE("Estado: ",AZ139,", ",AV139),
IF(AX139=Meses!$A$3,"Por revisar",
IF(AT139="","Sin registro","En programación Frcst."))),"En programación")))),
"Error")</f>
        <v>Se activó en 2023</v>
      </c>
      <c r="BZ139" s="14" t="str">
        <f t="shared" si="6"/>
        <v/>
      </c>
      <c r="CA139" s="95" t="str">
        <f>IF(BY139="En programación Frcst.",VLOOKUP(AX139,Meses!$A$1:$H$14,3+HLOOKUP(Cronograma!AV139,Meses!$D$1:$G$2,2,FALSE),FALSE),
IF(BY139="En programación",BA139,""))</f>
        <v/>
      </c>
      <c r="CB139" s="95" t="str">
        <f t="shared" si="7"/>
        <v/>
      </c>
      <c r="CC139" s="91" t="str">
        <f>IFERROR(
(VLOOKUP(MONTH(CA139),Meses!$B$3:$C$14,2,FALSE)-DAY(CA139))/VLOOKUP(MONTH(CA139),Meses!$B$3:$C$14,2,FALSE)*CD139,
"")</f>
        <v/>
      </c>
      <c r="CD139" s="92">
        <f t="shared" si="8"/>
        <v>46102</v>
      </c>
    </row>
    <row r="140" spans="1:82" ht="31.8" thickBot="1" x14ac:dyDescent="0.6">
      <c r="A140" s="19" t="s">
        <v>489</v>
      </c>
      <c r="B140" s="19" t="s">
        <v>493</v>
      </c>
      <c r="C140" s="19" t="s">
        <v>494</v>
      </c>
      <c r="D140" s="19" t="s">
        <v>53</v>
      </c>
      <c r="E140" s="21">
        <v>44942</v>
      </c>
      <c r="F140" s="21">
        <v>45062.803715277783</v>
      </c>
      <c r="G140" s="21">
        <v>44943</v>
      </c>
      <c r="H140" s="21">
        <v>44950</v>
      </c>
      <c r="I140" s="21">
        <v>44966</v>
      </c>
      <c r="J140" s="21">
        <v>44966</v>
      </c>
      <c r="K140" s="119" t="s">
        <v>4547</v>
      </c>
      <c r="L140" s="19">
        <v>2023013914</v>
      </c>
      <c r="M140" s="21">
        <v>44951</v>
      </c>
      <c r="N140" s="21">
        <v>44966</v>
      </c>
      <c r="O140" s="19" t="s">
        <v>178</v>
      </c>
      <c r="P140" s="19" t="s">
        <v>54</v>
      </c>
      <c r="Q140" s="19" t="s">
        <v>55</v>
      </c>
      <c r="R140" s="19">
        <v>569</v>
      </c>
      <c r="S140" s="19" t="s">
        <v>4571</v>
      </c>
      <c r="T140" s="19" t="s">
        <v>4571</v>
      </c>
      <c r="U140" s="19" t="e">
        <v>#NAME?</v>
      </c>
      <c r="V140" s="19" t="s">
        <v>136</v>
      </c>
      <c r="W140" s="19" t="s">
        <v>155</v>
      </c>
      <c r="X140" s="23">
        <v>44947</v>
      </c>
      <c r="Y140" s="23">
        <v>44954</v>
      </c>
      <c r="Z140" s="23">
        <v>44947</v>
      </c>
      <c r="AA140" s="23">
        <v>44947</v>
      </c>
      <c r="AB140" s="19" t="s">
        <v>58</v>
      </c>
      <c r="AC140" s="23">
        <v>44950</v>
      </c>
      <c r="AD140" s="23">
        <v>44952</v>
      </c>
      <c r="AE140" s="23">
        <v>44957</v>
      </c>
      <c r="AF140" s="23">
        <v>44959</v>
      </c>
      <c r="AG140" s="23">
        <v>44959</v>
      </c>
      <c r="AH140" s="21">
        <v>44966</v>
      </c>
      <c r="AI140" s="19">
        <v>24</v>
      </c>
      <c r="AJ140" s="19">
        <v>7</v>
      </c>
      <c r="AK140" s="19">
        <v>16</v>
      </c>
      <c r="AL140" s="22" t="s">
        <v>4513</v>
      </c>
      <c r="AM140" s="19" t="s">
        <v>4549</v>
      </c>
      <c r="AN140" s="19">
        <v>9</v>
      </c>
      <c r="AO140" s="19" t="s">
        <v>495</v>
      </c>
      <c r="AP140" s="19" t="s">
        <v>82</v>
      </c>
      <c r="AQ140" s="19" t="s">
        <v>82</v>
      </c>
      <c r="AR140" s="19" t="s">
        <v>60</v>
      </c>
      <c r="AS140" s="19" t="s">
        <v>55</v>
      </c>
      <c r="AT140" s="19" t="s">
        <v>61</v>
      </c>
      <c r="AU140" s="19" t="s">
        <v>179</v>
      </c>
      <c r="AV140" s="19" t="s">
        <v>63</v>
      </c>
      <c r="AW140" s="19" t="s">
        <v>63</v>
      </c>
      <c r="AX140" s="19" t="s">
        <v>63</v>
      </c>
      <c r="AY140" s="19" t="s">
        <v>64</v>
      </c>
      <c r="AZ140" s="19" t="s">
        <v>3822</v>
      </c>
      <c r="BA140" s="21">
        <v>44966</v>
      </c>
      <c r="BB140" s="19">
        <v>2</v>
      </c>
      <c r="BC140" s="19">
        <v>2023</v>
      </c>
      <c r="BD140" s="19" t="s">
        <v>63</v>
      </c>
      <c r="BE140" s="19" t="s">
        <v>63</v>
      </c>
      <c r="BF140" s="19" t="s">
        <v>63</v>
      </c>
      <c r="BG140" s="19" t="s">
        <v>64</v>
      </c>
      <c r="BH140" s="22" t="s">
        <v>4513</v>
      </c>
      <c r="BI140" s="22" t="s">
        <v>4513</v>
      </c>
      <c r="BJ140" s="22"/>
      <c r="BK140" s="22"/>
      <c r="BL140" s="19" t="s">
        <v>4513</v>
      </c>
      <c r="BM140" s="22" t="s">
        <v>4513</v>
      </c>
      <c r="BN140" s="22" t="s">
        <v>4513</v>
      </c>
      <c r="BO140" s="22"/>
      <c r="BP140" s="22"/>
      <c r="BQ140" s="19" t="s">
        <v>64</v>
      </c>
      <c r="BR140" s="22"/>
      <c r="BS140" s="22"/>
      <c r="BT140" s="19">
        <v>24</v>
      </c>
      <c r="BU140" s="22"/>
      <c r="BV140" s="19"/>
      <c r="BW140" s="19"/>
      <c r="BX140" s="19">
        <v>2023</v>
      </c>
      <c r="BY140" s="95" t="str">
        <f>IFERROR(
IF(OR(AZ140="anulado",AZ140="stand by"),CONCATENATE(AZ140,": ",AT140),
IF(OR(YEAR(BA140)=2022,YEAR(BA140)=2023),CONCATENATE("Se activó en ",YEAR(BA140)),
IF(AND(OR(AZ140="En proceso",AZ140="facturando"),AND(AV140="-",BA140="")),"Por revisar",
IF(BA140="",IF(AV140="NUEVAS",CONCATENATE("Estado: ",AZ140,", ",AV140),
IF(AX140=Meses!$A$3,"Por revisar",
IF(AT140="","Sin registro","En programación Frcst."))),"En programación")))),
"Error")</f>
        <v>Se activó en 2023</v>
      </c>
      <c r="BZ140" s="14" t="str">
        <f t="shared" si="6"/>
        <v/>
      </c>
      <c r="CA140" s="95" t="str">
        <f>IF(BY140="En programación Frcst.",VLOOKUP(AX140,Meses!$A$1:$H$14,3+HLOOKUP(Cronograma!AV140,Meses!$D$1:$G$2,2,FALSE),FALSE),
IF(BY140="En programación",BA140,""))</f>
        <v/>
      </c>
      <c r="CB140" s="95" t="str">
        <f t="shared" si="7"/>
        <v/>
      </c>
      <c r="CC140" s="91" t="str">
        <f>IFERROR(
(VLOOKUP(MONTH(CA140),Meses!$B$3:$C$14,2,FALSE)-DAY(CA140))/VLOOKUP(MONTH(CA140),Meses!$B$3:$C$14,2,FALSE)*CD140,
"")</f>
        <v/>
      </c>
      <c r="CD140" s="92">
        <f t="shared" si="8"/>
        <v>569</v>
      </c>
    </row>
    <row r="141" spans="1:82" ht="31.8" thickBot="1" x14ac:dyDescent="0.6">
      <c r="A141" s="25" t="s">
        <v>489</v>
      </c>
      <c r="B141" s="25" t="s">
        <v>496</v>
      </c>
      <c r="C141" s="25" t="s">
        <v>497</v>
      </c>
      <c r="D141" s="25" t="s">
        <v>53</v>
      </c>
      <c r="E141" s="26">
        <v>44942</v>
      </c>
      <c r="F141" s="26">
        <v>45062.803761574083</v>
      </c>
      <c r="G141" s="26">
        <v>44943</v>
      </c>
      <c r="H141" s="26">
        <v>44950</v>
      </c>
      <c r="I141" s="26">
        <v>44966</v>
      </c>
      <c r="J141" s="26">
        <v>44966</v>
      </c>
      <c r="K141" s="120" t="s">
        <v>4547</v>
      </c>
      <c r="L141" s="25">
        <v>2023013911</v>
      </c>
      <c r="M141" s="26">
        <v>44951</v>
      </c>
      <c r="N141" s="26">
        <v>44966</v>
      </c>
      <c r="O141" s="25" t="s">
        <v>178</v>
      </c>
      <c r="P141" s="25" t="s">
        <v>54</v>
      </c>
      <c r="Q141" s="25" t="s">
        <v>55</v>
      </c>
      <c r="R141" s="25">
        <v>617</v>
      </c>
      <c r="S141" s="25" t="s">
        <v>4571</v>
      </c>
      <c r="T141" s="25" t="s">
        <v>4571</v>
      </c>
      <c r="U141" s="25" t="e">
        <v>#NAME?</v>
      </c>
      <c r="V141" s="25" t="s">
        <v>136</v>
      </c>
      <c r="W141" s="25" t="s">
        <v>155</v>
      </c>
      <c r="X141" s="23">
        <v>44947</v>
      </c>
      <c r="Y141" s="23">
        <v>44954</v>
      </c>
      <c r="Z141" s="23">
        <v>44947</v>
      </c>
      <c r="AA141" s="23">
        <v>44947</v>
      </c>
      <c r="AB141" s="25" t="s">
        <v>58</v>
      </c>
      <c r="AC141" s="23">
        <v>44950</v>
      </c>
      <c r="AD141" s="23">
        <v>44952</v>
      </c>
      <c r="AE141" s="23">
        <v>44957</v>
      </c>
      <c r="AF141" s="23">
        <v>44959</v>
      </c>
      <c r="AG141" s="23">
        <v>44959</v>
      </c>
      <c r="AH141" s="26">
        <v>44966</v>
      </c>
      <c r="AI141" s="25">
        <v>24</v>
      </c>
      <c r="AJ141" s="25">
        <v>7</v>
      </c>
      <c r="AK141" s="25">
        <v>16</v>
      </c>
      <c r="AL141" s="27" t="s">
        <v>4513</v>
      </c>
      <c r="AM141" s="25" t="s">
        <v>4549</v>
      </c>
      <c r="AN141" s="25">
        <v>9</v>
      </c>
      <c r="AO141" s="25" t="s">
        <v>498</v>
      </c>
      <c r="AP141" s="25" t="s">
        <v>82</v>
      </c>
      <c r="AQ141" s="25" t="s">
        <v>82</v>
      </c>
      <c r="AR141" s="25" t="s">
        <v>60</v>
      </c>
      <c r="AS141" s="25" t="s">
        <v>55</v>
      </c>
      <c r="AT141" s="25" t="s">
        <v>61</v>
      </c>
      <c r="AU141" s="25" t="s">
        <v>179</v>
      </c>
      <c r="AV141" s="25" t="s">
        <v>63</v>
      </c>
      <c r="AW141" s="25" t="s">
        <v>63</v>
      </c>
      <c r="AX141" s="25" t="s">
        <v>63</v>
      </c>
      <c r="AY141" s="25" t="s">
        <v>64</v>
      </c>
      <c r="AZ141" s="25" t="s">
        <v>3822</v>
      </c>
      <c r="BA141" s="26">
        <v>44966</v>
      </c>
      <c r="BB141" s="25">
        <v>2</v>
      </c>
      <c r="BC141" s="25">
        <v>2023</v>
      </c>
      <c r="BD141" s="25" t="s">
        <v>63</v>
      </c>
      <c r="BE141" s="25" t="s">
        <v>63</v>
      </c>
      <c r="BF141" s="25" t="s">
        <v>63</v>
      </c>
      <c r="BG141" s="25" t="s">
        <v>64</v>
      </c>
      <c r="BH141" s="27" t="s">
        <v>4513</v>
      </c>
      <c r="BI141" s="27" t="s">
        <v>4513</v>
      </c>
      <c r="BJ141" s="27"/>
      <c r="BK141" s="27"/>
      <c r="BL141" s="25" t="s">
        <v>4513</v>
      </c>
      <c r="BM141" s="27" t="s">
        <v>4513</v>
      </c>
      <c r="BN141" s="27" t="s">
        <v>4513</v>
      </c>
      <c r="BO141" s="27"/>
      <c r="BP141" s="27"/>
      <c r="BQ141" s="25" t="s">
        <v>64</v>
      </c>
      <c r="BR141" s="27"/>
      <c r="BS141" s="27"/>
      <c r="BT141" s="25">
        <v>24</v>
      </c>
      <c r="BU141" s="27"/>
      <c r="BV141" s="25"/>
      <c r="BW141" s="25"/>
      <c r="BX141" s="25">
        <v>2023</v>
      </c>
      <c r="BY141" s="95" t="str">
        <f>IFERROR(
IF(OR(AZ141="anulado",AZ141="stand by"),CONCATENATE(AZ141,": ",AT141),
IF(OR(YEAR(BA141)=2022,YEAR(BA141)=2023),CONCATENATE("Se activó en ",YEAR(BA141)),
IF(AND(OR(AZ141="En proceso",AZ141="facturando"),AND(AV141="-",BA141="")),"Por revisar",
IF(BA141="",IF(AV141="NUEVAS",CONCATENATE("Estado: ",AZ141,", ",AV141),
IF(AX141=Meses!$A$3,"Por revisar",
IF(AT141="","Sin registro","En programación Frcst."))),"En programación")))),
"Error")</f>
        <v>Se activó en 2023</v>
      </c>
      <c r="BZ141" s="14" t="str">
        <f t="shared" si="6"/>
        <v/>
      </c>
      <c r="CA141" s="95" t="str">
        <f>IF(BY141="En programación Frcst.",VLOOKUP(AX141,Meses!$A$1:$H$14,3+HLOOKUP(Cronograma!AV141,Meses!$D$1:$G$2,2,FALSE),FALSE),
IF(BY141="En programación",BA141,""))</f>
        <v/>
      </c>
      <c r="CB141" s="95" t="str">
        <f t="shared" si="7"/>
        <v/>
      </c>
      <c r="CC141" s="91" t="str">
        <f>IFERROR(
(VLOOKUP(MONTH(CA141),Meses!$B$3:$C$14,2,FALSE)-DAY(CA141))/VLOOKUP(MONTH(CA141),Meses!$B$3:$C$14,2,FALSE)*CD141,
"")</f>
        <v/>
      </c>
      <c r="CD141" s="92">
        <f t="shared" si="8"/>
        <v>617</v>
      </c>
    </row>
    <row r="142" spans="1:82" ht="47.4" thickBot="1" x14ac:dyDescent="0.6">
      <c r="A142" s="19" t="s">
        <v>483</v>
      </c>
      <c r="B142" s="19" t="s">
        <v>499</v>
      </c>
      <c r="C142" s="19" t="s">
        <v>500</v>
      </c>
      <c r="D142" s="19" t="s">
        <v>53</v>
      </c>
      <c r="E142" s="21">
        <v>44942</v>
      </c>
      <c r="F142" s="21">
        <v>44942</v>
      </c>
      <c r="G142" s="21">
        <v>44943</v>
      </c>
      <c r="H142" s="21">
        <v>44950</v>
      </c>
      <c r="I142" s="21">
        <v>45093</v>
      </c>
      <c r="J142" s="21">
        <v>45093</v>
      </c>
      <c r="K142" s="119" t="s">
        <v>4534</v>
      </c>
      <c r="L142" s="19">
        <v>2023062543</v>
      </c>
      <c r="M142" s="21">
        <v>45099</v>
      </c>
      <c r="N142" s="21">
        <v>45113</v>
      </c>
      <c r="O142" s="19" t="s">
        <v>199</v>
      </c>
      <c r="P142" s="19" t="s">
        <v>199</v>
      </c>
      <c r="Q142" s="19" t="s">
        <v>55</v>
      </c>
      <c r="R142" s="19">
        <v>4710</v>
      </c>
      <c r="S142" s="19" t="s">
        <v>4572</v>
      </c>
      <c r="T142" s="19" t="s">
        <v>4572</v>
      </c>
      <c r="U142" s="19" t="e">
        <v>#NAME?</v>
      </c>
      <c r="V142" s="19" t="s">
        <v>80</v>
      </c>
      <c r="W142" s="19" t="s">
        <v>129</v>
      </c>
      <c r="X142" s="23">
        <v>45084</v>
      </c>
      <c r="Y142" s="23">
        <v>45091</v>
      </c>
      <c r="Z142" s="23">
        <v>45084</v>
      </c>
      <c r="AA142" s="23">
        <v>45084</v>
      </c>
      <c r="AB142" s="19" t="s">
        <v>58</v>
      </c>
      <c r="AC142" s="23">
        <v>45087</v>
      </c>
      <c r="AD142" s="19" t="s">
        <v>58</v>
      </c>
      <c r="AE142" s="23">
        <v>45089</v>
      </c>
      <c r="AF142" s="19" t="s">
        <v>58</v>
      </c>
      <c r="AG142" s="23">
        <v>45089</v>
      </c>
      <c r="AH142" s="21">
        <v>45093</v>
      </c>
      <c r="AI142" s="19">
        <v>151</v>
      </c>
      <c r="AJ142" s="19">
        <v>7</v>
      </c>
      <c r="AK142" s="19">
        <v>143</v>
      </c>
      <c r="AL142" s="22" t="s">
        <v>4513</v>
      </c>
      <c r="AM142" s="19" t="s">
        <v>4536</v>
      </c>
      <c r="AN142" s="19">
        <v>16</v>
      </c>
      <c r="AO142" s="19" t="s">
        <v>501</v>
      </c>
      <c r="AP142" s="19" t="s">
        <v>201</v>
      </c>
      <c r="AQ142" s="19" t="s">
        <v>140</v>
      </c>
      <c r="AR142" s="19" t="s">
        <v>60</v>
      </c>
      <c r="AS142" s="19" t="s">
        <v>55</v>
      </c>
      <c r="AT142" s="19" t="s">
        <v>61</v>
      </c>
      <c r="AU142" s="19" t="s">
        <v>132</v>
      </c>
      <c r="AV142" s="19" t="s">
        <v>63</v>
      </c>
      <c r="AW142" s="19" t="s">
        <v>63</v>
      </c>
      <c r="AX142" s="19" t="s">
        <v>63</v>
      </c>
      <c r="AY142" s="19" t="s">
        <v>64</v>
      </c>
      <c r="AZ142" s="19" t="s">
        <v>3822</v>
      </c>
      <c r="BA142" s="21">
        <v>45113</v>
      </c>
      <c r="BB142" s="19">
        <v>7</v>
      </c>
      <c r="BC142" s="19">
        <v>2023</v>
      </c>
      <c r="BD142" s="19" t="s">
        <v>63</v>
      </c>
      <c r="BE142" s="19" t="s">
        <v>63</v>
      </c>
      <c r="BF142" s="19" t="s">
        <v>63</v>
      </c>
      <c r="BG142" s="19" t="s">
        <v>64</v>
      </c>
      <c r="BH142" s="22" t="s">
        <v>4513</v>
      </c>
      <c r="BI142" s="22" t="s">
        <v>4513</v>
      </c>
      <c r="BJ142" s="22"/>
      <c r="BK142" s="22"/>
      <c r="BL142" s="19" t="s">
        <v>4513</v>
      </c>
      <c r="BM142" s="22" t="s">
        <v>4513</v>
      </c>
      <c r="BN142" s="22" t="s">
        <v>4513</v>
      </c>
      <c r="BO142" s="22"/>
      <c r="BP142" s="22"/>
      <c r="BQ142" s="19" t="s">
        <v>64</v>
      </c>
      <c r="BR142" s="22"/>
      <c r="BS142" s="22"/>
      <c r="BT142" s="19">
        <v>151</v>
      </c>
      <c r="BU142" s="22"/>
      <c r="BV142" s="19"/>
      <c r="BW142" s="19"/>
      <c r="BX142" s="19">
        <v>2023</v>
      </c>
      <c r="BY142" s="95" t="str">
        <f>IFERROR(
IF(OR(AZ142="anulado",AZ142="stand by"),CONCATENATE(AZ142,": ",AT142),
IF(OR(YEAR(BA142)=2022,YEAR(BA142)=2023),CONCATENATE("Se activó en ",YEAR(BA142)),
IF(AND(OR(AZ142="En proceso",AZ142="facturando"),AND(AV142="-",BA142="")),"Por revisar",
IF(BA142="",IF(AV142="NUEVAS",CONCATENATE("Estado: ",AZ142,", ",AV142),
IF(AX142=Meses!$A$3,"Por revisar",
IF(AT142="","Sin registro","En programación Frcst."))),"En programación")))),
"Error")</f>
        <v>Se activó en 2023</v>
      </c>
      <c r="BZ142" s="14" t="str">
        <f t="shared" si="6"/>
        <v/>
      </c>
      <c r="CA142" s="95" t="str">
        <f>IF(BY142="En programación Frcst.",VLOOKUP(AX142,Meses!$A$1:$H$14,3+HLOOKUP(Cronograma!AV142,Meses!$D$1:$G$2,2,FALSE),FALSE),
IF(BY142="En programación",BA142,""))</f>
        <v/>
      </c>
      <c r="CB142" s="95" t="str">
        <f t="shared" si="7"/>
        <v/>
      </c>
      <c r="CC142" s="91" t="str">
        <f>IFERROR(
(VLOOKUP(MONTH(CA142),Meses!$B$3:$C$14,2,FALSE)-DAY(CA142))/VLOOKUP(MONTH(CA142),Meses!$B$3:$C$14,2,FALSE)*CD142,
"")</f>
        <v/>
      </c>
      <c r="CD142" s="92">
        <f t="shared" si="8"/>
        <v>4710</v>
      </c>
    </row>
    <row r="143" spans="1:82" ht="47.4" thickBot="1" x14ac:dyDescent="0.6">
      <c r="A143" s="25" t="s">
        <v>483</v>
      </c>
      <c r="B143" s="25" t="s">
        <v>503</v>
      </c>
      <c r="C143" s="25" t="s">
        <v>502</v>
      </c>
      <c r="D143" s="25" t="s">
        <v>53</v>
      </c>
      <c r="E143" s="26">
        <v>44942</v>
      </c>
      <c r="F143" s="26">
        <v>44942</v>
      </c>
      <c r="G143" s="26">
        <v>44943</v>
      </c>
      <c r="H143" s="26">
        <v>44950</v>
      </c>
      <c r="I143" s="26">
        <v>45019</v>
      </c>
      <c r="J143" s="26">
        <v>45019</v>
      </c>
      <c r="K143" s="120" t="s">
        <v>4550</v>
      </c>
      <c r="L143" s="25">
        <v>2023120163</v>
      </c>
      <c r="M143" s="26">
        <v>45261</v>
      </c>
      <c r="N143" s="26">
        <v>45274</v>
      </c>
      <c r="O143" s="25" t="s">
        <v>199</v>
      </c>
      <c r="P143" s="25" t="s">
        <v>199</v>
      </c>
      <c r="Q143" s="25" t="s">
        <v>55</v>
      </c>
      <c r="R143" s="25">
        <v>6230</v>
      </c>
      <c r="S143" s="25" t="s">
        <v>4573</v>
      </c>
      <c r="T143" s="25" t="s">
        <v>4573</v>
      </c>
      <c r="U143" s="25" t="e">
        <v>#NAME?</v>
      </c>
      <c r="V143" s="25" t="s">
        <v>80</v>
      </c>
      <c r="W143" s="25" t="s">
        <v>129</v>
      </c>
      <c r="X143" s="23">
        <v>45010</v>
      </c>
      <c r="Y143" s="23">
        <v>45017</v>
      </c>
      <c r="Z143" s="23">
        <v>45010</v>
      </c>
      <c r="AA143" s="23">
        <v>45010</v>
      </c>
      <c r="AB143" s="25" t="s">
        <v>58</v>
      </c>
      <c r="AC143" s="23">
        <v>45013</v>
      </c>
      <c r="AD143" s="25" t="s">
        <v>58</v>
      </c>
      <c r="AE143" s="23">
        <v>45015</v>
      </c>
      <c r="AF143" s="25" t="s">
        <v>58</v>
      </c>
      <c r="AG143" s="23">
        <v>45015</v>
      </c>
      <c r="AH143" s="26">
        <v>45019</v>
      </c>
      <c r="AI143" s="25">
        <v>77</v>
      </c>
      <c r="AJ143" s="25">
        <v>7</v>
      </c>
      <c r="AK143" s="25">
        <v>69</v>
      </c>
      <c r="AL143" s="25" t="s">
        <v>15</v>
      </c>
      <c r="AM143" s="25" t="s">
        <v>4552</v>
      </c>
      <c r="AN143" s="25">
        <v>3</v>
      </c>
      <c r="AO143" s="25" t="s">
        <v>503</v>
      </c>
      <c r="AP143" s="25" t="s">
        <v>201</v>
      </c>
      <c r="AQ143" s="25" t="s">
        <v>140</v>
      </c>
      <c r="AR143" s="25" t="s">
        <v>60</v>
      </c>
      <c r="AS143" s="25" t="s">
        <v>55</v>
      </c>
      <c r="AT143" s="25" t="s">
        <v>61</v>
      </c>
      <c r="AU143" s="25" t="s">
        <v>132</v>
      </c>
      <c r="AV143" s="25" t="s">
        <v>354</v>
      </c>
      <c r="AW143" s="25" t="s">
        <v>355</v>
      </c>
      <c r="AX143" s="25" t="s">
        <v>356</v>
      </c>
      <c r="AY143" s="25" t="s">
        <v>55</v>
      </c>
      <c r="AZ143" s="25" t="s">
        <v>3822</v>
      </c>
      <c r="BA143" s="26">
        <v>45274</v>
      </c>
      <c r="BB143" s="25">
        <v>12</v>
      </c>
      <c r="BC143" s="25">
        <v>2023</v>
      </c>
      <c r="BD143" s="25" t="s">
        <v>63</v>
      </c>
      <c r="BE143" s="25" t="s">
        <v>63</v>
      </c>
      <c r="BF143" s="25" t="s">
        <v>680</v>
      </c>
      <c r="BG143" s="25" t="s">
        <v>64</v>
      </c>
      <c r="BH143" s="25" t="s">
        <v>4513</v>
      </c>
      <c r="BI143" s="39" t="s">
        <v>4513</v>
      </c>
      <c r="BJ143" s="27"/>
      <c r="BK143" s="27"/>
      <c r="BL143" s="25" t="s">
        <v>4513</v>
      </c>
      <c r="BM143" s="36" t="s">
        <v>4513</v>
      </c>
      <c r="BN143" s="27" t="s">
        <v>4513</v>
      </c>
      <c r="BO143" s="25" t="s">
        <v>3840</v>
      </c>
      <c r="BP143" s="27"/>
      <c r="BQ143" s="25" t="s">
        <v>64</v>
      </c>
      <c r="BR143" s="27"/>
      <c r="BS143" s="27"/>
      <c r="BT143" s="37">
        <v>77</v>
      </c>
      <c r="BU143" s="27"/>
      <c r="BV143" s="25"/>
      <c r="BW143" s="25" t="s">
        <v>3823</v>
      </c>
      <c r="BX143" s="37">
        <v>2023</v>
      </c>
      <c r="BY143" s="95" t="str">
        <f>IFERROR(
IF(OR(AZ143="anulado",AZ143="stand by"),CONCATENATE(AZ143,": ",AT143),
IF(OR(YEAR(BA143)=2022,YEAR(BA143)=2023),CONCATENATE("Se activó en ",YEAR(BA143)),
IF(AND(OR(AZ143="En proceso",AZ143="facturando"),AND(AV143="-",BA143="")),"Por revisar",
IF(BA143="",IF(AV143="NUEVAS",CONCATENATE("Estado: ",AZ143,", ",AV143),
IF(AX143=Meses!$A$3,"Por revisar",
IF(AT143="","Sin registro","En programación Frcst."))),"En programación")))),
"Error")</f>
        <v>Se activó en 2023</v>
      </c>
      <c r="BZ143" s="14" t="str">
        <f t="shared" si="6"/>
        <v/>
      </c>
      <c r="CA143" s="95" t="str">
        <f>IF(BY143="En programación Frcst.",VLOOKUP(AX143,Meses!$A$1:$H$14,3+HLOOKUP(Cronograma!AV143,Meses!$D$1:$G$2,2,FALSE),FALSE),
IF(BY143="En programación",BA143,""))</f>
        <v/>
      </c>
      <c r="CB143" s="95" t="str">
        <f t="shared" si="7"/>
        <v/>
      </c>
      <c r="CC143" s="91" t="str">
        <f>IFERROR(
(VLOOKUP(MONTH(CA143),Meses!$B$3:$C$14,2,FALSE)-DAY(CA143))/VLOOKUP(MONTH(CA143),Meses!$B$3:$C$14,2,FALSE)*CD143,
"")</f>
        <v/>
      </c>
      <c r="CD143" s="92">
        <f t="shared" si="8"/>
        <v>6230</v>
      </c>
    </row>
    <row r="144" spans="1:82" ht="31.8" thickBot="1" x14ac:dyDescent="0.6">
      <c r="A144" s="19" t="s">
        <v>504</v>
      </c>
      <c r="B144" s="19" t="s">
        <v>505</v>
      </c>
      <c r="C144" s="19" t="s">
        <v>504</v>
      </c>
      <c r="D144" s="19" t="s">
        <v>53</v>
      </c>
      <c r="E144" s="21">
        <v>44943</v>
      </c>
      <c r="F144" s="21">
        <v>44943</v>
      </c>
      <c r="G144" s="21">
        <v>44964</v>
      </c>
      <c r="H144" s="21">
        <v>44988</v>
      </c>
      <c r="I144" s="21">
        <v>45000</v>
      </c>
      <c r="J144" s="21">
        <v>45000</v>
      </c>
      <c r="K144" s="119" t="s">
        <v>4557</v>
      </c>
      <c r="L144" s="19">
        <v>2023063567</v>
      </c>
      <c r="M144" s="21">
        <v>45106</v>
      </c>
      <c r="N144" s="21">
        <v>45120</v>
      </c>
      <c r="O144" s="19" t="s">
        <v>135</v>
      </c>
      <c r="P144" s="19" t="s">
        <v>135</v>
      </c>
      <c r="Q144" s="19" t="s">
        <v>55</v>
      </c>
      <c r="R144" s="19">
        <v>3500</v>
      </c>
      <c r="S144" s="19" t="s">
        <v>4558</v>
      </c>
      <c r="T144" s="19" t="s">
        <v>4558</v>
      </c>
      <c r="U144" s="19" t="e">
        <v>#NAME?</v>
      </c>
      <c r="V144" s="19" t="s">
        <v>80</v>
      </c>
      <c r="W144" s="19" t="s">
        <v>352</v>
      </c>
      <c r="X144" s="23">
        <v>44987</v>
      </c>
      <c r="Y144" s="23">
        <v>44994</v>
      </c>
      <c r="Z144" s="23">
        <v>44987</v>
      </c>
      <c r="AA144" s="23">
        <v>44987</v>
      </c>
      <c r="AB144" s="23">
        <v>44990</v>
      </c>
      <c r="AC144" s="23">
        <v>44994</v>
      </c>
      <c r="AD144" s="19" t="s">
        <v>58</v>
      </c>
      <c r="AE144" s="23">
        <v>44996</v>
      </c>
      <c r="AF144" s="19" t="s">
        <v>58</v>
      </c>
      <c r="AG144" s="23">
        <v>44996</v>
      </c>
      <c r="AH144" s="21">
        <v>45000</v>
      </c>
      <c r="AI144" s="19">
        <v>57</v>
      </c>
      <c r="AJ144" s="19">
        <v>24</v>
      </c>
      <c r="AK144" s="19">
        <v>12</v>
      </c>
      <c r="AL144" s="19" t="s">
        <v>15</v>
      </c>
      <c r="AM144" s="19" t="s">
        <v>4559</v>
      </c>
      <c r="AN144" s="19">
        <v>15</v>
      </c>
      <c r="AO144" s="22"/>
      <c r="AP144" s="19" t="s">
        <v>506</v>
      </c>
      <c r="AQ144" s="19" t="s">
        <v>140</v>
      </c>
      <c r="AR144" s="19" t="s">
        <v>60</v>
      </c>
      <c r="AS144" s="19" t="s">
        <v>55</v>
      </c>
      <c r="AT144" s="19" t="s">
        <v>61</v>
      </c>
      <c r="AU144" s="19" t="s">
        <v>132</v>
      </c>
      <c r="AV144" s="19" t="s">
        <v>63</v>
      </c>
      <c r="AW144" s="19" t="s">
        <v>63</v>
      </c>
      <c r="AX144" s="19" t="s">
        <v>63</v>
      </c>
      <c r="AY144" s="19" t="s">
        <v>64</v>
      </c>
      <c r="AZ144" s="19" t="s">
        <v>3822</v>
      </c>
      <c r="BA144" s="21">
        <v>45120</v>
      </c>
      <c r="BB144" s="19">
        <v>7</v>
      </c>
      <c r="BC144" s="19">
        <v>2023</v>
      </c>
      <c r="BD144" s="19" t="s">
        <v>63</v>
      </c>
      <c r="BE144" s="19" t="s">
        <v>63</v>
      </c>
      <c r="BF144" s="19" t="s">
        <v>63</v>
      </c>
      <c r="BG144" s="19" t="s">
        <v>64</v>
      </c>
      <c r="BH144" s="22" t="s">
        <v>4513</v>
      </c>
      <c r="BI144" s="22" t="s">
        <v>4513</v>
      </c>
      <c r="BJ144" s="22"/>
      <c r="BK144" s="22"/>
      <c r="BL144" s="19" t="s">
        <v>4513</v>
      </c>
      <c r="BM144" s="22" t="s">
        <v>4513</v>
      </c>
      <c r="BN144" s="22" t="s">
        <v>4513</v>
      </c>
      <c r="BO144" s="22"/>
      <c r="BP144" s="22"/>
      <c r="BQ144" s="19" t="s">
        <v>64</v>
      </c>
      <c r="BR144" s="22"/>
      <c r="BS144" s="22"/>
      <c r="BT144" s="19">
        <v>57</v>
      </c>
      <c r="BU144" s="22"/>
      <c r="BV144" s="19"/>
      <c r="BW144" s="19"/>
      <c r="BX144" s="19">
        <v>2023</v>
      </c>
      <c r="BY144" s="95" t="str">
        <f>IFERROR(
IF(OR(AZ144="anulado",AZ144="stand by"),CONCATENATE(AZ144,": ",AT144),
IF(OR(YEAR(BA144)=2022,YEAR(BA144)=2023),CONCATENATE("Se activó en ",YEAR(BA144)),
IF(AND(OR(AZ144="En proceso",AZ144="facturando"),AND(AV144="-",BA144="")),"Por revisar",
IF(BA144="",IF(AV144="NUEVAS",CONCATENATE("Estado: ",AZ144,", ",AV144),
IF(AX144=Meses!$A$3,"Por revisar",
IF(AT144="","Sin registro","En programación Frcst."))),"En programación")))),
"Error")</f>
        <v>Se activó en 2023</v>
      </c>
      <c r="BZ144" s="14" t="str">
        <f t="shared" si="6"/>
        <v/>
      </c>
      <c r="CA144" s="95" t="str">
        <f>IF(BY144="En programación Frcst.",VLOOKUP(AX144,Meses!$A$1:$H$14,3+HLOOKUP(Cronograma!AV144,Meses!$D$1:$G$2,2,FALSE),FALSE),
IF(BY144="En programación",BA144,""))</f>
        <v/>
      </c>
      <c r="CB144" s="95" t="str">
        <f t="shared" si="7"/>
        <v/>
      </c>
      <c r="CC144" s="91" t="str">
        <f>IFERROR(
(VLOOKUP(MONTH(CA144),Meses!$B$3:$C$14,2,FALSE)-DAY(CA144))/VLOOKUP(MONTH(CA144),Meses!$B$3:$C$14,2,FALSE)*CD144,
"")</f>
        <v/>
      </c>
      <c r="CD144" s="92">
        <f t="shared" si="8"/>
        <v>3500</v>
      </c>
    </row>
    <row r="145" spans="1:82" ht="31.8" thickBot="1" x14ac:dyDescent="0.6">
      <c r="A145" s="25" t="s">
        <v>507</v>
      </c>
      <c r="B145" s="25" t="s">
        <v>508</v>
      </c>
      <c r="C145" s="25" t="s">
        <v>507</v>
      </c>
      <c r="D145" s="25" t="s">
        <v>53</v>
      </c>
      <c r="E145" s="26">
        <v>44944</v>
      </c>
      <c r="F145" s="26">
        <v>44944</v>
      </c>
      <c r="G145" s="26">
        <v>44945</v>
      </c>
      <c r="H145" s="26">
        <v>44953</v>
      </c>
      <c r="I145" s="26">
        <v>44967</v>
      </c>
      <c r="J145" s="26">
        <v>44967</v>
      </c>
      <c r="K145" s="120" t="s">
        <v>4547</v>
      </c>
      <c r="L145" s="25">
        <v>2023014217</v>
      </c>
      <c r="M145" s="26">
        <v>44953</v>
      </c>
      <c r="N145" s="26">
        <v>44966</v>
      </c>
      <c r="O145" s="25" t="s">
        <v>199</v>
      </c>
      <c r="P145" s="25" t="s">
        <v>54</v>
      </c>
      <c r="Q145" s="25" t="s">
        <v>64</v>
      </c>
      <c r="R145" s="25">
        <v>20432</v>
      </c>
      <c r="S145" s="25" t="s">
        <v>4571</v>
      </c>
      <c r="T145" s="25" t="s">
        <v>4571</v>
      </c>
      <c r="U145" s="25" t="e">
        <v>#NAME?</v>
      </c>
      <c r="V145" s="25" t="s">
        <v>56</v>
      </c>
      <c r="W145" s="25" t="s">
        <v>57</v>
      </c>
      <c r="X145" s="27">
        <v>0</v>
      </c>
      <c r="Y145" s="23">
        <v>7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  <c r="AF145" s="25" t="s">
        <v>58</v>
      </c>
      <c r="AG145" s="27">
        <v>0</v>
      </c>
      <c r="AH145" s="26">
        <v>44967</v>
      </c>
      <c r="AI145" s="25">
        <v>23</v>
      </c>
      <c r="AJ145" s="25">
        <v>8</v>
      </c>
      <c r="AK145" s="25">
        <v>14</v>
      </c>
      <c r="AL145" s="27" t="s">
        <v>4513</v>
      </c>
      <c r="AM145" s="25" t="s">
        <v>4549</v>
      </c>
      <c r="AN145" s="25">
        <v>10</v>
      </c>
      <c r="AO145" s="25" t="s">
        <v>509</v>
      </c>
      <c r="AP145" s="25" t="s">
        <v>82</v>
      </c>
      <c r="AQ145" s="25" t="s">
        <v>82</v>
      </c>
      <c r="AR145" s="25" t="s">
        <v>237</v>
      </c>
      <c r="AS145" s="25" t="s">
        <v>64</v>
      </c>
      <c r="AT145" s="25" t="s">
        <v>61</v>
      </c>
      <c r="AU145" s="25" t="s">
        <v>132</v>
      </c>
      <c r="AV145" s="25" t="s">
        <v>63</v>
      </c>
      <c r="AW145" s="25" t="s">
        <v>63</v>
      </c>
      <c r="AX145" s="25" t="s">
        <v>63</v>
      </c>
      <c r="AY145" s="25" t="s">
        <v>64</v>
      </c>
      <c r="AZ145" s="25" t="s">
        <v>3822</v>
      </c>
      <c r="BA145" s="26">
        <v>44966</v>
      </c>
      <c r="BB145" s="25">
        <v>2</v>
      </c>
      <c r="BC145" s="25">
        <v>2023</v>
      </c>
      <c r="BD145" s="25" t="s">
        <v>63</v>
      </c>
      <c r="BE145" s="25" t="s">
        <v>63</v>
      </c>
      <c r="BF145" s="25" t="s">
        <v>63</v>
      </c>
      <c r="BG145" s="25" t="s">
        <v>64</v>
      </c>
      <c r="BH145" s="27" t="s">
        <v>4513</v>
      </c>
      <c r="BI145" s="27" t="s">
        <v>4513</v>
      </c>
      <c r="BJ145" s="27"/>
      <c r="BK145" s="27"/>
      <c r="BL145" s="25" t="s">
        <v>4513</v>
      </c>
      <c r="BM145" s="27" t="s">
        <v>4513</v>
      </c>
      <c r="BN145" s="27" t="s">
        <v>4513</v>
      </c>
      <c r="BO145" s="27"/>
      <c r="BP145" s="27"/>
      <c r="BQ145" s="25" t="s">
        <v>64</v>
      </c>
      <c r="BR145" s="27"/>
      <c r="BS145" s="27"/>
      <c r="BT145" s="25">
        <v>23</v>
      </c>
      <c r="BU145" s="27"/>
      <c r="BV145" s="25"/>
      <c r="BW145" s="25"/>
      <c r="BX145" s="25">
        <v>2023</v>
      </c>
      <c r="BY145" s="95" t="str">
        <f>IFERROR(
IF(OR(AZ145="anulado",AZ145="stand by"),CONCATENATE(AZ145,": ",AT145),
IF(OR(YEAR(BA145)=2022,YEAR(BA145)=2023),CONCATENATE("Se activó en ",YEAR(BA145)),
IF(AND(OR(AZ145="En proceso",AZ145="facturando"),AND(AV145="-",BA145="")),"Por revisar",
IF(BA145="",IF(AV145="NUEVAS",CONCATENATE("Estado: ",AZ145,", ",AV145),
IF(AX145=Meses!$A$3,"Por revisar",
IF(AT145="","Sin registro","En programación Frcst."))),"En programación")))),
"Error")</f>
        <v>Se activó en 2023</v>
      </c>
      <c r="BZ145" s="14" t="str">
        <f t="shared" si="6"/>
        <v/>
      </c>
      <c r="CA145" s="95" t="str">
        <f>IF(BY145="En programación Frcst.",VLOOKUP(AX145,Meses!$A$1:$H$14,3+HLOOKUP(Cronograma!AV145,Meses!$D$1:$G$2,2,FALSE),FALSE),
IF(BY145="En programación",BA145,""))</f>
        <v/>
      </c>
      <c r="CB145" s="95" t="str">
        <f t="shared" si="7"/>
        <v/>
      </c>
      <c r="CC145" s="91" t="str">
        <f>IFERROR(
(VLOOKUP(MONTH(CA145),Meses!$B$3:$C$14,2,FALSE)-DAY(CA145))/VLOOKUP(MONTH(CA145),Meses!$B$3:$C$14,2,FALSE)*CD145,
"")</f>
        <v/>
      </c>
      <c r="CD145" s="92">
        <f t="shared" si="8"/>
        <v>20432</v>
      </c>
    </row>
    <row r="146" spans="1:82" ht="47.4" thickBot="1" x14ac:dyDescent="0.6">
      <c r="A146" s="19" t="s">
        <v>510</v>
      </c>
      <c r="B146" s="19" t="s">
        <v>511</v>
      </c>
      <c r="C146" s="19" t="s">
        <v>512</v>
      </c>
      <c r="D146" s="19" t="s">
        <v>53</v>
      </c>
      <c r="E146" s="21">
        <v>44950</v>
      </c>
      <c r="F146" s="21">
        <v>45062.80259259259</v>
      </c>
      <c r="G146" s="21">
        <v>44950</v>
      </c>
      <c r="H146" s="21">
        <v>44963</v>
      </c>
      <c r="I146" s="21">
        <v>44991</v>
      </c>
      <c r="J146" s="21">
        <v>44991</v>
      </c>
      <c r="K146" s="119" t="s">
        <v>4557</v>
      </c>
      <c r="L146" s="19">
        <v>2023022323</v>
      </c>
      <c r="M146" s="21">
        <v>44969</v>
      </c>
      <c r="N146" s="21">
        <v>44980</v>
      </c>
      <c r="O146" s="19" t="s">
        <v>54</v>
      </c>
      <c r="P146" s="19" t="s">
        <v>54</v>
      </c>
      <c r="Q146" s="19" t="s">
        <v>55</v>
      </c>
      <c r="R146" s="19">
        <v>5795</v>
      </c>
      <c r="S146" s="19" t="s">
        <v>4574</v>
      </c>
      <c r="T146" s="19" t="s">
        <v>4574</v>
      </c>
      <c r="U146" s="19" t="e">
        <v>#NAME?</v>
      </c>
      <c r="V146" s="19" t="s">
        <v>80</v>
      </c>
      <c r="W146" s="19" t="s">
        <v>68</v>
      </c>
      <c r="X146" s="23">
        <v>44977</v>
      </c>
      <c r="Y146" s="23">
        <v>44984</v>
      </c>
      <c r="Z146" s="23">
        <v>44977</v>
      </c>
      <c r="AA146" s="23">
        <v>44977</v>
      </c>
      <c r="AB146" s="19" t="s">
        <v>58</v>
      </c>
      <c r="AC146" s="23">
        <v>44980</v>
      </c>
      <c r="AD146" s="19" t="s">
        <v>58</v>
      </c>
      <c r="AE146" s="23">
        <v>44982</v>
      </c>
      <c r="AF146" s="23">
        <v>44984</v>
      </c>
      <c r="AG146" s="23">
        <v>44984</v>
      </c>
      <c r="AH146" s="21">
        <v>44991</v>
      </c>
      <c r="AI146" s="19">
        <v>41</v>
      </c>
      <c r="AJ146" s="19">
        <v>13</v>
      </c>
      <c r="AK146" s="19">
        <v>28</v>
      </c>
      <c r="AL146" s="22" t="s">
        <v>4513</v>
      </c>
      <c r="AM146" s="19" t="s">
        <v>4559</v>
      </c>
      <c r="AN146" s="19">
        <v>6</v>
      </c>
      <c r="AO146" s="19" t="s">
        <v>513</v>
      </c>
      <c r="AP146" s="19" t="s">
        <v>82</v>
      </c>
      <c r="AQ146" s="19" t="s">
        <v>82</v>
      </c>
      <c r="AR146" s="19" t="s">
        <v>60</v>
      </c>
      <c r="AS146" s="19" t="s">
        <v>55</v>
      </c>
      <c r="AT146" s="19" t="s">
        <v>61</v>
      </c>
      <c r="AU146" s="19" t="s">
        <v>62</v>
      </c>
      <c r="AV146" s="19" t="s">
        <v>63</v>
      </c>
      <c r="AW146" s="19" t="s">
        <v>63</v>
      </c>
      <c r="AX146" s="19" t="s">
        <v>63</v>
      </c>
      <c r="AY146" s="19" t="s">
        <v>64</v>
      </c>
      <c r="AZ146" s="19" t="s">
        <v>3822</v>
      </c>
      <c r="BA146" s="21">
        <v>44980</v>
      </c>
      <c r="BB146" s="19">
        <v>2</v>
      </c>
      <c r="BC146" s="19">
        <v>2023</v>
      </c>
      <c r="BD146" s="19" t="s">
        <v>63</v>
      </c>
      <c r="BE146" s="19" t="s">
        <v>63</v>
      </c>
      <c r="BF146" s="19" t="s">
        <v>63</v>
      </c>
      <c r="BG146" s="19" t="s">
        <v>64</v>
      </c>
      <c r="BH146" s="22" t="s">
        <v>4513</v>
      </c>
      <c r="BI146" s="22" t="s">
        <v>4513</v>
      </c>
      <c r="BJ146" s="22"/>
      <c r="BK146" s="22"/>
      <c r="BL146" s="19" t="s">
        <v>4513</v>
      </c>
      <c r="BM146" s="22" t="s">
        <v>4513</v>
      </c>
      <c r="BN146" s="22" t="s">
        <v>4513</v>
      </c>
      <c r="BO146" s="22"/>
      <c r="BP146" s="22"/>
      <c r="BQ146" s="19" t="s">
        <v>64</v>
      </c>
      <c r="BR146" s="22"/>
      <c r="BS146" s="22"/>
      <c r="BT146" s="19">
        <v>41</v>
      </c>
      <c r="BU146" s="22"/>
      <c r="BV146" s="19"/>
      <c r="BW146" s="19"/>
      <c r="BX146" s="19">
        <v>2023</v>
      </c>
      <c r="BY146" s="95" t="str">
        <f>IFERROR(
IF(OR(AZ146="anulado",AZ146="stand by"),CONCATENATE(AZ146,": ",AT146),
IF(OR(YEAR(BA146)=2022,YEAR(BA146)=2023),CONCATENATE("Se activó en ",YEAR(BA146)),
IF(AND(OR(AZ146="En proceso",AZ146="facturando"),AND(AV146="-",BA146="")),"Por revisar",
IF(BA146="",IF(AV146="NUEVAS",CONCATENATE("Estado: ",AZ146,", ",AV146),
IF(AX146=Meses!$A$3,"Por revisar",
IF(AT146="","Sin registro","En programación Frcst."))),"En programación")))),
"Error")</f>
        <v>Se activó en 2023</v>
      </c>
      <c r="BZ146" s="14" t="str">
        <f t="shared" si="6"/>
        <v/>
      </c>
      <c r="CA146" s="95" t="str">
        <f>IF(BY146="En programación Frcst.",VLOOKUP(AX146,Meses!$A$1:$H$14,3+HLOOKUP(Cronograma!AV146,Meses!$D$1:$G$2,2,FALSE),FALSE),
IF(BY146="En programación",BA146,""))</f>
        <v/>
      </c>
      <c r="CB146" s="95" t="str">
        <f t="shared" si="7"/>
        <v/>
      </c>
      <c r="CC146" s="91" t="str">
        <f>IFERROR(
(VLOOKUP(MONTH(CA146),Meses!$B$3:$C$14,2,FALSE)-DAY(CA146))/VLOOKUP(MONTH(CA146),Meses!$B$3:$C$14,2,FALSE)*CD146,
"")</f>
        <v/>
      </c>
      <c r="CD146" s="92">
        <f t="shared" si="8"/>
        <v>5795</v>
      </c>
    </row>
    <row r="147" spans="1:82" ht="63" thickBot="1" x14ac:dyDescent="0.6">
      <c r="A147" s="25" t="s">
        <v>510</v>
      </c>
      <c r="B147" s="25" t="s">
        <v>514</v>
      </c>
      <c r="C147" s="25" t="s">
        <v>515</v>
      </c>
      <c r="D147" s="25" t="s">
        <v>53</v>
      </c>
      <c r="E147" s="26">
        <v>44950</v>
      </c>
      <c r="F147" s="26">
        <v>44950</v>
      </c>
      <c r="G147" s="26">
        <v>44950</v>
      </c>
      <c r="H147" s="26">
        <v>44957</v>
      </c>
      <c r="I147" s="26">
        <v>45016</v>
      </c>
      <c r="J147" s="26">
        <v>45016</v>
      </c>
      <c r="K147" s="120" t="s">
        <v>4557</v>
      </c>
      <c r="L147" s="25">
        <v>2023053943</v>
      </c>
      <c r="M147" s="26">
        <v>45072</v>
      </c>
      <c r="N147" s="26">
        <v>45085</v>
      </c>
      <c r="O147" s="25" t="s">
        <v>199</v>
      </c>
      <c r="P147" s="25" t="s">
        <v>199</v>
      </c>
      <c r="Q147" s="25" t="s">
        <v>55</v>
      </c>
      <c r="R147" s="25">
        <v>14447</v>
      </c>
      <c r="S147" s="25" t="s">
        <v>4564</v>
      </c>
      <c r="T147" s="25" t="s">
        <v>4564</v>
      </c>
      <c r="U147" s="25" t="e">
        <v>#NAME?</v>
      </c>
      <c r="V147" s="25" t="s">
        <v>80</v>
      </c>
      <c r="W147" s="25" t="s">
        <v>129</v>
      </c>
      <c r="X147" s="23">
        <v>45007</v>
      </c>
      <c r="Y147" s="23">
        <v>45014</v>
      </c>
      <c r="Z147" s="23">
        <v>45007</v>
      </c>
      <c r="AA147" s="23">
        <v>45007</v>
      </c>
      <c r="AB147" s="25" t="s">
        <v>58</v>
      </c>
      <c r="AC147" s="23">
        <v>45010</v>
      </c>
      <c r="AD147" s="25" t="s">
        <v>58</v>
      </c>
      <c r="AE147" s="23">
        <v>45012</v>
      </c>
      <c r="AF147" s="25" t="s">
        <v>58</v>
      </c>
      <c r="AG147" s="23">
        <v>45012</v>
      </c>
      <c r="AH147" s="26">
        <v>45016</v>
      </c>
      <c r="AI147" s="25">
        <v>66</v>
      </c>
      <c r="AJ147" s="25">
        <v>7</v>
      </c>
      <c r="AK147" s="25">
        <v>59</v>
      </c>
      <c r="AL147" s="27" t="s">
        <v>4513</v>
      </c>
      <c r="AM147" s="25" t="s">
        <v>4559</v>
      </c>
      <c r="AN147" s="25">
        <v>31</v>
      </c>
      <c r="AO147" s="25" t="s">
        <v>516</v>
      </c>
      <c r="AP147" s="25" t="s">
        <v>201</v>
      </c>
      <c r="AQ147" s="25" t="s">
        <v>140</v>
      </c>
      <c r="AR147" s="25" t="s">
        <v>94</v>
      </c>
      <c r="AS147" s="25" t="s">
        <v>55</v>
      </c>
      <c r="AT147" s="25" t="s">
        <v>61</v>
      </c>
      <c r="AU147" s="25" t="s">
        <v>132</v>
      </c>
      <c r="AV147" s="25" t="s">
        <v>63</v>
      </c>
      <c r="AW147" s="25" t="s">
        <v>63</v>
      </c>
      <c r="AX147" s="25" t="s">
        <v>63</v>
      </c>
      <c r="AY147" s="25" t="s">
        <v>64</v>
      </c>
      <c r="AZ147" s="25" t="s">
        <v>3822</v>
      </c>
      <c r="BA147" s="26">
        <v>45085</v>
      </c>
      <c r="BB147" s="25">
        <v>6</v>
      </c>
      <c r="BC147" s="25">
        <v>2023</v>
      </c>
      <c r="BD147" s="25" t="s">
        <v>63</v>
      </c>
      <c r="BE147" s="25" t="s">
        <v>63</v>
      </c>
      <c r="BF147" s="25" t="s">
        <v>63</v>
      </c>
      <c r="BG147" s="25" t="s">
        <v>64</v>
      </c>
      <c r="BH147" s="27" t="s">
        <v>4513</v>
      </c>
      <c r="BI147" s="27" t="s">
        <v>4513</v>
      </c>
      <c r="BJ147" s="27"/>
      <c r="BK147" s="27"/>
      <c r="BL147" s="25" t="s">
        <v>4513</v>
      </c>
      <c r="BM147" s="27" t="s">
        <v>4513</v>
      </c>
      <c r="BN147" s="27" t="s">
        <v>4513</v>
      </c>
      <c r="BO147" s="27"/>
      <c r="BP147" s="27"/>
      <c r="BQ147" s="25" t="s">
        <v>64</v>
      </c>
      <c r="BR147" s="27"/>
      <c r="BS147" s="27"/>
      <c r="BT147" s="25">
        <v>66</v>
      </c>
      <c r="BU147" s="27"/>
      <c r="BV147" s="25"/>
      <c r="BW147" s="25"/>
      <c r="BX147" s="25">
        <v>2023</v>
      </c>
      <c r="BY147" s="95" t="str">
        <f>IFERROR(
IF(OR(AZ147="anulado",AZ147="stand by"),CONCATENATE(AZ147,": ",AT147),
IF(OR(YEAR(BA147)=2022,YEAR(BA147)=2023),CONCATENATE("Se activó en ",YEAR(BA147)),
IF(AND(OR(AZ147="En proceso",AZ147="facturando"),AND(AV147="-",BA147="")),"Por revisar",
IF(BA147="",IF(AV147="NUEVAS",CONCATENATE("Estado: ",AZ147,", ",AV147),
IF(AX147=Meses!$A$3,"Por revisar",
IF(AT147="","Sin registro","En programación Frcst."))),"En programación")))),
"Error")</f>
        <v>Se activó en 2023</v>
      </c>
      <c r="BZ147" s="14" t="str">
        <f t="shared" si="6"/>
        <v/>
      </c>
      <c r="CA147" s="95" t="str">
        <f>IF(BY147="En programación Frcst.",VLOOKUP(AX147,Meses!$A$1:$H$14,3+HLOOKUP(Cronograma!AV147,Meses!$D$1:$G$2,2,FALSE),FALSE),
IF(BY147="En programación",BA147,""))</f>
        <v/>
      </c>
      <c r="CB147" s="95" t="str">
        <f t="shared" si="7"/>
        <v/>
      </c>
      <c r="CC147" s="91" t="str">
        <f>IFERROR(
(VLOOKUP(MONTH(CA147),Meses!$B$3:$C$14,2,FALSE)-DAY(CA147))/VLOOKUP(MONTH(CA147),Meses!$B$3:$C$14,2,FALSE)*CD147,
"")</f>
        <v/>
      </c>
      <c r="CD147" s="92">
        <f t="shared" si="8"/>
        <v>14447</v>
      </c>
    </row>
    <row r="148" spans="1:82" ht="47.4" thickBot="1" x14ac:dyDescent="0.6">
      <c r="A148" s="19" t="s">
        <v>510</v>
      </c>
      <c r="B148" s="19" t="s">
        <v>517</v>
      </c>
      <c r="C148" s="19" t="s">
        <v>518</v>
      </c>
      <c r="D148" s="19" t="s">
        <v>53</v>
      </c>
      <c r="E148" s="21">
        <v>44950</v>
      </c>
      <c r="F148" s="21">
        <v>45083.608611111107</v>
      </c>
      <c r="G148" s="21">
        <v>44950</v>
      </c>
      <c r="H148" s="21">
        <v>44957</v>
      </c>
      <c r="I148" s="21">
        <v>45017</v>
      </c>
      <c r="J148" s="21">
        <v>45017</v>
      </c>
      <c r="K148" s="119" t="s">
        <v>4550</v>
      </c>
      <c r="L148" s="19">
        <v>2023053938</v>
      </c>
      <c r="M148" s="21">
        <v>45072</v>
      </c>
      <c r="N148" s="21">
        <v>45085</v>
      </c>
      <c r="O148" s="19" t="s">
        <v>199</v>
      </c>
      <c r="P148" s="19" t="s">
        <v>199</v>
      </c>
      <c r="Q148" s="19" t="s">
        <v>55</v>
      </c>
      <c r="R148" s="19">
        <v>11559</v>
      </c>
      <c r="S148" s="19" t="s">
        <v>4575</v>
      </c>
      <c r="T148" s="19" t="s">
        <v>4575</v>
      </c>
      <c r="U148" s="19" t="e">
        <v>#NAME?</v>
      </c>
      <c r="V148" s="19" t="s">
        <v>80</v>
      </c>
      <c r="W148" s="19" t="s">
        <v>129</v>
      </c>
      <c r="X148" s="23">
        <v>45008</v>
      </c>
      <c r="Y148" s="23">
        <v>45015</v>
      </c>
      <c r="Z148" s="23">
        <v>45008</v>
      </c>
      <c r="AA148" s="23">
        <v>45008</v>
      </c>
      <c r="AB148" s="19" t="s">
        <v>58</v>
      </c>
      <c r="AC148" s="23">
        <v>45011</v>
      </c>
      <c r="AD148" s="19" t="s">
        <v>58</v>
      </c>
      <c r="AE148" s="23">
        <v>45013</v>
      </c>
      <c r="AF148" s="19" t="s">
        <v>58</v>
      </c>
      <c r="AG148" s="23">
        <v>45013</v>
      </c>
      <c r="AH148" s="21">
        <v>45017</v>
      </c>
      <c r="AI148" s="19">
        <v>67</v>
      </c>
      <c r="AJ148" s="19">
        <v>7</v>
      </c>
      <c r="AK148" s="19">
        <v>60</v>
      </c>
      <c r="AL148" s="22" t="s">
        <v>4513</v>
      </c>
      <c r="AM148" s="19" t="s">
        <v>4552</v>
      </c>
      <c r="AN148" s="19">
        <v>1</v>
      </c>
      <c r="AO148" s="19" t="s">
        <v>519</v>
      </c>
      <c r="AP148" s="19" t="s">
        <v>201</v>
      </c>
      <c r="AQ148" s="19" t="s">
        <v>140</v>
      </c>
      <c r="AR148" s="19" t="s">
        <v>94</v>
      </c>
      <c r="AS148" s="19" t="s">
        <v>55</v>
      </c>
      <c r="AT148" s="19" t="s">
        <v>61</v>
      </c>
      <c r="AU148" s="19" t="s">
        <v>132</v>
      </c>
      <c r="AV148" s="19" t="s">
        <v>63</v>
      </c>
      <c r="AW148" s="19" t="s">
        <v>63</v>
      </c>
      <c r="AX148" s="19" t="s">
        <v>63</v>
      </c>
      <c r="AY148" s="19" t="s">
        <v>64</v>
      </c>
      <c r="AZ148" s="19" t="s">
        <v>3822</v>
      </c>
      <c r="BA148" s="21">
        <v>45085</v>
      </c>
      <c r="BB148" s="19">
        <v>6</v>
      </c>
      <c r="BC148" s="19">
        <v>2023</v>
      </c>
      <c r="BD148" s="19" t="s">
        <v>63</v>
      </c>
      <c r="BE148" s="19" t="s">
        <v>63</v>
      </c>
      <c r="BF148" s="19" t="s">
        <v>63</v>
      </c>
      <c r="BG148" s="19" t="s">
        <v>64</v>
      </c>
      <c r="BH148" s="22" t="s">
        <v>4513</v>
      </c>
      <c r="BI148" s="22" t="s">
        <v>4513</v>
      </c>
      <c r="BJ148" s="22"/>
      <c r="BK148" s="22"/>
      <c r="BL148" s="19" t="s">
        <v>4513</v>
      </c>
      <c r="BM148" s="22" t="s">
        <v>4513</v>
      </c>
      <c r="BN148" s="22" t="s">
        <v>4513</v>
      </c>
      <c r="BO148" s="22"/>
      <c r="BP148" s="22"/>
      <c r="BQ148" s="19" t="s">
        <v>64</v>
      </c>
      <c r="BR148" s="22"/>
      <c r="BS148" s="22"/>
      <c r="BT148" s="19">
        <v>67</v>
      </c>
      <c r="BU148" s="22"/>
      <c r="BV148" s="19"/>
      <c r="BW148" s="19"/>
      <c r="BX148" s="19">
        <v>2023</v>
      </c>
      <c r="BY148" s="95" t="str">
        <f>IFERROR(
IF(OR(AZ148="anulado",AZ148="stand by"),CONCATENATE(AZ148,": ",AT148),
IF(OR(YEAR(BA148)=2022,YEAR(BA148)=2023),CONCATENATE("Se activó en ",YEAR(BA148)),
IF(AND(OR(AZ148="En proceso",AZ148="facturando"),AND(AV148="-",BA148="")),"Por revisar",
IF(BA148="",IF(AV148="NUEVAS",CONCATENATE("Estado: ",AZ148,", ",AV148),
IF(AX148=Meses!$A$3,"Por revisar",
IF(AT148="","Sin registro","En programación Frcst."))),"En programación")))),
"Error")</f>
        <v>Se activó en 2023</v>
      </c>
      <c r="BZ148" s="14" t="str">
        <f t="shared" si="6"/>
        <v/>
      </c>
      <c r="CA148" s="95" t="str">
        <f>IF(BY148="En programación Frcst.",VLOOKUP(AX148,Meses!$A$1:$H$14,3+HLOOKUP(Cronograma!AV148,Meses!$D$1:$G$2,2,FALSE),FALSE),
IF(BY148="En programación",BA148,""))</f>
        <v/>
      </c>
      <c r="CB148" s="95" t="str">
        <f t="shared" si="7"/>
        <v/>
      </c>
      <c r="CC148" s="91" t="str">
        <f>IFERROR(
(VLOOKUP(MONTH(CA148),Meses!$B$3:$C$14,2,FALSE)-DAY(CA148))/VLOOKUP(MONTH(CA148),Meses!$B$3:$C$14,2,FALSE)*CD148,
"")</f>
        <v/>
      </c>
      <c r="CD148" s="92">
        <f t="shared" si="8"/>
        <v>11559</v>
      </c>
    </row>
    <row r="149" spans="1:82" ht="63" thickBot="1" x14ac:dyDescent="0.6">
      <c r="A149" s="25" t="s">
        <v>510</v>
      </c>
      <c r="B149" s="25" t="s">
        <v>520</v>
      </c>
      <c r="C149" s="25" t="s">
        <v>521</v>
      </c>
      <c r="D149" s="25" t="s">
        <v>53</v>
      </c>
      <c r="E149" s="26">
        <v>44950</v>
      </c>
      <c r="F149" s="26">
        <v>45083.608275462961</v>
      </c>
      <c r="G149" s="26">
        <v>44950</v>
      </c>
      <c r="H149" s="26">
        <v>44957</v>
      </c>
      <c r="I149" s="26">
        <v>45016</v>
      </c>
      <c r="J149" s="26">
        <v>45016</v>
      </c>
      <c r="K149" s="120" t="s">
        <v>4557</v>
      </c>
      <c r="L149" s="25">
        <v>2023053946</v>
      </c>
      <c r="M149" s="26">
        <v>45072</v>
      </c>
      <c r="N149" s="26">
        <v>45085</v>
      </c>
      <c r="O149" s="25" t="s">
        <v>199</v>
      </c>
      <c r="P149" s="25" t="s">
        <v>199</v>
      </c>
      <c r="Q149" s="25" t="s">
        <v>55</v>
      </c>
      <c r="R149" s="25">
        <v>3108</v>
      </c>
      <c r="S149" s="25" t="s">
        <v>4564</v>
      </c>
      <c r="T149" s="25" t="s">
        <v>4564</v>
      </c>
      <c r="U149" s="25" t="e">
        <v>#NAME?</v>
      </c>
      <c r="V149" s="25" t="s">
        <v>56</v>
      </c>
      <c r="W149" s="25" t="s">
        <v>57</v>
      </c>
      <c r="X149" s="27">
        <v>0</v>
      </c>
      <c r="Y149" s="23">
        <v>7</v>
      </c>
      <c r="Z149" s="27">
        <v>0</v>
      </c>
      <c r="AA149" s="27">
        <v>0</v>
      </c>
      <c r="AB149" s="27">
        <v>0</v>
      </c>
      <c r="AC149" s="27">
        <v>0</v>
      </c>
      <c r="AD149" s="27">
        <v>0</v>
      </c>
      <c r="AE149" s="27">
        <v>0</v>
      </c>
      <c r="AF149" s="25" t="s">
        <v>58</v>
      </c>
      <c r="AG149" s="27">
        <v>0</v>
      </c>
      <c r="AH149" s="26">
        <v>45016</v>
      </c>
      <c r="AI149" s="25">
        <v>66</v>
      </c>
      <c r="AJ149" s="25">
        <v>7</v>
      </c>
      <c r="AK149" s="25">
        <v>59</v>
      </c>
      <c r="AL149" s="27" t="s">
        <v>4513</v>
      </c>
      <c r="AM149" s="25" t="s">
        <v>4559</v>
      </c>
      <c r="AN149" s="25">
        <v>31</v>
      </c>
      <c r="AO149" s="25" t="s">
        <v>522</v>
      </c>
      <c r="AP149" s="25" t="s">
        <v>201</v>
      </c>
      <c r="AQ149" s="25" t="s">
        <v>140</v>
      </c>
      <c r="AR149" s="25" t="s">
        <v>60</v>
      </c>
      <c r="AS149" s="25" t="s">
        <v>55</v>
      </c>
      <c r="AT149" s="25" t="s">
        <v>61</v>
      </c>
      <c r="AU149" s="25" t="s">
        <v>132</v>
      </c>
      <c r="AV149" s="25" t="s">
        <v>63</v>
      </c>
      <c r="AW149" s="25" t="s">
        <v>63</v>
      </c>
      <c r="AX149" s="25" t="s">
        <v>63</v>
      </c>
      <c r="AY149" s="25" t="s">
        <v>64</v>
      </c>
      <c r="AZ149" s="25" t="s">
        <v>3822</v>
      </c>
      <c r="BA149" s="26">
        <v>45085</v>
      </c>
      <c r="BB149" s="25">
        <v>6</v>
      </c>
      <c r="BC149" s="25">
        <v>2023</v>
      </c>
      <c r="BD149" s="25" t="s">
        <v>63</v>
      </c>
      <c r="BE149" s="25" t="s">
        <v>63</v>
      </c>
      <c r="BF149" s="25" t="s">
        <v>63</v>
      </c>
      <c r="BG149" s="25" t="s">
        <v>64</v>
      </c>
      <c r="BH149" s="27" t="s">
        <v>4513</v>
      </c>
      <c r="BI149" s="27" t="s">
        <v>4513</v>
      </c>
      <c r="BJ149" s="27"/>
      <c r="BK149" s="27"/>
      <c r="BL149" s="25" t="s">
        <v>4513</v>
      </c>
      <c r="BM149" s="27" t="s">
        <v>4513</v>
      </c>
      <c r="BN149" s="27" t="s">
        <v>4513</v>
      </c>
      <c r="BO149" s="27"/>
      <c r="BP149" s="27"/>
      <c r="BQ149" s="25" t="s">
        <v>64</v>
      </c>
      <c r="BR149" s="27"/>
      <c r="BS149" s="27"/>
      <c r="BT149" s="25">
        <v>66</v>
      </c>
      <c r="BU149" s="27"/>
      <c r="BV149" s="25"/>
      <c r="BW149" s="25"/>
      <c r="BX149" s="25">
        <v>2023</v>
      </c>
      <c r="BY149" s="95" t="str">
        <f>IFERROR(
IF(OR(AZ149="anulado",AZ149="stand by"),CONCATENATE(AZ149,": ",AT149),
IF(OR(YEAR(BA149)=2022,YEAR(BA149)=2023),CONCATENATE("Se activó en ",YEAR(BA149)),
IF(AND(OR(AZ149="En proceso",AZ149="facturando"),AND(AV149="-",BA149="")),"Por revisar",
IF(BA149="",IF(AV149="NUEVAS",CONCATENATE("Estado: ",AZ149,", ",AV149),
IF(AX149=Meses!$A$3,"Por revisar",
IF(AT149="","Sin registro","En programación Frcst."))),"En programación")))),
"Error")</f>
        <v>Se activó en 2023</v>
      </c>
      <c r="BZ149" s="14" t="str">
        <f t="shared" si="6"/>
        <v/>
      </c>
      <c r="CA149" s="95" t="str">
        <f>IF(BY149="En programación Frcst.",VLOOKUP(AX149,Meses!$A$1:$H$14,3+HLOOKUP(Cronograma!AV149,Meses!$D$1:$G$2,2,FALSE),FALSE),
IF(BY149="En programación",BA149,""))</f>
        <v/>
      </c>
      <c r="CB149" s="95" t="str">
        <f t="shared" si="7"/>
        <v/>
      </c>
      <c r="CC149" s="91" t="str">
        <f>IFERROR(
(VLOOKUP(MONTH(CA149),Meses!$B$3:$C$14,2,FALSE)-DAY(CA149))/VLOOKUP(MONTH(CA149),Meses!$B$3:$C$14,2,FALSE)*CD149,
"")</f>
        <v/>
      </c>
      <c r="CD149" s="92">
        <f t="shared" si="8"/>
        <v>3108</v>
      </c>
    </row>
    <row r="150" spans="1:82" ht="31.8" thickBot="1" x14ac:dyDescent="0.6">
      <c r="A150" s="19" t="s">
        <v>523</v>
      </c>
      <c r="B150" s="19" t="s">
        <v>524</v>
      </c>
      <c r="C150" s="19" t="s">
        <v>523</v>
      </c>
      <c r="D150" s="19" t="s">
        <v>53</v>
      </c>
      <c r="E150" s="21">
        <v>44951</v>
      </c>
      <c r="F150" s="21">
        <v>45062.802071759259</v>
      </c>
      <c r="G150" s="21">
        <v>44952</v>
      </c>
      <c r="H150" s="21">
        <v>44967</v>
      </c>
      <c r="I150" s="21">
        <v>44977</v>
      </c>
      <c r="J150" s="21">
        <v>44977</v>
      </c>
      <c r="K150" s="119" t="s">
        <v>4547</v>
      </c>
      <c r="L150" s="19">
        <v>2023022330</v>
      </c>
      <c r="M150" s="21">
        <v>44969</v>
      </c>
      <c r="N150" s="21">
        <v>44980</v>
      </c>
      <c r="O150" s="19" t="s">
        <v>54</v>
      </c>
      <c r="P150" s="19" t="s">
        <v>54</v>
      </c>
      <c r="Q150" s="19" t="s">
        <v>55</v>
      </c>
      <c r="R150" s="19">
        <v>1329</v>
      </c>
      <c r="S150" s="19" t="s">
        <v>4553</v>
      </c>
      <c r="T150" s="19" t="s">
        <v>4553</v>
      </c>
      <c r="U150" s="19" t="e">
        <v>#NAME?</v>
      </c>
      <c r="V150" s="19" t="s">
        <v>80</v>
      </c>
      <c r="W150" s="19" t="s">
        <v>68</v>
      </c>
      <c r="X150" s="23">
        <v>44963</v>
      </c>
      <c r="Y150" s="23">
        <v>44970</v>
      </c>
      <c r="Z150" s="23">
        <v>44963</v>
      </c>
      <c r="AA150" s="23">
        <v>44963</v>
      </c>
      <c r="AB150" s="19" t="s">
        <v>58</v>
      </c>
      <c r="AC150" s="23">
        <v>44966</v>
      </c>
      <c r="AD150" s="19" t="s">
        <v>58</v>
      </c>
      <c r="AE150" s="23">
        <v>44968</v>
      </c>
      <c r="AF150" s="23">
        <v>44970</v>
      </c>
      <c r="AG150" s="23">
        <v>44970</v>
      </c>
      <c r="AH150" s="21">
        <v>44977</v>
      </c>
      <c r="AI150" s="19">
        <v>26</v>
      </c>
      <c r="AJ150" s="19">
        <v>15</v>
      </c>
      <c r="AK150" s="19">
        <v>10</v>
      </c>
      <c r="AL150" s="22" t="s">
        <v>4513</v>
      </c>
      <c r="AM150" s="19" t="s">
        <v>4549</v>
      </c>
      <c r="AN150" s="19">
        <v>20</v>
      </c>
      <c r="AO150" s="19" t="s">
        <v>525</v>
      </c>
      <c r="AP150" s="19" t="s">
        <v>82</v>
      </c>
      <c r="AQ150" s="19" t="s">
        <v>82</v>
      </c>
      <c r="AR150" s="19" t="s">
        <v>60</v>
      </c>
      <c r="AS150" s="19" t="s">
        <v>55</v>
      </c>
      <c r="AT150" s="19" t="s">
        <v>61</v>
      </c>
      <c r="AU150" s="19" t="s">
        <v>62</v>
      </c>
      <c r="AV150" s="19" t="s">
        <v>63</v>
      </c>
      <c r="AW150" s="19" t="s">
        <v>63</v>
      </c>
      <c r="AX150" s="19" t="s">
        <v>63</v>
      </c>
      <c r="AY150" s="19" t="s">
        <v>64</v>
      </c>
      <c r="AZ150" s="19" t="s">
        <v>3822</v>
      </c>
      <c r="BA150" s="21">
        <v>44980</v>
      </c>
      <c r="BB150" s="19">
        <v>2</v>
      </c>
      <c r="BC150" s="19">
        <v>2023</v>
      </c>
      <c r="BD150" s="19" t="s">
        <v>63</v>
      </c>
      <c r="BE150" s="19" t="s">
        <v>63</v>
      </c>
      <c r="BF150" s="19" t="s">
        <v>63</v>
      </c>
      <c r="BG150" s="19" t="s">
        <v>64</v>
      </c>
      <c r="BH150" s="22" t="s">
        <v>4513</v>
      </c>
      <c r="BI150" s="22" t="s">
        <v>4513</v>
      </c>
      <c r="BJ150" s="22"/>
      <c r="BK150" s="22"/>
      <c r="BL150" s="19" t="s">
        <v>4513</v>
      </c>
      <c r="BM150" s="22" t="s">
        <v>4513</v>
      </c>
      <c r="BN150" s="22" t="s">
        <v>4513</v>
      </c>
      <c r="BO150" s="22"/>
      <c r="BP150" s="22"/>
      <c r="BQ150" s="19" t="s">
        <v>64</v>
      </c>
      <c r="BR150" s="22"/>
      <c r="BS150" s="22"/>
      <c r="BT150" s="19">
        <v>26</v>
      </c>
      <c r="BU150" s="22"/>
      <c r="BV150" s="19"/>
      <c r="BW150" s="19"/>
      <c r="BX150" s="19">
        <v>2023</v>
      </c>
      <c r="BY150" s="95" t="str">
        <f>IFERROR(
IF(OR(AZ150="anulado",AZ150="stand by"),CONCATENATE(AZ150,": ",AT150),
IF(OR(YEAR(BA150)=2022,YEAR(BA150)=2023),CONCATENATE("Se activó en ",YEAR(BA150)),
IF(AND(OR(AZ150="En proceso",AZ150="facturando"),AND(AV150="-",BA150="")),"Por revisar",
IF(BA150="",IF(AV150="NUEVAS",CONCATENATE("Estado: ",AZ150,", ",AV150),
IF(AX150=Meses!$A$3,"Por revisar",
IF(AT150="","Sin registro","En programación Frcst."))),"En programación")))),
"Error")</f>
        <v>Se activó en 2023</v>
      </c>
      <c r="BZ150" s="14" t="str">
        <f t="shared" si="6"/>
        <v/>
      </c>
      <c r="CA150" s="95" t="str">
        <f>IF(BY150="En programación Frcst.",VLOOKUP(AX150,Meses!$A$1:$H$14,3+HLOOKUP(Cronograma!AV150,Meses!$D$1:$G$2,2,FALSE),FALSE),
IF(BY150="En programación",BA150,""))</f>
        <v/>
      </c>
      <c r="CB150" s="95" t="str">
        <f t="shared" si="7"/>
        <v/>
      </c>
      <c r="CC150" s="91" t="str">
        <f>IFERROR(
(VLOOKUP(MONTH(CA150),Meses!$B$3:$C$14,2,FALSE)-DAY(CA150))/VLOOKUP(MONTH(CA150),Meses!$B$3:$C$14,2,FALSE)*CD150,
"")</f>
        <v/>
      </c>
      <c r="CD150" s="92">
        <f t="shared" si="8"/>
        <v>1329</v>
      </c>
    </row>
    <row r="151" spans="1:82" ht="31.8" thickBot="1" x14ac:dyDescent="0.6">
      <c r="A151" s="25" t="s">
        <v>526</v>
      </c>
      <c r="B151" s="25" t="s">
        <v>527</v>
      </c>
      <c r="C151" s="25" t="s">
        <v>528</v>
      </c>
      <c r="D151" s="25" t="s">
        <v>53</v>
      </c>
      <c r="E151" s="26">
        <v>44951</v>
      </c>
      <c r="F151" s="26">
        <v>44981.699849537043</v>
      </c>
      <c r="G151" s="26">
        <v>44951</v>
      </c>
      <c r="H151" s="26">
        <v>44958</v>
      </c>
      <c r="I151" s="26">
        <v>45098</v>
      </c>
      <c r="J151" s="26">
        <v>45098</v>
      </c>
      <c r="K151" s="120" t="s">
        <v>4534</v>
      </c>
      <c r="L151" s="25">
        <v>2023072847</v>
      </c>
      <c r="M151" s="26">
        <v>45131</v>
      </c>
      <c r="N151" s="26">
        <v>45148</v>
      </c>
      <c r="O151" s="25" t="s">
        <v>199</v>
      </c>
      <c r="P151" s="25" t="s">
        <v>199</v>
      </c>
      <c r="Q151" s="25" t="s">
        <v>55</v>
      </c>
      <c r="R151" s="25">
        <v>14096</v>
      </c>
      <c r="S151" s="25" t="s">
        <v>4576</v>
      </c>
      <c r="T151" s="25" t="s">
        <v>4576</v>
      </c>
      <c r="U151" s="25" t="e">
        <v>#NAME?</v>
      </c>
      <c r="V151" s="25" t="s">
        <v>56</v>
      </c>
      <c r="W151" s="25" t="s">
        <v>57</v>
      </c>
      <c r="X151" s="27">
        <v>0</v>
      </c>
      <c r="Y151" s="23">
        <v>7</v>
      </c>
      <c r="Z151" s="27">
        <v>0</v>
      </c>
      <c r="AA151" s="27">
        <v>0</v>
      </c>
      <c r="AB151" s="27">
        <v>0</v>
      </c>
      <c r="AC151" s="27">
        <v>0</v>
      </c>
      <c r="AD151" s="27">
        <v>0</v>
      </c>
      <c r="AE151" s="27">
        <v>0</v>
      </c>
      <c r="AF151" s="25" t="s">
        <v>58</v>
      </c>
      <c r="AG151" s="27">
        <v>0</v>
      </c>
      <c r="AH151" s="26">
        <v>45098</v>
      </c>
      <c r="AI151" s="25">
        <v>147</v>
      </c>
      <c r="AJ151" s="25">
        <v>7</v>
      </c>
      <c r="AK151" s="25">
        <v>140</v>
      </c>
      <c r="AL151" s="27" t="s">
        <v>4513</v>
      </c>
      <c r="AM151" s="25" t="s">
        <v>4536</v>
      </c>
      <c r="AN151" s="25">
        <v>21</v>
      </c>
      <c r="AO151" s="25" t="s">
        <v>529</v>
      </c>
      <c r="AP151" s="25" t="s">
        <v>530</v>
      </c>
      <c r="AQ151" s="25" t="s">
        <v>140</v>
      </c>
      <c r="AR151" s="25" t="s">
        <v>94</v>
      </c>
      <c r="AS151" s="25" t="s">
        <v>55</v>
      </c>
      <c r="AT151" s="25" t="s">
        <v>61</v>
      </c>
      <c r="AU151" s="25" t="s">
        <v>132</v>
      </c>
      <c r="AV151" s="25" t="s">
        <v>63</v>
      </c>
      <c r="AW151" s="25" t="s">
        <v>63</v>
      </c>
      <c r="AX151" s="25" t="s">
        <v>63</v>
      </c>
      <c r="AY151" s="25" t="s">
        <v>64</v>
      </c>
      <c r="AZ151" s="25" t="s">
        <v>3822</v>
      </c>
      <c r="BA151" s="26">
        <v>45148</v>
      </c>
      <c r="BB151" s="25">
        <v>8</v>
      </c>
      <c r="BC151" s="25">
        <v>2023</v>
      </c>
      <c r="BD151" s="25" t="s">
        <v>63</v>
      </c>
      <c r="BE151" s="25" t="s">
        <v>63</v>
      </c>
      <c r="BF151" s="25" t="s">
        <v>63</v>
      </c>
      <c r="BG151" s="25" t="s">
        <v>64</v>
      </c>
      <c r="BH151" s="27" t="s">
        <v>4513</v>
      </c>
      <c r="BI151" s="27" t="s">
        <v>4513</v>
      </c>
      <c r="BJ151" s="27"/>
      <c r="BK151" s="27"/>
      <c r="BL151" s="25" t="s">
        <v>4513</v>
      </c>
      <c r="BM151" s="27" t="s">
        <v>4513</v>
      </c>
      <c r="BN151" s="27" t="s">
        <v>4513</v>
      </c>
      <c r="BO151" s="27"/>
      <c r="BP151" s="27"/>
      <c r="BQ151" s="25" t="s">
        <v>64</v>
      </c>
      <c r="BR151" s="27"/>
      <c r="BS151" s="27"/>
      <c r="BT151" s="25">
        <v>147</v>
      </c>
      <c r="BU151" s="27"/>
      <c r="BV151" s="25"/>
      <c r="BW151" s="25"/>
      <c r="BX151" s="25">
        <v>2023</v>
      </c>
      <c r="BY151" s="95" t="str">
        <f>IFERROR(
IF(OR(AZ151="anulado",AZ151="stand by"),CONCATENATE(AZ151,": ",AT151),
IF(OR(YEAR(BA151)=2022,YEAR(BA151)=2023),CONCATENATE("Se activó en ",YEAR(BA151)),
IF(AND(OR(AZ151="En proceso",AZ151="facturando"),AND(AV151="-",BA151="")),"Por revisar",
IF(BA151="",IF(AV151="NUEVAS",CONCATENATE("Estado: ",AZ151,", ",AV151),
IF(AX151=Meses!$A$3,"Por revisar",
IF(AT151="","Sin registro","En programación Frcst."))),"En programación")))),
"Error")</f>
        <v>Se activó en 2023</v>
      </c>
      <c r="BZ151" s="14" t="str">
        <f t="shared" si="6"/>
        <v/>
      </c>
      <c r="CA151" s="95" t="str">
        <f>IF(BY151="En programación Frcst.",VLOOKUP(AX151,Meses!$A$1:$H$14,3+HLOOKUP(Cronograma!AV151,Meses!$D$1:$G$2,2,FALSE),FALSE),
IF(BY151="En programación",BA151,""))</f>
        <v/>
      </c>
      <c r="CB151" s="95" t="str">
        <f t="shared" si="7"/>
        <v/>
      </c>
      <c r="CC151" s="91" t="str">
        <f>IFERROR(
(VLOOKUP(MONTH(CA151),Meses!$B$3:$C$14,2,FALSE)-DAY(CA151))/VLOOKUP(MONTH(CA151),Meses!$B$3:$C$14,2,FALSE)*CD151,
"")</f>
        <v/>
      </c>
      <c r="CD151" s="92">
        <f t="shared" si="8"/>
        <v>14096</v>
      </c>
    </row>
    <row r="152" spans="1:82" ht="31.8" thickBot="1" x14ac:dyDescent="0.6">
      <c r="A152" s="19" t="s">
        <v>531</v>
      </c>
      <c r="B152" s="19" t="s">
        <v>532</v>
      </c>
      <c r="C152" s="19" t="s">
        <v>533</v>
      </c>
      <c r="D152" s="19" t="s">
        <v>53</v>
      </c>
      <c r="E152" s="21">
        <v>44952</v>
      </c>
      <c r="F152" s="21">
        <v>45062.802187499998</v>
      </c>
      <c r="G152" s="21">
        <v>44954</v>
      </c>
      <c r="H152" s="21">
        <v>44963</v>
      </c>
      <c r="I152" s="21">
        <v>44993</v>
      </c>
      <c r="J152" s="21">
        <v>44993</v>
      </c>
      <c r="K152" s="119" t="s">
        <v>4557</v>
      </c>
      <c r="L152" s="19">
        <v>2023024612</v>
      </c>
      <c r="M152" s="21">
        <v>44983</v>
      </c>
      <c r="N152" s="21">
        <v>44994</v>
      </c>
      <c r="O152" s="19" t="s">
        <v>54</v>
      </c>
      <c r="P152" s="19" t="s">
        <v>54</v>
      </c>
      <c r="Q152" s="19" t="s">
        <v>55</v>
      </c>
      <c r="R152" s="19">
        <v>5723</v>
      </c>
      <c r="S152" s="19" t="s">
        <v>4574</v>
      </c>
      <c r="T152" s="19" t="s">
        <v>4574</v>
      </c>
      <c r="U152" s="19" t="e">
        <v>#NAME?</v>
      </c>
      <c r="V152" s="19" t="s">
        <v>136</v>
      </c>
      <c r="W152" s="19" t="s">
        <v>155</v>
      </c>
      <c r="X152" s="23">
        <v>44974</v>
      </c>
      <c r="Y152" s="23">
        <v>44981</v>
      </c>
      <c r="Z152" s="23">
        <v>44974</v>
      </c>
      <c r="AA152" s="23">
        <v>44974</v>
      </c>
      <c r="AB152" s="19" t="s">
        <v>58</v>
      </c>
      <c r="AC152" s="23">
        <v>44977</v>
      </c>
      <c r="AD152" s="23">
        <v>44979</v>
      </c>
      <c r="AE152" s="23">
        <v>44984</v>
      </c>
      <c r="AF152" s="23">
        <v>44986</v>
      </c>
      <c r="AG152" s="23">
        <v>44986</v>
      </c>
      <c r="AH152" s="21">
        <v>44993</v>
      </c>
      <c r="AI152" s="19">
        <v>41</v>
      </c>
      <c r="AJ152" s="19">
        <v>9</v>
      </c>
      <c r="AK152" s="19">
        <v>30</v>
      </c>
      <c r="AL152" s="22" t="s">
        <v>4513</v>
      </c>
      <c r="AM152" s="19" t="s">
        <v>4559</v>
      </c>
      <c r="AN152" s="19">
        <v>8</v>
      </c>
      <c r="AO152" s="19" t="s">
        <v>534</v>
      </c>
      <c r="AP152" s="19" t="s">
        <v>82</v>
      </c>
      <c r="AQ152" s="19" t="s">
        <v>82</v>
      </c>
      <c r="AR152" s="19" t="s">
        <v>60</v>
      </c>
      <c r="AS152" s="19" t="s">
        <v>55</v>
      </c>
      <c r="AT152" s="19" t="s">
        <v>61</v>
      </c>
      <c r="AU152" s="19" t="s">
        <v>62</v>
      </c>
      <c r="AV152" s="19" t="s">
        <v>63</v>
      </c>
      <c r="AW152" s="19" t="s">
        <v>63</v>
      </c>
      <c r="AX152" s="19" t="s">
        <v>63</v>
      </c>
      <c r="AY152" s="19" t="s">
        <v>64</v>
      </c>
      <c r="AZ152" s="19" t="s">
        <v>3822</v>
      </c>
      <c r="BA152" s="21">
        <v>44994</v>
      </c>
      <c r="BB152" s="19">
        <v>3</v>
      </c>
      <c r="BC152" s="19">
        <v>2023</v>
      </c>
      <c r="BD152" s="19" t="s">
        <v>63</v>
      </c>
      <c r="BE152" s="19" t="s">
        <v>63</v>
      </c>
      <c r="BF152" s="19" t="s">
        <v>63</v>
      </c>
      <c r="BG152" s="19" t="s">
        <v>64</v>
      </c>
      <c r="BH152" s="22" t="s">
        <v>4513</v>
      </c>
      <c r="BI152" s="22" t="s">
        <v>4513</v>
      </c>
      <c r="BJ152" s="22"/>
      <c r="BK152" s="22"/>
      <c r="BL152" s="19" t="s">
        <v>4513</v>
      </c>
      <c r="BM152" s="22" t="s">
        <v>4513</v>
      </c>
      <c r="BN152" s="22" t="s">
        <v>4513</v>
      </c>
      <c r="BO152" s="22"/>
      <c r="BP152" s="22"/>
      <c r="BQ152" s="19" t="s">
        <v>64</v>
      </c>
      <c r="BR152" s="22"/>
      <c r="BS152" s="22"/>
      <c r="BT152" s="19">
        <v>41</v>
      </c>
      <c r="BU152" s="22"/>
      <c r="BV152" s="19"/>
      <c r="BW152" s="19"/>
      <c r="BX152" s="19">
        <v>2023</v>
      </c>
      <c r="BY152" s="95" t="str">
        <f>IFERROR(
IF(OR(AZ152="anulado",AZ152="stand by"),CONCATENATE(AZ152,": ",AT152),
IF(OR(YEAR(BA152)=2022,YEAR(BA152)=2023),CONCATENATE("Se activó en ",YEAR(BA152)),
IF(AND(OR(AZ152="En proceso",AZ152="facturando"),AND(AV152="-",BA152="")),"Por revisar",
IF(BA152="",IF(AV152="NUEVAS",CONCATENATE("Estado: ",AZ152,", ",AV152),
IF(AX152=Meses!$A$3,"Por revisar",
IF(AT152="","Sin registro","En programación Frcst."))),"En programación")))),
"Error")</f>
        <v>Se activó en 2023</v>
      </c>
      <c r="BZ152" s="14" t="str">
        <f t="shared" si="6"/>
        <v/>
      </c>
      <c r="CA152" s="95" t="str">
        <f>IF(BY152="En programación Frcst.",VLOOKUP(AX152,Meses!$A$1:$H$14,3+HLOOKUP(Cronograma!AV152,Meses!$D$1:$G$2,2,FALSE),FALSE),
IF(BY152="En programación",BA152,""))</f>
        <v/>
      </c>
      <c r="CB152" s="95" t="str">
        <f t="shared" si="7"/>
        <v/>
      </c>
      <c r="CC152" s="91" t="str">
        <f>IFERROR(
(VLOOKUP(MONTH(CA152),Meses!$B$3:$C$14,2,FALSE)-DAY(CA152))/VLOOKUP(MONTH(CA152),Meses!$B$3:$C$14,2,FALSE)*CD152,
"")</f>
        <v/>
      </c>
      <c r="CD152" s="92">
        <f t="shared" si="8"/>
        <v>5723</v>
      </c>
    </row>
    <row r="153" spans="1:82" ht="47.4" thickBot="1" x14ac:dyDescent="0.6">
      <c r="A153" s="25" t="s">
        <v>531</v>
      </c>
      <c r="B153" s="25" t="s">
        <v>535</v>
      </c>
      <c r="C153" s="25" t="s">
        <v>536</v>
      </c>
      <c r="D153" s="25" t="s">
        <v>53</v>
      </c>
      <c r="E153" s="26">
        <v>44952</v>
      </c>
      <c r="F153" s="26">
        <v>45062.802106481482</v>
      </c>
      <c r="G153" s="26">
        <v>44954</v>
      </c>
      <c r="H153" s="26">
        <v>44963</v>
      </c>
      <c r="I153" s="26">
        <v>44993</v>
      </c>
      <c r="J153" s="26">
        <v>44993</v>
      </c>
      <c r="K153" s="120" t="s">
        <v>4557</v>
      </c>
      <c r="L153" s="25">
        <v>2023024613</v>
      </c>
      <c r="M153" s="26">
        <v>44983</v>
      </c>
      <c r="N153" s="26">
        <v>44994</v>
      </c>
      <c r="O153" s="25" t="s">
        <v>54</v>
      </c>
      <c r="P153" s="25" t="s">
        <v>54</v>
      </c>
      <c r="Q153" s="25" t="s">
        <v>55</v>
      </c>
      <c r="R153" s="25">
        <v>522</v>
      </c>
      <c r="S153" s="25" t="s">
        <v>4574</v>
      </c>
      <c r="T153" s="25" t="s">
        <v>4574</v>
      </c>
      <c r="U153" s="25" t="e">
        <v>#NAME?</v>
      </c>
      <c r="V153" s="25" t="s">
        <v>80</v>
      </c>
      <c r="W153" s="25" t="s">
        <v>68</v>
      </c>
      <c r="X153" s="23">
        <v>44979</v>
      </c>
      <c r="Y153" s="23">
        <v>44986</v>
      </c>
      <c r="Z153" s="23">
        <v>44979</v>
      </c>
      <c r="AA153" s="23">
        <v>44979</v>
      </c>
      <c r="AB153" s="25" t="s">
        <v>58</v>
      </c>
      <c r="AC153" s="23">
        <v>44982</v>
      </c>
      <c r="AD153" s="25" t="s">
        <v>58</v>
      </c>
      <c r="AE153" s="23">
        <v>44984</v>
      </c>
      <c r="AF153" s="23">
        <v>44986</v>
      </c>
      <c r="AG153" s="23">
        <v>44986</v>
      </c>
      <c r="AH153" s="26">
        <v>44993</v>
      </c>
      <c r="AI153" s="25">
        <v>41</v>
      </c>
      <c r="AJ153" s="25">
        <v>9</v>
      </c>
      <c r="AK153" s="25">
        <v>30</v>
      </c>
      <c r="AL153" s="27" t="s">
        <v>4513</v>
      </c>
      <c r="AM153" s="25" t="s">
        <v>4559</v>
      </c>
      <c r="AN153" s="25">
        <v>8</v>
      </c>
      <c r="AO153" s="25" t="s">
        <v>537</v>
      </c>
      <c r="AP153" s="25" t="s">
        <v>82</v>
      </c>
      <c r="AQ153" s="25" t="s">
        <v>82</v>
      </c>
      <c r="AR153" s="25" t="s">
        <v>60</v>
      </c>
      <c r="AS153" s="25" t="s">
        <v>55</v>
      </c>
      <c r="AT153" s="25" t="s">
        <v>61</v>
      </c>
      <c r="AU153" s="25" t="s">
        <v>62</v>
      </c>
      <c r="AV153" s="25" t="s">
        <v>63</v>
      </c>
      <c r="AW153" s="25" t="s">
        <v>63</v>
      </c>
      <c r="AX153" s="25" t="s">
        <v>63</v>
      </c>
      <c r="AY153" s="25" t="s">
        <v>64</v>
      </c>
      <c r="AZ153" s="25" t="s">
        <v>3822</v>
      </c>
      <c r="BA153" s="26">
        <v>44994</v>
      </c>
      <c r="BB153" s="25">
        <v>3</v>
      </c>
      <c r="BC153" s="25">
        <v>2023</v>
      </c>
      <c r="BD153" s="25" t="s">
        <v>63</v>
      </c>
      <c r="BE153" s="25" t="s">
        <v>63</v>
      </c>
      <c r="BF153" s="25" t="s">
        <v>63</v>
      </c>
      <c r="BG153" s="25" t="s">
        <v>64</v>
      </c>
      <c r="BH153" s="27" t="s">
        <v>4513</v>
      </c>
      <c r="BI153" s="27" t="s">
        <v>4513</v>
      </c>
      <c r="BJ153" s="27"/>
      <c r="BK153" s="27"/>
      <c r="BL153" s="25" t="s">
        <v>4513</v>
      </c>
      <c r="BM153" s="27" t="s">
        <v>4513</v>
      </c>
      <c r="BN153" s="27" t="s">
        <v>4513</v>
      </c>
      <c r="BO153" s="27"/>
      <c r="BP153" s="27"/>
      <c r="BQ153" s="25" t="s">
        <v>64</v>
      </c>
      <c r="BR153" s="27"/>
      <c r="BS153" s="27"/>
      <c r="BT153" s="25">
        <v>41</v>
      </c>
      <c r="BU153" s="27"/>
      <c r="BV153" s="25"/>
      <c r="BW153" s="25"/>
      <c r="BX153" s="25">
        <v>2023</v>
      </c>
      <c r="BY153" s="95" t="str">
        <f>IFERROR(
IF(OR(AZ153="anulado",AZ153="stand by"),CONCATENATE(AZ153,": ",AT153),
IF(OR(YEAR(BA153)=2022,YEAR(BA153)=2023),CONCATENATE("Se activó en ",YEAR(BA153)),
IF(AND(OR(AZ153="En proceso",AZ153="facturando"),AND(AV153="-",BA153="")),"Por revisar",
IF(BA153="",IF(AV153="NUEVAS",CONCATENATE("Estado: ",AZ153,", ",AV153),
IF(AX153=Meses!$A$3,"Por revisar",
IF(AT153="","Sin registro","En programación Frcst."))),"En programación")))),
"Error")</f>
        <v>Se activó en 2023</v>
      </c>
      <c r="BZ153" s="14" t="str">
        <f t="shared" si="6"/>
        <v/>
      </c>
      <c r="CA153" s="95" t="str">
        <f>IF(BY153="En programación Frcst.",VLOOKUP(AX153,Meses!$A$1:$H$14,3+HLOOKUP(Cronograma!AV153,Meses!$D$1:$G$2,2,FALSE),FALSE),
IF(BY153="En programación",BA153,""))</f>
        <v/>
      </c>
      <c r="CB153" s="95" t="str">
        <f t="shared" si="7"/>
        <v/>
      </c>
      <c r="CC153" s="91" t="str">
        <f>IFERROR(
(VLOOKUP(MONTH(CA153),Meses!$B$3:$C$14,2,FALSE)-DAY(CA153))/VLOOKUP(MONTH(CA153),Meses!$B$3:$C$14,2,FALSE)*CD153,
"")</f>
        <v/>
      </c>
      <c r="CD153" s="92">
        <f t="shared" si="8"/>
        <v>522</v>
      </c>
    </row>
    <row r="154" spans="1:82" ht="78.599999999999994" thickBot="1" x14ac:dyDescent="0.6">
      <c r="A154" s="19" t="s">
        <v>538</v>
      </c>
      <c r="B154" s="19" t="s">
        <v>539</v>
      </c>
      <c r="C154" s="19" t="s">
        <v>540</v>
      </c>
      <c r="D154" s="19" t="s">
        <v>53</v>
      </c>
      <c r="E154" s="21">
        <v>44952</v>
      </c>
      <c r="F154" s="21">
        <v>44952</v>
      </c>
      <c r="G154" s="21">
        <v>44954</v>
      </c>
      <c r="H154" s="21">
        <v>44960</v>
      </c>
      <c r="I154" s="21">
        <v>45087</v>
      </c>
      <c r="J154" s="21">
        <v>45087</v>
      </c>
      <c r="K154" s="119" t="s">
        <v>4534</v>
      </c>
      <c r="L154" s="19">
        <v>2023071995</v>
      </c>
      <c r="M154" s="21">
        <v>45119</v>
      </c>
      <c r="N154" s="21">
        <v>45134</v>
      </c>
      <c r="O154" s="19" t="s">
        <v>72</v>
      </c>
      <c r="P154" s="19" t="s">
        <v>72</v>
      </c>
      <c r="Q154" s="19" t="s">
        <v>55</v>
      </c>
      <c r="R154" s="19">
        <v>12816</v>
      </c>
      <c r="S154" s="19" t="s">
        <v>4535</v>
      </c>
      <c r="T154" s="19" t="s">
        <v>4535</v>
      </c>
      <c r="U154" s="19" t="e">
        <v>#NAME?</v>
      </c>
      <c r="V154" s="19" t="s">
        <v>136</v>
      </c>
      <c r="W154" s="19" t="s">
        <v>74</v>
      </c>
      <c r="X154" s="23">
        <v>45073</v>
      </c>
      <c r="Y154" s="23">
        <v>45080</v>
      </c>
      <c r="Z154" s="23">
        <v>45073</v>
      </c>
      <c r="AA154" s="23">
        <v>45073</v>
      </c>
      <c r="AB154" s="19" t="s">
        <v>58</v>
      </c>
      <c r="AC154" s="23">
        <v>45076</v>
      </c>
      <c r="AD154" s="23">
        <v>45078</v>
      </c>
      <c r="AE154" s="23">
        <v>45083</v>
      </c>
      <c r="AF154" s="19" t="s">
        <v>58</v>
      </c>
      <c r="AG154" s="23">
        <v>45083</v>
      </c>
      <c r="AH154" s="21">
        <v>45087</v>
      </c>
      <c r="AI154" s="19">
        <v>135</v>
      </c>
      <c r="AJ154" s="19">
        <v>6</v>
      </c>
      <c r="AK154" s="19">
        <v>127</v>
      </c>
      <c r="AL154" s="22" t="s">
        <v>4513</v>
      </c>
      <c r="AM154" s="19" t="s">
        <v>4536</v>
      </c>
      <c r="AN154" s="19">
        <v>10</v>
      </c>
      <c r="AO154" s="19" t="s">
        <v>541</v>
      </c>
      <c r="AP154" s="19" t="s">
        <v>76</v>
      </c>
      <c r="AQ154" s="19" t="s">
        <v>76</v>
      </c>
      <c r="AR154" s="19" t="s">
        <v>94</v>
      </c>
      <c r="AS154" s="19" t="s">
        <v>55</v>
      </c>
      <c r="AT154" s="19" t="s">
        <v>61</v>
      </c>
      <c r="AU154" s="19" t="s">
        <v>132</v>
      </c>
      <c r="AV154" s="19" t="s">
        <v>63</v>
      </c>
      <c r="AW154" s="19" t="s">
        <v>63</v>
      </c>
      <c r="AX154" s="19" t="s">
        <v>63</v>
      </c>
      <c r="AY154" s="19" t="s">
        <v>64</v>
      </c>
      <c r="AZ154" s="19" t="s">
        <v>3822</v>
      </c>
      <c r="BA154" s="21">
        <v>45134</v>
      </c>
      <c r="BB154" s="19">
        <v>7</v>
      </c>
      <c r="BC154" s="19">
        <v>2023</v>
      </c>
      <c r="BD154" s="19" t="s">
        <v>63</v>
      </c>
      <c r="BE154" s="19" t="s">
        <v>63</v>
      </c>
      <c r="BF154" s="19" t="s">
        <v>63</v>
      </c>
      <c r="BG154" s="19" t="s">
        <v>64</v>
      </c>
      <c r="BH154" s="22" t="s">
        <v>4513</v>
      </c>
      <c r="BI154" s="22" t="s">
        <v>4513</v>
      </c>
      <c r="BJ154" s="22"/>
      <c r="BK154" s="22"/>
      <c r="BL154" s="19" t="s">
        <v>4513</v>
      </c>
      <c r="BM154" s="22" t="s">
        <v>4513</v>
      </c>
      <c r="BN154" s="22" t="s">
        <v>4513</v>
      </c>
      <c r="BO154" s="22"/>
      <c r="BP154" s="22"/>
      <c r="BQ154" s="19" t="s">
        <v>64</v>
      </c>
      <c r="BR154" s="22"/>
      <c r="BS154" s="22"/>
      <c r="BT154" s="19">
        <v>135</v>
      </c>
      <c r="BU154" s="22"/>
      <c r="BV154" s="19"/>
      <c r="BW154" s="19"/>
      <c r="BX154" s="19">
        <v>2023</v>
      </c>
      <c r="BY154" s="95" t="str">
        <f>IFERROR(
IF(OR(AZ154="anulado",AZ154="stand by"),CONCATENATE(AZ154,": ",AT154),
IF(OR(YEAR(BA154)=2022,YEAR(BA154)=2023),CONCATENATE("Se activó en ",YEAR(BA154)),
IF(AND(OR(AZ154="En proceso",AZ154="facturando"),AND(AV154="-",BA154="")),"Por revisar",
IF(BA154="",IF(AV154="NUEVAS",CONCATENATE("Estado: ",AZ154,", ",AV154),
IF(AX154=Meses!$A$3,"Por revisar",
IF(AT154="","Sin registro","En programación Frcst."))),"En programación")))),
"Error")</f>
        <v>Se activó en 2023</v>
      </c>
      <c r="BZ154" s="14" t="str">
        <f t="shared" si="6"/>
        <v/>
      </c>
      <c r="CA154" s="95" t="str">
        <f>IF(BY154="En programación Frcst.",VLOOKUP(AX154,Meses!$A$1:$H$14,3+HLOOKUP(Cronograma!AV154,Meses!$D$1:$G$2,2,FALSE),FALSE),
IF(BY154="En programación",BA154,""))</f>
        <v/>
      </c>
      <c r="CB154" s="95" t="str">
        <f t="shared" si="7"/>
        <v/>
      </c>
      <c r="CC154" s="91" t="str">
        <f>IFERROR(
(VLOOKUP(MONTH(CA154),Meses!$B$3:$C$14,2,FALSE)-DAY(CA154))/VLOOKUP(MONTH(CA154),Meses!$B$3:$C$14,2,FALSE)*CD154,
"")</f>
        <v/>
      </c>
      <c r="CD154" s="92">
        <f t="shared" si="8"/>
        <v>12816</v>
      </c>
    </row>
    <row r="155" spans="1:82" ht="78.599999999999994" thickBot="1" x14ac:dyDescent="0.6">
      <c r="A155" s="25" t="s">
        <v>538</v>
      </c>
      <c r="B155" s="25" t="s">
        <v>542</v>
      </c>
      <c r="C155" s="25" t="s">
        <v>543</v>
      </c>
      <c r="D155" s="25" t="s">
        <v>345</v>
      </c>
      <c r="E155" s="26">
        <v>44952</v>
      </c>
      <c r="F155" s="26">
        <v>44952</v>
      </c>
      <c r="G155" s="26">
        <v>44954</v>
      </c>
      <c r="H155" s="26">
        <v>44958</v>
      </c>
      <c r="I155" s="27"/>
      <c r="J155" s="27"/>
      <c r="K155" s="27">
        <v>0</v>
      </c>
      <c r="L155" s="27"/>
      <c r="M155" s="27"/>
      <c r="N155" s="27"/>
      <c r="O155" s="25" t="s">
        <v>448</v>
      </c>
      <c r="P155" s="25" t="s">
        <v>448</v>
      </c>
      <c r="Q155" s="25" t="s">
        <v>55</v>
      </c>
      <c r="R155" s="25">
        <v>8363</v>
      </c>
      <c r="S155" s="25" t="s">
        <v>145</v>
      </c>
      <c r="T155" s="25" t="s">
        <v>145</v>
      </c>
      <c r="U155" s="25" t="e">
        <v>#NAME?</v>
      </c>
      <c r="V155" s="27"/>
      <c r="W155" s="27"/>
      <c r="X155" s="27">
        <v>0</v>
      </c>
      <c r="Y155" s="23">
        <v>7</v>
      </c>
      <c r="Z155" s="27">
        <v>0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5" t="s">
        <v>58</v>
      </c>
      <c r="AG155" s="27">
        <v>0</v>
      </c>
      <c r="AH155" s="27">
        <v>0</v>
      </c>
      <c r="AI155" s="25">
        <v>-44952</v>
      </c>
      <c r="AJ155" s="25">
        <v>4</v>
      </c>
      <c r="AK155" s="25">
        <v>-44958</v>
      </c>
      <c r="AL155" s="27" t="s">
        <v>4513</v>
      </c>
      <c r="AM155" s="27">
        <v>0</v>
      </c>
      <c r="AN155" s="27" t="s">
        <v>4513</v>
      </c>
      <c r="AO155" s="25" t="s">
        <v>544</v>
      </c>
      <c r="AP155" s="25" t="s">
        <v>450</v>
      </c>
      <c r="AQ155" s="25" t="s">
        <v>451</v>
      </c>
      <c r="AR155" s="25" t="s">
        <v>60</v>
      </c>
      <c r="AS155" s="25" t="s">
        <v>55</v>
      </c>
      <c r="AT155" s="25" t="s">
        <v>347</v>
      </c>
      <c r="AU155" s="25" t="s">
        <v>132</v>
      </c>
      <c r="AV155" s="25" t="s">
        <v>63</v>
      </c>
      <c r="AW155" s="25" t="s">
        <v>63</v>
      </c>
      <c r="AX155" s="25" t="s">
        <v>63</v>
      </c>
      <c r="AY155" s="25" t="s">
        <v>64</v>
      </c>
      <c r="AZ155" s="25" t="s">
        <v>3827</v>
      </c>
      <c r="BA155" s="27">
        <v>0</v>
      </c>
      <c r="BB155" s="27"/>
      <c r="BC155" s="27"/>
      <c r="BD155" s="25" t="s">
        <v>63</v>
      </c>
      <c r="BE155" s="25" t="s">
        <v>63</v>
      </c>
      <c r="BF155" s="25" t="s">
        <v>63</v>
      </c>
      <c r="BG155" s="25" t="s">
        <v>64</v>
      </c>
      <c r="BH155" s="27" t="s">
        <v>4513</v>
      </c>
      <c r="BI155" s="27" t="s">
        <v>4513</v>
      </c>
      <c r="BJ155" s="27"/>
      <c r="BK155" s="27"/>
      <c r="BL155" s="25" t="s">
        <v>4513</v>
      </c>
      <c r="BM155" s="27" t="s">
        <v>4513</v>
      </c>
      <c r="BN155" s="27" t="s">
        <v>4513</v>
      </c>
      <c r="BO155" s="25" t="s">
        <v>3841</v>
      </c>
      <c r="BP155" s="27"/>
      <c r="BQ155" s="25" t="s">
        <v>64</v>
      </c>
      <c r="BR155" s="27"/>
      <c r="BS155" s="27"/>
      <c r="BT155" s="27"/>
      <c r="BU155" s="27"/>
      <c r="BV155" s="25"/>
      <c r="BW155" s="25" t="s">
        <v>3823</v>
      </c>
      <c r="BX155" s="27"/>
      <c r="BY155" s="95" t="str">
        <f>IFERROR(
IF(OR(AZ155="anulado",AZ155="stand by"),CONCATENATE(AZ155,": ",AT155),
IF(OR(YEAR(BA155)=2022,YEAR(BA155)=2023),CONCATENATE("Se activó en ",YEAR(BA155)),
IF(AND(OR(AZ155="En proceso",AZ155="facturando"),AND(AV155="-",BA155="")),"Por revisar",
IF(BA155="",IF(AV155="NUEVAS",CONCATENATE("Estado: ",AZ155,", ",AV155),
IF(AX155=Meses!$A$3,"Por revisar",
IF(AT155="","Sin registro","En programación Frcst."))),"En programación")))),
"Error")</f>
        <v>anulado: Desistido</v>
      </c>
      <c r="BZ155" s="14" t="str">
        <f t="shared" si="6"/>
        <v/>
      </c>
      <c r="CA155" s="95" t="str">
        <f>IF(BY155="En programación Frcst.",VLOOKUP(AX155,Meses!$A$1:$H$14,3+HLOOKUP(Cronograma!AV155,Meses!$D$1:$G$2,2,FALSE),FALSE),
IF(BY155="En programación",BA155,""))</f>
        <v/>
      </c>
      <c r="CB155" s="95" t="str">
        <f t="shared" si="7"/>
        <v/>
      </c>
      <c r="CC155" s="91" t="str">
        <f>IFERROR(
(VLOOKUP(MONTH(CA155),Meses!$B$3:$C$14,2,FALSE)-DAY(CA155))/VLOOKUP(MONTH(CA155),Meses!$B$3:$C$14,2,FALSE)*CD155,
"")</f>
        <v/>
      </c>
      <c r="CD155" s="92">
        <f t="shared" si="8"/>
        <v>8363</v>
      </c>
    </row>
    <row r="156" spans="1:82" ht="78.599999999999994" thickBot="1" x14ac:dyDescent="0.6">
      <c r="A156" s="19" t="s">
        <v>538</v>
      </c>
      <c r="B156" s="19" t="s">
        <v>545</v>
      </c>
      <c r="C156" s="19" t="s">
        <v>546</v>
      </c>
      <c r="D156" s="19" t="s">
        <v>345</v>
      </c>
      <c r="E156" s="21">
        <v>44952</v>
      </c>
      <c r="F156" s="21">
        <v>44952</v>
      </c>
      <c r="G156" s="21">
        <v>44954</v>
      </c>
      <c r="H156" s="21">
        <v>44964</v>
      </c>
      <c r="I156" s="22"/>
      <c r="J156" s="22"/>
      <c r="K156" s="22">
        <v>0</v>
      </c>
      <c r="L156" s="22"/>
      <c r="M156" s="22"/>
      <c r="N156" s="22"/>
      <c r="O156" s="19" t="s">
        <v>547</v>
      </c>
      <c r="P156" s="19" t="s">
        <v>547</v>
      </c>
      <c r="Q156" s="19" t="s">
        <v>55</v>
      </c>
      <c r="R156" s="19">
        <v>7980</v>
      </c>
      <c r="S156" s="19" t="s">
        <v>145</v>
      </c>
      <c r="T156" s="19" t="s">
        <v>145</v>
      </c>
      <c r="U156" s="19" t="e">
        <v>#NAME?</v>
      </c>
      <c r="V156" s="22"/>
      <c r="W156" s="22"/>
      <c r="X156" s="22">
        <v>0</v>
      </c>
      <c r="Y156" s="23">
        <v>7</v>
      </c>
      <c r="Z156" s="22">
        <v>0</v>
      </c>
      <c r="AA156" s="22">
        <v>0</v>
      </c>
      <c r="AB156" s="22">
        <v>0</v>
      </c>
      <c r="AC156" s="22">
        <v>0</v>
      </c>
      <c r="AD156" s="22">
        <v>0</v>
      </c>
      <c r="AE156" s="22">
        <v>0</v>
      </c>
      <c r="AF156" s="19" t="s">
        <v>58</v>
      </c>
      <c r="AG156" s="22">
        <v>0</v>
      </c>
      <c r="AH156" s="22">
        <v>0</v>
      </c>
      <c r="AI156" s="19">
        <v>-44952</v>
      </c>
      <c r="AJ156" s="19">
        <v>10</v>
      </c>
      <c r="AK156" s="19">
        <v>-44964</v>
      </c>
      <c r="AL156" s="22" t="s">
        <v>4513</v>
      </c>
      <c r="AM156" s="22">
        <v>0</v>
      </c>
      <c r="AN156" s="22" t="s">
        <v>4513</v>
      </c>
      <c r="AO156" s="19" t="s">
        <v>548</v>
      </c>
      <c r="AP156" s="19" t="s">
        <v>549</v>
      </c>
      <c r="AQ156" s="19" t="s">
        <v>451</v>
      </c>
      <c r="AR156" s="19" t="s">
        <v>60</v>
      </c>
      <c r="AS156" s="19" t="s">
        <v>55</v>
      </c>
      <c r="AT156" s="19" t="s">
        <v>347</v>
      </c>
      <c r="AU156" s="19" t="s">
        <v>62</v>
      </c>
      <c r="AV156" s="19" t="s">
        <v>63</v>
      </c>
      <c r="AW156" s="19" t="s">
        <v>63</v>
      </c>
      <c r="AX156" s="19" t="s">
        <v>63</v>
      </c>
      <c r="AY156" s="19" t="s">
        <v>64</v>
      </c>
      <c r="AZ156" s="19" t="s">
        <v>3827</v>
      </c>
      <c r="BA156" s="22">
        <v>0</v>
      </c>
      <c r="BB156" s="22"/>
      <c r="BC156" s="22"/>
      <c r="BD156" s="19" t="s">
        <v>63</v>
      </c>
      <c r="BE156" s="19" t="s">
        <v>63</v>
      </c>
      <c r="BF156" s="19" t="s">
        <v>63</v>
      </c>
      <c r="BG156" s="19" t="s">
        <v>64</v>
      </c>
      <c r="BH156" s="22" t="s">
        <v>4513</v>
      </c>
      <c r="BI156" s="22" t="s">
        <v>4513</v>
      </c>
      <c r="BJ156" s="22"/>
      <c r="BK156" s="22"/>
      <c r="BL156" s="19" t="s">
        <v>4513</v>
      </c>
      <c r="BM156" s="22" t="s">
        <v>4513</v>
      </c>
      <c r="BN156" s="22" t="s">
        <v>4513</v>
      </c>
      <c r="BO156" s="19" t="s">
        <v>3841</v>
      </c>
      <c r="BP156" s="22"/>
      <c r="BQ156" s="19" t="s">
        <v>64</v>
      </c>
      <c r="BR156" s="22"/>
      <c r="BS156" s="22"/>
      <c r="BT156" s="22"/>
      <c r="BU156" s="22"/>
      <c r="BV156" s="19"/>
      <c r="BW156" s="19" t="s">
        <v>3823</v>
      </c>
      <c r="BX156" s="22"/>
      <c r="BY156" s="95" t="str">
        <f>IFERROR(
IF(OR(AZ156="anulado",AZ156="stand by"),CONCATENATE(AZ156,": ",AT156),
IF(OR(YEAR(BA156)=2022,YEAR(BA156)=2023),CONCATENATE("Se activó en ",YEAR(BA156)),
IF(AND(OR(AZ156="En proceso",AZ156="facturando"),AND(AV156="-",BA156="")),"Por revisar",
IF(BA156="",IF(AV156="NUEVAS",CONCATENATE("Estado: ",AZ156,", ",AV156),
IF(AX156=Meses!$A$3,"Por revisar",
IF(AT156="","Sin registro","En programación Frcst."))),"En programación")))),
"Error")</f>
        <v>anulado: Desistido</v>
      </c>
      <c r="BZ156" s="14" t="str">
        <f t="shared" si="6"/>
        <v/>
      </c>
      <c r="CA156" s="95" t="str">
        <f>IF(BY156="En programación Frcst.",VLOOKUP(AX156,Meses!$A$1:$H$14,3+HLOOKUP(Cronograma!AV156,Meses!$D$1:$G$2,2,FALSE),FALSE),
IF(BY156="En programación",BA156,""))</f>
        <v/>
      </c>
      <c r="CB156" s="95" t="str">
        <f t="shared" si="7"/>
        <v/>
      </c>
      <c r="CC156" s="91" t="str">
        <f>IFERROR(
(VLOOKUP(MONTH(CA156),Meses!$B$3:$C$14,2,FALSE)-DAY(CA156))/VLOOKUP(MONTH(CA156),Meses!$B$3:$C$14,2,FALSE)*CD156,
"")</f>
        <v/>
      </c>
      <c r="CD156" s="92">
        <f t="shared" si="8"/>
        <v>7980</v>
      </c>
    </row>
    <row r="157" spans="1:82" ht="63" thickBot="1" x14ac:dyDescent="0.6">
      <c r="A157" s="25" t="s">
        <v>538</v>
      </c>
      <c r="B157" s="25" t="s">
        <v>550</v>
      </c>
      <c r="C157" s="25" t="s">
        <v>551</v>
      </c>
      <c r="D157" s="25" t="s">
        <v>53</v>
      </c>
      <c r="E157" s="26">
        <v>44952</v>
      </c>
      <c r="F157" s="26">
        <v>44952</v>
      </c>
      <c r="G157" s="26">
        <v>44954</v>
      </c>
      <c r="H157" s="26">
        <v>44960</v>
      </c>
      <c r="I157" s="26">
        <v>45038</v>
      </c>
      <c r="J157" s="26">
        <v>45038</v>
      </c>
      <c r="K157" s="120" t="s">
        <v>4550</v>
      </c>
      <c r="L157" s="25">
        <v>2023051017</v>
      </c>
      <c r="M157" s="26">
        <v>45053</v>
      </c>
      <c r="N157" s="26">
        <v>45064</v>
      </c>
      <c r="O157" s="25" t="s">
        <v>72</v>
      </c>
      <c r="P157" s="25" t="s">
        <v>72</v>
      </c>
      <c r="Q157" s="25" t="s">
        <v>55</v>
      </c>
      <c r="R157" s="25">
        <v>6660</v>
      </c>
      <c r="S157" s="25" t="s">
        <v>4551</v>
      </c>
      <c r="T157" s="25" t="s">
        <v>4551</v>
      </c>
      <c r="U157" s="25" t="e">
        <v>#NAME?</v>
      </c>
      <c r="V157" s="25" t="s">
        <v>136</v>
      </c>
      <c r="W157" s="25" t="s">
        <v>74</v>
      </c>
      <c r="X157" s="23">
        <v>45024</v>
      </c>
      <c r="Y157" s="23">
        <v>45031</v>
      </c>
      <c r="Z157" s="23">
        <v>45024</v>
      </c>
      <c r="AA157" s="23">
        <v>45024</v>
      </c>
      <c r="AB157" s="25" t="s">
        <v>58</v>
      </c>
      <c r="AC157" s="23">
        <v>45027</v>
      </c>
      <c r="AD157" s="23">
        <v>45029</v>
      </c>
      <c r="AE157" s="23">
        <v>45034</v>
      </c>
      <c r="AF157" s="25" t="s">
        <v>58</v>
      </c>
      <c r="AG157" s="23">
        <v>45034</v>
      </c>
      <c r="AH157" s="26">
        <v>45038</v>
      </c>
      <c r="AI157" s="25">
        <v>86</v>
      </c>
      <c r="AJ157" s="25">
        <v>6</v>
      </c>
      <c r="AK157" s="25">
        <v>78</v>
      </c>
      <c r="AL157" s="27" t="s">
        <v>4513</v>
      </c>
      <c r="AM157" s="25" t="s">
        <v>4552</v>
      </c>
      <c r="AN157" s="25">
        <v>22</v>
      </c>
      <c r="AO157" s="25" t="s">
        <v>552</v>
      </c>
      <c r="AP157" s="25" t="s">
        <v>76</v>
      </c>
      <c r="AQ157" s="25" t="s">
        <v>76</v>
      </c>
      <c r="AR157" s="25" t="s">
        <v>60</v>
      </c>
      <c r="AS157" s="25" t="s">
        <v>55</v>
      </c>
      <c r="AT157" s="25" t="s">
        <v>61</v>
      </c>
      <c r="AU157" s="25" t="s">
        <v>132</v>
      </c>
      <c r="AV157" s="25" t="s">
        <v>63</v>
      </c>
      <c r="AW157" s="25" t="s">
        <v>63</v>
      </c>
      <c r="AX157" s="25" t="s">
        <v>63</v>
      </c>
      <c r="AY157" s="25" t="s">
        <v>64</v>
      </c>
      <c r="AZ157" s="25" t="s">
        <v>3822</v>
      </c>
      <c r="BA157" s="26">
        <v>45064</v>
      </c>
      <c r="BB157" s="25">
        <v>5</v>
      </c>
      <c r="BC157" s="25">
        <v>2023</v>
      </c>
      <c r="BD157" s="25" t="s">
        <v>63</v>
      </c>
      <c r="BE157" s="25" t="s">
        <v>63</v>
      </c>
      <c r="BF157" s="25" t="s">
        <v>63</v>
      </c>
      <c r="BG157" s="25" t="s">
        <v>64</v>
      </c>
      <c r="BH157" s="27" t="s">
        <v>4513</v>
      </c>
      <c r="BI157" s="27" t="s">
        <v>4513</v>
      </c>
      <c r="BJ157" s="27"/>
      <c r="BK157" s="27"/>
      <c r="BL157" s="25" t="s">
        <v>4513</v>
      </c>
      <c r="BM157" s="27" t="s">
        <v>4513</v>
      </c>
      <c r="BN157" s="27" t="s">
        <v>4513</v>
      </c>
      <c r="BO157" s="27"/>
      <c r="BP157" s="27"/>
      <c r="BQ157" s="25" t="s">
        <v>64</v>
      </c>
      <c r="BR157" s="27"/>
      <c r="BS157" s="27"/>
      <c r="BT157" s="25">
        <v>86</v>
      </c>
      <c r="BU157" s="27"/>
      <c r="BV157" s="25"/>
      <c r="BW157" s="25"/>
      <c r="BX157" s="25">
        <v>2023</v>
      </c>
      <c r="BY157" s="95" t="str">
        <f>IFERROR(
IF(OR(AZ157="anulado",AZ157="stand by"),CONCATENATE(AZ157,": ",AT157),
IF(OR(YEAR(BA157)=2022,YEAR(BA157)=2023),CONCATENATE("Se activó en ",YEAR(BA157)),
IF(AND(OR(AZ157="En proceso",AZ157="facturando"),AND(AV157="-",BA157="")),"Por revisar",
IF(BA157="",IF(AV157="NUEVAS",CONCATENATE("Estado: ",AZ157,", ",AV157),
IF(AX157=Meses!$A$3,"Por revisar",
IF(AT157="","Sin registro","En programación Frcst."))),"En programación")))),
"Error")</f>
        <v>Se activó en 2023</v>
      </c>
      <c r="BZ157" s="14" t="str">
        <f t="shared" si="6"/>
        <v/>
      </c>
      <c r="CA157" s="95" t="str">
        <f>IF(BY157="En programación Frcst.",VLOOKUP(AX157,Meses!$A$1:$H$14,3+HLOOKUP(Cronograma!AV157,Meses!$D$1:$G$2,2,FALSE),FALSE),
IF(BY157="En programación",BA157,""))</f>
        <v/>
      </c>
      <c r="CB157" s="95" t="str">
        <f t="shared" si="7"/>
        <v/>
      </c>
      <c r="CC157" s="91" t="str">
        <f>IFERROR(
(VLOOKUP(MONTH(CA157),Meses!$B$3:$C$14,2,FALSE)-DAY(CA157))/VLOOKUP(MONTH(CA157),Meses!$B$3:$C$14,2,FALSE)*CD157,
"")</f>
        <v/>
      </c>
      <c r="CD157" s="92">
        <f t="shared" si="8"/>
        <v>6660</v>
      </c>
    </row>
    <row r="158" spans="1:82" ht="31.8" thickBot="1" x14ac:dyDescent="0.6">
      <c r="A158" s="19" t="s">
        <v>553</v>
      </c>
      <c r="B158" s="19" t="s">
        <v>554</v>
      </c>
      <c r="C158" s="19" t="s">
        <v>553</v>
      </c>
      <c r="D158" s="19" t="s">
        <v>53</v>
      </c>
      <c r="E158" s="21">
        <v>44953</v>
      </c>
      <c r="F158" s="21">
        <v>45062.803842592592</v>
      </c>
      <c r="G158" s="21">
        <v>44951</v>
      </c>
      <c r="H158" s="21">
        <v>44963</v>
      </c>
      <c r="I158" s="21">
        <v>44978</v>
      </c>
      <c r="J158" s="21">
        <v>44978</v>
      </c>
      <c r="K158" s="119" t="s">
        <v>4547</v>
      </c>
      <c r="L158" s="19">
        <v>2023022326</v>
      </c>
      <c r="M158" s="21">
        <v>44969</v>
      </c>
      <c r="N158" s="21">
        <v>44980</v>
      </c>
      <c r="O158" s="19" t="s">
        <v>54</v>
      </c>
      <c r="P158" s="19" t="s">
        <v>54</v>
      </c>
      <c r="Q158" s="19" t="s">
        <v>55</v>
      </c>
      <c r="R158" s="19">
        <v>1354</v>
      </c>
      <c r="S158" s="19" t="s">
        <v>4553</v>
      </c>
      <c r="T158" s="19" t="s">
        <v>4553</v>
      </c>
      <c r="U158" s="19" t="e">
        <v>#NAME?</v>
      </c>
      <c r="V158" s="19" t="s">
        <v>136</v>
      </c>
      <c r="W158" s="19" t="s">
        <v>155</v>
      </c>
      <c r="X158" s="23">
        <v>44959</v>
      </c>
      <c r="Y158" s="23">
        <v>44966</v>
      </c>
      <c r="Z158" s="23">
        <v>44959</v>
      </c>
      <c r="AA158" s="23">
        <v>44959</v>
      </c>
      <c r="AB158" s="19" t="s">
        <v>58</v>
      </c>
      <c r="AC158" s="23">
        <v>44962</v>
      </c>
      <c r="AD158" s="23">
        <v>44964</v>
      </c>
      <c r="AE158" s="23">
        <v>44969</v>
      </c>
      <c r="AF158" s="23">
        <v>44971</v>
      </c>
      <c r="AG158" s="23">
        <v>44971</v>
      </c>
      <c r="AH158" s="21">
        <v>44978</v>
      </c>
      <c r="AI158" s="19">
        <v>25</v>
      </c>
      <c r="AJ158" s="19">
        <v>12</v>
      </c>
      <c r="AK158" s="19">
        <v>15</v>
      </c>
      <c r="AL158" s="22" t="s">
        <v>4513</v>
      </c>
      <c r="AM158" s="19" t="s">
        <v>4549</v>
      </c>
      <c r="AN158" s="19">
        <v>21</v>
      </c>
      <c r="AO158" s="19" t="s">
        <v>555</v>
      </c>
      <c r="AP158" s="19" t="s">
        <v>82</v>
      </c>
      <c r="AQ158" s="19" t="s">
        <v>82</v>
      </c>
      <c r="AR158" s="19" t="s">
        <v>60</v>
      </c>
      <c r="AS158" s="19" t="s">
        <v>55</v>
      </c>
      <c r="AT158" s="19" t="s">
        <v>61</v>
      </c>
      <c r="AU158" s="19" t="s">
        <v>62</v>
      </c>
      <c r="AV158" s="19" t="s">
        <v>63</v>
      </c>
      <c r="AW158" s="19" t="s">
        <v>63</v>
      </c>
      <c r="AX158" s="19" t="s">
        <v>63</v>
      </c>
      <c r="AY158" s="19" t="s">
        <v>64</v>
      </c>
      <c r="AZ158" s="19" t="s">
        <v>3822</v>
      </c>
      <c r="BA158" s="21">
        <v>44980</v>
      </c>
      <c r="BB158" s="19">
        <v>2</v>
      </c>
      <c r="BC158" s="19">
        <v>2023</v>
      </c>
      <c r="BD158" s="19" t="s">
        <v>63</v>
      </c>
      <c r="BE158" s="19" t="s">
        <v>63</v>
      </c>
      <c r="BF158" s="19" t="s">
        <v>63</v>
      </c>
      <c r="BG158" s="19" t="s">
        <v>64</v>
      </c>
      <c r="BH158" s="22" t="s">
        <v>4513</v>
      </c>
      <c r="BI158" s="22" t="s">
        <v>4513</v>
      </c>
      <c r="BJ158" s="22"/>
      <c r="BK158" s="22"/>
      <c r="BL158" s="19" t="s">
        <v>4513</v>
      </c>
      <c r="BM158" s="22" t="s">
        <v>4513</v>
      </c>
      <c r="BN158" s="22" t="s">
        <v>4513</v>
      </c>
      <c r="BO158" s="22"/>
      <c r="BP158" s="22"/>
      <c r="BQ158" s="19" t="s">
        <v>64</v>
      </c>
      <c r="BR158" s="22"/>
      <c r="BS158" s="22"/>
      <c r="BT158" s="19">
        <v>25</v>
      </c>
      <c r="BU158" s="22"/>
      <c r="BV158" s="19"/>
      <c r="BW158" s="19"/>
      <c r="BX158" s="19">
        <v>2023</v>
      </c>
      <c r="BY158" s="95" t="str">
        <f>IFERROR(
IF(OR(AZ158="anulado",AZ158="stand by"),CONCATENATE(AZ158,": ",AT158),
IF(OR(YEAR(BA158)=2022,YEAR(BA158)=2023),CONCATENATE("Se activó en ",YEAR(BA158)),
IF(AND(OR(AZ158="En proceso",AZ158="facturando"),AND(AV158="-",BA158="")),"Por revisar",
IF(BA158="",IF(AV158="NUEVAS",CONCATENATE("Estado: ",AZ158,", ",AV158),
IF(AX158=Meses!$A$3,"Por revisar",
IF(AT158="","Sin registro","En programación Frcst."))),"En programación")))),
"Error")</f>
        <v>Se activó en 2023</v>
      </c>
      <c r="BZ158" s="14" t="str">
        <f t="shared" si="6"/>
        <v/>
      </c>
      <c r="CA158" s="95" t="str">
        <f>IF(BY158="En programación Frcst.",VLOOKUP(AX158,Meses!$A$1:$H$14,3+HLOOKUP(Cronograma!AV158,Meses!$D$1:$G$2,2,FALSE),FALSE),
IF(BY158="En programación",BA158,""))</f>
        <v/>
      </c>
      <c r="CB158" s="95" t="str">
        <f t="shared" si="7"/>
        <v/>
      </c>
      <c r="CC158" s="91" t="str">
        <f>IFERROR(
(VLOOKUP(MONTH(CA158),Meses!$B$3:$C$14,2,FALSE)-DAY(CA158))/VLOOKUP(MONTH(CA158),Meses!$B$3:$C$14,2,FALSE)*CD158,
"")</f>
        <v/>
      </c>
      <c r="CD158" s="92">
        <f t="shared" si="8"/>
        <v>1354</v>
      </c>
    </row>
    <row r="159" spans="1:82" ht="47.4" thickBot="1" x14ac:dyDescent="0.6">
      <c r="A159" s="25" t="s">
        <v>77</v>
      </c>
      <c r="B159" s="25" t="s">
        <v>556</v>
      </c>
      <c r="C159" s="25" t="s">
        <v>557</v>
      </c>
      <c r="D159" s="25" t="s">
        <v>53</v>
      </c>
      <c r="E159" s="26">
        <v>44954</v>
      </c>
      <c r="F159" s="26">
        <v>45062.803668981483</v>
      </c>
      <c r="G159" s="26">
        <v>44954</v>
      </c>
      <c r="H159" s="26">
        <v>44964</v>
      </c>
      <c r="I159" s="26">
        <v>44978</v>
      </c>
      <c r="J159" s="26">
        <v>44978</v>
      </c>
      <c r="K159" s="120" t="s">
        <v>4547</v>
      </c>
      <c r="L159" s="25">
        <v>2023022317</v>
      </c>
      <c r="M159" s="26">
        <v>44969</v>
      </c>
      <c r="N159" s="26">
        <v>44980</v>
      </c>
      <c r="O159" s="25" t="s">
        <v>54</v>
      </c>
      <c r="P159" s="25" t="s">
        <v>54</v>
      </c>
      <c r="Q159" s="25" t="s">
        <v>55</v>
      </c>
      <c r="R159" s="25">
        <v>6482</v>
      </c>
      <c r="S159" s="25" t="s">
        <v>4553</v>
      </c>
      <c r="T159" s="25" t="s">
        <v>4553</v>
      </c>
      <c r="U159" s="25" t="e">
        <v>#NAME?</v>
      </c>
      <c r="V159" s="25" t="s">
        <v>80</v>
      </c>
      <c r="W159" s="25" t="s">
        <v>68</v>
      </c>
      <c r="X159" s="23">
        <v>44964</v>
      </c>
      <c r="Y159" s="23">
        <v>44971</v>
      </c>
      <c r="Z159" s="23">
        <v>44964</v>
      </c>
      <c r="AA159" s="23">
        <v>44964</v>
      </c>
      <c r="AB159" s="25" t="s">
        <v>58</v>
      </c>
      <c r="AC159" s="23">
        <v>44967</v>
      </c>
      <c r="AD159" s="25" t="s">
        <v>58</v>
      </c>
      <c r="AE159" s="23">
        <v>44969</v>
      </c>
      <c r="AF159" s="23">
        <v>44971</v>
      </c>
      <c r="AG159" s="23">
        <v>44971</v>
      </c>
      <c r="AH159" s="26">
        <v>44978</v>
      </c>
      <c r="AI159" s="25">
        <v>24</v>
      </c>
      <c r="AJ159" s="25">
        <v>10</v>
      </c>
      <c r="AK159" s="25">
        <v>14</v>
      </c>
      <c r="AL159" s="27" t="s">
        <v>4513</v>
      </c>
      <c r="AM159" s="25" t="s">
        <v>4549</v>
      </c>
      <c r="AN159" s="25">
        <v>21</v>
      </c>
      <c r="AO159" s="25" t="s">
        <v>558</v>
      </c>
      <c r="AP159" s="25" t="s">
        <v>399</v>
      </c>
      <c r="AQ159" s="25" t="s">
        <v>399</v>
      </c>
      <c r="AR159" s="25" t="s">
        <v>60</v>
      </c>
      <c r="AS159" s="25" t="s">
        <v>55</v>
      </c>
      <c r="AT159" s="25" t="s">
        <v>61</v>
      </c>
      <c r="AU159" s="25" t="s">
        <v>62</v>
      </c>
      <c r="AV159" s="25" t="s">
        <v>63</v>
      </c>
      <c r="AW159" s="25" t="s">
        <v>63</v>
      </c>
      <c r="AX159" s="25" t="s">
        <v>63</v>
      </c>
      <c r="AY159" s="25" t="s">
        <v>64</v>
      </c>
      <c r="AZ159" s="25" t="s">
        <v>3822</v>
      </c>
      <c r="BA159" s="26">
        <v>44980</v>
      </c>
      <c r="BB159" s="25">
        <v>2</v>
      </c>
      <c r="BC159" s="25">
        <v>2023</v>
      </c>
      <c r="BD159" s="25" t="s">
        <v>63</v>
      </c>
      <c r="BE159" s="25" t="s">
        <v>63</v>
      </c>
      <c r="BF159" s="25" t="s">
        <v>63</v>
      </c>
      <c r="BG159" s="25" t="s">
        <v>64</v>
      </c>
      <c r="BH159" s="27" t="s">
        <v>4513</v>
      </c>
      <c r="BI159" s="27" t="s">
        <v>4513</v>
      </c>
      <c r="BJ159" s="27"/>
      <c r="BK159" s="27"/>
      <c r="BL159" s="25" t="s">
        <v>4513</v>
      </c>
      <c r="BM159" s="27" t="s">
        <v>4513</v>
      </c>
      <c r="BN159" s="27" t="s">
        <v>4513</v>
      </c>
      <c r="BO159" s="27"/>
      <c r="BP159" s="27"/>
      <c r="BQ159" s="25" t="s">
        <v>64</v>
      </c>
      <c r="BR159" s="27"/>
      <c r="BS159" s="27"/>
      <c r="BT159" s="25">
        <v>24</v>
      </c>
      <c r="BU159" s="27"/>
      <c r="BV159" s="25"/>
      <c r="BW159" s="25"/>
      <c r="BX159" s="25">
        <v>2023</v>
      </c>
      <c r="BY159" s="95" t="str">
        <f>IFERROR(
IF(OR(AZ159="anulado",AZ159="stand by"),CONCATENATE(AZ159,": ",AT159),
IF(OR(YEAR(BA159)=2022,YEAR(BA159)=2023),CONCATENATE("Se activó en ",YEAR(BA159)),
IF(AND(OR(AZ159="En proceso",AZ159="facturando"),AND(AV159="-",BA159="")),"Por revisar",
IF(BA159="",IF(AV159="NUEVAS",CONCATENATE("Estado: ",AZ159,", ",AV159),
IF(AX159=Meses!$A$3,"Por revisar",
IF(AT159="","Sin registro","En programación Frcst."))),"En programación")))),
"Error")</f>
        <v>Se activó en 2023</v>
      </c>
      <c r="BZ159" s="14" t="str">
        <f t="shared" si="6"/>
        <v/>
      </c>
      <c r="CA159" s="95" t="str">
        <f>IF(BY159="En programación Frcst.",VLOOKUP(AX159,Meses!$A$1:$H$14,3+HLOOKUP(Cronograma!AV159,Meses!$D$1:$G$2,2,FALSE),FALSE),
IF(BY159="En programación",BA159,""))</f>
        <v/>
      </c>
      <c r="CB159" s="95" t="str">
        <f t="shared" si="7"/>
        <v/>
      </c>
      <c r="CC159" s="91" t="str">
        <f>IFERROR(
(VLOOKUP(MONTH(CA159),Meses!$B$3:$C$14,2,FALSE)-DAY(CA159))/VLOOKUP(MONTH(CA159),Meses!$B$3:$C$14,2,FALSE)*CD159,
"")</f>
        <v/>
      </c>
      <c r="CD159" s="92">
        <f t="shared" si="8"/>
        <v>6482</v>
      </c>
    </row>
    <row r="160" spans="1:82" ht="47.4" thickBot="1" x14ac:dyDescent="0.6">
      <c r="A160" s="19" t="s">
        <v>77</v>
      </c>
      <c r="B160" s="19" t="s">
        <v>559</v>
      </c>
      <c r="C160" s="19" t="s">
        <v>560</v>
      </c>
      <c r="D160" s="19" t="s">
        <v>53</v>
      </c>
      <c r="E160" s="21">
        <v>44954</v>
      </c>
      <c r="F160" s="21">
        <v>44954</v>
      </c>
      <c r="G160" s="21">
        <v>44954</v>
      </c>
      <c r="H160" s="21">
        <v>44964</v>
      </c>
      <c r="I160" s="21">
        <v>44978</v>
      </c>
      <c r="J160" s="21">
        <v>44978</v>
      </c>
      <c r="K160" s="119" t="s">
        <v>4547</v>
      </c>
      <c r="L160" s="19">
        <v>2023022319</v>
      </c>
      <c r="M160" s="21">
        <v>44969</v>
      </c>
      <c r="N160" s="21">
        <v>44980</v>
      </c>
      <c r="O160" s="19" t="s">
        <v>54</v>
      </c>
      <c r="P160" s="19" t="s">
        <v>54</v>
      </c>
      <c r="Q160" s="19" t="s">
        <v>55</v>
      </c>
      <c r="R160" s="19">
        <v>4312</v>
      </c>
      <c r="S160" s="19" t="s">
        <v>4553</v>
      </c>
      <c r="T160" s="19" t="s">
        <v>4553</v>
      </c>
      <c r="U160" s="19" t="e">
        <v>#NAME?</v>
      </c>
      <c r="V160" s="19" t="s">
        <v>80</v>
      </c>
      <c r="W160" s="19" t="s">
        <v>68</v>
      </c>
      <c r="X160" s="23">
        <v>44964</v>
      </c>
      <c r="Y160" s="23">
        <v>44971</v>
      </c>
      <c r="Z160" s="23">
        <v>44964</v>
      </c>
      <c r="AA160" s="23">
        <v>44964</v>
      </c>
      <c r="AB160" s="19" t="s">
        <v>58</v>
      </c>
      <c r="AC160" s="23">
        <v>44967</v>
      </c>
      <c r="AD160" s="19" t="s">
        <v>58</v>
      </c>
      <c r="AE160" s="23">
        <v>44969</v>
      </c>
      <c r="AF160" s="23">
        <v>44971</v>
      </c>
      <c r="AG160" s="23">
        <v>44971</v>
      </c>
      <c r="AH160" s="21">
        <v>44978</v>
      </c>
      <c r="AI160" s="19">
        <v>24</v>
      </c>
      <c r="AJ160" s="19">
        <v>10</v>
      </c>
      <c r="AK160" s="19">
        <v>14</v>
      </c>
      <c r="AL160" s="22" t="s">
        <v>4513</v>
      </c>
      <c r="AM160" s="19" t="s">
        <v>4549</v>
      </c>
      <c r="AN160" s="19">
        <v>21</v>
      </c>
      <c r="AO160" s="19" t="e">
        <v>#N/A</v>
      </c>
      <c r="AP160" s="19" t="s">
        <v>399</v>
      </c>
      <c r="AQ160" s="19" t="s">
        <v>399</v>
      </c>
      <c r="AR160" s="19" t="s">
        <v>60</v>
      </c>
      <c r="AS160" s="19" t="s">
        <v>55</v>
      </c>
      <c r="AT160" s="19" t="s">
        <v>61</v>
      </c>
      <c r="AU160" s="19" t="s">
        <v>62</v>
      </c>
      <c r="AV160" s="19" t="s">
        <v>63</v>
      </c>
      <c r="AW160" s="19" t="s">
        <v>63</v>
      </c>
      <c r="AX160" s="19" t="s">
        <v>63</v>
      </c>
      <c r="AY160" s="19" t="s">
        <v>64</v>
      </c>
      <c r="AZ160" s="19" t="s">
        <v>3822</v>
      </c>
      <c r="BA160" s="21">
        <v>44980</v>
      </c>
      <c r="BB160" s="19">
        <v>2</v>
      </c>
      <c r="BC160" s="19">
        <v>2023</v>
      </c>
      <c r="BD160" s="19" t="s">
        <v>63</v>
      </c>
      <c r="BE160" s="19" t="s">
        <v>63</v>
      </c>
      <c r="BF160" s="19" t="s">
        <v>63</v>
      </c>
      <c r="BG160" s="19" t="s">
        <v>64</v>
      </c>
      <c r="BH160" s="22" t="s">
        <v>4513</v>
      </c>
      <c r="BI160" s="22" t="s">
        <v>4513</v>
      </c>
      <c r="BJ160" s="22"/>
      <c r="BK160" s="22"/>
      <c r="BL160" s="19" t="s">
        <v>4513</v>
      </c>
      <c r="BM160" s="22" t="s">
        <v>4513</v>
      </c>
      <c r="BN160" s="22" t="s">
        <v>4513</v>
      </c>
      <c r="BO160" s="22"/>
      <c r="BP160" s="22"/>
      <c r="BQ160" s="19" t="s">
        <v>64</v>
      </c>
      <c r="BR160" s="22"/>
      <c r="BS160" s="22"/>
      <c r="BT160" s="19">
        <v>24</v>
      </c>
      <c r="BU160" s="22"/>
      <c r="BV160" s="19"/>
      <c r="BW160" s="19"/>
      <c r="BX160" s="19">
        <v>2023</v>
      </c>
      <c r="BY160" s="95" t="str">
        <f>IFERROR(
IF(OR(AZ160="anulado",AZ160="stand by"),CONCATENATE(AZ160,": ",AT160),
IF(OR(YEAR(BA160)=2022,YEAR(BA160)=2023),CONCATENATE("Se activó en ",YEAR(BA160)),
IF(AND(OR(AZ160="En proceso",AZ160="facturando"),AND(AV160="-",BA160="")),"Por revisar",
IF(BA160="",IF(AV160="NUEVAS",CONCATENATE("Estado: ",AZ160,", ",AV160),
IF(AX160=Meses!$A$3,"Por revisar",
IF(AT160="","Sin registro","En programación Frcst."))),"En programación")))),
"Error")</f>
        <v>Se activó en 2023</v>
      </c>
      <c r="BZ160" s="14" t="str">
        <f t="shared" si="6"/>
        <v/>
      </c>
      <c r="CA160" s="95" t="str">
        <f>IF(BY160="En programación Frcst.",VLOOKUP(AX160,Meses!$A$1:$H$14,3+HLOOKUP(Cronograma!AV160,Meses!$D$1:$G$2,2,FALSE),FALSE),
IF(BY160="En programación",BA160,""))</f>
        <v/>
      </c>
      <c r="CB160" s="95" t="str">
        <f t="shared" si="7"/>
        <v/>
      </c>
      <c r="CC160" s="91" t="str">
        <f>IFERROR(
(VLOOKUP(MONTH(CA160),Meses!$B$3:$C$14,2,FALSE)-DAY(CA160))/VLOOKUP(MONTH(CA160),Meses!$B$3:$C$14,2,FALSE)*CD160,
"")</f>
        <v/>
      </c>
      <c r="CD160" s="92">
        <f t="shared" si="8"/>
        <v>4312</v>
      </c>
    </row>
    <row r="161" spans="1:82" ht="47.4" thickBot="1" x14ac:dyDescent="0.6">
      <c r="A161" s="25" t="s">
        <v>411</v>
      </c>
      <c r="B161" s="25" t="s">
        <v>561</v>
      </c>
      <c r="C161" s="25" t="s">
        <v>562</v>
      </c>
      <c r="D161" s="25" t="s">
        <v>53</v>
      </c>
      <c r="E161" s="26">
        <v>44957</v>
      </c>
      <c r="F161" s="26">
        <v>44957</v>
      </c>
      <c r="G161" s="26">
        <v>44958</v>
      </c>
      <c r="H161" s="26">
        <v>44967</v>
      </c>
      <c r="I161" s="26">
        <v>44977</v>
      </c>
      <c r="J161" s="26">
        <v>44977</v>
      </c>
      <c r="K161" s="120" t="s">
        <v>4547</v>
      </c>
      <c r="L161" s="25">
        <v>2023022321</v>
      </c>
      <c r="M161" s="26">
        <v>44969</v>
      </c>
      <c r="N161" s="26">
        <v>44980</v>
      </c>
      <c r="O161" s="25" t="s">
        <v>54</v>
      </c>
      <c r="P161" s="25" t="s">
        <v>54</v>
      </c>
      <c r="Q161" s="25" t="s">
        <v>55</v>
      </c>
      <c r="R161" s="25">
        <v>9382</v>
      </c>
      <c r="S161" s="25" t="s">
        <v>4553</v>
      </c>
      <c r="T161" s="25" t="s">
        <v>4553</v>
      </c>
      <c r="U161" s="25" t="e">
        <v>#NAME?</v>
      </c>
      <c r="V161" s="25" t="s">
        <v>136</v>
      </c>
      <c r="W161" s="25" t="s">
        <v>155</v>
      </c>
      <c r="X161" s="23">
        <v>44958</v>
      </c>
      <c r="Y161" s="23">
        <v>44965</v>
      </c>
      <c r="Z161" s="23">
        <v>44958</v>
      </c>
      <c r="AA161" s="23">
        <v>44958</v>
      </c>
      <c r="AB161" s="25" t="s">
        <v>58</v>
      </c>
      <c r="AC161" s="23">
        <v>44961</v>
      </c>
      <c r="AD161" s="23">
        <v>44963</v>
      </c>
      <c r="AE161" s="23">
        <v>44968</v>
      </c>
      <c r="AF161" s="23">
        <v>44970</v>
      </c>
      <c r="AG161" s="23">
        <v>44970</v>
      </c>
      <c r="AH161" s="26">
        <v>44977</v>
      </c>
      <c r="AI161" s="25">
        <v>20</v>
      </c>
      <c r="AJ161" s="25">
        <v>9</v>
      </c>
      <c r="AK161" s="25">
        <v>10</v>
      </c>
      <c r="AL161" s="27" t="s">
        <v>4513</v>
      </c>
      <c r="AM161" s="25" t="s">
        <v>4549</v>
      </c>
      <c r="AN161" s="25">
        <v>20</v>
      </c>
      <c r="AO161" s="25" t="s">
        <v>563</v>
      </c>
      <c r="AP161" s="25" t="s">
        <v>82</v>
      </c>
      <c r="AQ161" s="25" t="s">
        <v>82</v>
      </c>
      <c r="AR161" s="25" t="s">
        <v>94</v>
      </c>
      <c r="AS161" s="25" t="s">
        <v>55</v>
      </c>
      <c r="AT161" s="25" t="s">
        <v>61</v>
      </c>
      <c r="AU161" s="25" t="s">
        <v>62</v>
      </c>
      <c r="AV161" s="25" t="s">
        <v>63</v>
      </c>
      <c r="AW161" s="25" t="s">
        <v>63</v>
      </c>
      <c r="AX161" s="25" t="s">
        <v>63</v>
      </c>
      <c r="AY161" s="25" t="s">
        <v>64</v>
      </c>
      <c r="AZ161" s="25" t="s">
        <v>3822</v>
      </c>
      <c r="BA161" s="26">
        <v>44980</v>
      </c>
      <c r="BB161" s="25">
        <v>2</v>
      </c>
      <c r="BC161" s="25">
        <v>2023</v>
      </c>
      <c r="BD161" s="25" t="s">
        <v>63</v>
      </c>
      <c r="BE161" s="25" t="s">
        <v>63</v>
      </c>
      <c r="BF161" s="25" t="s">
        <v>63</v>
      </c>
      <c r="BG161" s="25" t="s">
        <v>64</v>
      </c>
      <c r="BH161" s="27" t="s">
        <v>4513</v>
      </c>
      <c r="BI161" s="27" t="s">
        <v>4513</v>
      </c>
      <c r="BJ161" s="27"/>
      <c r="BK161" s="27"/>
      <c r="BL161" s="25" t="s">
        <v>4513</v>
      </c>
      <c r="BM161" s="27" t="s">
        <v>4513</v>
      </c>
      <c r="BN161" s="27" t="s">
        <v>4513</v>
      </c>
      <c r="BO161" s="27"/>
      <c r="BP161" s="27"/>
      <c r="BQ161" s="25" t="s">
        <v>64</v>
      </c>
      <c r="BR161" s="27"/>
      <c r="BS161" s="27"/>
      <c r="BT161" s="25">
        <v>20</v>
      </c>
      <c r="BU161" s="27"/>
      <c r="BV161" s="25"/>
      <c r="BW161" s="25"/>
      <c r="BX161" s="25">
        <v>2023</v>
      </c>
      <c r="BY161" s="95" t="str">
        <f>IFERROR(
IF(OR(AZ161="anulado",AZ161="stand by"),CONCATENATE(AZ161,": ",AT161),
IF(OR(YEAR(BA161)=2022,YEAR(BA161)=2023),CONCATENATE("Se activó en ",YEAR(BA161)),
IF(AND(OR(AZ161="En proceso",AZ161="facturando"),AND(AV161="-",BA161="")),"Por revisar",
IF(BA161="",IF(AV161="NUEVAS",CONCATENATE("Estado: ",AZ161,", ",AV161),
IF(AX161=Meses!$A$3,"Por revisar",
IF(AT161="","Sin registro","En programación Frcst."))),"En programación")))),
"Error")</f>
        <v>Se activó en 2023</v>
      </c>
      <c r="BZ161" s="14" t="str">
        <f t="shared" si="6"/>
        <v/>
      </c>
      <c r="CA161" s="95" t="str">
        <f>IF(BY161="En programación Frcst.",VLOOKUP(AX161,Meses!$A$1:$H$14,3+HLOOKUP(Cronograma!AV161,Meses!$D$1:$G$2,2,FALSE),FALSE),
IF(BY161="En programación",BA161,""))</f>
        <v/>
      </c>
      <c r="CB161" s="95" t="str">
        <f t="shared" si="7"/>
        <v/>
      </c>
      <c r="CC161" s="91" t="str">
        <f>IFERROR(
(VLOOKUP(MONTH(CA161),Meses!$B$3:$C$14,2,FALSE)-DAY(CA161))/VLOOKUP(MONTH(CA161),Meses!$B$3:$C$14,2,FALSE)*CD161,
"")</f>
        <v/>
      </c>
      <c r="CD161" s="92">
        <f t="shared" si="8"/>
        <v>9382</v>
      </c>
    </row>
    <row r="162" spans="1:82" ht="31.8" thickBot="1" x14ac:dyDescent="0.6">
      <c r="A162" s="19" t="s">
        <v>564</v>
      </c>
      <c r="B162" s="19" t="s">
        <v>565</v>
      </c>
      <c r="C162" s="19" t="s">
        <v>566</v>
      </c>
      <c r="D162" s="19" t="s">
        <v>53</v>
      </c>
      <c r="E162" s="21">
        <v>44957</v>
      </c>
      <c r="F162" s="21">
        <v>45062.803599537037</v>
      </c>
      <c r="G162" s="21">
        <v>44959</v>
      </c>
      <c r="H162" s="21">
        <v>44967</v>
      </c>
      <c r="I162" s="21">
        <v>44978</v>
      </c>
      <c r="J162" s="21">
        <v>44978</v>
      </c>
      <c r="K162" s="119" t="s">
        <v>4547</v>
      </c>
      <c r="L162" s="19">
        <v>2023022347</v>
      </c>
      <c r="M162" s="21">
        <v>44969</v>
      </c>
      <c r="N162" s="21">
        <v>44980</v>
      </c>
      <c r="O162" s="19" t="s">
        <v>54</v>
      </c>
      <c r="P162" s="19" t="s">
        <v>54</v>
      </c>
      <c r="Q162" s="19" t="s">
        <v>55</v>
      </c>
      <c r="R162" s="19">
        <v>1566</v>
      </c>
      <c r="S162" s="19" t="s">
        <v>4553</v>
      </c>
      <c r="T162" s="19" t="s">
        <v>4553</v>
      </c>
      <c r="U162" s="19" t="e">
        <v>#NAME?</v>
      </c>
      <c r="V162" s="19" t="s">
        <v>80</v>
      </c>
      <c r="W162" s="19" t="s">
        <v>68</v>
      </c>
      <c r="X162" s="23">
        <v>44964</v>
      </c>
      <c r="Y162" s="23">
        <v>44971</v>
      </c>
      <c r="Z162" s="23">
        <v>44964</v>
      </c>
      <c r="AA162" s="23">
        <v>44964</v>
      </c>
      <c r="AB162" s="19" t="s">
        <v>58</v>
      </c>
      <c r="AC162" s="23">
        <v>44967</v>
      </c>
      <c r="AD162" s="19" t="s">
        <v>58</v>
      </c>
      <c r="AE162" s="23">
        <v>44969</v>
      </c>
      <c r="AF162" s="23">
        <v>44971</v>
      </c>
      <c r="AG162" s="23">
        <v>44971</v>
      </c>
      <c r="AH162" s="21">
        <v>44978</v>
      </c>
      <c r="AI162" s="19">
        <v>21</v>
      </c>
      <c r="AJ162" s="19">
        <v>8</v>
      </c>
      <c r="AK162" s="19">
        <v>11</v>
      </c>
      <c r="AL162" s="22" t="s">
        <v>4513</v>
      </c>
      <c r="AM162" s="19" t="s">
        <v>4549</v>
      </c>
      <c r="AN162" s="19">
        <v>21</v>
      </c>
      <c r="AO162" s="19" t="s">
        <v>567</v>
      </c>
      <c r="AP162" s="19" t="s">
        <v>82</v>
      </c>
      <c r="AQ162" s="19" t="s">
        <v>82</v>
      </c>
      <c r="AR162" s="19" t="s">
        <v>60</v>
      </c>
      <c r="AS162" s="19" t="s">
        <v>55</v>
      </c>
      <c r="AT162" s="19" t="s">
        <v>61</v>
      </c>
      <c r="AU162" s="19" t="s">
        <v>62</v>
      </c>
      <c r="AV162" s="19" t="s">
        <v>63</v>
      </c>
      <c r="AW162" s="19" t="s">
        <v>63</v>
      </c>
      <c r="AX162" s="19" t="s">
        <v>63</v>
      </c>
      <c r="AY162" s="19" t="s">
        <v>64</v>
      </c>
      <c r="AZ162" s="19" t="s">
        <v>3822</v>
      </c>
      <c r="BA162" s="21">
        <v>44980</v>
      </c>
      <c r="BB162" s="19">
        <v>2</v>
      </c>
      <c r="BC162" s="19">
        <v>2023</v>
      </c>
      <c r="BD162" s="19" t="s">
        <v>63</v>
      </c>
      <c r="BE162" s="19" t="s">
        <v>63</v>
      </c>
      <c r="BF162" s="19" t="s">
        <v>63</v>
      </c>
      <c r="BG162" s="19" t="s">
        <v>64</v>
      </c>
      <c r="BH162" s="22" t="s">
        <v>4513</v>
      </c>
      <c r="BI162" s="22" t="s">
        <v>4513</v>
      </c>
      <c r="BJ162" s="22"/>
      <c r="BK162" s="22"/>
      <c r="BL162" s="19" t="s">
        <v>4513</v>
      </c>
      <c r="BM162" s="22" t="s">
        <v>4513</v>
      </c>
      <c r="BN162" s="22" t="s">
        <v>4513</v>
      </c>
      <c r="BO162" s="22"/>
      <c r="BP162" s="22"/>
      <c r="BQ162" s="19" t="s">
        <v>64</v>
      </c>
      <c r="BR162" s="22"/>
      <c r="BS162" s="22"/>
      <c r="BT162" s="19">
        <v>21</v>
      </c>
      <c r="BU162" s="22"/>
      <c r="BV162" s="19"/>
      <c r="BW162" s="19"/>
      <c r="BX162" s="19">
        <v>2023</v>
      </c>
      <c r="BY162" s="95" t="str">
        <f>IFERROR(
IF(OR(AZ162="anulado",AZ162="stand by"),CONCATENATE(AZ162,": ",AT162),
IF(OR(YEAR(BA162)=2022,YEAR(BA162)=2023),CONCATENATE("Se activó en ",YEAR(BA162)),
IF(AND(OR(AZ162="En proceso",AZ162="facturando"),AND(AV162="-",BA162="")),"Por revisar",
IF(BA162="",IF(AV162="NUEVAS",CONCATENATE("Estado: ",AZ162,", ",AV162),
IF(AX162=Meses!$A$3,"Por revisar",
IF(AT162="","Sin registro","En programación Frcst."))),"En programación")))),
"Error")</f>
        <v>Se activó en 2023</v>
      </c>
      <c r="BZ162" s="14" t="str">
        <f t="shared" si="6"/>
        <v/>
      </c>
      <c r="CA162" s="95" t="str">
        <f>IF(BY162="En programación Frcst.",VLOOKUP(AX162,Meses!$A$1:$H$14,3+HLOOKUP(Cronograma!AV162,Meses!$D$1:$G$2,2,FALSE),FALSE),
IF(BY162="En programación",BA162,""))</f>
        <v/>
      </c>
      <c r="CB162" s="95" t="str">
        <f t="shared" si="7"/>
        <v/>
      </c>
      <c r="CC162" s="91" t="str">
        <f>IFERROR(
(VLOOKUP(MONTH(CA162),Meses!$B$3:$C$14,2,FALSE)-DAY(CA162))/VLOOKUP(MONTH(CA162),Meses!$B$3:$C$14,2,FALSE)*CD162,
"")</f>
        <v/>
      </c>
      <c r="CD162" s="92">
        <f t="shared" si="8"/>
        <v>1566</v>
      </c>
    </row>
    <row r="163" spans="1:82" ht="47.4" thickBot="1" x14ac:dyDescent="0.6">
      <c r="A163" s="25" t="s">
        <v>568</v>
      </c>
      <c r="B163" s="25" t="s">
        <v>569</v>
      </c>
      <c r="C163" s="25" t="s">
        <v>570</v>
      </c>
      <c r="D163" s="25" t="s">
        <v>53</v>
      </c>
      <c r="E163" s="26">
        <v>44957</v>
      </c>
      <c r="F163" s="26">
        <v>44957</v>
      </c>
      <c r="G163" s="26">
        <v>44959</v>
      </c>
      <c r="H163" s="26">
        <v>44967</v>
      </c>
      <c r="I163" s="26">
        <v>44979</v>
      </c>
      <c r="J163" s="26">
        <v>44979</v>
      </c>
      <c r="K163" s="120" t="s">
        <v>4547</v>
      </c>
      <c r="L163" s="25">
        <v>2023022332</v>
      </c>
      <c r="M163" s="26">
        <v>44969</v>
      </c>
      <c r="N163" s="26">
        <v>44980</v>
      </c>
      <c r="O163" s="25" t="s">
        <v>54</v>
      </c>
      <c r="P163" s="25" t="s">
        <v>54</v>
      </c>
      <c r="Q163" s="25" t="s">
        <v>55</v>
      </c>
      <c r="R163" s="25">
        <v>3083</v>
      </c>
      <c r="S163" s="25" t="s">
        <v>4553</v>
      </c>
      <c r="T163" s="25" t="s">
        <v>4553</v>
      </c>
      <c r="U163" s="25" t="e">
        <v>#NAME?</v>
      </c>
      <c r="V163" s="25" t="s">
        <v>80</v>
      </c>
      <c r="W163" s="25" t="s">
        <v>68</v>
      </c>
      <c r="X163" s="23">
        <v>44965</v>
      </c>
      <c r="Y163" s="23">
        <v>44972</v>
      </c>
      <c r="Z163" s="23">
        <v>44965</v>
      </c>
      <c r="AA163" s="23">
        <v>44965</v>
      </c>
      <c r="AB163" s="25" t="s">
        <v>58</v>
      </c>
      <c r="AC163" s="23">
        <v>44968</v>
      </c>
      <c r="AD163" s="25" t="s">
        <v>58</v>
      </c>
      <c r="AE163" s="23">
        <v>44970</v>
      </c>
      <c r="AF163" s="23">
        <v>44972</v>
      </c>
      <c r="AG163" s="23">
        <v>44972</v>
      </c>
      <c r="AH163" s="26">
        <v>44979</v>
      </c>
      <c r="AI163" s="25">
        <v>22</v>
      </c>
      <c r="AJ163" s="25">
        <v>8</v>
      </c>
      <c r="AK163" s="25">
        <v>12</v>
      </c>
      <c r="AL163" s="27" t="s">
        <v>4513</v>
      </c>
      <c r="AM163" s="25" t="s">
        <v>4549</v>
      </c>
      <c r="AN163" s="25">
        <v>22</v>
      </c>
      <c r="AO163" s="25" t="s">
        <v>571</v>
      </c>
      <c r="AP163" s="25" t="s">
        <v>82</v>
      </c>
      <c r="AQ163" s="25" t="s">
        <v>82</v>
      </c>
      <c r="AR163" s="25" t="s">
        <v>60</v>
      </c>
      <c r="AS163" s="25" t="s">
        <v>55</v>
      </c>
      <c r="AT163" s="25" t="s">
        <v>61</v>
      </c>
      <c r="AU163" s="25" t="s">
        <v>62</v>
      </c>
      <c r="AV163" s="25" t="s">
        <v>63</v>
      </c>
      <c r="AW163" s="25" t="s">
        <v>63</v>
      </c>
      <c r="AX163" s="25" t="s">
        <v>63</v>
      </c>
      <c r="AY163" s="25" t="s">
        <v>64</v>
      </c>
      <c r="AZ163" s="25" t="s">
        <v>3822</v>
      </c>
      <c r="BA163" s="26">
        <v>44980</v>
      </c>
      <c r="BB163" s="25">
        <v>2</v>
      </c>
      <c r="BC163" s="25">
        <v>2023</v>
      </c>
      <c r="BD163" s="25" t="s">
        <v>63</v>
      </c>
      <c r="BE163" s="25" t="s">
        <v>63</v>
      </c>
      <c r="BF163" s="25" t="s">
        <v>63</v>
      </c>
      <c r="BG163" s="25" t="s">
        <v>64</v>
      </c>
      <c r="BH163" s="27" t="s">
        <v>4513</v>
      </c>
      <c r="BI163" s="27" t="s">
        <v>4513</v>
      </c>
      <c r="BJ163" s="27"/>
      <c r="BK163" s="27"/>
      <c r="BL163" s="25" t="s">
        <v>4513</v>
      </c>
      <c r="BM163" s="27" t="s">
        <v>4513</v>
      </c>
      <c r="BN163" s="27" t="s">
        <v>4513</v>
      </c>
      <c r="BO163" s="27"/>
      <c r="BP163" s="27"/>
      <c r="BQ163" s="25" t="s">
        <v>64</v>
      </c>
      <c r="BR163" s="27"/>
      <c r="BS163" s="27"/>
      <c r="BT163" s="25">
        <v>22</v>
      </c>
      <c r="BU163" s="27"/>
      <c r="BV163" s="25"/>
      <c r="BW163" s="25"/>
      <c r="BX163" s="25">
        <v>2023</v>
      </c>
      <c r="BY163" s="95" t="str">
        <f>IFERROR(
IF(OR(AZ163="anulado",AZ163="stand by"),CONCATENATE(AZ163,": ",AT163),
IF(OR(YEAR(BA163)=2022,YEAR(BA163)=2023),CONCATENATE("Se activó en ",YEAR(BA163)),
IF(AND(OR(AZ163="En proceso",AZ163="facturando"),AND(AV163="-",BA163="")),"Por revisar",
IF(BA163="",IF(AV163="NUEVAS",CONCATENATE("Estado: ",AZ163,", ",AV163),
IF(AX163=Meses!$A$3,"Por revisar",
IF(AT163="","Sin registro","En programación Frcst."))),"En programación")))),
"Error")</f>
        <v>Se activó en 2023</v>
      </c>
      <c r="BZ163" s="14" t="str">
        <f t="shared" si="6"/>
        <v/>
      </c>
      <c r="CA163" s="95" t="str">
        <f>IF(BY163="En programación Frcst.",VLOOKUP(AX163,Meses!$A$1:$H$14,3+HLOOKUP(Cronograma!AV163,Meses!$D$1:$G$2,2,FALSE),FALSE),
IF(BY163="En programación",BA163,""))</f>
        <v/>
      </c>
      <c r="CB163" s="95" t="str">
        <f t="shared" si="7"/>
        <v/>
      </c>
      <c r="CC163" s="91" t="str">
        <f>IFERROR(
(VLOOKUP(MONTH(CA163),Meses!$B$3:$C$14,2,FALSE)-DAY(CA163))/VLOOKUP(MONTH(CA163),Meses!$B$3:$C$14,2,FALSE)*CD163,
"")</f>
        <v/>
      </c>
      <c r="CD163" s="92">
        <f t="shared" si="8"/>
        <v>3083</v>
      </c>
    </row>
    <row r="164" spans="1:82" ht="47.4" thickBot="1" x14ac:dyDescent="0.6">
      <c r="A164" s="19" t="s">
        <v>568</v>
      </c>
      <c r="B164" s="19" t="s">
        <v>572</v>
      </c>
      <c r="C164" s="19" t="s">
        <v>573</v>
      </c>
      <c r="D164" s="19" t="s">
        <v>53</v>
      </c>
      <c r="E164" s="21">
        <v>44957</v>
      </c>
      <c r="F164" s="21">
        <v>45062.801886574067</v>
      </c>
      <c r="G164" s="21">
        <v>44959</v>
      </c>
      <c r="H164" s="21">
        <v>44967</v>
      </c>
      <c r="I164" s="21">
        <v>44979</v>
      </c>
      <c r="J164" s="21">
        <v>44979</v>
      </c>
      <c r="K164" s="119" t="s">
        <v>4547</v>
      </c>
      <c r="L164" s="19">
        <v>2023022338</v>
      </c>
      <c r="M164" s="21">
        <v>44969</v>
      </c>
      <c r="N164" s="21">
        <v>44980</v>
      </c>
      <c r="O164" s="19" t="s">
        <v>54</v>
      </c>
      <c r="P164" s="19" t="s">
        <v>54</v>
      </c>
      <c r="Q164" s="19" t="s">
        <v>55</v>
      </c>
      <c r="R164" s="19">
        <v>1873</v>
      </c>
      <c r="S164" s="19" t="s">
        <v>4553</v>
      </c>
      <c r="T164" s="19" t="s">
        <v>4553</v>
      </c>
      <c r="U164" s="19" t="e">
        <v>#NAME?</v>
      </c>
      <c r="V164" s="19" t="s">
        <v>80</v>
      </c>
      <c r="W164" s="19" t="s">
        <v>68</v>
      </c>
      <c r="X164" s="23">
        <v>44965</v>
      </c>
      <c r="Y164" s="23">
        <v>44972</v>
      </c>
      <c r="Z164" s="23">
        <v>44965</v>
      </c>
      <c r="AA164" s="23">
        <v>44965</v>
      </c>
      <c r="AB164" s="19" t="s">
        <v>58</v>
      </c>
      <c r="AC164" s="23">
        <v>44968</v>
      </c>
      <c r="AD164" s="19" t="s">
        <v>58</v>
      </c>
      <c r="AE164" s="23">
        <v>44970</v>
      </c>
      <c r="AF164" s="23">
        <v>44972</v>
      </c>
      <c r="AG164" s="23">
        <v>44972</v>
      </c>
      <c r="AH164" s="21">
        <v>44979</v>
      </c>
      <c r="AI164" s="19">
        <v>22</v>
      </c>
      <c r="AJ164" s="19">
        <v>8</v>
      </c>
      <c r="AK164" s="19">
        <v>12</v>
      </c>
      <c r="AL164" s="22" t="s">
        <v>4513</v>
      </c>
      <c r="AM164" s="19" t="s">
        <v>4549</v>
      </c>
      <c r="AN164" s="19">
        <v>22</v>
      </c>
      <c r="AO164" s="19" t="s">
        <v>574</v>
      </c>
      <c r="AP164" s="19" t="s">
        <v>82</v>
      </c>
      <c r="AQ164" s="19" t="s">
        <v>82</v>
      </c>
      <c r="AR164" s="19" t="s">
        <v>60</v>
      </c>
      <c r="AS164" s="19" t="s">
        <v>55</v>
      </c>
      <c r="AT164" s="19" t="s">
        <v>61</v>
      </c>
      <c r="AU164" s="19" t="s">
        <v>62</v>
      </c>
      <c r="AV164" s="19" t="s">
        <v>63</v>
      </c>
      <c r="AW164" s="19" t="s">
        <v>63</v>
      </c>
      <c r="AX164" s="19" t="s">
        <v>63</v>
      </c>
      <c r="AY164" s="19" t="s">
        <v>64</v>
      </c>
      <c r="AZ164" s="19" t="s">
        <v>3822</v>
      </c>
      <c r="BA164" s="21">
        <v>44980</v>
      </c>
      <c r="BB164" s="19">
        <v>2</v>
      </c>
      <c r="BC164" s="19">
        <v>2023</v>
      </c>
      <c r="BD164" s="19" t="s">
        <v>63</v>
      </c>
      <c r="BE164" s="19" t="s">
        <v>63</v>
      </c>
      <c r="BF164" s="19" t="s">
        <v>63</v>
      </c>
      <c r="BG164" s="19" t="s">
        <v>64</v>
      </c>
      <c r="BH164" s="22" t="s">
        <v>4513</v>
      </c>
      <c r="BI164" s="22" t="s">
        <v>4513</v>
      </c>
      <c r="BJ164" s="22"/>
      <c r="BK164" s="22"/>
      <c r="BL164" s="19" t="s">
        <v>4513</v>
      </c>
      <c r="BM164" s="22" t="s">
        <v>4513</v>
      </c>
      <c r="BN164" s="22" t="s">
        <v>4513</v>
      </c>
      <c r="BO164" s="22"/>
      <c r="BP164" s="22"/>
      <c r="BQ164" s="19" t="s">
        <v>64</v>
      </c>
      <c r="BR164" s="22"/>
      <c r="BS164" s="22"/>
      <c r="BT164" s="19">
        <v>22</v>
      </c>
      <c r="BU164" s="22"/>
      <c r="BV164" s="19"/>
      <c r="BW164" s="19"/>
      <c r="BX164" s="19">
        <v>2023</v>
      </c>
      <c r="BY164" s="95" t="str">
        <f>IFERROR(
IF(OR(AZ164="anulado",AZ164="stand by"),CONCATENATE(AZ164,": ",AT164),
IF(OR(YEAR(BA164)=2022,YEAR(BA164)=2023),CONCATENATE("Se activó en ",YEAR(BA164)),
IF(AND(OR(AZ164="En proceso",AZ164="facturando"),AND(AV164="-",BA164="")),"Por revisar",
IF(BA164="",IF(AV164="NUEVAS",CONCATENATE("Estado: ",AZ164,", ",AV164),
IF(AX164=Meses!$A$3,"Por revisar",
IF(AT164="","Sin registro","En programación Frcst."))),"En programación")))),
"Error")</f>
        <v>Se activó en 2023</v>
      </c>
      <c r="BZ164" s="14" t="str">
        <f t="shared" si="6"/>
        <v/>
      </c>
      <c r="CA164" s="95" t="str">
        <f>IF(BY164="En programación Frcst.",VLOOKUP(AX164,Meses!$A$1:$H$14,3+HLOOKUP(Cronograma!AV164,Meses!$D$1:$G$2,2,FALSE),FALSE),
IF(BY164="En programación",BA164,""))</f>
        <v/>
      </c>
      <c r="CB164" s="95" t="str">
        <f t="shared" si="7"/>
        <v/>
      </c>
      <c r="CC164" s="91" t="str">
        <f>IFERROR(
(VLOOKUP(MONTH(CA164),Meses!$B$3:$C$14,2,FALSE)-DAY(CA164))/VLOOKUP(MONTH(CA164),Meses!$B$3:$C$14,2,FALSE)*CD164,
"")</f>
        <v/>
      </c>
      <c r="CD164" s="92">
        <f t="shared" si="8"/>
        <v>1873</v>
      </c>
    </row>
    <row r="165" spans="1:82" ht="47.4" thickBot="1" x14ac:dyDescent="0.6">
      <c r="A165" s="25" t="s">
        <v>568</v>
      </c>
      <c r="B165" s="25" t="s">
        <v>575</v>
      </c>
      <c r="C165" s="25" t="s">
        <v>576</v>
      </c>
      <c r="D165" s="25" t="s">
        <v>53</v>
      </c>
      <c r="E165" s="26">
        <v>44957</v>
      </c>
      <c r="F165" s="26">
        <v>44957</v>
      </c>
      <c r="G165" s="26">
        <v>44959</v>
      </c>
      <c r="H165" s="26">
        <v>44967</v>
      </c>
      <c r="I165" s="26">
        <v>44979</v>
      </c>
      <c r="J165" s="26">
        <v>44979</v>
      </c>
      <c r="K165" s="120" t="s">
        <v>4547</v>
      </c>
      <c r="L165" s="25">
        <v>2023022342</v>
      </c>
      <c r="M165" s="26">
        <v>44969</v>
      </c>
      <c r="N165" s="26">
        <v>44980</v>
      </c>
      <c r="O165" s="25" t="s">
        <v>54</v>
      </c>
      <c r="P165" s="25" t="s">
        <v>54</v>
      </c>
      <c r="Q165" s="25" t="s">
        <v>55</v>
      </c>
      <c r="R165" s="25">
        <v>2012</v>
      </c>
      <c r="S165" s="25" t="s">
        <v>4553</v>
      </c>
      <c r="T165" s="25" t="s">
        <v>4553</v>
      </c>
      <c r="U165" s="25" t="e">
        <v>#NAME?</v>
      </c>
      <c r="V165" s="25" t="s">
        <v>80</v>
      </c>
      <c r="W165" s="25" t="s">
        <v>68</v>
      </c>
      <c r="X165" s="23">
        <v>44965</v>
      </c>
      <c r="Y165" s="23">
        <v>44972</v>
      </c>
      <c r="Z165" s="23">
        <v>44965</v>
      </c>
      <c r="AA165" s="23">
        <v>44965</v>
      </c>
      <c r="AB165" s="25" t="s">
        <v>58</v>
      </c>
      <c r="AC165" s="23">
        <v>44968</v>
      </c>
      <c r="AD165" s="25" t="s">
        <v>58</v>
      </c>
      <c r="AE165" s="23">
        <v>44970</v>
      </c>
      <c r="AF165" s="23">
        <v>44972</v>
      </c>
      <c r="AG165" s="23">
        <v>44972</v>
      </c>
      <c r="AH165" s="26">
        <v>44979</v>
      </c>
      <c r="AI165" s="25">
        <v>22</v>
      </c>
      <c r="AJ165" s="25">
        <v>8</v>
      </c>
      <c r="AK165" s="25">
        <v>12</v>
      </c>
      <c r="AL165" s="27" t="s">
        <v>4513</v>
      </c>
      <c r="AM165" s="25" t="s">
        <v>4549</v>
      </c>
      <c r="AN165" s="25">
        <v>22</v>
      </c>
      <c r="AO165" s="25" t="s">
        <v>577</v>
      </c>
      <c r="AP165" s="25" t="s">
        <v>82</v>
      </c>
      <c r="AQ165" s="25" t="s">
        <v>82</v>
      </c>
      <c r="AR165" s="25" t="s">
        <v>60</v>
      </c>
      <c r="AS165" s="25" t="s">
        <v>55</v>
      </c>
      <c r="AT165" s="25" t="s">
        <v>61</v>
      </c>
      <c r="AU165" s="25" t="s">
        <v>62</v>
      </c>
      <c r="AV165" s="25" t="s">
        <v>63</v>
      </c>
      <c r="AW165" s="25" t="s">
        <v>63</v>
      </c>
      <c r="AX165" s="25" t="s">
        <v>63</v>
      </c>
      <c r="AY165" s="25" t="s">
        <v>64</v>
      </c>
      <c r="AZ165" s="25" t="s">
        <v>3822</v>
      </c>
      <c r="BA165" s="26">
        <v>44980</v>
      </c>
      <c r="BB165" s="25">
        <v>2</v>
      </c>
      <c r="BC165" s="25">
        <v>2023</v>
      </c>
      <c r="BD165" s="25" t="s">
        <v>63</v>
      </c>
      <c r="BE165" s="25" t="s">
        <v>63</v>
      </c>
      <c r="BF165" s="25" t="s">
        <v>63</v>
      </c>
      <c r="BG165" s="25" t="s">
        <v>64</v>
      </c>
      <c r="BH165" s="27" t="s">
        <v>4513</v>
      </c>
      <c r="BI165" s="27" t="s">
        <v>4513</v>
      </c>
      <c r="BJ165" s="27"/>
      <c r="BK165" s="27"/>
      <c r="BL165" s="25" t="s">
        <v>4513</v>
      </c>
      <c r="BM165" s="27" t="s">
        <v>4513</v>
      </c>
      <c r="BN165" s="27" t="s">
        <v>4513</v>
      </c>
      <c r="BO165" s="27"/>
      <c r="BP165" s="27"/>
      <c r="BQ165" s="25" t="s">
        <v>64</v>
      </c>
      <c r="BR165" s="27"/>
      <c r="BS165" s="27"/>
      <c r="BT165" s="25">
        <v>22</v>
      </c>
      <c r="BU165" s="27"/>
      <c r="BV165" s="25"/>
      <c r="BW165" s="25"/>
      <c r="BX165" s="25">
        <v>2023</v>
      </c>
      <c r="BY165" s="95" t="str">
        <f>IFERROR(
IF(OR(AZ165="anulado",AZ165="stand by"),CONCATENATE(AZ165,": ",AT165),
IF(OR(YEAR(BA165)=2022,YEAR(BA165)=2023),CONCATENATE("Se activó en ",YEAR(BA165)),
IF(AND(OR(AZ165="En proceso",AZ165="facturando"),AND(AV165="-",BA165="")),"Por revisar",
IF(BA165="",IF(AV165="NUEVAS",CONCATENATE("Estado: ",AZ165,", ",AV165),
IF(AX165=Meses!$A$3,"Por revisar",
IF(AT165="","Sin registro","En programación Frcst."))),"En programación")))),
"Error")</f>
        <v>Se activó en 2023</v>
      </c>
      <c r="BZ165" s="14" t="str">
        <f t="shared" si="6"/>
        <v/>
      </c>
      <c r="CA165" s="95" t="str">
        <f>IF(BY165="En programación Frcst.",VLOOKUP(AX165,Meses!$A$1:$H$14,3+HLOOKUP(Cronograma!AV165,Meses!$D$1:$G$2,2,FALSE),FALSE),
IF(BY165="En programación",BA165,""))</f>
        <v/>
      </c>
      <c r="CB165" s="95" t="str">
        <f t="shared" si="7"/>
        <v/>
      </c>
      <c r="CC165" s="91" t="str">
        <f>IFERROR(
(VLOOKUP(MONTH(CA165),Meses!$B$3:$C$14,2,FALSE)-DAY(CA165))/VLOOKUP(MONTH(CA165),Meses!$B$3:$C$14,2,FALSE)*CD165,
"")</f>
        <v/>
      </c>
      <c r="CD165" s="92">
        <f t="shared" si="8"/>
        <v>2012</v>
      </c>
    </row>
    <row r="166" spans="1:82" ht="31.8" thickBot="1" x14ac:dyDescent="0.6">
      <c r="A166" s="19" t="s">
        <v>564</v>
      </c>
      <c r="B166" s="19" t="s">
        <v>578</v>
      </c>
      <c r="C166" s="19" t="s">
        <v>579</v>
      </c>
      <c r="D166" s="19" t="s">
        <v>53</v>
      </c>
      <c r="E166" s="21">
        <v>44957</v>
      </c>
      <c r="F166" s="21">
        <v>45062.803402777783</v>
      </c>
      <c r="G166" s="21">
        <v>44959</v>
      </c>
      <c r="H166" s="21">
        <v>44967</v>
      </c>
      <c r="I166" s="21">
        <v>44985</v>
      </c>
      <c r="J166" s="21">
        <v>44985</v>
      </c>
      <c r="K166" s="119" t="s">
        <v>4547</v>
      </c>
      <c r="L166" s="19">
        <v>2023022519</v>
      </c>
      <c r="M166" s="21">
        <v>44969</v>
      </c>
      <c r="N166" s="21">
        <v>44987</v>
      </c>
      <c r="O166" s="19" t="s">
        <v>54</v>
      </c>
      <c r="P166" s="19" t="s">
        <v>54</v>
      </c>
      <c r="Q166" s="19" t="s">
        <v>55</v>
      </c>
      <c r="R166" s="19">
        <v>2729</v>
      </c>
      <c r="S166" s="19" t="s">
        <v>4577</v>
      </c>
      <c r="T166" s="19" t="s">
        <v>4577</v>
      </c>
      <c r="U166" s="19" t="e">
        <v>#NAME?</v>
      </c>
      <c r="V166" s="19" t="s">
        <v>80</v>
      </c>
      <c r="W166" s="19" t="s">
        <v>68</v>
      </c>
      <c r="X166" s="23">
        <v>44971</v>
      </c>
      <c r="Y166" s="23">
        <v>44978</v>
      </c>
      <c r="Z166" s="23">
        <v>44971</v>
      </c>
      <c r="AA166" s="23">
        <v>44971</v>
      </c>
      <c r="AB166" s="19" t="s">
        <v>58</v>
      </c>
      <c r="AC166" s="23">
        <v>44974</v>
      </c>
      <c r="AD166" s="19" t="s">
        <v>58</v>
      </c>
      <c r="AE166" s="23">
        <v>44976</v>
      </c>
      <c r="AF166" s="23">
        <v>44978</v>
      </c>
      <c r="AG166" s="23">
        <v>44978</v>
      </c>
      <c r="AH166" s="21">
        <v>44985</v>
      </c>
      <c r="AI166" s="19">
        <v>28</v>
      </c>
      <c r="AJ166" s="19">
        <v>8</v>
      </c>
      <c r="AK166" s="19">
        <v>18</v>
      </c>
      <c r="AL166" s="22" t="s">
        <v>4513</v>
      </c>
      <c r="AM166" s="19" t="s">
        <v>4549</v>
      </c>
      <c r="AN166" s="19">
        <v>28</v>
      </c>
      <c r="AO166" s="19" t="s">
        <v>580</v>
      </c>
      <c r="AP166" s="19" t="s">
        <v>82</v>
      </c>
      <c r="AQ166" s="19" t="s">
        <v>82</v>
      </c>
      <c r="AR166" s="19" t="s">
        <v>60</v>
      </c>
      <c r="AS166" s="19" t="s">
        <v>55</v>
      </c>
      <c r="AT166" s="19" t="s">
        <v>61</v>
      </c>
      <c r="AU166" s="19" t="s">
        <v>62</v>
      </c>
      <c r="AV166" s="19" t="s">
        <v>63</v>
      </c>
      <c r="AW166" s="19" t="s">
        <v>63</v>
      </c>
      <c r="AX166" s="19" t="s">
        <v>63</v>
      </c>
      <c r="AY166" s="19" t="s">
        <v>64</v>
      </c>
      <c r="AZ166" s="19" t="s">
        <v>3822</v>
      </c>
      <c r="BA166" s="21">
        <v>44987</v>
      </c>
      <c r="BB166" s="19">
        <v>3</v>
      </c>
      <c r="BC166" s="19">
        <v>2023</v>
      </c>
      <c r="BD166" s="19" t="s">
        <v>63</v>
      </c>
      <c r="BE166" s="19" t="s">
        <v>63</v>
      </c>
      <c r="BF166" s="19" t="s">
        <v>63</v>
      </c>
      <c r="BG166" s="19" t="s">
        <v>64</v>
      </c>
      <c r="BH166" s="22" t="s">
        <v>4513</v>
      </c>
      <c r="BI166" s="22" t="s">
        <v>4513</v>
      </c>
      <c r="BJ166" s="22"/>
      <c r="BK166" s="22"/>
      <c r="BL166" s="19" t="s">
        <v>4513</v>
      </c>
      <c r="BM166" s="22" t="s">
        <v>4513</v>
      </c>
      <c r="BN166" s="22" t="s">
        <v>4513</v>
      </c>
      <c r="BO166" s="22"/>
      <c r="BP166" s="22"/>
      <c r="BQ166" s="19" t="s">
        <v>64</v>
      </c>
      <c r="BR166" s="22"/>
      <c r="BS166" s="22"/>
      <c r="BT166" s="19">
        <v>28</v>
      </c>
      <c r="BU166" s="22"/>
      <c r="BV166" s="19"/>
      <c r="BW166" s="19"/>
      <c r="BX166" s="19">
        <v>2023</v>
      </c>
      <c r="BY166" s="95" t="str">
        <f>IFERROR(
IF(OR(AZ166="anulado",AZ166="stand by"),CONCATENATE(AZ166,": ",AT166),
IF(OR(YEAR(BA166)=2022,YEAR(BA166)=2023),CONCATENATE("Se activó en ",YEAR(BA166)),
IF(AND(OR(AZ166="En proceso",AZ166="facturando"),AND(AV166="-",BA166="")),"Por revisar",
IF(BA166="",IF(AV166="NUEVAS",CONCATENATE("Estado: ",AZ166,", ",AV166),
IF(AX166=Meses!$A$3,"Por revisar",
IF(AT166="","Sin registro","En programación Frcst."))),"En programación")))),
"Error")</f>
        <v>Se activó en 2023</v>
      </c>
      <c r="BZ166" s="14" t="str">
        <f t="shared" si="6"/>
        <v/>
      </c>
      <c r="CA166" s="95" t="str">
        <f>IF(BY166="En programación Frcst.",VLOOKUP(AX166,Meses!$A$1:$H$14,3+HLOOKUP(Cronograma!AV166,Meses!$D$1:$G$2,2,FALSE),FALSE),
IF(BY166="En programación",BA166,""))</f>
        <v/>
      </c>
      <c r="CB166" s="95" t="str">
        <f t="shared" si="7"/>
        <v/>
      </c>
      <c r="CC166" s="91" t="str">
        <f>IFERROR(
(VLOOKUP(MONTH(CA166),Meses!$B$3:$C$14,2,FALSE)-DAY(CA166))/VLOOKUP(MONTH(CA166),Meses!$B$3:$C$14,2,FALSE)*CD166,
"")</f>
        <v/>
      </c>
      <c r="CD166" s="92">
        <f t="shared" si="8"/>
        <v>2729</v>
      </c>
    </row>
    <row r="167" spans="1:82" ht="31.8" thickBot="1" x14ac:dyDescent="0.6">
      <c r="A167" s="25" t="s">
        <v>564</v>
      </c>
      <c r="B167" s="25" t="s">
        <v>581</v>
      </c>
      <c r="C167" s="25" t="s">
        <v>582</v>
      </c>
      <c r="D167" s="25" t="s">
        <v>53</v>
      </c>
      <c r="E167" s="26">
        <v>44957</v>
      </c>
      <c r="F167" s="26">
        <v>45062.803541666668</v>
      </c>
      <c r="G167" s="26">
        <v>44959</v>
      </c>
      <c r="H167" s="26">
        <v>44967</v>
      </c>
      <c r="I167" s="26">
        <v>44985</v>
      </c>
      <c r="J167" s="26">
        <v>44985</v>
      </c>
      <c r="K167" s="120" t="s">
        <v>4547</v>
      </c>
      <c r="L167" s="25">
        <v>2023022357</v>
      </c>
      <c r="M167" s="26">
        <v>44969</v>
      </c>
      <c r="N167" s="26">
        <v>44987</v>
      </c>
      <c r="O167" s="25" t="s">
        <v>54</v>
      </c>
      <c r="P167" s="25" t="s">
        <v>54</v>
      </c>
      <c r="Q167" s="25" t="s">
        <v>55</v>
      </c>
      <c r="R167" s="25">
        <v>494</v>
      </c>
      <c r="S167" s="25" t="s">
        <v>4577</v>
      </c>
      <c r="T167" s="25" t="s">
        <v>4577</v>
      </c>
      <c r="U167" s="25" t="e">
        <v>#NAME?</v>
      </c>
      <c r="V167" s="25" t="s">
        <v>80</v>
      </c>
      <c r="W167" s="25" t="s">
        <v>68</v>
      </c>
      <c r="X167" s="23">
        <v>44971</v>
      </c>
      <c r="Y167" s="23">
        <v>44978</v>
      </c>
      <c r="Z167" s="23">
        <v>44971</v>
      </c>
      <c r="AA167" s="23">
        <v>44971</v>
      </c>
      <c r="AB167" s="25" t="s">
        <v>58</v>
      </c>
      <c r="AC167" s="23">
        <v>44974</v>
      </c>
      <c r="AD167" s="25" t="s">
        <v>58</v>
      </c>
      <c r="AE167" s="23">
        <v>44976</v>
      </c>
      <c r="AF167" s="23">
        <v>44978</v>
      </c>
      <c r="AG167" s="23">
        <v>44978</v>
      </c>
      <c r="AH167" s="26">
        <v>44985</v>
      </c>
      <c r="AI167" s="25">
        <v>28</v>
      </c>
      <c r="AJ167" s="25">
        <v>8</v>
      </c>
      <c r="AK167" s="25">
        <v>18</v>
      </c>
      <c r="AL167" s="27" t="s">
        <v>4513</v>
      </c>
      <c r="AM167" s="25" t="s">
        <v>4549</v>
      </c>
      <c r="AN167" s="25">
        <v>28</v>
      </c>
      <c r="AO167" s="25" t="s">
        <v>583</v>
      </c>
      <c r="AP167" s="25" t="s">
        <v>82</v>
      </c>
      <c r="AQ167" s="25" t="s">
        <v>82</v>
      </c>
      <c r="AR167" s="25" t="s">
        <v>60</v>
      </c>
      <c r="AS167" s="25" t="s">
        <v>55</v>
      </c>
      <c r="AT167" s="25" t="s">
        <v>61</v>
      </c>
      <c r="AU167" s="25" t="s">
        <v>62</v>
      </c>
      <c r="AV167" s="25" t="s">
        <v>63</v>
      </c>
      <c r="AW167" s="25" t="s">
        <v>63</v>
      </c>
      <c r="AX167" s="25" t="s">
        <v>63</v>
      </c>
      <c r="AY167" s="25" t="s">
        <v>64</v>
      </c>
      <c r="AZ167" s="25" t="s">
        <v>3822</v>
      </c>
      <c r="BA167" s="26">
        <v>44987</v>
      </c>
      <c r="BB167" s="25">
        <v>3</v>
      </c>
      <c r="BC167" s="25">
        <v>2023</v>
      </c>
      <c r="BD167" s="25" t="s">
        <v>63</v>
      </c>
      <c r="BE167" s="25" t="s">
        <v>63</v>
      </c>
      <c r="BF167" s="25" t="s">
        <v>63</v>
      </c>
      <c r="BG167" s="25" t="s">
        <v>64</v>
      </c>
      <c r="BH167" s="27" t="s">
        <v>4513</v>
      </c>
      <c r="BI167" s="27" t="s">
        <v>4513</v>
      </c>
      <c r="BJ167" s="27"/>
      <c r="BK167" s="27"/>
      <c r="BL167" s="25" t="s">
        <v>4513</v>
      </c>
      <c r="BM167" s="27" t="s">
        <v>4513</v>
      </c>
      <c r="BN167" s="27" t="s">
        <v>4513</v>
      </c>
      <c r="BO167" s="27"/>
      <c r="BP167" s="27"/>
      <c r="BQ167" s="25" t="s">
        <v>64</v>
      </c>
      <c r="BR167" s="27"/>
      <c r="BS167" s="27"/>
      <c r="BT167" s="25">
        <v>28</v>
      </c>
      <c r="BU167" s="27"/>
      <c r="BV167" s="25"/>
      <c r="BW167" s="25"/>
      <c r="BX167" s="25">
        <v>2023</v>
      </c>
      <c r="BY167" s="95" t="str">
        <f>IFERROR(
IF(OR(AZ167="anulado",AZ167="stand by"),CONCATENATE(AZ167,": ",AT167),
IF(OR(YEAR(BA167)=2022,YEAR(BA167)=2023),CONCATENATE("Se activó en ",YEAR(BA167)),
IF(AND(OR(AZ167="En proceso",AZ167="facturando"),AND(AV167="-",BA167="")),"Por revisar",
IF(BA167="",IF(AV167="NUEVAS",CONCATENATE("Estado: ",AZ167,", ",AV167),
IF(AX167=Meses!$A$3,"Por revisar",
IF(AT167="","Sin registro","En programación Frcst."))),"En programación")))),
"Error")</f>
        <v>Se activó en 2023</v>
      </c>
      <c r="BZ167" s="14" t="str">
        <f t="shared" si="6"/>
        <v/>
      </c>
      <c r="CA167" s="95" t="str">
        <f>IF(BY167="En programación Frcst.",VLOOKUP(AX167,Meses!$A$1:$H$14,3+HLOOKUP(Cronograma!AV167,Meses!$D$1:$G$2,2,FALSE),FALSE),
IF(BY167="En programación",BA167,""))</f>
        <v/>
      </c>
      <c r="CB167" s="95" t="str">
        <f t="shared" si="7"/>
        <v/>
      </c>
      <c r="CC167" s="91" t="str">
        <f>IFERROR(
(VLOOKUP(MONTH(CA167),Meses!$B$3:$C$14,2,FALSE)-DAY(CA167))/VLOOKUP(MONTH(CA167),Meses!$B$3:$C$14,2,FALSE)*CD167,
"")</f>
        <v/>
      </c>
      <c r="CD167" s="92">
        <f t="shared" si="8"/>
        <v>494</v>
      </c>
    </row>
    <row r="168" spans="1:82" ht="31.8" thickBot="1" x14ac:dyDescent="0.6">
      <c r="A168" s="19" t="s">
        <v>564</v>
      </c>
      <c r="B168" s="19" t="s">
        <v>584</v>
      </c>
      <c r="C168" s="19" t="s">
        <v>585</v>
      </c>
      <c r="D168" s="19" t="s">
        <v>53</v>
      </c>
      <c r="E168" s="21">
        <v>44957</v>
      </c>
      <c r="F168" s="21">
        <v>45062.803310185183</v>
      </c>
      <c r="G168" s="21">
        <v>44959</v>
      </c>
      <c r="H168" s="21">
        <v>44967</v>
      </c>
      <c r="I168" s="21">
        <v>44984</v>
      </c>
      <c r="J168" s="21">
        <v>44984</v>
      </c>
      <c r="K168" s="119" t="s">
        <v>4547</v>
      </c>
      <c r="L168" s="19">
        <v>2023022495</v>
      </c>
      <c r="M168" s="21">
        <v>44969</v>
      </c>
      <c r="N168" s="21">
        <v>44987</v>
      </c>
      <c r="O168" s="19" t="s">
        <v>54</v>
      </c>
      <c r="P168" s="19" t="s">
        <v>54</v>
      </c>
      <c r="Q168" s="19" t="s">
        <v>55</v>
      </c>
      <c r="R168" s="19">
        <v>2139</v>
      </c>
      <c r="S168" s="19" t="s">
        <v>4577</v>
      </c>
      <c r="T168" s="19" t="s">
        <v>4577</v>
      </c>
      <c r="U168" s="19" t="e">
        <v>#NAME?</v>
      </c>
      <c r="V168" s="19" t="s">
        <v>80</v>
      </c>
      <c r="W168" s="19" t="s">
        <v>68</v>
      </c>
      <c r="X168" s="23">
        <v>44970</v>
      </c>
      <c r="Y168" s="23">
        <v>44977</v>
      </c>
      <c r="Z168" s="23">
        <v>44970</v>
      </c>
      <c r="AA168" s="23">
        <v>44970</v>
      </c>
      <c r="AB168" s="19" t="s">
        <v>58</v>
      </c>
      <c r="AC168" s="23">
        <v>44973</v>
      </c>
      <c r="AD168" s="19" t="s">
        <v>58</v>
      </c>
      <c r="AE168" s="23">
        <v>44975</v>
      </c>
      <c r="AF168" s="23">
        <v>44977</v>
      </c>
      <c r="AG168" s="23">
        <v>44977</v>
      </c>
      <c r="AH168" s="21">
        <v>44984</v>
      </c>
      <c r="AI168" s="19">
        <v>27</v>
      </c>
      <c r="AJ168" s="19">
        <v>8</v>
      </c>
      <c r="AK168" s="19">
        <v>17</v>
      </c>
      <c r="AL168" s="22" t="s">
        <v>4513</v>
      </c>
      <c r="AM168" s="19" t="s">
        <v>4549</v>
      </c>
      <c r="AN168" s="19">
        <v>27</v>
      </c>
      <c r="AO168" s="19" t="s">
        <v>586</v>
      </c>
      <c r="AP168" s="19" t="s">
        <v>82</v>
      </c>
      <c r="AQ168" s="19" t="s">
        <v>82</v>
      </c>
      <c r="AR168" s="19" t="s">
        <v>60</v>
      </c>
      <c r="AS168" s="19" t="s">
        <v>55</v>
      </c>
      <c r="AT168" s="19" t="s">
        <v>61</v>
      </c>
      <c r="AU168" s="19" t="s">
        <v>62</v>
      </c>
      <c r="AV168" s="19" t="s">
        <v>63</v>
      </c>
      <c r="AW168" s="19" t="s">
        <v>63</v>
      </c>
      <c r="AX168" s="19" t="s">
        <v>63</v>
      </c>
      <c r="AY168" s="19" t="s">
        <v>64</v>
      </c>
      <c r="AZ168" s="19" t="s">
        <v>3822</v>
      </c>
      <c r="BA168" s="21">
        <v>44987</v>
      </c>
      <c r="BB168" s="19">
        <v>3</v>
      </c>
      <c r="BC168" s="19">
        <v>2023</v>
      </c>
      <c r="BD168" s="19" t="s">
        <v>63</v>
      </c>
      <c r="BE168" s="19" t="s">
        <v>63</v>
      </c>
      <c r="BF168" s="19" t="s">
        <v>63</v>
      </c>
      <c r="BG168" s="19" t="s">
        <v>64</v>
      </c>
      <c r="BH168" s="22" t="s">
        <v>4513</v>
      </c>
      <c r="BI168" s="22" t="s">
        <v>4513</v>
      </c>
      <c r="BJ168" s="22"/>
      <c r="BK168" s="22"/>
      <c r="BL168" s="19" t="s">
        <v>4513</v>
      </c>
      <c r="BM168" s="22" t="s">
        <v>4513</v>
      </c>
      <c r="BN168" s="22" t="s">
        <v>4513</v>
      </c>
      <c r="BO168" s="22"/>
      <c r="BP168" s="22"/>
      <c r="BQ168" s="19" t="s">
        <v>64</v>
      </c>
      <c r="BR168" s="22"/>
      <c r="BS168" s="22"/>
      <c r="BT168" s="19">
        <v>27</v>
      </c>
      <c r="BU168" s="22"/>
      <c r="BV168" s="19"/>
      <c r="BW168" s="19"/>
      <c r="BX168" s="19">
        <v>2023</v>
      </c>
      <c r="BY168" s="95" t="str">
        <f>IFERROR(
IF(OR(AZ168="anulado",AZ168="stand by"),CONCATENATE(AZ168,": ",AT168),
IF(OR(YEAR(BA168)=2022,YEAR(BA168)=2023),CONCATENATE("Se activó en ",YEAR(BA168)),
IF(AND(OR(AZ168="En proceso",AZ168="facturando"),AND(AV168="-",BA168="")),"Por revisar",
IF(BA168="",IF(AV168="NUEVAS",CONCATENATE("Estado: ",AZ168,", ",AV168),
IF(AX168=Meses!$A$3,"Por revisar",
IF(AT168="","Sin registro","En programación Frcst."))),"En programación")))),
"Error")</f>
        <v>Se activó en 2023</v>
      </c>
      <c r="BZ168" s="14" t="str">
        <f t="shared" si="6"/>
        <v/>
      </c>
      <c r="CA168" s="95" t="str">
        <f>IF(BY168="En programación Frcst.",VLOOKUP(AX168,Meses!$A$1:$H$14,3+HLOOKUP(Cronograma!AV168,Meses!$D$1:$G$2,2,FALSE),FALSE),
IF(BY168="En programación",BA168,""))</f>
        <v/>
      </c>
      <c r="CB168" s="95" t="str">
        <f t="shared" si="7"/>
        <v/>
      </c>
      <c r="CC168" s="91" t="str">
        <f>IFERROR(
(VLOOKUP(MONTH(CA168),Meses!$B$3:$C$14,2,FALSE)-DAY(CA168))/VLOOKUP(MONTH(CA168),Meses!$B$3:$C$14,2,FALSE)*CD168,
"")</f>
        <v/>
      </c>
      <c r="CD168" s="92">
        <f t="shared" si="8"/>
        <v>2139</v>
      </c>
    </row>
    <row r="169" spans="1:82" ht="31.8" thickBot="1" x14ac:dyDescent="0.6">
      <c r="A169" s="25" t="s">
        <v>564</v>
      </c>
      <c r="B169" s="25" t="s">
        <v>587</v>
      </c>
      <c r="C169" s="25" t="s">
        <v>588</v>
      </c>
      <c r="D169" s="25" t="s">
        <v>53</v>
      </c>
      <c r="E169" s="26">
        <v>44957</v>
      </c>
      <c r="F169" s="26">
        <v>45062.803263888891</v>
      </c>
      <c r="G169" s="26">
        <v>44959</v>
      </c>
      <c r="H169" s="26">
        <v>44967</v>
      </c>
      <c r="I169" s="26">
        <v>44986</v>
      </c>
      <c r="J169" s="26">
        <v>44986</v>
      </c>
      <c r="K169" s="120" t="s">
        <v>4557</v>
      </c>
      <c r="L169" s="25">
        <v>2023023383</v>
      </c>
      <c r="M169" s="26">
        <v>44974</v>
      </c>
      <c r="N169" s="26">
        <v>44987</v>
      </c>
      <c r="O169" s="25" t="s">
        <v>54</v>
      </c>
      <c r="P169" s="25" t="s">
        <v>54</v>
      </c>
      <c r="Q169" s="25" t="s">
        <v>55</v>
      </c>
      <c r="R169" s="25">
        <v>2389</v>
      </c>
      <c r="S169" s="25" t="s">
        <v>4578</v>
      </c>
      <c r="T169" s="25" t="s">
        <v>4578</v>
      </c>
      <c r="U169" s="25" t="e">
        <v>#NAME?</v>
      </c>
      <c r="V169" s="25" t="s">
        <v>80</v>
      </c>
      <c r="W169" s="25" t="s">
        <v>68</v>
      </c>
      <c r="X169" s="23">
        <v>44972</v>
      </c>
      <c r="Y169" s="23">
        <v>44979</v>
      </c>
      <c r="Z169" s="23">
        <v>44972</v>
      </c>
      <c r="AA169" s="23">
        <v>44972</v>
      </c>
      <c r="AB169" s="25" t="s">
        <v>58</v>
      </c>
      <c r="AC169" s="23">
        <v>44975</v>
      </c>
      <c r="AD169" s="25" t="s">
        <v>58</v>
      </c>
      <c r="AE169" s="23">
        <v>44977</v>
      </c>
      <c r="AF169" s="23">
        <v>44979</v>
      </c>
      <c r="AG169" s="23">
        <v>44979</v>
      </c>
      <c r="AH169" s="26">
        <v>44986</v>
      </c>
      <c r="AI169" s="25">
        <v>29</v>
      </c>
      <c r="AJ169" s="25">
        <v>8</v>
      </c>
      <c r="AK169" s="25">
        <v>19</v>
      </c>
      <c r="AL169" s="27" t="s">
        <v>4513</v>
      </c>
      <c r="AM169" s="25" t="s">
        <v>4559</v>
      </c>
      <c r="AN169" s="25">
        <v>1</v>
      </c>
      <c r="AO169" s="25" t="s">
        <v>589</v>
      </c>
      <c r="AP169" s="25" t="s">
        <v>82</v>
      </c>
      <c r="AQ169" s="25" t="s">
        <v>82</v>
      </c>
      <c r="AR169" s="25" t="s">
        <v>60</v>
      </c>
      <c r="AS169" s="25" t="s">
        <v>55</v>
      </c>
      <c r="AT169" s="25" t="s">
        <v>61</v>
      </c>
      <c r="AU169" s="25" t="s">
        <v>62</v>
      </c>
      <c r="AV169" s="25" t="s">
        <v>63</v>
      </c>
      <c r="AW169" s="25" t="s">
        <v>63</v>
      </c>
      <c r="AX169" s="25" t="s">
        <v>63</v>
      </c>
      <c r="AY169" s="25" t="s">
        <v>64</v>
      </c>
      <c r="AZ169" s="25" t="s">
        <v>3822</v>
      </c>
      <c r="BA169" s="26">
        <v>44987</v>
      </c>
      <c r="BB169" s="25">
        <v>3</v>
      </c>
      <c r="BC169" s="25">
        <v>2023</v>
      </c>
      <c r="BD169" s="25" t="s">
        <v>63</v>
      </c>
      <c r="BE169" s="25" t="s">
        <v>63</v>
      </c>
      <c r="BF169" s="25" t="s">
        <v>63</v>
      </c>
      <c r="BG169" s="25" t="s">
        <v>64</v>
      </c>
      <c r="BH169" s="27" t="s">
        <v>4513</v>
      </c>
      <c r="BI169" s="27" t="s">
        <v>4513</v>
      </c>
      <c r="BJ169" s="27"/>
      <c r="BK169" s="27"/>
      <c r="BL169" s="25" t="s">
        <v>4513</v>
      </c>
      <c r="BM169" s="27" t="s">
        <v>4513</v>
      </c>
      <c r="BN169" s="27" t="s">
        <v>4513</v>
      </c>
      <c r="BO169" s="27"/>
      <c r="BP169" s="27"/>
      <c r="BQ169" s="25" t="s">
        <v>64</v>
      </c>
      <c r="BR169" s="27"/>
      <c r="BS169" s="27"/>
      <c r="BT169" s="25">
        <v>29</v>
      </c>
      <c r="BU169" s="27"/>
      <c r="BV169" s="25"/>
      <c r="BW169" s="25"/>
      <c r="BX169" s="25">
        <v>2023</v>
      </c>
      <c r="BY169" s="95" t="str">
        <f>IFERROR(
IF(OR(AZ169="anulado",AZ169="stand by"),CONCATENATE(AZ169,": ",AT169),
IF(OR(YEAR(BA169)=2022,YEAR(BA169)=2023),CONCATENATE("Se activó en ",YEAR(BA169)),
IF(AND(OR(AZ169="En proceso",AZ169="facturando"),AND(AV169="-",BA169="")),"Por revisar",
IF(BA169="",IF(AV169="NUEVAS",CONCATENATE("Estado: ",AZ169,", ",AV169),
IF(AX169=Meses!$A$3,"Por revisar",
IF(AT169="","Sin registro","En programación Frcst."))),"En programación")))),
"Error")</f>
        <v>Se activó en 2023</v>
      </c>
      <c r="BZ169" s="14" t="str">
        <f t="shared" si="6"/>
        <v/>
      </c>
      <c r="CA169" s="95" t="str">
        <f>IF(BY169="En programación Frcst.",VLOOKUP(AX169,Meses!$A$1:$H$14,3+HLOOKUP(Cronograma!AV169,Meses!$D$1:$G$2,2,FALSE),FALSE),
IF(BY169="En programación",BA169,""))</f>
        <v/>
      </c>
      <c r="CB169" s="95" t="str">
        <f t="shared" si="7"/>
        <v/>
      </c>
      <c r="CC169" s="91" t="str">
        <f>IFERROR(
(VLOOKUP(MONTH(CA169),Meses!$B$3:$C$14,2,FALSE)-DAY(CA169))/VLOOKUP(MONTH(CA169),Meses!$B$3:$C$14,2,FALSE)*CD169,
"")</f>
        <v/>
      </c>
      <c r="CD169" s="92">
        <f t="shared" si="8"/>
        <v>2389</v>
      </c>
    </row>
    <row r="170" spans="1:82" ht="31.8" thickBot="1" x14ac:dyDescent="0.6">
      <c r="A170" s="19" t="s">
        <v>564</v>
      </c>
      <c r="B170" s="19" t="s">
        <v>590</v>
      </c>
      <c r="C170" s="19" t="s">
        <v>591</v>
      </c>
      <c r="D170" s="19" t="s">
        <v>53</v>
      </c>
      <c r="E170" s="21">
        <v>44957</v>
      </c>
      <c r="F170" s="21">
        <v>45062.803715277783</v>
      </c>
      <c r="G170" s="21">
        <v>44959</v>
      </c>
      <c r="H170" s="21">
        <v>44967</v>
      </c>
      <c r="I170" s="21">
        <v>45009</v>
      </c>
      <c r="J170" s="21">
        <v>45009</v>
      </c>
      <c r="K170" s="119" t="s">
        <v>4557</v>
      </c>
      <c r="L170" s="19">
        <v>2023023460</v>
      </c>
      <c r="M170" s="21">
        <v>44975</v>
      </c>
      <c r="N170" s="21">
        <v>44987</v>
      </c>
      <c r="O170" s="19" t="s">
        <v>54</v>
      </c>
      <c r="P170" s="19" t="s">
        <v>54</v>
      </c>
      <c r="Q170" s="19" t="s">
        <v>55</v>
      </c>
      <c r="R170" s="19">
        <v>2875</v>
      </c>
      <c r="S170" s="19" t="s">
        <v>4579</v>
      </c>
      <c r="T170" s="19" t="s">
        <v>4579</v>
      </c>
      <c r="U170" s="19" t="e">
        <v>#NAME?</v>
      </c>
      <c r="V170" s="19" t="s">
        <v>80</v>
      </c>
      <c r="W170" s="19" t="s">
        <v>68</v>
      </c>
      <c r="X170" s="23">
        <v>44995</v>
      </c>
      <c r="Y170" s="23">
        <v>45002</v>
      </c>
      <c r="Z170" s="23">
        <v>44995</v>
      </c>
      <c r="AA170" s="23">
        <v>44995</v>
      </c>
      <c r="AB170" s="19" t="s">
        <v>58</v>
      </c>
      <c r="AC170" s="23">
        <v>44998</v>
      </c>
      <c r="AD170" s="19" t="s">
        <v>58</v>
      </c>
      <c r="AE170" s="23">
        <v>45000</v>
      </c>
      <c r="AF170" s="23">
        <v>45002</v>
      </c>
      <c r="AG170" s="23">
        <v>45002</v>
      </c>
      <c r="AH170" s="21">
        <v>45009</v>
      </c>
      <c r="AI170" s="19">
        <v>52</v>
      </c>
      <c r="AJ170" s="19">
        <v>8</v>
      </c>
      <c r="AK170" s="19">
        <v>42</v>
      </c>
      <c r="AL170" s="22" t="s">
        <v>4513</v>
      </c>
      <c r="AM170" s="19" t="s">
        <v>4559</v>
      </c>
      <c r="AN170" s="19">
        <v>24</v>
      </c>
      <c r="AO170" s="19" t="s">
        <v>592</v>
      </c>
      <c r="AP170" s="19" t="s">
        <v>82</v>
      </c>
      <c r="AQ170" s="19" t="s">
        <v>82</v>
      </c>
      <c r="AR170" s="19" t="s">
        <v>60</v>
      </c>
      <c r="AS170" s="19" t="s">
        <v>55</v>
      </c>
      <c r="AT170" s="19" t="s">
        <v>61</v>
      </c>
      <c r="AU170" s="19" t="s">
        <v>62</v>
      </c>
      <c r="AV170" s="19" t="s">
        <v>63</v>
      </c>
      <c r="AW170" s="19" t="s">
        <v>63</v>
      </c>
      <c r="AX170" s="19" t="s">
        <v>63</v>
      </c>
      <c r="AY170" s="19" t="s">
        <v>64</v>
      </c>
      <c r="AZ170" s="19" t="s">
        <v>3822</v>
      </c>
      <c r="BA170" s="21">
        <v>44987</v>
      </c>
      <c r="BB170" s="19">
        <v>3</v>
      </c>
      <c r="BC170" s="19">
        <v>2023</v>
      </c>
      <c r="BD170" s="19" t="s">
        <v>63</v>
      </c>
      <c r="BE170" s="19" t="s">
        <v>63</v>
      </c>
      <c r="BF170" s="19" t="s">
        <v>63</v>
      </c>
      <c r="BG170" s="19" t="s">
        <v>64</v>
      </c>
      <c r="BH170" s="22" t="s">
        <v>4513</v>
      </c>
      <c r="BI170" s="22" t="s">
        <v>4513</v>
      </c>
      <c r="BJ170" s="22"/>
      <c r="BK170" s="22"/>
      <c r="BL170" s="19" t="s">
        <v>4513</v>
      </c>
      <c r="BM170" s="22" t="s">
        <v>4513</v>
      </c>
      <c r="BN170" s="22" t="s">
        <v>4513</v>
      </c>
      <c r="BO170" s="22"/>
      <c r="BP170" s="22"/>
      <c r="BQ170" s="19" t="s">
        <v>64</v>
      </c>
      <c r="BR170" s="22"/>
      <c r="BS170" s="22"/>
      <c r="BT170" s="19">
        <v>52</v>
      </c>
      <c r="BU170" s="22"/>
      <c r="BV170" s="19"/>
      <c r="BW170" s="19"/>
      <c r="BX170" s="19">
        <v>2023</v>
      </c>
      <c r="BY170" s="95" t="str">
        <f>IFERROR(
IF(OR(AZ170="anulado",AZ170="stand by"),CONCATENATE(AZ170,": ",AT170),
IF(OR(YEAR(BA170)=2022,YEAR(BA170)=2023),CONCATENATE("Se activó en ",YEAR(BA170)),
IF(AND(OR(AZ170="En proceso",AZ170="facturando"),AND(AV170="-",BA170="")),"Por revisar",
IF(BA170="",IF(AV170="NUEVAS",CONCATENATE("Estado: ",AZ170,", ",AV170),
IF(AX170=Meses!$A$3,"Por revisar",
IF(AT170="","Sin registro","En programación Frcst."))),"En programación")))),
"Error")</f>
        <v>Se activó en 2023</v>
      </c>
      <c r="BZ170" s="14" t="str">
        <f t="shared" si="6"/>
        <v/>
      </c>
      <c r="CA170" s="95" t="str">
        <f>IF(BY170="En programación Frcst.",VLOOKUP(AX170,Meses!$A$1:$H$14,3+HLOOKUP(Cronograma!AV170,Meses!$D$1:$G$2,2,FALSE),FALSE),
IF(BY170="En programación",BA170,""))</f>
        <v/>
      </c>
      <c r="CB170" s="95" t="str">
        <f t="shared" si="7"/>
        <v/>
      </c>
      <c r="CC170" s="91" t="str">
        <f>IFERROR(
(VLOOKUP(MONTH(CA170),Meses!$B$3:$C$14,2,FALSE)-DAY(CA170))/VLOOKUP(MONTH(CA170),Meses!$B$3:$C$14,2,FALSE)*CD170,
"")</f>
        <v/>
      </c>
      <c r="CD170" s="92">
        <f t="shared" si="8"/>
        <v>2875</v>
      </c>
    </row>
    <row r="171" spans="1:82" ht="47.4" thickBot="1" x14ac:dyDescent="0.6">
      <c r="A171" s="25" t="s">
        <v>564</v>
      </c>
      <c r="B171" s="25" t="s">
        <v>593</v>
      </c>
      <c r="C171" s="25" t="s">
        <v>594</v>
      </c>
      <c r="D171" s="29" t="s">
        <v>345</v>
      </c>
      <c r="E171" s="26">
        <v>44957</v>
      </c>
      <c r="F171" s="26">
        <v>45098.447708333333</v>
      </c>
      <c r="G171" s="26">
        <v>44959</v>
      </c>
      <c r="H171" s="26">
        <v>44967</v>
      </c>
      <c r="I171" s="27"/>
      <c r="J171" s="27"/>
      <c r="K171" s="27">
        <v>0</v>
      </c>
      <c r="L171" s="27"/>
      <c r="M171" s="27"/>
      <c r="N171" s="27"/>
      <c r="O171" s="25" t="s">
        <v>54</v>
      </c>
      <c r="P171" s="25" t="s">
        <v>54</v>
      </c>
      <c r="Q171" s="25" t="s">
        <v>55</v>
      </c>
      <c r="R171" s="25">
        <v>1843</v>
      </c>
      <c r="S171" s="25" t="s">
        <v>145</v>
      </c>
      <c r="T171" s="25" t="s">
        <v>145</v>
      </c>
      <c r="U171" s="25" t="e">
        <v>#NAME?</v>
      </c>
      <c r="V171" s="27"/>
      <c r="W171" s="27"/>
      <c r="X171" s="27">
        <v>0</v>
      </c>
      <c r="Y171" s="23">
        <v>7</v>
      </c>
      <c r="Z171" s="27">
        <v>0</v>
      </c>
      <c r="AA171" s="27">
        <v>0</v>
      </c>
      <c r="AB171" s="27">
        <v>0</v>
      </c>
      <c r="AC171" s="27">
        <v>0</v>
      </c>
      <c r="AD171" s="27">
        <v>0</v>
      </c>
      <c r="AE171" s="27">
        <v>0</v>
      </c>
      <c r="AF171" s="25" t="s">
        <v>58</v>
      </c>
      <c r="AG171" s="27">
        <v>0</v>
      </c>
      <c r="AH171" s="27">
        <v>0</v>
      </c>
      <c r="AI171" s="25">
        <v>-44957</v>
      </c>
      <c r="AJ171" s="25">
        <v>8</v>
      </c>
      <c r="AK171" s="25">
        <v>-44967</v>
      </c>
      <c r="AL171" s="27" t="s">
        <v>4513</v>
      </c>
      <c r="AM171" s="27">
        <v>0</v>
      </c>
      <c r="AN171" s="27" t="s">
        <v>4513</v>
      </c>
      <c r="AO171" s="25" t="e">
        <v>#N/A</v>
      </c>
      <c r="AP171" s="25" t="s">
        <v>82</v>
      </c>
      <c r="AQ171" s="25" t="s">
        <v>82</v>
      </c>
      <c r="AR171" s="25" t="s">
        <v>60</v>
      </c>
      <c r="AS171" s="25" t="s">
        <v>55</v>
      </c>
      <c r="AT171" s="25" t="s">
        <v>347</v>
      </c>
      <c r="AU171" s="25" t="s">
        <v>62</v>
      </c>
      <c r="AV171" s="25" t="s">
        <v>63</v>
      </c>
      <c r="AW171" s="25" t="s">
        <v>63</v>
      </c>
      <c r="AX171" s="25" t="s">
        <v>63</v>
      </c>
      <c r="AY171" s="25" t="s">
        <v>64</v>
      </c>
      <c r="AZ171" s="25" t="s">
        <v>3827</v>
      </c>
      <c r="BA171" s="27">
        <v>0</v>
      </c>
      <c r="BB171" s="27"/>
      <c r="BC171" s="27"/>
      <c r="BD171" s="25" t="s">
        <v>63</v>
      </c>
      <c r="BE171" s="25" t="s">
        <v>63</v>
      </c>
      <c r="BF171" s="25" t="s">
        <v>63</v>
      </c>
      <c r="BG171" s="25" t="s">
        <v>64</v>
      </c>
      <c r="BH171" s="27" t="s">
        <v>4513</v>
      </c>
      <c r="BI171" s="27" t="s">
        <v>4513</v>
      </c>
      <c r="BJ171" s="27"/>
      <c r="BK171" s="27"/>
      <c r="BL171" s="25" t="s">
        <v>4513</v>
      </c>
      <c r="BM171" s="27" t="s">
        <v>4513</v>
      </c>
      <c r="BN171" s="27" t="s">
        <v>4513</v>
      </c>
      <c r="BO171" s="25" t="s">
        <v>3834</v>
      </c>
      <c r="BP171" s="27"/>
      <c r="BQ171" s="25" t="s">
        <v>64</v>
      </c>
      <c r="BR171" s="27"/>
      <c r="BS171" s="27"/>
      <c r="BT171" s="27"/>
      <c r="BU171" s="27"/>
      <c r="BV171" s="25"/>
      <c r="BW171" s="25" t="s">
        <v>3823</v>
      </c>
      <c r="BX171" s="27"/>
      <c r="BY171" s="95" t="str">
        <f>IFERROR(
IF(OR(AZ171="anulado",AZ171="stand by"),CONCATENATE(AZ171,": ",AT171),
IF(OR(YEAR(BA171)=2022,YEAR(BA171)=2023),CONCATENATE("Se activó en ",YEAR(BA171)),
IF(AND(OR(AZ171="En proceso",AZ171="facturando"),AND(AV171="-",BA171="")),"Por revisar",
IF(BA171="",IF(AV171="NUEVAS",CONCATENATE("Estado: ",AZ171,", ",AV171),
IF(AX171=Meses!$A$3,"Por revisar",
IF(AT171="","Sin registro","En programación Frcst."))),"En programación")))),
"Error")</f>
        <v>anulado: Desistido</v>
      </c>
      <c r="BZ171" s="14" t="str">
        <f t="shared" si="6"/>
        <v/>
      </c>
      <c r="CA171" s="95" t="str">
        <f>IF(BY171="En programación Frcst.",VLOOKUP(AX171,Meses!$A$1:$H$14,3+HLOOKUP(Cronograma!AV171,Meses!$D$1:$G$2,2,FALSE),FALSE),
IF(BY171="En programación",BA171,""))</f>
        <v/>
      </c>
      <c r="CB171" s="95" t="str">
        <f t="shared" si="7"/>
        <v/>
      </c>
      <c r="CC171" s="91" t="str">
        <f>IFERROR(
(VLOOKUP(MONTH(CA171),Meses!$B$3:$C$14,2,FALSE)-DAY(CA171))/VLOOKUP(MONTH(CA171),Meses!$B$3:$C$14,2,FALSE)*CD171,
"")</f>
        <v/>
      </c>
      <c r="CD171" s="92">
        <f t="shared" si="8"/>
        <v>1843</v>
      </c>
    </row>
    <row r="172" spans="1:82" ht="31.8" thickBot="1" x14ac:dyDescent="0.6">
      <c r="A172" s="19" t="s">
        <v>564</v>
      </c>
      <c r="B172" s="19" t="s">
        <v>595</v>
      </c>
      <c r="C172" s="19" t="s">
        <v>596</v>
      </c>
      <c r="D172" s="19" t="s">
        <v>53</v>
      </c>
      <c r="E172" s="21">
        <v>44957</v>
      </c>
      <c r="F172" s="21">
        <v>45062.803229166668</v>
      </c>
      <c r="G172" s="21">
        <v>44959</v>
      </c>
      <c r="H172" s="21">
        <v>44967</v>
      </c>
      <c r="I172" s="21">
        <v>44985</v>
      </c>
      <c r="J172" s="21">
        <v>44985</v>
      </c>
      <c r="K172" s="119" t="s">
        <v>4547</v>
      </c>
      <c r="L172" s="19">
        <v>2023023462</v>
      </c>
      <c r="M172" s="21">
        <v>44975</v>
      </c>
      <c r="N172" s="21">
        <v>44987</v>
      </c>
      <c r="O172" s="19" t="s">
        <v>54</v>
      </c>
      <c r="P172" s="19" t="s">
        <v>54</v>
      </c>
      <c r="Q172" s="19" t="s">
        <v>55</v>
      </c>
      <c r="R172" s="19">
        <v>2778</v>
      </c>
      <c r="S172" s="19" t="s">
        <v>4577</v>
      </c>
      <c r="T172" s="19" t="s">
        <v>4577</v>
      </c>
      <c r="U172" s="19" t="e">
        <v>#NAME?</v>
      </c>
      <c r="V172" s="19" t="s">
        <v>80</v>
      </c>
      <c r="W172" s="19" t="s">
        <v>68</v>
      </c>
      <c r="X172" s="23">
        <v>44971</v>
      </c>
      <c r="Y172" s="23">
        <v>44978</v>
      </c>
      <c r="Z172" s="23">
        <v>44971</v>
      </c>
      <c r="AA172" s="23">
        <v>44971</v>
      </c>
      <c r="AB172" s="19" t="s">
        <v>58</v>
      </c>
      <c r="AC172" s="23">
        <v>44974</v>
      </c>
      <c r="AD172" s="19" t="s">
        <v>58</v>
      </c>
      <c r="AE172" s="23">
        <v>44976</v>
      </c>
      <c r="AF172" s="23">
        <v>44978</v>
      </c>
      <c r="AG172" s="23">
        <v>44978</v>
      </c>
      <c r="AH172" s="21">
        <v>44985</v>
      </c>
      <c r="AI172" s="19">
        <v>28</v>
      </c>
      <c r="AJ172" s="19">
        <v>8</v>
      </c>
      <c r="AK172" s="19">
        <v>18</v>
      </c>
      <c r="AL172" s="22" t="s">
        <v>4513</v>
      </c>
      <c r="AM172" s="19" t="s">
        <v>4549</v>
      </c>
      <c r="AN172" s="19">
        <v>28</v>
      </c>
      <c r="AO172" s="19" t="s">
        <v>597</v>
      </c>
      <c r="AP172" s="19" t="s">
        <v>82</v>
      </c>
      <c r="AQ172" s="19" t="s">
        <v>82</v>
      </c>
      <c r="AR172" s="19" t="s">
        <v>60</v>
      </c>
      <c r="AS172" s="19" t="s">
        <v>55</v>
      </c>
      <c r="AT172" s="19" t="s">
        <v>61</v>
      </c>
      <c r="AU172" s="19" t="s">
        <v>62</v>
      </c>
      <c r="AV172" s="19" t="s">
        <v>63</v>
      </c>
      <c r="AW172" s="19" t="s">
        <v>63</v>
      </c>
      <c r="AX172" s="19" t="s">
        <v>63</v>
      </c>
      <c r="AY172" s="19" t="s">
        <v>64</v>
      </c>
      <c r="AZ172" s="19" t="s">
        <v>3822</v>
      </c>
      <c r="BA172" s="21">
        <v>44987</v>
      </c>
      <c r="BB172" s="19">
        <v>3</v>
      </c>
      <c r="BC172" s="19">
        <v>2023</v>
      </c>
      <c r="BD172" s="19" t="s">
        <v>63</v>
      </c>
      <c r="BE172" s="19" t="s">
        <v>63</v>
      </c>
      <c r="BF172" s="19" t="s">
        <v>63</v>
      </c>
      <c r="BG172" s="19" t="s">
        <v>64</v>
      </c>
      <c r="BH172" s="22" t="s">
        <v>4513</v>
      </c>
      <c r="BI172" s="22" t="s">
        <v>4513</v>
      </c>
      <c r="BJ172" s="22"/>
      <c r="BK172" s="22"/>
      <c r="BL172" s="19" t="s">
        <v>4513</v>
      </c>
      <c r="BM172" s="22" t="s">
        <v>4513</v>
      </c>
      <c r="BN172" s="22" t="s">
        <v>4513</v>
      </c>
      <c r="BO172" s="22"/>
      <c r="BP172" s="22"/>
      <c r="BQ172" s="19" t="s">
        <v>64</v>
      </c>
      <c r="BR172" s="22"/>
      <c r="BS172" s="22"/>
      <c r="BT172" s="19">
        <v>28</v>
      </c>
      <c r="BU172" s="22"/>
      <c r="BV172" s="19"/>
      <c r="BW172" s="19"/>
      <c r="BX172" s="19">
        <v>2023</v>
      </c>
      <c r="BY172" s="95" t="str">
        <f>IFERROR(
IF(OR(AZ172="anulado",AZ172="stand by"),CONCATENATE(AZ172,": ",AT172),
IF(OR(YEAR(BA172)=2022,YEAR(BA172)=2023),CONCATENATE("Se activó en ",YEAR(BA172)),
IF(AND(OR(AZ172="En proceso",AZ172="facturando"),AND(AV172="-",BA172="")),"Por revisar",
IF(BA172="",IF(AV172="NUEVAS",CONCATENATE("Estado: ",AZ172,", ",AV172),
IF(AX172=Meses!$A$3,"Por revisar",
IF(AT172="","Sin registro","En programación Frcst."))),"En programación")))),
"Error")</f>
        <v>Se activó en 2023</v>
      </c>
      <c r="BZ172" s="14" t="str">
        <f t="shared" si="6"/>
        <v/>
      </c>
      <c r="CA172" s="95" t="str">
        <f>IF(BY172="En programación Frcst.",VLOOKUP(AX172,Meses!$A$1:$H$14,3+HLOOKUP(Cronograma!AV172,Meses!$D$1:$G$2,2,FALSE),FALSE),
IF(BY172="En programación",BA172,""))</f>
        <v/>
      </c>
      <c r="CB172" s="95" t="str">
        <f t="shared" si="7"/>
        <v/>
      </c>
      <c r="CC172" s="91" t="str">
        <f>IFERROR(
(VLOOKUP(MONTH(CA172),Meses!$B$3:$C$14,2,FALSE)-DAY(CA172))/VLOOKUP(MONTH(CA172),Meses!$B$3:$C$14,2,FALSE)*CD172,
"")</f>
        <v/>
      </c>
      <c r="CD172" s="92">
        <f t="shared" si="8"/>
        <v>2778</v>
      </c>
    </row>
    <row r="173" spans="1:82" ht="31.8" thickBot="1" x14ac:dyDescent="0.6">
      <c r="A173" s="25" t="s">
        <v>564</v>
      </c>
      <c r="B173" s="25" t="s">
        <v>598</v>
      </c>
      <c r="C173" s="25" t="s">
        <v>599</v>
      </c>
      <c r="D173" s="25" t="s">
        <v>53</v>
      </c>
      <c r="E173" s="26">
        <v>44957</v>
      </c>
      <c r="F173" s="26">
        <v>45062.803437499999</v>
      </c>
      <c r="G173" s="26">
        <v>44959</v>
      </c>
      <c r="H173" s="26">
        <v>44967</v>
      </c>
      <c r="I173" s="26">
        <v>44987</v>
      </c>
      <c r="J173" s="26">
        <v>44987</v>
      </c>
      <c r="K173" s="120" t="s">
        <v>4557</v>
      </c>
      <c r="L173" s="25">
        <v>2023023483</v>
      </c>
      <c r="M173" s="26">
        <v>44976</v>
      </c>
      <c r="N173" s="26">
        <v>44987</v>
      </c>
      <c r="O173" s="25" t="s">
        <v>54</v>
      </c>
      <c r="P173" s="25" t="s">
        <v>54</v>
      </c>
      <c r="Q173" s="25" t="s">
        <v>55</v>
      </c>
      <c r="R173" s="25">
        <v>2380</v>
      </c>
      <c r="S173" s="25" t="s">
        <v>4578</v>
      </c>
      <c r="T173" s="25" t="s">
        <v>4578</v>
      </c>
      <c r="U173" s="25" t="e">
        <v>#NAME?</v>
      </c>
      <c r="V173" s="25" t="s">
        <v>80</v>
      </c>
      <c r="W173" s="25" t="s">
        <v>68</v>
      </c>
      <c r="X173" s="23">
        <v>44973</v>
      </c>
      <c r="Y173" s="23">
        <v>44980</v>
      </c>
      <c r="Z173" s="23">
        <v>44973</v>
      </c>
      <c r="AA173" s="23">
        <v>44973</v>
      </c>
      <c r="AB173" s="25" t="s">
        <v>58</v>
      </c>
      <c r="AC173" s="23">
        <v>44976</v>
      </c>
      <c r="AD173" s="25" t="s">
        <v>58</v>
      </c>
      <c r="AE173" s="23">
        <v>44978</v>
      </c>
      <c r="AF173" s="23">
        <v>44980</v>
      </c>
      <c r="AG173" s="23">
        <v>44980</v>
      </c>
      <c r="AH173" s="26">
        <v>44987</v>
      </c>
      <c r="AI173" s="25">
        <v>30</v>
      </c>
      <c r="AJ173" s="25">
        <v>8</v>
      </c>
      <c r="AK173" s="25">
        <v>20</v>
      </c>
      <c r="AL173" s="27" t="s">
        <v>4513</v>
      </c>
      <c r="AM173" s="25" t="s">
        <v>4559</v>
      </c>
      <c r="AN173" s="25">
        <v>2</v>
      </c>
      <c r="AO173" s="25" t="s">
        <v>600</v>
      </c>
      <c r="AP173" s="25" t="s">
        <v>82</v>
      </c>
      <c r="AQ173" s="25" t="s">
        <v>82</v>
      </c>
      <c r="AR173" s="25" t="s">
        <v>60</v>
      </c>
      <c r="AS173" s="25" t="s">
        <v>55</v>
      </c>
      <c r="AT173" s="25" t="s">
        <v>61</v>
      </c>
      <c r="AU173" s="25" t="s">
        <v>62</v>
      </c>
      <c r="AV173" s="25" t="s">
        <v>63</v>
      </c>
      <c r="AW173" s="25" t="s">
        <v>63</v>
      </c>
      <c r="AX173" s="25" t="s">
        <v>63</v>
      </c>
      <c r="AY173" s="25" t="s">
        <v>64</v>
      </c>
      <c r="AZ173" s="25" t="s">
        <v>3822</v>
      </c>
      <c r="BA173" s="26">
        <v>44987</v>
      </c>
      <c r="BB173" s="25">
        <v>3</v>
      </c>
      <c r="BC173" s="25">
        <v>2023</v>
      </c>
      <c r="BD173" s="25" t="s">
        <v>63</v>
      </c>
      <c r="BE173" s="25" t="s">
        <v>63</v>
      </c>
      <c r="BF173" s="25" t="s">
        <v>63</v>
      </c>
      <c r="BG173" s="25" t="s">
        <v>64</v>
      </c>
      <c r="BH173" s="27" t="s">
        <v>4513</v>
      </c>
      <c r="BI173" s="27" t="s">
        <v>4513</v>
      </c>
      <c r="BJ173" s="27"/>
      <c r="BK173" s="27"/>
      <c r="BL173" s="25" t="s">
        <v>4513</v>
      </c>
      <c r="BM173" s="27" t="s">
        <v>4513</v>
      </c>
      <c r="BN173" s="27" t="s">
        <v>4513</v>
      </c>
      <c r="BO173" s="27"/>
      <c r="BP173" s="27"/>
      <c r="BQ173" s="25" t="s">
        <v>64</v>
      </c>
      <c r="BR173" s="27"/>
      <c r="BS173" s="27"/>
      <c r="BT173" s="25">
        <v>30</v>
      </c>
      <c r="BU173" s="27"/>
      <c r="BV173" s="25"/>
      <c r="BW173" s="25"/>
      <c r="BX173" s="25">
        <v>2023</v>
      </c>
      <c r="BY173" s="95" t="str">
        <f>IFERROR(
IF(OR(AZ173="anulado",AZ173="stand by"),CONCATENATE(AZ173,": ",AT173),
IF(OR(YEAR(BA173)=2022,YEAR(BA173)=2023),CONCATENATE("Se activó en ",YEAR(BA173)),
IF(AND(OR(AZ173="En proceso",AZ173="facturando"),AND(AV173="-",BA173="")),"Por revisar",
IF(BA173="",IF(AV173="NUEVAS",CONCATENATE("Estado: ",AZ173,", ",AV173),
IF(AX173=Meses!$A$3,"Por revisar",
IF(AT173="","Sin registro","En programación Frcst."))),"En programación")))),
"Error")</f>
        <v>Se activó en 2023</v>
      </c>
      <c r="BZ173" s="14" t="str">
        <f t="shared" si="6"/>
        <v/>
      </c>
      <c r="CA173" s="95" t="str">
        <f>IF(BY173="En programación Frcst.",VLOOKUP(AX173,Meses!$A$1:$H$14,3+HLOOKUP(Cronograma!AV173,Meses!$D$1:$G$2,2,FALSE),FALSE),
IF(BY173="En programación",BA173,""))</f>
        <v/>
      </c>
      <c r="CB173" s="95" t="str">
        <f t="shared" si="7"/>
        <v/>
      </c>
      <c r="CC173" s="91" t="str">
        <f>IFERROR(
(VLOOKUP(MONTH(CA173),Meses!$B$3:$C$14,2,FALSE)-DAY(CA173))/VLOOKUP(MONTH(CA173),Meses!$B$3:$C$14,2,FALSE)*CD173,
"")</f>
        <v/>
      </c>
      <c r="CD173" s="92">
        <f t="shared" si="8"/>
        <v>2380</v>
      </c>
    </row>
    <row r="174" spans="1:82" ht="31.8" thickBot="1" x14ac:dyDescent="0.6">
      <c r="A174" s="19" t="s">
        <v>564</v>
      </c>
      <c r="B174" s="19" t="s">
        <v>601</v>
      </c>
      <c r="C174" s="19" t="s">
        <v>602</v>
      </c>
      <c r="D174" s="19" t="s">
        <v>53</v>
      </c>
      <c r="E174" s="21">
        <v>44957</v>
      </c>
      <c r="F174" s="21">
        <v>45062.803495370368</v>
      </c>
      <c r="G174" s="21">
        <v>44959</v>
      </c>
      <c r="H174" s="21">
        <v>44967</v>
      </c>
      <c r="I174" s="21">
        <v>44988</v>
      </c>
      <c r="J174" s="21">
        <v>44988</v>
      </c>
      <c r="K174" s="119" t="s">
        <v>4557</v>
      </c>
      <c r="L174" s="19">
        <v>2023023487</v>
      </c>
      <c r="M174" s="21">
        <v>44976</v>
      </c>
      <c r="N174" s="21">
        <v>44987</v>
      </c>
      <c r="O174" s="19" t="s">
        <v>54</v>
      </c>
      <c r="P174" s="19" t="s">
        <v>54</v>
      </c>
      <c r="Q174" s="19" t="s">
        <v>55</v>
      </c>
      <c r="R174" s="19">
        <v>3023</v>
      </c>
      <c r="S174" s="19" t="s">
        <v>4578</v>
      </c>
      <c r="T174" s="19" t="s">
        <v>4578</v>
      </c>
      <c r="U174" s="19" t="e">
        <v>#NAME?</v>
      </c>
      <c r="V174" s="19" t="s">
        <v>80</v>
      </c>
      <c r="W174" s="19" t="s">
        <v>68</v>
      </c>
      <c r="X174" s="23">
        <v>44974</v>
      </c>
      <c r="Y174" s="23">
        <v>44981</v>
      </c>
      <c r="Z174" s="23">
        <v>44974</v>
      </c>
      <c r="AA174" s="23">
        <v>44974</v>
      </c>
      <c r="AB174" s="19" t="s">
        <v>58</v>
      </c>
      <c r="AC174" s="23">
        <v>44977</v>
      </c>
      <c r="AD174" s="19" t="s">
        <v>58</v>
      </c>
      <c r="AE174" s="23">
        <v>44979</v>
      </c>
      <c r="AF174" s="23">
        <v>44981</v>
      </c>
      <c r="AG174" s="23">
        <v>44981</v>
      </c>
      <c r="AH174" s="21">
        <v>44988</v>
      </c>
      <c r="AI174" s="19">
        <v>31</v>
      </c>
      <c r="AJ174" s="19">
        <v>8</v>
      </c>
      <c r="AK174" s="19">
        <v>21</v>
      </c>
      <c r="AL174" s="22" t="s">
        <v>4513</v>
      </c>
      <c r="AM174" s="19" t="s">
        <v>4559</v>
      </c>
      <c r="AN174" s="19">
        <v>3</v>
      </c>
      <c r="AO174" s="19" t="s">
        <v>603</v>
      </c>
      <c r="AP174" s="19" t="s">
        <v>82</v>
      </c>
      <c r="AQ174" s="19" t="s">
        <v>82</v>
      </c>
      <c r="AR174" s="19" t="s">
        <v>60</v>
      </c>
      <c r="AS174" s="19" t="s">
        <v>55</v>
      </c>
      <c r="AT174" s="19" t="s">
        <v>61</v>
      </c>
      <c r="AU174" s="19" t="s">
        <v>62</v>
      </c>
      <c r="AV174" s="19" t="s">
        <v>63</v>
      </c>
      <c r="AW174" s="19" t="s">
        <v>63</v>
      </c>
      <c r="AX174" s="19" t="s">
        <v>63</v>
      </c>
      <c r="AY174" s="19" t="s">
        <v>64</v>
      </c>
      <c r="AZ174" s="19" t="s">
        <v>3822</v>
      </c>
      <c r="BA174" s="21">
        <v>44987</v>
      </c>
      <c r="BB174" s="19">
        <v>3</v>
      </c>
      <c r="BC174" s="19">
        <v>2023</v>
      </c>
      <c r="BD174" s="19" t="s">
        <v>63</v>
      </c>
      <c r="BE174" s="19" t="s">
        <v>63</v>
      </c>
      <c r="BF174" s="19" t="s">
        <v>63</v>
      </c>
      <c r="BG174" s="19" t="s">
        <v>64</v>
      </c>
      <c r="BH174" s="22" t="s">
        <v>4513</v>
      </c>
      <c r="BI174" s="22" t="s">
        <v>4513</v>
      </c>
      <c r="BJ174" s="22"/>
      <c r="BK174" s="22"/>
      <c r="BL174" s="19" t="s">
        <v>4513</v>
      </c>
      <c r="BM174" s="22" t="s">
        <v>4513</v>
      </c>
      <c r="BN174" s="22" t="s">
        <v>4513</v>
      </c>
      <c r="BO174" s="22"/>
      <c r="BP174" s="22"/>
      <c r="BQ174" s="19" t="s">
        <v>64</v>
      </c>
      <c r="BR174" s="22"/>
      <c r="BS174" s="22"/>
      <c r="BT174" s="19">
        <v>31</v>
      </c>
      <c r="BU174" s="22"/>
      <c r="BV174" s="19"/>
      <c r="BW174" s="19"/>
      <c r="BX174" s="19">
        <v>2023</v>
      </c>
      <c r="BY174" s="95" t="str">
        <f>IFERROR(
IF(OR(AZ174="anulado",AZ174="stand by"),CONCATENATE(AZ174,": ",AT174),
IF(OR(YEAR(BA174)=2022,YEAR(BA174)=2023),CONCATENATE("Se activó en ",YEAR(BA174)),
IF(AND(OR(AZ174="En proceso",AZ174="facturando"),AND(AV174="-",BA174="")),"Por revisar",
IF(BA174="",IF(AV174="NUEVAS",CONCATENATE("Estado: ",AZ174,", ",AV174),
IF(AX174=Meses!$A$3,"Por revisar",
IF(AT174="","Sin registro","En programación Frcst."))),"En programación")))),
"Error")</f>
        <v>Se activó en 2023</v>
      </c>
      <c r="BZ174" s="14" t="str">
        <f t="shared" si="6"/>
        <v/>
      </c>
      <c r="CA174" s="95" t="str">
        <f>IF(BY174="En programación Frcst.",VLOOKUP(AX174,Meses!$A$1:$H$14,3+HLOOKUP(Cronograma!AV174,Meses!$D$1:$G$2,2,FALSE),FALSE),
IF(BY174="En programación",BA174,""))</f>
        <v/>
      </c>
      <c r="CB174" s="95" t="str">
        <f t="shared" si="7"/>
        <v/>
      </c>
      <c r="CC174" s="91" t="str">
        <f>IFERROR(
(VLOOKUP(MONTH(CA174),Meses!$B$3:$C$14,2,FALSE)-DAY(CA174))/VLOOKUP(MONTH(CA174),Meses!$B$3:$C$14,2,FALSE)*CD174,
"")</f>
        <v/>
      </c>
      <c r="CD174" s="92">
        <f t="shared" si="8"/>
        <v>3023</v>
      </c>
    </row>
    <row r="175" spans="1:82" ht="31.8" thickBot="1" x14ac:dyDescent="0.6">
      <c r="A175" s="25" t="s">
        <v>564</v>
      </c>
      <c r="B175" s="25" t="s">
        <v>604</v>
      </c>
      <c r="C175" s="25" t="s">
        <v>605</v>
      </c>
      <c r="D175" s="25" t="s">
        <v>53</v>
      </c>
      <c r="E175" s="26">
        <v>44957</v>
      </c>
      <c r="F175" s="26">
        <v>45062.802303240736</v>
      </c>
      <c r="G175" s="26">
        <v>44959</v>
      </c>
      <c r="H175" s="26">
        <v>44967</v>
      </c>
      <c r="I175" s="26">
        <v>44987</v>
      </c>
      <c r="J175" s="26">
        <v>44987</v>
      </c>
      <c r="K175" s="120" t="s">
        <v>4557</v>
      </c>
      <c r="L175" s="25">
        <v>2023023489</v>
      </c>
      <c r="M175" s="26">
        <v>44976</v>
      </c>
      <c r="N175" s="26">
        <v>44987</v>
      </c>
      <c r="O175" s="25" t="s">
        <v>54</v>
      </c>
      <c r="P175" s="25" t="s">
        <v>54</v>
      </c>
      <c r="Q175" s="25" t="s">
        <v>55</v>
      </c>
      <c r="R175" s="25">
        <v>2725</v>
      </c>
      <c r="S175" s="25" t="s">
        <v>4578</v>
      </c>
      <c r="T175" s="25" t="s">
        <v>4578</v>
      </c>
      <c r="U175" s="25" t="e">
        <v>#NAME?</v>
      </c>
      <c r="V175" s="25" t="s">
        <v>80</v>
      </c>
      <c r="W175" s="25" t="s">
        <v>68</v>
      </c>
      <c r="X175" s="23">
        <v>44973</v>
      </c>
      <c r="Y175" s="23">
        <v>44980</v>
      </c>
      <c r="Z175" s="23">
        <v>44973</v>
      </c>
      <c r="AA175" s="23">
        <v>44973</v>
      </c>
      <c r="AB175" s="25" t="s">
        <v>58</v>
      </c>
      <c r="AC175" s="23">
        <v>44976</v>
      </c>
      <c r="AD175" s="25" t="s">
        <v>58</v>
      </c>
      <c r="AE175" s="23">
        <v>44978</v>
      </c>
      <c r="AF175" s="23">
        <v>44980</v>
      </c>
      <c r="AG175" s="23">
        <v>44980</v>
      </c>
      <c r="AH175" s="26">
        <v>44987</v>
      </c>
      <c r="AI175" s="25">
        <v>30</v>
      </c>
      <c r="AJ175" s="25">
        <v>8</v>
      </c>
      <c r="AK175" s="25">
        <v>20</v>
      </c>
      <c r="AL175" s="27" t="s">
        <v>4513</v>
      </c>
      <c r="AM175" s="25" t="s">
        <v>4559</v>
      </c>
      <c r="AN175" s="25">
        <v>2</v>
      </c>
      <c r="AO175" s="25" t="s">
        <v>606</v>
      </c>
      <c r="AP175" s="25" t="s">
        <v>82</v>
      </c>
      <c r="AQ175" s="25" t="s">
        <v>82</v>
      </c>
      <c r="AR175" s="25" t="s">
        <v>60</v>
      </c>
      <c r="AS175" s="25" t="s">
        <v>55</v>
      </c>
      <c r="AT175" s="25" t="s">
        <v>61</v>
      </c>
      <c r="AU175" s="25" t="s">
        <v>62</v>
      </c>
      <c r="AV175" s="25" t="s">
        <v>63</v>
      </c>
      <c r="AW175" s="25" t="s">
        <v>63</v>
      </c>
      <c r="AX175" s="25" t="s">
        <v>63</v>
      </c>
      <c r="AY175" s="25" t="s">
        <v>64</v>
      </c>
      <c r="AZ175" s="25" t="s">
        <v>3822</v>
      </c>
      <c r="BA175" s="26">
        <v>44987</v>
      </c>
      <c r="BB175" s="25">
        <v>3</v>
      </c>
      <c r="BC175" s="25">
        <v>2023</v>
      </c>
      <c r="BD175" s="25" t="s">
        <v>63</v>
      </c>
      <c r="BE175" s="25" t="s">
        <v>63</v>
      </c>
      <c r="BF175" s="25" t="s">
        <v>63</v>
      </c>
      <c r="BG175" s="25" t="s">
        <v>64</v>
      </c>
      <c r="BH175" s="27" t="s">
        <v>4513</v>
      </c>
      <c r="BI175" s="27" t="s">
        <v>4513</v>
      </c>
      <c r="BJ175" s="27"/>
      <c r="BK175" s="27"/>
      <c r="BL175" s="25" t="s">
        <v>4513</v>
      </c>
      <c r="BM175" s="27" t="s">
        <v>4513</v>
      </c>
      <c r="BN175" s="27" t="s">
        <v>4513</v>
      </c>
      <c r="BO175" s="27"/>
      <c r="BP175" s="27"/>
      <c r="BQ175" s="25" t="s">
        <v>64</v>
      </c>
      <c r="BR175" s="27"/>
      <c r="BS175" s="27"/>
      <c r="BT175" s="25">
        <v>30</v>
      </c>
      <c r="BU175" s="27"/>
      <c r="BV175" s="25"/>
      <c r="BW175" s="25"/>
      <c r="BX175" s="25">
        <v>2023</v>
      </c>
      <c r="BY175" s="95" t="str">
        <f>IFERROR(
IF(OR(AZ175="anulado",AZ175="stand by"),CONCATENATE(AZ175,": ",AT175),
IF(OR(YEAR(BA175)=2022,YEAR(BA175)=2023),CONCATENATE("Se activó en ",YEAR(BA175)),
IF(AND(OR(AZ175="En proceso",AZ175="facturando"),AND(AV175="-",BA175="")),"Por revisar",
IF(BA175="",IF(AV175="NUEVAS",CONCATENATE("Estado: ",AZ175,", ",AV175),
IF(AX175=Meses!$A$3,"Por revisar",
IF(AT175="","Sin registro","En programación Frcst."))),"En programación")))),
"Error")</f>
        <v>Se activó en 2023</v>
      </c>
      <c r="BZ175" s="14" t="str">
        <f t="shared" si="6"/>
        <v/>
      </c>
      <c r="CA175" s="95" t="str">
        <f>IF(BY175="En programación Frcst.",VLOOKUP(AX175,Meses!$A$1:$H$14,3+HLOOKUP(Cronograma!AV175,Meses!$D$1:$G$2,2,FALSE),FALSE),
IF(BY175="En programación",BA175,""))</f>
        <v/>
      </c>
      <c r="CB175" s="95" t="str">
        <f t="shared" si="7"/>
        <v/>
      </c>
      <c r="CC175" s="91" t="str">
        <f>IFERROR(
(VLOOKUP(MONTH(CA175),Meses!$B$3:$C$14,2,FALSE)-DAY(CA175))/VLOOKUP(MONTH(CA175),Meses!$B$3:$C$14,2,FALSE)*CD175,
"")</f>
        <v/>
      </c>
      <c r="CD175" s="92">
        <f t="shared" si="8"/>
        <v>2725</v>
      </c>
    </row>
    <row r="176" spans="1:82" ht="31.8" thickBot="1" x14ac:dyDescent="0.6">
      <c r="A176" s="19" t="s">
        <v>564</v>
      </c>
      <c r="B176" s="19" t="s">
        <v>607</v>
      </c>
      <c r="C176" s="19" t="s">
        <v>608</v>
      </c>
      <c r="D176" s="19" t="s">
        <v>53</v>
      </c>
      <c r="E176" s="21">
        <v>44957</v>
      </c>
      <c r="F176" s="21">
        <v>45062.802337962959</v>
      </c>
      <c r="G176" s="21">
        <v>44959</v>
      </c>
      <c r="H176" s="21">
        <v>44967</v>
      </c>
      <c r="I176" s="21">
        <v>44985</v>
      </c>
      <c r="J176" s="21">
        <v>44985</v>
      </c>
      <c r="K176" s="119" t="s">
        <v>4547</v>
      </c>
      <c r="L176" s="19">
        <v>2023023490</v>
      </c>
      <c r="M176" s="21">
        <v>44976</v>
      </c>
      <c r="N176" s="21">
        <v>44987</v>
      </c>
      <c r="O176" s="19" t="s">
        <v>54</v>
      </c>
      <c r="P176" s="19" t="s">
        <v>54</v>
      </c>
      <c r="Q176" s="19" t="s">
        <v>55</v>
      </c>
      <c r="R176" s="19">
        <v>2101</v>
      </c>
      <c r="S176" s="19" t="s">
        <v>4577</v>
      </c>
      <c r="T176" s="19" t="s">
        <v>4577</v>
      </c>
      <c r="U176" s="19" t="e">
        <v>#NAME?</v>
      </c>
      <c r="V176" s="19" t="s">
        <v>80</v>
      </c>
      <c r="W176" s="19" t="s">
        <v>68</v>
      </c>
      <c r="X176" s="23">
        <v>44971</v>
      </c>
      <c r="Y176" s="23">
        <v>44978</v>
      </c>
      <c r="Z176" s="23">
        <v>44971</v>
      </c>
      <c r="AA176" s="23">
        <v>44971</v>
      </c>
      <c r="AB176" s="19" t="s">
        <v>58</v>
      </c>
      <c r="AC176" s="23">
        <v>44974</v>
      </c>
      <c r="AD176" s="19" t="s">
        <v>58</v>
      </c>
      <c r="AE176" s="23">
        <v>44976</v>
      </c>
      <c r="AF176" s="23">
        <v>44978</v>
      </c>
      <c r="AG176" s="23">
        <v>44978</v>
      </c>
      <c r="AH176" s="21">
        <v>44985</v>
      </c>
      <c r="AI176" s="19">
        <v>28</v>
      </c>
      <c r="AJ176" s="19">
        <v>8</v>
      </c>
      <c r="AK176" s="19">
        <v>18</v>
      </c>
      <c r="AL176" s="22" t="s">
        <v>4513</v>
      </c>
      <c r="AM176" s="19" t="s">
        <v>4549</v>
      </c>
      <c r="AN176" s="19">
        <v>28</v>
      </c>
      <c r="AO176" s="19" t="s">
        <v>609</v>
      </c>
      <c r="AP176" s="19" t="s">
        <v>82</v>
      </c>
      <c r="AQ176" s="19" t="s">
        <v>82</v>
      </c>
      <c r="AR176" s="19" t="s">
        <v>60</v>
      </c>
      <c r="AS176" s="19" t="s">
        <v>55</v>
      </c>
      <c r="AT176" s="19" t="s">
        <v>61</v>
      </c>
      <c r="AU176" s="19" t="s">
        <v>62</v>
      </c>
      <c r="AV176" s="19" t="s">
        <v>63</v>
      </c>
      <c r="AW176" s="19" t="s">
        <v>63</v>
      </c>
      <c r="AX176" s="19" t="s">
        <v>63</v>
      </c>
      <c r="AY176" s="19" t="s">
        <v>64</v>
      </c>
      <c r="AZ176" s="19" t="s">
        <v>3822</v>
      </c>
      <c r="BA176" s="21">
        <v>44987</v>
      </c>
      <c r="BB176" s="19">
        <v>3</v>
      </c>
      <c r="BC176" s="19">
        <v>2023</v>
      </c>
      <c r="BD176" s="19" t="s">
        <v>63</v>
      </c>
      <c r="BE176" s="19" t="s">
        <v>63</v>
      </c>
      <c r="BF176" s="19" t="s">
        <v>63</v>
      </c>
      <c r="BG176" s="19" t="s">
        <v>64</v>
      </c>
      <c r="BH176" s="22" t="s">
        <v>4513</v>
      </c>
      <c r="BI176" s="22" t="s">
        <v>4513</v>
      </c>
      <c r="BJ176" s="22"/>
      <c r="BK176" s="22"/>
      <c r="BL176" s="19" t="s">
        <v>4513</v>
      </c>
      <c r="BM176" s="22" t="s">
        <v>4513</v>
      </c>
      <c r="BN176" s="22" t="s">
        <v>4513</v>
      </c>
      <c r="BO176" s="22"/>
      <c r="BP176" s="22"/>
      <c r="BQ176" s="19" t="s">
        <v>64</v>
      </c>
      <c r="BR176" s="22"/>
      <c r="BS176" s="22"/>
      <c r="BT176" s="19">
        <v>28</v>
      </c>
      <c r="BU176" s="22"/>
      <c r="BV176" s="19"/>
      <c r="BW176" s="19"/>
      <c r="BX176" s="19">
        <v>2023</v>
      </c>
      <c r="BY176" s="95" t="str">
        <f>IFERROR(
IF(OR(AZ176="anulado",AZ176="stand by"),CONCATENATE(AZ176,": ",AT176),
IF(OR(YEAR(BA176)=2022,YEAR(BA176)=2023),CONCATENATE("Se activó en ",YEAR(BA176)),
IF(AND(OR(AZ176="En proceso",AZ176="facturando"),AND(AV176="-",BA176="")),"Por revisar",
IF(BA176="",IF(AV176="NUEVAS",CONCATENATE("Estado: ",AZ176,", ",AV176),
IF(AX176=Meses!$A$3,"Por revisar",
IF(AT176="","Sin registro","En programación Frcst."))),"En programación")))),
"Error")</f>
        <v>Se activó en 2023</v>
      </c>
      <c r="BZ176" s="14" t="str">
        <f t="shared" si="6"/>
        <v/>
      </c>
      <c r="CA176" s="95" t="str">
        <f>IF(BY176="En programación Frcst.",VLOOKUP(AX176,Meses!$A$1:$H$14,3+HLOOKUP(Cronograma!AV176,Meses!$D$1:$G$2,2,FALSE),FALSE),
IF(BY176="En programación",BA176,""))</f>
        <v/>
      </c>
      <c r="CB176" s="95" t="str">
        <f t="shared" si="7"/>
        <v/>
      </c>
      <c r="CC176" s="91" t="str">
        <f>IFERROR(
(VLOOKUP(MONTH(CA176),Meses!$B$3:$C$14,2,FALSE)-DAY(CA176))/VLOOKUP(MONTH(CA176),Meses!$B$3:$C$14,2,FALSE)*CD176,
"")</f>
        <v/>
      </c>
      <c r="CD176" s="92">
        <f t="shared" si="8"/>
        <v>2101</v>
      </c>
    </row>
    <row r="177" spans="1:83" ht="31.8" thickBot="1" x14ac:dyDescent="0.6">
      <c r="A177" s="25" t="s">
        <v>564</v>
      </c>
      <c r="B177" s="25" t="s">
        <v>610</v>
      </c>
      <c r="C177" s="25" t="s">
        <v>611</v>
      </c>
      <c r="D177" s="25" t="s">
        <v>53</v>
      </c>
      <c r="E177" s="26">
        <v>44957</v>
      </c>
      <c r="F177" s="26">
        <v>45062.803599537037</v>
      </c>
      <c r="G177" s="26">
        <v>44959</v>
      </c>
      <c r="H177" s="26">
        <v>44967</v>
      </c>
      <c r="I177" s="26">
        <v>44986</v>
      </c>
      <c r="J177" s="26">
        <v>44986</v>
      </c>
      <c r="K177" s="120" t="s">
        <v>4557</v>
      </c>
      <c r="L177" s="25">
        <v>2023023508</v>
      </c>
      <c r="M177" s="26">
        <v>44976</v>
      </c>
      <c r="N177" s="26">
        <v>44987</v>
      </c>
      <c r="O177" s="25" t="s">
        <v>54</v>
      </c>
      <c r="P177" s="25" t="s">
        <v>54</v>
      </c>
      <c r="Q177" s="25" t="s">
        <v>55</v>
      </c>
      <c r="R177" s="25">
        <v>3391</v>
      </c>
      <c r="S177" s="25" t="s">
        <v>4578</v>
      </c>
      <c r="T177" s="25" t="s">
        <v>4578</v>
      </c>
      <c r="U177" s="25" t="e">
        <v>#NAME?</v>
      </c>
      <c r="V177" s="25" t="s">
        <v>80</v>
      </c>
      <c r="W177" s="25" t="s">
        <v>68</v>
      </c>
      <c r="X177" s="23">
        <v>44972</v>
      </c>
      <c r="Y177" s="23">
        <v>44979</v>
      </c>
      <c r="Z177" s="23">
        <v>44972</v>
      </c>
      <c r="AA177" s="23">
        <v>44972</v>
      </c>
      <c r="AB177" s="25" t="s">
        <v>58</v>
      </c>
      <c r="AC177" s="23">
        <v>44975</v>
      </c>
      <c r="AD177" s="25" t="s">
        <v>58</v>
      </c>
      <c r="AE177" s="23">
        <v>44977</v>
      </c>
      <c r="AF177" s="23">
        <v>44979</v>
      </c>
      <c r="AG177" s="23">
        <v>44979</v>
      </c>
      <c r="AH177" s="26">
        <v>44986</v>
      </c>
      <c r="AI177" s="25">
        <v>29</v>
      </c>
      <c r="AJ177" s="25">
        <v>8</v>
      </c>
      <c r="AK177" s="25">
        <v>19</v>
      </c>
      <c r="AL177" s="27" t="s">
        <v>4513</v>
      </c>
      <c r="AM177" s="25" t="s">
        <v>4559</v>
      </c>
      <c r="AN177" s="25">
        <v>1</v>
      </c>
      <c r="AO177" s="25" t="s">
        <v>612</v>
      </c>
      <c r="AP177" s="25" t="s">
        <v>82</v>
      </c>
      <c r="AQ177" s="25" t="s">
        <v>82</v>
      </c>
      <c r="AR177" s="25" t="s">
        <v>60</v>
      </c>
      <c r="AS177" s="25" t="s">
        <v>55</v>
      </c>
      <c r="AT177" s="25" t="s">
        <v>61</v>
      </c>
      <c r="AU177" s="25" t="s">
        <v>62</v>
      </c>
      <c r="AV177" s="25" t="s">
        <v>63</v>
      </c>
      <c r="AW177" s="25" t="s">
        <v>63</v>
      </c>
      <c r="AX177" s="25" t="s">
        <v>63</v>
      </c>
      <c r="AY177" s="25" t="s">
        <v>64</v>
      </c>
      <c r="AZ177" s="25" t="s">
        <v>3822</v>
      </c>
      <c r="BA177" s="26">
        <v>44987</v>
      </c>
      <c r="BB177" s="25">
        <v>3</v>
      </c>
      <c r="BC177" s="25">
        <v>2023</v>
      </c>
      <c r="BD177" s="25" t="s">
        <v>63</v>
      </c>
      <c r="BE177" s="25" t="s">
        <v>63</v>
      </c>
      <c r="BF177" s="25" t="s">
        <v>63</v>
      </c>
      <c r="BG177" s="25" t="s">
        <v>64</v>
      </c>
      <c r="BH177" s="27" t="s">
        <v>4513</v>
      </c>
      <c r="BI177" s="27" t="s">
        <v>4513</v>
      </c>
      <c r="BJ177" s="27"/>
      <c r="BK177" s="27"/>
      <c r="BL177" s="25" t="s">
        <v>4513</v>
      </c>
      <c r="BM177" s="27" t="s">
        <v>4513</v>
      </c>
      <c r="BN177" s="27" t="s">
        <v>4513</v>
      </c>
      <c r="BO177" s="27"/>
      <c r="BP177" s="27"/>
      <c r="BQ177" s="25" t="s">
        <v>64</v>
      </c>
      <c r="BR177" s="27"/>
      <c r="BS177" s="27"/>
      <c r="BT177" s="25">
        <v>29</v>
      </c>
      <c r="BU177" s="27"/>
      <c r="BV177" s="25"/>
      <c r="BW177" s="25"/>
      <c r="BX177" s="25">
        <v>2023</v>
      </c>
      <c r="BY177" s="95" t="str">
        <f>IFERROR(
IF(OR(AZ177="anulado",AZ177="stand by"),CONCATENATE(AZ177,": ",AT177),
IF(OR(YEAR(BA177)=2022,YEAR(BA177)=2023),CONCATENATE("Se activó en ",YEAR(BA177)),
IF(AND(OR(AZ177="En proceso",AZ177="facturando"),AND(AV177="-",BA177="")),"Por revisar",
IF(BA177="",IF(AV177="NUEVAS",CONCATENATE("Estado: ",AZ177,", ",AV177),
IF(AX177=Meses!$A$3,"Por revisar",
IF(AT177="","Sin registro","En programación Frcst."))),"En programación")))),
"Error")</f>
        <v>Se activó en 2023</v>
      </c>
      <c r="BZ177" s="14" t="str">
        <f t="shared" si="6"/>
        <v/>
      </c>
      <c r="CA177" s="95" t="str">
        <f>IF(BY177="En programación Frcst.",VLOOKUP(AX177,Meses!$A$1:$H$14,3+HLOOKUP(Cronograma!AV177,Meses!$D$1:$G$2,2,FALSE),FALSE),
IF(BY177="En programación",BA177,""))</f>
        <v/>
      </c>
      <c r="CB177" s="95" t="str">
        <f t="shared" si="7"/>
        <v/>
      </c>
      <c r="CC177" s="91" t="str">
        <f>IFERROR(
(VLOOKUP(MONTH(CA177),Meses!$B$3:$C$14,2,FALSE)-DAY(CA177))/VLOOKUP(MONTH(CA177),Meses!$B$3:$C$14,2,FALSE)*CD177,
"")</f>
        <v/>
      </c>
      <c r="CD177" s="92">
        <f t="shared" si="8"/>
        <v>3391</v>
      </c>
    </row>
    <row r="178" spans="1:83" ht="31.8" thickBot="1" x14ac:dyDescent="0.6">
      <c r="A178" s="19" t="s">
        <v>564</v>
      </c>
      <c r="B178" s="19" t="s">
        <v>613</v>
      </c>
      <c r="C178" s="19" t="s">
        <v>614</v>
      </c>
      <c r="D178" s="19" t="s">
        <v>53</v>
      </c>
      <c r="E178" s="21">
        <v>44957</v>
      </c>
      <c r="F178" s="21">
        <v>45062.803356481483</v>
      </c>
      <c r="G178" s="21">
        <v>44959</v>
      </c>
      <c r="H178" s="21">
        <v>44967</v>
      </c>
      <c r="I178" s="21">
        <v>44984</v>
      </c>
      <c r="J178" s="21">
        <v>44984</v>
      </c>
      <c r="K178" s="119" t="s">
        <v>4547</v>
      </c>
      <c r="L178" s="19">
        <v>2023022481</v>
      </c>
      <c r="M178" s="21">
        <v>44969</v>
      </c>
      <c r="N178" s="21">
        <v>44987</v>
      </c>
      <c r="O178" s="19" t="s">
        <v>54</v>
      </c>
      <c r="P178" s="19" t="s">
        <v>54</v>
      </c>
      <c r="Q178" s="19" t="s">
        <v>55</v>
      </c>
      <c r="R178" s="19">
        <v>2548</v>
      </c>
      <c r="S178" s="19" t="s">
        <v>4577</v>
      </c>
      <c r="T178" s="19" t="s">
        <v>4577</v>
      </c>
      <c r="U178" s="19" t="e">
        <v>#NAME?</v>
      </c>
      <c r="V178" s="19" t="s">
        <v>80</v>
      </c>
      <c r="W178" s="19" t="s">
        <v>68</v>
      </c>
      <c r="X178" s="23">
        <v>44970</v>
      </c>
      <c r="Y178" s="23">
        <v>44977</v>
      </c>
      <c r="Z178" s="23">
        <v>44970</v>
      </c>
      <c r="AA178" s="23">
        <v>44970</v>
      </c>
      <c r="AB178" s="19" t="s">
        <v>58</v>
      </c>
      <c r="AC178" s="23">
        <v>44973</v>
      </c>
      <c r="AD178" s="19" t="s">
        <v>58</v>
      </c>
      <c r="AE178" s="23">
        <v>44975</v>
      </c>
      <c r="AF178" s="23">
        <v>44977</v>
      </c>
      <c r="AG178" s="23">
        <v>44977</v>
      </c>
      <c r="AH178" s="21">
        <v>44984</v>
      </c>
      <c r="AI178" s="19">
        <v>27</v>
      </c>
      <c r="AJ178" s="19">
        <v>8</v>
      </c>
      <c r="AK178" s="19">
        <v>17</v>
      </c>
      <c r="AL178" s="22" t="s">
        <v>4513</v>
      </c>
      <c r="AM178" s="19" t="s">
        <v>4549</v>
      </c>
      <c r="AN178" s="19">
        <v>27</v>
      </c>
      <c r="AO178" s="19" t="s">
        <v>615</v>
      </c>
      <c r="AP178" s="19" t="s">
        <v>82</v>
      </c>
      <c r="AQ178" s="19" t="s">
        <v>82</v>
      </c>
      <c r="AR178" s="19" t="s">
        <v>60</v>
      </c>
      <c r="AS178" s="19" t="s">
        <v>55</v>
      </c>
      <c r="AT178" s="19" t="s">
        <v>61</v>
      </c>
      <c r="AU178" s="19" t="s">
        <v>62</v>
      </c>
      <c r="AV178" s="19" t="s">
        <v>63</v>
      </c>
      <c r="AW178" s="19" t="s">
        <v>63</v>
      </c>
      <c r="AX178" s="19" t="s">
        <v>63</v>
      </c>
      <c r="AY178" s="19" t="s">
        <v>64</v>
      </c>
      <c r="AZ178" s="19" t="s">
        <v>3822</v>
      </c>
      <c r="BA178" s="21">
        <v>44987</v>
      </c>
      <c r="BB178" s="19">
        <v>3</v>
      </c>
      <c r="BC178" s="19">
        <v>2023</v>
      </c>
      <c r="BD178" s="19" t="s">
        <v>63</v>
      </c>
      <c r="BE178" s="19" t="s">
        <v>63</v>
      </c>
      <c r="BF178" s="19" t="s">
        <v>63</v>
      </c>
      <c r="BG178" s="19" t="s">
        <v>64</v>
      </c>
      <c r="BH178" s="22" t="s">
        <v>4513</v>
      </c>
      <c r="BI178" s="22" t="s">
        <v>4513</v>
      </c>
      <c r="BJ178" s="22"/>
      <c r="BK178" s="22"/>
      <c r="BL178" s="19" t="s">
        <v>4513</v>
      </c>
      <c r="BM178" s="22" t="s">
        <v>4513</v>
      </c>
      <c r="BN178" s="22" t="s">
        <v>4513</v>
      </c>
      <c r="BO178" s="22"/>
      <c r="BP178" s="22"/>
      <c r="BQ178" s="19" t="s">
        <v>64</v>
      </c>
      <c r="BR178" s="22"/>
      <c r="BS178" s="22"/>
      <c r="BT178" s="19">
        <v>27</v>
      </c>
      <c r="BU178" s="22"/>
      <c r="BV178" s="19"/>
      <c r="BW178" s="19"/>
      <c r="BX178" s="19">
        <v>2023</v>
      </c>
      <c r="BY178" s="95" t="str">
        <f>IFERROR(
IF(OR(AZ178="anulado",AZ178="stand by"),CONCATENATE(AZ178,": ",AT178),
IF(OR(YEAR(BA178)=2022,YEAR(BA178)=2023),CONCATENATE("Se activó en ",YEAR(BA178)),
IF(AND(OR(AZ178="En proceso",AZ178="facturando"),AND(AV178="-",BA178="")),"Por revisar",
IF(BA178="",IF(AV178="NUEVAS",CONCATENATE("Estado: ",AZ178,", ",AV178),
IF(AX178=Meses!$A$3,"Por revisar",
IF(AT178="","Sin registro","En programación Frcst."))),"En programación")))),
"Error")</f>
        <v>Se activó en 2023</v>
      </c>
      <c r="BZ178" s="14" t="str">
        <f t="shared" si="6"/>
        <v/>
      </c>
      <c r="CA178" s="95" t="str">
        <f>IF(BY178="En programación Frcst.",VLOOKUP(AX178,Meses!$A$1:$H$14,3+HLOOKUP(Cronograma!AV178,Meses!$D$1:$G$2,2,FALSE),FALSE),
IF(BY178="En programación",BA178,""))</f>
        <v/>
      </c>
      <c r="CB178" s="95" t="str">
        <f t="shared" si="7"/>
        <v/>
      </c>
      <c r="CC178" s="91" t="str">
        <f>IFERROR(
(VLOOKUP(MONTH(CA178),Meses!$B$3:$C$14,2,FALSE)-DAY(CA178))/VLOOKUP(MONTH(CA178),Meses!$B$3:$C$14,2,FALSE)*CD178,
"")</f>
        <v/>
      </c>
      <c r="CD178" s="92">
        <f t="shared" si="8"/>
        <v>2548</v>
      </c>
    </row>
    <row r="179" spans="1:83" ht="31.8" thickBot="1" x14ac:dyDescent="0.6">
      <c r="A179" s="25" t="s">
        <v>564</v>
      </c>
      <c r="B179" s="25" t="s">
        <v>616</v>
      </c>
      <c r="C179" s="25" t="s">
        <v>617</v>
      </c>
      <c r="D179" s="25" t="s">
        <v>53</v>
      </c>
      <c r="E179" s="26">
        <v>44957</v>
      </c>
      <c r="F179" s="26">
        <v>45169.52480324074</v>
      </c>
      <c r="G179" s="26">
        <v>44959</v>
      </c>
      <c r="H179" s="26">
        <v>44967</v>
      </c>
      <c r="I179" s="26">
        <v>44984</v>
      </c>
      <c r="J179" s="26">
        <v>44984</v>
      </c>
      <c r="K179" s="120" t="s">
        <v>4547</v>
      </c>
      <c r="L179" s="25">
        <v>2023023513</v>
      </c>
      <c r="M179" s="26">
        <v>44976</v>
      </c>
      <c r="N179" s="26">
        <v>44987</v>
      </c>
      <c r="O179" s="25" t="s">
        <v>54</v>
      </c>
      <c r="P179" s="25" t="s">
        <v>54</v>
      </c>
      <c r="Q179" s="25" t="s">
        <v>55</v>
      </c>
      <c r="R179" s="25">
        <v>1500</v>
      </c>
      <c r="S179" s="25" t="s">
        <v>4577</v>
      </c>
      <c r="T179" s="25" t="s">
        <v>4577</v>
      </c>
      <c r="U179" s="25" t="e">
        <v>#NAME?</v>
      </c>
      <c r="V179" s="25" t="s">
        <v>80</v>
      </c>
      <c r="W179" s="25" t="s">
        <v>68</v>
      </c>
      <c r="X179" s="23">
        <v>44970</v>
      </c>
      <c r="Y179" s="23">
        <v>44977</v>
      </c>
      <c r="Z179" s="23">
        <v>44970</v>
      </c>
      <c r="AA179" s="23">
        <v>44970</v>
      </c>
      <c r="AB179" s="25" t="s">
        <v>58</v>
      </c>
      <c r="AC179" s="23">
        <v>44973</v>
      </c>
      <c r="AD179" s="25" t="s">
        <v>58</v>
      </c>
      <c r="AE179" s="23">
        <v>44975</v>
      </c>
      <c r="AF179" s="23">
        <v>44977</v>
      </c>
      <c r="AG179" s="23">
        <v>44977</v>
      </c>
      <c r="AH179" s="26">
        <v>44984</v>
      </c>
      <c r="AI179" s="25">
        <v>27</v>
      </c>
      <c r="AJ179" s="25">
        <v>8</v>
      </c>
      <c r="AK179" s="25">
        <v>17</v>
      </c>
      <c r="AL179" s="27" t="s">
        <v>4513</v>
      </c>
      <c r="AM179" s="25" t="s">
        <v>4549</v>
      </c>
      <c r="AN179" s="25">
        <v>27</v>
      </c>
      <c r="AO179" s="25" t="s">
        <v>618</v>
      </c>
      <c r="AP179" s="25" t="s">
        <v>82</v>
      </c>
      <c r="AQ179" s="25" t="s">
        <v>82</v>
      </c>
      <c r="AR179" s="25" t="s">
        <v>60</v>
      </c>
      <c r="AS179" s="25" t="s">
        <v>55</v>
      </c>
      <c r="AT179" s="25" t="s">
        <v>61</v>
      </c>
      <c r="AU179" s="25" t="s">
        <v>62</v>
      </c>
      <c r="AV179" s="25" t="s">
        <v>63</v>
      </c>
      <c r="AW179" s="25" t="s">
        <v>63</v>
      </c>
      <c r="AX179" s="25" t="s">
        <v>63</v>
      </c>
      <c r="AY179" s="25" t="s">
        <v>64</v>
      </c>
      <c r="AZ179" s="25" t="s">
        <v>3822</v>
      </c>
      <c r="BA179" s="26">
        <v>44987</v>
      </c>
      <c r="BB179" s="25">
        <v>3</v>
      </c>
      <c r="BC179" s="25">
        <v>2023</v>
      </c>
      <c r="BD179" s="25" t="s">
        <v>63</v>
      </c>
      <c r="BE179" s="25" t="s">
        <v>63</v>
      </c>
      <c r="BF179" s="25" t="s">
        <v>63</v>
      </c>
      <c r="BG179" s="25" t="s">
        <v>64</v>
      </c>
      <c r="BH179" s="27" t="s">
        <v>4513</v>
      </c>
      <c r="BI179" s="27" t="s">
        <v>4513</v>
      </c>
      <c r="BJ179" s="27"/>
      <c r="BK179" s="27"/>
      <c r="BL179" s="25" t="s">
        <v>4513</v>
      </c>
      <c r="BM179" s="27" t="s">
        <v>4513</v>
      </c>
      <c r="BN179" s="27" t="s">
        <v>4513</v>
      </c>
      <c r="BO179" s="27"/>
      <c r="BP179" s="27"/>
      <c r="BQ179" s="25" t="s">
        <v>64</v>
      </c>
      <c r="BR179" s="27"/>
      <c r="BS179" s="27"/>
      <c r="BT179" s="25">
        <v>27</v>
      </c>
      <c r="BU179" s="27"/>
      <c r="BV179" s="25"/>
      <c r="BW179" s="25"/>
      <c r="BX179" s="25">
        <v>2023</v>
      </c>
      <c r="BY179" s="95" t="str">
        <f>IFERROR(
IF(OR(AZ179="anulado",AZ179="stand by"),CONCATENATE(AZ179,": ",AT179),
IF(OR(YEAR(BA179)=2022,YEAR(BA179)=2023),CONCATENATE("Se activó en ",YEAR(BA179)),
IF(AND(OR(AZ179="En proceso",AZ179="facturando"),AND(AV179="-",BA179="")),"Por revisar",
IF(BA179="",IF(AV179="NUEVAS",CONCATENATE("Estado: ",AZ179,", ",AV179),
IF(AX179=Meses!$A$3,"Por revisar",
IF(AT179="","Sin registro","En programación Frcst."))),"En programación")))),
"Error")</f>
        <v>Se activó en 2023</v>
      </c>
      <c r="BZ179" s="14" t="str">
        <f t="shared" si="6"/>
        <v/>
      </c>
      <c r="CA179" s="95" t="str">
        <f>IF(BY179="En programación Frcst.",VLOOKUP(AX179,Meses!$A$1:$H$14,3+HLOOKUP(Cronograma!AV179,Meses!$D$1:$G$2,2,FALSE),FALSE),
IF(BY179="En programación",BA179,""))</f>
        <v/>
      </c>
      <c r="CB179" s="95" t="str">
        <f t="shared" si="7"/>
        <v/>
      </c>
      <c r="CC179" s="91" t="str">
        <f>IFERROR(
(VLOOKUP(MONTH(CA179),Meses!$B$3:$C$14,2,FALSE)-DAY(CA179))/VLOOKUP(MONTH(CA179),Meses!$B$3:$C$14,2,FALSE)*CD179,
"")</f>
        <v/>
      </c>
      <c r="CD179" s="92">
        <f t="shared" si="8"/>
        <v>1500</v>
      </c>
    </row>
    <row r="180" spans="1:83" ht="31.8" thickBot="1" x14ac:dyDescent="0.6">
      <c r="A180" s="19" t="s">
        <v>619</v>
      </c>
      <c r="B180" s="19" t="s">
        <v>620</v>
      </c>
      <c r="C180" s="19" t="s">
        <v>621</v>
      </c>
      <c r="D180" s="19" t="s">
        <v>53</v>
      </c>
      <c r="E180" s="21">
        <v>44957</v>
      </c>
      <c r="F180" s="21">
        <v>44957</v>
      </c>
      <c r="G180" s="21">
        <v>44958</v>
      </c>
      <c r="H180" s="21">
        <v>44965</v>
      </c>
      <c r="I180" s="21">
        <v>45002</v>
      </c>
      <c r="J180" s="21">
        <v>45002</v>
      </c>
      <c r="K180" s="119" t="s">
        <v>4557</v>
      </c>
      <c r="L180" s="19">
        <v>2023040352</v>
      </c>
      <c r="M180" s="21">
        <v>45021</v>
      </c>
      <c r="N180" s="21">
        <v>45036</v>
      </c>
      <c r="O180" s="19" t="s">
        <v>135</v>
      </c>
      <c r="P180" s="19" t="s">
        <v>135</v>
      </c>
      <c r="Q180" s="19" t="s">
        <v>55</v>
      </c>
      <c r="R180" s="19">
        <v>1385</v>
      </c>
      <c r="S180" s="19" t="s">
        <v>4558</v>
      </c>
      <c r="T180" s="19" t="s">
        <v>4558</v>
      </c>
      <c r="U180" s="19" t="e">
        <v>#NAME?</v>
      </c>
      <c r="V180" s="19" t="s">
        <v>80</v>
      </c>
      <c r="W180" s="19" t="s">
        <v>352</v>
      </c>
      <c r="X180" s="23">
        <v>44989</v>
      </c>
      <c r="Y180" s="23">
        <v>44996</v>
      </c>
      <c r="Z180" s="23">
        <v>44989</v>
      </c>
      <c r="AA180" s="23">
        <v>44989</v>
      </c>
      <c r="AB180" s="23">
        <v>44992</v>
      </c>
      <c r="AC180" s="23">
        <v>44996</v>
      </c>
      <c r="AD180" s="19" t="s">
        <v>58</v>
      </c>
      <c r="AE180" s="23">
        <v>44998</v>
      </c>
      <c r="AF180" s="19" t="s">
        <v>58</v>
      </c>
      <c r="AG180" s="23">
        <v>44998</v>
      </c>
      <c r="AH180" s="21">
        <v>45002</v>
      </c>
      <c r="AI180" s="19">
        <v>45</v>
      </c>
      <c r="AJ180" s="19">
        <v>7</v>
      </c>
      <c r="AK180" s="19">
        <v>37</v>
      </c>
      <c r="AL180" s="19" t="s">
        <v>15</v>
      </c>
      <c r="AM180" s="19" t="s">
        <v>4559</v>
      </c>
      <c r="AN180" s="19">
        <v>17</v>
      </c>
      <c r="AO180" s="22"/>
      <c r="AP180" s="19" t="s">
        <v>139</v>
      </c>
      <c r="AQ180" s="19" t="s">
        <v>140</v>
      </c>
      <c r="AR180" s="19" t="s">
        <v>60</v>
      </c>
      <c r="AS180" s="19" t="s">
        <v>55</v>
      </c>
      <c r="AT180" s="19" t="s">
        <v>61</v>
      </c>
      <c r="AU180" s="19" t="s">
        <v>132</v>
      </c>
      <c r="AV180" s="19" t="s">
        <v>63</v>
      </c>
      <c r="AW180" s="19" t="s">
        <v>63</v>
      </c>
      <c r="AX180" s="19" t="s">
        <v>63</v>
      </c>
      <c r="AY180" s="19" t="s">
        <v>64</v>
      </c>
      <c r="AZ180" s="19" t="s">
        <v>3822</v>
      </c>
      <c r="BA180" s="21">
        <v>45036</v>
      </c>
      <c r="BB180" s="19">
        <v>4</v>
      </c>
      <c r="BC180" s="19">
        <v>2023</v>
      </c>
      <c r="BD180" s="19" t="s">
        <v>63</v>
      </c>
      <c r="BE180" s="19" t="s">
        <v>63</v>
      </c>
      <c r="BF180" s="19" t="s">
        <v>63</v>
      </c>
      <c r="BG180" s="19" t="s">
        <v>64</v>
      </c>
      <c r="BH180" s="22" t="s">
        <v>4513</v>
      </c>
      <c r="BI180" s="22" t="s">
        <v>4513</v>
      </c>
      <c r="BJ180" s="22"/>
      <c r="BK180" s="22"/>
      <c r="BL180" s="19" t="s">
        <v>4513</v>
      </c>
      <c r="BM180" s="22" t="s">
        <v>4513</v>
      </c>
      <c r="BN180" s="22" t="s">
        <v>4513</v>
      </c>
      <c r="BO180" s="22"/>
      <c r="BP180" s="22"/>
      <c r="BQ180" s="19" t="s">
        <v>64</v>
      </c>
      <c r="BR180" s="22"/>
      <c r="BS180" s="22"/>
      <c r="BT180" s="19">
        <v>45</v>
      </c>
      <c r="BU180" s="22"/>
      <c r="BV180" s="19"/>
      <c r="BW180" s="19"/>
      <c r="BX180" s="19">
        <v>2023</v>
      </c>
      <c r="BY180" s="95" t="str">
        <f>IFERROR(
IF(OR(AZ180="anulado",AZ180="stand by"),CONCATENATE(AZ180,": ",AT180),
IF(OR(YEAR(BA180)=2022,YEAR(BA180)=2023),CONCATENATE("Se activó en ",YEAR(BA180)),
IF(AND(OR(AZ180="En proceso",AZ180="facturando"),AND(AV180="-",BA180="")),"Por revisar",
IF(BA180="",IF(AV180="NUEVAS",CONCATENATE("Estado: ",AZ180,", ",AV180),
IF(AX180=Meses!$A$3,"Por revisar",
IF(AT180="","Sin registro","En programación Frcst."))),"En programación")))),
"Error")</f>
        <v>Se activó en 2023</v>
      </c>
      <c r="BZ180" s="14" t="str">
        <f t="shared" si="6"/>
        <v/>
      </c>
      <c r="CA180" s="95" t="str">
        <f>IF(BY180="En programación Frcst.",VLOOKUP(AX180,Meses!$A$1:$H$14,3+HLOOKUP(Cronograma!AV180,Meses!$D$1:$G$2,2,FALSE),FALSE),
IF(BY180="En programación",BA180,""))</f>
        <v/>
      </c>
      <c r="CB180" s="95" t="str">
        <f t="shared" si="7"/>
        <v/>
      </c>
      <c r="CC180" s="91" t="str">
        <f>IFERROR(
(VLOOKUP(MONTH(CA180),Meses!$B$3:$C$14,2,FALSE)-DAY(CA180))/VLOOKUP(MONTH(CA180),Meses!$B$3:$C$14,2,FALSE)*CD180,
"")</f>
        <v/>
      </c>
      <c r="CD180" s="92">
        <f t="shared" si="8"/>
        <v>1385</v>
      </c>
    </row>
    <row r="181" spans="1:83" ht="31.8" thickBot="1" x14ac:dyDescent="0.6">
      <c r="A181" s="25" t="s">
        <v>622</v>
      </c>
      <c r="B181" s="25" t="s">
        <v>623</v>
      </c>
      <c r="C181" s="25" t="s">
        <v>624</v>
      </c>
      <c r="D181" s="25" t="s">
        <v>53</v>
      </c>
      <c r="E181" s="26">
        <v>44957</v>
      </c>
      <c r="F181" s="26">
        <v>45062.800983796304</v>
      </c>
      <c r="G181" s="26">
        <v>44963</v>
      </c>
      <c r="H181" s="26">
        <v>44971</v>
      </c>
      <c r="I181" s="26">
        <v>44988</v>
      </c>
      <c r="J181" s="26">
        <v>44988</v>
      </c>
      <c r="K181" s="120" t="s">
        <v>4557</v>
      </c>
      <c r="L181" s="25">
        <v>2023040311</v>
      </c>
      <c r="M181" s="26">
        <v>45020</v>
      </c>
      <c r="N181" s="26">
        <v>45036</v>
      </c>
      <c r="O181" s="25" t="s">
        <v>377</v>
      </c>
      <c r="P181" s="25" t="s">
        <v>377</v>
      </c>
      <c r="Q181" s="25" t="s">
        <v>55</v>
      </c>
      <c r="R181" s="25">
        <v>2933</v>
      </c>
      <c r="S181" s="25" t="s">
        <v>4578</v>
      </c>
      <c r="T181" s="25" t="s">
        <v>4578</v>
      </c>
      <c r="U181" s="25" t="e">
        <v>#NAME?</v>
      </c>
      <c r="V181" s="25" t="s">
        <v>80</v>
      </c>
      <c r="W181" s="25" t="s">
        <v>129</v>
      </c>
      <c r="X181" s="23">
        <v>44979</v>
      </c>
      <c r="Y181" s="23">
        <v>44986</v>
      </c>
      <c r="Z181" s="23">
        <v>44979</v>
      </c>
      <c r="AA181" s="23">
        <v>44979</v>
      </c>
      <c r="AB181" s="25" t="s">
        <v>58</v>
      </c>
      <c r="AC181" s="23">
        <v>44982</v>
      </c>
      <c r="AD181" s="25" t="s">
        <v>58</v>
      </c>
      <c r="AE181" s="23">
        <v>44984</v>
      </c>
      <c r="AF181" s="25" t="s">
        <v>58</v>
      </c>
      <c r="AG181" s="23">
        <v>44984</v>
      </c>
      <c r="AH181" s="26">
        <v>44988</v>
      </c>
      <c r="AI181" s="25">
        <v>31</v>
      </c>
      <c r="AJ181" s="25">
        <v>8</v>
      </c>
      <c r="AK181" s="25">
        <v>17</v>
      </c>
      <c r="AL181" s="25" t="s">
        <v>15</v>
      </c>
      <c r="AM181" s="25" t="s">
        <v>4559</v>
      </c>
      <c r="AN181" s="25">
        <v>3</v>
      </c>
      <c r="AO181" s="27"/>
      <c r="AP181" s="25" t="s">
        <v>378</v>
      </c>
      <c r="AQ181" s="25" t="s">
        <v>378</v>
      </c>
      <c r="AR181" s="25" t="s">
        <v>60</v>
      </c>
      <c r="AS181" s="25" t="s">
        <v>55</v>
      </c>
      <c r="AT181" s="25" t="s">
        <v>61</v>
      </c>
      <c r="AU181" s="25" t="s">
        <v>132</v>
      </c>
      <c r="AV181" s="25" t="s">
        <v>63</v>
      </c>
      <c r="AW181" s="25" t="s">
        <v>63</v>
      </c>
      <c r="AX181" s="25" t="s">
        <v>63</v>
      </c>
      <c r="AY181" s="25" t="s">
        <v>64</v>
      </c>
      <c r="AZ181" s="25" t="s">
        <v>3822</v>
      </c>
      <c r="BA181" s="26">
        <v>45036</v>
      </c>
      <c r="BB181" s="25">
        <v>4</v>
      </c>
      <c r="BC181" s="25">
        <v>2023</v>
      </c>
      <c r="BD181" s="25" t="s">
        <v>63</v>
      </c>
      <c r="BE181" s="25" t="s">
        <v>63</v>
      </c>
      <c r="BF181" s="25" t="s">
        <v>63</v>
      </c>
      <c r="BG181" s="25" t="s">
        <v>64</v>
      </c>
      <c r="BH181" s="27" t="s">
        <v>4513</v>
      </c>
      <c r="BI181" s="27" t="s">
        <v>4513</v>
      </c>
      <c r="BJ181" s="27"/>
      <c r="BK181" s="27"/>
      <c r="BL181" s="25" t="s">
        <v>4513</v>
      </c>
      <c r="BM181" s="27" t="s">
        <v>4513</v>
      </c>
      <c r="BN181" s="27" t="s">
        <v>4513</v>
      </c>
      <c r="BO181" s="27"/>
      <c r="BP181" s="27"/>
      <c r="BQ181" s="25" t="s">
        <v>64</v>
      </c>
      <c r="BR181" s="27"/>
      <c r="BS181" s="27"/>
      <c r="BT181" s="25">
        <v>31</v>
      </c>
      <c r="BU181" s="27"/>
      <c r="BV181" s="25"/>
      <c r="BW181" s="25"/>
      <c r="BX181" s="25">
        <v>2023</v>
      </c>
      <c r="BY181" s="95" t="str">
        <f>IFERROR(
IF(OR(AZ181="anulado",AZ181="stand by"),CONCATENATE(AZ181,": ",AT181),
IF(OR(YEAR(BA181)=2022,YEAR(BA181)=2023),CONCATENATE("Se activó en ",YEAR(BA181)),
IF(AND(OR(AZ181="En proceso",AZ181="facturando"),AND(AV181="-",BA181="")),"Por revisar",
IF(BA181="",IF(AV181="NUEVAS",CONCATENATE("Estado: ",AZ181,", ",AV181),
IF(AX181=Meses!$A$3,"Por revisar",
IF(AT181="","Sin registro","En programación Frcst."))),"En programación")))),
"Error")</f>
        <v>Se activó en 2023</v>
      </c>
      <c r="BZ181" s="14" t="str">
        <f t="shared" si="6"/>
        <v/>
      </c>
      <c r="CA181" s="95" t="str">
        <f>IF(BY181="En programación Frcst.",VLOOKUP(AX181,Meses!$A$1:$H$14,3+HLOOKUP(Cronograma!AV181,Meses!$D$1:$G$2,2,FALSE),FALSE),
IF(BY181="En programación",BA181,""))</f>
        <v/>
      </c>
      <c r="CB181" s="95" t="str">
        <f t="shared" si="7"/>
        <v/>
      </c>
      <c r="CC181" s="91" t="str">
        <f>IFERROR(
(VLOOKUP(MONTH(CA181),Meses!$B$3:$C$14,2,FALSE)-DAY(CA181))/VLOOKUP(MONTH(CA181),Meses!$B$3:$C$14,2,FALSE)*CD181,
"")</f>
        <v/>
      </c>
      <c r="CD181" s="92">
        <f t="shared" si="8"/>
        <v>2933</v>
      </c>
    </row>
    <row r="182" spans="1:83" ht="47.4" thickBot="1" x14ac:dyDescent="0.6">
      <c r="A182" s="19" t="s">
        <v>489</v>
      </c>
      <c r="B182" s="19" t="s">
        <v>625</v>
      </c>
      <c r="C182" s="19" t="s">
        <v>626</v>
      </c>
      <c r="D182" s="19" t="s">
        <v>53</v>
      </c>
      <c r="E182" s="21">
        <v>44960</v>
      </c>
      <c r="F182" s="21">
        <v>45062.796574074076</v>
      </c>
      <c r="G182" s="21">
        <v>44960</v>
      </c>
      <c r="H182" s="21">
        <v>44966</v>
      </c>
      <c r="I182" s="21">
        <v>44966</v>
      </c>
      <c r="J182" s="21">
        <v>44966</v>
      </c>
      <c r="K182" s="119" t="s">
        <v>4547</v>
      </c>
      <c r="L182" s="19">
        <v>2023022055</v>
      </c>
      <c r="M182" s="21">
        <v>44966</v>
      </c>
      <c r="N182" s="21">
        <v>44980</v>
      </c>
      <c r="O182" s="19" t="s">
        <v>178</v>
      </c>
      <c r="P182" s="19" t="s">
        <v>54</v>
      </c>
      <c r="Q182" s="19" t="s">
        <v>173</v>
      </c>
      <c r="R182" s="22"/>
      <c r="S182" s="19" t="s">
        <v>4571</v>
      </c>
      <c r="T182" s="19" t="s">
        <v>4571</v>
      </c>
      <c r="U182" s="19" t="e">
        <v>#NAME?</v>
      </c>
      <c r="V182" s="19" t="s">
        <v>145</v>
      </c>
      <c r="W182" s="22" t="s">
        <v>4513</v>
      </c>
      <c r="X182" s="22">
        <v>0</v>
      </c>
      <c r="Y182" s="23">
        <v>7</v>
      </c>
      <c r="Z182" s="22">
        <v>0</v>
      </c>
      <c r="AA182" s="22">
        <v>0</v>
      </c>
      <c r="AB182" s="22">
        <v>0</v>
      </c>
      <c r="AC182" s="22">
        <v>0</v>
      </c>
      <c r="AD182" s="22">
        <v>0</v>
      </c>
      <c r="AE182" s="22">
        <v>0</v>
      </c>
      <c r="AF182" s="19" t="s">
        <v>58</v>
      </c>
      <c r="AG182" s="22">
        <v>0</v>
      </c>
      <c r="AH182" s="21">
        <v>44966</v>
      </c>
      <c r="AI182" s="19">
        <v>6</v>
      </c>
      <c r="AJ182" s="19">
        <v>6</v>
      </c>
      <c r="AK182" s="19">
        <v>0</v>
      </c>
      <c r="AL182" s="22" t="s">
        <v>4513</v>
      </c>
      <c r="AM182" s="19" t="s">
        <v>4549</v>
      </c>
      <c r="AN182" s="19">
        <v>9</v>
      </c>
      <c r="AO182" s="19" t="s">
        <v>492</v>
      </c>
      <c r="AP182" s="19" t="s">
        <v>82</v>
      </c>
      <c r="AQ182" s="19" t="s">
        <v>82</v>
      </c>
      <c r="AR182" s="19" t="s">
        <v>60</v>
      </c>
      <c r="AS182" s="19" t="s">
        <v>173</v>
      </c>
      <c r="AT182" s="19" t="s">
        <v>61</v>
      </c>
      <c r="AU182" s="19" t="s">
        <v>179</v>
      </c>
      <c r="AV182" s="19" t="s">
        <v>63</v>
      </c>
      <c r="AW182" s="19" t="s">
        <v>63</v>
      </c>
      <c r="AX182" s="19" t="s">
        <v>63</v>
      </c>
      <c r="AY182" s="19" t="s">
        <v>64</v>
      </c>
      <c r="AZ182" s="19" t="s">
        <v>3822</v>
      </c>
      <c r="BA182" s="21">
        <v>44980</v>
      </c>
      <c r="BB182" s="19">
        <v>2</v>
      </c>
      <c r="BC182" s="19">
        <v>2023</v>
      </c>
      <c r="BD182" s="19" t="s">
        <v>63</v>
      </c>
      <c r="BE182" s="19" t="s">
        <v>63</v>
      </c>
      <c r="BF182" s="19" t="s">
        <v>63</v>
      </c>
      <c r="BG182" s="19" t="s">
        <v>64</v>
      </c>
      <c r="BH182" s="22" t="s">
        <v>4513</v>
      </c>
      <c r="BI182" s="22" t="s">
        <v>4513</v>
      </c>
      <c r="BJ182" s="22"/>
      <c r="BK182" s="22"/>
      <c r="BL182" s="19" t="s">
        <v>4513</v>
      </c>
      <c r="BM182" s="22" t="s">
        <v>4513</v>
      </c>
      <c r="BN182" s="22" t="s">
        <v>4513</v>
      </c>
      <c r="BO182" s="22"/>
      <c r="BP182" s="22"/>
      <c r="BQ182" s="19" t="s">
        <v>64</v>
      </c>
      <c r="BR182" s="22"/>
      <c r="BS182" s="22"/>
      <c r="BT182" s="19">
        <v>6</v>
      </c>
      <c r="BU182" s="22"/>
      <c r="BV182" s="19"/>
      <c r="BW182" s="19"/>
      <c r="BX182" s="19">
        <v>2023</v>
      </c>
      <c r="BY182" s="95" t="str">
        <f>IFERROR(
IF(OR(AZ182="anulado",AZ182="stand by"),CONCATENATE(AZ182,": ",AT182),
IF(OR(YEAR(BA182)=2022,YEAR(BA182)=2023),CONCATENATE("Se activó en ",YEAR(BA182)),
IF(AND(OR(AZ182="En proceso",AZ182="facturando"),AND(AV182="-",BA182="")),"Por revisar",
IF(BA182="",IF(AV182="NUEVAS",CONCATENATE("Estado: ",AZ182,", ",AV182),
IF(AX182=Meses!$A$3,"Por revisar",
IF(AT182="","Sin registro","En programación Frcst."))),"En programación")))),
"Error")</f>
        <v>Se activó en 2023</v>
      </c>
      <c r="BZ182" s="14" t="str">
        <f t="shared" si="6"/>
        <v/>
      </c>
      <c r="CA182" s="95" t="str">
        <f>IF(BY182="En programación Frcst.",VLOOKUP(AX182,Meses!$A$1:$H$14,3+HLOOKUP(Cronograma!AV182,Meses!$D$1:$G$2,2,FALSE),FALSE),
IF(BY182="En programación",BA182,""))</f>
        <v/>
      </c>
      <c r="CB182" s="95" t="str">
        <f t="shared" si="7"/>
        <v/>
      </c>
      <c r="CC182" s="91" t="str">
        <f>IFERROR(
(VLOOKUP(MONTH(CA182),Meses!$B$3:$C$14,2,FALSE)-DAY(CA182))/VLOOKUP(MONTH(CA182),Meses!$B$3:$C$14,2,FALSE)*CD182,
"")</f>
        <v/>
      </c>
      <c r="CD182" s="92">
        <f t="shared" si="8"/>
        <v>0</v>
      </c>
    </row>
    <row r="183" spans="1:83" ht="63" thickBot="1" x14ac:dyDescent="0.6">
      <c r="A183" s="25" t="s">
        <v>627</v>
      </c>
      <c r="B183" s="25" t="s">
        <v>628</v>
      </c>
      <c r="C183" s="25" t="s">
        <v>629</v>
      </c>
      <c r="D183" s="25" t="s">
        <v>53</v>
      </c>
      <c r="E183" s="26">
        <v>44960</v>
      </c>
      <c r="F183" s="26">
        <v>44960</v>
      </c>
      <c r="G183" s="26">
        <v>44963</v>
      </c>
      <c r="H183" s="26">
        <v>44967</v>
      </c>
      <c r="I183" s="26">
        <v>45053</v>
      </c>
      <c r="J183" s="26">
        <v>45053</v>
      </c>
      <c r="K183" s="120" t="s">
        <v>4554</v>
      </c>
      <c r="L183" s="25">
        <v>2023050967</v>
      </c>
      <c r="M183" s="26">
        <v>45053</v>
      </c>
      <c r="N183" s="26">
        <v>45064</v>
      </c>
      <c r="O183" s="25" t="s">
        <v>54</v>
      </c>
      <c r="P183" s="25" t="s">
        <v>54</v>
      </c>
      <c r="Q183" s="25" t="s">
        <v>55</v>
      </c>
      <c r="R183" s="25">
        <v>19543</v>
      </c>
      <c r="S183" s="25" t="s">
        <v>4555</v>
      </c>
      <c r="T183" s="25" t="s">
        <v>4555</v>
      </c>
      <c r="U183" s="25" t="e">
        <v>#NAME?</v>
      </c>
      <c r="V183" s="25" t="s">
        <v>56</v>
      </c>
      <c r="W183" s="25" t="s">
        <v>57</v>
      </c>
      <c r="X183" s="27">
        <v>0</v>
      </c>
      <c r="Y183" s="23">
        <v>7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5" t="s">
        <v>58</v>
      </c>
      <c r="AG183" s="27">
        <v>0</v>
      </c>
      <c r="AH183" s="26">
        <v>45053</v>
      </c>
      <c r="AI183" s="25">
        <v>93</v>
      </c>
      <c r="AJ183" s="25">
        <v>4</v>
      </c>
      <c r="AK183" s="25">
        <v>86</v>
      </c>
      <c r="AL183" s="27" t="s">
        <v>4513</v>
      </c>
      <c r="AM183" s="25" t="s">
        <v>4556</v>
      </c>
      <c r="AN183" s="25">
        <v>7</v>
      </c>
      <c r="AO183" s="25" t="s">
        <v>630</v>
      </c>
      <c r="AP183" s="25" t="s">
        <v>82</v>
      </c>
      <c r="AQ183" s="25" t="s">
        <v>82</v>
      </c>
      <c r="AR183" s="25" t="s">
        <v>237</v>
      </c>
      <c r="AS183" s="25" t="s">
        <v>55</v>
      </c>
      <c r="AT183" s="25" t="s">
        <v>61</v>
      </c>
      <c r="AU183" s="25" t="s">
        <v>62</v>
      </c>
      <c r="AV183" s="25" t="s">
        <v>63</v>
      </c>
      <c r="AW183" s="25" t="s">
        <v>63</v>
      </c>
      <c r="AX183" s="25" t="s">
        <v>63</v>
      </c>
      <c r="AY183" s="25" t="s">
        <v>64</v>
      </c>
      <c r="AZ183" s="25" t="s">
        <v>3822</v>
      </c>
      <c r="BA183" s="26">
        <v>45064</v>
      </c>
      <c r="BB183" s="25">
        <v>5</v>
      </c>
      <c r="BC183" s="25">
        <v>2023</v>
      </c>
      <c r="BD183" s="25" t="s">
        <v>63</v>
      </c>
      <c r="BE183" s="25" t="s">
        <v>63</v>
      </c>
      <c r="BF183" s="25" t="s">
        <v>63</v>
      </c>
      <c r="BG183" s="25" t="s">
        <v>64</v>
      </c>
      <c r="BH183" s="27" t="s">
        <v>4513</v>
      </c>
      <c r="BI183" s="27" t="s">
        <v>4513</v>
      </c>
      <c r="BJ183" s="27"/>
      <c r="BK183" s="27"/>
      <c r="BL183" s="25" t="s">
        <v>4513</v>
      </c>
      <c r="BM183" s="27" t="s">
        <v>4513</v>
      </c>
      <c r="BN183" s="27" t="s">
        <v>4513</v>
      </c>
      <c r="BO183" s="27"/>
      <c r="BP183" s="27"/>
      <c r="BQ183" s="25" t="s">
        <v>64</v>
      </c>
      <c r="BR183" s="27"/>
      <c r="BS183" s="27"/>
      <c r="BT183" s="25">
        <v>93</v>
      </c>
      <c r="BU183" s="27"/>
      <c r="BV183" s="25"/>
      <c r="BW183" s="25"/>
      <c r="BX183" s="25">
        <v>2023</v>
      </c>
      <c r="BY183" s="95" t="str">
        <f>IFERROR(
IF(OR(AZ183="anulado",AZ183="stand by"),CONCATENATE(AZ183,": ",AT183),
IF(OR(YEAR(BA183)=2022,YEAR(BA183)=2023),CONCATENATE("Se activó en ",YEAR(BA183)),
IF(AND(OR(AZ183="En proceso",AZ183="facturando"),AND(AV183="-",BA183="")),"Por revisar",
IF(BA183="",IF(AV183="NUEVAS",CONCATENATE("Estado: ",AZ183,", ",AV183),
IF(AX183=Meses!$A$3,"Por revisar",
IF(AT183="","Sin registro","En programación Frcst."))),"En programación")))),
"Error")</f>
        <v>Se activó en 2023</v>
      </c>
      <c r="BZ183" s="14" t="str">
        <f t="shared" si="6"/>
        <v/>
      </c>
      <c r="CA183" s="95" t="str">
        <f>IF(BY183="En programación Frcst.",VLOOKUP(AX183,Meses!$A$1:$H$14,3+HLOOKUP(Cronograma!AV183,Meses!$D$1:$G$2,2,FALSE),FALSE),
IF(BY183="En programación",BA183,""))</f>
        <v/>
      </c>
      <c r="CB183" s="95" t="str">
        <f t="shared" si="7"/>
        <v/>
      </c>
      <c r="CC183" s="91" t="str">
        <f>IFERROR(
(VLOOKUP(MONTH(CA183),Meses!$B$3:$C$14,2,FALSE)-DAY(CA183))/VLOOKUP(MONTH(CA183),Meses!$B$3:$C$14,2,FALSE)*CD183,
"")</f>
        <v/>
      </c>
      <c r="CD183" s="92">
        <f t="shared" si="8"/>
        <v>19543</v>
      </c>
    </row>
    <row r="184" spans="1:83" ht="31.8" thickBot="1" x14ac:dyDescent="0.6">
      <c r="A184" s="19" t="s">
        <v>631</v>
      </c>
      <c r="B184" s="19" t="s">
        <v>632</v>
      </c>
      <c r="C184" s="19" t="s">
        <v>633</v>
      </c>
      <c r="D184" s="19" t="s">
        <v>53</v>
      </c>
      <c r="E184" s="21">
        <v>44968</v>
      </c>
      <c r="F184" s="21">
        <v>44968</v>
      </c>
      <c r="G184" s="21">
        <v>44973</v>
      </c>
      <c r="H184" s="21">
        <v>44981</v>
      </c>
      <c r="I184" s="21">
        <v>45058</v>
      </c>
      <c r="J184" s="21">
        <v>45058</v>
      </c>
      <c r="K184" s="119" t="s">
        <v>4554</v>
      </c>
      <c r="L184" s="19">
        <v>2023050976</v>
      </c>
      <c r="M184" s="21">
        <v>45053</v>
      </c>
      <c r="N184" s="21">
        <v>45064</v>
      </c>
      <c r="O184" s="19" t="s">
        <v>54</v>
      </c>
      <c r="P184" s="19" t="s">
        <v>54</v>
      </c>
      <c r="Q184" s="19" t="s">
        <v>55</v>
      </c>
      <c r="R184" s="19">
        <v>41623</v>
      </c>
      <c r="S184" s="19" t="s">
        <v>4555</v>
      </c>
      <c r="T184" s="19" t="s">
        <v>4555</v>
      </c>
      <c r="U184" s="19" t="e">
        <v>#NAME?</v>
      </c>
      <c r="V184" s="19" t="s">
        <v>56</v>
      </c>
      <c r="W184" s="19" t="s">
        <v>57</v>
      </c>
      <c r="X184" s="22">
        <v>0</v>
      </c>
      <c r="Y184" s="23">
        <v>7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19" t="s">
        <v>58</v>
      </c>
      <c r="AG184" s="22">
        <v>0</v>
      </c>
      <c r="AH184" s="21">
        <v>45058</v>
      </c>
      <c r="AI184" s="19">
        <v>90</v>
      </c>
      <c r="AJ184" s="19">
        <v>8</v>
      </c>
      <c r="AK184" s="19">
        <v>77</v>
      </c>
      <c r="AL184" s="22" t="s">
        <v>4513</v>
      </c>
      <c r="AM184" s="19" t="s">
        <v>4556</v>
      </c>
      <c r="AN184" s="19">
        <v>12</v>
      </c>
      <c r="AO184" s="19" t="s">
        <v>634</v>
      </c>
      <c r="AP184" s="19" t="s">
        <v>82</v>
      </c>
      <c r="AQ184" s="19" t="s">
        <v>82</v>
      </c>
      <c r="AR184" s="19" t="s">
        <v>389</v>
      </c>
      <c r="AS184" s="19" t="s">
        <v>55</v>
      </c>
      <c r="AT184" s="19" t="s">
        <v>61</v>
      </c>
      <c r="AU184" s="19" t="s">
        <v>62</v>
      </c>
      <c r="AV184" s="19" t="s">
        <v>63</v>
      </c>
      <c r="AW184" s="19" t="s">
        <v>63</v>
      </c>
      <c r="AX184" s="19" t="s">
        <v>63</v>
      </c>
      <c r="AY184" s="19" t="s">
        <v>64</v>
      </c>
      <c r="AZ184" s="19" t="s">
        <v>3822</v>
      </c>
      <c r="BA184" s="21">
        <v>45064</v>
      </c>
      <c r="BB184" s="19">
        <v>5</v>
      </c>
      <c r="BC184" s="19">
        <v>2023</v>
      </c>
      <c r="BD184" s="19" t="s">
        <v>63</v>
      </c>
      <c r="BE184" s="19" t="s">
        <v>63</v>
      </c>
      <c r="BF184" s="19" t="s">
        <v>63</v>
      </c>
      <c r="BG184" s="19" t="s">
        <v>64</v>
      </c>
      <c r="BH184" s="22" t="s">
        <v>4513</v>
      </c>
      <c r="BI184" s="22" t="s">
        <v>4513</v>
      </c>
      <c r="BJ184" s="22"/>
      <c r="BK184" s="22"/>
      <c r="BL184" s="19" t="s">
        <v>4513</v>
      </c>
      <c r="BM184" s="22" t="s">
        <v>4513</v>
      </c>
      <c r="BN184" s="22" t="s">
        <v>4513</v>
      </c>
      <c r="BO184" s="22"/>
      <c r="BP184" s="22"/>
      <c r="BQ184" s="19" t="s">
        <v>64</v>
      </c>
      <c r="BR184" s="22"/>
      <c r="BS184" s="22"/>
      <c r="BT184" s="19">
        <v>90</v>
      </c>
      <c r="BU184" s="22"/>
      <c r="BV184" s="19"/>
      <c r="BW184" s="19"/>
      <c r="BX184" s="19">
        <v>2023</v>
      </c>
      <c r="BY184" s="95" t="str">
        <f>IFERROR(
IF(OR(AZ184="anulado",AZ184="stand by"),CONCATENATE(AZ184,": ",AT184),
IF(OR(YEAR(BA184)=2022,YEAR(BA184)=2023),CONCATENATE("Se activó en ",YEAR(BA184)),
IF(AND(OR(AZ184="En proceso",AZ184="facturando"),AND(AV184="-",BA184="")),"Por revisar",
IF(BA184="",IF(AV184="NUEVAS",CONCATENATE("Estado: ",AZ184,", ",AV184),
IF(AX184=Meses!$A$3,"Por revisar",
IF(AT184="","Sin registro","En programación Frcst."))),"En programación")))),
"Error")</f>
        <v>Se activó en 2023</v>
      </c>
      <c r="BZ184" s="14" t="str">
        <f t="shared" si="6"/>
        <v/>
      </c>
      <c r="CA184" s="95" t="str">
        <f>IF(BY184="En programación Frcst.",VLOOKUP(AX184,Meses!$A$1:$H$14,3+HLOOKUP(Cronograma!AV184,Meses!$D$1:$G$2,2,FALSE),FALSE),
IF(BY184="En programación",BA184,""))</f>
        <v/>
      </c>
      <c r="CB184" s="95" t="str">
        <f t="shared" si="7"/>
        <v/>
      </c>
      <c r="CC184" s="91" t="str">
        <f>IFERROR(
(VLOOKUP(MONTH(CA184),Meses!$B$3:$C$14,2,FALSE)-DAY(CA184))/VLOOKUP(MONTH(CA184),Meses!$B$3:$C$14,2,FALSE)*CD184,
"")</f>
        <v/>
      </c>
      <c r="CD184" s="92">
        <f t="shared" si="8"/>
        <v>41623</v>
      </c>
    </row>
    <row r="185" spans="1:83" ht="31.8" thickBot="1" x14ac:dyDescent="0.6">
      <c r="A185" s="25" t="s">
        <v>526</v>
      </c>
      <c r="B185" s="25" t="s">
        <v>635</v>
      </c>
      <c r="C185" s="25" t="s">
        <v>636</v>
      </c>
      <c r="D185" s="25" t="s">
        <v>345</v>
      </c>
      <c r="E185" s="26">
        <v>44973</v>
      </c>
      <c r="F185" s="26">
        <v>44973</v>
      </c>
      <c r="G185" s="26">
        <v>44977</v>
      </c>
      <c r="H185" s="26">
        <v>44981</v>
      </c>
      <c r="I185" s="27"/>
      <c r="J185" s="27"/>
      <c r="K185" s="27">
        <v>0</v>
      </c>
      <c r="L185" s="27"/>
      <c r="M185" s="27"/>
      <c r="N185" s="27"/>
      <c r="O185" s="25" t="s">
        <v>72</v>
      </c>
      <c r="P185" s="25" t="s">
        <v>72</v>
      </c>
      <c r="Q185" s="25" t="s">
        <v>55</v>
      </c>
      <c r="R185" s="25">
        <v>6123</v>
      </c>
      <c r="S185" s="25" t="s">
        <v>145</v>
      </c>
      <c r="T185" s="25" t="s">
        <v>145</v>
      </c>
      <c r="U185" s="25" t="e">
        <v>#NAME?</v>
      </c>
      <c r="V185" s="27"/>
      <c r="W185" s="27"/>
      <c r="X185" s="27">
        <v>0</v>
      </c>
      <c r="Y185" s="23">
        <v>7</v>
      </c>
      <c r="Z185" s="27">
        <v>0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5" t="s">
        <v>58</v>
      </c>
      <c r="AG185" s="27">
        <v>0</v>
      </c>
      <c r="AH185" s="27">
        <v>0</v>
      </c>
      <c r="AI185" s="25">
        <v>-44973</v>
      </c>
      <c r="AJ185" s="25">
        <v>4</v>
      </c>
      <c r="AK185" s="25">
        <v>-44981</v>
      </c>
      <c r="AL185" s="27" t="s">
        <v>4513</v>
      </c>
      <c r="AM185" s="27">
        <v>0</v>
      </c>
      <c r="AN185" s="27" t="s">
        <v>4513</v>
      </c>
      <c r="AO185" s="25" t="s">
        <v>3824</v>
      </c>
      <c r="AP185" s="25" t="s">
        <v>76</v>
      </c>
      <c r="AQ185" s="25" t="s">
        <v>76</v>
      </c>
      <c r="AR185" s="25" t="s">
        <v>60</v>
      </c>
      <c r="AS185" s="25" t="s">
        <v>55</v>
      </c>
      <c r="AT185" s="25" t="s">
        <v>347</v>
      </c>
      <c r="AU185" s="25" t="s">
        <v>132</v>
      </c>
      <c r="AV185" s="25" t="s">
        <v>63</v>
      </c>
      <c r="AW185" s="25" t="s">
        <v>63</v>
      </c>
      <c r="AX185" s="25" t="s">
        <v>63</v>
      </c>
      <c r="AY185" s="25" t="s">
        <v>64</v>
      </c>
      <c r="AZ185" s="25" t="s">
        <v>3827</v>
      </c>
      <c r="BA185" s="27">
        <v>0</v>
      </c>
      <c r="BB185" s="27"/>
      <c r="BC185" s="27"/>
      <c r="BD185" s="25" t="s">
        <v>63</v>
      </c>
      <c r="BE185" s="25" t="s">
        <v>63</v>
      </c>
      <c r="BF185" s="25" t="s">
        <v>63</v>
      </c>
      <c r="BG185" s="25" t="s">
        <v>64</v>
      </c>
      <c r="BH185" s="27" t="s">
        <v>4513</v>
      </c>
      <c r="BI185" s="27" t="s">
        <v>4513</v>
      </c>
      <c r="BJ185" s="27"/>
      <c r="BK185" s="27"/>
      <c r="BL185" s="25" t="s">
        <v>4513</v>
      </c>
      <c r="BM185" s="27" t="s">
        <v>4513</v>
      </c>
      <c r="BN185" s="27" t="s">
        <v>4513</v>
      </c>
      <c r="BO185" s="25" t="s">
        <v>3834</v>
      </c>
      <c r="BP185" s="27"/>
      <c r="BQ185" s="25" t="s">
        <v>64</v>
      </c>
      <c r="BR185" s="27"/>
      <c r="BS185" s="27"/>
      <c r="BT185" s="27"/>
      <c r="BU185" s="27"/>
      <c r="BV185" s="25"/>
      <c r="BW185" s="25" t="s">
        <v>3823</v>
      </c>
      <c r="BX185" s="27"/>
      <c r="BY185" s="95" t="str">
        <f>IFERROR(
IF(OR(AZ185="anulado",AZ185="stand by"),CONCATENATE(AZ185,": ",AT185),
IF(OR(YEAR(BA185)=2022,YEAR(BA185)=2023),CONCATENATE("Se activó en ",YEAR(BA185)),
IF(AND(OR(AZ185="En proceso",AZ185="facturando"),AND(AV185="-",BA185="")),"Por revisar",
IF(BA185="",IF(AV185="NUEVAS",CONCATENATE("Estado: ",AZ185,", ",AV185),
IF(AX185=Meses!$A$3,"Por revisar",
IF(AT185="","Sin registro","En programación Frcst."))),"En programación")))),
"Error")</f>
        <v>anulado: Desistido</v>
      </c>
      <c r="BZ185" s="14" t="str">
        <f t="shared" si="6"/>
        <v/>
      </c>
      <c r="CA185" s="95" t="str">
        <f>IF(BY185="En programación Frcst.",VLOOKUP(AX185,Meses!$A$1:$H$14,3+HLOOKUP(Cronograma!AV185,Meses!$D$1:$G$2,2,FALSE),FALSE),
IF(BY185="En programación",BA185,""))</f>
        <v/>
      </c>
      <c r="CB185" s="95" t="str">
        <f t="shared" si="7"/>
        <v/>
      </c>
      <c r="CC185" s="91" t="str">
        <f>IFERROR(
(VLOOKUP(MONTH(CA185),Meses!$B$3:$C$14,2,FALSE)-DAY(CA185))/VLOOKUP(MONTH(CA185),Meses!$B$3:$C$14,2,FALSE)*CD185,
"")</f>
        <v/>
      </c>
      <c r="CD185" s="92">
        <f t="shared" si="8"/>
        <v>6123</v>
      </c>
    </row>
    <row r="186" spans="1:83" ht="31.8" thickBot="1" x14ac:dyDescent="0.6">
      <c r="A186" s="19" t="s">
        <v>526</v>
      </c>
      <c r="B186" s="19" t="s">
        <v>637</v>
      </c>
      <c r="C186" s="19" t="s">
        <v>638</v>
      </c>
      <c r="D186" s="19" t="s">
        <v>345</v>
      </c>
      <c r="E186" s="21">
        <v>44973</v>
      </c>
      <c r="F186" s="21">
        <v>44973</v>
      </c>
      <c r="G186" s="21">
        <v>44977</v>
      </c>
      <c r="H186" s="21">
        <v>44981</v>
      </c>
      <c r="I186" s="22"/>
      <c r="J186" s="22"/>
      <c r="K186" s="22">
        <v>0</v>
      </c>
      <c r="L186" s="22"/>
      <c r="M186" s="22"/>
      <c r="N186" s="22"/>
      <c r="O186" s="19" t="s">
        <v>72</v>
      </c>
      <c r="P186" s="19" t="s">
        <v>72</v>
      </c>
      <c r="Q186" s="19" t="s">
        <v>55</v>
      </c>
      <c r="R186" s="19">
        <v>10270</v>
      </c>
      <c r="S186" s="19" t="s">
        <v>145</v>
      </c>
      <c r="T186" s="19" t="s">
        <v>145</v>
      </c>
      <c r="U186" s="19" t="e">
        <v>#NAME?</v>
      </c>
      <c r="V186" s="22"/>
      <c r="W186" s="22"/>
      <c r="X186" s="22">
        <v>0</v>
      </c>
      <c r="Y186" s="23">
        <v>7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19" t="s">
        <v>58</v>
      </c>
      <c r="AG186" s="22">
        <v>0</v>
      </c>
      <c r="AH186" s="22">
        <v>0</v>
      </c>
      <c r="AI186" s="19">
        <v>-44973</v>
      </c>
      <c r="AJ186" s="19">
        <v>4</v>
      </c>
      <c r="AK186" s="19">
        <v>-44981</v>
      </c>
      <c r="AL186" s="22" t="s">
        <v>4513</v>
      </c>
      <c r="AM186" s="22">
        <v>0</v>
      </c>
      <c r="AN186" s="22" t="s">
        <v>4513</v>
      </c>
      <c r="AO186" s="19" t="s">
        <v>3824</v>
      </c>
      <c r="AP186" s="19" t="s">
        <v>76</v>
      </c>
      <c r="AQ186" s="19" t="s">
        <v>76</v>
      </c>
      <c r="AR186" s="19" t="s">
        <v>94</v>
      </c>
      <c r="AS186" s="19" t="s">
        <v>55</v>
      </c>
      <c r="AT186" s="19" t="s">
        <v>347</v>
      </c>
      <c r="AU186" s="19" t="s">
        <v>132</v>
      </c>
      <c r="AV186" s="19" t="s">
        <v>63</v>
      </c>
      <c r="AW186" s="19" t="s">
        <v>63</v>
      </c>
      <c r="AX186" s="19" t="s">
        <v>63</v>
      </c>
      <c r="AY186" s="19" t="s">
        <v>64</v>
      </c>
      <c r="AZ186" s="19" t="s">
        <v>3827</v>
      </c>
      <c r="BA186" s="22">
        <v>0</v>
      </c>
      <c r="BB186" s="22"/>
      <c r="BC186" s="22"/>
      <c r="BD186" s="19" t="s">
        <v>63</v>
      </c>
      <c r="BE186" s="19" t="s">
        <v>63</v>
      </c>
      <c r="BF186" s="19" t="s">
        <v>63</v>
      </c>
      <c r="BG186" s="19" t="s">
        <v>64</v>
      </c>
      <c r="BH186" s="22" t="s">
        <v>4513</v>
      </c>
      <c r="BI186" s="22" t="s">
        <v>4513</v>
      </c>
      <c r="BJ186" s="22"/>
      <c r="BK186" s="22"/>
      <c r="BL186" s="19" t="s">
        <v>4513</v>
      </c>
      <c r="BM186" s="22" t="s">
        <v>4513</v>
      </c>
      <c r="BN186" s="22" t="s">
        <v>4513</v>
      </c>
      <c r="BO186" s="19" t="s">
        <v>3834</v>
      </c>
      <c r="BP186" s="22"/>
      <c r="BQ186" s="19" t="s">
        <v>64</v>
      </c>
      <c r="BR186" s="22"/>
      <c r="BS186" s="22"/>
      <c r="BT186" s="22"/>
      <c r="BU186" s="22"/>
      <c r="BV186" s="19"/>
      <c r="BW186" s="19" t="s">
        <v>3823</v>
      </c>
      <c r="BX186" s="22"/>
      <c r="BY186" s="95" t="str">
        <f>IFERROR(
IF(OR(AZ186="anulado",AZ186="stand by"),CONCATENATE(AZ186,": ",AT186),
IF(OR(YEAR(BA186)=2022,YEAR(BA186)=2023),CONCATENATE("Se activó en ",YEAR(BA186)),
IF(AND(OR(AZ186="En proceso",AZ186="facturando"),AND(AV186="-",BA186="")),"Por revisar",
IF(BA186="",IF(AV186="NUEVAS",CONCATENATE("Estado: ",AZ186,", ",AV186),
IF(AX186=Meses!$A$3,"Por revisar",
IF(AT186="","Sin registro","En programación Frcst."))),"En programación")))),
"Error")</f>
        <v>anulado: Desistido</v>
      </c>
      <c r="BZ186" s="14" t="str">
        <f t="shared" si="6"/>
        <v/>
      </c>
      <c r="CA186" s="95" t="str">
        <f>IF(BY186="En programación Frcst.",VLOOKUP(AX186,Meses!$A$1:$H$14,3+HLOOKUP(Cronograma!AV186,Meses!$D$1:$G$2,2,FALSE),FALSE),
IF(BY186="En programación",BA186,""))</f>
        <v/>
      </c>
      <c r="CB186" s="95" t="str">
        <f t="shared" si="7"/>
        <v/>
      </c>
      <c r="CC186" s="91" t="str">
        <f>IFERROR(
(VLOOKUP(MONTH(CA186),Meses!$B$3:$C$14,2,FALSE)-DAY(CA186))/VLOOKUP(MONTH(CA186),Meses!$B$3:$C$14,2,FALSE)*CD186,
"")</f>
        <v/>
      </c>
      <c r="CD186" s="92">
        <f t="shared" si="8"/>
        <v>10270</v>
      </c>
    </row>
    <row r="187" spans="1:83" ht="47.4" thickBot="1" x14ac:dyDescent="0.6">
      <c r="A187" s="25" t="s">
        <v>639</v>
      </c>
      <c r="B187" s="25" t="s">
        <v>640</v>
      </c>
      <c r="C187" s="25" t="s">
        <v>641</v>
      </c>
      <c r="D187" s="25" t="s">
        <v>53</v>
      </c>
      <c r="E187" s="26">
        <v>44973</v>
      </c>
      <c r="F187" s="26">
        <v>45062.801493055558</v>
      </c>
      <c r="G187" s="26">
        <v>44977</v>
      </c>
      <c r="H187" s="26">
        <v>44988</v>
      </c>
      <c r="I187" s="26">
        <v>45002</v>
      </c>
      <c r="J187" s="26">
        <v>45002</v>
      </c>
      <c r="K187" s="120" t="s">
        <v>4557</v>
      </c>
      <c r="L187" s="25">
        <v>2023030919</v>
      </c>
      <c r="M187" s="26">
        <v>44990</v>
      </c>
      <c r="N187" s="26">
        <v>45001</v>
      </c>
      <c r="O187" s="25" t="s">
        <v>54</v>
      </c>
      <c r="P187" s="25" t="s">
        <v>54</v>
      </c>
      <c r="Q187" s="25" t="s">
        <v>64</v>
      </c>
      <c r="R187" s="25">
        <v>424157</v>
      </c>
      <c r="S187" s="25" t="s">
        <v>4558</v>
      </c>
      <c r="T187" s="25" t="s">
        <v>4558</v>
      </c>
      <c r="U187" s="25" t="e">
        <v>#NAME?</v>
      </c>
      <c r="V187" s="25" t="s">
        <v>56</v>
      </c>
      <c r="W187" s="25" t="s">
        <v>57</v>
      </c>
      <c r="X187" s="27">
        <v>0</v>
      </c>
      <c r="Y187" s="23">
        <v>7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5" t="s">
        <v>58</v>
      </c>
      <c r="AG187" s="27">
        <v>0</v>
      </c>
      <c r="AH187" s="26">
        <v>45002</v>
      </c>
      <c r="AI187" s="25">
        <v>29</v>
      </c>
      <c r="AJ187" s="25">
        <v>11</v>
      </c>
      <c r="AK187" s="25">
        <v>14</v>
      </c>
      <c r="AL187" s="25" t="s">
        <v>438</v>
      </c>
      <c r="AM187" s="25" t="s">
        <v>4559</v>
      </c>
      <c r="AN187" s="25">
        <v>17</v>
      </c>
      <c r="AO187" s="27"/>
      <c r="AP187" s="25" t="s">
        <v>82</v>
      </c>
      <c r="AQ187" s="25" t="s">
        <v>82</v>
      </c>
      <c r="AR187" s="25" t="s">
        <v>182</v>
      </c>
      <c r="AS187" s="25" t="s">
        <v>64</v>
      </c>
      <c r="AT187" s="25" t="s">
        <v>61</v>
      </c>
      <c r="AU187" s="25" t="s">
        <v>62</v>
      </c>
      <c r="AV187" s="25" t="s">
        <v>63</v>
      </c>
      <c r="AW187" s="25" t="s">
        <v>63</v>
      </c>
      <c r="AX187" s="25" t="s">
        <v>63</v>
      </c>
      <c r="AY187" s="25" t="s">
        <v>64</v>
      </c>
      <c r="AZ187" s="25" t="s">
        <v>3822</v>
      </c>
      <c r="BA187" s="26">
        <v>45001</v>
      </c>
      <c r="BB187" s="25">
        <v>3</v>
      </c>
      <c r="BC187" s="25">
        <v>2023</v>
      </c>
      <c r="BD187" s="25" t="s">
        <v>63</v>
      </c>
      <c r="BE187" s="25" t="s">
        <v>63</v>
      </c>
      <c r="BF187" s="25" t="s">
        <v>63</v>
      </c>
      <c r="BG187" s="25" t="s">
        <v>64</v>
      </c>
      <c r="BH187" s="27" t="s">
        <v>4513</v>
      </c>
      <c r="BI187" s="27" t="s">
        <v>4513</v>
      </c>
      <c r="BJ187" s="27"/>
      <c r="BK187" s="27"/>
      <c r="BL187" s="25" t="s">
        <v>4513</v>
      </c>
      <c r="BM187" s="27" t="s">
        <v>4513</v>
      </c>
      <c r="BN187" s="27" t="s">
        <v>4513</v>
      </c>
      <c r="BO187" s="27"/>
      <c r="BP187" s="27"/>
      <c r="BQ187" s="25" t="s">
        <v>64</v>
      </c>
      <c r="BR187" s="27"/>
      <c r="BS187" s="27"/>
      <c r="BT187" s="25">
        <v>29</v>
      </c>
      <c r="BU187" s="27"/>
      <c r="BV187" s="25"/>
      <c r="BW187" s="25"/>
      <c r="BX187" s="25">
        <v>2023</v>
      </c>
      <c r="BY187" s="95" t="str">
        <f>IFERROR(
IF(OR(AZ187="anulado",AZ187="stand by"),CONCATENATE(AZ187,": ",AT187),
IF(OR(YEAR(BA187)=2022,YEAR(BA187)=2023),CONCATENATE("Se activó en ",YEAR(BA187)),
IF(AND(OR(AZ187="En proceso",AZ187="facturando"),AND(AV187="-",BA187="")),"Por revisar",
IF(BA187="",IF(AV187="NUEVAS",CONCATENATE("Estado: ",AZ187,", ",AV187),
IF(AX187=Meses!$A$3,"Por revisar",
IF(AT187="","Sin registro","En programación Frcst."))),"En programación")))),
"Error")</f>
        <v>Se activó en 2023</v>
      </c>
      <c r="BZ187" s="14" t="str">
        <f t="shared" si="6"/>
        <v/>
      </c>
      <c r="CA187" s="95" t="str">
        <f>IF(BY187="En programación Frcst.",VLOOKUP(AX187,Meses!$A$1:$H$14,3+HLOOKUP(Cronograma!AV187,Meses!$D$1:$G$2,2,FALSE),FALSE),
IF(BY187="En programación",BA187,""))</f>
        <v/>
      </c>
      <c r="CB187" s="95" t="str">
        <f t="shared" si="7"/>
        <v/>
      </c>
      <c r="CC187" s="91" t="str">
        <f>IFERROR(
(VLOOKUP(MONTH(CA187),Meses!$B$3:$C$14,2,FALSE)-DAY(CA187))/VLOOKUP(MONTH(CA187),Meses!$B$3:$C$14,2,FALSE)*CD187,
"")</f>
        <v/>
      </c>
      <c r="CD187" s="92">
        <f t="shared" si="8"/>
        <v>424157</v>
      </c>
    </row>
    <row r="188" spans="1:83" ht="31.8" thickBot="1" x14ac:dyDescent="0.6">
      <c r="A188" s="19" t="s">
        <v>642</v>
      </c>
      <c r="B188" s="19" t="s">
        <v>643</v>
      </c>
      <c r="C188" s="19" t="s">
        <v>644</v>
      </c>
      <c r="D188" s="19" t="s">
        <v>53</v>
      </c>
      <c r="E188" s="21">
        <v>44973</v>
      </c>
      <c r="F188" s="21">
        <v>45062.801203703697</v>
      </c>
      <c r="G188" s="21">
        <v>44977</v>
      </c>
      <c r="H188" s="21">
        <v>45002</v>
      </c>
      <c r="I188" s="21">
        <v>45015</v>
      </c>
      <c r="J188" s="21">
        <v>45015</v>
      </c>
      <c r="K188" s="119" t="s">
        <v>4557</v>
      </c>
      <c r="L188" s="19">
        <v>2023033963</v>
      </c>
      <c r="M188" s="21">
        <v>45004</v>
      </c>
      <c r="N188" s="21">
        <v>45015</v>
      </c>
      <c r="O188" s="19" t="s">
        <v>199</v>
      </c>
      <c r="P188" s="19" t="s">
        <v>54</v>
      </c>
      <c r="Q188" s="19" t="s">
        <v>64</v>
      </c>
      <c r="R188" s="19">
        <v>40883</v>
      </c>
      <c r="S188" s="19" t="s">
        <v>4564</v>
      </c>
      <c r="T188" s="19" t="s">
        <v>4564</v>
      </c>
      <c r="U188" s="19" t="e">
        <v>#NAME?</v>
      </c>
      <c r="V188" s="19" t="s">
        <v>56</v>
      </c>
      <c r="W188" s="19" t="s">
        <v>57</v>
      </c>
      <c r="X188" s="22">
        <v>0</v>
      </c>
      <c r="Y188" s="23">
        <v>7</v>
      </c>
      <c r="Z188" s="22">
        <v>0</v>
      </c>
      <c r="AA188" s="22">
        <v>0</v>
      </c>
      <c r="AB188" s="22">
        <v>0</v>
      </c>
      <c r="AC188" s="22">
        <v>0</v>
      </c>
      <c r="AD188" s="22">
        <v>0</v>
      </c>
      <c r="AE188" s="22">
        <v>0</v>
      </c>
      <c r="AF188" s="19" t="s">
        <v>58</v>
      </c>
      <c r="AG188" s="22">
        <v>0</v>
      </c>
      <c r="AH188" s="21">
        <v>45015</v>
      </c>
      <c r="AI188" s="19">
        <v>42</v>
      </c>
      <c r="AJ188" s="19">
        <v>25</v>
      </c>
      <c r="AK188" s="19">
        <v>13</v>
      </c>
      <c r="AL188" s="19" t="s">
        <v>438</v>
      </c>
      <c r="AM188" s="19" t="s">
        <v>4559</v>
      </c>
      <c r="AN188" s="19">
        <v>30</v>
      </c>
      <c r="AO188" s="22"/>
      <c r="AP188" s="19" t="s">
        <v>82</v>
      </c>
      <c r="AQ188" s="19" t="s">
        <v>82</v>
      </c>
      <c r="AR188" s="19" t="s">
        <v>389</v>
      </c>
      <c r="AS188" s="19" t="s">
        <v>64</v>
      </c>
      <c r="AT188" s="19" t="s">
        <v>61</v>
      </c>
      <c r="AU188" s="19" t="s">
        <v>132</v>
      </c>
      <c r="AV188" s="19" t="s">
        <v>63</v>
      </c>
      <c r="AW188" s="19" t="s">
        <v>63</v>
      </c>
      <c r="AX188" s="19" t="s">
        <v>63</v>
      </c>
      <c r="AY188" s="19" t="s">
        <v>64</v>
      </c>
      <c r="AZ188" s="19" t="s">
        <v>3822</v>
      </c>
      <c r="BA188" s="21">
        <v>45015</v>
      </c>
      <c r="BB188" s="19">
        <v>3</v>
      </c>
      <c r="BC188" s="19">
        <v>2023</v>
      </c>
      <c r="BD188" s="19" t="s">
        <v>63</v>
      </c>
      <c r="BE188" s="19" t="s">
        <v>63</v>
      </c>
      <c r="BF188" s="19" t="s">
        <v>63</v>
      </c>
      <c r="BG188" s="19" t="s">
        <v>64</v>
      </c>
      <c r="BH188" s="22" t="s">
        <v>4513</v>
      </c>
      <c r="BI188" s="22" t="s">
        <v>4513</v>
      </c>
      <c r="BJ188" s="22"/>
      <c r="BK188" s="22"/>
      <c r="BL188" s="19" t="s">
        <v>4513</v>
      </c>
      <c r="BM188" s="22" t="s">
        <v>4513</v>
      </c>
      <c r="BN188" s="22" t="s">
        <v>4513</v>
      </c>
      <c r="BO188" s="22"/>
      <c r="BP188" s="22"/>
      <c r="BQ188" s="19" t="s">
        <v>64</v>
      </c>
      <c r="BR188" s="22"/>
      <c r="BS188" s="22"/>
      <c r="BT188" s="19">
        <v>42</v>
      </c>
      <c r="BU188" s="22"/>
      <c r="BV188" s="19"/>
      <c r="BW188" s="19"/>
      <c r="BX188" s="19">
        <v>2023</v>
      </c>
      <c r="BY188" s="95" t="str">
        <f>IFERROR(
IF(OR(AZ188="anulado",AZ188="stand by"),CONCATENATE(AZ188,": ",AT188),
IF(OR(YEAR(BA188)=2022,YEAR(BA188)=2023),CONCATENATE("Se activó en ",YEAR(BA188)),
IF(AND(OR(AZ188="En proceso",AZ188="facturando"),AND(AV188="-",BA188="")),"Por revisar",
IF(BA188="",IF(AV188="NUEVAS",CONCATENATE("Estado: ",AZ188,", ",AV188),
IF(AX188=Meses!$A$3,"Por revisar",
IF(AT188="","Sin registro","En programación Frcst."))),"En programación")))),
"Error")</f>
        <v>Se activó en 2023</v>
      </c>
      <c r="BZ188" s="14" t="str">
        <f t="shared" si="6"/>
        <v/>
      </c>
      <c r="CA188" s="95" t="str">
        <f>IF(BY188="En programación Frcst.",VLOOKUP(AX188,Meses!$A$1:$H$14,3+HLOOKUP(Cronograma!AV188,Meses!$D$1:$G$2,2,FALSE),FALSE),
IF(BY188="En programación",BA188,""))</f>
        <v/>
      </c>
      <c r="CB188" s="95" t="str">
        <f t="shared" si="7"/>
        <v/>
      </c>
      <c r="CC188" s="91" t="str">
        <f>IFERROR(
(VLOOKUP(MONTH(CA188),Meses!$B$3:$C$14,2,FALSE)-DAY(CA188))/VLOOKUP(MONTH(CA188),Meses!$B$3:$C$14,2,FALSE)*CD188,
"")</f>
        <v/>
      </c>
      <c r="CD188" s="92">
        <f t="shared" si="8"/>
        <v>40883</v>
      </c>
    </row>
    <row r="189" spans="1:83" ht="63" thickBot="1" x14ac:dyDescent="0.6">
      <c r="A189" s="25" t="s">
        <v>645</v>
      </c>
      <c r="B189" s="25" t="s">
        <v>646</v>
      </c>
      <c r="C189" s="25" t="s">
        <v>647</v>
      </c>
      <c r="D189" s="25" t="s">
        <v>53</v>
      </c>
      <c r="E189" s="26">
        <v>44974</v>
      </c>
      <c r="F189" s="26">
        <v>44974</v>
      </c>
      <c r="G189" s="26">
        <v>44977</v>
      </c>
      <c r="H189" s="26">
        <v>45258</v>
      </c>
      <c r="I189" s="26">
        <v>45171</v>
      </c>
      <c r="J189" s="26">
        <v>45171</v>
      </c>
      <c r="K189" s="120" t="s">
        <v>4580</v>
      </c>
      <c r="L189" s="25">
        <v>2023092592</v>
      </c>
      <c r="M189" s="26">
        <v>45190</v>
      </c>
      <c r="N189" s="26">
        <v>45204</v>
      </c>
      <c r="O189" s="25" t="s">
        <v>135</v>
      </c>
      <c r="P189" s="25" t="s">
        <v>135</v>
      </c>
      <c r="Q189" s="25" t="s">
        <v>55</v>
      </c>
      <c r="R189" s="25">
        <v>36090</v>
      </c>
      <c r="S189" s="25" t="s">
        <v>4581</v>
      </c>
      <c r="T189" s="25" t="s">
        <v>4581</v>
      </c>
      <c r="U189" s="25" t="e">
        <v>#NAME?</v>
      </c>
      <c r="V189" s="25" t="s">
        <v>56</v>
      </c>
      <c r="W189" s="25" t="s">
        <v>57</v>
      </c>
      <c r="X189" s="27">
        <v>0</v>
      </c>
      <c r="Y189" s="23">
        <v>7</v>
      </c>
      <c r="Z189" s="27">
        <v>0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5" t="s">
        <v>58</v>
      </c>
      <c r="AG189" s="27">
        <v>0</v>
      </c>
      <c r="AH189" s="26">
        <v>45171</v>
      </c>
      <c r="AI189" s="25">
        <v>197</v>
      </c>
      <c r="AJ189" s="25">
        <v>281</v>
      </c>
      <c r="AK189" s="25">
        <v>-87</v>
      </c>
      <c r="AL189" s="25" t="s">
        <v>15</v>
      </c>
      <c r="AM189" s="25" t="s">
        <v>4582</v>
      </c>
      <c r="AN189" s="25">
        <v>2</v>
      </c>
      <c r="AO189" s="27"/>
      <c r="AP189" s="25" t="s">
        <v>139</v>
      </c>
      <c r="AQ189" s="25" t="s">
        <v>140</v>
      </c>
      <c r="AR189" s="25" t="s">
        <v>389</v>
      </c>
      <c r="AS189" s="25" t="s">
        <v>55</v>
      </c>
      <c r="AT189" s="25" t="s">
        <v>61</v>
      </c>
      <c r="AU189" s="25" t="s">
        <v>132</v>
      </c>
      <c r="AV189" s="25" t="s">
        <v>63</v>
      </c>
      <c r="AW189" s="25" t="s">
        <v>63</v>
      </c>
      <c r="AX189" s="25" t="s">
        <v>63</v>
      </c>
      <c r="AY189" s="25" t="s">
        <v>64</v>
      </c>
      <c r="AZ189" s="25" t="s">
        <v>3822</v>
      </c>
      <c r="BA189" s="26">
        <v>45204</v>
      </c>
      <c r="BB189" s="25">
        <v>10</v>
      </c>
      <c r="BC189" s="25">
        <v>2023</v>
      </c>
      <c r="BD189" s="25" t="s">
        <v>63</v>
      </c>
      <c r="BE189" s="25" t="s">
        <v>63</v>
      </c>
      <c r="BF189" s="25" t="s">
        <v>63</v>
      </c>
      <c r="BG189" s="25" t="s">
        <v>64</v>
      </c>
      <c r="BH189" s="27" t="s">
        <v>4513</v>
      </c>
      <c r="BI189" s="27" t="s">
        <v>4513</v>
      </c>
      <c r="BJ189" s="27"/>
      <c r="BK189" s="27"/>
      <c r="BL189" s="25" t="s">
        <v>4513</v>
      </c>
      <c r="BM189" s="27" t="s">
        <v>4513</v>
      </c>
      <c r="BN189" s="27" t="s">
        <v>4513</v>
      </c>
      <c r="BO189" s="27"/>
      <c r="BP189" s="27"/>
      <c r="BQ189" s="25" t="s">
        <v>64</v>
      </c>
      <c r="BR189" s="27"/>
      <c r="BS189" s="27"/>
      <c r="BT189" s="25">
        <v>197</v>
      </c>
      <c r="BU189" s="27"/>
      <c r="BV189" s="25" t="s">
        <v>4695</v>
      </c>
      <c r="BW189" s="25" t="s">
        <v>3833</v>
      </c>
      <c r="BX189" s="25">
        <v>2023</v>
      </c>
      <c r="BY189" s="95" t="str">
        <f>IFERROR(
IF(OR(AZ189="anulado",AZ189="stand by"),CONCATENATE(AZ189,": ",AT189),
IF(OR(YEAR(BA189)=2022,YEAR(BA189)=2023),CONCATENATE("Se activó en ",YEAR(BA189)),
IF(AND(OR(AZ189="En proceso",AZ189="facturando"),AND(AV189="-",BA189="")),"Por revisar",
IF(BA189="",IF(AV189="NUEVAS",CONCATENATE("Estado: ",AZ189,", ",AV189),
IF(AX189=Meses!$A$3,"Por revisar",
IF(AT189="","Sin registro","En programación Frcst."))),"En programación")))),
"Error")</f>
        <v>Se activó en 2023</v>
      </c>
      <c r="BZ189" s="14" t="str">
        <f t="shared" si="6"/>
        <v/>
      </c>
      <c r="CA189" s="95" t="str">
        <f>IF(BY189="En programación Frcst.",VLOOKUP(AX189,Meses!$A$1:$H$14,3+HLOOKUP(Cronograma!AV189,Meses!$D$1:$G$2,2,FALSE),FALSE),
IF(BY189="En programación",BA189,""))</f>
        <v/>
      </c>
      <c r="CB189" s="95" t="str">
        <f t="shared" si="7"/>
        <v/>
      </c>
      <c r="CC189" s="91" t="str">
        <f>IFERROR(
(VLOOKUP(MONTH(CA189),Meses!$B$3:$C$14,2,FALSE)-DAY(CA189))/VLOOKUP(MONTH(CA189),Meses!$B$3:$C$14,2,FALSE)*CD189,
"")</f>
        <v/>
      </c>
      <c r="CD189" s="92">
        <f t="shared" si="8"/>
        <v>36090</v>
      </c>
    </row>
    <row r="190" spans="1:83" ht="63" thickBot="1" x14ac:dyDescent="0.6">
      <c r="A190" s="19" t="s">
        <v>645</v>
      </c>
      <c r="B190" s="19" t="s">
        <v>648</v>
      </c>
      <c r="C190" s="19" t="s">
        <v>649</v>
      </c>
      <c r="D190" s="19" t="s">
        <v>650</v>
      </c>
      <c r="E190" s="21">
        <v>44974</v>
      </c>
      <c r="F190" s="21">
        <v>45078.712881944448</v>
      </c>
      <c r="G190" s="21">
        <v>44977</v>
      </c>
      <c r="H190" s="21">
        <v>44929</v>
      </c>
      <c r="I190" s="22"/>
      <c r="J190" s="22"/>
      <c r="K190" s="22">
        <v>0</v>
      </c>
      <c r="L190" s="19">
        <v>2023113234</v>
      </c>
      <c r="M190" s="21">
        <v>45264</v>
      </c>
      <c r="N190" s="21">
        <v>45281</v>
      </c>
      <c r="O190" s="19" t="s">
        <v>547</v>
      </c>
      <c r="P190" s="19" t="s">
        <v>547</v>
      </c>
      <c r="Q190" s="19" t="s">
        <v>55</v>
      </c>
      <c r="R190" s="19">
        <v>24800</v>
      </c>
      <c r="S190" s="19" t="s">
        <v>145</v>
      </c>
      <c r="T190" s="19" t="s">
        <v>145</v>
      </c>
      <c r="U190" s="19" t="e">
        <v>#NAME?</v>
      </c>
      <c r="V190" s="19" t="s">
        <v>56</v>
      </c>
      <c r="W190" s="19" t="s">
        <v>57</v>
      </c>
      <c r="X190" s="22">
        <v>0</v>
      </c>
      <c r="Y190" s="23">
        <v>7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19" t="s">
        <v>58</v>
      </c>
      <c r="AG190" s="22">
        <v>0</v>
      </c>
      <c r="AH190" s="22">
        <v>0</v>
      </c>
      <c r="AI190" s="19">
        <v>-44974</v>
      </c>
      <c r="AJ190" s="19">
        <v>-48</v>
      </c>
      <c r="AK190" s="19">
        <v>-44929</v>
      </c>
      <c r="AL190" s="19" t="s">
        <v>15</v>
      </c>
      <c r="AM190" s="22">
        <v>0</v>
      </c>
      <c r="AN190" s="22" t="s">
        <v>4513</v>
      </c>
      <c r="AO190" s="22"/>
      <c r="AP190" s="19" t="s">
        <v>549</v>
      </c>
      <c r="AQ190" s="19" t="s">
        <v>451</v>
      </c>
      <c r="AR190" s="19" t="s">
        <v>237</v>
      </c>
      <c r="AS190" s="19" t="s">
        <v>55</v>
      </c>
      <c r="AT190" s="19" t="s">
        <v>4583</v>
      </c>
      <c r="AU190" s="19" t="s">
        <v>62</v>
      </c>
      <c r="AV190" s="19" t="s">
        <v>651</v>
      </c>
      <c r="AW190" s="19" t="s">
        <v>652</v>
      </c>
      <c r="AX190" s="19" t="s">
        <v>653</v>
      </c>
      <c r="AY190" s="19" t="s">
        <v>55</v>
      </c>
      <c r="AZ190" s="19" t="s">
        <v>3822</v>
      </c>
      <c r="BA190" s="21">
        <v>45281</v>
      </c>
      <c r="BB190" s="19">
        <v>12</v>
      </c>
      <c r="BC190" s="19">
        <v>2023</v>
      </c>
      <c r="BD190" s="19" t="s">
        <v>653</v>
      </c>
      <c r="BE190" s="19" t="s">
        <v>679</v>
      </c>
      <c r="BF190" s="19" t="s">
        <v>680</v>
      </c>
      <c r="BG190" s="19" t="s">
        <v>55</v>
      </c>
      <c r="BH190" s="19" t="s">
        <v>4513</v>
      </c>
      <c r="BI190" s="22" t="s">
        <v>4513</v>
      </c>
      <c r="BJ190" s="22"/>
      <c r="BK190" s="22"/>
      <c r="BL190" s="19" t="s">
        <v>4513</v>
      </c>
      <c r="BM190" s="32" t="s">
        <v>4513</v>
      </c>
      <c r="BN190" s="22" t="s">
        <v>4513</v>
      </c>
      <c r="BO190" s="19" t="s">
        <v>3840</v>
      </c>
      <c r="BP190" s="22"/>
      <c r="BQ190" s="19" t="s">
        <v>64</v>
      </c>
      <c r="BR190" s="22"/>
      <c r="BS190" s="22"/>
      <c r="BT190" s="22"/>
      <c r="BU190" s="37">
        <v>348</v>
      </c>
      <c r="BV190" s="19" t="s">
        <v>4695</v>
      </c>
      <c r="BW190" s="19" t="s">
        <v>3833</v>
      </c>
      <c r="BX190" s="22"/>
      <c r="BY190" s="95" t="str">
        <f>IFERROR(
IF(OR(AZ190="anulado",AZ190="stand by"),CONCATENATE(AZ190,": ",AT190),
IF(OR(YEAR(BA190)=2022,YEAR(BA190)=2023),CONCATENATE("Se activó en ",YEAR(BA190)),
IF(AND(OR(AZ190="En proceso",AZ190="facturando"),AND(AV190="-",BA190="")),"Por revisar",
IF(BA190="",IF(AV190="NUEVAS",CONCATENATE("Estado: ",AZ190,", ",AV190),
IF(AX190=Meses!$A$3,"Por revisar",
IF(AT190="","Sin registro","En programación Frcst."))),"En programación")))),
"Error")</f>
        <v>Se activó en 2023</v>
      </c>
      <c r="BZ190" s="14" t="str">
        <f t="shared" si="6"/>
        <v/>
      </c>
      <c r="CA190" s="95" t="str">
        <f>IF(BY190="En programación Frcst.",VLOOKUP(AX190,Meses!$A$1:$H$14,3+HLOOKUP(Cronograma!AV190,Meses!$D$1:$G$2,2,FALSE),FALSE),
IF(BY190="En programación",BA190,""))</f>
        <v/>
      </c>
      <c r="CB190" s="95" t="str">
        <f t="shared" si="7"/>
        <v/>
      </c>
      <c r="CC190" s="91" t="str">
        <f>IFERROR(
(VLOOKUP(MONTH(CA190),Meses!$B$3:$C$14,2,FALSE)-DAY(CA190))/VLOOKUP(MONTH(CA190),Meses!$B$3:$C$14,2,FALSE)*CD190,
"")</f>
        <v/>
      </c>
      <c r="CD190" s="92">
        <f t="shared" si="8"/>
        <v>24800</v>
      </c>
    </row>
    <row r="191" spans="1:83" ht="63" thickBot="1" x14ac:dyDescent="0.6">
      <c r="A191" s="25" t="s">
        <v>645</v>
      </c>
      <c r="B191" s="25" t="s">
        <v>654</v>
      </c>
      <c r="C191" s="25" t="s">
        <v>655</v>
      </c>
      <c r="D191" s="25" t="s">
        <v>656</v>
      </c>
      <c r="E191" s="26">
        <v>44974</v>
      </c>
      <c r="F191" s="26">
        <v>45078.710648148153</v>
      </c>
      <c r="G191" s="26">
        <v>44978</v>
      </c>
      <c r="H191" s="26">
        <v>44929</v>
      </c>
      <c r="I191" s="27"/>
      <c r="J191" s="27"/>
      <c r="K191" s="27">
        <v>0</v>
      </c>
      <c r="L191" s="27"/>
      <c r="M191" s="27"/>
      <c r="N191" s="27"/>
      <c r="O191" s="25" t="s">
        <v>657</v>
      </c>
      <c r="P191" s="25" t="s">
        <v>657</v>
      </c>
      <c r="Q191" s="25" t="s">
        <v>55</v>
      </c>
      <c r="R191" s="25">
        <v>21230</v>
      </c>
      <c r="S191" s="25" t="s">
        <v>145</v>
      </c>
      <c r="T191" s="25" t="s">
        <v>145</v>
      </c>
      <c r="U191" s="25" t="e">
        <v>#NAME?</v>
      </c>
      <c r="V191" s="25" t="s">
        <v>56</v>
      </c>
      <c r="W191" s="25" t="s">
        <v>57</v>
      </c>
      <c r="X191" s="27">
        <v>0</v>
      </c>
      <c r="Y191" s="23">
        <v>7</v>
      </c>
      <c r="Z191" s="27">
        <v>0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5" t="s">
        <v>58</v>
      </c>
      <c r="AG191" s="27">
        <v>0</v>
      </c>
      <c r="AH191" s="27">
        <v>0</v>
      </c>
      <c r="AI191" s="25">
        <v>-44974</v>
      </c>
      <c r="AJ191" s="25">
        <v>-49</v>
      </c>
      <c r="AK191" s="25">
        <v>-44929</v>
      </c>
      <c r="AL191" s="25" t="s">
        <v>15</v>
      </c>
      <c r="AM191" s="27">
        <v>0</v>
      </c>
      <c r="AN191" s="27" t="s">
        <v>4513</v>
      </c>
      <c r="AO191" s="27"/>
      <c r="AP191" s="25" t="s">
        <v>658</v>
      </c>
      <c r="AQ191" s="25" t="s">
        <v>451</v>
      </c>
      <c r="AR191" s="25" t="s">
        <v>237</v>
      </c>
      <c r="AS191" s="25" t="s">
        <v>55</v>
      </c>
      <c r="AT191" s="25" t="s">
        <v>659</v>
      </c>
      <c r="AU191" s="25" t="s">
        <v>132</v>
      </c>
      <c r="AV191" s="25" t="s">
        <v>354</v>
      </c>
      <c r="AW191" s="25" t="s">
        <v>2274</v>
      </c>
      <c r="AX191" s="25" t="s">
        <v>2205</v>
      </c>
      <c r="AY191" s="25" t="s">
        <v>55</v>
      </c>
      <c r="AZ191" s="25" t="s">
        <v>3830</v>
      </c>
      <c r="BA191" s="27">
        <v>0</v>
      </c>
      <c r="BB191" s="27"/>
      <c r="BC191" s="27"/>
      <c r="BD191" s="25" t="s">
        <v>1557</v>
      </c>
      <c r="BE191" s="25" t="s">
        <v>651</v>
      </c>
      <c r="BF191" s="25" t="s">
        <v>2222</v>
      </c>
      <c r="BG191" s="25" t="s">
        <v>55</v>
      </c>
      <c r="BH191" s="25" t="s">
        <v>4513</v>
      </c>
      <c r="BI191" s="27" t="s">
        <v>4513</v>
      </c>
      <c r="BJ191" s="27"/>
      <c r="BK191" s="27"/>
      <c r="BL191" s="25" t="s">
        <v>4513</v>
      </c>
      <c r="BM191" s="36" t="s">
        <v>4513</v>
      </c>
      <c r="BN191" s="47" t="s">
        <v>4513</v>
      </c>
      <c r="BO191" s="25" t="s">
        <v>3842</v>
      </c>
      <c r="BP191" s="27"/>
      <c r="BQ191" s="25" t="s">
        <v>64</v>
      </c>
      <c r="BR191" s="27"/>
      <c r="BS191" s="27"/>
      <c r="BT191" s="27"/>
      <c r="BU191" s="25">
        <v>348</v>
      </c>
      <c r="BV191" s="25" t="s">
        <v>4695</v>
      </c>
      <c r="BW191" s="25" t="s">
        <v>3833</v>
      </c>
      <c r="BX191" s="27"/>
      <c r="BY191" s="95" t="str">
        <f>IFERROR(
IF(OR(AZ191="anulado",AZ191="stand by"),CONCATENATE(AZ191,": ",AT191),
IF(OR(YEAR(BA191)=2022,YEAR(BA191)=2023),CONCATENATE("Se activó en ",YEAR(BA191)),
IF(AND(OR(AZ191="En proceso",AZ191="facturando"),AND(AV191="-",BA191="")),"Por revisar",
IF(BA191="",IF(AV191="NUEVAS",CONCATENATE("Estado: ",AZ191,", ",AV191),
IF(AX191=Meses!$A$3,"Por revisar",
IF(AT191="","Sin registro","En programación Frcst."))),"En programación")))),
"Error")</f>
        <v>En programación</v>
      </c>
      <c r="BZ191" s="14" t="str">
        <f t="shared" si="6"/>
        <v/>
      </c>
      <c r="CA191" s="95">
        <f>IF(BY191="En programación Frcst.",VLOOKUP(AX191,Meses!$A$1:$H$14,3+HLOOKUP(Cronograma!AV191,Meses!$D$1:$G$2,2,FALSE),FALSE),
IF(BY191="En programación",BA191,""))</f>
        <v>0</v>
      </c>
      <c r="CB191" s="95" t="str">
        <f t="shared" si="7"/>
        <v>1900/1</v>
      </c>
      <c r="CC191" s="91">
        <f>IFERROR(
(VLOOKUP(MONTH(CA191),Meses!$B$3:$C$14,2,FALSE)-DAY(CA191))/VLOOKUP(MONTH(CA191),Meses!$B$3:$C$14,2,FALSE)*CD191,
"")</f>
        <v>21230</v>
      </c>
      <c r="CD191" s="92">
        <f t="shared" si="8"/>
        <v>21230</v>
      </c>
      <c r="CE191" s="88" t="s">
        <v>4366</v>
      </c>
    </row>
    <row r="192" spans="1:83" ht="63" thickBot="1" x14ac:dyDescent="0.6">
      <c r="A192" s="19" t="s">
        <v>645</v>
      </c>
      <c r="B192" s="19" t="s">
        <v>662</v>
      </c>
      <c r="C192" s="19" t="s">
        <v>663</v>
      </c>
      <c r="D192" s="19" t="s">
        <v>656</v>
      </c>
      <c r="E192" s="21">
        <v>44974</v>
      </c>
      <c r="F192" s="21">
        <v>45009.953726851847</v>
      </c>
      <c r="G192" s="21">
        <v>44977</v>
      </c>
      <c r="H192" s="21">
        <v>44984</v>
      </c>
      <c r="I192" s="22"/>
      <c r="J192" s="22"/>
      <c r="K192" s="22">
        <v>0</v>
      </c>
      <c r="L192" s="22"/>
      <c r="M192" s="22"/>
      <c r="N192" s="22"/>
      <c r="O192" s="19" t="s">
        <v>135</v>
      </c>
      <c r="P192" s="19" t="s">
        <v>135</v>
      </c>
      <c r="Q192" s="19" t="s">
        <v>55</v>
      </c>
      <c r="R192" s="19">
        <v>20880</v>
      </c>
      <c r="S192" s="19" t="s">
        <v>145</v>
      </c>
      <c r="T192" s="19" t="s">
        <v>145</v>
      </c>
      <c r="U192" s="19" t="e">
        <v>#NAME?</v>
      </c>
      <c r="V192" s="19" t="s">
        <v>56</v>
      </c>
      <c r="W192" s="19" t="s">
        <v>57</v>
      </c>
      <c r="X192" s="22">
        <v>0</v>
      </c>
      <c r="Y192" s="23">
        <v>7</v>
      </c>
      <c r="Z192" s="22">
        <v>0</v>
      </c>
      <c r="AA192" s="22">
        <v>0</v>
      </c>
      <c r="AB192" s="22">
        <v>0</v>
      </c>
      <c r="AC192" s="22">
        <v>0</v>
      </c>
      <c r="AD192" s="22">
        <v>0</v>
      </c>
      <c r="AE192" s="22">
        <v>0</v>
      </c>
      <c r="AF192" s="19" t="s">
        <v>58</v>
      </c>
      <c r="AG192" s="22">
        <v>0</v>
      </c>
      <c r="AH192" s="22">
        <v>0</v>
      </c>
      <c r="AI192" s="19">
        <v>-44974</v>
      </c>
      <c r="AJ192" s="19">
        <v>7</v>
      </c>
      <c r="AK192" s="19">
        <v>-44984</v>
      </c>
      <c r="AL192" s="19" t="s">
        <v>15</v>
      </c>
      <c r="AM192" s="22">
        <v>0</v>
      </c>
      <c r="AN192" s="22" t="s">
        <v>4513</v>
      </c>
      <c r="AO192" s="22"/>
      <c r="AP192" s="19" t="s">
        <v>664</v>
      </c>
      <c r="AQ192" s="19" t="s">
        <v>140</v>
      </c>
      <c r="AR192" s="19" t="s">
        <v>237</v>
      </c>
      <c r="AS192" s="19" t="s">
        <v>55</v>
      </c>
      <c r="AT192" s="19" t="s">
        <v>659</v>
      </c>
      <c r="AU192" s="19" t="s">
        <v>132</v>
      </c>
      <c r="AV192" s="19" t="s">
        <v>679</v>
      </c>
      <c r="AW192" s="19" t="s">
        <v>3130</v>
      </c>
      <c r="AX192" s="19" t="s">
        <v>1557</v>
      </c>
      <c r="AY192" s="19" t="s">
        <v>55</v>
      </c>
      <c r="AZ192" s="19" t="s">
        <v>3830</v>
      </c>
      <c r="BA192" s="22">
        <v>0</v>
      </c>
      <c r="BB192" s="22"/>
      <c r="BC192" s="22"/>
      <c r="BD192" s="19" t="s">
        <v>2205</v>
      </c>
      <c r="BE192" s="19" t="s">
        <v>660</v>
      </c>
      <c r="BF192" s="19" t="s">
        <v>2204</v>
      </c>
      <c r="BG192" s="19" t="s">
        <v>55</v>
      </c>
      <c r="BH192" s="19" t="s">
        <v>4513</v>
      </c>
      <c r="BI192" s="22" t="s">
        <v>4513</v>
      </c>
      <c r="BJ192" s="22"/>
      <c r="BK192" s="22"/>
      <c r="BL192" s="19" t="s">
        <v>4513</v>
      </c>
      <c r="BM192" s="32" t="s">
        <v>4513</v>
      </c>
      <c r="BN192" s="22" t="s">
        <v>4513</v>
      </c>
      <c r="BO192" s="19" t="s">
        <v>3842</v>
      </c>
      <c r="BP192" s="22"/>
      <c r="BQ192" s="19" t="s">
        <v>64</v>
      </c>
      <c r="BR192" s="22"/>
      <c r="BS192" s="22"/>
      <c r="BT192" s="22"/>
      <c r="BU192" s="19">
        <v>348</v>
      </c>
      <c r="BV192" s="19" t="s">
        <v>4695</v>
      </c>
      <c r="BW192" s="19" t="s">
        <v>3833</v>
      </c>
      <c r="BX192" s="22"/>
      <c r="BY192" s="95" t="str">
        <f>IFERROR(
IF(OR(AZ192="anulado",AZ192="stand by"),CONCATENATE(AZ192,": ",AT192),
IF(OR(YEAR(BA192)=2022,YEAR(BA192)=2023),CONCATENATE("Se activó en ",YEAR(BA192)),
IF(AND(OR(AZ192="En proceso",AZ192="facturando"),AND(AV192="-",BA192="")),"Por revisar",
IF(BA192="",IF(AV192="NUEVAS",CONCATENATE("Estado: ",AZ192,", ",AV192),
IF(AX192=Meses!$A$3,"Por revisar",
IF(AT192="","Sin registro","En programación Frcst."))),"En programación")))),
"Error")</f>
        <v>En programación</v>
      </c>
      <c r="BZ192" s="14" t="str">
        <f t="shared" si="6"/>
        <v/>
      </c>
      <c r="CA192" s="95">
        <f>IF(BY192="En programación Frcst.",VLOOKUP(AX192,Meses!$A$1:$H$14,3+HLOOKUP(Cronograma!AV192,Meses!$D$1:$G$2,2,FALSE),FALSE),
IF(BY192="En programación",BA192,""))</f>
        <v>0</v>
      </c>
      <c r="CB192" s="95" t="str">
        <f t="shared" si="7"/>
        <v>1900/1</v>
      </c>
      <c r="CC192" s="91">
        <f>IFERROR(
(VLOOKUP(MONTH(CA192),Meses!$B$3:$C$14,2,FALSE)-DAY(CA192))/VLOOKUP(MONTH(CA192),Meses!$B$3:$C$14,2,FALSE)*CD192,
"")</f>
        <v>20880</v>
      </c>
      <c r="CD192" s="92">
        <f t="shared" si="8"/>
        <v>20880</v>
      </c>
    </row>
    <row r="193" spans="1:82" ht="63" thickBot="1" x14ac:dyDescent="0.6">
      <c r="A193" s="25" t="s">
        <v>645</v>
      </c>
      <c r="B193" s="25" t="s">
        <v>665</v>
      </c>
      <c r="C193" s="25" t="s">
        <v>666</v>
      </c>
      <c r="D193" s="25" t="s">
        <v>53</v>
      </c>
      <c r="E193" s="26">
        <v>44974</v>
      </c>
      <c r="F193" s="26">
        <v>44974</v>
      </c>
      <c r="G193" s="26">
        <v>44977</v>
      </c>
      <c r="H193" s="26">
        <v>44981</v>
      </c>
      <c r="I193" s="26">
        <v>45025</v>
      </c>
      <c r="J193" s="26">
        <v>45025</v>
      </c>
      <c r="K193" s="120" t="s">
        <v>4550</v>
      </c>
      <c r="L193" s="25">
        <v>2023030977</v>
      </c>
      <c r="M193" s="26">
        <v>44991</v>
      </c>
      <c r="N193" s="26">
        <v>45008</v>
      </c>
      <c r="O193" s="25" t="s">
        <v>54</v>
      </c>
      <c r="P193" s="25" t="s">
        <v>54</v>
      </c>
      <c r="Q193" s="25" t="s">
        <v>55</v>
      </c>
      <c r="R193" s="25">
        <v>18260</v>
      </c>
      <c r="S193" s="25" t="s">
        <v>4584</v>
      </c>
      <c r="T193" s="25" t="s">
        <v>4584</v>
      </c>
      <c r="U193" s="25" t="e">
        <v>#NAME?</v>
      </c>
      <c r="V193" s="25" t="s">
        <v>136</v>
      </c>
      <c r="W193" s="25" t="s">
        <v>155</v>
      </c>
      <c r="X193" s="23">
        <v>45006</v>
      </c>
      <c r="Y193" s="23">
        <v>45013</v>
      </c>
      <c r="Z193" s="23">
        <v>45006</v>
      </c>
      <c r="AA193" s="23">
        <v>45006</v>
      </c>
      <c r="AB193" s="25" t="s">
        <v>58</v>
      </c>
      <c r="AC193" s="23">
        <v>45009</v>
      </c>
      <c r="AD193" s="23">
        <v>45011</v>
      </c>
      <c r="AE193" s="23">
        <v>45016</v>
      </c>
      <c r="AF193" s="23">
        <v>45018</v>
      </c>
      <c r="AG193" s="23">
        <v>45018</v>
      </c>
      <c r="AH193" s="26">
        <v>45025</v>
      </c>
      <c r="AI193" s="25">
        <v>51</v>
      </c>
      <c r="AJ193" s="25">
        <v>4</v>
      </c>
      <c r="AK193" s="25">
        <v>44</v>
      </c>
      <c r="AL193" s="25" t="s">
        <v>15</v>
      </c>
      <c r="AM193" s="25" t="s">
        <v>4552</v>
      </c>
      <c r="AN193" s="25">
        <v>9</v>
      </c>
      <c r="AO193" s="27"/>
      <c r="AP193" s="25" t="s">
        <v>82</v>
      </c>
      <c r="AQ193" s="25" t="s">
        <v>82</v>
      </c>
      <c r="AR193" s="25" t="s">
        <v>237</v>
      </c>
      <c r="AS193" s="25" t="s">
        <v>55</v>
      </c>
      <c r="AT193" s="25" t="s">
        <v>61</v>
      </c>
      <c r="AU193" s="25" t="s">
        <v>62</v>
      </c>
      <c r="AV193" s="25" t="s">
        <v>63</v>
      </c>
      <c r="AW193" s="25" t="s">
        <v>63</v>
      </c>
      <c r="AX193" s="25" t="s">
        <v>63</v>
      </c>
      <c r="AY193" s="25" t="s">
        <v>64</v>
      </c>
      <c r="AZ193" s="25" t="s">
        <v>3822</v>
      </c>
      <c r="BA193" s="26">
        <v>45008</v>
      </c>
      <c r="BB193" s="25">
        <v>3</v>
      </c>
      <c r="BC193" s="25">
        <v>2023</v>
      </c>
      <c r="BD193" s="25" t="s">
        <v>63</v>
      </c>
      <c r="BE193" s="25" t="s">
        <v>63</v>
      </c>
      <c r="BF193" s="25" t="s">
        <v>63</v>
      </c>
      <c r="BG193" s="25" t="s">
        <v>64</v>
      </c>
      <c r="BH193" s="27" t="s">
        <v>4513</v>
      </c>
      <c r="BI193" s="27" t="s">
        <v>4513</v>
      </c>
      <c r="BJ193" s="27"/>
      <c r="BK193" s="27"/>
      <c r="BL193" s="25" t="s">
        <v>4513</v>
      </c>
      <c r="BM193" s="27" t="s">
        <v>4513</v>
      </c>
      <c r="BN193" s="27" t="s">
        <v>4513</v>
      </c>
      <c r="BO193" s="27"/>
      <c r="BP193" s="27"/>
      <c r="BQ193" s="25" t="s">
        <v>64</v>
      </c>
      <c r="BR193" s="27"/>
      <c r="BS193" s="27"/>
      <c r="BT193" s="25">
        <v>51</v>
      </c>
      <c r="BU193" s="27"/>
      <c r="BV193" s="25" t="s">
        <v>4695</v>
      </c>
      <c r="BW193" s="25" t="s">
        <v>3833</v>
      </c>
      <c r="BX193" s="25">
        <v>2023</v>
      </c>
      <c r="BY193" s="95" t="str">
        <f>IFERROR(
IF(OR(AZ193="anulado",AZ193="stand by"),CONCATENATE(AZ193,": ",AT193),
IF(OR(YEAR(BA193)=2022,YEAR(BA193)=2023),CONCATENATE("Se activó en ",YEAR(BA193)),
IF(AND(OR(AZ193="En proceso",AZ193="facturando"),AND(AV193="-",BA193="")),"Por revisar",
IF(BA193="",IF(AV193="NUEVAS",CONCATENATE("Estado: ",AZ193,", ",AV193),
IF(AX193=Meses!$A$3,"Por revisar",
IF(AT193="","Sin registro","En programación Frcst."))),"En programación")))),
"Error")</f>
        <v>Se activó en 2023</v>
      </c>
      <c r="BZ193" s="14" t="str">
        <f t="shared" si="6"/>
        <v/>
      </c>
      <c r="CA193" s="95" t="str">
        <f>IF(BY193="En programación Frcst.",VLOOKUP(AX193,Meses!$A$1:$H$14,3+HLOOKUP(Cronograma!AV193,Meses!$D$1:$G$2,2,FALSE),FALSE),
IF(BY193="En programación",BA193,""))</f>
        <v/>
      </c>
      <c r="CB193" s="95" t="str">
        <f t="shared" si="7"/>
        <v/>
      </c>
      <c r="CC193" s="91" t="str">
        <f>IFERROR(
(VLOOKUP(MONTH(CA193),Meses!$B$3:$C$14,2,FALSE)-DAY(CA193))/VLOOKUP(MONTH(CA193),Meses!$B$3:$C$14,2,FALSE)*CD193,
"")</f>
        <v/>
      </c>
      <c r="CD193" s="92">
        <f t="shared" si="8"/>
        <v>18260</v>
      </c>
    </row>
    <row r="194" spans="1:82" ht="63" thickBot="1" x14ac:dyDescent="0.6">
      <c r="A194" s="19" t="s">
        <v>645</v>
      </c>
      <c r="B194" s="19" t="s">
        <v>667</v>
      </c>
      <c r="C194" s="19" t="s">
        <v>668</v>
      </c>
      <c r="D194" s="19" t="s">
        <v>656</v>
      </c>
      <c r="E194" s="21">
        <v>44974</v>
      </c>
      <c r="F194" s="21">
        <v>44974</v>
      </c>
      <c r="G194" s="21">
        <v>44977</v>
      </c>
      <c r="H194" s="21">
        <v>44984</v>
      </c>
      <c r="I194" s="22"/>
      <c r="J194" s="22"/>
      <c r="K194" s="22">
        <v>0</v>
      </c>
      <c r="L194" s="22"/>
      <c r="M194" s="22"/>
      <c r="N194" s="22"/>
      <c r="O194" s="19" t="s">
        <v>669</v>
      </c>
      <c r="P194" s="19" t="s">
        <v>669</v>
      </c>
      <c r="Q194" s="19" t="s">
        <v>55</v>
      </c>
      <c r="R194" s="19">
        <v>17380</v>
      </c>
      <c r="S194" s="19" t="s">
        <v>145</v>
      </c>
      <c r="T194" s="19" t="s">
        <v>145</v>
      </c>
      <c r="U194" s="19" t="e">
        <v>#NAME?</v>
      </c>
      <c r="V194" s="19" t="s">
        <v>56</v>
      </c>
      <c r="W194" s="19" t="s">
        <v>57</v>
      </c>
      <c r="X194" s="22">
        <v>0</v>
      </c>
      <c r="Y194" s="23">
        <v>7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19" t="s">
        <v>58</v>
      </c>
      <c r="AG194" s="22">
        <v>0</v>
      </c>
      <c r="AH194" s="22">
        <v>0</v>
      </c>
      <c r="AI194" s="19">
        <v>-44974</v>
      </c>
      <c r="AJ194" s="19">
        <v>7</v>
      </c>
      <c r="AK194" s="19">
        <v>-44984</v>
      </c>
      <c r="AL194" s="19" t="s">
        <v>15</v>
      </c>
      <c r="AM194" s="22">
        <v>0</v>
      </c>
      <c r="AN194" s="22" t="s">
        <v>4513</v>
      </c>
      <c r="AO194" s="22"/>
      <c r="AP194" s="19" t="s">
        <v>670</v>
      </c>
      <c r="AQ194" s="19" t="s">
        <v>451</v>
      </c>
      <c r="AR194" s="19" t="s">
        <v>237</v>
      </c>
      <c r="AS194" s="19" t="s">
        <v>55</v>
      </c>
      <c r="AT194" s="19" t="s">
        <v>659</v>
      </c>
      <c r="AU194" s="19" t="s">
        <v>132</v>
      </c>
      <c r="AV194" s="19" t="s">
        <v>354</v>
      </c>
      <c r="AW194" s="19" t="s">
        <v>2274</v>
      </c>
      <c r="AX194" s="19" t="s">
        <v>2205</v>
      </c>
      <c r="AY194" s="19" t="s">
        <v>55</v>
      </c>
      <c r="AZ194" s="19" t="s">
        <v>3830</v>
      </c>
      <c r="BA194" s="22">
        <v>0</v>
      </c>
      <c r="BB194" s="22"/>
      <c r="BC194" s="22"/>
      <c r="BD194" s="19" t="s">
        <v>1557</v>
      </c>
      <c r="BE194" s="19" t="s">
        <v>651</v>
      </c>
      <c r="BF194" s="19" t="s">
        <v>2222</v>
      </c>
      <c r="BG194" s="19" t="s">
        <v>55</v>
      </c>
      <c r="BH194" s="19" t="s">
        <v>4513</v>
      </c>
      <c r="BI194" s="22" t="s">
        <v>4513</v>
      </c>
      <c r="BJ194" s="22"/>
      <c r="BK194" s="22"/>
      <c r="BL194" s="19" t="s">
        <v>4513</v>
      </c>
      <c r="BM194" s="32" t="s">
        <v>4513</v>
      </c>
      <c r="BN194" s="46" t="s">
        <v>4513</v>
      </c>
      <c r="BO194" s="19" t="s">
        <v>3842</v>
      </c>
      <c r="BP194" s="22"/>
      <c r="BQ194" s="19" t="s">
        <v>64</v>
      </c>
      <c r="BR194" s="22"/>
      <c r="BS194" s="22"/>
      <c r="BT194" s="22"/>
      <c r="BU194" s="19">
        <v>348</v>
      </c>
      <c r="BV194" s="19" t="s">
        <v>4695</v>
      </c>
      <c r="BW194" s="19" t="s">
        <v>3833</v>
      </c>
      <c r="BX194" s="22"/>
      <c r="BY194" s="95" t="str">
        <f>IFERROR(
IF(OR(AZ194="anulado",AZ194="stand by"),CONCATENATE(AZ194,": ",AT194),
IF(OR(YEAR(BA194)=2022,YEAR(BA194)=2023),CONCATENATE("Se activó en ",YEAR(BA194)),
IF(AND(OR(AZ194="En proceso",AZ194="facturando"),AND(AV194="-",BA194="")),"Por revisar",
IF(BA194="",IF(AV194="NUEVAS",CONCATENATE("Estado: ",AZ194,", ",AV194),
IF(AX194=Meses!$A$3,"Por revisar",
IF(AT194="","Sin registro","En programación Frcst."))),"En programación")))),
"Error")</f>
        <v>En programación</v>
      </c>
      <c r="BZ194" s="14" t="str">
        <f t="shared" si="6"/>
        <v/>
      </c>
      <c r="CA194" s="95">
        <f>IF(BY194="En programación Frcst.",VLOOKUP(AX194,Meses!$A$1:$H$14,3+HLOOKUP(Cronograma!AV194,Meses!$D$1:$G$2,2,FALSE),FALSE),
IF(BY194="En programación",BA194,""))</f>
        <v>0</v>
      </c>
      <c r="CB194" s="95" t="str">
        <f t="shared" si="7"/>
        <v>1900/1</v>
      </c>
      <c r="CC194" s="91">
        <f>IFERROR(
(VLOOKUP(MONTH(CA194),Meses!$B$3:$C$14,2,FALSE)-DAY(CA194))/VLOOKUP(MONTH(CA194),Meses!$B$3:$C$14,2,FALSE)*CD194,
"")</f>
        <v>17380</v>
      </c>
      <c r="CD194" s="92">
        <f t="shared" si="8"/>
        <v>17380</v>
      </c>
    </row>
    <row r="195" spans="1:82" ht="63" thickBot="1" x14ac:dyDescent="0.6">
      <c r="A195" s="25" t="s">
        <v>645</v>
      </c>
      <c r="B195" s="25" t="s">
        <v>671</v>
      </c>
      <c r="C195" s="25" t="s">
        <v>672</v>
      </c>
      <c r="D195" s="25" t="s">
        <v>53</v>
      </c>
      <c r="E195" s="26">
        <v>44974</v>
      </c>
      <c r="F195" s="26">
        <v>44974</v>
      </c>
      <c r="G195" s="26">
        <v>44978</v>
      </c>
      <c r="H195" s="26">
        <v>44985</v>
      </c>
      <c r="I195" s="26">
        <v>45213</v>
      </c>
      <c r="J195" s="26">
        <v>45213</v>
      </c>
      <c r="K195" s="120" t="s">
        <v>4541</v>
      </c>
      <c r="L195" s="25">
        <v>2023090498</v>
      </c>
      <c r="M195" s="26">
        <v>45174</v>
      </c>
      <c r="N195" s="26">
        <v>45190</v>
      </c>
      <c r="O195" s="25" t="s">
        <v>673</v>
      </c>
      <c r="P195" s="25" t="s">
        <v>673</v>
      </c>
      <c r="Q195" s="25" t="s">
        <v>55</v>
      </c>
      <c r="R195" s="25">
        <v>17360</v>
      </c>
      <c r="S195" s="25" t="s">
        <v>4542</v>
      </c>
      <c r="T195" s="25" t="s">
        <v>4542</v>
      </c>
      <c r="U195" s="25" t="e">
        <v>#NAME?</v>
      </c>
      <c r="V195" s="25" t="s">
        <v>56</v>
      </c>
      <c r="W195" s="25" t="s">
        <v>57</v>
      </c>
      <c r="X195" s="27">
        <v>0</v>
      </c>
      <c r="Y195" s="23">
        <v>7</v>
      </c>
      <c r="Z195" s="27">
        <v>0</v>
      </c>
      <c r="AA195" s="27">
        <v>0</v>
      </c>
      <c r="AB195" s="27">
        <v>0</v>
      </c>
      <c r="AC195" s="27">
        <v>0</v>
      </c>
      <c r="AD195" s="27">
        <v>0</v>
      </c>
      <c r="AE195" s="27">
        <v>0</v>
      </c>
      <c r="AF195" s="25" t="s">
        <v>58</v>
      </c>
      <c r="AG195" s="27">
        <v>0</v>
      </c>
      <c r="AH195" s="26">
        <v>45213</v>
      </c>
      <c r="AI195" s="25">
        <v>239</v>
      </c>
      <c r="AJ195" s="25">
        <v>7</v>
      </c>
      <c r="AK195" s="25">
        <v>228</v>
      </c>
      <c r="AL195" s="25" t="s">
        <v>15</v>
      </c>
      <c r="AM195" s="25" t="s">
        <v>4543</v>
      </c>
      <c r="AN195" s="25">
        <v>14</v>
      </c>
      <c r="AO195" s="27"/>
      <c r="AP195" s="25" t="s">
        <v>674</v>
      </c>
      <c r="AQ195" s="25" t="s">
        <v>674</v>
      </c>
      <c r="AR195" s="25" t="s">
        <v>237</v>
      </c>
      <c r="AS195" s="25" t="s">
        <v>55</v>
      </c>
      <c r="AT195" s="25" t="s">
        <v>61</v>
      </c>
      <c r="AU195" s="25" t="s">
        <v>62</v>
      </c>
      <c r="AV195" s="25" t="s">
        <v>63</v>
      </c>
      <c r="AW195" s="25" t="s">
        <v>63</v>
      </c>
      <c r="AX195" s="25" t="s">
        <v>63</v>
      </c>
      <c r="AY195" s="25" t="s">
        <v>64</v>
      </c>
      <c r="AZ195" s="25" t="s">
        <v>3822</v>
      </c>
      <c r="BA195" s="26">
        <v>45190</v>
      </c>
      <c r="BB195" s="25">
        <v>9</v>
      </c>
      <c r="BC195" s="25">
        <v>2023</v>
      </c>
      <c r="BD195" s="25" t="s">
        <v>63</v>
      </c>
      <c r="BE195" s="25" t="s">
        <v>63</v>
      </c>
      <c r="BF195" s="25" t="s">
        <v>63</v>
      </c>
      <c r="BG195" s="25" t="s">
        <v>64</v>
      </c>
      <c r="BH195" s="27" t="s">
        <v>4513</v>
      </c>
      <c r="BI195" s="27" t="s">
        <v>4513</v>
      </c>
      <c r="BJ195" s="27"/>
      <c r="BK195" s="27"/>
      <c r="BL195" s="25" t="s">
        <v>4513</v>
      </c>
      <c r="BM195" s="27" t="s">
        <v>4513</v>
      </c>
      <c r="BN195" s="27" t="s">
        <v>4513</v>
      </c>
      <c r="BO195" s="27"/>
      <c r="BP195" s="27"/>
      <c r="BQ195" s="25" t="s">
        <v>64</v>
      </c>
      <c r="BR195" s="27"/>
      <c r="BS195" s="27"/>
      <c r="BT195" s="25">
        <v>239</v>
      </c>
      <c r="BU195" s="27"/>
      <c r="BV195" s="25" t="s">
        <v>4695</v>
      </c>
      <c r="BW195" s="25" t="s">
        <v>3833</v>
      </c>
      <c r="BX195" s="25">
        <v>2023</v>
      </c>
      <c r="BY195" s="95" t="str">
        <f>IFERROR(
IF(OR(AZ195="anulado",AZ195="stand by"),CONCATENATE(AZ195,": ",AT195),
IF(OR(YEAR(BA195)=2022,YEAR(BA195)=2023),CONCATENATE("Se activó en ",YEAR(BA195)),
IF(AND(OR(AZ195="En proceso",AZ195="facturando"),AND(AV195="-",BA195="")),"Por revisar",
IF(BA195="",IF(AV195="NUEVAS",CONCATENATE("Estado: ",AZ195,", ",AV195),
IF(AX195=Meses!$A$3,"Por revisar",
IF(AT195="","Sin registro","En programación Frcst."))),"En programación")))),
"Error")</f>
        <v>Se activó en 2023</v>
      </c>
      <c r="BZ195" s="14" t="str">
        <f t="shared" ref="BZ195:BZ258" si="9">IF(BY195="Por revisar",CONCATENATE("programación de act. ",AY195,", estado: ",AZ195,", Comercializador: ",O195,", Etapa: ",AT195),"")</f>
        <v/>
      </c>
      <c r="CA195" s="95" t="str">
        <f>IF(BY195="En programación Frcst.",VLOOKUP(AX195,Meses!$A$1:$H$14,3+HLOOKUP(Cronograma!AV195,Meses!$D$1:$G$2,2,FALSE),FALSE),
IF(BY195="En programación",BA195,""))</f>
        <v/>
      </c>
      <c r="CB195" s="95" t="str">
        <f t="shared" ref="CB195:CB258" si="10">IFERROR(CONCATENATE(YEAR(CA195),"/",MONTH(CA195)),"")</f>
        <v/>
      </c>
      <c r="CC195" s="91" t="str">
        <f>IFERROR(
(VLOOKUP(MONTH(CA195),Meses!$B$3:$C$14,2,FALSE)-DAY(CA195))/VLOOKUP(MONTH(CA195),Meses!$B$3:$C$14,2,FALSE)*CD195,
"")</f>
        <v/>
      </c>
      <c r="CD195" s="92">
        <f t="shared" ref="CD195:CD258" si="11">R195</f>
        <v>17360</v>
      </c>
    </row>
    <row r="196" spans="1:82" ht="63" thickBot="1" x14ac:dyDescent="0.6">
      <c r="A196" s="19" t="s">
        <v>645</v>
      </c>
      <c r="B196" s="19" t="s">
        <v>675</v>
      </c>
      <c r="C196" s="19" t="s">
        <v>676</v>
      </c>
      <c r="D196" s="19" t="s">
        <v>656</v>
      </c>
      <c r="E196" s="21">
        <v>44974</v>
      </c>
      <c r="F196" s="21">
        <v>45078.712453703702</v>
      </c>
      <c r="G196" s="21">
        <v>44978</v>
      </c>
      <c r="H196" s="21">
        <v>45002</v>
      </c>
      <c r="I196" s="22"/>
      <c r="J196" s="22"/>
      <c r="K196" s="22">
        <v>0</v>
      </c>
      <c r="L196" s="22"/>
      <c r="M196" s="22"/>
      <c r="N196" s="22"/>
      <c r="O196" s="19" t="s">
        <v>677</v>
      </c>
      <c r="P196" s="19" t="s">
        <v>677</v>
      </c>
      <c r="Q196" s="19" t="s">
        <v>55</v>
      </c>
      <c r="R196" s="19">
        <v>15812</v>
      </c>
      <c r="S196" s="19" t="s">
        <v>145</v>
      </c>
      <c r="T196" s="19" t="s">
        <v>145</v>
      </c>
      <c r="U196" s="19" t="e">
        <v>#NAME?</v>
      </c>
      <c r="V196" s="19" t="s">
        <v>56</v>
      </c>
      <c r="W196" s="19" t="s">
        <v>57</v>
      </c>
      <c r="X196" s="22">
        <v>0</v>
      </c>
      <c r="Y196" s="23">
        <v>7</v>
      </c>
      <c r="Z196" s="22">
        <v>0</v>
      </c>
      <c r="AA196" s="22">
        <v>0</v>
      </c>
      <c r="AB196" s="22">
        <v>0</v>
      </c>
      <c r="AC196" s="22">
        <v>0</v>
      </c>
      <c r="AD196" s="22">
        <v>0</v>
      </c>
      <c r="AE196" s="22">
        <v>0</v>
      </c>
      <c r="AF196" s="19" t="s">
        <v>58</v>
      </c>
      <c r="AG196" s="22">
        <v>0</v>
      </c>
      <c r="AH196" s="22">
        <v>0</v>
      </c>
      <c r="AI196" s="19">
        <v>-44974</v>
      </c>
      <c r="AJ196" s="19">
        <v>24</v>
      </c>
      <c r="AK196" s="19">
        <v>-45002</v>
      </c>
      <c r="AL196" s="19" t="s">
        <v>15</v>
      </c>
      <c r="AM196" s="22">
        <v>0</v>
      </c>
      <c r="AN196" s="22" t="s">
        <v>4513</v>
      </c>
      <c r="AO196" s="22"/>
      <c r="AP196" s="19" t="s">
        <v>678</v>
      </c>
      <c r="AQ196" s="19" t="s">
        <v>451</v>
      </c>
      <c r="AR196" s="19" t="s">
        <v>94</v>
      </c>
      <c r="AS196" s="19" t="s">
        <v>55</v>
      </c>
      <c r="AT196" s="19" t="s">
        <v>659</v>
      </c>
      <c r="AU196" s="19" t="s">
        <v>132</v>
      </c>
      <c r="AV196" s="19" t="s">
        <v>354</v>
      </c>
      <c r="AW196" s="19" t="s">
        <v>2274</v>
      </c>
      <c r="AX196" s="19" t="s">
        <v>2205</v>
      </c>
      <c r="AY196" s="19" t="s">
        <v>55</v>
      </c>
      <c r="AZ196" s="19" t="s">
        <v>3830</v>
      </c>
      <c r="BA196" s="22">
        <v>0</v>
      </c>
      <c r="BB196" s="22"/>
      <c r="BC196" s="22"/>
      <c r="BD196" s="19" t="s">
        <v>1557</v>
      </c>
      <c r="BE196" s="19" t="s">
        <v>651</v>
      </c>
      <c r="BF196" s="19" t="s">
        <v>2222</v>
      </c>
      <c r="BG196" s="19" t="s">
        <v>55</v>
      </c>
      <c r="BH196" s="19" t="s">
        <v>4513</v>
      </c>
      <c r="BI196" s="22" t="s">
        <v>4513</v>
      </c>
      <c r="BJ196" s="22"/>
      <c r="BK196" s="22"/>
      <c r="BL196" s="19" t="s">
        <v>4513</v>
      </c>
      <c r="BM196" s="32" t="s">
        <v>4513</v>
      </c>
      <c r="BN196" s="22" t="s">
        <v>4513</v>
      </c>
      <c r="BO196" s="19" t="s">
        <v>3842</v>
      </c>
      <c r="BP196" s="22"/>
      <c r="BQ196" s="19" t="s">
        <v>64</v>
      </c>
      <c r="BR196" s="22"/>
      <c r="BS196" s="22"/>
      <c r="BT196" s="22"/>
      <c r="BU196" s="19">
        <v>348</v>
      </c>
      <c r="BV196" s="19" t="s">
        <v>4695</v>
      </c>
      <c r="BW196" s="19" t="s">
        <v>3833</v>
      </c>
      <c r="BX196" s="22"/>
      <c r="BY196" s="95" t="str">
        <f>IFERROR(
IF(OR(AZ196="anulado",AZ196="stand by"),CONCATENATE(AZ196,": ",AT196),
IF(OR(YEAR(BA196)=2022,YEAR(BA196)=2023),CONCATENATE("Se activó en ",YEAR(BA196)),
IF(AND(OR(AZ196="En proceso",AZ196="facturando"),AND(AV196="-",BA196="")),"Por revisar",
IF(BA196="",IF(AV196="NUEVAS",CONCATENATE("Estado: ",AZ196,", ",AV196),
IF(AX196=Meses!$A$3,"Por revisar",
IF(AT196="","Sin registro","En programación Frcst."))),"En programación")))),
"Error")</f>
        <v>En programación</v>
      </c>
      <c r="BZ196" s="14" t="str">
        <f t="shared" si="9"/>
        <v/>
      </c>
      <c r="CA196" s="95">
        <f>IF(BY196="En programación Frcst.",VLOOKUP(AX196,Meses!$A$1:$H$14,3+HLOOKUP(Cronograma!AV196,Meses!$D$1:$G$2,2,FALSE),FALSE),
IF(BY196="En programación",BA196,""))</f>
        <v>0</v>
      </c>
      <c r="CB196" s="95" t="str">
        <f t="shared" si="10"/>
        <v>1900/1</v>
      </c>
      <c r="CC196" s="91">
        <f>IFERROR(
(VLOOKUP(MONTH(CA196),Meses!$B$3:$C$14,2,FALSE)-DAY(CA196))/VLOOKUP(MONTH(CA196),Meses!$B$3:$C$14,2,FALSE)*CD196,
"")</f>
        <v>15812</v>
      </c>
      <c r="CD196" s="92">
        <f t="shared" si="11"/>
        <v>15812</v>
      </c>
    </row>
    <row r="197" spans="1:82" ht="63" thickBot="1" x14ac:dyDescent="0.6">
      <c r="A197" s="25" t="s">
        <v>645</v>
      </c>
      <c r="B197" s="25" t="s">
        <v>681</v>
      </c>
      <c r="C197" s="25" t="s">
        <v>682</v>
      </c>
      <c r="D197" s="25" t="s">
        <v>53</v>
      </c>
      <c r="E197" s="26">
        <v>44974</v>
      </c>
      <c r="F197" s="26">
        <v>45177.424513888887</v>
      </c>
      <c r="G197" s="26">
        <v>44977</v>
      </c>
      <c r="H197" s="26">
        <v>44984</v>
      </c>
      <c r="I197" s="26">
        <v>45157</v>
      </c>
      <c r="J197" s="26">
        <v>45157</v>
      </c>
      <c r="K197" s="120" t="s">
        <v>4585</v>
      </c>
      <c r="L197" s="25">
        <v>2023092039</v>
      </c>
      <c r="M197" s="26">
        <v>45186</v>
      </c>
      <c r="N197" s="26">
        <v>45197</v>
      </c>
      <c r="O197" s="25" t="s">
        <v>199</v>
      </c>
      <c r="P197" s="25" t="s">
        <v>199</v>
      </c>
      <c r="Q197" s="25" t="s">
        <v>55</v>
      </c>
      <c r="R197" s="25">
        <v>14800</v>
      </c>
      <c r="S197" s="25" t="s">
        <v>4586</v>
      </c>
      <c r="T197" s="25" t="s">
        <v>4586</v>
      </c>
      <c r="U197" s="25" t="e">
        <v>#NAME?</v>
      </c>
      <c r="V197" s="25" t="s">
        <v>136</v>
      </c>
      <c r="W197" s="25" t="s">
        <v>74</v>
      </c>
      <c r="X197" s="23">
        <v>45143</v>
      </c>
      <c r="Y197" s="23">
        <v>45150</v>
      </c>
      <c r="Z197" s="23">
        <v>45143</v>
      </c>
      <c r="AA197" s="23">
        <v>45143</v>
      </c>
      <c r="AB197" s="25" t="s">
        <v>58</v>
      </c>
      <c r="AC197" s="23">
        <v>45146</v>
      </c>
      <c r="AD197" s="23">
        <v>45148</v>
      </c>
      <c r="AE197" s="23">
        <v>45153</v>
      </c>
      <c r="AF197" s="25" t="s">
        <v>58</v>
      </c>
      <c r="AG197" s="23">
        <v>45153</v>
      </c>
      <c r="AH197" s="26">
        <v>45157</v>
      </c>
      <c r="AI197" s="25">
        <v>183</v>
      </c>
      <c r="AJ197" s="25">
        <v>7</v>
      </c>
      <c r="AK197" s="25">
        <v>173</v>
      </c>
      <c r="AL197" s="25" t="s">
        <v>15</v>
      </c>
      <c r="AM197" s="25" t="s">
        <v>4587</v>
      </c>
      <c r="AN197" s="25">
        <v>19</v>
      </c>
      <c r="AO197" s="27"/>
      <c r="AP197" s="25" t="s">
        <v>530</v>
      </c>
      <c r="AQ197" s="25" t="s">
        <v>140</v>
      </c>
      <c r="AR197" s="25" t="s">
        <v>94</v>
      </c>
      <c r="AS197" s="25" t="s">
        <v>55</v>
      </c>
      <c r="AT197" s="25" t="s">
        <v>61</v>
      </c>
      <c r="AU197" s="25" t="s">
        <v>132</v>
      </c>
      <c r="AV197" s="25" t="s">
        <v>63</v>
      </c>
      <c r="AW197" s="25" t="s">
        <v>63</v>
      </c>
      <c r="AX197" s="25" t="s">
        <v>63</v>
      </c>
      <c r="AY197" s="25" t="s">
        <v>64</v>
      </c>
      <c r="AZ197" s="25" t="s">
        <v>3822</v>
      </c>
      <c r="BA197" s="26">
        <v>45197</v>
      </c>
      <c r="BB197" s="25">
        <v>9</v>
      </c>
      <c r="BC197" s="25">
        <v>2023</v>
      </c>
      <c r="BD197" s="25" t="s">
        <v>63</v>
      </c>
      <c r="BE197" s="25" t="s">
        <v>63</v>
      </c>
      <c r="BF197" s="25" t="s">
        <v>63</v>
      </c>
      <c r="BG197" s="25" t="s">
        <v>64</v>
      </c>
      <c r="BH197" s="27" t="s">
        <v>4513</v>
      </c>
      <c r="BI197" s="27" t="s">
        <v>4513</v>
      </c>
      <c r="BJ197" s="27"/>
      <c r="BK197" s="27"/>
      <c r="BL197" s="25" t="s">
        <v>4513</v>
      </c>
      <c r="BM197" s="27" t="s">
        <v>4513</v>
      </c>
      <c r="BN197" s="27" t="s">
        <v>4513</v>
      </c>
      <c r="BO197" s="27"/>
      <c r="BP197" s="27"/>
      <c r="BQ197" s="25" t="s">
        <v>64</v>
      </c>
      <c r="BR197" s="27"/>
      <c r="BS197" s="27"/>
      <c r="BT197" s="25">
        <v>183</v>
      </c>
      <c r="BU197" s="27"/>
      <c r="BV197" s="25" t="s">
        <v>4695</v>
      </c>
      <c r="BW197" s="25" t="s">
        <v>3833</v>
      </c>
      <c r="BX197" s="25">
        <v>2023</v>
      </c>
      <c r="BY197" s="95" t="str">
        <f>IFERROR(
IF(OR(AZ197="anulado",AZ197="stand by"),CONCATENATE(AZ197,": ",AT197),
IF(OR(YEAR(BA197)=2022,YEAR(BA197)=2023),CONCATENATE("Se activó en ",YEAR(BA197)),
IF(AND(OR(AZ197="En proceso",AZ197="facturando"),AND(AV197="-",BA197="")),"Por revisar",
IF(BA197="",IF(AV197="NUEVAS",CONCATENATE("Estado: ",AZ197,", ",AV197),
IF(AX197=Meses!$A$3,"Por revisar",
IF(AT197="","Sin registro","En programación Frcst."))),"En programación")))),
"Error")</f>
        <v>Se activó en 2023</v>
      </c>
      <c r="BZ197" s="14" t="str">
        <f t="shared" si="9"/>
        <v/>
      </c>
      <c r="CA197" s="95" t="str">
        <f>IF(BY197="En programación Frcst.",VLOOKUP(AX197,Meses!$A$1:$H$14,3+HLOOKUP(Cronograma!AV197,Meses!$D$1:$G$2,2,FALSE),FALSE),
IF(BY197="En programación",BA197,""))</f>
        <v/>
      </c>
      <c r="CB197" s="95" t="str">
        <f t="shared" si="10"/>
        <v/>
      </c>
      <c r="CC197" s="91" t="str">
        <f>IFERROR(
(VLOOKUP(MONTH(CA197),Meses!$B$3:$C$14,2,FALSE)-DAY(CA197))/VLOOKUP(MONTH(CA197),Meses!$B$3:$C$14,2,FALSE)*CD197,
"")</f>
        <v/>
      </c>
      <c r="CD197" s="92">
        <f t="shared" si="11"/>
        <v>14800</v>
      </c>
    </row>
    <row r="198" spans="1:82" ht="63" thickBot="1" x14ac:dyDescent="0.6">
      <c r="A198" s="19" t="s">
        <v>645</v>
      </c>
      <c r="B198" s="19" t="s">
        <v>683</v>
      </c>
      <c r="C198" s="19" t="s">
        <v>684</v>
      </c>
      <c r="D198" s="19" t="s">
        <v>656</v>
      </c>
      <c r="E198" s="21">
        <v>44974</v>
      </c>
      <c r="F198" s="21">
        <v>44974</v>
      </c>
      <c r="G198" s="21">
        <v>44977</v>
      </c>
      <c r="H198" s="21">
        <v>44984</v>
      </c>
      <c r="I198" s="22"/>
      <c r="J198" s="22"/>
      <c r="K198" s="22">
        <v>0</v>
      </c>
      <c r="L198" s="22"/>
      <c r="M198" s="22"/>
      <c r="N198" s="22"/>
      <c r="O198" s="19" t="s">
        <v>135</v>
      </c>
      <c r="P198" s="19" t="s">
        <v>135</v>
      </c>
      <c r="Q198" s="19" t="s">
        <v>55</v>
      </c>
      <c r="R198" s="19">
        <v>13470</v>
      </c>
      <c r="S198" s="19" t="s">
        <v>145</v>
      </c>
      <c r="T198" s="19" t="s">
        <v>145</v>
      </c>
      <c r="U198" s="19" t="e">
        <v>#NAME?</v>
      </c>
      <c r="V198" s="19" t="s">
        <v>56</v>
      </c>
      <c r="W198" s="19" t="s">
        <v>57</v>
      </c>
      <c r="X198" s="22">
        <v>0</v>
      </c>
      <c r="Y198" s="23">
        <v>7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19" t="s">
        <v>58</v>
      </c>
      <c r="AG198" s="22">
        <v>0</v>
      </c>
      <c r="AH198" s="22">
        <v>0</v>
      </c>
      <c r="AI198" s="19">
        <v>-44974</v>
      </c>
      <c r="AJ198" s="19">
        <v>7</v>
      </c>
      <c r="AK198" s="19">
        <v>-44984</v>
      </c>
      <c r="AL198" s="19" t="s">
        <v>15</v>
      </c>
      <c r="AM198" s="22">
        <v>0</v>
      </c>
      <c r="AN198" s="22" t="s">
        <v>4513</v>
      </c>
      <c r="AO198" s="22"/>
      <c r="AP198" s="19" t="s">
        <v>506</v>
      </c>
      <c r="AQ198" s="19" t="s">
        <v>140</v>
      </c>
      <c r="AR198" s="19" t="s">
        <v>94</v>
      </c>
      <c r="AS198" s="19" t="s">
        <v>55</v>
      </c>
      <c r="AT198" s="19" t="s">
        <v>659</v>
      </c>
      <c r="AU198" s="19" t="s">
        <v>132</v>
      </c>
      <c r="AV198" s="19" t="s">
        <v>679</v>
      </c>
      <c r="AW198" s="19" t="s">
        <v>3130</v>
      </c>
      <c r="AX198" s="19" t="s">
        <v>1557</v>
      </c>
      <c r="AY198" s="19" t="s">
        <v>55</v>
      </c>
      <c r="AZ198" s="19" t="s">
        <v>3830</v>
      </c>
      <c r="BA198" s="22">
        <v>0</v>
      </c>
      <c r="BB198" s="22"/>
      <c r="BC198" s="22"/>
      <c r="BD198" s="19" t="s">
        <v>653</v>
      </c>
      <c r="BE198" s="19" t="s">
        <v>354</v>
      </c>
      <c r="BF198" s="19" t="s">
        <v>1165</v>
      </c>
      <c r="BG198" s="19" t="s">
        <v>55</v>
      </c>
      <c r="BH198" s="19" t="s">
        <v>4513</v>
      </c>
      <c r="BI198" s="22" t="s">
        <v>4513</v>
      </c>
      <c r="BJ198" s="22"/>
      <c r="BK198" s="22"/>
      <c r="BL198" s="19" t="s">
        <v>4513</v>
      </c>
      <c r="BM198" s="32" t="s">
        <v>4513</v>
      </c>
      <c r="BN198" s="22" t="s">
        <v>4513</v>
      </c>
      <c r="BO198" s="19" t="s">
        <v>3842</v>
      </c>
      <c r="BP198" s="22"/>
      <c r="BQ198" s="19" t="s">
        <v>64</v>
      </c>
      <c r="BR198" s="22"/>
      <c r="BS198" s="22"/>
      <c r="BT198" s="22"/>
      <c r="BU198" s="19">
        <v>348</v>
      </c>
      <c r="BV198" s="19" t="s">
        <v>4695</v>
      </c>
      <c r="BW198" s="19" t="s">
        <v>3833</v>
      </c>
      <c r="BX198" s="22"/>
      <c r="BY198" s="95" t="str">
        <f>IFERROR(
IF(OR(AZ198="anulado",AZ198="stand by"),CONCATENATE(AZ198,": ",AT198),
IF(OR(YEAR(BA198)=2022,YEAR(BA198)=2023),CONCATENATE("Se activó en ",YEAR(BA198)),
IF(AND(OR(AZ198="En proceso",AZ198="facturando"),AND(AV198="-",BA198="")),"Por revisar",
IF(BA198="",IF(AV198="NUEVAS",CONCATENATE("Estado: ",AZ198,", ",AV198),
IF(AX198=Meses!$A$3,"Por revisar",
IF(AT198="","Sin registro","En programación Frcst."))),"En programación")))),
"Error")</f>
        <v>En programación</v>
      </c>
      <c r="BZ198" s="14" t="str">
        <f t="shared" si="9"/>
        <v/>
      </c>
      <c r="CA198" s="95">
        <f>IF(BY198="En programación Frcst.",VLOOKUP(AX198,Meses!$A$1:$H$14,3+HLOOKUP(Cronograma!AV198,Meses!$D$1:$G$2,2,FALSE),FALSE),
IF(BY198="En programación",BA198,""))</f>
        <v>0</v>
      </c>
      <c r="CB198" s="95" t="str">
        <f t="shared" si="10"/>
        <v>1900/1</v>
      </c>
      <c r="CC198" s="91">
        <f>IFERROR(
(VLOOKUP(MONTH(CA198),Meses!$B$3:$C$14,2,FALSE)-DAY(CA198))/VLOOKUP(MONTH(CA198),Meses!$B$3:$C$14,2,FALSE)*CD198,
"")</f>
        <v>13470</v>
      </c>
      <c r="CD198" s="92">
        <f t="shared" si="11"/>
        <v>13470</v>
      </c>
    </row>
    <row r="199" spans="1:82" ht="78.599999999999994" thickBot="1" x14ac:dyDescent="0.6">
      <c r="A199" s="25" t="s">
        <v>645</v>
      </c>
      <c r="B199" s="25" t="s">
        <v>685</v>
      </c>
      <c r="C199" s="38" t="s">
        <v>4588</v>
      </c>
      <c r="D199" s="25" t="s">
        <v>345</v>
      </c>
      <c r="E199" s="26">
        <v>44974</v>
      </c>
      <c r="F199" s="26">
        <v>45078.699988425928</v>
      </c>
      <c r="G199" s="26">
        <v>44978</v>
      </c>
      <c r="H199" s="26">
        <v>44994</v>
      </c>
      <c r="I199" s="27"/>
      <c r="J199" s="27"/>
      <c r="K199" s="27">
        <v>0</v>
      </c>
      <c r="L199" s="27"/>
      <c r="M199" s="27"/>
      <c r="N199" s="27"/>
      <c r="O199" s="25" t="s">
        <v>377</v>
      </c>
      <c r="P199" s="25" t="s">
        <v>377</v>
      </c>
      <c r="Q199" s="25" t="s">
        <v>55</v>
      </c>
      <c r="R199" s="25">
        <v>9840</v>
      </c>
      <c r="S199" s="25" t="s">
        <v>145</v>
      </c>
      <c r="T199" s="25" t="s">
        <v>145</v>
      </c>
      <c r="U199" s="25" t="e">
        <v>#NAME?</v>
      </c>
      <c r="V199" s="25" t="s">
        <v>80</v>
      </c>
      <c r="W199" s="25" t="s">
        <v>129</v>
      </c>
      <c r="X199" s="23">
        <v>-9</v>
      </c>
      <c r="Y199" s="23">
        <v>-2</v>
      </c>
      <c r="Z199" s="23">
        <v>-9</v>
      </c>
      <c r="AA199" s="23">
        <v>-9</v>
      </c>
      <c r="AB199" s="25" t="s">
        <v>58</v>
      </c>
      <c r="AC199" s="23">
        <v>-6</v>
      </c>
      <c r="AD199" s="25" t="s">
        <v>58</v>
      </c>
      <c r="AE199" s="23">
        <v>-4</v>
      </c>
      <c r="AF199" s="25" t="s">
        <v>58</v>
      </c>
      <c r="AG199" s="23">
        <v>-4</v>
      </c>
      <c r="AH199" s="27">
        <v>0</v>
      </c>
      <c r="AI199" s="25">
        <v>-44974</v>
      </c>
      <c r="AJ199" s="25">
        <v>16</v>
      </c>
      <c r="AK199" s="25">
        <v>-44994</v>
      </c>
      <c r="AL199" s="25" t="s">
        <v>15</v>
      </c>
      <c r="AM199" s="27">
        <v>0</v>
      </c>
      <c r="AN199" s="27" t="s">
        <v>4513</v>
      </c>
      <c r="AO199" s="27"/>
      <c r="AP199" s="25" t="s">
        <v>378</v>
      </c>
      <c r="AQ199" s="25" t="s">
        <v>378</v>
      </c>
      <c r="AR199" s="25" t="s">
        <v>94</v>
      </c>
      <c r="AS199" s="25" t="s">
        <v>55</v>
      </c>
      <c r="AT199" s="25" t="s">
        <v>347</v>
      </c>
      <c r="AU199" s="25" t="s">
        <v>132</v>
      </c>
      <c r="AV199" s="25" t="s">
        <v>63</v>
      </c>
      <c r="AW199" s="25" t="s">
        <v>63</v>
      </c>
      <c r="AX199" s="25" t="s">
        <v>63</v>
      </c>
      <c r="AY199" s="25" t="s">
        <v>64</v>
      </c>
      <c r="AZ199" s="25" t="s">
        <v>3827</v>
      </c>
      <c r="BA199" s="27">
        <v>0</v>
      </c>
      <c r="BB199" s="27"/>
      <c r="BC199" s="27"/>
      <c r="BD199" s="25" t="s">
        <v>63</v>
      </c>
      <c r="BE199" s="25" t="s">
        <v>63</v>
      </c>
      <c r="BF199" s="25" t="s">
        <v>63</v>
      </c>
      <c r="BG199" s="25" t="s">
        <v>64</v>
      </c>
      <c r="BH199" s="27" t="s">
        <v>4513</v>
      </c>
      <c r="BI199" s="27" t="s">
        <v>4513</v>
      </c>
      <c r="BJ199" s="27"/>
      <c r="BK199" s="27"/>
      <c r="BL199" s="25" t="s">
        <v>4513</v>
      </c>
      <c r="BM199" s="27" t="s">
        <v>4513</v>
      </c>
      <c r="BN199" s="27" t="s">
        <v>4513</v>
      </c>
      <c r="BO199" s="25" t="s">
        <v>4589</v>
      </c>
      <c r="BP199" s="27"/>
      <c r="BQ199" s="25" t="s">
        <v>64</v>
      </c>
      <c r="BR199" s="27"/>
      <c r="BS199" s="27"/>
      <c r="BT199" s="27"/>
      <c r="BU199" s="27"/>
      <c r="BV199" s="25" t="s">
        <v>4695</v>
      </c>
      <c r="BW199" s="25" t="s">
        <v>3833</v>
      </c>
      <c r="BX199" s="27"/>
      <c r="BY199" s="95" t="str">
        <f>IFERROR(
IF(OR(AZ199="anulado",AZ199="stand by"),CONCATENATE(AZ199,": ",AT199),
IF(OR(YEAR(BA199)=2022,YEAR(BA199)=2023),CONCATENATE("Se activó en ",YEAR(BA199)),
IF(AND(OR(AZ199="En proceso",AZ199="facturando"),AND(AV199="-",BA199="")),"Por revisar",
IF(BA199="",IF(AV199="NUEVAS",CONCATENATE("Estado: ",AZ199,", ",AV199),
IF(AX199=Meses!$A$3,"Por revisar",
IF(AT199="","Sin registro","En programación Frcst."))),"En programación")))),
"Error")</f>
        <v>anulado: Desistido</v>
      </c>
      <c r="BZ199" s="14" t="str">
        <f t="shared" si="9"/>
        <v/>
      </c>
      <c r="CA199" s="95" t="str">
        <f>IF(BY199="En programación Frcst.",VLOOKUP(AX199,Meses!$A$1:$H$14,3+HLOOKUP(Cronograma!AV199,Meses!$D$1:$G$2,2,FALSE),FALSE),
IF(BY199="En programación",BA199,""))</f>
        <v/>
      </c>
      <c r="CB199" s="95" t="str">
        <f t="shared" si="10"/>
        <v/>
      </c>
      <c r="CC199" s="91" t="str">
        <f>IFERROR(
(VLOOKUP(MONTH(CA199),Meses!$B$3:$C$14,2,FALSE)-DAY(CA199))/VLOOKUP(MONTH(CA199),Meses!$B$3:$C$14,2,FALSE)*CD199,
"")</f>
        <v/>
      </c>
      <c r="CD199" s="92">
        <f t="shared" si="11"/>
        <v>9840</v>
      </c>
    </row>
    <row r="200" spans="1:82" ht="63" thickBot="1" x14ac:dyDescent="0.6">
      <c r="A200" s="19" t="s">
        <v>645</v>
      </c>
      <c r="B200" s="19" t="s">
        <v>686</v>
      </c>
      <c r="C200" s="19" t="s">
        <v>687</v>
      </c>
      <c r="D200" s="19" t="s">
        <v>53</v>
      </c>
      <c r="E200" s="21">
        <v>44974</v>
      </c>
      <c r="F200" s="21">
        <v>44974</v>
      </c>
      <c r="G200" s="21">
        <v>44977</v>
      </c>
      <c r="H200" s="21">
        <v>44993</v>
      </c>
      <c r="I200" s="21">
        <v>45017</v>
      </c>
      <c r="J200" s="21">
        <v>45017</v>
      </c>
      <c r="K200" s="119" t="s">
        <v>4550</v>
      </c>
      <c r="L200" s="19">
        <v>2023032990</v>
      </c>
      <c r="M200" s="21">
        <v>44995</v>
      </c>
      <c r="N200" s="21">
        <v>45008</v>
      </c>
      <c r="O200" s="19" t="s">
        <v>688</v>
      </c>
      <c r="P200" s="19" t="s">
        <v>688</v>
      </c>
      <c r="Q200" s="19" t="s">
        <v>55</v>
      </c>
      <c r="R200" s="19">
        <v>6094</v>
      </c>
      <c r="S200" s="19" t="s">
        <v>4575</v>
      </c>
      <c r="T200" s="19" t="s">
        <v>4575</v>
      </c>
      <c r="U200" s="19" t="e">
        <v>#NAME?</v>
      </c>
      <c r="V200" s="19" t="s">
        <v>136</v>
      </c>
      <c r="W200" s="19" t="s">
        <v>74</v>
      </c>
      <c r="X200" s="23">
        <v>45003</v>
      </c>
      <c r="Y200" s="23">
        <v>45010</v>
      </c>
      <c r="Z200" s="23">
        <v>45003</v>
      </c>
      <c r="AA200" s="23">
        <v>45003</v>
      </c>
      <c r="AB200" s="19" t="s">
        <v>58</v>
      </c>
      <c r="AC200" s="23">
        <v>45006</v>
      </c>
      <c r="AD200" s="23">
        <v>45008</v>
      </c>
      <c r="AE200" s="23">
        <v>45013</v>
      </c>
      <c r="AF200" s="19" t="s">
        <v>58</v>
      </c>
      <c r="AG200" s="23">
        <v>45013</v>
      </c>
      <c r="AH200" s="21">
        <v>45017</v>
      </c>
      <c r="AI200" s="19">
        <v>43</v>
      </c>
      <c r="AJ200" s="19">
        <v>16</v>
      </c>
      <c r="AK200" s="19">
        <v>24</v>
      </c>
      <c r="AL200" s="19" t="s">
        <v>15</v>
      </c>
      <c r="AM200" s="19" t="s">
        <v>4552</v>
      </c>
      <c r="AN200" s="19">
        <v>1</v>
      </c>
      <c r="AO200" s="22"/>
      <c r="AP200" s="19" t="s">
        <v>689</v>
      </c>
      <c r="AQ200" s="19" t="s">
        <v>451</v>
      </c>
      <c r="AR200" s="19" t="s">
        <v>60</v>
      </c>
      <c r="AS200" s="19" t="s">
        <v>55</v>
      </c>
      <c r="AT200" s="19" t="s">
        <v>61</v>
      </c>
      <c r="AU200" s="19" t="s">
        <v>132</v>
      </c>
      <c r="AV200" s="19" t="s">
        <v>63</v>
      </c>
      <c r="AW200" s="19" t="s">
        <v>63</v>
      </c>
      <c r="AX200" s="19" t="s">
        <v>63</v>
      </c>
      <c r="AY200" s="19" t="s">
        <v>64</v>
      </c>
      <c r="AZ200" s="19" t="s">
        <v>3822</v>
      </c>
      <c r="BA200" s="21">
        <v>45008</v>
      </c>
      <c r="BB200" s="19">
        <v>3</v>
      </c>
      <c r="BC200" s="19">
        <v>2023</v>
      </c>
      <c r="BD200" s="19" t="s">
        <v>63</v>
      </c>
      <c r="BE200" s="19" t="s">
        <v>63</v>
      </c>
      <c r="BF200" s="19" t="s">
        <v>63</v>
      </c>
      <c r="BG200" s="19" t="s">
        <v>64</v>
      </c>
      <c r="BH200" s="22" t="s">
        <v>4513</v>
      </c>
      <c r="BI200" s="22" t="s">
        <v>4513</v>
      </c>
      <c r="BJ200" s="22"/>
      <c r="BK200" s="22"/>
      <c r="BL200" s="19" t="s">
        <v>4513</v>
      </c>
      <c r="BM200" s="22" t="s">
        <v>4513</v>
      </c>
      <c r="BN200" s="22" t="s">
        <v>4513</v>
      </c>
      <c r="BO200" s="22"/>
      <c r="BP200" s="22"/>
      <c r="BQ200" s="19" t="s">
        <v>64</v>
      </c>
      <c r="BR200" s="22"/>
      <c r="BS200" s="22"/>
      <c r="BT200" s="19">
        <v>43</v>
      </c>
      <c r="BU200" s="22"/>
      <c r="BV200" s="19" t="s">
        <v>4695</v>
      </c>
      <c r="BW200" s="19" t="s">
        <v>3833</v>
      </c>
      <c r="BX200" s="19">
        <v>2023</v>
      </c>
      <c r="BY200" s="95" t="str">
        <f>IFERROR(
IF(OR(AZ200="anulado",AZ200="stand by"),CONCATENATE(AZ200,": ",AT200),
IF(OR(YEAR(BA200)=2022,YEAR(BA200)=2023),CONCATENATE("Se activó en ",YEAR(BA200)),
IF(AND(OR(AZ200="En proceso",AZ200="facturando"),AND(AV200="-",BA200="")),"Por revisar",
IF(BA200="",IF(AV200="NUEVAS",CONCATENATE("Estado: ",AZ200,", ",AV200),
IF(AX200=Meses!$A$3,"Por revisar",
IF(AT200="","Sin registro","En programación Frcst."))),"En programación")))),
"Error")</f>
        <v>Se activó en 2023</v>
      </c>
      <c r="BZ200" s="14" t="str">
        <f t="shared" si="9"/>
        <v/>
      </c>
      <c r="CA200" s="95" t="str">
        <f>IF(BY200="En programación Frcst.",VLOOKUP(AX200,Meses!$A$1:$H$14,3+HLOOKUP(Cronograma!AV200,Meses!$D$1:$G$2,2,FALSE),FALSE),
IF(BY200="En programación",BA200,""))</f>
        <v/>
      </c>
      <c r="CB200" s="95" t="str">
        <f t="shared" si="10"/>
        <v/>
      </c>
      <c r="CC200" s="91" t="str">
        <f>IFERROR(
(VLOOKUP(MONTH(CA200),Meses!$B$3:$C$14,2,FALSE)-DAY(CA200))/VLOOKUP(MONTH(CA200),Meses!$B$3:$C$14,2,FALSE)*CD200,
"")</f>
        <v/>
      </c>
      <c r="CD200" s="92">
        <f t="shared" si="11"/>
        <v>6094</v>
      </c>
    </row>
    <row r="201" spans="1:82" ht="63" thickBot="1" x14ac:dyDescent="0.6">
      <c r="A201" s="25" t="s">
        <v>645</v>
      </c>
      <c r="B201" s="25" t="s">
        <v>690</v>
      </c>
      <c r="C201" s="25" t="s">
        <v>691</v>
      </c>
      <c r="D201" s="31" t="s">
        <v>351</v>
      </c>
      <c r="E201" s="26">
        <v>44974</v>
      </c>
      <c r="F201" s="26">
        <v>44974</v>
      </c>
      <c r="G201" s="26">
        <v>44978</v>
      </c>
      <c r="H201" s="26">
        <v>44999</v>
      </c>
      <c r="I201" s="26">
        <v>45220</v>
      </c>
      <c r="J201" s="26">
        <v>45220</v>
      </c>
      <c r="K201" s="120" t="s">
        <v>4541</v>
      </c>
      <c r="L201" s="27"/>
      <c r="M201" s="27"/>
      <c r="N201" s="27"/>
      <c r="O201" s="25" t="s">
        <v>692</v>
      </c>
      <c r="P201" s="25" t="s">
        <v>692</v>
      </c>
      <c r="Q201" s="25" t="s">
        <v>55</v>
      </c>
      <c r="R201" s="25">
        <v>6036</v>
      </c>
      <c r="S201" s="25" t="s">
        <v>4590</v>
      </c>
      <c r="T201" s="25" t="s">
        <v>4590</v>
      </c>
      <c r="U201" s="25" t="e">
        <v>#NAME?</v>
      </c>
      <c r="V201" s="25" t="s">
        <v>80</v>
      </c>
      <c r="W201" s="25" t="s">
        <v>129</v>
      </c>
      <c r="X201" s="23">
        <v>45211</v>
      </c>
      <c r="Y201" s="23">
        <v>45218</v>
      </c>
      <c r="Z201" s="23">
        <v>45211</v>
      </c>
      <c r="AA201" s="23">
        <v>45211</v>
      </c>
      <c r="AB201" s="25" t="s">
        <v>58</v>
      </c>
      <c r="AC201" s="23">
        <v>45214</v>
      </c>
      <c r="AD201" s="25" t="s">
        <v>58</v>
      </c>
      <c r="AE201" s="23">
        <v>45216</v>
      </c>
      <c r="AF201" s="25" t="s">
        <v>58</v>
      </c>
      <c r="AG201" s="23">
        <v>45216</v>
      </c>
      <c r="AH201" s="26">
        <v>45220</v>
      </c>
      <c r="AI201" s="25">
        <v>246</v>
      </c>
      <c r="AJ201" s="25">
        <v>21</v>
      </c>
      <c r="AK201" s="25">
        <v>221</v>
      </c>
      <c r="AL201" s="25" t="s">
        <v>15</v>
      </c>
      <c r="AM201" s="25" t="s">
        <v>4543</v>
      </c>
      <c r="AN201" s="25">
        <v>21</v>
      </c>
      <c r="AO201" s="27"/>
      <c r="AP201" s="25" t="s">
        <v>693</v>
      </c>
      <c r="AQ201" s="25" t="s">
        <v>451</v>
      </c>
      <c r="AR201" s="25" t="s">
        <v>60</v>
      </c>
      <c r="AS201" s="25" t="s">
        <v>55</v>
      </c>
      <c r="AT201" s="25" t="s">
        <v>353</v>
      </c>
      <c r="AU201" s="25" t="s">
        <v>132</v>
      </c>
      <c r="AV201" s="25" t="s">
        <v>679</v>
      </c>
      <c r="AW201" s="25" t="s">
        <v>3130</v>
      </c>
      <c r="AX201" s="25" t="s">
        <v>1557</v>
      </c>
      <c r="AY201" s="25" t="s">
        <v>55</v>
      </c>
      <c r="AZ201" s="25" t="s">
        <v>3830</v>
      </c>
      <c r="BA201" s="27">
        <v>0</v>
      </c>
      <c r="BB201" s="27"/>
      <c r="BC201" s="27"/>
      <c r="BD201" s="25" t="s">
        <v>63</v>
      </c>
      <c r="BE201" s="25" t="s">
        <v>63</v>
      </c>
      <c r="BF201" s="25" t="s">
        <v>680</v>
      </c>
      <c r="BG201" s="25" t="s">
        <v>64</v>
      </c>
      <c r="BH201" s="25" t="s">
        <v>4513</v>
      </c>
      <c r="BI201" s="39" t="s">
        <v>4513</v>
      </c>
      <c r="BJ201" s="27"/>
      <c r="BK201" s="27"/>
      <c r="BL201" s="25" t="s">
        <v>4513</v>
      </c>
      <c r="BM201" s="36" t="s">
        <v>4513</v>
      </c>
      <c r="BN201" s="27" t="s">
        <v>4513</v>
      </c>
      <c r="BO201" s="25" t="s">
        <v>3844</v>
      </c>
      <c r="BP201" s="27"/>
      <c r="BQ201" s="25" t="s">
        <v>64</v>
      </c>
      <c r="BR201" s="27"/>
      <c r="BS201" s="27"/>
      <c r="BT201" s="25">
        <v>246</v>
      </c>
      <c r="BU201" s="25">
        <v>348</v>
      </c>
      <c r="BV201" s="25" t="s">
        <v>4695</v>
      </c>
      <c r="BW201" s="25" t="s">
        <v>3833</v>
      </c>
      <c r="BX201" s="25">
        <v>2023</v>
      </c>
      <c r="BY201" s="95" t="str">
        <f>IFERROR(
IF(OR(AZ201="anulado",AZ201="stand by"),CONCATENATE(AZ201,": ",AT201),
IF(OR(YEAR(BA201)=2022,YEAR(BA201)=2023),CONCATENATE("Se activó en ",YEAR(BA201)),
IF(AND(OR(AZ201="En proceso",AZ201="facturando"),AND(AV201="-",BA201="")),"Por revisar",
IF(BA201="",IF(AV201="NUEVAS",CONCATENATE("Estado: ",AZ201,", ",AV201),
IF(AX201=Meses!$A$3,"Por revisar",
IF(AT201="","Sin registro","En programación Frcst."))),"En programación")))),
"Error")</f>
        <v>En programación</v>
      </c>
      <c r="BZ201" s="14" t="str">
        <f t="shared" si="9"/>
        <v/>
      </c>
      <c r="CA201" s="95">
        <f>IF(BY201="En programación Frcst.",VLOOKUP(AX201,Meses!$A$1:$H$14,3+HLOOKUP(Cronograma!AV201,Meses!$D$1:$G$2,2,FALSE),FALSE),
IF(BY201="En programación",BA201,""))</f>
        <v>0</v>
      </c>
      <c r="CB201" s="95" t="str">
        <f t="shared" si="10"/>
        <v>1900/1</v>
      </c>
      <c r="CC201" s="91">
        <f>IFERROR(
(VLOOKUP(MONTH(CA201),Meses!$B$3:$C$14,2,FALSE)-DAY(CA201))/VLOOKUP(MONTH(CA201),Meses!$B$3:$C$14,2,FALSE)*CD201,
"")</f>
        <v>6036</v>
      </c>
      <c r="CD201" s="92">
        <f t="shared" si="11"/>
        <v>6036</v>
      </c>
    </row>
    <row r="202" spans="1:82" ht="63" thickBot="1" x14ac:dyDescent="0.6">
      <c r="A202" s="19" t="s">
        <v>645</v>
      </c>
      <c r="B202" s="19" t="s">
        <v>694</v>
      </c>
      <c r="C202" s="19" t="s">
        <v>695</v>
      </c>
      <c r="D202" s="19" t="s">
        <v>53</v>
      </c>
      <c r="E202" s="21">
        <v>44974</v>
      </c>
      <c r="F202" s="21">
        <v>45078.709305555552</v>
      </c>
      <c r="G202" s="21">
        <v>44977</v>
      </c>
      <c r="H202" s="21">
        <v>44984</v>
      </c>
      <c r="I202" s="21">
        <v>45178</v>
      </c>
      <c r="J202" s="21">
        <v>45178</v>
      </c>
      <c r="K202" s="119" t="s">
        <v>4580</v>
      </c>
      <c r="L202" s="19">
        <v>2023121980</v>
      </c>
      <c r="M202" s="21">
        <v>45274</v>
      </c>
      <c r="N202" s="21">
        <v>45288</v>
      </c>
      <c r="O202" s="19" t="s">
        <v>135</v>
      </c>
      <c r="P202" s="19" t="s">
        <v>135</v>
      </c>
      <c r="Q202" s="19" t="s">
        <v>55</v>
      </c>
      <c r="R202" s="19">
        <v>5430</v>
      </c>
      <c r="S202" s="19" t="s">
        <v>4591</v>
      </c>
      <c r="T202" s="19" t="s">
        <v>4591</v>
      </c>
      <c r="U202" s="19" t="e">
        <v>#NAME?</v>
      </c>
      <c r="V202" s="19" t="s">
        <v>80</v>
      </c>
      <c r="W202" s="19" t="s">
        <v>352</v>
      </c>
      <c r="X202" s="23">
        <v>45165</v>
      </c>
      <c r="Y202" s="23">
        <v>45172</v>
      </c>
      <c r="Z202" s="23">
        <v>45165</v>
      </c>
      <c r="AA202" s="23">
        <v>45165</v>
      </c>
      <c r="AB202" s="23">
        <v>45168</v>
      </c>
      <c r="AC202" s="23">
        <v>45172</v>
      </c>
      <c r="AD202" s="19" t="s">
        <v>58</v>
      </c>
      <c r="AE202" s="23">
        <v>45174</v>
      </c>
      <c r="AF202" s="19" t="s">
        <v>58</v>
      </c>
      <c r="AG202" s="23">
        <v>45174</v>
      </c>
      <c r="AH202" s="21">
        <v>45178</v>
      </c>
      <c r="AI202" s="19">
        <v>204</v>
      </c>
      <c r="AJ202" s="19">
        <v>7</v>
      </c>
      <c r="AK202" s="19">
        <v>194</v>
      </c>
      <c r="AL202" s="19" t="s">
        <v>15</v>
      </c>
      <c r="AM202" s="19" t="s">
        <v>4582</v>
      </c>
      <c r="AN202" s="19">
        <v>9</v>
      </c>
      <c r="AO202" s="22"/>
      <c r="AP202" s="19" t="s">
        <v>696</v>
      </c>
      <c r="AQ202" s="19" t="s">
        <v>140</v>
      </c>
      <c r="AR202" s="19" t="s">
        <v>60</v>
      </c>
      <c r="AS202" s="19" t="s">
        <v>55</v>
      </c>
      <c r="AT202" s="19" t="s">
        <v>61</v>
      </c>
      <c r="AU202" s="19" t="s">
        <v>132</v>
      </c>
      <c r="AV202" s="19" t="s">
        <v>660</v>
      </c>
      <c r="AW202" s="19" t="s">
        <v>661</v>
      </c>
      <c r="AX202" s="19" t="s">
        <v>653</v>
      </c>
      <c r="AY202" s="19" t="s">
        <v>55</v>
      </c>
      <c r="AZ202" s="19" t="s">
        <v>3822</v>
      </c>
      <c r="BA202" s="21">
        <v>45288</v>
      </c>
      <c r="BB202" s="19">
        <v>12</v>
      </c>
      <c r="BC202" s="19">
        <v>2023</v>
      </c>
      <c r="BD202" s="19" t="s">
        <v>63</v>
      </c>
      <c r="BE202" s="19" t="s">
        <v>63</v>
      </c>
      <c r="BF202" s="19" t="s">
        <v>680</v>
      </c>
      <c r="BG202" s="19" t="s">
        <v>64</v>
      </c>
      <c r="BH202" s="19" t="s">
        <v>4513</v>
      </c>
      <c r="BI202" s="48" t="s">
        <v>4513</v>
      </c>
      <c r="BJ202" s="22"/>
      <c r="BK202" s="22"/>
      <c r="BL202" s="19" t="s">
        <v>4513</v>
      </c>
      <c r="BM202" s="32" t="s">
        <v>4513</v>
      </c>
      <c r="BN202" s="22" t="s">
        <v>4513</v>
      </c>
      <c r="BO202" s="19" t="s">
        <v>3840</v>
      </c>
      <c r="BP202" s="22"/>
      <c r="BQ202" s="19" t="s">
        <v>64</v>
      </c>
      <c r="BR202" s="22"/>
      <c r="BS202" s="22"/>
      <c r="BT202" s="19">
        <v>204</v>
      </c>
      <c r="BU202" s="22"/>
      <c r="BV202" s="19" t="s">
        <v>4695</v>
      </c>
      <c r="BW202" s="19" t="s">
        <v>3833</v>
      </c>
      <c r="BX202" s="19">
        <v>2023</v>
      </c>
      <c r="BY202" s="95" t="str">
        <f>IFERROR(
IF(OR(AZ202="anulado",AZ202="stand by"),CONCATENATE(AZ202,": ",AT202),
IF(OR(YEAR(BA202)=2022,YEAR(BA202)=2023),CONCATENATE("Se activó en ",YEAR(BA202)),
IF(AND(OR(AZ202="En proceso",AZ202="facturando"),AND(AV202="-",BA202="")),"Por revisar",
IF(BA202="",IF(AV202="NUEVAS",CONCATENATE("Estado: ",AZ202,", ",AV202),
IF(AX202=Meses!$A$3,"Por revisar",
IF(AT202="","Sin registro","En programación Frcst."))),"En programación")))),
"Error")</f>
        <v>Se activó en 2023</v>
      </c>
      <c r="BZ202" s="14" t="str">
        <f t="shared" si="9"/>
        <v/>
      </c>
      <c r="CA202" s="95" t="str">
        <f>IF(BY202="En programación Frcst.",VLOOKUP(AX202,Meses!$A$1:$H$14,3+HLOOKUP(Cronograma!AV202,Meses!$D$1:$G$2,2,FALSE),FALSE),
IF(BY202="En programación",BA202,""))</f>
        <v/>
      </c>
      <c r="CB202" s="95" t="str">
        <f t="shared" si="10"/>
        <v/>
      </c>
      <c r="CC202" s="91" t="str">
        <f>IFERROR(
(VLOOKUP(MONTH(CA202),Meses!$B$3:$C$14,2,FALSE)-DAY(CA202))/VLOOKUP(MONTH(CA202),Meses!$B$3:$C$14,2,FALSE)*CD202,
"")</f>
        <v/>
      </c>
      <c r="CD202" s="92">
        <f t="shared" si="11"/>
        <v>5430</v>
      </c>
    </row>
    <row r="203" spans="1:82" ht="63" thickBot="1" x14ac:dyDescent="0.6">
      <c r="A203" s="25" t="s">
        <v>645</v>
      </c>
      <c r="B203" s="25" t="s">
        <v>697</v>
      </c>
      <c r="C203" s="38" t="s">
        <v>698</v>
      </c>
      <c r="D203" s="25" t="s">
        <v>345</v>
      </c>
      <c r="E203" s="26">
        <v>44974</v>
      </c>
      <c r="F203" s="26">
        <v>45078.707754629628</v>
      </c>
      <c r="G203" s="26">
        <v>44978</v>
      </c>
      <c r="H203" s="26">
        <v>44994</v>
      </c>
      <c r="I203" s="27"/>
      <c r="J203" s="27"/>
      <c r="K203" s="27">
        <v>0</v>
      </c>
      <c r="L203" s="27"/>
      <c r="M203" s="27"/>
      <c r="N203" s="27"/>
      <c r="O203" s="25" t="s">
        <v>377</v>
      </c>
      <c r="P203" s="25" t="s">
        <v>377</v>
      </c>
      <c r="Q203" s="25" t="s">
        <v>55</v>
      </c>
      <c r="R203" s="25">
        <v>2367</v>
      </c>
      <c r="S203" s="25" t="s">
        <v>145</v>
      </c>
      <c r="T203" s="25" t="s">
        <v>145</v>
      </c>
      <c r="U203" s="25" t="e">
        <v>#NAME?</v>
      </c>
      <c r="V203" s="25" t="s">
        <v>136</v>
      </c>
      <c r="W203" s="25" t="s">
        <v>74</v>
      </c>
      <c r="X203" s="23">
        <v>-14</v>
      </c>
      <c r="Y203" s="23">
        <v>-7</v>
      </c>
      <c r="Z203" s="23">
        <v>-14</v>
      </c>
      <c r="AA203" s="23">
        <v>-14</v>
      </c>
      <c r="AB203" s="25" t="s">
        <v>58</v>
      </c>
      <c r="AC203" s="23">
        <v>-11</v>
      </c>
      <c r="AD203" s="23">
        <v>-9</v>
      </c>
      <c r="AE203" s="23">
        <v>-4</v>
      </c>
      <c r="AF203" s="25" t="s">
        <v>58</v>
      </c>
      <c r="AG203" s="23">
        <v>-4</v>
      </c>
      <c r="AH203" s="27">
        <v>0</v>
      </c>
      <c r="AI203" s="25">
        <v>-44974</v>
      </c>
      <c r="AJ203" s="25">
        <v>16</v>
      </c>
      <c r="AK203" s="25">
        <v>-44994</v>
      </c>
      <c r="AL203" s="25" t="s">
        <v>15</v>
      </c>
      <c r="AM203" s="27">
        <v>0</v>
      </c>
      <c r="AN203" s="27" t="s">
        <v>4513</v>
      </c>
      <c r="AO203" s="27"/>
      <c r="AP203" s="25" t="s">
        <v>378</v>
      </c>
      <c r="AQ203" s="25" t="s">
        <v>378</v>
      </c>
      <c r="AR203" s="25" t="s">
        <v>60</v>
      </c>
      <c r="AS203" s="25" t="s">
        <v>55</v>
      </c>
      <c r="AT203" s="25" t="s">
        <v>347</v>
      </c>
      <c r="AU203" s="25" t="s">
        <v>132</v>
      </c>
      <c r="AV203" s="25" t="s">
        <v>63</v>
      </c>
      <c r="AW203" s="25" t="s">
        <v>63</v>
      </c>
      <c r="AX203" s="25" t="s">
        <v>63</v>
      </c>
      <c r="AY203" s="25" t="s">
        <v>64</v>
      </c>
      <c r="AZ203" s="25" t="s">
        <v>3827</v>
      </c>
      <c r="BA203" s="27">
        <v>0</v>
      </c>
      <c r="BB203" s="27"/>
      <c r="BC203" s="27"/>
      <c r="BD203" s="25" t="s">
        <v>63</v>
      </c>
      <c r="BE203" s="25" t="s">
        <v>63</v>
      </c>
      <c r="BF203" s="25" t="s">
        <v>63</v>
      </c>
      <c r="BG203" s="25" t="s">
        <v>64</v>
      </c>
      <c r="BH203" s="27" t="s">
        <v>4513</v>
      </c>
      <c r="BI203" s="27" t="s">
        <v>4513</v>
      </c>
      <c r="BJ203" s="27"/>
      <c r="BK203" s="27"/>
      <c r="BL203" s="25" t="s">
        <v>4513</v>
      </c>
      <c r="BM203" s="27" t="s">
        <v>4513</v>
      </c>
      <c r="BN203" s="27" t="s">
        <v>4513</v>
      </c>
      <c r="BO203" s="25" t="s">
        <v>3845</v>
      </c>
      <c r="BP203" s="27"/>
      <c r="BQ203" s="25" t="s">
        <v>64</v>
      </c>
      <c r="BR203" s="27"/>
      <c r="BS203" s="27"/>
      <c r="BT203" s="27"/>
      <c r="BU203" s="27"/>
      <c r="BV203" s="25" t="s">
        <v>4695</v>
      </c>
      <c r="BW203" s="25" t="s">
        <v>3833</v>
      </c>
      <c r="BX203" s="27"/>
      <c r="BY203" s="95" t="str">
        <f>IFERROR(
IF(OR(AZ203="anulado",AZ203="stand by"),CONCATENATE(AZ203,": ",AT203),
IF(OR(YEAR(BA203)=2022,YEAR(BA203)=2023),CONCATENATE("Se activó en ",YEAR(BA203)),
IF(AND(OR(AZ203="En proceso",AZ203="facturando"),AND(AV203="-",BA203="")),"Por revisar",
IF(BA203="",IF(AV203="NUEVAS",CONCATENATE("Estado: ",AZ203,", ",AV203),
IF(AX203=Meses!$A$3,"Por revisar",
IF(AT203="","Sin registro","En programación Frcst."))),"En programación")))),
"Error")</f>
        <v>anulado: Desistido</v>
      </c>
      <c r="BZ203" s="14" t="str">
        <f t="shared" si="9"/>
        <v/>
      </c>
      <c r="CA203" s="95" t="str">
        <f>IF(BY203="En programación Frcst.",VLOOKUP(AX203,Meses!$A$1:$H$14,3+HLOOKUP(Cronograma!AV203,Meses!$D$1:$G$2,2,FALSE),FALSE),
IF(BY203="En programación",BA203,""))</f>
        <v/>
      </c>
      <c r="CB203" s="95" t="str">
        <f t="shared" si="10"/>
        <v/>
      </c>
      <c r="CC203" s="91" t="str">
        <f>IFERROR(
(VLOOKUP(MONTH(CA203),Meses!$B$3:$C$14,2,FALSE)-DAY(CA203))/VLOOKUP(MONTH(CA203),Meses!$B$3:$C$14,2,FALSE)*CD203,
"")</f>
        <v/>
      </c>
      <c r="CD203" s="92">
        <f t="shared" si="11"/>
        <v>2367</v>
      </c>
    </row>
    <row r="204" spans="1:82" ht="63" thickBot="1" x14ac:dyDescent="0.6">
      <c r="A204" s="19" t="s">
        <v>645</v>
      </c>
      <c r="B204" s="19" t="s">
        <v>699</v>
      </c>
      <c r="C204" s="19" t="s">
        <v>700</v>
      </c>
      <c r="D204" s="19" t="s">
        <v>656</v>
      </c>
      <c r="E204" s="21">
        <v>44974</v>
      </c>
      <c r="F204" s="21">
        <v>44974</v>
      </c>
      <c r="G204" s="21">
        <v>44977</v>
      </c>
      <c r="H204" s="21">
        <v>44984</v>
      </c>
      <c r="I204" s="22"/>
      <c r="J204" s="22"/>
      <c r="K204" s="22">
        <v>0</v>
      </c>
      <c r="L204" s="22"/>
      <c r="M204" s="22"/>
      <c r="N204" s="22"/>
      <c r="O204" s="19" t="s">
        <v>199</v>
      </c>
      <c r="P204" s="19" t="s">
        <v>199</v>
      </c>
      <c r="Q204" s="19" t="s">
        <v>55</v>
      </c>
      <c r="R204" s="19">
        <v>32000</v>
      </c>
      <c r="S204" s="19" t="s">
        <v>145</v>
      </c>
      <c r="T204" s="19" t="s">
        <v>145</v>
      </c>
      <c r="U204" s="19" t="e">
        <v>#NAME?</v>
      </c>
      <c r="V204" s="19" t="s">
        <v>56</v>
      </c>
      <c r="W204" s="19" t="s">
        <v>57</v>
      </c>
      <c r="X204" s="22">
        <v>0</v>
      </c>
      <c r="Y204" s="23">
        <v>7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19" t="s">
        <v>58</v>
      </c>
      <c r="AG204" s="22">
        <v>0</v>
      </c>
      <c r="AH204" s="22">
        <v>0</v>
      </c>
      <c r="AI204" s="19">
        <v>-44974</v>
      </c>
      <c r="AJ204" s="19">
        <v>7</v>
      </c>
      <c r="AK204" s="19">
        <v>-44984</v>
      </c>
      <c r="AL204" s="19" t="s">
        <v>15</v>
      </c>
      <c r="AM204" s="22">
        <v>0</v>
      </c>
      <c r="AN204" s="22" t="s">
        <v>4513</v>
      </c>
      <c r="AO204" s="22"/>
      <c r="AP204" s="19" t="s">
        <v>201</v>
      </c>
      <c r="AQ204" s="19" t="s">
        <v>140</v>
      </c>
      <c r="AR204" s="19" t="s">
        <v>389</v>
      </c>
      <c r="AS204" s="19" t="s">
        <v>55</v>
      </c>
      <c r="AT204" s="19" t="s">
        <v>659</v>
      </c>
      <c r="AU204" s="19" t="s">
        <v>132</v>
      </c>
      <c r="AV204" s="19" t="s">
        <v>679</v>
      </c>
      <c r="AW204" s="19" t="s">
        <v>3130</v>
      </c>
      <c r="AX204" s="19" t="s">
        <v>1557</v>
      </c>
      <c r="AY204" s="19" t="s">
        <v>55</v>
      </c>
      <c r="AZ204" s="19" t="s">
        <v>3830</v>
      </c>
      <c r="BA204" s="22">
        <v>0</v>
      </c>
      <c r="BB204" s="22"/>
      <c r="BC204" s="22"/>
      <c r="BD204" s="19" t="s">
        <v>653</v>
      </c>
      <c r="BE204" s="19" t="s">
        <v>651</v>
      </c>
      <c r="BF204" s="19" t="s">
        <v>652</v>
      </c>
      <c r="BG204" s="19" t="s">
        <v>55</v>
      </c>
      <c r="BH204" s="19" t="s">
        <v>4513</v>
      </c>
      <c r="BI204" s="22" t="s">
        <v>4513</v>
      </c>
      <c r="BJ204" s="22"/>
      <c r="BK204" s="22"/>
      <c r="BL204" s="19" t="s">
        <v>4513</v>
      </c>
      <c r="BM204" s="32" t="s">
        <v>4513</v>
      </c>
      <c r="BN204" s="22" t="s">
        <v>4513</v>
      </c>
      <c r="BO204" s="19" t="s">
        <v>3842</v>
      </c>
      <c r="BP204" s="22"/>
      <c r="BQ204" s="19" t="s">
        <v>64</v>
      </c>
      <c r="BR204" s="22"/>
      <c r="BS204" s="22"/>
      <c r="BT204" s="22"/>
      <c r="BU204" s="19">
        <v>348</v>
      </c>
      <c r="BV204" s="19" t="s">
        <v>4695</v>
      </c>
      <c r="BW204" s="19" t="s">
        <v>3833</v>
      </c>
      <c r="BX204" s="22"/>
      <c r="BY204" s="95" t="str">
        <f>IFERROR(
IF(OR(AZ204="anulado",AZ204="stand by"),CONCATENATE(AZ204,": ",AT204),
IF(OR(YEAR(BA204)=2022,YEAR(BA204)=2023),CONCATENATE("Se activó en ",YEAR(BA204)),
IF(AND(OR(AZ204="En proceso",AZ204="facturando"),AND(AV204="-",BA204="")),"Por revisar",
IF(BA204="",IF(AV204="NUEVAS",CONCATENATE("Estado: ",AZ204,", ",AV204),
IF(AX204=Meses!$A$3,"Por revisar",
IF(AT204="","Sin registro","En programación Frcst."))),"En programación")))),
"Error")</f>
        <v>En programación</v>
      </c>
      <c r="BZ204" s="14" t="str">
        <f t="shared" si="9"/>
        <v/>
      </c>
      <c r="CA204" s="95">
        <f>IF(BY204="En programación Frcst.",VLOOKUP(AX204,Meses!$A$1:$H$14,3+HLOOKUP(Cronograma!AV204,Meses!$D$1:$G$2,2,FALSE),FALSE),
IF(BY204="En programación",BA204,""))</f>
        <v>0</v>
      </c>
      <c r="CB204" s="95" t="str">
        <f t="shared" si="10"/>
        <v>1900/1</v>
      </c>
      <c r="CC204" s="91">
        <f>IFERROR(
(VLOOKUP(MONTH(CA204),Meses!$B$3:$C$14,2,FALSE)-DAY(CA204))/VLOOKUP(MONTH(CA204),Meses!$B$3:$C$14,2,FALSE)*CD204,
"")</f>
        <v>32000</v>
      </c>
      <c r="CD204" s="92">
        <f t="shared" si="11"/>
        <v>32000</v>
      </c>
    </row>
    <row r="205" spans="1:82" ht="78.599999999999994" thickBot="1" x14ac:dyDescent="0.6">
      <c r="A205" s="25" t="s">
        <v>645</v>
      </c>
      <c r="B205" s="25" t="s">
        <v>701</v>
      </c>
      <c r="C205" s="25" t="s">
        <v>702</v>
      </c>
      <c r="D205" s="25" t="s">
        <v>53</v>
      </c>
      <c r="E205" s="26">
        <v>44974</v>
      </c>
      <c r="F205" s="26">
        <v>44974</v>
      </c>
      <c r="G205" s="26">
        <v>44994</v>
      </c>
      <c r="H205" s="26">
        <v>45002</v>
      </c>
      <c r="I205" s="26">
        <v>45052</v>
      </c>
      <c r="J205" s="26">
        <v>45052</v>
      </c>
      <c r="K205" s="120" t="s">
        <v>4554</v>
      </c>
      <c r="L205" s="25">
        <v>2023050999</v>
      </c>
      <c r="M205" s="26">
        <v>45053</v>
      </c>
      <c r="N205" s="26">
        <v>45064</v>
      </c>
      <c r="O205" s="25" t="s">
        <v>54</v>
      </c>
      <c r="P205" s="25" t="s">
        <v>54</v>
      </c>
      <c r="Q205" s="25" t="s">
        <v>55</v>
      </c>
      <c r="R205" s="25">
        <v>15000</v>
      </c>
      <c r="S205" s="25" t="s">
        <v>4592</v>
      </c>
      <c r="T205" s="25" t="s">
        <v>4592</v>
      </c>
      <c r="U205" s="25" t="e">
        <v>#NAME?</v>
      </c>
      <c r="V205" s="25" t="s">
        <v>136</v>
      </c>
      <c r="W205" s="25" t="s">
        <v>155</v>
      </c>
      <c r="X205" s="23">
        <v>45033</v>
      </c>
      <c r="Y205" s="23">
        <v>45040</v>
      </c>
      <c r="Z205" s="23">
        <v>45033</v>
      </c>
      <c r="AA205" s="23">
        <v>45033</v>
      </c>
      <c r="AB205" s="25" t="s">
        <v>58</v>
      </c>
      <c r="AC205" s="23">
        <v>45036</v>
      </c>
      <c r="AD205" s="23">
        <v>45038</v>
      </c>
      <c r="AE205" s="23">
        <v>45043</v>
      </c>
      <c r="AF205" s="23">
        <v>45045</v>
      </c>
      <c r="AG205" s="23">
        <v>45045</v>
      </c>
      <c r="AH205" s="26">
        <v>45052</v>
      </c>
      <c r="AI205" s="25">
        <v>78</v>
      </c>
      <c r="AJ205" s="25">
        <v>8</v>
      </c>
      <c r="AK205" s="25">
        <v>50</v>
      </c>
      <c r="AL205" s="25" t="s">
        <v>15</v>
      </c>
      <c r="AM205" s="25" t="s">
        <v>4556</v>
      </c>
      <c r="AN205" s="25">
        <v>6</v>
      </c>
      <c r="AO205" s="27"/>
      <c r="AP205" s="25" t="s">
        <v>399</v>
      </c>
      <c r="AQ205" s="25" t="s">
        <v>399</v>
      </c>
      <c r="AR205" s="25" t="s">
        <v>94</v>
      </c>
      <c r="AS205" s="25" t="s">
        <v>55</v>
      </c>
      <c r="AT205" s="25" t="s">
        <v>61</v>
      </c>
      <c r="AU205" s="25" t="s">
        <v>62</v>
      </c>
      <c r="AV205" s="25" t="s">
        <v>63</v>
      </c>
      <c r="AW205" s="25" t="s">
        <v>63</v>
      </c>
      <c r="AX205" s="25" t="s">
        <v>63</v>
      </c>
      <c r="AY205" s="25" t="s">
        <v>64</v>
      </c>
      <c r="AZ205" s="25" t="s">
        <v>3822</v>
      </c>
      <c r="BA205" s="26">
        <v>45064</v>
      </c>
      <c r="BB205" s="25">
        <v>5</v>
      </c>
      <c r="BC205" s="25">
        <v>2023</v>
      </c>
      <c r="BD205" s="25" t="s">
        <v>63</v>
      </c>
      <c r="BE205" s="25" t="s">
        <v>63</v>
      </c>
      <c r="BF205" s="25" t="s">
        <v>63</v>
      </c>
      <c r="BG205" s="25" t="s">
        <v>64</v>
      </c>
      <c r="BH205" s="27" t="s">
        <v>4513</v>
      </c>
      <c r="BI205" s="27" t="s">
        <v>4513</v>
      </c>
      <c r="BJ205" s="27"/>
      <c r="BK205" s="27"/>
      <c r="BL205" s="25" t="s">
        <v>4513</v>
      </c>
      <c r="BM205" s="27" t="s">
        <v>4513</v>
      </c>
      <c r="BN205" s="27" t="s">
        <v>4513</v>
      </c>
      <c r="BO205" s="27"/>
      <c r="BP205" s="27"/>
      <c r="BQ205" s="25" t="s">
        <v>64</v>
      </c>
      <c r="BR205" s="27"/>
      <c r="BS205" s="27"/>
      <c r="BT205" s="25">
        <v>78</v>
      </c>
      <c r="BU205" s="27"/>
      <c r="BV205" s="25" t="s">
        <v>4695</v>
      </c>
      <c r="BW205" s="25" t="s">
        <v>3833</v>
      </c>
      <c r="BX205" s="25">
        <v>2023</v>
      </c>
      <c r="BY205" s="95" t="str">
        <f>IFERROR(
IF(OR(AZ205="anulado",AZ205="stand by"),CONCATENATE(AZ205,": ",AT205),
IF(OR(YEAR(BA205)=2022,YEAR(BA205)=2023),CONCATENATE("Se activó en ",YEAR(BA205)),
IF(AND(OR(AZ205="En proceso",AZ205="facturando"),AND(AV205="-",BA205="")),"Por revisar",
IF(BA205="",IF(AV205="NUEVAS",CONCATENATE("Estado: ",AZ205,", ",AV205),
IF(AX205=Meses!$A$3,"Por revisar",
IF(AT205="","Sin registro","En programación Frcst."))),"En programación")))),
"Error")</f>
        <v>Se activó en 2023</v>
      </c>
      <c r="BZ205" s="14" t="str">
        <f t="shared" si="9"/>
        <v/>
      </c>
      <c r="CA205" s="95" t="str">
        <f>IF(BY205="En programación Frcst.",VLOOKUP(AX205,Meses!$A$1:$H$14,3+HLOOKUP(Cronograma!AV205,Meses!$D$1:$G$2,2,FALSE),FALSE),
IF(BY205="En programación",BA205,""))</f>
        <v/>
      </c>
      <c r="CB205" s="95" t="str">
        <f t="shared" si="10"/>
        <v/>
      </c>
      <c r="CC205" s="91" t="str">
        <f>IFERROR(
(VLOOKUP(MONTH(CA205),Meses!$B$3:$C$14,2,FALSE)-DAY(CA205))/VLOOKUP(MONTH(CA205),Meses!$B$3:$C$14,2,FALSE)*CD205,
"")</f>
        <v/>
      </c>
      <c r="CD205" s="92">
        <f t="shared" si="11"/>
        <v>15000</v>
      </c>
    </row>
    <row r="206" spans="1:82" ht="63" thickBot="1" x14ac:dyDescent="0.6">
      <c r="A206" s="19" t="s">
        <v>703</v>
      </c>
      <c r="B206" s="19" t="s">
        <v>704</v>
      </c>
      <c r="C206" s="19" t="s">
        <v>705</v>
      </c>
      <c r="D206" s="19" t="s">
        <v>53</v>
      </c>
      <c r="E206" s="21">
        <v>44974</v>
      </c>
      <c r="F206" s="21">
        <v>44974</v>
      </c>
      <c r="G206" s="21">
        <v>44980</v>
      </c>
      <c r="H206" s="21">
        <v>44990</v>
      </c>
      <c r="I206" s="21">
        <v>45059</v>
      </c>
      <c r="J206" s="21">
        <v>45059</v>
      </c>
      <c r="K206" s="119" t="s">
        <v>4554</v>
      </c>
      <c r="L206" s="19">
        <v>2023061762</v>
      </c>
      <c r="M206" s="21">
        <v>45092</v>
      </c>
      <c r="N206" s="21">
        <v>45106</v>
      </c>
      <c r="O206" s="19" t="s">
        <v>199</v>
      </c>
      <c r="P206" s="19" t="s">
        <v>199</v>
      </c>
      <c r="Q206" s="19" t="s">
        <v>55</v>
      </c>
      <c r="R206" s="19">
        <v>2206.8000000000002</v>
      </c>
      <c r="S206" s="19" t="s">
        <v>4555</v>
      </c>
      <c r="T206" s="19" t="s">
        <v>4555</v>
      </c>
      <c r="U206" s="19" t="e">
        <v>#NAME?</v>
      </c>
      <c r="V206" s="19" t="s">
        <v>80</v>
      </c>
      <c r="W206" s="19" t="s">
        <v>129</v>
      </c>
      <c r="X206" s="23">
        <v>45050</v>
      </c>
      <c r="Y206" s="23">
        <v>45057</v>
      </c>
      <c r="Z206" s="23">
        <v>45050</v>
      </c>
      <c r="AA206" s="23">
        <v>45050</v>
      </c>
      <c r="AB206" s="19" t="s">
        <v>58</v>
      </c>
      <c r="AC206" s="23">
        <v>45053</v>
      </c>
      <c r="AD206" s="19" t="s">
        <v>58</v>
      </c>
      <c r="AE206" s="23">
        <v>45055</v>
      </c>
      <c r="AF206" s="19" t="s">
        <v>58</v>
      </c>
      <c r="AG206" s="23">
        <v>45055</v>
      </c>
      <c r="AH206" s="21">
        <v>45059</v>
      </c>
      <c r="AI206" s="19">
        <v>85</v>
      </c>
      <c r="AJ206" s="19">
        <v>10</v>
      </c>
      <c r="AK206" s="19">
        <v>69</v>
      </c>
      <c r="AL206" s="19" t="s">
        <v>15</v>
      </c>
      <c r="AM206" s="19" t="s">
        <v>4556</v>
      </c>
      <c r="AN206" s="19">
        <v>13</v>
      </c>
      <c r="AO206" s="19" t="s">
        <v>706</v>
      </c>
      <c r="AP206" s="19" t="s">
        <v>201</v>
      </c>
      <c r="AQ206" s="19" t="s">
        <v>140</v>
      </c>
      <c r="AR206" s="19" t="s">
        <v>60</v>
      </c>
      <c r="AS206" s="19" t="s">
        <v>55</v>
      </c>
      <c r="AT206" s="19" t="s">
        <v>61</v>
      </c>
      <c r="AU206" s="19" t="s">
        <v>132</v>
      </c>
      <c r="AV206" s="19" t="s">
        <v>63</v>
      </c>
      <c r="AW206" s="19" t="s">
        <v>63</v>
      </c>
      <c r="AX206" s="19" t="s">
        <v>63</v>
      </c>
      <c r="AY206" s="19" t="s">
        <v>64</v>
      </c>
      <c r="AZ206" s="19" t="s">
        <v>3822</v>
      </c>
      <c r="BA206" s="21">
        <v>45106</v>
      </c>
      <c r="BB206" s="19">
        <v>6</v>
      </c>
      <c r="BC206" s="19">
        <v>2023</v>
      </c>
      <c r="BD206" s="19" t="s">
        <v>63</v>
      </c>
      <c r="BE206" s="19" t="s">
        <v>63</v>
      </c>
      <c r="BF206" s="19" t="s">
        <v>63</v>
      </c>
      <c r="BG206" s="19" t="s">
        <v>64</v>
      </c>
      <c r="BH206" s="22" t="s">
        <v>4513</v>
      </c>
      <c r="BI206" s="22" t="s">
        <v>4513</v>
      </c>
      <c r="BJ206" s="22"/>
      <c r="BK206" s="22"/>
      <c r="BL206" s="19" t="s">
        <v>4513</v>
      </c>
      <c r="BM206" s="22" t="s">
        <v>4513</v>
      </c>
      <c r="BN206" s="22" t="s">
        <v>4513</v>
      </c>
      <c r="BO206" s="22"/>
      <c r="BP206" s="22"/>
      <c r="BQ206" s="19" t="s">
        <v>64</v>
      </c>
      <c r="BR206" s="22"/>
      <c r="BS206" s="22"/>
      <c r="BT206" s="19">
        <v>85</v>
      </c>
      <c r="BU206" s="22"/>
      <c r="BV206" s="19"/>
      <c r="BW206" s="19"/>
      <c r="BX206" s="19">
        <v>2023</v>
      </c>
      <c r="BY206" s="95" t="str">
        <f>IFERROR(
IF(OR(AZ206="anulado",AZ206="stand by"),CONCATENATE(AZ206,": ",AT206),
IF(OR(YEAR(BA206)=2022,YEAR(BA206)=2023),CONCATENATE("Se activó en ",YEAR(BA206)),
IF(AND(OR(AZ206="En proceso",AZ206="facturando"),AND(AV206="-",BA206="")),"Por revisar",
IF(BA206="",IF(AV206="NUEVAS",CONCATENATE("Estado: ",AZ206,", ",AV206),
IF(AX206=Meses!$A$3,"Por revisar",
IF(AT206="","Sin registro","En programación Frcst."))),"En programación")))),
"Error")</f>
        <v>Se activó en 2023</v>
      </c>
      <c r="BZ206" s="14" t="str">
        <f t="shared" si="9"/>
        <v/>
      </c>
      <c r="CA206" s="95" t="str">
        <f>IF(BY206="En programación Frcst.",VLOOKUP(AX206,Meses!$A$1:$H$14,3+HLOOKUP(Cronograma!AV206,Meses!$D$1:$G$2,2,FALSE),FALSE),
IF(BY206="En programación",BA206,""))</f>
        <v/>
      </c>
      <c r="CB206" s="95" t="str">
        <f t="shared" si="10"/>
        <v/>
      </c>
      <c r="CC206" s="91" t="str">
        <f>IFERROR(
(VLOOKUP(MONTH(CA206),Meses!$B$3:$C$14,2,FALSE)-DAY(CA206))/VLOOKUP(MONTH(CA206),Meses!$B$3:$C$14,2,FALSE)*CD206,
"")</f>
        <v/>
      </c>
      <c r="CD206" s="92">
        <f t="shared" si="11"/>
        <v>2206.8000000000002</v>
      </c>
    </row>
    <row r="207" spans="1:82" ht="63" thickBot="1" x14ac:dyDescent="0.6">
      <c r="A207" s="25" t="s">
        <v>703</v>
      </c>
      <c r="B207" s="25" t="s">
        <v>707</v>
      </c>
      <c r="C207" s="25" t="s">
        <v>708</v>
      </c>
      <c r="D207" s="25" t="s">
        <v>53</v>
      </c>
      <c r="E207" s="26">
        <v>44974</v>
      </c>
      <c r="F207" s="26">
        <v>44974</v>
      </c>
      <c r="G207" s="26">
        <v>44980</v>
      </c>
      <c r="H207" s="26">
        <v>44990</v>
      </c>
      <c r="I207" s="26">
        <v>45070</v>
      </c>
      <c r="J207" s="26">
        <v>45070</v>
      </c>
      <c r="K207" s="120" t="s">
        <v>4554</v>
      </c>
      <c r="L207" s="25">
        <v>2023070117</v>
      </c>
      <c r="M207" s="26">
        <v>45109</v>
      </c>
      <c r="N207" s="26">
        <v>45120</v>
      </c>
      <c r="O207" s="25" t="s">
        <v>199</v>
      </c>
      <c r="P207" s="25" t="s">
        <v>199</v>
      </c>
      <c r="Q207" s="25" t="s">
        <v>55</v>
      </c>
      <c r="R207" s="25">
        <v>7352.6</v>
      </c>
      <c r="S207" s="25" t="s">
        <v>4593</v>
      </c>
      <c r="T207" s="25" t="s">
        <v>4593</v>
      </c>
      <c r="U207" s="25" t="e">
        <v>#NAME?</v>
      </c>
      <c r="V207" s="25" t="s">
        <v>80</v>
      </c>
      <c r="W207" s="25" t="s">
        <v>129</v>
      </c>
      <c r="X207" s="23">
        <v>45061</v>
      </c>
      <c r="Y207" s="23">
        <v>45068</v>
      </c>
      <c r="Z207" s="23">
        <v>45061</v>
      </c>
      <c r="AA207" s="23">
        <v>45061</v>
      </c>
      <c r="AB207" s="25" t="s">
        <v>58</v>
      </c>
      <c r="AC207" s="23">
        <v>45064</v>
      </c>
      <c r="AD207" s="25" t="s">
        <v>58</v>
      </c>
      <c r="AE207" s="23">
        <v>45066</v>
      </c>
      <c r="AF207" s="25" t="s">
        <v>58</v>
      </c>
      <c r="AG207" s="23">
        <v>45066</v>
      </c>
      <c r="AH207" s="26">
        <v>45070</v>
      </c>
      <c r="AI207" s="25">
        <v>96</v>
      </c>
      <c r="AJ207" s="25">
        <v>10</v>
      </c>
      <c r="AK207" s="25">
        <v>80</v>
      </c>
      <c r="AL207" s="25" t="s">
        <v>15</v>
      </c>
      <c r="AM207" s="25" t="s">
        <v>4556</v>
      </c>
      <c r="AN207" s="25">
        <v>24</v>
      </c>
      <c r="AO207" s="25" t="s">
        <v>709</v>
      </c>
      <c r="AP207" s="25" t="s">
        <v>201</v>
      </c>
      <c r="AQ207" s="25" t="s">
        <v>140</v>
      </c>
      <c r="AR207" s="25" t="s">
        <v>60</v>
      </c>
      <c r="AS207" s="25" t="s">
        <v>55</v>
      </c>
      <c r="AT207" s="25" t="s">
        <v>61</v>
      </c>
      <c r="AU207" s="25" t="s">
        <v>132</v>
      </c>
      <c r="AV207" s="25" t="s">
        <v>63</v>
      </c>
      <c r="AW207" s="25" t="s">
        <v>63</v>
      </c>
      <c r="AX207" s="25" t="s">
        <v>63</v>
      </c>
      <c r="AY207" s="25" t="s">
        <v>64</v>
      </c>
      <c r="AZ207" s="25" t="s">
        <v>3822</v>
      </c>
      <c r="BA207" s="26">
        <v>45120</v>
      </c>
      <c r="BB207" s="25">
        <v>7</v>
      </c>
      <c r="BC207" s="25">
        <v>2023</v>
      </c>
      <c r="BD207" s="25" t="s">
        <v>63</v>
      </c>
      <c r="BE207" s="25" t="s">
        <v>63</v>
      </c>
      <c r="BF207" s="25" t="s">
        <v>63</v>
      </c>
      <c r="BG207" s="25" t="s">
        <v>64</v>
      </c>
      <c r="BH207" s="27" t="s">
        <v>4513</v>
      </c>
      <c r="BI207" s="27" t="s">
        <v>4513</v>
      </c>
      <c r="BJ207" s="27"/>
      <c r="BK207" s="27"/>
      <c r="BL207" s="25" t="s">
        <v>4513</v>
      </c>
      <c r="BM207" s="27" t="s">
        <v>4513</v>
      </c>
      <c r="BN207" s="27" t="s">
        <v>4513</v>
      </c>
      <c r="BO207" s="27"/>
      <c r="BP207" s="27"/>
      <c r="BQ207" s="25" t="s">
        <v>64</v>
      </c>
      <c r="BR207" s="27"/>
      <c r="BS207" s="27"/>
      <c r="BT207" s="25">
        <v>96</v>
      </c>
      <c r="BU207" s="27"/>
      <c r="BV207" s="25"/>
      <c r="BW207" s="25"/>
      <c r="BX207" s="25">
        <v>2023</v>
      </c>
      <c r="BY207" s="95" t="str">
        <f>IFERROR(
IF(OR(AZ207="anulado",AZ207="stand by"),CONCATENATE(AZ207,": ",AT207),
IF(OR(YEAR(BA207)=2022,YEAR(BA207)=2023),CONCATENATE("Se activó en ",YEAR(BA207)),
IF(AND(OR(AZ207="En proceso",AZ207="facturando"),AND(AV207="-",BA207="")),"Por revisar",
IF(BA207="",IF(AV207="NUEVAS",CONCATENATE("Estado: ",AZ207,", ",AV207),
IF(AX207=Meses!$A$3,"Por revisar",
IF(AT207="","Sin registro","En programación Frcst."))),"En programación")))),
"Error")</f>
        <v>Se activó en 2023</v>
      </c>
      <c r="BZ207" s="14" t="str">
        <f t="shared" si="9"/>
        <v/>
      </c>
      <c r="CA207" s="95" t="str">
        <f>IF(BY207="En programación Frcst.",VLOOKUP(AX207,Meses!$A$1:$H$14,3+HLOOKUP(Cronograma!AV207,Meses!$D$1:$G$2,2,FALSE),FALSE),
IF(BY207="En programación",BA207,""))</f>
        <v/>
      </c>
      <c r="CB207" s="95" t="str">
        <f t="shared" si="10"/>
        <v/>
      </c>
      <c r="CC207" s="91" t="str">
        <f>IFERROR(
(VLOOKUP(MONTH(CA207),Meses!$B$3:$C$14,2,FALSE)-DAY(CA207))/VLOOKUP(MONTH(CA207),Meses!$B$3:$C$14,2,FALSE)*CD207,
"")</f>
        <v/>
      </c>
      <c r="CD207" s="92">
        <f t="shared" si="11"/>
        <v>7352.6</v>
      </c>
    </row>
    <row r="208" spans="1:82" ht="63" thickBot="1" x14ac:dyDescent="0.6">
      <c r="A208" s="19" t="s">
        <v>703</v>
      </c>
      <c r="B208" s="19" t="s">
        <v>710</v>
      </c>
      <c r="C208" s="19" t="s">
        <v>711</v>
      </c>
      <c r="D208" s="19" t="s">
        <v>53</v>
      </c>
      <c r="E208" s="21">
        <v>44974</v>
      </c>
      <c r="F208" s="21">
        <v>44974</v>
      </c>
      <c r="G208" s="21">
        <v>44980</v>
      </c>
      <c r="H208" s="21">
        <v>44990</v>
      </c>
      <c r="I208" s="21">
        <v>45056</v>
      </c>
      <c r="J208" s="21">
        <v>45056</v>
      </c>
      <c r="K208" s="119" t="s">
        <v>4554</v>
      </c>
      <c r="L208" s="19">
        <v>2023100839</v>
      </c>
      <c r="M208" s="21">
        <v>45205</v>
      </c>
      <c r="N208" s="21">
        <v>45218</v>
      </c>
      <c r="O208" s="19" t="s">
        <v>199</v>
      </c>
      <c r="P208" s="19" t="s">
        <v>199</v>
      </c>
      <c r="Q208" s="19" t="s">
        <v>55</v>
      </c>
      <c r="R208" s="19">
        <v>3416.4</v>
      </c>
      <c r="S208" s="19" t="s">
        <v>4555</v>
      </c>
      <c r="T208" s="19" t="s">
        <v>4555</v>
      </c>
      <c r="U208" s="19" t="e">
        <v>#NAME?</v>
      </c>
      <c r="V208" s="19" t="s">
        <v>80</v>
      </c>
      <c r="W208" s="19" t="s">
        <v>129</v>
      </c>
      <c r="X208" s="23">
        <v>45047</v>
      </c>
      <c r="Y208" s="23">
        <v>45054</v>
      </c>
      <c r="Z208" s="23">
        <v>45047</v>
      </c>
      <c r="AA208" s="23">
        <v>45047</v>
      </c>
      <c r="AB208" s="19" t="s">
        <v>58</v>
      </c>
      <c r="AC208" s="23">
        <v>45050</v>
      </c>
      <c r="AD208" s="19" t="s">
        <v>58</v>
      </c>
      <c r="AE208" s="23">
        <v>45052</v>
      </c>
      <c r="AF208" s="19" t="s">
        <v>58</v>
      </c>
      <c r="AG208" s="23">
        <v>45052</v>
      </c>
      <c r="AH208" s="21">
        <v>45056</v>
      </c>
      <c r="AI208" s="19">
        <v>82</v>
      </c>
      <c r="AJ208" s="19">
        <v>10</v>
      </c>
      <c r="AK208" s="19">
        <v>66</v>
      </c>
      <c r="AL208" s="19" t="s">
        <v>15</v>
      </c>
      <c r="AM208" s="19" t="s">
        <v>4556</v>
      </c>
      <c r="AN208" s="19">
        <v>10</v>
      </c>
      <c r="AO208" s="19" t="s">
        <v>712</v>
      </c>
      <c r="AP208" s="19" t="s">
        <v>201</v>
      </c>
      <c r="AQ208" s="19" t="s">
        <v>140</v>
      </c>
      <c r="AR208" s="19" t="s">
        <v>60</v>
      </c>
      <c r="AS208" s="19" t="s">
        <v>55</v>
      </c>
      <c r="AT208" s="19" t="s">
        <v>61</v>
      </c>
      <c r="AU208" s="19" t="s">
        <v>132</v>
      </c>
      <c r="AV208" s="19" t="s">
        <v>63</v>
      </c>
      <c r="AW208" s="19" t="s">
        <v>63</v>
      </c>
      <c r="AX208" s="19" t="s">
        <v>63</v>
      </c>
      <c r="AY208" s="19" t="s">
        <v>64</v>
      </c>
      <c r="AZ208" s="19" t="s">
        <v>3822</v>
      </c>
      <c r="BA208" s="21">
        <v>45218</v>
      </c>
      <c r="BB208" s="19">
        <v>10</v>
      </c>
      <c r="BC208" s="19">
        <v>2023</v>
      </c>
      <c r="BD208" s="19" t="s">
        <v>63</v>
      </c>
      <c r="BE208" s="19" t="s">
        <v>63</v>
      </c>
      <c r="BF208" s="19" t="s">
        <v>63</v>
      </c>
      <c r="BG208" s="19" t="s">
        <v>64</v>
      </c>
      <c r="BH208" s="22" t="s">
        <v>4513</v>
      </c>
      <c r="BI208" s="22" t="s">
        <v>4513</v>
      </c>
      <c r="BJ208" s="22"/>
      <c r="BK208" s="22"/>
      <c r="BL208" s="19" t="s">
        <v>4513</v>
      </c>
      <c r="BM208" s="22" t="s">
        <v>4513</v>
      </c>
      <c r="BN208" s="22" t="s">
        <v>4513</v>
      </c>
      <c r="BO208" s="22"/>
      <c r="BP208" s="22"/>
      <c r="BQ208" s="19" t="s">
        <v>64</v>
      </c>
      <c r="BR208" s="22"/>
      <c r="BS208" s="22"/>
      <c r="BT208" s="19">
        <v>82</v>
      </c>
      <c r="BU208" s="22"/>
      <c r="BV208" s="19"/>
      <c r="BW208" s="19"/>
      <c r="BX208" s="19">
        <v>2023</v>
      </c>
      <c r="BY208" s="95" t="str">
        <f>IFERROR(
IF(OR(AZ208="anulado",AZ208="stand by"),CONCATENATE(AZ208,": ",AT208),
IF(OR(YEAR(BA208)=2022,YEAR(BA208)=2023),CONCATENATE("Se activó en ",YEAR(BA208)),
IF(AND(OR(AZ208="En proceso",AZ208="facturando"),AND(AV208="-",BA208="")),"Por revisar",
IF(BA208="",IF(AV208="NUEVAS",CONCATENATE("Estado: ",AZ208,", ",AV208),
IF(AX208=Meses!$A$3,"Por revisar",
IF(AT208="","Sin registro","En programación Frcst."))),"En programación")))),
"Error")</f>
        <v>Se activó en 2023</v>
      </c>
      <c r="BZ208" s="14" t="str">
        <f t="shared" si="9"/>
        <v/>
      </c>
      <c r="CA208" s="95" t="str">
        <f>IF(BY208="En programación Frcst.",VLOOKUP(AX208,Meses!$A$1:$H$14,3+HLOOKUP(Cronograma!AV208,Meses!$D$1:$G$2,2,FALSE),FALSE),
IF(BY208="En programación",BA208,""))</f>
        <v/>
      </c>
      <c r="CB208" s="95" t="str">
        <f t="shared" si="10"/>
        <v/>
      </c>
      <c r="CC208" s="91" t="str">
        <f>IFERROR(
(VLOOKUP(MONTH(CA208),Meses!$B$3:$C$14,2,FALSE)-DAY(CA208))/VLOOKUP(MONTH(CA208),Meses!$B$3:$C$14,2,FALSE)*CD208,
"")</f>
        <v/>
      </c>
      <c r="CD208" s="92">
        <f t="shared" si="11"/>
        <v>3416.4</v>
      </c>
    </row>
    <row r="209" spans="1:82" ht="63" thickBot="1" x14ac:dyDescent="0.6">
      <c r="A209" s="25" t="s">
        <v>703</v>
      </c>
      <c r="B209" s="25" t="s">
        <v>713</v>
      </c>
      <c r="C209" s="25" t="s">
        <v>714</v>
      </c>
      <c r="D209" s="25" t="s">
        <v>53</v>
      </c>
      <c r="E209" s="26">
        <v>44974</v>
      </c>
      <c r="F209" s="26">
        <v>44974</v>
      </c>
      <c r="G209" s="26">
        <v>44980</v>
      </c>
      <c r="H209" s="26">
        <v>44990</v>
      </c>
      <c r="I209" s="26">
        <v>45062</v>
      </c>
      <c r="J209" s="26">
        <v>45062</v>
      </c>
      <c r="K209" s="120" t="s">
        <v>4554</v>
      </c>
      <c r="L209" s="25">
        <v>2023061676</v>
      </c>
      <c r="M209" s="26">
        <v>45092</v>
      </c>
      <c r="N209" s="26">
        <v>45106</v>
      </c>
      <c r="O209" s="25" t="s">
        <v>199</v>
      </c>
      <c r="P209" s="25" t="s">
        <v>199</v>
      </c>
      <c r="Q209" s="25" t="s">
        <v>55</v>
      </c>
      <c r="R209" s="25">
        <v>4144.2</v>
      </c>
      <c r="S209" s="25" t="s">
        <v>4594</v>
      </c>
      <c r="T209" s="25" t="s">
        <v>4594</v>
      </c>
      <c r="U209" s="25" t="e">
        <v>#NAME?</v>
      </c>
      <c r="V209" s="25" t="s">
        <v>80</v>
      </c>
      <c r="W209" s="25" t="s">
        <v>129</v>
      </c>
      <c r="X209" s="23">
        <v>45053</v>
      </c>
      <c r="Y209" s="23">
        <v>45060</v>
      </c>
      <c r="Z209" s="23">
        <v>45053</v>
      </c>
      <c r="AA209" s="23">
        <v>45053</v>
      </c>
      <c r="AB209" s="25" t="s">
        <v>58</v>
      </c>
      <c r="AC209" s="23">
        <v>45056</v>
      </c>
      <c r="AD209" s="25" t="s">
        <v>58</v>
      </c>
      <c r="AE209" s="23">
        <v>45058</v>
      </c>
      <c r="AF209" s="25" t="s">
        <v>58</v>
      </c>
      <c r="AG209" s="23">
        <v>45058</v>
      </c>
      <c r="AH209" s="26">
        <v>45062</v>
      </c>
      <c r="AI209" s="25">
        <v>88</v>
      </c>
      <c r="AJ209" s="25">
        <v>10</v>
      </c>
      <c r="AK209" s="25">
        <v>72</v>
      </c>
      <c r="AL209" s="25" t="s">
        <v>15</v>
      </c>
      <c r="AM209" s="25" t="s">
        <v>4556</v>
      </c>
      <c r="AN209" s="25">
        <v>16</v>
      </c>
      <c r="AO209" s="25" t="s">
        <v>715</v>
      </c>
      <c r="AP209" s="25" t="s">
        <v>201</v>
      </c>
      <c r="AQ209" s="25" t="s">
        <v>140</v>
      </c>
      <c r="AR209" s="25" t="s">
        <v>60</v>
      </c>
      <c r="AS209" s="25" t="s">
        <v>55</v>
      </c>
      <c r="AT209" s="25" t="s">
        <v>61</v>
      </c>
      <c r="AU209" s="25" t="s">
        <v>132</v>
      </c>
      <c r="AV209" s="25" t="s">
        <v>63</v>
      </c>
      <c r="AW209" s="25" t="s">
        <v>63</v>
      </c>
      <c r="AX209" s="25" t="s">
        <v>63</v>
      </c>
      <c r="AY209" s="25" t="s">
        <v>64</v>
      </c>
      <c r="AZ209" s="25" t="s">
        <v>3822</v>
      </c>
      <c r="BA209" s="26">
        <v>45106</v>
      </c>
      <c r="BB209" s="25">
        <v>6</v>
      </c>
      <c r="BC209" s="25">
        <v>2023</v>
      </c>
      <c r="BD209" s="25" t="s">
        <v>63</v>
      </c>
      <c r="BE209" s="25" t="s">
        <v>63</v>
      </c>
      <c r="BF209" s="25" t="s">
        <v>63</v>
      </c>
      <c r="BG209" s="25" t="s">
        <v>64</v>
      </c>
      <c r="BH209" s="27" t="s">
        <v>4513</v>
      </c>
      <c r="BI209" s="27" t="s">
        <v>4513</v>
      </c>
      <c r="BJ209" s="27"/>
      <c r="BK209" s="27"/>
      <c r="BL209" s="25" t="s">
        <v>4513</v>
      </c>
      <c r="BM209" s="27" t="s">
        <v>4513</v>
      </c>
      <c r="BN209" s="27" t="s">
        <v>4513</v>
      </c>
      <c r="BO209" s="27"/>
      <c r="BP209" s="27"/>
      <c r="BQ209" s="25" t="s">
        <v>64</v>
      </c>
      <c r="BR209" s="27"/>
      <c r="BS209" s="27"/>
      <c r="BT209" s="25">
        <v>88</v>
      </c>
      <c r="BU209" s="27"/>
      <c r="BV209" s="25"/>
      <c r="BW209" s="25"/>
      <c r="BX209" s="25">
        <v>2023</v>
      </c>
      <c r="BY209" s="95" t="str">
        <f>IFERROR(
IF(OR(AZ209="anulado",AZ209="stand by"),CONCATENATE(AZ209,": ",AT209),
IF(OR(YEAR(BA209)=2022,YEAR(BA209)=2023),CONCATENATE("Se activó en ",YEAR(BA209)),
IF(AND(OR(AZ209="En proceso",AZ209="facturando"),AND(AV209="-",BA209="")),"Por revisar",
IF(BA209="",IF(AV209="NUEVAS",CONCATENATE("Estado: ",AZ209,", ",AV209),
IF(AX209=Meses!$A$3,"Por revisar",
IF(AT209="","Sin registro","En programación Frcst."))),"En programación")))),
"Error")</f>
        <v>Se activó en 2023</v>
      </c>
      <c r="BZ209" s="14" t="str">
        <f t="shared" si="9"/>
        <v/>
      </c>
      <c r="CA209" s="95" t="str">
        <f>IF(BY209="En programación Frcst.",VLOOKUP(AX209,Meses!$A$1:$H$14,3+HLOOKUP(Cronograma!AV209,Meses!$D$1:$G$2,2,FALSE),FALSE),
IF(BY209="En programación",BA209,""))</f>
        <v/>
      </c>
      <c r="CB209" s="95" t="str">
        <f t="shared" si="10"/>
        <v/>
      </c>
      <c r="CC209" s="91" t="str">
        <f>IFERROR(
(VLOOKUP(MONTH(CA209),Meses!$B$3:$C$14,2,FALSE)-DAY(CA209))/VLOOKUP(MONTH(CA209),Meses!$B$3:$C$14,2,FALSE)*CD209,
"")</f>
        <v/>
      </c>
      <c r="CD209" s="92">
        <f t="shared" si="11"/>
        <v>4144.2</v>
      </c>
    </row>
    <row r="210" spans="1:82" ht="63" thickBot="1" x14ac:dyDescent="0.6">
      <c r="A210" s="19" t="s">
        <v>703</v>
      </c>
      <c r="B210" s="19" t="s">
        <v>716</v>
      </c>
      <c r="C210" s="19" t="s">
        <v>717</v>
      </c>
      <c r="D210" s="19" t="s">
        <v>656</v>
      </c>
      <c r="E210" s="21">
        <v>44974</v>
      </c>
      <c r="F210" s="21">
        <v>44974</v>
      </c>
      <c r="G210" s="21">
        <v>44980</v>
      </c>
      <c r="H210" s="21">
        <v>44988</v>
      </c>
      <c r="I210" s="22"/>
      <c r="J210" s="22"/>
      <c r="K210" s="22">
        <v>0</v>
      </c>
      <c r="L210" s="22"/>
      <c r="M210" s="22"/>
      <c r="N210" s="22"/>
      <c r="O210" s="19" t="s">
        <v>135</v>
      </c>
      <c r="P210" s="19" t="s">
        <v>135</v>
      </c>
      <c r="Q210" s="19" t="s">
        <v>55</v>
      </c>
      <c r="R210" s="19">
        <v>2297.1999999999998</v>
      </c>
      <c r="S210" s="19" t="s">
        <v>145</v>
      </c>
      <c r="T210" s="19" t="s">
        <v>145</v>
      </c>
      <c r="U210" s="19" t="e">
        <v>#NAME?</v>
      </c>
      <c r="V210" s="19" t="s">
        <v>80</v>
      </c>
      <c r="W210" s="19" t="s">
        <v>352</v>
      </c>
      <c r="X210" s="23">
        <v>-13</v>
      </c>
      <c r="Y210" s="23">
        <v>-6</v>
      </c>
      <c r="Z210" s="23">
        <v>-13</v>
      </c>
      <c r="AA210" s="23">
        <v>-13</v>
      </c>
      <c r="AB210" s="23">
        <v>-10</v>
      </c>
      <c r="AC210" s="23">
        <v>-6</v>
      </c>
      <c r="AD210" s="19" t="s">
        <v>58</v>
      </c>
      <c r="AE210" s="23">
        <v>-4</v>
      </c>
      <c r="AF210" s="19" t="s">
        <v>58</v>
      </c>
      <c r="AG210" s="23">
        <v>-4</v>
      </c>
      <c r="AH210" s="22">
        <v>0</v>
      </c>
      <c r="AI210" s="19">
        <v>-44974</v>
      </c>
      <c r="AJ210" s="19">
        <v>8</v>
      </c>
      <c r="AK210" s="19">
        <v>-44988</v>
      </c>
      <c r="AL210" s="19" t="s">
        <v>15</v>
      </c>
      <c r="AM210" s="22">
        <v>0</v>
      </c>
      <c r="AN210" s="22" t="s">
        <v>4513</v>
      </c>
      <c r="AO210" s="19" t="s">
        <v>716</v>
      </c>
      <c r="AP210" s="19" t="s">
        <v>696</v>
      </c>
      <c r="AQ210" s="19" t="s">
        <v>140</v>
      </c>
      <c r="AR210" s="19" t="s">
        <v>60</v>
      </c>
      <c r="AS210" s="19" t="s">
        <v>55</v>
      </c>
      <c r="AT210" s="19" t="s">
        <v>659</v>
      </c>
      <c r="AU210" s="19" t="s">
        <v>132</v>
      </c>
      <c r="AV210" s="19" t="s">
        <v>679</v>
      </c>
      <c r="AW210" s="19" t="s">
        <v>3130</v>
      </c>
      <c r="AX210" s="19" t="s">
        <v>1557</v>
      </c>
      <c r="AY210" s="19" t="s">
        <v>55</v>
      </c>
      <c r="AZ210" s="19" t="s">
        <v>3830</v>
      </c>
      <c r="BA210" s="22">
        <v>0</v>
      </c>
      <c r="BB210" s="22"/>
      <c r="BC210" s="22"/>
      <c r="BD210" s="19" t="s">
        <v>2205</v>
      </c>
      <c r="BE210" s="19" t="s">
        <v>660</v>
      </c>
      <c r="BF210" s="19" t="s">
        <v>2204</v>
      </c>
      <c r="BG210" s="19" t="s">
        <v>55</v>
      </c>
      <c r="BH210" s="19" t="s">
        <v>4513</v>
      </c>
      <c r="BI210" s="22" t="s">
        <v>4513</v>
      </c>
      <c r="BJ210" s="22"/>
      <c r="BK210" s="22"/>
      <c r="BL210" s="19" t="s">
        <v>4513</v>
      </c>
      <c r="BM210" s="32" t="s">
        <v>4513</v>
      </c>
      <c r="BN210" s="22" t="s">
        <v>4513</v>
      </c>
      <c r="BO210" s="19" t="s">
        <v>3842</v>
      </c>
      <c r="BP210" s="22"/>
      <c r="BQ210" s="19" t="s">
        <v>64</v>
      </c>
      <c r="BR210" s="22"/>
      <c r="BS210" s="22"/>
      <c r="BT210" s="22"/>
      <c r="BU210" s="19">
        <v>348</v>
      </c>
      <c r="BV210" s="19" t="s">
        <v>4694</v>
      </c>
      <c r="BW210" s="19" t="s">
        <v>3839</v>
      </c>
      <c r="BX210" s="22"/>
      <c r="BY210" s="95" t="str">
        <f>IFERROR(
IF(OR(AZ210="anulado",AZ210="stand by"),CONCATENATE(AZ210,": ",AT210),
IF(OR(YEAR(BA210)=2022,YEAR(BA210)=2023),CONCATENATE("Se activó en ",YEAR(BA210)),
IF(AND(OR(AZ210="En proceso",AZ210="facturando"),AND(AV210="-",BA210="")),"Por revisar",
IF(BA210="",IF(AV210="NUEVAS",CONCATENATE("Estado: ",AZ210,", ",AV210),
IF(AX210=Meses!$A$3,"Por revisar",
IF(AT210="","Sin registro","En programación Frcst."))),"En programación")))),
"Error")</f>
        <v>En programación</v>
      </c>
      <c r="BZ210" s="14" t="str">
        <f t="shared" si="9"/>
        <v/>
      </c>
      <c r="CA210" s="95">
        <f>IF(BY210="En programación Frcst.",VLOOKUP(AX210,Meses!$A$1:$H$14,3+HLOOKUP(Cronograma!AV210,Meses!$D$1:$G$2,2,FALSE),FALSE),
IF(BY210="En programación",BA210,""))</f>
        <v>0</v>
      </c>
      <c r="CB210" s="95" t="str">
        <f t="shared" si="10"/>
        <v>1900/1</v>
      </c>
      <c r="CC210" s="91">
        <f>IFERROR(
(VLOOKUP(MONTH(CA210),Meses!$B$3:$C$14,2,FALSE)-DAY(CA210))/VLOOKUP(MONTH(CA210),Meses!$B$3:$C$14,2,FALSE)*CD210,
"")</f>
        <v>2297.1999999999998</v>
      </c>
      <c r="CD210" s="92">
        <f t="shared" si="11"/>
        <v>2297.1999999999998</v>
      </c>
    </row>
    <row r="211" spans="1:82" ht="31.8" thickBot="1" x14ac:dyDescent="0.6">
      <c r="A211" s="25" t="s">
        <v>703</v>
      </c>
      <c r="B211" s="25" t="s">
        <v>718</v>
      </c>
      <c r="C211" s="25" t="s">
        <v>719</v>
      </c>
      <c r="D211" s="25" t="s">
        <v>345</v>
      </c>
      <c r="E211" s="26">
        <v>44974</v>
      </c>
      <c r="F211" s="26">
        <v>44974</v>
      </c>
      <c r="G211" s="26">
        <v>44980</v>
      </c>
      <c r="H211" s="26">
        <v>44988</v>
      </c>
      <c r="I211" s="27"/>
      <c r="J211" s="27"/>
      <c r="K211" s="27">
        <v>0</v>
      </c>
      <c r="L211" s="27"/>
      <c r="M211" s="27"/>
      <c r="N211" s="27"/>
      <c r="O211" s="25" t="s">
        <v>135</v>
      </c>
      <c r="P211" s="25" t="s">
        <v>135</v>
      </c>
      <c r="Q211" s="25" t="s">
        <v>55</v>
      </c>
      <c r="R211" s="25">
        <v>1677</v>
      </c>
      <c r="S211" s="25" t="s">
        <v>145</v>
      </c>
      <c r="T211" s="25" t="s">
        <v>145</v>
      </c>
      <c r="U211" s="25" t="e">
        <v>#NAME?</v>
      </c>
      <c r="V211" s="27"/>
      <c r="W211" s="27"/>
      <c r="X211" s="27">
        <v>0</v>
      </c>
      <c r="Y211" s="23">
        <v>7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5" t="s">
        <v>58</v>
      </c>
      <c r="AG211" s="27">
        <v>0</v>
      </c>
      <c r="AH211" s="27">
        <v>0</v>
      </c>
      <c r="AI211" s="25">
        <v>-44974</v>
      </c>
      <c r="AJ211" s="25">
        <v>8</v>
      </c>
      <c r="AK211" s="25">
        <v>-44988</v>
      </c>
      <c r="AL211" s="25" t="s">
        <v>15</v>
      </c>
      <c r="AM211" s="27">
        <v>0</v>
      </c>
      <c r="AN211" s="27" t="s">
        <v>4513</v>
      </c>
      <c r="AO211" s="25" t="s">
        <v>720</v>
      </c>
      <c r="AP211" s="25" t="s">
        <v>139</v>
      </c>
      <c r="AQ211" s="25" t="s">
        <v>140</v>
      </c>
      <c r="AR211" s="25" t="s">
        <v>60</v>
      </c>
      <c r="AS211" s="25" t="s">
        <v>55</v>
      </c>
      <c r="AT211" s="25" t="s">
        <v>347</v>
      </c>
      <c r="AU211" s="25" t="s">
        <v>132</v>
      </c>
      <c r="AV211" s="25" t="s">
        <v>63</v>
      </c>
      <c r="AW211" s="25" t="s">
        <v>63</v>
      </c>
      <c r="AX211" s="25" t="s">
        <v>63</v>
      </c>
      <c r="AY211" s="25" t="s">
        <v>64</v>
      </c>
      <c r="AZ211" s="25" t="s">
        <v>3827</v>
      </c>
      <c r="BA211" s="27">
        <v>0</v>
      </c>
      <c r="BB211" s="27"/>
      <c r="BC211" s="27"/>
      <c r="BD211" s="25" t="s">
        <v>63</v>
      </c>
      <c r="BE211" s="25" t="s">
        <v>63</v>
      </c>
      <c r="BF211" s="25" t="s">
        <v>63</v>
      </c>
      <c r="BG211" s="25" t="s">
        <v>64</v>
      </c>
      <c r="BH211" s="27" t="s">
        <v>4513</v>
      </c>
      <c r="BI211" s="27" t="s">
        <v>4513</v>
      </c>
      <c r="BJ211" s="27"/>
      <c r="BK211" s="27"/>
      <c r="BL211" s="25" t="s">
        <v>4513</v>
      </c>
      <c r="BM211" s="27" t="s">
        <v>4513</v>
      </c>
      <c r="BN211" s="27" t="s">
        <v>4513</v>
      </c>
      <c r="BO211" s="25" t="s">
        <v>3846</v>
      </c>
      <c r="BP211" s="27"/>
      <c r="BQ211" s="25" t="s">
        <v>64</v>
      </c>
      <c r="BR211" s="27"/>
      <c r="BS211" s="27"/>
      <c r="BT211" s="27"/>
      <c r="BU211" s="27"/>
      <c r="BV211" s="25"/>
      <c r="BW211" s="25" t="s">
        <v>3823</v>
      </c>
      <c r="BX211" s="27"/>
      <c r="BY211" s="95" t="str">
        <f>IFERROR(
IF(OR(AZ211="anulado",AZ211="stand by"),CONCATENATE(AZ211,": ",AT211),
IF(OR(YEAR(BA211)=2022,YEAR(BA211)=2023),CONCATENATE("Se activó en ",YEAR(BA211)),
IF(AND(OR(AZ211="En proceso",AZ211="facturando"),AND(AV211="-",BA211="")),"Por revisar",
IF(BA211="",IF(AV211="NUEVAS",CONCATENATE("Estado: ",AZ211,", ",AV211),
IF(AX211=Meses!$A$3,"Por revisar",
IF(AT211="","Sin registro","En programación Frcst."))),"En programación")))),
"Error")</f>
        <v>anulado: Desistido</v>
      </c>
      <c r="BZ211" s="14" t="str">
        <f t="shared" si="9"/>
        <v/>
      </c>
      <c r="CA211" s="95" t="str">
        <f>IF(BY211="En programación Frcst.",VLOOKUP(AX211,Meses!$A$1:$H$14,3+HLOOKUP(Cronograma!AV211,Meses!$D$1:$G$2,2,FALSE),FALSE),
IF(BY211="En programación",BA211,""))</f>
        <v/>
      </c>
      <c r="CB211" s="95" t="str">
        <f t="shared" si="10"/>
        <v/>
      </c>
      <c r="CC211" s="91" t="str">
        <f>IFERROR(
(VLOOKUP(MONTH(CA211),Meses!$B$3:$C$14,2,FALSE)-DAY(CA211))/VLOOKUP(MONTH(CA211),Meses!$B$3:$C$14,2,FALSE)*CD211,
"")</f>
        <v/>
      </c>
      <c r="CD211" s="92">
        <f t="shared" si="11"/>
        <v>1677</v>
      </c>
    </row>
    <row r="212" spans="1:82" ht="31.8" thickBot="1" x14ac:dyDescent="0.6">
      <c r="A212" s="19" t="s">
        <v>703</v>
      </c>
      <c r="B212" s="19" t="s">
        <v>721</v>
      </c>
      <c r="C212" s="19" t="s">
        <v>722</v>
      </c>
      <c r="D212" s="31" t="s">
        <v>351</v>
      </c>
      <c r="E212" s="21">
        <v>44974</v>
      </c>
      <c r="F212" s="21">
        <v>44974</v>
      </c>
      <c r="G212" s="21">
        <v>44980</v>
      </c>
      <c r="H212" s="21">
        <v>45012</v>
      </c>
      <c r="I212" s="21">
        <v>45071</v>
      </c>
      <c r="J212" s="21">
        <v>45071</v>
      </c>
      <c r="K212" s="119" t="s">
        <v>4554</v>
      </c>
      <c r="L212" s="22"/>
      <c r="M212" s="22"/>
      <c r="N212" s="22"/>
      <c r="O212" s="19" t="s">
        <v>199</v>
      </c>
      <c r="P212" s="19" t="s">
        <v>199</v>
      </c>
      <c r="Q212" s="19" t="s">
        <v>55</v>
      </c>
      <c r="R212" s="19">
        <v>1878.2</v>
      </c>
      <c r="S212" s="19" t="s">
        <v>4593</v>
      </c>
      <c r="T212" s="19" t="s">
        <v>4593</v>
      </c>
      <c r="U212" s="19" t="e">
        <v>#NAME?</v>
      </c>
      <c r="V212" s="19" t="s">
        <v>80</v>
      </c>
      <c r="W212" s="19" t="s">
        <v>129</v>
      </c>
      <c r="X212" s="23">
        <v>45062</v>
      </c>
      <c r="Y212" s="23">
        <v>45069</v>
      </c>
      <c r="Z212" s="23">
        <v>45062</v>
      </c>
      <c r="AA212" s="23">
        <v>45062</v>
      </c>
      <c r="AB212" s="19" t="s">
        <v>58</v>
      </c>
      <c r="AC212" s="23">
        <v>45065</v>
      </c>
      <c r="AD212" s="19" t="s">
        <v>58</v>
      </c>
      <c r="AE212" s="23">
        <v>45067</v>
      </c>
      <c r="AF212" s="19" t="s">
        <v>58</v>
      </c>
      <c r="AG212" s="23">
        <v>45067</v>
      </c>
      <c r="AH212" s="21">
        <v>45071</v>
      </c>
      <c r="AI212" s="19">
        <v>97</v>
      </c>
      <c r="AJ212" s="19">
        <v>32</v>
      </c>
      <c r="AK212" s="19">
        <v>59</v>
      </c>
      <c r="AL212" s="19" t="s">
        <v>15</v>
      </c>
      <c r="AM212" s="19" t="s">
        <v>4556</v>
      </c>
      <c r="AN212" s="19">
        <v>25</v>
      </c>
      <c r="AO212" s="19" t="s">
        <v>721</v>
      </c>
      <c r="AP212" s="19" t="s">
        <v>530</v>
      </c>
      <c r="AQ212" s="19" t="s">
        <v>140</v>
      </c>
      <c r="AR212" s="19" t="s">
        <v>60</v>
      </c>
      <c r="AS212" s="19" t="s">
        <v>55</v>
      </c>
      <c r="AT212" s="19" t="s">
        <v>353</v>
      </c>
      <c r="AU212" s="19" t="s">
        <v>132</v>
      </c>
      <c r="AV212" s="19" t="s">
        <v>679</v>
      </c>
      <c r="AW212" s="19" t="s">
        <v>3130</v>
      </c>
      <c r="AX212" s="19" t="s">
        <v>1557</v>
      </c>
      <c r="AY212" s="19" t="s">
        <v>55</v>
      </c>
      <c r="AZ212" s="19" t="s">
        <v>3830</v>
      </c>
      <c r="BA212" s="22">
        <v>0</v>
      </c>
      <c r="BB212" s="22"/>
      <c r="BC212" s="22"/>
      <c r="BD212" s="19" t="s">
        <v>63</v>
      </c>
      <c r="BE212" s="19" t="s">
        <v>63</v>
      </c>
      <c r="BF212" s="19" t="s">
        <v>63</v>
      </c>
      <c r="BG212" s="19" t="s">
        <v>64</v>
      </c>
      <c r="BH212" s="22" t="s">
        <v>4513</v>
      </c>
      <c r="BI212" s="22" t="s">
        <v>4513</v>
      </c>
      <c r="BJ212" s="22"/>
      <c r="BK212" s="22"/>
      <c r="BL212" s="19" t="s">
        <v>4513</v>
      </c>
      <c r="BM212" s="22" t="s">
        <v>4513</v>
      </c>
      <c r="BN212" s="22" t="s">
        <v>4513</v>
      </c>
      <c r="BO212" s="19" t="s">
        <v>4595</v>
      </c>
      <c r="BP212" s="22"/>
      <c r="BQ212" s="19" t="s">
        <v>64</v>
      </c>
      <c r="BR212" s="22"/>
      <c r="BS212" s="22"/>
      <c r="BT212" s="19">
        <v>97</v>
      </c>
      <c r="BU212" s="19">
        <v>348</v>
      </c>
      <c r="BV212" s="19" t="s">
        <v>4694</v>
      </c>
      <c r="BW212" s="19" t="s">
        <v>3839</v>
      </c>
      <c r="BX212" s="19">
        <v>2023</v>
      </c>
      <c r="BY212" s="95" t="str">
        <f>IFERROR(
IF(OR(AZ212="anulado",AZ212="stand by"),CONCATENATE(AZ212,": ",AT212),
IF(OR(YEAR(BA212)=2022,YEAR(BA212)=2023),CONCATENATE("Se activó en ",YEAR(BA212)),
IF(AND(OR(AZ212="En proceso",AZ212="facturando"),AND(AV212="-",BA212="")),"Por revisar",
IF(BA212="",IF(AV212="NUEVAS",CONCATENATE("Estado: ",AZ212,", ",AV212),
IF(AX212=Meses!$A$3,"Por revisar",
IF(AT212="","Sin registro","En programación Frcst."))),"En programación")))),
"Error")</f>
        <v>En programación</v>
      </c>
      <c r="BZ212" s="14" t="str">
        <f t="shared" si="9"/>
        <v/>
      </c>
      <c r="CA212" s="95">
        <f>IF(BY212="En programación Frcst.",VLOOKUP(AX212,Meses!$A$1:$H$14,3+HLOOKUP(Cronograma!AV212,Meses!$D$1:$G$2,2,FALSE),FALSE),
IF(BY212="En programación",BA212,""))</f>
        <v>0</v>
      </c>
      <c r="CB212" s="95" t="str">
        <f t="shared" si="10"/>
        <v>1900/1</v>
      </c>
      <c r="CC212" s="91">
        <f>IFERROR(
(VLOOKUP(MONTH(CA212),Meses!$B$3:$C$14,2,FALSE)-DAY(CA212))/VLOOKUP(MONTH(CA212),Meses!$B$3:$C$14,2,FALSE)*CD212,
"")</f>
        <v>1878.2</v>
      </c>
      <c r="CD212" s="92">
        <f t="shared" si="11"/>
        <v>1878.2</v>
      </c>
    </row>
    <row r="213" spans="1:82" ht="63" thickBot="1" x14ac:dyDescent="0.6">
      <c r="A213" s="25" t="s">
        <v>703</v>
      </c>
      <c r="B213" s="25" t="s">
        <v>723</v>
      </c>
      <c r="C213" s="25" t="s">
        <v>724</v>
      </c>
      <c r="D213" s="25" t="s">
        <v>345</v>
      </c>
      <c r="E213" s="26">
        <v>44974</v>
      </c>
      <c r="F213" s="26">
        <v>44974</v>
      </c>
      <c r="G213" s="26">
        <v>44980</v>
      </c>
      <c r="H213" s="27"/>
      <c r="I213" s="27"/>
      <c r="J213" s="27"/>
      <c r="K213" s="27">
        <v>0</v>
      </c>
      <c r="L213" s="27"/>
      <c r="M213" s="27"/>
      <c r="N213" s="27"/>
      <c r="O213" s="25" t="s">
        <v>199</v>
      </c>
      <c r="P213" s="25" t="s">
        <v>199</v>
      </c>
      <c r="Q213" s="25" t="s">
        <v>55</v>
      </c>
      <c r="R213" s="25">
        <v>240</v>
      </c>
      <c r="S213" s="25" t="s">
        <v>145</v>
      </c>
      <c r="T213" s="25" t="s">
        <v>145</v>
      </c>
      <c r="U213" s="30" t="e">
        <v>#NAME?</v>
      </c>
      <c r="V213" s="27"/>
      <c r="W213" s="27"/>
      <c r="X213" s="27">
        <v>0</v>
      </c>
      <c r="Y213" s="23">
        <v>7</v>
      </c>
      <c r="Z213" s="27">
        <v>0</v>
      </c>
      <c r="AA213" s="27">
        <v>0</v>
      </c>
      <c r="AB213" s="27">
        <v>0</v>
      </c>
      <c r="AC213" s="27">
        <v>0</v>
      </c>
      <c r="AD213" s="27">
        <v>0</v>
      </c>
      <c r="AE213" s="27">
        <v>0</v>
      </c>
      <c r="AF213" s="25" t="s">
        <v>58</v>
      </c>
      <c r="AG213" s="27">
        <v>0</v>
      </c>
      <c r="AH213" s="27">
        <v>0</v>
      </c>
      <c r="AI213" s="25">
        <v>-44974</v>
      </c>
      <c r="AJ213" s="25">
        <v>-44980</v>
      </c>
      <c r="AK213" s="25">
        <v>0</v>
      </c>
      <c r="AL213" s="25" t="s">
        <v>15</v>
      </c>
      <c r="AM213" s="27">
        <v>0</v>
      </c>
      <c r="AN213" s="27" t="s">
        <v>4513</v>
      </c>
      <c r="AO213" s="25" t="s">
        <v>725</v>
      </c>
      <c r="AP213" s="25" t="s">
        <v>201</v>
      </c>
      <c r="AQ213" s="25" t="s">
        <v>140</v>
      </c>
      <c r="AR213" s="25" t="s">
        <v>60</v>
      </c>
      <c r="AS213" s="25" t="s">
        <v>55</v>
      </c>
      <c r="AT213" s="25" t="s">
        <v>347</v>
      </c>
      <c r="AU213" s="25" t="s">
        <v>132</v>
      </c>
      <c r="AV213" s="25" t="s">
        <v>63</v>
      </c>
      <c r="AW213" s="25" t="s">
        <v>63</v>
      </c>
      <c r="AX213" s="25" t="s">
        <v>63</v>
      </c>
      <c r="AY213" s="25" t="s">
        <v>64</v>
      </c>
      <c r="AZ213" s="25" t="s">
        <v>3827</v>
      </c>
      <c r="BA213" s="27">
        <v>0</v>
      </c>
      <c r="BB213" s="27"/>
      <c r="BC213" s="27"/>
      <c r="BD213" s="25" t="s">
        <v>63</v>
      </c>
      <c r="BE213" s="25" t="s">
        <v>63</v>
      </c>
      <c r="BF213" s="25" t="s">
        <v>63</v>
      </c>
      <c r="BG213" s="25" t="s">
        <v>64</v>
      </c>
      <c r="BH213" s="27" t="s">
        <v>4513</v>
      </c>
      <c r="BI213" s="27" t="s">
        <v>4513</v>
      </c>
      <c r="BJ213" s="27"/>
      <c r="BK213" s="27"/>
      <c r="BL213" s="25" t="s">
        <v>4513</v>
      </c>
      <c r="BM213" s="27" t="s">
        <v>4513</v>
      </c>
      <c r="BN213" s="27" t="s">
        <v>4513</v>
      </c>
      <c r="BO213" s="25" t="s">
        <v>3846</v>
      </c>
      <c r="BP213" s="27"/>
      <c r="BQ213" s="25" t="s">
        <v>64</v>
      </c>
      <c r="BR213" s="27"/>
      <c r="BS213" s="27"/>
      <c r="BT213" s="27"/>
      <c r="BU213" s="27"/>
      <c r="BV213" s="25"/>
      <c r="BW213" s="25" t="s">
        <v>3823</v>
      </c>
      <c r="BX213" s="27"/>
      <c r="BY213" s="95" t="str">
        <f>IFERROR(
IF(OR(AZ213="anulado",AZ213="stand by"),CONCATENATE(AZ213,": ",AT213),
IF(OR(YEAR(BA213)=2022,YEAR(BA213)=2023),CONCATENATE("Se activó en ",YEAR(BA213)),
IF(AND(OR(AZ213="En proceso",AZ213="facturando"),AND(AV213="-",BA213="")),"Por revisar",
IF(BA213="",IF(AV213="NUEVAS",CONCATENATE("Estado: ",AZ213,", ",AV213),
IF(AX213=Meses!$A$3,"Por revisar",
IF(AT213="","Sin registro","En programación Frcst."))),"En programación")))),
"Error")</f>
        <v>anulado: Desistido</v>
      </c>
      <c r="BZ213" s="14" t="str">
        <f t="shared" si="9"/>
        <v/>
      </c>
      <c r="CA213" s="95" t="str">
        <f>IF(BY213="En programación Frcst.",VLOOKUP(AX213,Meses!$A$1:$H$14,3+HLOOKUP(Cronograma!AV213,Meses!$D$1:$G$2,2,FALSE),FALSE),
IF(BY213="En programación",BA213,""))</f>
        <v/>
      </c>
      <c r="CB213" s="95" t="str">
        <f t="shared" si="10"/>
        <v/>
      </c>
      <c r="CC213" s="91" t="str">
        <f>IFERROR(
(VLOOKUP(MONTH(CA213),Meses!$B$3:$C$14,2,FALSE)-DAY(CA213))/VLOOKUP(MONTH(CA213),Meses!$B$3:$C$14,2,FALSE)*CD213,
"")</f>
        <v/>
      </c>
      <c r="CD213" s="92">
        <f t="shared" si="11"/>
        <v>240</v>
      </c>
    </row>
    <row r="214" spans="1:82" ht="63" thickBot="1" x14ac:dyDescent="0.6">
      <c r="A214" s="19" t="s">
        <v>703</v>
      </c>
      <c r="B214" s="19" t="s">
        <v>726</v>
      </c>
      <c r="C214" s="19" t="s">
        <v>727</v>
      </c>
      <c r="D214" s="19" t="s">
        <v>656</v>
      </c>
      <c r="E214" s="21">
        <v>44974</v>
      </c>
      <c r="F214" s="21">
        <v>44974</v>
      </c>
      <c r="G214" s="21">
        <v>44980</v>
      </c>
      <c r="H214" s="21">
        <v>44988</v>
      </c>
      <c r="I214" s="22"/>
      <c r="J214" s="22"/>
      <c r="K214" s="22">
        <v>0</v>
      </c>
      <c r="L214" s="22"/>
      <c r="M214" s="22"/>
      <c r="N214" s="22"/>
      <c r="O214" s="19" t="s">
        <v>135</v>
      </c>
      <c r="P214" s="19" t="s">
        <v>135</v>
      </c>
      <c r="Q214" s="19" t="s">
        <v>55</v>
      </c>
      <c r="R214" s="19">
        <v>1697</v>
      </c>
      <c r="S214" s="19" t="s">
        <v>145</v>
      </c>
      <c r="T214" s="19" t="s">
        <v>145</v>
      </c>
      <c r="U214" s="19" t="e">
        <v>#NAME?</v>
      </c>
      <c r="V214" s="19" t="s">
        <v>80</v>
      </c>
      <c r="W214" s="19" t="s">
        <v>352</v>
      </c>
      <c r="X214" s="23">
        <v>-13</v>
      </c>
      <c r="Y214" s="23">
        <v>-6</v>
      </c>
      <c r="Z214" s="23">
        <v>-13</v>
      </c>
      <c r="AA214" s="23">
        <v>-13</v>
      </c>
      <c r="AB214" s="23">
        <v>-10</v>
      </c>
      <c r="AC214" s="23">
        <v>-6</v>
      </c>
      <c r="AD214" s="19" t="s">
        <v>58</v>
      </c>
      <c r="AE214" s="23">
        <v>-4</v>
      </c>
      <c r="AF214" s="19" t="s">
        <v>58</v>
      </c>
      <c r="AG214" s="23">
        <v>-4</v>
      </c>
      <c r="AH214" s="22">
        <v>0</v>
      </c>
      <c r="AI214" s="19">
        <v>-44974</v>
      </c>
      <c r="AJ214" s="19">
        <v>8</v>
      </c>
      <c r="AK214" s="19">
        <v>-44988</v>
      </c>
      <c r="AL214" s="19" t="s">
        <v>15</v>
      </c>
      <c r="AM214" s="22">
        <v>0</v>
      </c>
      <c r="AN214" s="22" t="s">
        <v>4513</v>
      </c>
      <c r="AO214" s="19" t="e">
        <v>#N/A</v>
      </c>
      <c r="AP214" s="19" t="s">
        <v>664</v>
      </c>
      <c r="AQ214" s="19" t="s">
        <v>140</v>
      </c>
      <c r="AR214" s="19" t="s">
        <v>60</v>
      </c>
      <c r="AS214" s="19" t="s">
        <v>55</v>
      </c>
      <c r="AT214" s="19" t="s">
        <v>659</v>
      </c>
      <c r="AU214" s="19" t="s">
        <v>132</v>
      </c>
      <c r="AV214" s="19" t="s">
        <v>679</v>
      </c>
      <c r="AW214" s="19" t="s">
        <v>3130</v>
      </c>
      <c r="AX214" s="19" t="s">
        <v>1557</v>
      </c>
      <c r="AY214" s="19" t="s">
        <v>55</v>
      </c>
      <c r="AZ214" s="19" t="s">
        <v>3830</v>
      </c>
      <c r="BA214" s="22">
        <v>0</v>
      </c>
      <c r="BB214" s="22"/>
      <c r="BC214" s="22"/>
      <c r="BD214" s="19" t="s">
        <v>2205</v>
      </c>
      <c r="BE214" s="19" t="s">
        <v>660</v>
      </c>
      <c r="BF214" s="19" t="s">
        <v>2204</v>
      </c>
      <c r="BG214" s="19" t="s">
        <v>55</v>
      </c>
      <c r="BH214" s="19" t="s">
        <v>4513</v>
      </c>
      <c r="BI214" s="22" t="s">
        <v>4513</v>
      </c>
      <c r="BJ214" s="22"/>
      <c r="BK214" s="22"/>
      <c r="BL214" s="19" t="s">
        <v>4513</v>
      </c>
      <c r="BM214" s="32" t="s">
        <v>4513</v>
      </c>
      <c r="BN214" s="22" t="s">
        <v>4513</v>
      </c>
      <c r="BO214" s="19" t="s">
        <v>3842</v>
      </c>
      <c r="BP214" s="22"/>
      <c r="BQ214" s="19" t="s">
        <v>64</v>
      </c>
      <c r="BR214" s="22"/>
      <c r="BS214" s="22"/>
      <c r="BT214" s="22"/>
      <c r="BU214" s="19">
        <v>348</v>
      </c>
      <c r="BV214" s="19" t="s">
        <v>4694</v>
      </c>
      <c r="BW214" s="19" t="s">
        <v>3839</v>
      </c>
      <c r="BX214" s="22"/>
      <c r="BY214" s="95" t="str">
        <f>IFERROR(
IF(OR(AZ214="anulado",AZ214="stand by"),CONCATENATE(AZ214,": ",AT214),
IF(OR(YEAR(BA214)=2022,YEAR(BA214)=2023),CONCATENATE("Se activó en ",YEAR(BA214)),
IF(AND(OR(AZ214="En proceso",AZ214="facturando"),AND(AV214="-",BA214="")),"Por revisar",
IF(BA214="",IF(AV214="NUEVAS",CONCATENATE("Estado: ",AZ214,", ",AV214),
IF(AX214=Meses!$A$3,"Por revisar",
IF(AT214="","Sin registro","En programación Frcst."))),"En programación")))),
"Error")</f>
        <v>En programación</v>
      </c>
      <c r="BZ214" s="14" t="str">
        <f t="shared" si="9"/>
        <v/>
      </c>
      <c r="CA214" s="95">
        <f>IF(BY214="En programación Frcst.",VLOOKUP(AX214,Meses!$A$1:$H$14,3+HLOOKUP(Cronograma!AV214,Meses!$D$1:$G$2,2,FALSE),FALSE),
IF(BY214="En programación",BA214,""))</f>
        <v>0</v>
      </c>
      <c r="CB214" s="95" t="str">
        <f t="shared" si="10"/>
        <v>1900/1</v>
      </c>
      <c r="CC214" s="91">
        <f>IFERROR(
(VLOOKUP(MONTH(CA214),Meses!$B$3:$C$14,2,FALSE)-DAY(CA214))/VLOOKUP(MONTH(CA214),Meses!$B$3:$C$14,2,FALSE)*CD214,
"")</f>
        <v>1697</v>
      </c>
      <c r="CD214" s="92">
        <f t="shared" si="11"/>
        <v>1697</v>
      </c>
    </row>
    <row r="215" spans="1:82" ht="31.8" thickBot="1" x14ac:dyDescent="0.6">
      <c r="A215" s="25" t="s">
        <v>728</v>
      </c>
      <c r="B215" s="25" t="s">
        <v>729</v>
      </c>
      <c r="C215" s="25" t="s">
        <v>730</v>
      </c>
      <c r="D215" s="25" t="s">
        <v>53</v>
      </c>
      <c r="E215" s="26">
        <v>44977</v>
      </c>
      <c r="F215" s="26">
        <v>45062.801851851851</v>
      </c>
      <c r="G215" s="26">
        <v>44979</v>
      </c>
      <c r="H215" s="26">
        <v>44981</v>
      </c>
      <c r="I215" s="26">
        <v>44992</v>
      </c>
      <c r="J215" s="26">
        <v>44992</v>
      </c>
      <c r="K215" s="120" t="s">
        <v>4557</v>
      </c>
      <c r="L215" s="25">
        <v>2023024611</v>
      </c>
      <c r="M215" s="26">
        <v>44983</v>
      </c>
      <c r="N215" s="26">
        <v>44994</v>
      </c>
      <c r="O215" s="25" t="s">
        <v>54</v>
      </c>
      <c r="P215" s="25" t="s">
        <v>54</v>
      </c>
      <c r="Q215" s="25" t="s">
        <v>55</v>
      </c>
      <c r="R215" s="25">
        <v>1575</v>
      </c>
      <c r="S215" s="25" t="s">
        <v>4574</v>
      </c>
      <c r="T215" s="25" t="s">
        <v>4574</v>
      </c>
      <c r="U215" s="25" t="e">
        <v>#NAME?</v>
      </c>
      <c r="V215" s="25" t="s">
        <v>80</v>
      </c>
      <c r="W215" s="25" t="s">
        <v>68</v>
      </c>
      <c r="X215" s="23">
        <v>44978</v>
      </c>
      <c r="Y215" s="23">
        <v>44985</v>
      </c>
      <c r="Z215" s="23">
        <v>44978</v>
      </c>
      <c r="AA215" s="23">
        <v>44978</v>
      </c>
      <c r="AB215" s="25" t="s">
        <v>58</v>
      </c>
      <c r="AC215" s="23">
        <v>44981</v>
      </c>
      <c r="AD215" s="25" t="s">
        <v>58</v>
      </c>
      <c r="AE215" s="23">
        <v>44983</v>
      </c>
      <c r="AF215" s="23">
        <v>44985</v>
      </c>
      <c r="AG215" s="23">
        <v>44985</v>
      </c>
      <c r="AH215" s="26">
        <v>44992</v>
      </c>
      <c r="AI215" s="25">
        <v>15</v>
      </c>
      <c r="AJ215" s="25">
        <v>2</v>
      </c>
      <c r="AK215" s="25">
        <v>11</v>
      </c>
      <c r="AL215" s="25" t="s">
        <v>15</v>
      </c>
      <c r="AM215" s="25" t="s">
        <v>4559</v>
      </c>
      <c r="AN215" s="25">
        <v>7</v>
      </c>
      <c r="AO215" s="27"/>
      <c r="AP215" s="25" t="s">
        <v>82</v>
      </c>
      <c r="AQ215" s="25" t="s">
        <v>82</v>
      </c>
      <c r="AR215" s="25" t="s">
        <v>60</v>
      </c>
      <c r="AS215" s="25" t="s">
        <v>55</v>
      </c>
      <c r="AT215" s="25" t="s">
        <v>61</v>
      </c>
      <c r="AU215" s="25" t="s">
        <v>62</v>
      </c>
      <c r="AV215" s="25" t="s">
        <v>63</v>
      </c>
      <c r="AW215" s="25" t="s">
        <v>63</v>
      </c>
      <c r="AX215" s="25" t="s">
        <v>63</v>
      </c>
      <c r="AY215" s="25" t="s">
        <v>64</v>
      </c>
      <c r="AZ215" s="25" t="s">
        <v>3822</v>
      </c>
      <c r="BA215" s="26">
        <v>44994</v>
      </c>
      <c r="BB215" s="25">
        <v>3</v>
      </c>
      <c r="BC215" s="25">
        <v>2023</v>
      </c>
      <c r="BD215" s="25" t="s">
        <v>63</v>
      </c>
      <c r="BE215" s="25" t="s">
        <v>63</v>
      </c>
      <c r="BF215" s="25" t="s">
        <v>63</v>
      </c>
      <c r="BG215" s="25" t="s">
        <v>64</v>
      </c>
      <c r="BH215" s="27" t="s">
        <v>4513</v>
      </c>
      <c r="BI215" s="27" t="s">
        <v>4513</v>
      </c>
      <c r="BJ215" s="27"/>
      <c r="BK215" s="27"/>
      <c r="BL215" s="25" t="s">
        <v>4513</v>
      </c>
      <c r="BM215" s="27" t="s">
        <v>4513</v>
      </c>
      <c r="BN215" s="27" t="s">
        <v>4513</v>
      </c>
      <c r="BO215" s="27"/>
      <c r="BP215" s="27"/>
      <c r="BQ215" s="25" t="s">
        <v>64</v>
      </c>
      <c r="BR215" s="27"/>
      <c r="BS215" s="27"/>
      <c r="BT215" s="25">
        <v>15</v>
      </c>
      <c r="BU215" s="27"/>
      <c r="BV215" s="25"/>
      <c r="BW215" s="25"/>
      <c r="BX215" s="25">
        <v>2023</v>
      </c>
      <c r="BY215" s="95" t="str">
        <f>IFERROR(
IF(OR(AZ215="anulado",AZ215="stand by"),CONCATENATE(AZ215,": ",AT215),
IF(OR(YEAR(BA215)=2022,YEAR(BA215)=2023),CONCATENATE("Se activó en ",YEAR(BA215)),
IF(AND(OR(AZ215="En proceso",AZ215="facturando"),AND(AV215="-",BA215="")),"Por revisar",
IF(BA215="",IF(AV215="NUEVAS",CONCATENATE("Estado: ",AZ215,", ",AV215),
IF(AX215=Meses!$A$3,"Por revisar",
IF(AT215="","Sin registro","En programación Frcst."))),"En programación")))),
"Error")</f>
        <v>Se activó en 2023</v>
      </c>
      <c r="BZ215" s="14" t="str">
        <f t="shared" si="9"/>
        <v/>
      </c>
      <c r="CA215" s="95" t="str">
        <f>IF(BY215="En programación Frcst.",VLOOKUP(AX215,Meses!$A$1:$H$14,3+HLOOKUP(Cronograma!AV215,Meses!$D$1:$G$2,2,FALSE),FALSE),
IF(BY215="En programación",BA215,""))</f>
        <v/>
      </c>
      <c r="CB215" s="95" t="str">
        <f t="shared" si="10"/>
        <v/>
      </c>
      <c r="CC215" s="91" t="str">
        <f>IFERROR(
(VLOOKUP(MONTH(CA215),Meses!$B$3:$C$14,2,FALSE)-DAY(CA215))/VLOOKUP(MONTH(CA215),Meses!$B$3:$C$14,2,FALSE)*CD215,
"")</f>
        <v/>
      </c>
      <c r="CD215" s="92">
        <f t="shared" si="11"/>
        <v>1575</v>
      </c>
    </row>
    <row r="216" spans="1:82" ht="31.8" thickBot="1" x14ac:dyDescent="0.6">
      <c r="A216" s="19" t="s">
        <v>728</v>
      </c>
      <c r="B216" s="19" t="s">
        <v>731</v>
      </c>
      <c r="C216" s="19" t="s">
        <v>732</v>
      </c>
      <c r="D216" s="19" t="s">
        <v>53</v>
      </c>
      <c r="E216" s="21">
        <v>44977</v>
      </c>
      <c r="F216" s="21">
        <v>45062.801608796297</v>
      </c>
      <c r="G216" s="21">
        <v>44979</v>
      </c>
      <c r="H216" s="21">
        <v>44981</v>
      </c>
      <c r="I216" s="21">
        <v>44992</v>
      </c>
      <c r="J216" s="21">
        <v>44992</v>
      </c>
      <c r="K216" s="119" t="s">
        <v>4557</v>
      </c>
      <c r="L216" s="19">
        <v>2023024610</v>
      </c>
      <c r="M216" s="21">
        <v>44983</v>
      </c>
      <c r="N216" s="21">
        <v>44994</v>
      </c>
      <c r="O216" s="19" t="s">
        <v>54</v>
      </c>
      <c r="P216" s="19" t="s">
        <v>54</v>
      </c>
      <c r="Q216" s="19" t="s">
        <v>55</v>
      </c>
      <c r="R216" s="19">
        <v>5631</v>
      </c>
      <c r="S216" s="19" t="s">
        <v>4574</v>
      </c>
      <c r="T216" s="19" t="s">
        <v>4574</v>
      </c>
      <c r="U216" s="19" t="e">
        <v>#NAME?</v>
      </c>
      <c r="V216" s="19" t="s">
        <v>80</v>
      </c>
      <c r="W216" s="19" t="s">
        <v>68</v>
      </c>
      <c r="X216" s="23">
        <v>44978</v>
      </c>
      <c r="Y216" s="23">
        <v>44985</v>
      </c>
      <c r="Z216" s="23">
        <v>44978</v>
      </c>
      <c r="AA216" s="23">
        <v>44978</v>
      </c>
      <c r="AB216" s="19" t="s">
        <v>58</v>
      </c>
      <c r="AC216" s="23">
        <v>44981</v>
      </c>
      <c r="AD216" s="19" t="s">
        <v>58</v>
      </c>
      <c r="AE216" s="23">
        <v>44983</v>
      </c>
      <c r="AF216" s="23">
        <v>44985</v>
      </c>
      <c r="AG216" s="23">
        <v>44985</v>
      </c>
      <c r="AH216" s="21">
        <v>44992</v>
      </c>
      <c r="AI216" s="19">
        <v>15</v>
      </c>
      <c r="AJ216" s="19">
        <v>2</v>
      </c>
      <c r="AK216" s="19">
        <v>11</v>
      </c>
      <c r="AL216" s="19" t="s">
        <v>15</v>
      </c>
      <c r="AM216" s="19" t="s">
        <v>4559</v>
      </c>
      <c r="AN216" s="19">
        <v>7</v>
      </c>
      <c r="AO216" s="22"/>
      <c r="AP216" s="19" t="s">
        <v>82</v>
      </c>
      <c r="AQ216" s="19" t="s">
        <v>82</v>
      </c>
      <c r="AR216" s="19" t="s">
        <v>60</v>
      </c>
      <c r="AS216" s="19" t="s">
        <v>55</v>
      </c>
      <c r="AT216" s="19" t="s">
        <v>61</v>
      </c>
      <c r="AU216" s="19" t="s">
        <v>62</v>
      </c>
      <c r="AV216" s="19" t="s">
        <v>63</v>
      </c>
      <c r="AW216" s="19" t="s">
        <v>63</v>
      </c>
      <c r="AX216" s="19" t="s">
        <v>63</v>
      </c>
      <c r="AY216" s="19" t="s">
        <v>64</v>
      </c>
      <c r="AZ216" s="19" t="s">
        <v>3822</v>
      </c>
      <c r="BA216" s="21">
        <v>44994</v>
      </c>
      <c r="BB216" s="19">
        <v>3</v>
      </c>
      <c r="BC216" s="19">
        <v>2023</v>
      </c>
      <c r="BD216" s="19" t="s">
        <v>63</v>
      </c>
      <c r="BE216" s="19" t="s">
        <v>63</v>
      </c>
      <c r="BF216" s="19" t="s">
        <v>63</v>
      </c>
      <c r="BG216" s="19" t="s">
        <v>64</v>
      </c>
      <c r="BH216" s="22" t="s">
        <v>4513</v>
      </c>
      <c r="BI216" s="22" t="s">
        <v>4513</v>
      </c>
      <c r="BJ216" s="22"/>
      <c r="BK216" s="22"/>
      <c r="BL216" s="19" t="s">
        <v>4513</v>
      </c>
      <c r="BM216" s="22" t="s">
        <v>4513</v>
      </c>
      <c r="BN216" s="22" t="s">
        <v>4513</v>
      </c>
      <c r="BO216" s="22"/>
      <c r="BP216" s="22"/>
      <c r="BQ216" s="19" t="s">
        <v>64</v>
      </c>
      <c r="BR216" s="22"/>
      <c r="BS216" s="22"/>
      <c r="BT216" s="19">
        <v>15</v>
      </c>
      <c r="BU216" s="22"/>
      <c r="BV216" s="19"/>
      <c r="BW216" s="19"/>
      <c r="BX216" s="19">
        <v>2023</v>
      </c>
      <c r="BY216" s="95" t="str">
        <f>IFERROR(
IF(OR(AZ216="anulado",AZ216="stand by"),CONCATENATE(AZ216,": ",AT216),
IF(OR(YEAR(BA216)=2022,YEAR(BA216)=2023),CONCATENATE("Se activó en ",YEAR(BA216)),
IF(AND(OR(AZ216="En proceso",AZ216="facturando"),AND(AV216="-",BA216="")),"Por revisar",
IF(BA216="",IF(AV216="NUEVAS",CONCATENATE("Estado: ",AZ216,", ",AV216),
IF(AX216=Meses!$A$3,"Por revisar",
IF(AT216="","Sin registro","En programación Frcst."))),"En programación")))),
"Error")</f>
        <v>Se activó en 2023</v>
      </c>
      <c r="BZ216" s="14" t="str">
        <f t="shared" si="9"/>
        <v/>
      </c>
      <c r="CA216" s="95" t="str">
        <f>IF(BY216="En programación Frcst.",VLOOKUP(AX216,Meses!$A$1:$H$14,3+HLOOKUP(Cronograma!AV216,Meses!$D$1:$G$2,2,FALSE),FALSE),
IF(BY216="En programación",BA216,""))</f>
        <v/>
      </c>
      <c r="CB216" s="95" t="str">
        <f t="shared" si="10"/>
        <v/>
      </c>
      <c r="CC216" s="91" t="str">
        <f>IFERROR(
(VLOOKUP(MONTH(CA216),Meses!$B$3:$C$14,2,FALSE)-DAY(CA216))/VLOOKUP(MONTH(CA216),Meses!$B$3:$C$14,2,FALSE)*CD216,
"")</f>
        <v/>
      </c>
      <c r="CD216" s="92">
        <f t="shared" si="11"/>
        <v>5631</v>
      </c>
    </row>
    <row r="217" spans="1:82" ht="47.4" thickBot="1" x14ac:dyDescent="0.6">
      <c r="A217" s="25" t="s">
        <v>733</v>
      </c>
      <c r="B217" s="25" t="s">
        <v>734</v>
      </c>
      <c r="C217" s="25" t="s">
        <v>735</v>
      </c>
      <c r="D217" s="25" t="s">
        <v>53</v>
      </c>
      <c r="E217" s="26">
        <v>44977</v>
      </c>
      <c r="F217" s="26">
        <v>45062.80164351852</v>
      </c>
      <c r="G217" s="26">
        <v>44981</v>
      </c>
      <c r="H217" s="26">
        <v>44988</v>
      </c>
      <c r="I217" s="26">
        <v>45001</v>
      </c>
      <c r="J217" s="26">
        <v>45001</v>
      </c>
      <c r="K217" s="120" t="s">
        <v>4557</v>
      </c>
      <c r="L217" s="25">
        <v>2023040491</v>
      </c>
      <c r="M217" s="26">
        <v>45024</v>
      </c>
      <c r="N217" s="26">
        <v>45036</v>
      </c>
      <c r="O217" s="25" t="s">
        <v>72</v>
      </c>
      <c r="P217" s="25" t="s">
        <v>72</v>
      </c>
      <c r="Q217" s="25" t="s">
        <v>55</v>
      </c>
      <c r="R217" s="25">
        <v>4644</v>
      </c>
      <c r="S217" s="25" t="s">
        <v>4558</v>
      </c>
      <c r="T217" s="25" t="s">
        <v>4558</v>
      </c>
      <c r="U217" s="25" t="e">
        <v>#NAME?</v>
      </c>
      <c r="V217" s="25" t="s">
        <v>80</v>
      </c>
      <c r="W217" s="25" t="s">
        <v>129</v>
      </c>
      <c r="X217" s="23">
        <v>44992</v>
      </c>
      <c r="Y217" s="23">
        <v>44999</v>
      </c>
      <c r="Z217" s="23">
        <v>44992</v>
      </c>
      <c r="AA217" s="23">
        <v>44992</v>
      </c>
      <c r="AB217" s="25" t="s">
        <v>58</v>
      </c>
      <c r="AC217" s="23">
        <v>44995</v>
      </c>
      <c r="AD217" s="25" t="s">
        <v>58</v>
      </c>
      <c r="AE217" s="23">
        <v>44997</v>
      </c>
      <c r="AF217" s="25" t="s">
        <v>58</v>
      </c>
      <c r="AG217" s="23">
        <v>44997</v>
      </c>
      <c r="AH217" s="26">
        <v>45001</v>
      </c>
      <c r="AI217" s="25">
        <v>24</v>
      </c>
      <c r="AJ217" s="25">
        <v>7</v>
      </c>
      <c r="AK217" s="25">
        <v>13</v>
      </c>
      <c r="AL217" s="25" t="s">
        <v>15</v>
      </c>
      <c r="AM217" s="25" t="s">
        <v>4559</v>
      </c>
      <c r="AN217" s="25">
        <v>16</v>
      </c>
      <c r="AO217" s="27"/>
      <c r="AP217" s="25" t="s">
        <v>76</v>
      </c>
      <c r="AQ217" s="25" t="s">
        <v>76</v>
      </c>
      <c r="AR217" s="25" t="s">
        <v>60</v>
      </c>
      <c r="AS217" s="25" t="s">
        <v>55</v>
      </c>
      <c r="AT217" s="25" t="s">
        <v>61</v>
      </c>
      <c r="AU217" s="25" t="s">
        <v>132</v>
      </c>
      <c r="AV217" s="25" t="s">
        <v>63</v>
      </c>
      <c r="AW217" s="25" t="s">
        <v>63</v>
      </c>
      <c r="AX217" s="25" t="s">
        <v>63</v>
      </c>
      <c r="AY217" s="25" t="s">
        <v>64</v>
      </c>
      <c r="AZ217" s="25" t="s">
        <v>3822</v>
      </c>
      <c r="BA217" s="26">
        <v>45036</v>
      </c>
      <c r="BB217" s="25">
        <v>4</v>
      </c>
      <c r="BC217" s="25">
        <v>2023</v>
      </c>
      <c r="BD217" s="25" t="s">
        <v>63</v>
      </c>
      <c r="BE217" s="25" t="s">
        <v>63</v>
      </c>
      <c r="BF217" s="25" t="s">
        <v>63</v>
      </c>
      <c r="BG217" s="25" t="s">
        <v>64</v>
      </c>
      <c r="BH217" s="27" t="s">
        <v>4513</v>
      </c>
      <c r="BI217" s="27" t="s">
        <v>4513</v>
      </c>
      <c r="BJ217" s="27"/>
      <c r="BK217" s="27"/>
      <c r="BL217" s="25" t="s">
        <v>4513</v>
      </c>
      <c r="BM217" s="27" t="s">
        <v>4513</v>
      </c>
      <c r="BN217" s="27" t="s">
        <v>4513</v>
      </c>
      <c r="BO217" s="27"/>
      <c r="BP217" s="27"/>
      <c r="BQ217" s="25" t="s">
        <v>64</v>
      </c>
      <c r="BR217" s="27"/>
      <c r="BS217" s="27"/>
      <c r="BT217" s="25">
        <v>24</v>
      </c>
      <c r="BU217" s="27"/>
      <c r="BV217" s="25"/>
      <c r="BW217" s="25"/>
      <c r="BX217" s="25">
        <v>2023</v>
      </c>
      <c r="BY217" s="95" t="str">
        <f>IFERROR(
IF(OR(AZ217="anulado",AZ217="stand by"),CONCATENATE(AZ217,": ",AT217),
IF(OR(YEAR(BA217)=2022,YEAR(BA217)=2023),CONCATENATE("Se activó en ",YEAR(BA217)),
IF(AND(OR(AZ217="En proceso",AZ217="facturando"),AND(AV217="-",BA217="")),"Por revisar",
IF(BA217="",IF(AV217="NUEVAS",CONCATENATE("Estado: ",AZ217,", ",AV217),
IF(AX217=Meses!$A$3,"Por revisar",
IF(AT217="","Sin registro","En programación Frcst."))),"En programación")))),
"Error")</f>
        <v>Se activó en 2023</v>
      </c>
      <c r="BZ217" s="14" t="str">
        <f t="shared" si="9"/>
        <v/>
      </c>
      <c r="CA217" s="95" t="str">
        <f>IF(BY217="En programación Frcst.",VLOOKUP(AX217,Meses!$A$1:$H$14,3+HLOOKUP(Cronograma!AV217,Meses!$D$1:$G$2,2,FALSE),FALSE),
IF(BY217="En programación",BA217,""))</f>
        <v/>
      </c>
      <c r="CB217" s="95" t="str">
        <f t="shared" si="10"/>
        <v/>
      </c>
      <c r="CC217" s="91" t="str">
        <f>IFERROR(
(VLOOKUP(MONTH(CA217),Meses!$B$3:$C$14,2,FALSE)-DAY(CA217))/VLOOKUP(MONTH(CA217),Meses!$B$3:$C$14,2,FALSE)*CD217,
"")</f>
        <v/>
      </c>
      <c r="CD217" s="92">
        <f t="shared" si="11"/>
        <v>4644</v>
      </c>
    </row>
    <row r="218" spans="1:82" ht="31.8" thickBot="1" x14ac:dyDescent="0.6">
      <c r="A218" s="19" t="s">
        <v>733</v>
      </c>
      <c r="B218" s="19" t="s">
        <v>736</v>
      </c>
      <c r="C218" s="19" t="s">
        <v>737</v>
      </c>
      <c r="D218" s="19" t="s">
        <v>53</v>
      </c>
      <c r="E218" s="21">
        <v>44977</v>
      </c>
      <c r="F218" s="21">
        <v>45062.80190972222</v>
      </c>
      <c r="G218" s="21">
        <v>44981</v>
      </c>
      <c r="H218" s="21">
        <v>44988</v>
      </c>
      <c r="I218" s="21">
        <v>44999</v>
      </c>
      <c r="J218" s="21">
        <v>44999</v>
      </c>
      <c r="K218" s="119" t="s">
        <v>4557</v>
      </c>
      <c r="L218" s="19">
        <v>2023040493</v>
      </c>
      <c r="M218" s="21">
        <v>45024</v>
      </c>
      <c r="N218" s="21">
        <v>45036</v>
      </c>
      <c r="O218" s="19" t="s">
        <v>72</v>
      </c>
      <c r="P218" s="19" t="s">
        <v>72</v>
      </c>
      <c r="Q218" s="19" t="s">
        <v>55</v>
      </c>
      <c r="R218" s="19">
        <v>10200</v>
      </c>
      <c r="S218" s="19" t="s">
        <v>4558</v>
      </c>
      <c r="T218" s="19" t="s">
        <v>4558</v>
      </c>
      <c r="U218" s="19" t="e">
        <v>#NAME?</v>
      </c>
      <c r="V218" s="19" t="s">
        <v>80</v>
      </c>
      <c r="W218" s="19" t="s">
        <v>129</v>
      </c>
      <c r="X218" s="23">
        <v>44990</v>
      </c>
      <c r="Y218" s="23">
        <v>44997</v>
      </c>
      <c r="Z218" s="23">
        <v>44990</v>
      </c>
      <c r="AA218" s="23">
        <v>44990</v>
      </c>
      <c r="AB218" s="19" t="s">
        <v>58</v>
      </c>
      <c r="AC218" s="23">
        <v>44993</v>
      </c>
      <c r="AD218" s="19" t="s">
        <v>58</v>
      </c>
      <c r="AE218" s="23">
        <v>44995</v>
      </c>
      <c r="AF218" s="19" t="s">
        <v>58</v>
      </c>
      <c r="AG218" s="23">
        <v>44995</v>
      </c>
      <c r="AH218" s="21">
        <v>44999</v>
      </c>
      <c r="AI218" s="19">
        <v>22</v>
      </c>
      <c r="AJ218" s="19">
        <v>7</v>
      </c>
      <c r="AK218" s="19">
        <v>11</v>
      </c>
      <c r="AL218" s="19" t="s">
        <v>15</v>
      </c>
      <c r="AM218" s="19" t="s">
        <v>4559</v>
      </c>
      <c r="AN218" s="19">
        <v>14</v>
      </c>
      <c r="AO218" s="22"/>
      <c r="AP218" s="19" t="s">
        <v>76</v>
      </c>
      <c r="AQ218" s="19" t="s">
        <v>76</v>
      </c>
      <c r="AR218" s="19" t="s">
        <v>94</v>
      </c>
      <c r="AS218" s="19" t="s">
        <v>55</v>
      </c>
      <c r="AT218" s="19" t="s">
        <v>61</v>
      </c>
      <c r="AU218" s="19" t="s">
        <v>132</v>
      </c>
      <c r="AV218" s="19" t="s">
        <v>63</v>
      </c>
      <c r="AW218" s="19" t="s">
        <v>63</v>
      </c>
      <c r="AX218" s="19" t="s">
        <v>63</v>
      </c>
      <c r="AY218" s="19" t="s">
        <v>64</v>
      </c>
      <c r="AZ218" s="19" t="s">
        <v>3822</v>
      </c>
      <c r="BA218" s="21">
        <v>45036</v>
      </c>
      <c r="BB218" s="19">
        <v>4</v>
      </c>
      <c r="BC218" s="19">
        <v>2023</v>
      </c>
      <c r="BD218" s="19" t="s">
        <v>63</v>
      </c>
      <c r="BE218" s="19" t="s">
        <v>63</v>
      </c>
      <c r="BF218" s="19" t="s">
        <v>63</v>
      </c>
      <c r="BG218" s="19" t="s">
        <v>64</v>
      </c>
      <c r="BH218" s="22" t="s">
        <v>4513</v>
      </c>
      <c r="BI218" s="22" t="s">
        <v>4513</v>
      </c>
      <c r="BJ218" s="22"/>
      <c r="BK218" s="22"/>
      <c r="BL218" s="19" t="s">
        <v>4513</v>
      </c>
      <c r="BM218" s="22" t="s">
        <v>4513</v>
      </c>
      <c r="BN218" s="22" t="s">
        <v>4513</v>
      </c>
      <c r="BO218" s="22"/>
      <c r="BP218" s="22"/>
      <c r="BQ218" s="19" t="s">
        <v>64</v>
      </c>
      <c r="BR218" s="22"/>
      <c r="BS218" s="22"/>
      <c r="BT218" s="19">
        <v>22</v>
      </c>
      <c r="BU218" s="22"/>
      <c r="BV218" s="19"/>
      <c r="BW218" s="19"/>
      <c r="BX218" s="19">
        <v>2023</v>
      </c>
      <c r="BY218" s="95" t="str">
        <f>IFERROR(
IF(OR(AZ218="anulado",AZ218="stand by"),CONCATENATE(AZ218,": ",AT218),
IF(OR(YEAR(BA218)=2022,YEAR(BA218)=2023),CONCATENATE("Se activó en ",YEAR(BA218)),
IF(AND(OR(AZ218="En proceso",AZ218="facturando"),AND(AV218="-",BA218="")),"Por revisar",
IF(BA218="",IF(AV218="NUEVAS",CONCATENATE("Estado: ",AZ218,", ",AV218),
IF(AX218=Meses!$A$3,"Por revisar",
IF(AT218="","Sin registro","En programación Frcst."))),"En programación")))),
"Error")</f>
        <v>Se activó en 2023</v>
      </c>
      <c r="BZ218" s="14" t="str">
        <f t="shared" si="9"/>
        <v/>
      </c>
      <c r="CA218" s="95" t="str">
        <f>IF(BY218="En programación Frcst.",VLOOKUP(AX218,Meses!$A$1:$H$14,3+HLOOKUP(Cronograma!AV218,Meses!$D$1:$G$2,2,FALSE),FALSE),
IF(BY218="En programación",BA218,""))</f>
        <v/>
      </c>
      <c r="CB218" s="95" t="str">
        <f t="shared" si="10"/>
        <v/>
      </c>
      <c r="CC218" s="91" t="str">
        <f>IFERROR(
(VLOOKUP(MONTH(CA218),Meses!$B$3:$C$14,2,FALSE)-DAY(CA218))/VLOOKUP(MONTH(CA218),Meses!$B$3:$C$14,2,FALSE)*CD218,
"")</f>
        <v/>
      </c>
      <c r="CD218" s="92">
        <f t="shared" si="11"/>
        <v>10200</v>
      </c>
    </row>
    <row r="219" spans="1:82" ht="47.4" thickBot="1" x14ac:dyDescent="0.6">
      <c r="A219" s="25" t="s">
        <v>738</v>
      </c>
      <c r="B219" s="25" t="s">
        <v>739</v>
      </c>
      <c r="C219" s="25" t="s">
        <v>740</v>
      </c>
      <c r="D219" s="25" t="s">
        <v>53</v>
      </c>
      <c r="E219" s="26">
        <v>44978</v>
      </c>
      <c r="F219" s="26">
        <v>45062.801678240743</v>
      </c>
      <c r="G219" s="26">
        <v>44980</v>
      </c>
      <c r="H219" s="26">
        <v>44988</v>
      </c>
      <c r="I219" s="26">
        <v>45001</v>
      </c>
      <c r="J219" s="26">
        <v>45001</v>
      </c>
      <c r="K219" s="120" t="s">
        <v>4557</v>
      </c>
      <c r="L219" s="25">
        <v>2023030921</v>
      </c>
      <c r="M219" s="26">
        <v>44990</v>
      </c>
      <c r="N219" s="26">
        <v>45001</v>
      </c>
      <c r="O219" s="25" t="s">
        <v>741</v>
      </c>
      <c r="P219" s="25" t="s">
        <v>54</v>
      </c>
      <c r="Q219" s="25" t="s">
        <v>55</v>
      </c>
      <c r="R219" s="25">
        <v>5256</v>
      </c>
      <c r="S219" s="25" t="s">
        <v>4558</v>
      </c>
      <c r="T219" s="25" t="s">
        <v>4558</v>
      </c>
      <c r="U219" s="25" t="e">
        <v>#NAME?</v>
      </c>
      <c r="V219" s="25" t="s">
        <v>80</v>
      </c>
      <c r="W219" s="25" t="s">
        <v>68</v>
      </c>
      <c r="X219" s="23">
        <v>44987</v>
      </c>
      <c r="Y219" s="23">
        <v>44994</v>
      </c>
      <c r="Z219" s="23">
        <v>44987</v>
      </c>
      <c r="AA219" s="23">
        <v>44987</v>
      </c>
      <c r="AB219" s="25" t="s">
        <v>58</v>
      </c>
      <c r="AC219" s="23">
        <v>44990</v>
      </c>
      <c r="AD219" s="25" t="s">
        <v>58</v>
      </c>
      <c r="AE219" s="23">
        <v>44992</v>
      </c>
      <c r="AF219" s="23">
        <v>44994</v>
      </c>
      <c r="AG219" s="23">
        <v>44994</v>
      </c>
      <c r="AH219" s="26">
        <v>45001</v>
      </c>
      <c r="AI219" s="25">
        <v>23</v>
      </c>
      <c r="AJ219" s="25">
        <v>8</v>
      </c>
      <c r="AK219" s="25">
        <v>13</v>
      </c>
      <c r="AL219" s="25" t="s">
        <v>15</v>
      </c>
      <c r="AM219" s="25" t="s">
        <v>4559</v>
      </c>
      <c r="AN219" s="25">
        <v>16</v>
      </c>
      <c r="AO219" s="27"/>
      <c r="AP219" s="25" t="s">
        <v>82</v>
      </c>
      <c r="AQ219" s="25" t="s">
        <v>82</v>
      </c>
      <c r="AR219" s="25" t="s">
        <v>60</v>
      </c>
      <c r="AS219" s="25" t="s">
        <v>55</v>
      </c>
      <c r="AT219" s="25" t="s">
        <v>61</v>
      </c>
      <c r="AU219" s="25" t="s">
        <v>179</v>
      </c>
      <c r="AV219" s="25" t="s">
        <v>63</v>
      </c>
      <c r="AW219" s="25" t="s">
        <v>63</v>
      </c>
      <c r="AX219" s="25" t="s">
        <v>63</v>
      </c>
      <c r="AY219" s="25" t="s">
        <v>64</v>
      </c>
      <c r="AZ219" s="25" t="s">
        <v>3822</v>
      </c>
      <c r="BA219" s="26">
        <v>45001</v>
      </c>
      <c r="BB219" s="25">
        <v>3</v>
      </c>
      <c r="BC219" s="25">
        <v>2023</v>
      </c>
      <c r="BD219" s="25" t="s">
        <v>63</v>
      </c>
      <c r="BE219" s="25" t="s">
        <v>63</v>
      </c>
      <c r="BF219" s="25" t="s">
        <v>63</v>
      </c>
      <c r="BG219" s="25" t="s">
        <v>64</v>
      </c>
      <c r="BH219" s="27" t="s">
        <v>4513</v>
      </c>
      <c r="BI219" s="27" t="s">
        <v>4513</v>
      </c>
      <c r="BJ219" s="27"/>
      <c r="BK219" s="27"/>
      <c r="BL219" s="25" t="s">
        <v>4513</v>
      </c>
      <c r="BM219" s="27" t="s">
        <v>4513</v>
      </c>
      <c r="BN219" s="27" t="s">
        <v>4513</v>
      </c>
      <c r="BO219" s="27"/>
      <c r="BP219" s="27"/>
      <c r="BQ219" s="25" t="s">
        <v>64</v>
      </c>
      <c r="BR219" s="27"/>
      <c r="BS219" s="27"/>
      <c r="BT219" s="25">
        <v>23</v>
      </c>
      <c r="BU219" s="27"/>
      <c r="BV219" s="25"/>
      <c r="BW219" s="25"/>
      <c r="BX219" s="25">
        <v>2023</v>
      </c>
      <c r="BY219" s="95" t="str">
        <f>IFERROR(
IF(OR(AZ219="anulado",AZ219="stand by"),CONCATENATE(AZ219,": ",AT219),
IF(OR(YEAR(BA219)=2022,YEAR(BA219)=2023),CONCATENATE("Se activó en ",YEAR(BA219)),
IF(AND(OR(AZ219="En proceso",AZ219="facturando"),AND(AV219="-",BA219="")),"Por revisar",
IF(BA219="",IF(AV219="NUEVAS",CONCATENATE("Estado: ",AZ219,", ",AV219),
IF(AX219=Meses!$A$3,"Por revisar",
IF(AT219="","Sin registro","En programación Frcst."))),"En programación")))),
"Error")</f>
        <v>Se activó en 2023</v>
      </c>
      <c r="BZ219" s="14" t="str">
        <f t="shared" si="9"/>
        <v/>
      </c>
      <c r="CA219" s="95" t="str">
        <f>IF(BY219="En programación Frcst.",VLOOKUP(AX219,Meses!$A$1:$H$14,3+HLOOKUP(Cronograma!AV219,Meses!$D$1:$G$2,2,FALSE),FALSE),
IF(BY219="En programación",BA219,""))</f>
        <v/>
      </c>
      <c r="CB219" s="95" t="str">
        <f t="shared" si="10"/>
        <v/>
      </c>
      <c r="CC219" s="91" t="str">
        <f>IFERROR(
(VLOOKUP(MONTH(CA219),Meses!$B$3:$C$14,2,FALSE)-DAY(CA219))/VLOOKUP(MONTH(CA219),Meses!$B$3:$C$14,2,FALSE)*CD219,
"")</f>
        <v/>
      </c>
      <c r="CD219" s="92">
        <f t="shared" si="11"/>
        <v>5256</v>
      </c>
    </row>
    <row r="220" spans="1:82" ht="47.4" thickBot="1" x14ac:dyDescent="0.6">
      <c r="A220" s="19" t="s">
        <v>738</v>
      </c>
      <c r="B220" s="19" t="s">
        <v>742</v>
      </c>
      <c r="C220" s="19" t="s">
        <v>743</v>
      </c>
      <c r="D220" s="19" t="s">
        <v>53</v>
      </c>
      <c r="E220" s="21">
        <v>44978</v>
      </c>
      <c r="F220" s="21">
        <v>45062.801562499997</v>
      </c>
      <c r="G220" s="21">
        <v>44980</v>
      </c>
      <c r="H220" s="21">
        <v>44988</v>
      </c>
      <c r="I220" s="21">
        <v>45001</v>
      </c>
      <c r="J220" s="21">
        <v>45001</v>
      </c>
      <c r="K220" s="119" t="s">
        <v>4557</v>
      </c>
      <c r="L220" s="19">
        <v>2023030923</v>
      </c>
      <c r="M220" s="21">
        <v>44990</v>
      </c>
      <c r="N220" s="21">
        <v>45001</v>
      </c>
      <c r="O220" s="19" t="s">
        <v>741</v>
      </c>
      <c r="P220" s="19" t="s">
        <v>54</v>
      </c>
      <c r="Q220" s="19" t="s">
        <v>55</v>
      </c>
      <c r="R220" s="19">
        <v>6585</v>
      </c>
      <c r="S220" s="19" t="s">
        <v>4558</v>
      </c>
      <c r="T220" s="19" t="s">
        <v>4558</v>
      </c>
      <c r="U220" s="19" t="e">
        <v>#NAME?</v>
      </c>
      <c r="V220" s="19" t="s">
        <v>80</v>
      </c>
      <c r="W220" s="19" t="s">
        <v>68</v>
      </c>
      <c r="X220" s="23">
        <v>44987</v>
      </c>
      <c r="Y220" s="23">
        <v>44994</v>
      </c>
      <c r="Z220" s="23">
        <v>44987</v>
      </c>
      <c r="AA220" s="23">
        <v>44987</v>
      </c>
      <c r="AB220" s="19" t="s">
        <v>58</v>
      </c>
      <c r="AC220" s="23">
        <v>44990</v>
      </c>
      <c r="AD220" s="19" t="s">
        <v>58</v>
      </c>
      <c r="AE220" s="23">
        <v>44992</v>
      </c>
      <c r="AF220" s="23">
        <v>44994</v>
      </c>
      <c r="AG220" s="23">
        <v>44994</v>
      </c>
      <c r="AH220" s="21">
        <v>45001</v>
      </c>
      <c r="AI220" s="19">
        <v>23</v>
      </c>
      <c r="AJ220" s="19">
        <v>8</v>
      </c>
      <c r="AK220" s="19">
        <v>13</v>
      </c>
      <c r="AL220" s="19" t="s">
        <v>15</v>
      </c>
      <c r="AM220" s="19" t="s">
        <v>4559</v>
      </c>
      <c r="AN220" s="19">
        <v>16</v>
      </c>
      <c r="AO220" s="22"/>
      <c r="AP220" s="19" t="s">
        <v>82</v>
      </c>
      <c r="AQ220" s="19" t="s">
        <v>82</v>
      </c>
      <c r="AR220" s="19" t="s">
        <v>60</v>
      </c>
      <c r="AS220" s="19" t="s">
        <v>55</v>
      </c>
      <c r="AT220" s="19" t="s">
        <v>61</v>
      </c>
      <c r="AU220" s="19" t="s">
        <v>179</v>
      </c>
      <c r="AV220" s="19" t="s">
        <v>63</v>
      </c>
      <c r="AW220" s="19" t="s">
        <v>63</v>
      </c>
      <c r="AX220" s="19" t="s">
        <v>63</v>
      </c>
      <c r="AY220" s="19" t="s">
        <v>64</v>
      </c>
      <c r="AZ220" s="19" t="s">
        <v>3822</v>
      </c>
      <c r="BA220" s="21">
        <v>45001</v>
      </c>
      <c r="BB220" s="19">
        <v>3</v>
      </c>
      <c r="BC220" s="19">
        <v>2023</v>
      </c>
      <c r="BD220" s="19" t="s">
        <v>63</v>
      </c>
      <c r="BE220" s="19" t="s">
        <v>63</v>
      </c>
      <c r="BF220" s="19" t="s">
        <v>63</v>
      </c>
      <c r="BG220" s="19" t="s">
        <v>64</v>
      </c>
      <c r="BH220" s="22" t="s">
        <v>4513</v>
      </c>
      <c r="BI220" s="22" t="s">
        <v>4513</v>
      </c>
      <c r="BJ220" s="22"/>
      <c r="BK220" s="22"/>
      <c r="BL220" s="19" t="s">
        <v>4513</v>
      </c>
      <c r="BM220" s="22" t="s">
        <v>4513</v>
      </c>
      <c r="BN220" s="22" t="s">
        <v>4513</v>
      </c>
      <c r="BO220" s="22"/>
      <c r="BP220" s="22"/>
      <c r="BQ220" s="19" t="s">
        <v>64</v>
      </c>
      <c r="BR220" s="22"/>
      <c r="BS220" s="22"/>
      <c r="BT220" s="19">
        <v>23</v>
      </c>
      <c r="BU220" s="22"/>
      <c r="BV220" s="19"/>
      <c r="BW220" s="19"/>
      <c r="BX220" s="19">
        <v>2023</v>
      </c>
      <c r="BY220" s="95" t="str">
        <f>IFERROR(
IF(OR(AZ220="anulado",AZ220="stand by"),CONCATENATE(AZ220,": ",AT220),
IF(OR(YEAR(BA220)=2022,YEAR(BA220)=2023),CONCATENATE("Se activó en ",YEAR(BA220)),
IF(AND(OR(AZ220="En proceso",AZ220="facturando"),AND(AV220="-",BA220="")),"Por revisar",
IF(BA220="",IF(AV220="NUEVAS",CONCATENATE("Estado: ",AZ220,", ",AV220),
IF(AX220=Meses!$A$3,"Por revisar",
IF(AT220="","Sin registro","En programación Frcst."))),"En programación")))),
"Error")</f>
        <v>Se activó en 2023</v>
      </c>
      <c r="BZ220" s="14" t="str">
        <f t="shared" si="9"/>
        <v/>
      </c>
      <c r="CA220" s="95" t="str">
        <f>IF(BY220="En programación Frcst.",VLOOKUP(AX220,Meses!$A$1:$H$14,3+HLOOKUP(Cronograma!AV220,Meses!$D$1:$G$2,2,FALSE),FALSE),
IF(BY220="En programación",BA220,""))</f>
        <v/>
      </c>
      <c r="CB220" s="95" t="str">
        <f t="shared" si="10"/>
        <v/>
      </c>
      <c r="CC220" s="91" t="str">
        <f>IFERROR(
(VLOOKUP(MONTH(CA220),Meses!$B$3:$C$14,2,FALSE)-DAY(CA220))/VLOOKUP(MONTH(CA220),Meses!$B$3:$C$14,2,FALSE)*CD220,
"")</f>
        <v/>
      </c>
      <c r="CD220" s="92">
        <f t="shared" si="11"/>
        <v>6585</v>
      </c>
    </row>
    <row r="221" spans="1:82" ht="31.8" thickBot="1" x14ac:dyDescent="0.6">
      <c r="A221" s="25" t="s">
        <v>738</v>
      </c>
      <c r="B221" s="25" t="s">
        <v>744</v>
      </c>
      <c r="C221" s="25" t="s">
        <v>745</v>
      </c>
      <c r="D221" s="25" t="s">
        <v>53</v>
      </c>
      <c r="E221" s="26">
        <v>44978</v>
      </c>
      <c r="F221" s="26">
        <v>45062.801354166673</v>
      </c>
      <c r="G221" s="26">
        <v>44980</v>
      </c>
      <c r="H221" s="26">
        <v>44988</v>
      </c>
      <c r="I221" s="26">
        <v>45001</v>
      </c>
      <c r="J221" s="26">
        <v>45001</v>
      </c>
      <c r="K221" s="120" t="s">
        <v>4557</v>
      </c>
      <c r="L221" s="25">
        <v>2023030924</v>
      </c>
      <c r="M221" s="26">
        <v>44990</v>
      </c>
      <c r="N221" s="26">
        <v>45001</v>
      </c>
      <c r="O221" s="25" t="s">
        <v>741</v>
      </c>
      <c r="P221" s="25" t="s">
        <v>54</v>
      </c>
      <c r="Q221" s="25" t="s">
        <v>55</v>
      </c>
      <c r="R221" s="25">
        <v>12732</v>
      </c>
      <c r="S221" s="25" t="s">
        <v>4558</v>
      </c>
      <c r="T221" s="25" t="s">
        <v>4558</v>
      </c>
      <c r="U221" s="25" t="e">
        <v>#NAME?</v>
      </c>
      <c r="V221" s="25" t="s">
        <v>136</v>
      </c>
      <c r="W221" s="25" t="s">
        <v>155</v>
      </c>
      <c r="X221" s="23">
        <v>44982</v>
      </c>
      <c r="Y221" s="23">
        <v>44989</v>
      </c>
      <c r="Z221" s="23">
        <v>44982</v>
      </c>
      <c r="AA221" s="23">
        <v>44982</v>
      </c>
      <c r="AB221" s="25" t="s">
        <v>58</v>
      </c>
      <c r="AC221" s="23">
        <v>44985</v>
      </c>
      <c r="AD221" s="23">
        <v>44987</v>
      </c>
      <c r="AE221" s="23">
        <v>44992</v>
      </c>
      <c r="AF221" s="23">
        <v>44994</v>
      </c>
      <c r="AG221" s="23">
        <v>44994</v>
      </c>
      <c r="AH221" s="26">
        <v>45001</v>
      </c>
      <c r="AI221" s="25">
        <v>23</v>
      </c>
      <c r="AJ221" s="25">
        <v>8</v>
      </c>
      <c r="AK221" s="25">
        <v>13</v>
      </c>
      <c r="AL221" s="25" t="s">
        <v>15</v>
      </c>
      <c r="AM221" s="25" t="s">
        <v>4559</v>
      </c>
      <c r="AN221" s="25">
        <v>16</v>
      </c>
      <c r="AO221" s="27"/>
      <c r="AP221" s="25" t="s">
        <v>82</v>
      </c>
      <c r="AQ221" s="25" t="s">
        <v>82</v>
      </c>
      <c r="AR221" s="25" t="s">
        <v>94</v>
      </c>
      <c r="AS221" s="25" t="s">
        <v>55</v>
      </c>
      <c r="AT221" s="25" t="s">
        <v>61</v>
      </c>
      <c r="AU221" s="25" t="s">
        <v>179</v>
      </c>
      <c r="AV221" s="25" t="s">
        <v>63</v>
      </c>
      <c r="AW221" s="25" t="s">
        <v>63</v>
      </c>
      <c r="AX221" s="25" t="s">
        <v>63</v>
      </c>
      <c r="AY221" s="25" t="s">
        <v>64</v>
      </c>
      <c r="AZ221" s="25" t="s">
        <v>3822</v>
      </c>
      <c r="BA221" s="26">
        <v>45001</v>
      </c>
      <c r="BB221" s="25">
        <v>3</v>
      </c>
      <c r="BC221" s="25">
        <v>2023</v>
      </c>
      <c r="BD221" s="25" t="s">
        <v>63</v>
      </c>
      <c r="BE221" s="25" t="s">
        <v>63</v>
      </c>
      <c r="BF221" s="25" t="s">
        <v>63</v>
      </c>
      <c r="BG221" s="25" t="s">
        <v>64</v>
      </c>
      <c r="BH221" s="27" t="s">
        <v>4513</v>
      </c>
      <c r="BI221" s="27" t="s">
        <v>4513</v>
      </c>
      <c r="BJ221" s="27"/>
      <c r="BK221" s="27"/>
      <c r="BL221" s="25" t="s">
        <v>4513</v>
      </c>
      <c r="BM221" s="27" t="s">
        <v>4513</v>
      </c>
      <c r="BN221" s="27" t="s">
        <v>4513</v>
      </c>
      <c r="BO221" s="27"/>
      <c r="BP221" s="27"/>
      <c r="BQ221" s="25" t="s">
        <v>64</v>
      </c>
      <c r="BR221" s="27"/>
      <c r="BS221" s="27"/>
      <c r="BT221" s="25">
        <v>23</v>
      </c>
      <c r="BU221" s="27"/>
      <c r="BV221" s="25"/>
      <c r="BW221" s="25"/>
      <c r="BX221" s="25">
        <v>2023</v>
      </c>
      <c r="BY221" s="95" t="str">
        <f>IFERROR(
IF(OR(AZ221="anulado",AZ221="stand by"),CONCATENATE(AZ221,": ",AT221),
IF(OR(YEAR(BA221)=2022,YEAR(BA221)=2023),CONCATENATE("Se activó en ",YEAR(BA221)),
IF(AND(OR(AZ221="En proceso",AZ221="facturando"),AND(AV221="-",BA221="")),"Por revisar",
IF(BA221="",IF(AV221="NUEVAS",CONCATENATE("Estado: ",AZ221,", ",AV221),
IF(AX221=Meses!$A$3,"Por revisar",
IF(AT221="","Sin registro","En programación Frcst."))),"En programación")))),
"Error")</f>
        <v>Se activó en 2023</v>
      </c>
      <c r="BZ221" s="14" t="str">
        <f t="shared" si="9"/>
        <v/>
      </c>
      <c r="CA221" s="95" t="str">
        <f>IF(BY221="En programación Frcst.",VLOOKUP(AX221,Meses!$A$1:$H$14,3+HLOOKUP(Cronograma!AV221,Meses!$D$1:$G$2,2,FALSE),FALSE),
IF(BY221="En programación",BA221,""))</f>
        <v/>
      </c>
      <c r="CB221" s="95" t="str">
        <f t="shared" si="10"/>
        <v/>
      </c>
      <c r="CC221" s="91" t="str">
        <f>IFERROR(
(VLOOKUP(MONTH(CA221),Meses!$B$3:$C$14,2,FALSE)-DAY(CA221))/VLOOKUP(MONTH(CA221),Meses!$B$3:$C$14,2,FALSE)*CD221,
"")</f>
        <v/>
      </c>
      <c r="CD221" s="92">
        <f t="shared" si="11"/>
        <v>12732</v>
      </c>
    </row>
    <row r="222" spans="1:82" ht="47.4" thickBot="1" x14ac:dyDescent="0.6">
      <c r="A222" s="19" t="s">
        <v>738</v>
      </c>
      <c r="B222" s="19" t="s">
        <v>746</v>
      </c>
      <c r="C222" s="19" t="s">
        <v>747</v>
      </c>
      <c r="D222" s="19" t="s">
        <v>53</v>
      </c>
      <c r="E222" s="21">
        <v>44978</v>
      </c>
      <c r="F222" s="21">
        <v>45062.801006944443</v>
      </c>
      <c r="G222" s="21">
        <v>44980</v>
      </c>
      <c r="H222" s="21">
        <v>44988</v>
      </c>
      <c r="I222" s="21">
        <v>45001</v>
      </c>
      <c r="J222" s="21">
        <v>45001</v>
      </c>
      <c r="K222" s="119" t="s">
        <v>4557</v>
      </c>
      <c r="L222" s="19">
        <v>2023030925</v>
      </c>
      <c r="M222" s="21">
        <v>44990</v>
      </c>
      <c r="N222" s="21">
        <v>45001</v>
      </c>
      <c r="O222" s="19" t="s">
        <v>741</v>
      </c>
      <c r="P222" s="19" t="s">
        <v>54</v>
      </c>
      <c r="Q222" s="19" t="s">
        <v>55</v>
      </c>
      <c r="R222" s="19">
        <v>7025</v>
      </c>
      <c r="S222" s="19" t="s">
        <v>4558</v>
      </c>
      <c r="T222" s="19" t="s">
        <v>4558</v>
      </c>
      <c r="U222" s="19" t="e">
        <v>#NAME?</v>
      </c>
      <c r="V222" s="19" t="s">
        <v>80</v>
      </c>
      <c r="W222" s="19" t="s">
        <v>68</v>
      </c>
      <c r="X222" s="23">
        <v>44987</v>
      </c>
      <c r="Y222" s="23">
        <v>44994</v>
      </c>
      <c r="Z222" s="23">
        <v>44987</v>
      </c>
      <c r="AA222" s="23">
        <v>44987</v>
      </c>
      <c r="AB222" s="19" t="s">
        <v>58</v>
      </c>
      <c r="AC222" s="23">
        <v>44990</v>
      </c>
      <c r="AD222" s="19" t="s">
        <v>58</v>
      </c>
      <c r="AE222" s="23">
        <v>44992</v>
      </c>
      <c r="AF222" s="23">
        <v>44994</v>
      </c>
      <c r="AG222" s="23">
        <v>44994</v>
      </c>
      <c r="AH222" s="21">
        <v>45001</v>
      </c>
      <c r="AI222" s="19">
        <v>23</v>
      </c>
      <c r="AJ222" s="19">
        <v>8</v>
      </c>
      <c r="AK222" s="19">
        <v>13</v>
      </c>
      <c r="AL222" s="19" t="s">
        <v>15</v>
      </c>
      <c r="AM222" s="19" t="s">
        <v>4559</v>
      </c>
      <c r="AN222" s="19">
        <v>16</v>
      </c>
      <c r="AO222" s="22"/>
      <c r="AP222" s="19" t="s">
        <v>82</v>
      </c>
      <c r="AQ222" s="19" t="s">
        <v>82</v>
      </c>
      <c r="AR222" s="19" t="s">
        <v>60</v>
      </c>
      <c r="AS222" s="19" t="s">
        <v>55</v>
      </c>
      <c r="AT222" s="19" t="s">
        <v>61</v>
      </c>
      <c r="AU222" s="19" t="s">
        <v>179</v>
      </c>
      <c r="AV222" s="19" t="s">
        <v>63</v>
      </c>
      <c r="AW222" s="19" t="s">
        <v>63</v>
      </c>
      <c r="AX222" s="19" t="s">
        <v>63</v>
      </c>
      <c r="AY222" s="19" t="s">
        <v>64</v>
      </c>
      <c r="AZ222" s="19" t="s">
        <v>3822</v>
      </c>
      <c r="BA222" s="21">
        <v>45001</v>
      </c>
      <c r="BB222" s="19">
        <v>3</v>
      </c>
      <c r="BC222" s="19">
        <v>2023</v>
      </c>
      <c r="BD222" s="19" t="s">
        <v>63</v>
      </c>
      <c r="BE222" s="19" t="s">
        <v>63</v>
      </c>
      <c r="BF222" s="19" t="s">
        <v>63</v>
      </c>
      <c r="BG222" s="19" t="s">
        <v>64</v>
      </c>
      <c r="BH222" s="22" t="s">
        <v>4513</v>
      </c>
      <c r="BI222" s="22" t="s">
        <v>4513</v>
      </c>
      <c r="BJ222" s="22"/>
      <c r="BK222" s="22"/>
      <c r="BL222" s="19" t="s">
        <v>4513</v>
      </c>
      <c r="BM222" s="22" t="s">
        <v>4513</v>
      </c>
      <c r="BN222" s="22" t="s">
        <v>4513</v>
      </c>
      <c r="BO222" s="22"/>
      <c r="BP222" s="22"/>
      <c r="BQ222" s="19" t="s">
        <v>64</v>
      </c>
      <c r="BR222" s="22"/>
      <c r="BS222" s="22"/>
      <c r="BT222" s="19">
        <v>23</v>
      </c>
      <c r="BU222" s="22"/>
      <c r="BV222" s="19"/>
      <c r="BW222" s="19"/>
      <c r="BX222" s="19">
        <v>2023</v>
      </c>
      <c r="BY222" s="95" t="str">
        <f>IFERROR(
IF(OR(AZ222="anulado",AZ222="stand by"),CONCATENATE(AZ222,": ",AT222),
IF(OR(YEAR(BA222)=2022,YEAR(BA222)=2023),CONCATENATE("Se activó en ",YEAR(BA222)),
IF(AND(OR(AZ222="En proceso",AZ222="facturando"),AND(AV222="-",BA222="")),"Por revisar",
IF(BA222="",IF(AV222="NUEVAS",CONCATENATE("Estado: ",AZ222,", ",AV222),
IF(AX222=Meses!$A$3,"Por revisar",
IF(AT222="","Sin registro","En programación Frcst."))),"En programación")))),
"Error")</f>
        <v>Se activó en 2023</v>
      </c>
      <c r="BZ222" s="14" t="str">
        <f t="shared" si="9"/>
        <v/>
      </c>
      <c r="CA222" s="95" t="str">
        <f>IF(BY222="En programación Frcst.",VLOOKUP(AX222,Meses!$A$1:$H$14,3+HLOOKUP(Cronograma!AV222,Meses!$D$1:$G$2,2,FALSE),FALSE),
IF(BY222="En programación",BA222,""))</f>
        <v/>
      </c>
      <c r="CB222" s="95" t="str">
        <f t="shared" si="10"/>
        <v/>
      </c>
      <c r="CC222" s="91" t="str">
        <f>IFERROR(
(VLOOKUP(MONTH(CA222),Meses!$B$3:$C$14,2,FALSE)-DAY(CA222))/VLOOKUP(MONTH(CA222),Meses!$B$3:$C$14,2,FALSE)*CD222,
"")</f>
        <v/>
      </c>
      <c r="CD222" s="92">
        <f t="shared" si="11"/>
        <v>7025</v>
      </c>
    </row>
    <row r="223" spans="1:82" ht="31.8" thickBot="1" x14ac:dyDescent="0.6">
      <c r="A223" s="25" t="s">
        <v>738</v>
      </c>
      <c r="B223" s="25" t="s">
        <v>748</v>
      </c>
      <c r="C223" s="25" t="s">
        <v>749</v>
      </c>
      <c r="D223" s="25" t="s">
        <v>53</v>
      </c>
      <c r="E223" s="26">
        <v>44978</v>
      </c>
      <c r="F223" s="26">
        <v>45062.801076388889</v>
      </c>
      <c r="G223" s="26">
        <v>44980</v>
      </c>
      <c r="H223" s="26">
        <v>44988</v>
      </c>
      <c r="I223" s="26">
        <v>45001</v>
      </c>
      <c r="J223" s="26">
        <v>45001</v>
      </c>
      <c r="K223" s="120" t="s">
        <v>4557</v>
      </c>
      <c r="L223" s="25">
        <v>2023030926</v>
      </c>
      <c r="M223" s="26">
        <v>44990</v>
      </c>
      <c r="N223" s="26">
        <v>45001</v>
      </c>
      <c r="O223" s="25" t="s">
        <v>741</v>
      </c>
      <c r="P223" s="25" t="s">
        <v>54</v>
      </c>
      <c r="Q223" s="25" t="s">
        <v>55</v>
      </c>
      <c r="R223" s="25">
        <v>8706</v>
      </c>
      <c r="S223" s="25" t="s">
        <v>4558</v>
      </c>
      <c r="T223" s="25" t="s">
        <v>4558</v>
      </c>
      <c r="U223" s="25" t="e">
        <v>#NAME?</v>
      </c>
      <c r="V223" s="25" t="s">
        <v>80</v>
      </c>
      <c r="W223" s="25" t="s">
        <v>68</v>
      </c>
      <c r="X223" s="23">
        <v>44987</v>
      </c>
      <c r="Y223" s="23">
        <v>44994</v>
      </c>
      <c r="Z223" s="23">
        <v>44987</v>
      </c>
      <c r="AA223" s="23">
        <v>44987</v>
      </c>
      <c r="AB223" s="25" t="s">
        <v>58</v>
      </c>
      <c r="AC223" s="23">
        <v>44990</v>
      </c>
      <c r="AD223" s="25" t="s">
        <v>58</v>
      </c>
      <c r="AE223" s="23">
        <v>44992</v>
      </c>
      <c r="AF223" s="23">
        <v>44994</v>
      </c>
      <c r="AG223" s="23">
        <v>44994</v>
      </c>
      <c r="AH223" s="26">
        <v>45001</v>
      </c>
      <c r="AI223" s="25">
        <v>23</v>
      </c>
      <c r="AJ223" s="25">
        <v>8</v>
      </c>
      <c r="AK223" s="25">
        <v>13</v>
      </c>
      <c r="AL223" s="25" t="s">
        <v>15</v>
      </c>
      <c r="AM223" s="25" t="s">
        <v>4559</v>
      </c>
      <c r="AN223" s="25">
        <v>16</v>
      </c>
      <c r="AO223" s="27"/>
      <c r="AP223" s="25" t="s">
        <v>82</v>
      </c>
      <c r="AQ223" s="25" t="s">
        <v>82</v>
      </c>
      <c r="AR223" s="25" t="s">
        <v>94</v>
      </c>
      <c r="AS223" s="25" t="s">
        <v>55</v>
      </c>
      <c r="AT223" s="25" t="s">
        <v>61</v>
      </c>
      <c r="AU223" s="25" t="s">
        <v>179</v>
      </c>
      <c r="AV223" s="25" t="s">
        <v>63</v>
      </c>
      <c r="AW223" s="25" t="s">
        <v>63</v>
      </c>
      <c r="AX223" s="25" t="s">
        <v>63</v>
      </c>
      <c r="AY223" s="25" t="s">
        <v>64</v>
      </c>
      <c r="AZ223" s="25" t="s">
        <v>3822</v>
      </c>
      <c r="BA223" s="26">
        <v>45001</v>
      </c>
      <c r="BB223" s="25">
        <v>3</v>
      </c>
      <c r="BC223" s="25">
        <v>2023</v>
      </c>
      <c r="BD223" s="25" t="s">
        <v>63</v>
      </c>
      <c r="BE223" s="25" t="s">
        <v>63</v>
      </c>
      <c r="BF223" s="25" t="s">
        <v>63</v>
      </c>
      <c r="BG223" s="25" t="s">
        <v>64</v>
      </c>
      <c r="BH223" s="27" t="s">
        <v>4513</v>
      </c>
      <c r="BI223" s="27" t="s">
        <v>4513</v>
      </c>
      <c r="BJ223" s="27"/>
      <c r="BK223" s="27"/>
      <c r="BL223" s="25" t="s">
        <v>4513</v>
      </c>
      <c r="BM223" s="27" t="s">
        <v>4513</v>
      </c>
      <c r="BN223" s="27" t="s">
        <v>4513</v>
      </c>
      <c r="BO223" s="27"/>
      <c r="BP223" s="27"/>
      <c r="BQ223" s="25" t="s">
        <v>64</v>
      </c>
      <c r="BR223" s="27"/>
      <c r="BS223" s="27"/>
      <c r="BT223" s="25">
        <v>23</v>
      </c>
      <c r="BU223" s="27"/>
      <c r="BV223" s="25"/>
      <c r="BW223" s="25"/>
      <c r="BX223" s="25">
        <v>2023</v>
      </c>
      <c r="BY223" s="95" t="str">
        <f>IFERROR(
IF(OR(AZ223="anulado",AZ223="stand by"),CONCATENATE(AZ223,": ",AT223),
IF(OR(YEAR(BA223)=2022,YEAR(BA223)=2023),CONCATENATE("Se activó en ",YEAR(BA223)),
IF(AND(OR(AZ223="En proceso",AZ223="facturando"),AND(AV223="-",BA223="")),"Por revisar",
IF(BA223="",IF(AV223="NUEVAS",CONCATENATE("Estado: ",AZ223,", ",AV223),
IF(AX223=Meses!$A$3,"Por revisar",
IF(AT223="","Sin registro","En programación Frcst."))),"En programación")))),
"Error")</f>
        <v>Se activó en 2023</v>
      </c>
      <c r="BZ223" s="14" t="str">
        <f t="shared" si="9"/>
        <v/>
      </c>
      <c r="CA223" s="95" t="str">
        <f>IF(BY223="En programación Frcst.",VLOOKUP(AX223,Meses!$A$1:$H$14,3+HLOOKUP(Cronograma!AV223,Meses!$D$1:$G$2,2,FALSE),FALSE),
IF(BY223="En programación",BA223,""))</f>
        <v/>
      </c>
      <c r="CB223" s="95" t="str">
        <f t="shared" si="10"/>
        <v/>
      </c>
      <c r="CC223" s="91" t="str">
        <f>IFERROR(
(VLOOKUP(MONTH(CA223),Meses!$B$3:$C$14,2,FALSE)-DAY(CA223))/VLOOKUP(MONTH(CA223),Meses!$B$3:$C$14,2,FALSE)*CD223,
"")</f>
        <v/>
      </c>
      <c r="CD223" s="92">
        <f t="shared" si="11"/>
        <v>8706</v>
      </c>
    </row>
    <row r="224" spans="1:82" ht="47.4" thickBot="1" x14ac:dyDescent="0.6">
      <c r="A224" s="19" t="s">
        <v>738</v>
      </c>
      <c r="B224" s="19" t="s">
        <v>750</v>
      </c>
      <c r="C224" s="19" t="s">
        <v>751</v>
      </c>
      <c r="D224" s="19" t="s">
        <v>53</v>
      </c>
      <c r="E224" s="21">
        <v>44978</v>
      </c>
      <c r="F224" s="21">
        <v>45062.801041666673</v>
      </c>
      <c r="G224" s="21">
        <v>44980</v>
      </c>
      <c r="H224" s="21">
        <v>44988</v>
      </c>
      <c r="I224" s="21">
        <v>45002</v>
      </c>
      <c r="J224" s="21">
        <v>45002</v>
      </c>
      <c r="K224" s="119" t="s">
        <v>4557</v>
      </c>
      <c r="L224" s="19">
        <v>2023030927</v>
      </c>
      <c r="M224" s="21">
        <v>44990</v>
      </c>
      <c r="N224" s="21">
        <v>45001</v>
      </c>
      <c r="O224" s="19" t="s">
        <v>741</v>
      </c>
      <c r="P224" s="19" t="s">
        <v>54</v>
      </c>
      <c r="Q224" s="19" t="s">
        <v>55</v>
      </c>
      <c r="R224" s="19">
        <v>12162</v>
      </c>
      <c r="S224" s="19" t="s">
        <v>4558</v>
      </c>
      <c r="T224" s="19" t="s">
        <v>4558</v>
      </c>
      <c r="U224" s="19" t="e">
        <v>#NAME?</v>
      </c>
      <c r="V224" s="19" t="s">
        <v>80</v>
      </c>
      <c r="W224" s="19" t="s">
        <v>68</v>
      </c>
      <c r="X224" s="23">
        <v>44988</v>
      </c>
      <c r="Y224" s="23">
        <v>44995</v>
      </c>
      <c r="Z224" s="23">
        <v>44988</v>
      </c>
      <c r="AA224" s="23">
        <v>44988</v>
      </c>
      <c r="AB224" s="19" t="s">
        <v>58</v>
      </c>
      <c r="AC224" s="23">
        <v>44991</v>
      </c>
      <c r="AD224" s="19" t="s">
        <v>58</v>
      </c>
      <c r="AE224" s="23">
        <v>44993</v>
      </c>
      <c r="AF224" s="23">
        <v>44995</v>
      </c>
      <c r="AG224" s="23">
        <v>44995</v>
      </c>
      <c r="AH224" s="21">
        <v>45002</v>
      </c>
      <c r="AI224" s="19">
        <v>24</v>
      </c>
      <c r="AJ224" s="19">
        <v>8</v>
      </c>
      <c r="AK224" s="19">
        <v>14</v>
      </c>
      <c r="AL224" s="19" t="s">
        <v>15</v>
      </c>
      <c r="AM224" s="19" t="s">
        <v>4559</v>
      </c>
      <c r="AN224" s="19">
        <v>17</v>
      </c>
      <c r="AO224" s="22"/>
      <c r="AP224" s="19" t="s">
        <v>82</v>
      </c>
      <c r="AQ224" s="19" t="s">
        <v>82</v>
      </c>
      <c r="AR224" s="19" t="s">
        <v>94</v>
      </c>
      <c r="AS224" s="19" t="s">
        <v>55</v>
      </c>
      <c r="AT224" s="19" t="s">
        <v>61</v>
      </c>
      <c r="AU224" s="19" t="s">
        <v>179</v>
      </c>
      <c r="AV224" s="19" t="s">
        <v>63</v>
      </c>
      <c r="AW224" s="19" t="s">
        <v>63</v>
      </c>
      <c r="AX224" s="19" t="s">
        <v>63</v>
      </c>
      <c r="AY224" s="19" t="s">
        <v>64</v>
      </c>
      <c r="AZ224" s="19" t="s">
        <v>3822</v>
      </c>
      <c r="BA224" s="21">
        <v>45001</v>
      </c>
      <c r="BB224" s="19">
        <v>3</v>
      </c>
      <c r="BC224" s="19">
        <v>2023</v>
      </c>
      <c r="BD224" s="19" t="s">
        <v>63</v>
      </c>
      <c r="BE224" s="19" t="s">
        <v>63</v>
      </c>
      <c r="BF224" s="19" t="s">
        <v>63</v>
      </c>
      <c r="BG224" s="19" t="s">
        <v>64</v>
      </c>
      <c r="BH224" s="22" t="s">
        <v>4513</v>
      </c>
      <c r="BI224" s="22" t="s">
        <v>4513</v>
      </c>
      <c r="BJ224" s="22"/>
      <c r="BK224" s="22"/>
      <c r="BL224" s="19" t="s">
        <v>4513</v>
      </c>
      <c r="BM224" s="22" t="s">
        <v>4513</v>
      </c>
      <c r="BN224" s="22" t="s">
        <v>4513</v>
      </c>
      <c r="BO224" s="22"/>
      <c r="BP224" s="22"/>
      <c r="BQ224" s="19" t="s">
        <v>64</v>
      </c>
      <c r="BR224" s="22"/>
      <c r="BS224" s="22"/>
      <c r="BT224" s="19">
        <v>24</v>
      </c>
      <c r="BU224" s="22"/>
      <c r="BV224" s="19"/>
      <c r="BW224" s="19"/>
      <c r="BX224" s="19">
        <v>2023</v>
      </c>
      <c r="BY224" s="95" t="str">
        <f>IFERROR(
IF(OR(AZ224="anulado",AZ224="stand by"),CONCATENATE(AZ224,": ",AT224),
IF(OR(YEAR(BA224)=2022,YEAR(BA224)=2023),CONCATENATE("Se activó en ",YEAR(BA224)),
IF(AND(OR(AZ224="En proceso",AZ224="facturando"),AND(AV224="-",BA224="")),"Por revisar",
IF(BA224="",IF(AV224="NUEVAS",CONCATENATE("Estado: ",AZ224,", ",AV224),
IF(AX224=Meses!$A$3,"Por revisar",
IF(AT224="","Sin registro","En programación Frcst."))),"En programación")))),
"Error")</f>
        <v>Se activó en 2023</v>
      </c>
      <c r="BZ224" s="14" t="str">
        <f t="shared" si="9"/>
        <v/>
      </c>
      <c r="CA224" s="95" t="str">
        <f>IF(BY224="En programación Frcst.",VLOOKUP(AX224,Meses!$A$1:$H$14,3+HLOOKUP(Cronograma!AV224,Meses!$D$1:$G$2,2,FALSE),FALSE),
IF(BY224="En programación",BA224,""))</f>
        <v/>
      </c>
      <c r="CB224" s="95" t="str">
        <f t="shared" si="10"/>
        <v/>
      </c>
      <c r="CC224" s="91" t="str">
        <f>IFERROR(
(VLOOKUP(MONTH(CA224),Meses!$B$3:$C$14,2,FALSE)-DAY(CA224))/VLOOKUP(MONTH(CA224),Meses!$B$3:$C$14,2,FALSE)*CD224,
"")</f>
        <v/>
      </c>
      <c r="CD224" s="92">
        <f t="shared" si="11"/>
        <v>12162</v>
      </c>
    </row>
    <row r="225" spans="1:82" ht="31.8" thickBot="1" x14ac:dyDescent="0.6">
      <c r="A225" s="25" t="s">
        <v>738</v>
      </c>
      <c r="B225" s="25" t="s">
        <v>752</v>
      </c>
      <c r="C225" s="25" t="s">
        <v>753</v>
      </c>
      <c r="D225" s="25" t="s">
        <v>53</v>
      </c>
      <c r="E225" s="26">
        <v>44978</v>
      </c>
      <c r="F225" s="26">
        <v>45062.801782407398</v>
      </c>
      <c r="G225" s="26">
        <v>44980</v>
      </c>
      <c r="H225" s="26">
        <v>44988</v>
      </c>
      <c r="I225" s="26">
        <v>45006</v>
      </c>
      <c r="J225" s="26">
        <v>45006</v>
      </c>
      <c r="K225" s="120" t="s">
        <v>4557</v>
      </c>
      <c r="L225" s="25">
        <v>2023030928</v>
      </c>
      <c r="M225" s="26">
        <v>44990</v>
      </c>
      <c r="N225" s="26">
        <v>45001</v>
      </c>
      <c r="O225" s="25" t="s">
        <v>741</v>
      </c>
      <c r="P225" s="25" t="s">
        <v>54</v>
      </c>
      <c r="Q225" s="25" t="s">
        <v>55</v>
      </c>
      <c r="R225" s="25">
        <v>14349</v>
      </c>
      <c r="S225" s="25" t="s">
        <v>4579</v>
      </c>
      <c r="T225" s="25" t="s">
        <v>4579</v>
      </c>
      <c r="U225" s="25" t="e">
        <v>#NAME?</v>
      </c>
      <c r="V225" s="25" t="s">
        <v>136</v>
      </c>
      <c r="W225" s="25" t="s">
        <v>155</v>
      </c>
      <c r="X225" s="23">
        <v>44987</v>
      </c>
      <c r="Y225" s="23">
        <v>44994</v>
      </c>
      <c r="Z225" s="23">
        <v>44987</v>
      </c>
      <c r="AA225" s="23">
        <v>44987</v>
      </c>
      <c r="AB225" s="25" t="s">
        <v>58</v>
      </c>
      <c r="AC225" s="23">
        <v>44990</v>
      </c>
      <c r="AD225" s="23">
        <v>44992</v>
      </c>
      <c r="AE225" s="23">
        <v>44997</v>
      </c>
      <c r="AF225" s="23">
        <v>44999</v>
      </c>
      <c r="AG225" s="23">
        <v>44999</v>
      </c>
      <c r="AH225" s="26">
        <v>45006</v>
      </c>
      <c r="AI225" s="25">
        <v>28</v>
      </c>
      <c r="AJ225" s="25">
        <v>8</v>
      </c>
      <c r="AK225" s="25">
        <v>18</v>
      </c>
      <c r="AL225" s="25" t="s">
        <v>15</v>
      </c>
      <c r="AM225" s="25" t="s">
        <v>4559</v>
      </c>
      <c r="AN225" s="25">
        <v>21</v>
      </c>
      <c r="AO225" s="27"/>
      <c r="AP225" s="25" t="s">
        <v>82</v>
      </c>
      <c r="AQ225" s="25" t="s">
        <v>82</v>
      </c>
      <c r="AR225" s="25" t="s">
        <v>94</v>
      </c>
      <c r="AS225" s="25" t="s">
        <v>55</v>
      </c>
      <c r="AT225" s="25" t="s">
        <v>61</v>
      </c>
      <c r="AU225" s="25" t="s">
        <v>179</v>
      </c>
      <c r="AV225" s="25" t="s">
        <v>63</v>
      </c>
      <c r="AW225" s="25" t="s">
        <v>63</v>
      </c>
      <c r="AX225" s="25" t="s">
        <v>63</v>
      </c>
      <c r="AY225" s="25" t="s">
        <v>64</v>
      </c>
      <c r="AZ225" s="25" t="s">
        <v>3822</v>
      </c>
      <c r="BA225" s="26">
        <v>45001</v>
      </c>
      <c r="BB225" s="25">
        <v>3</v>
      </c>
      <c r="BC225" s="25">
        <v>2023</v>
      </c>
      <c r="BD225" s="25" t="s">
        <v>63</v>
      </c>
      <c r="BE225" s="25" t="s">
        <v>63</v>
      </c>
      <c r="BF225" s="25" t="s">
        <v>63</v>
      </c>
      <c r="BG225" s="25" t="s">
        <v>64</v>
      </c>
      <c r="BH225" s="27" t="s">
        <v>4513</v>
      </c>
      <c r="BI225" s="27" t="s">
        <v>4513</v>
      </c>
      <c r="BJ225" s="27"/>
      <c r="BK225" s="27"/>
      <c r="BL225" s="25" t="s">
        <v>4513</v>
      </c>
      <c r="BM225" s="27" t="s">
        <v>4513</v>
      </c>
      <c r="BN225" s="27" t="s">
        <v>4513</v>
      </c>
      <c r="BO225" s="27"/>
      <c r="BP225" s="27"/>
      <c r="BQ225" s="25" t="s">
        <v>64</v>
      </c>
      <c r="BR225" s="27"/>
      <c r="BS225" s="27"/>
      <c r="BT225" s="25">
        <v>28</v>
      </c>
      <c r="BU225" s="27"/>
      <c r="BV225" s="25"/>
      <c r="BW225" s="25"/>
      <c r="BX225" s="25">
        <v>2023</v>
      </c>
      <c r="BY225" s="95" t="str">
        <f>IFERROR(
IF(OR(AZ225="anulado",AZ225="stand by"),CONCATENATE(AZ225,": ",AT225),
IF(OR(YEAR(BA225)=2022,YEAR(BA225)=2023),CONCATENATE("Se activó en ",YEAR(BA225)),
IF(AND(OR(AZ225="En proceso",AZ225="facturando"),AND(AV225="-",BA225="")),"Por revisar",
IF(BA225="",IF(AV225="NUEVAS",CONCATENATE("Estado: ",AZ225,", ",AV225),
IF(AX225=Meses!$A$3,"Por revisar",
IF(AT225="","Sin registro","En programación Frcst."))),"En programación")))),
"Error")</f>
        <v>Se activó en 2023</v>
      </c>
      <c r="BZ225" s="14" t="str">
        <f t="shared" si="9"/>
        <v/>
      </c>
      <c r="CA225" s="95" t="str">
        <f>IF(BY225="En programación Frcst.",VLOOKUP(AX225,Meses!$A$1:$H$14,3+HLOOKUP(Cronograma!AV225,Meses!$D$1:$G$2,2,FALSE),FALSE),
IF(BY225="En programación",BA225,""))</f>
        <v/>
      </c>
      <c r="CB225" s="95" t="str">
        <f t="shared" si="10"/>
        <v/>
      </c>
      <c r="CC225" s="91" t="str">
        <f>IFERROR(
(VLOOKUP(MONTH(CA225),Meses!$B$3:$C$14,2,FALSE)-DAY(CA225))/VLOOKUP(MONTH(CA225),Meses!$B$3:$C$14,2,FALSE)*CD225,
"")</f>
        <v/>
      </c>
      <c r="CD225" s="92">
        <f t="shared" si="11"/>
        <v>14349</v>
      </c>
    </row>
    <row r="226" spans="1:82" ht="31.8" thickBot="1" x14ac:dyDescent="0.6">
      <c r="A226" s="19" t="s">
        <v>738</v>
      </c>
      <c r="B226" s="19" t="s">
        <v>754</v>
      </c>
      <c r="C226" s="19" t="s">
        <v>755</v>
      </c>
      <c r="D226" s="19" t="s">
        <v>53</v>
      </c>
      <c r="E226" s="21">
        <v>44978</v>
      </c>
      <c r="F226" s="21">
        <v>45062.801423611112</v>
      </c>
      <c r="G226" s="21">
        <v>44980</v>
      </c>
      <c r="H226" s="21">
        <v>44988</v>
      </c>
      <c r="I226" s="21">
        <v>45002</v>
      </c>
      <c r="J226" s="21">
        <v>45002</v>
      </c>
      <c r="K226" s="119" t="s">
        <v>4557</v>
      </c>
      <c r="L226" s="19">
        <v>2023030929</v>
      </c>
      <c r="M226" s="21">
        <v>44990</v>
      </c>
      <c r="N226" s="21">
        <v>45001</v>
      </c>
      <c r="O226" s="19" t="s">
        <v>741</v>
      </c>
      <c r="P226" s="19" t="s">
        <v>54</v>
      </c>
      <c r="Q226" s="19" t="s">
        <v>55</v>
      </c>
      <c r="R226" s="19">
        <v>8460</v>
      </c>
      <c r="S226" s="19" t="s">
        <v>4558</v>
      </c>
      <c r="T226" s="19" t="s">
        <v>4558</v>
      </c>
      <c r="U226" s="19" t="e">
        <v>#NAME?</v>
      </c>
      <c r="V226" s="19" t="s">
        <v>80</v>
      </c>
      <c r="W226" s="19" t="s">
        <v>68</v>
      </c>
      <c r="X226" s="23">
        <v>44988</v>
      </c>
      <c r="Y226" s="23">
        <v>44995</v>
      </c>
      <c r="Z226" s="23">
        <v>44988</v>
      </c>
      <c r="AA226" s="23">
        <v>44988</v>
      </c>
      <c r="AB226" s="19" t="s">
        <v>58</v>
      </c>
      <c r="AC226" s="23">
        <v>44991</v>
      </c>
      <c r="AD226" s="19" t="s">
        <v>58</v>
      </c>
      <c r="AE226" s="23">
        <v>44993</v>
      </c>
      <c r="AF226" s="23">
        <v>44995</v>
      </c>
      <c r="AG226" s="23">
        <v>44995</v>
      </c>
      <c r="AH226" s="21">
        <v>45002</v>
      </c>
      <c r="AI226" s="19">
        <v>24</v>
      </c>
      <c r="AJ226" s="19">
        <v>8</v>
      </c>
      <c r="AK226" s="19">
        <v>14</v>
      </c>
      <c r="AL226" s="19" t="s">
        <v>15</v>
      </c>
      <c r="AM226" s="19" t="s">
        <v>4559</v>
      </c>
      <c r="AN226" s="19">
        <v>17</v>
      </c>
      <c r="AO226" s="22"/>
      <c r="AP226" s="19" t="s">
        <v>82</v>
      </c>
      <c r="AQ226" s="19" t="s">
        <v>82</v>
      </c>
      <c r="AR226" s="19" t="s">
        <v>60</v>
      </c>
      <c r="AS226" s="19" t="s">
        <v>55</v>
      </c>
      <c r="AT226" s="19" t="s">
        <v>61</v>
      </c>
      <c r="AU226" s="19" t="s">
        <v>179</v>
      </c>
      <c r="AV226" s="19" t="s">
        <v>63</v>
      </c>
      <c r="AW226" s="19" t="s">
        <v>63</v>
      </c>
      <c r="AX226" s="19" t="s">
        <v>63</v>
      </c>
      <c r="AY226" s="19" t="s">
        <v>64</v>
      </c>
      <c r="AZ226" s="19" t="s">
        <v>3822</v>
      </c>
      <c r="BA226" s="21">
        <v>45001</v>
      </c>
      <c r="BB226" s="19">
        <v>3</v>
      </c>
      <c r="BC226" s="19">
        <v>2023</v>
      </c>
      <c r="BD226" s="19" t="s">
        <v>63</v>
      </c>
      <c r="BE226" s="19" t="s">
        <v>63</v>
      </c>
      <c r="BF226" s="19" t="s">
        <v>63</v>
      </c>
      <c r="BG226" s="19" t="s">
        <v>64</v>
      </c>
      <c r="BH226" s="22" t="s">
        <v>4513</v>
      </c>
      <c r="BI226" s="22" t="s">
        <v>4513</v>
      </c>
      <c r="BJ226" s="22"/>
      <c r="BK226" s="22"/>
      <c r="BL226" s="19" t="s">
        <v>4513</v>
      </c>
      <c r="BM226" s="22" t="s">
        <v>4513</v>
      </c>
      <c r="BN226" s="22" t="s">
        <v>4513</v>
      </c>
      <c r="BO226" s="22"/>
      <c r="BP226" s="22"/>
      <c r="BQ226" s="19" t="s">
        <v>64</v>
      </c>
      <c r="BR226" s="22"/>
      <c r="BS226" s="22"/>
      <c r="BT226" s="19">
        <v>24</v>
      </c>
      <c r="BU226" s="22"/>
      <c r="BV226" s="19"/>
      <c r="BW226" s="19"/>
      <c r="BX226" s="19">
        <v>2023</v>
      </c>
      <c r="BY226" s="95" t="str">
        <f>IFERROR(
IF(OR(AZ226="anulado",AZ226="stand by"),CONCATENATE(AZ226,": ",AT226),
IF(OR(YEAR(BA226)=2022,YEAR(BA226)=2023),CONCATENATE("Se activó en ",YEAR(BA226)),
IF(AND(OR(AZ226="En proceso",AZ226="facturando"),AND(AV226="-",BA226="")),"Por revisar",
IF(BA226="",IF(AV226="NUEVAS",CONCATENATE("Estado: ",AZ226,", ",AV226),
IF(AX226=Meses!$A$3,"Por revisar",
IF(AT226="","Sin registro","En programación Frcst."))),"En programación")))),
"Error")</f>
        <v>Se activó en 2023</v>
      </c>
      <c r="BZ226" s="14" t="str">
        <f t="shared" si="9"/>
        <v/>
      </c>
      <c r="CA226" s="95" t="str">
        <f>IF(BY226="En programación Frcst.",VLOOKUP(AX226,Meses!$A$1:$H$14,3+HLOOKUP(Cronograma!AV226,Meses!$D$1:$G$2,2,FALSE),FALSE),
IF(BY226="En programación",BA226,""))</f>
        <v/>
      </c>
      <c r="CB226" s="95" t="str">
        <f t="shared" si="10"/>
        <v/>
      </c>
      <c r="CC226" s="91" t="str">
        <f>IFERROR(
(VLOOKUP(MONTH(CA226),Meses!$B$3:$C$14,2,FALSE)-DAY(CA226))/VLOOKUP(MONTH(CA226),Meses!$B$3:$C$14,2,FALSE)*CD226,
"")</f>
        <v/>
      </c>
      <c r="CD226" s="92">
        <f t="shared" si="11"/>
        <v>8460</v>
      </c>
    </row>
    <row r="227" spans="1:82" ht="47.4" thickBot="1" x14ac:dyDescent="0.6">
      <c r="A227" s="33" t="s">
        <v>738</v>
      </c>
      <c r="B227" s="33" t="s">
        <v>756</v>
      </c>
      <c r="C227" s="33" t="s">
        <v>757</v>
      </c>
      <c r="D227" s="33" t="s">
        <v>345</v>
      </c>
      <c r="E227" s="34">
        <v>44978</v>
      </c>
      <c r="F227" s="34">
        <v>44978</v>
      </c>
      <c r="G227" s="34">
        <v>44980</v>
      </c>
      <c r="H227" s="34">
        <v>44988</v>
      </c>
      <c r="I227" s="35"/>
      <c r="J227" s="35"/>
      <c r="K227" s="27">
        <v>0</v>
      </c>
      <c r="L227" s="35"/>
      <c r="M227" s="35"/>
      <c r="N227" s="35"/>
      <c r="O227" s="33" t="s">
        <v>741</v>
      </c>
      <c r="P227" s="33" t="s">
        <v>54</v>
      </c>
      <c r="Q227" s="33" t="s">
        <v>55</v>
      </c>
      <c r="R227" s="33">
        <v>6525</v>
      </c>
      <c r="S227" s="33" t="s">
        <v>145</v>
      </c>
      <c r="T227" s="33" t="s">
        <v>145</v>
      </c>
      <c r="U227" s="33" t="e">
        <v>#NAME?</v>
      </c>
      <c r="V227" s="35"/>
      <c r="W227" s="35"/>
      <c r="X227" s="35">
        <v>0</v>
      </c>
      <c r="Y227" s="23">
        <v>7</v>
      </c>
      <c r="Z227" s="35">
        <v>0</v>
      </c>
      <c r="AA227" s="35">
        <v>0</v>
      </c>
      <c r="AB227" s="35">
        <v>0</v>
      </c>
      <c r="AC227" s="35">
        <v>0</v>
      </c>
      <c r="AD227" s="35">
        <v>0</v>
      </c>
      <c r="AE227" s="35">
        <v>0</v>
      </c>
      <c r="AF227" s="33" t="s">
        <v>58</v>
      </c>
      <c r="AG227" s="35">
        <v>0</v>
      </c>
      <c r="AH227" s="35">
        <v>0</v>
      </c>
      <c r="AI227" s="33">
        <v>-44978</v>
      </c>
      <c r="AJ227" s="33">
        <v>8</v>
      </c>
      <c r="AK227" s="33">
        <v>-44988</v>
      </c>
      <c r="AL227" s="35" t="s">
        <v>4513</v>
      </c>
      <c r="AM227" s="35">
        <v>0</v>
      </c>
      <c r="AN227" s="35" t="s">
        <v>4513</v>
      </c>
      <c r="AO227" s="33" t="s">
        <v>3824</v>
      </c>
      <c r="AP227" s="33" t="s">
        <v>82</v>
      </c>
      <c r="AQ227" s="33" t="s">
        <v>82</v>
      </c>
      <c r="AR227" s="33" t="s">
        <v>60</v>
      </c>
      <c r="AS227" s="33" t="s">
        <v>55</v>
      </c>
      <c r="AT227" s="33" t="s">
        <v>347</v>
      </c>
      <c r="AU227" s="33" t="s">
        <v>179</v>
      </c>
      <c r="AV227" s="33" t="s">
        <v>63</v>
      </c>
      <c r="AW227" s="33" t="s">
        <v>63</v>
      </c>
      <c r="AX227" s="33" t="s">
        <v>63</v>
      </c>
      <c r="AY227" s="33" t="s">
        <v>64</v>
      </c>
      <c r="AZ227" s="25" t="s">
        <v>3827</v>
      </c>
      <c r="BA227" s="35">
        <v>0</v>
      </c>
      <c r="BB227" s="35"/>
      <c r="BC227" s="35"/>
      <c r="BD227" s="33" t="s">
        <v>63</v>
      </c>
      <c r="BE227" s="33" t="s">
        <v>63</v>
      </c>
      <c r="BF227" s="33" t="s">
        <v>63</v>
      </c>
      <c r="BG227" s="33" t="s">
        <v>64</v>
      </c>
      <c r="BH227" s="27" t="s">
        <v>4513</v>
      </c>
      <c r="BI227" s="27" t="s">
        <v>4513</v>
      </c>
      <c r="BJ227" s="35"/>
      <c r="BK227" s="35"/>
      <c r="BL227" s="33" t="s">
        <v>4513</v>
      </c>
      <c r="BM227" s="27" t="s">
        <v>4513</v>
      </c>
      <c r="BN227" s="27" t="s">
        <v>4513</v>
      </c>
      <c r="BO227" s="33" t="s">
        <v>3838</v>
      </c>
      <c r="BP227" s="35"/>
      <c r="BQ227" s="25" t="s">
        <v>64</v>
      </c>
      <c r="BR227" s="35"/>
      <c r="BS227" s="35"/>
      <c r="BT227" s="35"/>
      <c r="BU227" s="35"/>
      <c r="BV227" s="33"/>
      <c r="BW227" s="25" t="s">
        <v>3823</v>
      </c>
      <c r="BX227" s="27"/>
      <c r="BY227" s="95" t="str">
        <f>IFERROR(
IF(OR(AZ227="anulado",AZ227="stand by"),CONCATENATE(AZ227,": ",AT227),
IF(OR(YEAR(BA227)=2022,YEAR(BA227)=2023),CONCATENATE("Se activó en ",YEAR(BA227)),
IF(AND(OR(AZ227="En proceso",AZ227="facturando"),AND(AV227="-",BA227="")),"Por revisar",
IF(BA227="",IF(AV227="NUEVAS",CONCATENATE("Estado: ",AZ227,", ",AV227),
IF(AX227=Meses!$A$3,"Por revisar",
IF(AT227="","Sin registro","En programación Frcst."))),"En programación")))),
"Error")</f>
        <v>anulado: Desistido</v>
      </c>
      <c r="BZ227" s="14" t="str">
        <f t="shared" si="9"/>
        <v/>
      </c>
      <c r="CA227" s="95" t="str">
        <f>IF(BY227="En programación Frcst.",VLOOKUP(AX227,Meses!$A$1:$H$14,3+HLOOKUP(Cronograma!AV227,Meses!$D$1:$G$2,2,FALSE),FALSE),
IF(BY227="En programación",BA227,""))</f>
        <v/>
      </c>
      <c r="CB227" s="95" t="str">
        <f t="shared" si="10"/>
        <v/>
      </c>
      <c r="CC227" s="91" t="str">
        <f>IFERROR(
(VLOOKUP(MONTH(CA227),Meses!$B$3:$C$14,2,FALSE)-DAY(CA227))/VLOOKUP(MONTH(CA227),Meses!$B$3:$C$14,2,FALSE)*CD227,
"")</f>
        <v/>
      </c>
      <c r="CD227" s="92">
        <f t="shared" si="11"/>
        <v>6525</v>
      </c>
    </row>
    <row r="228" spans="1:82" ht="31.8" thickBot="1" x14ac:dyDescent="0.6">
      <c r="A228" s="19" t="s">
        <v>738</v>
      </c>
      <c r="B228" s="19" t="s">
        <v>758</v>
      </c>
      <c r="C228" s="19" t="s">
        <v>759</v>
      </c>
      <c r="D228" s="29" t="s">
        <v>345</v>
      </c>
      <c r="E228" s="21">
        <v>44978</v>
      </c>
      <c r="F228" s="21">
        <v>44978</v>
      </c>
      <c r="G228" s="21">
        <v>44980</v>
      </c>
      <c r="H228" s="21">
        <v>44988</v>
      </c>
      <c r="I228" s="22"/>
      <c r="J228" s="22"/>
      <c r="K228" s="22">
        <v>0</v>
      </c>
      <c r="L228" s="22"/>
      <c r="M228" s="22"/>
      <c r="N228" s="22"/>
      <c r="O228" s="19" t="s">
        <v>54</v>
      </c>
      <c r="P228" s="19" t="s">
        <v>54</v>
      </c>
      <c r="Q228" s="19" t="s">
        <v>55</v>
      </c>
      <c r="R228" s="19">
        <v>125246</v>
      </c>
      <c r="S228" s="19" t="s">
        <v>145</v>
      </c>
      <c r="T228" s="19" t="s">
        <v>145</v>
      </c>
      <c r="U228" s="19" t="e">
        <v>#NAME?</v>
      </c>
      <c r="V228" s="22"/>
      <c r="W228" s="22"/>
      <c r="X228" s="22">
        <v>0</v>
      </c>
      <c r="Y228" s="23">
        <v>7</v>
      </c>
      <c r="Z228" s="22">
        <v>0</v>
      </c>
      <c r="AA228" s="22">
        <v>0</v>
      </c>
      <c r="AB228" s="22">
        <v>0</v>
      </c>
      <c r="AC228" s="22">
        <v>0</v>
      </c>
      <c r="AD228" s="22">
        <v>0</v>
      </c>
      <c r="AE228" s="22">
        <v>0</v>
      </c>
      <c r="AF228" s="19" t="s">
        <v>58</v>
      </c>
      <c r="AG228" s="22">
        <v>0</v>
      </c>
      <c r="AH228" s="22">
        <v>0</v>
      </c>
      <c r="AI228" s="19">
        <v>-44978</v>
      </c>
      <c r="AJ228" s="19">
        <v>8</v>
      </c>
      <c r="AK228" s="19">
        <v>-44988</v>
      </c>
      <c r="AL228" s="22" t="s">
        <v>4513</v>
      </c>
      <c r="AM228" s="22">
        <v>0</v>
      </c>
      <c r="AN228" s="22" t="s">
        <v>4513</v>
      </c>
      <c r="AO228" s="19" t="s">
        <v>3824</v>
      </c>
      <c r="AP228" s="19" t="s">
        <v>399</v>
      </c>
      <c r="AQ228" s="19" t="s">
        <v>399</v>
      </c>
      <c r="AR228" s="19" t="s">
        <v>160</v>
      </c>
      <c r="AS228" s="19" t="s">
        <v>55</v>
      </c>
      <c r="AT228" s="19" t="s">
        <v>347</v>
      </c>
      <c r="AU228" s="19" t="s">
        <v>62</v>
      </c>
      <c r="AV228" s="19" t="s">
        <v>63</v>
      </c>
      <c r="AW228" s="19" t="s">
        <v>63</v>
      </c>
      <c r="AX228" s="19" t="s">
        <v>63</v>
      </c>
      <c r="AY228" s="19" t="s">
        <v>64</v>
      </c>
      <c r="AZ228" s="19" t="s">
        <v>3827</v>
      </c>
      <c r="BA228" s="22">
        <v>0</v>
      </c>
      <c r="BB228" s="22"/>
      <c r="BC228" s="22"/>
      <c r="BD228" s="19" t="s">
        <v>63</v>
      </c>
      <c r="BE228" s="19" t="s">
        <v>63</v>
      </c>
      <c r="BF228" s="19" t="s">
        <v>63</v>
      </c>
      <c r="BG228" s="19" t="s">
        <v>64</v>
      </c>
      <c r="BH228" s="22" t="s">
        <v>4513</v>
      </c>
      <c r="BI228" s="22" t="s">
        <v>4513</v>
      </c>
      <c r="BJ228" s="22"/>
      <c r="BK228" s="22"/>
      <c r="BL228" s="19" t="s">
        <v>4513</v>
      </c>
      <c r="BM228" s="22" t="s">
        <v>4513</v>
      </c>
      <c r="BN228" s="22" t="s">
        <v>4513</v>
      </c>
      <c r="BO228" s="33" t="s">
        <v>3847</v>
      </c>
      <c r="BP228" s="22"/>
      <c r="BQ228" s="19" t="s">
        <v>64</v>
      </c>
      <c r="BR228" s="22"/>
      <c r="BS228" s="22"/>
      <c r="BT228" s="22"/>
      <c r="BU228" s="22"/>
      <c r="BV228" s="19"/>
      <c r="BW228" s="19" t="s">
        <v>3823</v>
      </c>
      <c r="BX228" s="22"/>
      <c r="BY228" s="95" t="str">
        <f>IFERROR(
IF(OR(AZ228="anulado",AZ228="stand by"),CONCATENATE(AZ228,": ",AT228),
IF(OR(YEAR(BA228)=2022,YEAR(BA228)=2023),CONCATENATE("Se activó en ",YEAR(BA228)),
IF(AND(OR(AZ228="En proceso",AZ228="facturando"),AND(AV228="-",BA228="")),"Por revisar",
IF(BA228="",IF(AV228="NUEVAS",CONCATENATE("Estado: ",AZ228,", ",AV228),
IF(AX228=Meses!$A$3,"Por revisar",
IF(AT228="","Sin registro","En programación Frcst."))),"En programación")))),
"Error")</f>
        <v>anulado: Desistido</v>
      </c>
      <c r="BZ228" s="14" t="str">
        <f t="shared" si="9"/>
        <v/>
      </c>
      <c r="CA228" s="95" t="str">
        <f>IF(BY228="En programación Frcst.",VLOOKUP(AX228,Meses!$A$1:$H$14,3+HLOOKUP(Cronograma!AV228,Meses!$D$1:$G$2,2,FALSE),FALSE),
IF(BY228="En programación",BA228,""))</f>
        <v/>
      </c>
      <c r="CB228" s="95" t="str">
        <f t="shared" si="10"/>
        <v/>
      </c>
      <c r="CC228" s="91" t="str">
        <f>IFERROR(
(VLOOKUP(MONTH(CA228),Meses!$B$3:$C$14,2,FALSE)-DAY(CA228))/VLOOKUP(MONTH(CA228),Meses!$B$3:$C$14,2,FALSE)*CD228,
"")</f>
        <v/>
      </c>
      <c r="CD228" s="92">
        <f t="shared" si="11"/>
        <v>125246</v>
      </c>
    </row>
    <row r="229" spans="1:82" ht="47.4" thickBot="1" x14ac:dyDescent="0.6">
      <c r="A229" s="25" t="s">
        <v>760</v>
      </c>
      <c r="B229" s="25" t="s">
        <v>761</v>
      </c>
      <c r="C229" s="25" t="s">
        <v>762</v>
      </c>
      <c r="D229" s="25" t="s">
        <v>53</v>
      </c>
      <c r="E229" s="26">
        <v>44978</v>
      </c>
      <c r="F229" s="26">
        <v>44978</v>
      </c>
      <c r="G229" s="26">
        <v>44980</v>
      </c>
      <c r="H229" s="26">
        <v>44995</v>
      </c>
      <c r="I229" s="26">
        <v>45015</v>
      </c>
      <c r="J229" s="26">
        <v>45015</v>
      </c>
      <c r="K229" s="120" t="s">
        <v>4557</v>
      </c>
      <c r="L229" s="25">
        <v>2023042198</v>
      </c>
      <c r="M229" s="26">
        <v>45040</v>
      </c>
      <c r="N229" s="26">
        <v>45057</v>
      </c>
      <c r="O229" s="25" t="s">
        <v>135</v>
      </c>
      <c r="P229" s="25" t="s">
        <v>135</v>
      </c>
      <c r="Q229" s="25" t="s">
        <v>55</v>
      </c>
      <c r="R229" s="25">
        <v>939</v>
      </c>
      <c r="S229" s="25" t="s">
        <v>4564</v>
      </c>
      <c r="T229" s="25" t="s">
        <v>4564</v>
      </c>
      <c r="U229" s="25" t="e">
        <v>#NAME?</v>
      </c>
      <c r="V229" s="25" t="s">
        <v>80</v>
      </c>
      <c r="W229" s="25" t="s">
        <v>352</v>
      </c>
      <c r="X229" s="23">
        <v>45002</v>
      </c>
      <c r="Y229" s="23">
        <v>45009</v>
      </c>
      <c r="Z229" s="23">
        <v>45002</v>
      </c>
      <c r="AA229" s="23">
        <v>45002</v>
      </c>
      <c r="AB229" s="23">
        <v>45005</v>
      </c>
      <c r="AC229" s="23">
        <v>45009</v>
      </c>
      <c r="AD229" s="25" t="s">
        <v>58</v>
      </c>
      <c r="AE229" s="23">
        <v>45011</v>
      </c>
      <c r="AF229" s="25" t="s">
        <v>58</v>
      </c>
      <c r="AG229" s="23">
        <v>45011</v>
      </c>
      <c r="AH229" s="26">
        <v>45015</v>
      </c>
      <c r="AI229" s="25">
        <v>37</v>
      </c>
      <c r="AJ229" s="25">
        <v>15</v>
      </c>
      <c r="AK229" s="25">
        <v>20</v>
      </c>
      <c r="AL229" s="27" t="s">
        <v>4513</v>
      </c>
      <c r="AM229" s="25" t="s">
        <v>4559</v>
      </c>
      <c r="AN229" s="25">
        <v>30</v>
      </c>
      <c r="AO229" s="25" t="s">
        <v>763</v>
      </c>
      <c r="AP229" s="25" t="s">
        <v>139</v>
      </c>
      <c r="AQ229" s="25" t="s">
        <v>140</v>
      </c>
      <c r="AR229" s="25" t="s">
        <v>60</v>
      </c>
      <c r="AS229" s="25" t="s">
        <v>55</v>
      </c>
      <c r="AT229" s="25" t="s">
        <v>61</v>
      </c>
      <c r="AU229" s="25" t="s">
        <v>132</v>
      </c>
      <c r="AV229" s="25" t="s">
        <v>63</v>
      </c>
      <c r="AW229" s="25" t="s">
        <v>63</v>
      </c>
      <c r="AX229" s="25" t="s">
        <v>63</v>
      </c>
      <c r="AY229" s="25" t="s">
        <v>64</v>
      </c>
      <c r="AZ229" s="25" t="s">
        <v>3822</v>
      </c>
      <c r="BA229" s="26">
        <v>45057</v>
      </c>
      <c r="BB229" s="25">
        <v>5</v>
      </c>
      <c r="BC229" s="25">
        <v>2023</v>
      </c>
      <c r="BD229" s="25" t="s">
        <v>63</v>
      </c>
      <c r="BE229" s="25" t="s">
        <v>63</v>
      </c>
      <c r="BF229" s="25" t="s">
        <v>63</v>
      </c>
      <c r="BG229" s="25" t="s">
        <v>64</v>
      </c>
      <c r="BH229" s="27" t="s">
        <v>4513</v>
      </c>
      <c r="BI229" s="27" t="s">
        <v>4513</v>
      </c>
      <c r="BJ229" s="27"/>
      <c r="BK229" s="27"/>
      <c r="BL229" s="25" t="s">
        <v>4513</v>
      </c>
      <c r="BM229" s="27" t="s">
        <v>4513</v>
      </c>
      <c r="BN229" s="27" t="s">
        <v>4513</v>
      </c>
      <c r="BO229" s="27"/>
      <c r="BP229" s="27"/>
      <c r="BQ229" s="25" t="s">
        <v>64</v>
      </c>
      <c r="BR229" s="27"/>
      <c r="BS229" s="27"/>
      <c r="BT229" s="25">
        <v>37</v>
      </c>
      <c r="BU229" s="27"/>
      <c r="BV229" s="25"/>
      <c r="BW229" s="25"/>
      <c r="BX229" s="25">
        <v>2023</v>
      </c>
      <c r="BY229" s="95" t="str">
        <f>IFERROR(
IF(OR(AZ229="anulado",AZ229="stand by"),CONCATENATE(AZ229,": ",AT229),
IF(OR(YEAR(BA229)=2022,YEAR(BA229)=2023),CONCATENATE("Se activó en ",YEAR(BA229)),
IF(AND(OR(AZ229="En proceso",AZ229="facturando"),AND(AV229="-",BA229="")),"Por revisar",
IF(BA229="",IF(AV229="NUEVAS",CONCATENATE("Estado: ",AZ229,", ",AV229),
IF(AX229=Meses!$A$3,"Por revisar",
IF(AT229="","Sin registro","En programación Frcst."))),"En programación")))),
"Error")</f>
        <v>Se activó en 2023</v>
      </c>
      <c r="BZ229" s="14" t="str">
        <f t="shared" si="9"/>
        <v/>
      </c>
      <c r="CA229" s="95" t="str">
        <f>IF(BY229="En programación Frcst.",VLOOKUP(AX229,Meses!$A$1:$H$14,3+HLOOKUP(Cronograma!AV229,Meses!$D$1:$G$2,2,FALSE),FALSE),
IF(BY229="En programación",BA229,""))</f>
        <v/>
      </c>
      <c r="CB229" s="95" t="str">
        <f t="shared" si="10"/>
        <v/>
      </c>
      <c r="CC229" s="91" t="str">
        <f>IFERROR(
(VLOOKUP(MONTH(CA229),Meses!$B$3:$C$14,2,FALSE)-DAY(CA229))/VLOOKUP(MONTH(CA229),Meses!$B$3:$C$14,2,FALSE)*CD229,
"")</f>
        <v/>
      </c>
      <c r="CD229" s="92">
        <f t="shared" si="11"/>
        <v>939</v>
      </c>
    </row>
    <row r="230" spans="1:82" ht="31.8" thickBot="1" x14ac:dyDescent="0.6">
      <c r="A230" s="19" t="s">
        <v>764</v>
      </c>
      <c r="B230" s="19" t="s">
        <v>765</v>
      </c>
      <c r="C230" s="19" t="s">
        <v>766</v>
      </c>
      <c r="D230" s="19" t="s">
        <v>53</v>
      </c>
      <c r="E230" s="21">
        <v>44978</v>
      </c>
      <c r="F230" s="21">
        <v>45062.80127314815</v>
      </c>
      <c r="G230" s="21">
        <v>44980</v>
      </c>
      <c r="H230" s="21">
        <v>44988</v>
      </c>
      <c r="I230" s="21">
        <v>45010</v>
      </c>
      <c r="J230" s="21">
        <v>45010</v>
      </c>
      <c r="K230" s="119" t="s">
        <v>4557</v>
      </c>
      <c r="L230" s="19">
        <v>2023031270</v>
      </c>
      <c r="M230" s="21">
        <v>44991</v>
      </c>
      <c r="N230" s="21">
        <v>45008</v>
      </c>
      <c r="O230" s="19" t="s">
        <v>54</v>
      </c>
      <c r="P230" s="19" t="s">
        <v>54</v>
      </c>
      <c r="Q230" s="19" t="s">
        <v>55</v>
      </c>
      <c r="R230" s="19">
        <v>28272</v>
      </c>
      <c r="S230" s="19" t="s">
        <v>4579</v>
      </c>
      <c r="T230" s="19" t="s">
        <v>4579</v>
      </c>
      <c r="U230" s="19" t="e">
        <v>#NAME?</v>
      </c>
      <c r="V230" s="19" t="s">
        <v>136</v>
      </c>
      <c r="W230" s="19" t="s">
        <v>155</v>
      </c>
      <c r="X230" s="23">
        <v>44991</v>
      </c>
      <c r="Y230" s="23">
        <v>44998</v>
      </c>
      <c r="Z230" s="23">
        <v>44991</v>
      </c>
      <c r="AA230" s="23">
        <v>44991</v>
      </c>
      <c r="AB230" s="19" t="s">
        <v>58</v>
      </c>
      <c r="AC230" s="23">
        <v>44994</v>
      </c>
      <c r="AD230" s="23">
        <v>44996</v>
      </c>
      <c r="AE230" s="23">
        <v>45001</v>
      </c>
      <c r="AF230" s="23">
        <v>45003</v>
      </c>
      <c r="AG230" s="23">
        <v>45003</v>
      </c>
      <c r="AH230" s="21">
        <v>45010</v>
      </c>
      <c r="AI230" s="19">
        <v>32</v>
      </c>
      <c r="AJ230" s="19">
        <v>8</v>
      </c>
      <c r="AK230" s="19">
        <v>22</v>
      </c>
      <c r="AL230" s="19" t="s">
        <v>15</v>
      </c>
      <c r="AM230" s="19" t="s">
        <v>4559</v>
      </c>
      <c r="AN230" s="19">
        <v>25</v>
      </c>
      <c r="AO230" s="22"/>
      <c r="AP230" s="19" t="s">
        <v>82</v>
      </c>
      <c r="AQ230" s="19" t="s">
        <v>82</v>
      </c>
      <c r="AR230" s="19" t="s">
        <v>389</v>
      </c>
      <c r="AS230" s="19" t="s">
        <v>55</v>
      </c>
      <c r="AT230" s="19" t="s">
        <v>61</v>
      </c>
      <c r="AU230" s="19" t="s">
        <v>62</v>
      </c>
      <c r="AV230" s="19" t="s">
        <v>63</v>
      </c>
      <c r="AW230" s="19" t="s">
        <v>63</v>
      </c>
      <c r="AX230" s="19" t="s">
        <v>63</v>
      </c>
      <c r="AY230" s="19" t="s">
        <v>64</v>
      </c>
      <c r="AZ230" s="19" t="s">
        <v>3822</v>
      </c>
      <c r="BA230" s="21">
        <v>45008</v>
      </c>
      <c r="BB230" s="19">
        <v>3</v>
      </c>
      <c r="BC230" s="19">
        <v>2023</v>
      </c>
      <c r="BD230" s="19" t="s">
        <v>63</v>
      </c>
      <c r="BE230" s="19" t="s">
        <v>63</v>
      </c>
      <c r="BF230" s="19" t="s">
        <v>63</v>
      </c>
      <c r="BG230" s="19" t="s">
        <v>64</v>
      </c>
      <c r="BH230" s="22" t="s">
        <v>4513</v>
      </c>
      <c r="BI230" s="22" t="s">
        <v>4513</v>
      </c>
      <c r="BJ230" s="22"/>
      <c r="BK230" s="22"/>
      <c r="BL230" s="19" t="s">
        <v>4513</v>
      </c>
      <c r="BM230" s="22" t="s">
        <v>4513</v>
      </c>
      <c r="BN230" s="22" t="s">
        <v>4513</v>
      </c>
      <c r="BO230" s="22"/>
      <c r="BP230" s="22"/>
      <c r="BQ230" s="19" t="s">
        <v>64</v>
      </c>
      <c r="BR230" s="22"/>
      <c r="BS230" s="22"/>
      <c r="BT230" s="19">
        <v>32</v>
      </c>
      <c r="BU230" s="22"/>
      <c r="BV230" s="19"/>
      <c r="BW230" s="19"/>
      <c r="BX230" s="19">
        <v>2023</v>
      </c>
      <c r="BY230" s="95" t="str">
        <f>IFERROR(
IF(OR(AZ230="anulado",AZ230="stand by"),CONCATENATE(AZ230,": ",AT230),
IF(OR(YEAR(BA230)=2022,YEAR(BA230)=2023),CONCATENATE("Se activó en ",YEAR(BA230)),
IF(AND(OR(AZ230="En proceso",AZ230="facturando"),AND(AV230="-",BA230="")),"Por revisar",
IF(BA230="",IF(AV230="NUEVAS",CONCATENATE("Estado: ",AZ230,", ",AV230),
IF(AX230=Meses!$A$3,"Por revisar",
IF(AT230="","Sin registro","En programación Frcst."))),"En programación")))),
"Error")</f>
        <v>Se activó en 2023</v>
      </c>
      <c r="BZ230" s="14" t="str">
        <f t="shared" si="9"/>
        <v/>
      </c>
      <c r="CA230" s="95" t="str">
        <f>IF(BY230="En programación Frcst.",VLOOKUP(AX230,Meses!$A$1:$H$14,3+HLOOKUP(Cronograma!AV230,Meses!$D$1:$G$2,2,FALSE),FALSE),
IF(BY230="En programación",BA230,""))</f>
        <v/>
      </c>
      <c r="CB230" s="95" t="str">
        <f t="shared" si="10"/>
        <v/>
      </c>
      <c r="CC230" s="91" t="str">
        <f>IFERROR(
(VLOOKUP(MONTH(CA230),Meses!$B$3:$C$14,2,FALSE)-DAY(CA230))/VLOOKUP(MONTH(CA230),Meses!$B$3:$C$14,2,FALSE)*CD230,
"")</f>
        <v/>
      </c>
      <c r="CD230" s="92">
        <f t="shared" si="11"/>
        <v>28272</v>
      </c>
    </row>
    <row r="231" spans="1:82" ht="47.4" thickBot="1" x14ac:dyDescent="0.6">
      <c r="A231" s="25" t="s">
        <v>360</v>
      </c>
      <c r="B231" s="25" t="s">
        <v>767</v>
      </c>
      <c r="C231" s="25" t="s">
        <v>768</v>
      </c>
      <c r="D231" s="25" t="s">
        <v>53</v>
      </c>
      <c r="E231" s="26">
        <v>44980</v>
      </c>
      <c r="F231" s="26">
        <v>45062.801145833328</v>
      </c>
      <c r="G231" s="26">
        <v>44985</v>
      </c>
      <c r="H231" s="26">
        <v>44995</v>
      </c>
      <c r="I231" s="26">
        <v>45007</v>
      </c>
      <c r="J231" s="26">
        <v>45007</v>
      </c>
      <c r="K231" s="120" t="s">
        <v>4557</v>
      </c>
      <c r="L231" s="25">
        <v>2023033115</v>
      </c>
      <c r="M231" s="26">
        <v>44997</v>
      </c>
      <c r="N231" s="26">
        <v>45008</v>
      </c>
      <c r="O231" s="25" t="s">
        <v>54</v>
      </c>
      <c r="P231" s="25" t="s">
        <v>54</v>
      </c>
      <c r="Q231" s="25" t="s">
        <v>55</v>
      </c>
      <c r="R231" s="25">
        <v>1347</v>
      </c>
      <c r="S231" s="25" t="s">
        <v>4579</v>
      </c>
      <c r="T231" s="25" t="s">
        <v>4579</v>
      </c>
      <c r="U231" s="25" t="e">
        <v>#NAME?</v>
      </c>
      <c r="V231" s="25" t="s">
        <v>80</v>
      </c>
      <c r="W231" s="25" t="s">
        <v>68</v>
      </c>
      <c r="X231" s="23">
        <v>44993</v>
      </c>
      <c r="Y231" s="23">
        <v>45000</v>
      </c>
      <c r="Z231" s="23">
        <v>44993</v>
      </c>
      <c r="AA231" s="23">
        <v>44993</v>
      </c>
      <c r="AB231" s="25" t="s">
        <v>58</v>
      </c>
      <c r="AC231" s="23">
        <v>44996</v>
      </c>
      <c r="AD231" s="25" t="s">
        <v>58</v>
      </c>
      <c r="AE231" s="23">
        <v>44998</v>
      </c>
      <c r="AF231" s="23">
        <v>45000</v>
      </c>
      <c r="AG231" s="23">
        <v>45000</v>
      </c>
      <c r="AH231" s="26">
        <v>45007</v>
      </c>
      <c r="AI231" s="25">
        <v>27</v>
      </c>
      <c r="AJ231" s="25">
        <v>10</v>
      </c>
      <c r="AK231" s="25">
        <v>12</v>
      </c>
      <c r="AL231" s="27" t="s">
        <v>4513</v>
      </c>
      <c r="AM231" s="25" t="s">
        <v>4559</v>
      </c>
      <c r="AN231" s="25">
        <v>22</v>
      </c>
      <c r="AO231" s="25" t="s">
        <v>769</v>
      </c>
      <c r="AP231" s="25" t="s">
        <v>82</v>
      </c>
      <c r="AQ231" s="25" t="s">
        <v>82</v>
      </c>
      <c r="AR231" s="25" t="s">
        <v>60</v>
      </c>
      <c r="AS231" s="25" t="s">
        <v>55</v>
      </c>
      <c r="AT231" s="25" t="s">
        <v>61</v>
      </c>
      <c r="AU231" s="25" t="s">
        <v>62</v>
      </c>
      <c r="AV231" s="25" t="s">
        <v>63</v>
      </c>
      <c r="AW231" s="25" t="s">
        <v>63</v>
      </c>
      <c r="AX231" s="25" t="s">
        <v>63</v>
      </c>
      <c r="AY231" s="25" t="s">
        <v>64</v>
      </c>
      <c r="AZ231" s="25" t="s">
        <v>3822</v>
      </c>
      <c r="BA231" s="26">
        <v>45008</v>
      </c>
      <c r="BB231" s="25">
        <v>3</v>
      </c>
      <c r="BC231" s="25">
        <v>2023</v>
      </c>
      <c r="BD231" s="25" t="s">
        <v>63</v>
      </c>
      <c r="BE231" s="25" t="s">
        <v>63</v>
      </c>
      <c r="BF231" s="25" t="s">
        <v>63</v>
      </c>
      <c r="BG231" s="25" t="s">
        <v>64</v>
      </c>
      <c r="BH231" s="27" t="s">
        <v>4513</v>
      </c>
      <c r="BI231" s="27" t="s">
        <v>4513</v>
      </c>
      <c r="BJ231" s="27"/>
      <c r="BK231" s="27"/>
      <c r="BL231" s="25" t="s">
        <v>4513</v>
      </c>
      <c r="BM231" s="27" t="s">
        <v>4513</v>
      </c>
      <c r="BN231" s="27" t="s">
        <v>4513</v>
      </c>
      <c r="BO231" s="27"/>
      <c r="BP231" s="27"/>
      <c r="BQ231" s="25" t="s">
        <v>64</v>
      </c>
      <c r="BR231" s="27"/>
      <c r="BS231" s="27"/>
      <c r="BT231" s="25">
        <v>27</v>
      </c>
      <c r="BU231" s="27"/>
      <c r="BV231" s="25"/>
      <c r="BW231" s="25"/>
      <c r="BX231" s="25">
        <v>2023</v>
      </c>
      <c r="BY231" s="95" t="str">
        <f>IFERROR(
IF(OR(AZ231="anulado",AZ231="stand by"),CONCATENATE(AZ231,": ",AT231),
IF(OR(YEAR(BA231)=2022,YEAR(BA231)=2023),CONCATENATE("Se activó en ",YEAR(BA231)),
IF(AND(OR(AZ231="En proceso",AZ231="facturando"),AND(AV231="-",BA231="")),"Por revisar",
IF(BA231="",IF(AV231="NUEVAS",CONCATENATE("Estado: ",AZ231,", ",AV231),
IF(AX231=Meses!$A$3,"Por revisar",
IF(AT231="","Sin registro","En programación Frcst."))),"En programación")))),
"Error")</f>
        <v>Se activó en 2023</v>
      </c>
      <c r="BZ231" s="14" t="str">
        <f t="shared" si="9"/>
        <v/>
      </c>
      <c r="CA231" s="95" t="str">
        <f>IF(BY231="En programación Frcst.",VLOOKUP(AX231,Meses!$A$1:$H$14,3+HLOOKUP(Cronograma!AV231,Meses!$D$1:$G$2,2,FALSE),FALSE),
IF(BY231="En programación",BA231,""))</f>
        <v/>
      </c>
      <c r="CB231" s="95" t="str">
        <f t="shared" si="10"/>
        <v/>
      </c>
      <c r="CC231" s="91" t="str">
        <f>IFERROR(
(VLOOKUP(MONTH(CA231),Meses!$B$3:$C$14,2,FALSE)-DAY(CA231))/VLOOKUP(MONTH(CA231),Meses!$B$3:$C$14,2,FALSE)*CD231,
"")</f>
        <v/>
      </c>
      <c r="CD231" s="92">
        <f t="shared" si="11"/>
        <v>1347</v>
      </c>
    </row>
    <row r="232" spans="1:82" ht="47.4" thickBot="1" x14ac:dyDescent="0.6">
      <c r="A232" s="19" t="s">
        <v>360</v>
      </c>
      <c r="B232" s="19" t="s">
        <v>770</v>
      </c>
      <c r="C232" s="19" t="s">
        <v>771</v>
      </c>
      <c r="D232" s="19" t="s">
        <v>53</v>
      </c>
      <c r="E232" s="21">
        <v>44980</v>
      </c>
      <c r="F232" s="21">
        <v>45062.800949074073</v>
      </c>
      <c r="G232" s="21">
        <v>44985</v>
      </c>
      <c r="H232" s="21">
        <v>44995</v>
      </c>
      <c r="I232" s="21">
        <v>45007</v>
      </c>
      <c r="J232" s="21">
        <v>45007</v>
      </c>
      <c r="K232" s="119" t="s">
        <v>4557</v>
      </c>
      <c r="L232" s="19">
        <v>2023033116</v>
      </c>
      <c r="M232" s="21">
        <v>44997</v>
      </c>
      <c r="N232" s="21">
        <v>45008</v>
      </c>
      <c r="O232" s="19" t="s">
        <v>54</v>
      </c>
      <c r="P232" s="19" t="s">
        <v>54</v>
      </c>
      <c r="Q232" s="19" t="s">
        <v>55</v>
      </c>
      <c r="R232" s="19">
        <v>420</v>
      </c>
      <c r="S232" s="19" t="s">
        <v>4579</v>
      </c>
      <c r="T232" s="19" t="s">
        <v>4579</v>
      </c>
      <c r="U232" s="19" t="e">
        <v>#NAME?</v>
      </c>
      <c r="V232" s="19" t="s">
        <v>80</v>
      </c>
      <c r="W232" s="19" t="s">
        <v>68</v>
      </c>
      <c r="X232" s="23">
        <v>44993</v>
      </c>
      <c r="Y232" s="23">
        <v>45000</v>
      </c>
      <c r="Z232" s="23">
        <v>44993</v>
      </c>
      <c r="AA232" s="23">
        <v>44993</v>
      </c>
      <c r="AB232" s="19" t="s">
        <v>58</v>
      </c>
      <c r="AC232" s="23">
        <v>44996</v>
      </c>
      <c r="AD232" s="19" t="s">
        <v>58</v>
      </c>
      <c r="AE232" s="23">
        <v>44998</v>
      </c>
      <c r="AF232" s="23">
        <v>45000</v>
      </c>
      <c r="AG232" s="23">
        <v>45000</v>
      </c>
      <c r="AH232" s="21">
        <v>45007</v>
      </c>
      <c r="AI232" s="19">
        <v>27</v>
      </c>
      <c r="AJ232" s="19">
        <v>10</v>
      </c>
      <c r="AK232" s="19">
        <v>12</v>
      </c>
      <c r="AL232" s="22" t="s">
        <v>4513</v>
      </c>
      <c r="AM232" s="19" t="s">
        <v>4559</v>
      </c>
      <c r="AN232" s="19">
        <v>22</v>
      </c>
      <c r="AO232" s="19" t="s">
        <v>769</v>
      </c>
      <c r="AP232" s="19" t="s">
        <v>82</v>
      </c>
      <c r="AQ232" s="19" t="s">
        <v>82</v>
      </c>
      <c r="AR232" s="19" t="s">
        <v>60</v>
      </c>
      <c r="AS232" s="19" t="s">
        <v>55</v>
      </c>
      <c r="AT232" s="19" t="s">
        <v>61</v>
      </c>
      <c r="AU232" s="19" t="s">
        <v>62</v>
      </c>
      <c r="AV232" s="19" t="s">
        <v>63</v>
      </c>
      <c r="AW232" s="19" t="s">
        <v>63</v>
      </c>
      <c r="AX232" s="19" t="s">
        <v>63</v>
      </c>
      <c r="AY232" s="19" t="s">
        <v>64</v>
      </c>
      <c r="AZ232" s="19" t="s">
        <v>3822</v>
      </c>
      <c r="BA232" s="21">
        <v>45008</v>
      </c>
      <c r="BB232" s="19">
        <v>3</v>
      </c>
      <c r="BC232" s="19">
        <v>2023</v>
      </c>
      <c r="BD232" s="19" t="s">
        <v>63</v>
      </c>
      <c r="BE232" s="19" t="s">
        <v>63</v>
      </c>
      <c r="BF232" s="19" t="s">
        <v>63</v>
      </c>
      <c r="BG232" s="19" t="s">
        <v>64</v>
      </c>
      <c r="BH232" s="22" t="s">
        <v>4513</v>
      </c>
      <c r="BI232" s="22" t="s">
        <v>4513</v>
      </c>
      <c r="BJ232" s="22"/>
      <c r="BK232" s="22"/>
      <c r="BL232" s="19" t="s">
        <v>4513</v>
      </c>
      <c r="BM232" s="22" t="s">
        <v>4513</v>
      </c>
      <c r="BN232" s="22" t="s">
        <v>4513</v>
      </c>
      <c r="BO232" s="22"/>
      <c r="BP232" s="22"/>
      <c r="BQ232" s="19" t="s">
        <v>64</v>
      </c>
      <c r="BR232" s="22"/>
      <c r="BS232" s="22"/>
      <c r="BT232" s="19">
        <v>27</v>
      </c>
      <c r="BU232" s="22"/>
      <c r="BV232" s="19"/>
      <c r="BW232" s="19"/>
      <c r="BX232" s="19">
        <v>2023</v>
      </c>
      <c r="BY232" s="95" t="str">
        <f>IFERROR(
IF(OR(AZ232="anulado",AZ232="stand by"),CONCATENATE(AZ232,": ",AT232),
IF(OR(YEAR(BA232)=2022,YEAR(BA232)=2023),CONCATENATE("Se activó en ",YEAR(BA232)),
IF(AND(OR(AZ232="En proceso",AZ232="facturando"),AND(AV232="-",BA232="")),"Por revisar",
IF(BA232="",IF(AV232="NUEVAS",CONCATENATE("Estado: ",AZ232,", ",AV232),
IF(AX232=Meses!$A$3,"Por revisar",
IF(AT232="","Sin registro","En programación Frcst."))),"En programación")))),
"Error")</f>
        <v>Se activó en 2023</v>
      </c>
      <c r="BZ232" s="14" t="str">
        <f t="shared" si="9"/>
        <v/>
      </c>
      <c r="CA232" s="95" t="str">
        <f>IF(BY232="En programación Frcst.",VLOOKUP(AX232,Meses!$A$1:$H$14,3+HLOOKUP(Cronograma!AV232,Meses!$D$1:$G$2,2,FALSE),FALSE),
IF(BY232="En programación",BA232,""))</f>
        <v/>
      </c>
      <c r="CB232" s="95" t="str">
        <f t="shared" si="10"/>
        <v/>
      </c>
      <c r="CC232" s="91" t="str">
        <f>IFERROR(
(VLOOKUP(MONTH(CA232),Meses!$B$3:$C$14,2,FALSE)-DAY(CA232))/VLOOKUP(MONTH(CA232),Meses!$B$3:$C$14,2,FALSE)*CD232,
"")</f>
        <v/>
      </c>
      <c r="CD232" s="92">
        <f t="shared" si="11"/>
        <v>420</v>
      </c>
    </row>
    <row r="233" spans="1:82" ht="47.4" thickBot="1" x14ac:dyDescent="0.6">
      <c r="A233" s="25" t="s">
        <v>360</v>
      </c>
      <c r="B233" s="25" t="s">
        <v>772</v>
      </c>
      <c r="C233" s="25" t="s">
        <v>773</v>
      </c>
      <c r="D233" s="25" t="s">
        <v>53</v>
      </c>
      <c r="E233" s="26">
        <v>44980</v>
      </c>
      <c r="F233" s="26">
        <v>45062.801180555558</v>
      </c>
      <c r="G233" s="26">
        <v>44985</v>
      </c>
      <c r="H233" s="26">
        <v>44995</v>
      </c>
      <c r="I233" s="26">
        <v>45010</v>
      </c>
      <c r="J233" s="26">
        <v>45010</v>
      </c>
      <c r="K233" s="120" t="s">
        <v>4557</v>
      </c>
      <c r="L233" s="25">
        <v>2023033118</v>
      </c>
      <c r="M233" s="26">
        <v>44997</v>
      </c>
      <c r="N233" s="26">
        <v>45008</v>
      </c>
      <c r="O233" s="25" t="s">
        <v>54</v>
      </c>
      <c r="P233" s="25" t="s">
        <v>54</v>
      </c>
      <c r="Q233" s="25" t="s">
        <v>55</v>
      </c>
      <c r="R233" s="25">
        <v>500</v>
      </c>
      <c r="S233" s="25" t="s">
        <v>4579</v>
      </c>
      <c r="T233" s="25" t="s">
        <v>4579</v>
      </c>
      <c r="U233" s="25" t="e">
        <v>#NAME?</v>
      </c>
      <c r="V233" s="25" t="s">
        <v>80</v>
      </c>
      <c r="W233" s="25" t="s">
        <v>68</v>
      </c>
      <c r="X233" s="23">
        <v>44996</v>
      </c>
      <c r="Y233" s="23">
        <v>45003</v>
      </c>
      <c r="Z233" s="23">
        <v>44996</v>
      </c>
      <c r="AA233" s="23">
        <v>44996</v>
      </c>
      <c r="AB233" s="25" t="s">
        <v>58</v>
      </c>
      <c r="AC233" s="23">
        <v>44999</v>
      </c>
      <c r="AD233" s="25" t="s">
        <v>58</v>
      </c>
      <c r="AE233" s="23">
        <v>45001</v>
      </c>
      <c r="AF233" s="23">
        <v>45003</v>
      </c>
      <c r="AG233" s="23">
        <v>45003</v>
      </c>
      <c r="AH233" s="26">
        <v>45010</v>
      </c>
      <c r="AI233" s="25">
        <v>30</v>
      </c>
      <c r="AJ233" s="25">
        <v>10</v>
      </c>
      <c r="AK233" s="25">
        <v>15</v>
      </c>
      <c r="AL233" s="25" t="s">
        <v>15</v>
      </c>
      <c r="AM233" s="25" t="s">
        <v>4559</v>
      </c>
      <c r="AN233" s="25">
        <v>25</v>
      </c>
      <c r="AO233" s="27"/>
      <c r="AP233" s="25" t="s">
        <v>82</v>
      </c>
      <c r="AQ233" s="25" t="s">
        <v>82</v>
      </c>
      <c r="AR233" s="25" t="s">
        <v>60</v>
      </c>
      <c r="AS233" s="25" t="s">
        <v>55</v>
      </c>
      <c r="AT233" s="25" t="s">
        <v>61</v>
      </c>
      <c r="AU233" s="25" t="s">
        <v>62</v>
      </c>
      <c r="AV233" s="25" t="s">
        <v>63</v>
      </c>
      <c r="AW233" s="25" t="s">
        <v>63</v>
      </c>
      <c r="AX233" s="25" t="s">
        <v>63</v>
      </c>
      <c r="AY233" s="25" t="s">
        <v>64</v>
      </c>
      <c r="AZ233" s="25" t="s">
        <v>3822</v>
      </c>
      <c r="BA233" s="26">
        <v>45008</v>
      </c>
      <c r="BB233" s="25">
        <v>3</v>
      </c>
      <c r="BC233" s="25">
        <v>2023</v>
      </c>
      <c r="BD233" s="25" t="s">
        <v>63</v>
      </c>
      <c r="BE233" s="25" t="s">
        <v>63</v>
      </c>
      <c r="BF233" s="25" t="s">
        <v>63</v>
      </c>
      <c r="BG233" s="25" t="s">
        <v>64</v>
      </c>
      <c r="BH233" s="27" t="s">
        <v>4513</v>
      </c>
      <c r="BI233" s="27" t="s">
        <v>4513</v>
      </c>
      <c r="BJ233" s="27"/>
      <c r="BK233" s="27"/>
      <c r="BL233" s="25" t="s">
        <v>4513</v>
      </c>
      <c r="BM233" s="27" t="s">
        <v>4513</v>
      </c>
      <c r="BN233" s="27" t="s">
        <v>4513</v>
      </c>
      <c r="BO233" s="27"/>
      <c r="BP233" s="27"/>
      <c r="BQ233" s="25" t="s">
        <v>64</v>
      </c>
      <c r="BR233" s="27"/>
      <c r="BS233" s="27"/>
      <c r="BT233" s="25">
        <v>30</v>
      </c>
      <c r="BU233" s="27"/>
      <c r="BV233" s="25"/>
      <c r="BW233" s="25"/>
      <c r="BX233" s="25">
        <v>2023</v>
      </c>
      <c r="BY233" s="95" t="str">
        <f>IFERROR(
IF(OR(AZ233="anulado",AZ233="stand by"),CONCATENATE(AZ233,": ",AT233),
IF(OR(YEAR(BA233)=2022,YEAR(BA233)=2023),CONCATENATE("Se activó en ",YEAR(BA233)),
IF(AND(OR(AZ233="En proceso",AZ233="facturando"),AND(AV233="-",BA233="")),"Por revisar",
IF(BA233="",IF(AV233="NUEVAS",CONCATENATE("Estado: ",AZ233,", ",AV233),
IF(AX233=Meses!$A$3,"Por revisar",
IF(AT233="","Sin registro","En programación Frcst."))),"En programación")))),
"Error")</f>
        <v>Se activó en 2023</v>
      </c>
      <c r="BZ233" s="14" t="str">
        <f t="shared" si="9"/>
        <v/>
      </c>
      <c r="CA233" s="95" t="str">
        <f>IF(BY233="En programación Frcst.",VLOOKUP(AX233,Meses!$A$1:$H$14,3+HLOOKUP(Cronograma!AV233,Meses!$D$1:$G$2,2,FALSE),FALSE),
IF(BY233="En programación",BA233,""))</f>
        <v/>
      </c>
      <c r="CB233" s="95" t="str">
        <f t="shared" si="10"/>
        <v/>
      </c>
      <c r="CC233" s="91" t="str">
        <f>IFERROR(
(VLOOKUP(MONTH(CA233),Meses!$B$3:$C$14,2,FALSE)-DAY(CA233))/VLOOKUP(MONTH(CA233),Meses!$B$3:$C$14,2,FALSE)*CD233,
"")</f>
        <v/>
      </c>
      <c r="CD233" s="92">
        <f t="shared" si="11"/>
        <v>500</v>
      </c>
    </row>
    <row r="234" spans="1:82" ht="31.8" thickBot="1" x14ac:dyDescent="0.6">
      <c r="A234" s="19" t="s">
        <v>774</v>
      </c>
      <c r="B234" s="19" t="s">
        <v>775</v>
      </c>
      <c r="C234" s="19" t="s">
        <v>776</v>
      </c>
      <c r="D234" s="19" t="s">
        <v>53</v>
      </c>
      <c r="E234" s="21">
        <v>44980</v>
      </c>
      <c r="F234" s="21">
        <v>44980</v>
      </c>
      <c r="G234" s="21">
        <v>44990</v>
      </c>
      <c r="H234" s="21">
        <v>45002</v>
      </c>
      <c r="I234" s="21">
        <v>45013</v>
      </c>
      <c r="J234" s="21">
        <v>45013</v>
      </c>
      <c r="K234" s="119" t="s">
        <v>4557</v>
      </c>
      <c r="L234" s="19">
        <v>2023033955</v>
      </c>
      <c r="M234" s="21">
        <v>45004</v>
      </c>
      <c r="N234" s="21">
        <v>45015</v>
      </c>
      <c r="O234" s="19" t="s">
        <v>54</v>
      </c>
      <c r="P234" s="19" t="s">
        <v>54</v>
      </c>
      <c r="Q234" s="19" t="s">
        <v>55</v>
      </c>
      <c r="R234" s="19">
        <v>10194</v>
      </c>
      <c r="S234" s="19" t="s">
        <v>4564</v>
      </c>
      <c r="T234" s="19" t="s">
        <v>4564</v>
      </c>
      <c r="U234" s="19" t="e">
        <v>#NAME?</v>
      </c>
      <c r="V234" s="19" t="s">
        <v>80</v>
      </c>
      <c r="W234" s="19" t="s">
        <v>68</v>
      </c>
      <c r="X234" s="23">
        <v>44999</v>
      </c>
      <c r="Y234" s="23">
        <v>45006</v>
      </c>
      <c r="Z234" s="23">
        <v>44999</v>
      </c>
      <c r="AA234" s="23">
        <v>44999</v>
      </c>
      <c r="AB234" s="19" t="s">
        <v>58</v>
      </c>
      <c r="AC234" s="23">
        <v>45002</v>
      </c>
      <c r="AD234" s="19" t="s">
        <v>58</v>
      </c>
      <c r="AE234" s="23">
        <v>45004</v>
      </c>
      <c r="AF234" s="23">
        <v>45006</v>
      </c>
      <c r="AG234" s="23">
        <v>45006</v>
      </c>
      <c r="AH234" s="21">
        <v>45013</v>
      </c>
      <c r="AI234" s="19">
        <v>33</v>
      </c>
      <c r="AJ234" s="19">
        <v>12</v>
      </c>
      <c r="AK234" s="19">
        <v>11</v>
      </c>
      <c r="AL234" s="22" t="s">
        <v>4513</v>
      </c>
      <c r="AM234" s="19" t="s">
        <v>4559</v>
      </c>
      <c r="AN234" s="19">
        <v>28</v>
      </c>
      <c r="AO234" s="19" t="s">
        <v>777</v>
      </c>
      <c r="AP234" s="19" t="s">
        <v>82</v>
      </c>
      <c r="AQ234" s="19" t="s">
        <v>82</v>
      </c>
      <c r="AR234" s="19" t="s">
        <v>94</v>
      </c>
      <c r="AS234" s="19" t="s">
        <v>55</v>
      </c>
      <c r="AT234" s="19" t="s">
        <v>61</v>
      </c>
      <c r="AU234" s="19" t="s">
        <v>62</v>
      </c>
      <c r="AV234" s="19" t="s">
        <v>63</v>
      </c>
      <c r="AW234" s="19" t="s">
        <v>63</v>
      </c>
      <c r="AX234" s="19" t="s">
        <v>63</v>
      </c>
      <c r="AY234" s="19" t="s">
        <v>64</v>
      </c>
      <c r="AZ234" s="19" t="s">
        <v>3822</v>
      </c>
      <c r="BA234" s="21">
        <v>45015</v>
      </c>
      <c r="BB234" s="19">
        <v>3</v>
      </c>
      <c r="BC234" s="19">
        <v>2023</v>
      </c>
      <c r="BD234" s="19" t="s">
        <v>63</v>
      </c>
      <c r="BE234" s="19" t="s">
        <v>63</v>
      </c>
      <c r="BF234" s="19" t="s">
        <v>63</v>
      </c>
      <c r="BG234" s="19" t="s">
        <v>64</v>
      </c>
      <c r="BH234" s="22" t="s">
        <v>4513</v>
      </c>
      <c r="BI234" s="22" t="s">
        <v>4513</v>
      </c>
      <c r="BJ234" s="22"/>
      <c r="BK234" s="22"/>
      <c r="BL234" s="19" t="s">
        <v>4513</v>
      </c>
      <c r="BM234" s="22" t="s">
        <v>4513</v>
      </c>
      <c r="BN234" s="22" t="s">
        <v>4513</v>
      </c>
      <c r="BO234" s="22"/>
      <c r="BP234" s="22"/>
      <c r="BQ234" s="19" t="s">
        <v>64</v>
      </c>
      <c r="BR234" s="22"/>
      <c r="BS234" s="22"/>
      <c r="BT234" s="19">
        <v>33</v>
      </c>
      <c r="BU234" s="22"/>
      <c r="BV234" s="19"/>
      <c r="BW234" s="19"/>
      <c r="BX234" s="19">
        <v>2023</v>
      </c>
      <c r="BY234" s="95" t="str">
        <f>IFERROR(
IF(OR(AZ234="anulado",AZ234="stand by"),CONCATENATE(AZ234,": ",AT234),
IF(OR(YEAR(BA234)=2022,YEAR(BA234)=2023),CONCATENATE("Se activó en ",YEAR(BA234)),
IF(AND(OR(AZ234="En proceso",AZ234="facturando"),AND(AV234="-",BA234="")),"Por revisar",
IF(BA234="",IF(AV234="NUEVAS",CONCATENATE("Estado: ",AZ234,", ",AV234),
IF(AX234=Meses!$A$3,"Por revisar",
IF(AT234="","Sin registro","En programación Frcst."))),"En programación")))),
"Error")</f>
        <v>Se activó en 2023</v>
      </c>
      <c r="BZ234" s="14" t="str">
        <f t="shared" si="9"/>
        <v/>
      </c>
      <c r="CA234" s="95" t="str">
        <f>IF(BY234="En programación Frcst.",VLOOKUP(AX234,Meses!$A$1:$H$14,3+HLOOKUP(Cronograma!AV234,Meses!$D$1:$G$2,2,FALSE),FALSE),
IF(BY234="En programación",BA234,""))</f>
        <v/>
      </c>
      <c r="CB234" s="95" t="str">
        <f t="shared" si="10"/>
        <v/>
      </c>
      <c r="CC234" s="91" t="str">
        <f>IFERROR(
(VLOOKUP(MONTH(CA234),Meses!$B$3:$C$14,2,FALSE)-DAY(CA234))/VLOOKUP(MONTH(CA234),Meses!$B$3:$C$14,2,FALSE)*CD234,
"")</f>
        <v/>
      </c>
      <c r="CD234" s="92">
        <f t="shared" si="11"/>
        <v>10194</v>
      </c>
    </row>
    <row r="235" spans="1:82" ht="31.8" thickBot="1" x14ac:dyDescent="0.6">
      <c r="A235" s="25" t="s">
        <v>774</v>
      </c>
      <c r="B235" s="25" t="s">
        <v>778</v>
      </c>
      <c r="C235" s="25" t="s">
        <v>779</v>
      </c>
      <c r="D235" s="25" t="s">
        <v>53</v>
      </c>
      <c r="E235" s="26">
        <v>44980</v>
      </c>
      <c r="F235" s="26">
        <v>45062.800937499997</v>
      </c>
      <c r="G235" s="26">
        <v>44990</v>
      </c>
      <c r="H235" s="26">
        <v>45002</v>
      </c>
      <c r="I235" s="26">
        <v>45013</v>
      </c>
      <c r="J235" s="26">
        <v>45013</v>
      </c>
      <c r="K235" s="120" t="s">
        <v>4557</v>
      </c>
      <c r="L235" s="25">
        <v>2023033960</v>
      </c>
      <c r="M235" s="26">
        <v>45004</v>
      </c>
      <c r="N235" s="26">
        <v>45015</v>
      </c>
      <c r="O235" s="25" t="s">
        <v>54</v>
      </c>
      <c r="P235" s="25" t="s">
        <v>54</v>
      </c>
      <c r="Q235" s="25" t="s">
        <v>55</v>
      </c>
      <c r="R235" s="25">
        <v>416</v>
      </c>
      <c r="S235" s="25" t="s">
        <v>4564</v>
      </c>
      <c r="T235" s="25" t="s">
        <v>4564</v>
      </c>
      <c r="U235" s="25" t="e">
        <v>#NAME?</v>
      </c>
      <c r="V235" s="25" t="s">
        <v>80</v>
      </c>
      <c r="W235" s="25" t="s">
        <v>68</v>
      </c>
      <c r="X235" s="23">
        <v>44999</v>
      </c>
      <c r="Y235" s="23">
        <v>45006</v>
      </c>
      <c r="Z235" s="23">
        <v>44999</v>
      </c>
      <c r="AA235" s="23">
        <v>44999</v>
      </c>
      <c r="AB235" s="25" t="s">
        <v>58</v>
      </c>
      <c r="AC235" s="23">
        <v>45002</v>
      </c>
      <c r="AD235" s="25" t="s">
        <v>58</v>
      </c>
      <c r="AE235" s="23">
        <v>45004</v>
      </c>
      <c r="AF235" s="23">
        <v>45006</v>
      </c>
      <c r="AG235" s="23">
        <v>45006</v>
      </c>
      <c r="AH235" s="26">
        <v>45013</v>
      </c>
      <c r="AI235" s="25">
        <v>33</v>
      </c>
      <c r="AJ235" s="25">
        <v>12</v>
      </c>
      <c r="AK235" s="25">
        <v>11</v>
      </c>
      <c r="AL235" s="25" t="s">
        <v>15</v>
      </c>
      <c r="AM235" s="25" t="s">
        <v>4559</v>
      </c>
      <c r="AN235" s="25">
        <v>28</v>
      </c>
      <c r="AO235" s="27"/>
      <c r="AP235" s="25" t="s">
        <v>82</v>
      </c>
      <c r="AQ235" s="25" t="s">
        <v>82</v>
      </c>
      <c r="AR235" s="25" t="s">
        <v>60</v>
      </c>
      <c r="AS235" s="25" t="s">
        <v>55</v>
      </c>
      <c r="AT235" s="25" t="s">
        <v>61</v>
      </c>
      <c r="AU235" s="25" t="s">
        <v>62</v>
      </c>
      <c r="AV235" s="25" t="s">
        <v>63</v>
      </c>
      <c r="AW235" s="25" t="s">
        <v>63</v>
      </c>
      <c r="AX235" s="25" t="s">
        <v>63</v>
      </c>
      <c r="AY235" s="25" t="s">
        <v>64</v>
      </c>
      <c r="AZ235" s="25" t="s">
        <v>3822</v>
      </c>
      <c r="BA235" s="26">
        <v>45015</v>
      </c>
      <c r="BB235" s="25">
        <v>3</v>
      </c>
      <c r="BC235" s="25">
        <v>2023</v>
      </c>
      <c r="BD235" s="25" t="s">
        <v>63</v>
      </c>
      <c r="BE235" s="25" t="s">
        <v>63</v>
      </c>
      <c r="BF235" s="25" t="s">
        <v>63</v>
      </c>
      <c r="BG235" s="25" t="s">
        <v>64</v>
      </c>
      <c r="BH235" s="27" t="s">
        <v>4513</v>
      </c>
      <c r="BI235" s="27" t="s">
        <v>4513</v>
      </c>
      <c r="BJ235" s="27"/>
      <c r="BK235" s="27"/>
      <c r="BL235" s="25" t="s">
        <v>4513</v>
      </c>
      <c r="BM235" s="27" t="s">
        <v>4513</v>
      </c>
      <c r="BN235" s="27" t="s">
        <v>4513</v>
      </c>
      <c r="BO235" s="27"/>
      <c r="BP235" s="27"/>
      <c r="BQ235" s="25" t="s">
        <v>64</v>
      </c>
      <c r="BR235" s="27"/>
      <c r="BS235" s="27"/>
      <c r="BT235" s="25">
        <v>33</v>
      </c>
      <c r="BU235" s="27"/>
      <c r="BV235" s="25"/>
      <c r="BW235" s="25"/>
      <c r="BX235" s="25">
        <v>2023</v>
      </c>
      <c r="BY235" s="95" t="str">
        <f>IFERROR(
IF(OR(AZ235="anulado",AZ235="stand by"),CONCATENATE(AZ235,": ",AT235),
IF(OR(YEAR(BA235)=2022,YEAR(BA235)=2023),CONCATENATE("Se activó en ",YEAR(BA235)),
IF(AND(OR(AZ235="En proceso",AZ235="facturando"),AND(AV235="-",BA235="")),"Por revisar",
IF(BA235="",IF(AV235="NUEVAS",CONCATENATE("Estado: ",AZ235,", ",AV235),
IF(AX235=Meses!$A$3,"Por revisar",
IF(AT235="","Sin registro","En programación Frcst."))),"En programación")))),
"Error")</f>
        <v>Se activó en 2023</v>
      </c>
      <c r="BZ235" s="14" t="str">
        <f t="shared" si="9"/>
        <v/>
      </c>
      <c r="CA235" s="95" t="str">
        <f>IF(BY235="En programación Frcst.",VLOOKUP(AX235,Meses!$A$1:$H$14,3+HLOOKUP(Cronograma!AV235,Meses!$D$1:$G$2,2,FALSE),FALSE),
IF(BY235="En programación",BA235,""))</f>
        <v/>
      </c>
      <c r="CB235" s="95" t="str">
        <f t="shared" si="10"/>
        <v/>
      </c>
      <c r="CC235" s="91" t="str">
        <f>IFERROR(
(VLOOKUP(MONTH(CA235),Meses!$B$3:$C$14,2,FALSE)-DAY(CA235))/VLOOKUP(MONTH(CA235),Meses!$B$3:$C$14,2,FALSE)*CD235,
"")</f>
        <v/>
      </c>
      <c r="CD235" s="92">
        <f t="shared" si="11"/>
        <v>416</v>
      </c>
    </row>
    <row r="236" spans="1:82" ht="63" thickBot="1" x14ac:dyDescent="0.6">
      <c r="A236" s="19" t="s">
        <v>780</v>
      </c>
      <c r="B236" s="19" t="s">
        <v>781</v>
      </c>
      <c r="C236" s="19" t="s">
        <v>782</v>
      </c>
      <c r="D236" s="29" t="s">
        <v>345</v>
      </c>
      <c r="E236" s="21">
        <v>44980</v>
      </c>
      <c r="F236" s="21">
        <v>45154.557164351849</v>
      </c>
      <c r="G236" s="21">
        <v>44990</v>
      </c>
      <c r="H236" s="21">
        <v>45002</v>
      </c>
      <c r="I236" s="22"/>
      <c r="J236" s="22"/>
      <c r="K236" s="22">
        <v>0</v>
      </c>
      <c r="L236" s="22"/>
      <c r="M236" s="22"/>
      <c r="N236" s="22"/>
      <c r="O236" s="19" t="s">
        <v>54</v>
      </c>
      <c r="P236" s="19" t="s">
        <v>54</v>
      </c>
      <c r="Q236" s="19" t="s">
        <v>55</v>
      </c>
      <c r="R236" s="19">
        <v>7447</v>
      </c>
      <c r="S236" s="19" t="s">
        <v>145</v>
      </c>
      <c r="T236" s="19" t="s">
        <v>145</v>
      </c>
      <c r="U236" s="19" t="e">
        <v>#NAME?</v>
      </c>
      <c r="V236" s="22"/>
      <c r="W236" s="22"/>
      <c r="X236" s="22">
        <v>0</v>
      </c>
      <c r="Y236" s="23">
        <v>7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19" t="s">
        <v>58</v>
      </c>
      <c r="AG236" s="22">
        <v>0</v>
      </c>
      <c r="AH236" s="22">
        <v>0</v>
      </c>
      <c r="AI236" s="19">
        <v>-44980</v>
      </c>
      <c r="AJ236" s="19">
        <v>12</v>
      </c>
      <c r="AK236" s="19">
        <v>-45002</v>
      </c>
      <c r="AL236" s="22" t="s">
        <v>4513</v>
      </c>
      <c r="AM236" s="22">
        <v>0</v>
      </c>
      <c r="AN236" s="22" t="s">
        <v>4513</v>
      </c>
      <c r="AO236" s="19" t="s">
        <v>783</v>
      </c>
      <c r="AP236" s="19" t="s">
        <v>82</v>
      </c>
      <c r="AQ236" s="19" t="s">
        <v>82</v>
      </c>
      <c r="AR236" s="19" t="s">
        <v>60</v>
      </c>
      <c r="AS236" s="19" t="s">
        <v>55</v>
      </c>
      <c r="AT236" s="19" t="s">
        <v>347</v>
      </c>
      <c r="AU236" s="19" t="s">
        <v>62</v>
      </c>
      <c r="AV236" s="19" t="s">
        <v>63</v>
      </c>
      <c r="AW236" s="19" t="s">
        <v>63</v>
      </c>
      <c r="AX236" s="19" t="s">
        <v>63</v>
      </c>
      <c r="AY236" s="19" t="s">
        <v>64</v>
      </c>
      <c r="AZ236" s="19" t="s">
        <v>3827</v>
      </c>
      <c r="BA236" s="22">
        <v>0</v>
      </c>
      <c r="BB236" s="22"/>
      <c r="BC236" s="22"/>
      <c r="BD236" s="19" t="s">
        <v>63</v>
      </c>
      <c r="BE236" s="19" t="s">
        <v>63</v>
      </c>
      <c r="BF236" s="19" t="s">
        <v>63</v>
      </c>
      <c r="BG236" s="19" t="s">
        <v>64</v>
      </c>
      <c r="BH236" s="22" t="s">
        <v>4513</v>
      </c>
      <c r="BI236" s="22" t="s">
        <v>4513</v>
      </c>
      <c r="BJ236" s="22"/>
      <c r="BK236" s="22"/>
      <c r="BL236" s="19" t="s">
        <v>4513</v>
      </c>
      <c r="BM236" s="22" t="s">
        <v>4513</v>
      </c>
      <c r="BN236" s="22" t="s">
        <v>4513</v>
      </c>
      <c r="BO236" s="19" t="s">
        <v>3834</v>
      </c>
      <c r="BP236" s="22"/>
      <c r="BQ236" s="19" t="s">
        <v>64</v>
      </c>
      <c r="BR236" s="22"/>
      <c r="BS236" s="22"/>
      <c r="BT236" s="22"/>
      <c r="BU236" s="22"/>
      <c r="BV236" s="19"/>
      <c r="BW236" s="19" t="s">
        <v>3823</v>
      </c>
      <c r="BX236" s="22"/>
      <c r="BY236" s="95" t="str">
        <f>IFERROR(
IF(OR(AZ236="anulado",AZ236="stand by"),CONCATENATE(AZ236,": ",AT236),
IF(OR(YEAR(BA236)=2022,YEAR(BA236)=2023),CONCATENATE("Se activó en ",YEAR(BA236)),
IF(AND(OR(AZ236="En proceso",AZ236="facturando"),AND(AV236="-",BA236="")),"Por revisar",
IF(BA236="",IF(AV236="NUEVAS",CONCATENATE("Estado: ",AZ236,", ",AV236),
IF(AX236=Meses!$A$3,"Por revisar",
IF(AT236="","Sin registro","En programación Frcst."))),"En programación")))),
"Error")</f>
        <v>anulado: Desistido</v>
      </c>
      <c r="BZ236" s="14" t="str">
        <f t="shared" si="9"/>
        <v/>
      </c>
      <c r="CA236" s="95" t="str">
        <f>IF(BY236="En programación Frcst.",VLOOKUP(AX236,Meses!$A$1:$H$14,3+HLOOKUP(Cronograma!AV236,Meses!$D$1:$G$2,2,FALSE),FALSE),
IF(BY236="En programación",BA236,""))</f>
        <v/>
      </c>
      <c r="CB236" s="95" t="str">
        <f t="shared" si="10"/>
        <v/>
      </c>
      <c r="CC236" s="91" t="str">
        <f>IFERROR(
(VLOOKUP(MONTH(CA236),Meses!$B$3:$C$14,2,FALSE)-DAY(CA236))/VLOOKUP(MONTH(CA236),Meses!$B$3:$C$14,2,FALSE)*CD236,
"")</f>
        <v/>
      </c>
      <c r="CD236" s="92">
        <f t="shared" si="11"/>
        <v>7447</v>
      </c>
    </row>
    <row r="237" spans="1:82" ht="47.4" thickBot="1" x14ac:dyDescent="0.6">
      <c r="A237" s="25" t="s">
        <v>780</v>
      </c>
      <c r="B237" s="25" t="s">
        <v>784</v>
      </c>
      <c r="C237" s="25" t="s">
        <v>785</v>
      </c>
      <c r="D237" s="25" t="s">
        <v>53</v>
      </c>
      <c r="E237" s="26">
        <v>44980</v>
      </c>
      <c r="F237" s="26">
        <v>45062.801458333342</v>
      </c>
      <c r="G237" s="26">
        <v>44990</v>
      </c>
      <c r="H237" s="26">
        <v>45002</v>
      </c>
      <c r="I237" s="26">
        <v>45012</v>
      </c>
      <c r="J237" s="26">
        <v>45012</v>
      </c>
      <c r="K237" s="120" t="s">
        <v>4557</v>
      </c>
      <c r="L237" s="25">
        <v>2023033961</v>
      </c>
      <c r="M237" s="26">
        <v>45004</v>
      </c>
      <c r="N237" s="26">
        <v>45015</v>
      </c>
      <c r="O237" s="25" t="s">
        <v>54</v>
      </c>
      <c r="P237" s="25" t="s">
        <v>54</v>
      </c>
      <c r="Q237" s="25" t="s">
        <v>55</v>
      </c>
      <c r="R237" s="25">
        <v>2400</v>
      </c>
      <c r="S237" s="25" t="s">
        <v>4564</v>
      </c>
      <c r="T237" s="25" t="s">
        <v>4564</v>
      </c>
      <c r="U237" s="25" t="e">
        <v>#NAME?</v>
      </c>
      <c r="V237" s="25" t="s">
        <v>80</v>
      </c>
      <c r="W237" s="25" t="s">
        <v>68</v>
      </c>
      <c r="X237" s="23">
        <v>44998</v>
      </c>
      <c r="Y237" s="23">
        <v>45005</v>
      </c>
      <c r="Z237" s="23">
        <v>44998</v>
      </c>
      <c r="AA237" s="23">
        <v>44998</v>
      </c>
      <c r="AB237" s="25" t="s">
        <v>58</v>
      </c>
      <c r="AC237" s="23">
        <v>45001</v>
      </c>
      <c r="AD237" s="25" t="s">
        <v>58</v>
      </c>
      <c r="AE237" s="23">
        <v>45003</v>
      </c>
      <c r="AF237" s="23">
        <v>45005</v>
      </c>
      <c r="AG237" s="23">
        <v>45005</v>
      </c>
      <c r="AH237" s="26">
        <v>45012</v>
      </c>
      <c r="AI237" s="25">
        <v>32</v>
      </c>
      <c r="AJ237" s="25">
        <v>12</v>
      </c>
      <c r="AK237" s="25">
        <v>10</v>
      </c>
      <c r="AL237" s="25" t="s">
        <v>15</v>
      </c>
      <c r="AM237" s="25" t="s">
        <v>4559</v>
      </c>
      <c r="AN237" s="25">
        <v>27</v>
      </c>
      <c r="AO237" s="27"/>
      <c r="AP237" s="25" t="s">
        <v>82</v>
      </c>
      <c r="AQ237" s="25" t="s">
        <v>82</v>
      </c>
      <c r="AR237" s="25" t="s">
        <v>60</v>
      </c>
      <c r="AS237" s="25" t="s">
        <v>55</v>
      </c>
      <c r="AT237" s="25" t="s">
        <v>61</v>
      </c>
      <c r="AU237" s="25" t="s">
        <v>62</v>
      </c>
      <c r="AV237" s="25" t="s">
        <v>63</v>
      </c>
      <c r="AW237" s="25" t="s">
        <v>63</v>
      </c>
      <c r="AX237" s="25" t="s">
        <v>63</v>
      </c>
      <c r="AY237" s="25" t="s">
        <v>64</v>
      </c>
      <c r="AZ237" s="25" t="s">
        <v>3822</v>
      </c>
      <c r="BA237" s="26">
        <v>45015</v>
      </c>
      <c r="BB237" s="25">
        <v>3</v>
      </c>
      <c r="BC237" s="25">
        <v>2023</v>
      </c>
      <c r="BD237" s="25" t="s">
        <v>63</v>
      </c>
      <c r="BE237" s="25" t="s">
        <v>63</v>
      </c>
      <c r="BF237" s="25" t="s">
        <v>63</v>
      </c>
      <c r="BG237" s="25" t="s">
        <v>64</v>
      </c>
      <c r="BH237" s="27" t="s">
        <v>4513</v>
      </c>
      <c r="BI237" s="27" t="s">
        <v>4513</v>
      </c>
      <c r="BJ237" s="27"/>
      <c r="BK237" s="27"/>
      <c r="BL237" s="25" t="s">
        <v>4513</v>
      </c>
      <c r="BM237" s="27" t="s">
        <v>4513</v>
      </c>
      <c r="BN237" s="27" t="s">
        <v>4513</v>
      </c>
      <c r="BO237" s="27"/>
      <c r="BP237" s="27"/>
      <c r="BQ237" s="25" t="s">
        <v>64</v>
      </c>
      <c r="BR237" s="27"/>
      <c r="BS237" s="27"/>
      <c r="BT237" s="25">
        <v>32</v>
      </c>
      <c r="BU237" s="27"/>
      <c r="BV237" s="25"/>
      <c r="BW237" s="25"/>
      <c r="BX237" s="25">
        <v>2023</v>
      </c>
      <c r="BY237" s="95" t="str">
        <f>IFERROR(
IF(OR(AZ237="anulado",AZ237="stand by"),CONCATENATE(AZ237,": ",AT237),
IF(OR(YEAR(BA237)=2022,YEAR(BA237)=2023),CONCATENATE("Se activó en ",YEAR(BA237)),
IF(AND(OR(AZ237="En proceso",AZ237="facturando"),AND(AV237="-",BA237="")),"Por revisar",
IF(BA237="",IF(AV237="NUEVAS",CONCATENATE("Estado: ",AZ237,", ",AV237),
IF(AX237=Meses!$A$3,"Por revisar",
IF(AT237="","Sin registro","En programación Frcst."))),"En programación")))),
"Error")</f>
        <v>Se activó en 2023</v>
      </c>
      <c r="BZ237" s="14" t="str">
        <f t="shared" si="9"/>
        <v/>
      </c>
      <c r="CA237" s="95" t="str">
        <f>IF(BY237="En programación Frcst.",VLOOKUP(AX237,Meses!$A$1:$H$14,3+HLOOKUP(Cronograma!AV237,Meses!$D$1:$G$2,2,FALSE),FALSE),
IF(BY237="En programación",BA237,""))</f>
        <v/>
      </c>
      <c r="CB237" s="95" t="str">
        <f t="shared" si="10"/>
        <v/>
      </c>
      <c r="CC237" s="91" t="str">
        <f>IFERROR(
(VLOOKUP(MONTH(CA237),Meses!$B$3:$C$14,2,FALSE)-DAY(CA237))/VLOOKUP(MONTH(CA237),Meses!$B$3:$C$14,2,FALSE)*CD237,
"")</f>
        <v/>
      </c>
      <c r="CD237" s="92">
        <f t="shared" si="11"/>
        <v>2400</v>
      </c>
    </row>
    <row r="238" spans="1:82" ht="63" thickBot="1" x14ac:dyDescent="0.6">
      <c r="A238" s="19" t="s">
        <v>780</v>
      </c>
      <c r="B238" s="19" t="s">
        <v>786</v>
      </c>
      <c r="C238" s="19" t="s">
        <v>787</v>
      </c>
      <c r="D238" s="19" t="s">
        <v>53</v>
      </c>
      <c r="E238" s="21">
        <v>44980</v>
      </c>
      <c r="F238" s="21">
        <v>45062.801527777781</v>
      </c>
      <c r="G238" s="21">
        <v>44990</v>
      </c>
      <c r="H238" s="21">
        <v>45002</v>
      </c>
      <c r="I238" s="21">
        <v>45012</v>
      </c>
      <c r="J238" s="21">
        <v>45012</v>
      </c>
      <c r="K238" s="119" t="s">
        <v>4557</v>
      </c>
      <c r="L238" s="19">
        <v>2023033962</v>
      </c>
      <c r="M238" s="21">
        <v>45004</v>
      </c>
      <c r="N238" s="21">
        <v>45015</v>
      </c>
      <c r="O238" s="19" t="s">
        <v>54</v>
      </c>
      <c r="P238" s="19" t="s">
        <v>54</v>
      </c>
      <c r="Q238" s="19" t="s">
        <v>55</v>
      </c>
      <c r="R238" s="19">
        <v>1804</v>
      </c>
      <c r="S238" s="19" t="s">
        <v>4564</v>
      </c>
      <c r="T238" s="19" t="s">
        <v>4564</v>
      </c>
      <c r="U238" s="19" t="e">
        <v>#NAME?</v>
      </c>
      <c r="V238" s="19" t="s">
        <v>80</v>
      </c>
      <c r="W238" s="19" t="s">
        <v>68</v>
      </c>
      <c r="X238" s="23">
        <v>44998</v>
      </c>
      <c r="Y238" s="23">
        <v>45005</v>
      </c>
      <c r="Z238" s="23">
        <v>44998</v>
      </c>
      <c r="AA238" s="23">
        <v>44998</v>
      </c>
      <c r="AB238" s="19" t="s">
        <v>58</v>
      </c>
      <c r="AC238" s="23">
        <v>45001</v>
      </c>
      <c r="AD238" s="19" t="s">
        <v>58</v>
      </c>
      <c r="AE238" s="23">
        <v>45003</v>
      </c>
      <c r="AF238" s="23">
        <v>45005</v>
      </c>
      <c r="AG238" s="23">
        <v>45005</v>
      </c>
      <c r="AH238" s="21">
        <v>45012</v>
      </c>
      <c r="AI238" s="19">
        <v>32</v>
      </c>
      <c r="AJ238" s="19">
        <v>12</v>
      </c>
      <c r="AK238" s="19">
        <v>10</v>
      </c>
      <c r="AL238" s="19" t="s">
        <v>15</v>
      </c>
      <c r="AM238" s="19" t="s">
        <v>4559</v>
      </c>
      <c r="AN238" s="19">
        <v>27</v>
      </c>
      <c r="AO238" s="22"/>
      <c r="AP238" s="19" t="s">
        <v>82</v>
      </c>
      <c r="AQ238" s="19" t="s">
        <v>82</v>
      </c>
      <c r="AR238" s="19" t="s">
        <v>60</v>
      </c>
      <c r="AS238" s="19" t="s">
        <v>55</v>
      </c>
      <c r="AT238" s="19" t="s">
        <v>61</v>
      </c>
      <c r="AU238" s="19" t="s">
        <v>62</v>
      </c>
      <c r="AV238" s="19" t="s">
        <v>63</v>
      </c>
      <c r="AW238" s="19" t="s">
        <v>63</v>
      </c>
      <c r="AX238" s="19" t="s">
        <v>63</v>
      </c>
      <c r="AY238" s="19" t="s">
        <v>64</v>
      </c>
      <c r="AZ238" s="19" t="s">
        <v>3822</v>
      </c>
      <c r="BA238" s="21">
        <v>45015</v>
      </c>
      <c r="BB238" s="19">
        <v>3</v>
      </c>
      <c r="BC238" s="19">
        <v>2023</v>
      </c>
      <c r="BD238" s="19" t="s">
        <v>63</v>
      </c>
      <c r="BE238" s="19" t="s">
        <v>63</v>
      </c>
      <c r="BF238" s="19" t="s">
        <v>63</v>
      </c>
      <c r="BG238" s="19" t="s">
        <v>64</v>
      </c>
      <c r="BH238" s="22" t="s">
        <v>4513</v>
      </c>
      <c r="BI238" s="22" t="s">
        <v>4513</v>
      </c>
      <c r="BJ238" s="22"/>
      <c r="BK238" s="22"/>
      <c r="BL238" s="19" t="s">
        <v>4513</v>
      </c>
      <c r="BM238" s="22" t="s">
        <v>4513</v>
      </c>
      <c r="BN238" s="22" t="s">
        <v>4513</v>
      </c>
      <c r="BO238" s="22"/>
      <c r="BP238" s="22"/>
      <c r="BQ238" s="19" t="s">
        <v>64</v>
      </c>
      <c r="BR238" s="22"/>
      <c r="BS238" s="22"/>
      <c r="BT238" s="19">
        <v>32</v>
      </c>
      <c r="BU238" s="22"/>
      <c r="BV238" s="19"/>
      <c r="BW238" s="19"/>
      <c r="BX238" s="19">
        <v>2023</v>
      </c>
      <c r="BY238" s="95" t="str">
        <f>IFERROR(
IF(OR(AZ238="anulado",AZ238="stand by"),CONCATENATE(AZ238,": ",AT238),
IF(OR(YEAR(BA238)=2022,YEAR(BA238)=2023),CONCATENATE("Se activó en ",YEAR(BA238)),
IF(AND(OR(AZ238="En proceso",AZ238="facturando"),AND(AV238="-",BA238="")),"Por revisar",
IF(BA238="",IF(AV238="NUEVAS",CONCATENATE("Estado: ",AZ238,", ",AV238),
IF(AX238=Meses!$A$3,"Por revisar",
IF(AT238="","Sin registro","En programación Frcst."))),"En programación")))),
"Error")</f>
        <v>Se activó en 2023</v>
      </c>
      <c r="BZ238" s="14" t="str">
        <f t="shared" si="9"/>
        <v/>
      </c>
      <c r="CA238" s="95" t="str">
        <f>IF(BY238="En programación Frcst.",VLOOKUP(AX238,Meses!$A$1:$H$14,3+HLOOKUP(Cronograma!AV238,Meses!$D$1:$G$2,2,FALSE),FALSE),
IF(BY238="En programación",BA238,""))</f>
        <v/>
      </c>
      <c r="CB238" s="95" t="str">
        <f t="shared" si="10"/>
        <v/>
      </c>
      <c r="CC238" s="91" t="str">
        <f>IFERROR(
(VLOOKUP(MONTH(CA238),Meses!$B$3:$C$14,2,FALSE)-DAY(CA238))/VLOOKUP(MONTH(CA238),Meses!$B$3:$C$14,2,FALSE)*CD238,
"")</f>
        <v/>
      </c>
      <c r="CD238" s="92">
        <f t="shared" si="11"/>
        <v>1804</v>
      </c>
    </row>
    <row r="239" spans="1:82" ht="31.8" thickBot="1" x14ac:dyDescent="0.6">
      <c r="A239" s="25" t="s">
        <v>733</v>
      </c>
      <c r="B239" s="25" t="s">
        <v>788</v>
      </c>
      <c r="C239" s="25" t="s">
        <v>789</v>
      </c>
      <c r="D239" s="25" t="s">
        <v>53</v>
      </c>
      <c r="E239" s="26">
        <v>44980</v>
      </c>
      <c r="F239" s="26">
        <v>44980</v>
      </c>
      <c r="G239" s="26">
        <v>44990</v>
      </c>
      <c r="H239" s="26">
        <v>45002</v>
      </c>
      <c r="I239" s="26">
        <v>45019</v>
      </c>
      <c r="J239" s="26">
        <v>45019</v>
      </c>
      <c r="K239" s="120" t="s">
        <v>4550</v>
      </c>
      <c r="L239" s="25">
        <v>2023034533</v>
      </c>
      <c r="M239" s="26">
        <v>45009</v>
      </c>
      <c r="N239" s="26">
        <v>45022</v>
      </c>
      <c r="O239" s="25" t="s">
        <v>54</v>
      </c>
      <c r="P239" s="25" t="s">
        <v>54</v>
      </c>
      <c r="Q239" s="25" t="s">
        <v>55</v>
      </c>
      <c r="R239" s="25">
        <v>10200</v>
      </c>
      <c r="S239" s="25" t="s">
        <v>4573</v>
      </c>
      <c r="T239" s="25" t="s">
        <v>4573</v>
      </c>
      <c r="U239" s="25" t="e">
        <v>#NAME?</v>
      </c>
      <c r="V239" s="25" t="s">
        <v>56</v>
      </c>
      <c r="W239" s="25" t="s">
        <v>57</v>
      </c>
      <c r="X239" s="27">
        <v>0</v>
      </c>
      <c r="Y239" s="23">
        <v>7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  <c r="AF239" s="25" t="s">
        <v>58</v>
      </c>
      <c r="AG239" s="27">
        <v>0</v>
      </c>
      <c r="AH239" s="26">
        <v>45019</v>
      </c>
      <c r="AI239" s="25">
        <v>39</v>
      </c>
      <c r="AJ239" s="25">
        <v>12</v>
      </c>
      <c r="AK239" s="25">
        <v>17</v>
      </c>
      <c r="AL239" s="27" t="s">
        <v>4513</v>
      </c>
      <c r="AM239" s="25" t="s">
        <v>4552</v>
      </c>
      <c r="AN239" s="25">
        <v>3</v>
      </c>
      <c r="AO239" s="25" t="s">
        <v>790</v>
      </c>
      <c r="AP239" s="25" t="s">
        <v>82</v>
      </c>
      <c r="AQ239" s="25" t="s">
        <v>82</v>
      </c>
      <c r="AR239" s="25" t="s">
        <v>94</v>
      </c>
      <c r="AS239" s="25" t="s">
        <v>55</v>
      </c>
      <c r="AT239" s="25" t="s">
        <v>61</v>
      </c>
      <c r="AU239" s="25" t="s">
        <v>62</v>
      </c>
      <c r="AV239" s="25" t="s">
        <v>63</v>
      </c>
      <c r="AW239" s="25" t="s">
        <v>63</v>
      </c>
      <c r="AX239" s="25" t="s">
        <v>63</v>
      </c>
      <c r="AY239" s="25" t="s">
        <v>64</v>
      </c>
      <c r="AZ239" s="25" t="s">
        <v>3822</v>
      </c>
      <c r="BA239" s="26">
        <v>45022</v>
      </c>
      <c r="BB239" s="25">
        <v>4</v>
      </c>
      <c r="BC239" s="25">
        <v>2023</v>
      </c>
      <c r="BD239" s="25" t="s">
        <v>63</v>
      </c>
      <c r="BE239" s="25" t="s">
        <v>63</v>
      </c>
      <c r="BF239" s="25" t="s">
        <v>63</v>
      </c>
      <c r="BG239" s="25" t="s">
        <v>64</v>
      </c>
      <c r="BH239" s="27" t="s">
        <v>4513</v>
      </c>
      <c r="BI239" s="27" t="s">
        <v>4513</v>
      </c>
      <c r="BJ239" s="27"/>
      <c r="BK239" s="27"/>
      <c r="BL239" s="25" t="s">
        <v>4513</v>
      </c>
      <c r="BM239" s="27" t="s">
        <v>4513</v>
      </c>
      <c r="BN239" s="27" t="s">
        <v>4513</v>
      </c>
      <c r="BO239" s="27"/>
      <c r="BP239" s="27"/>
      <c r="BQ239" s="25" t="s">
        <v>64</v>
      </c>
      <c r="BR239" s="27"/>
      <c r="BS239" s="27"/>
      <c r="BT239" s="25">
        <v>39</v>
      </c>
      <c r="BU239" s="27"/>
      <c r="BV239" s="25"/>
      <c r="BW239" s="25"/>
      <c r="BX239" s="25">
        <v>2023</v>
      </c>
      <c r="BY239" s="95" t="str">
        <f>IFERROR(
IF(OR(AZ239="anulado",AZ239="stand by"),CONCATENATE(AZ239,": ",AT239),
IF(OR(YEAR(BA239)=2022,YEAR(BA239)=2023),CONCATENATE("Se activó en ",YEAR(BA239)),
IF(AND(OR(AZ239="En proceso",AZ239="facturando"),AND(AV239="-",BA239="")),"Por revisar",
IF(BA239="",IF(AV239="NUEVAS",CONCATENATE("Estado: ",AZ239,", ",AV239),
IF(AX239=Meses!$A$3,"Por revisar",
IF(AT239="","Sin registro","En programación Frcst."))),"En programación")))),
"Error")</f>
        <v>Se activó en 2023</v>
      </c>
      <c r="BZ239" s="14" t="str">
        <f t="shared" si="9"/>
        <v/>
      </c>
      <c r="CA239" s="95" t="str">
        <f>IF(BY239="En programación Frcst.",VLOOKUP(AX239,Meses!$A$1:$H$14,3+HLOOKUP(Cronograma!AV239,Meses!$D$1:$G$2,2,FALSE),FALSE),
IF(BY239="En programación",BA239,""))</f>
        <v/>
      </c>
      <c r="CB239" s="95" t="str">
        <f t="shared" si="10"/>
        <v/>
      </c>
      <c r="CC239" s="91" t="str">
        <f>IFERROR(
(VLOOKUP(MONTH(CA239),Meses!$B$3:$C$14,2,FALSE)-DAY(CA239))/VLOOKUP(MONTH(CA239),Meses!$B$3:$C$14,2,FALSE)*CD239,
"")</f>
        <v/>
      </c>
      <c r="CD239" s="92">
        <f t="shared" si="11"/>
        <v>10200</v>
      </c>
    </row>
    <row r="240" spans="1:82" ht="31.8" thickBot="1" x14ac:dyDescent="0.6">
      <c r="A240" s="19" t="s">
        <v>733</v>
      </c>
      <c r="B240" s="19" t="s">
        <v>791</v>
      </c>
      <c r="C240" s="19" t="s">
        <v>792</v>
      </c>
      <c r="D240" s="19" t="s">
        <v>53</v>
      </c>
      <c r="E240" s="21">
        <v>44980</v>
      </c>
      <c r="F240" s="21">
        <v>44980</v>
      </c>
      <c r="G240" s="21">
        <v>44990</v>
      </c>
      <c r="H240" s="21">
        <v>45002</v>
      </c>
      <c r="I240" s="21">
        <v>45019</v>
      </c>
      <c r="J240" s="21">
        <v>45019</v>
      </c>
      <c r="K240" s="119" t="s">
        <v>4550</v>
      </c>
      <c r="L240" s="19">
        <v>2023034534</v>
      </c>
      <c r="M240" s="21">
        <v>45009</v>
      </c>
      <c r="N240" s="21">
        <v>45022</v>
      </c>
      <c r="O240" s="19" t="s">
        <v>54</v>
      </c>
      <c r="P240" s="19" t="s">
        <v>54</v>
      </c>
      <c r="Q240" s="19" t="s">
        <v>55</v>
      </c>
      <c r="R240" s="19">
        <v>3460</v>
      </c>
      <c r="S240" s="19" t="s">
        <v>4573</v>
      </c>
      <c r="T240" s="19" t="s">
        <v>4573</v>
      </c>
      <c r="U240" s="19" t="e">
        <v>#NAME?</v>
      </c>
      <c r="V240" s="19" t="s">
        <v>80</v>
      </c>
      <c r="W240" s="19" t="s">
        <v>68</v>
      </c>
      <c r="X240" s="23">
        <v>45005</v>
      </c>
      <c r="Y240" s="23">
        <v>45012</v>
      </c>
      <c r="Z240" s="23">
        <v>45005</v>
      </c>
      <c r="AA240" s="23">
        <v>45005</v>
      </c>
      <c r="AB240" s="19" t="s">
        <v>58</v>
      </c>
      <c r="AC240" s="23">
        <v>45008</v>
      </c>
      <c r="AD240" s="19" t="s">
        <v>58</v>
      </c>
      <c r="AE240" s="23">
        <v>45010</v>
      </c>
      <c r="AF240" s="23">
        <v>45012</v>
      </c>
      <c r="AG240" s="23">
        <v>45012</v>
      </c>
      <c r="AH240" s="21">
        <v>45019</v>
      </c>
      <c r="AI240" s="19">
        <v>39</v>
      </c>
      <c r="AJ240" s="19">
        <v>12</v>
      </c>
      <c r="AK240" s="19">
        <v>17</v>
      </c>
      <c r="AL240" s="22" t="s">
        <v>4513</v>
      </c>
      <c r="AM240" s="19" t="s">
        <v>4552</v>
      </c>
      <c r="AN240" s="19">
        <v>3</v>
      </c>
      <c r="AO240" s="19" t="s">
        <v>793</v>
      </c>
      <c r="AP240" s="19" t="s">
        <v>82</v>
      </c>
      <c r="AQ240" s="19" t="s">
        <v>82</v>
      </c>
      <c r="AR240" s="19" t="s">
        <v>60</v>
      </c>
      <c r="AS240" s="19" t="s">
        <v>55</v>
      </c>
      <c r="AT240" s="19" t="s">
        <v>61</v>
      </c>
      <c r="AU240" s="19" t="s">
        <v>62</v>
      </c>
      <c r="AV240" s="19" t="s">
        <v>63</v>
      </c>
      <c r="AW240" s="19" t="s">
        <v>63</v>
      </c>
      <c r="AX240" s="19" t="s">
        <v>63</v>
      </c>
      <c r="AY240" s="19" t="s">
        <v>64</v>
      </c>
      <c r="AZ240" s="19" t="s">
        <v>3822</v>
      </c>
      <c r="BA240" s="21">
        <v>45022</v>
      </c>
      <c r="BB240" s="19">
        <v>4</v>
      </c>
      <c r="BC240" s="19">
        <v>2023</v>
      </c>
      <c r="BD240" s="19" t="s">
        <v>63</v>
      </c>
      <c r="BE240" s="19" t="s">
        <v>63</v>
      </c>
      <c r="BF240" s="19" t="s">
        <v>63</v>
      </c>
      <c r="BG240" s="19" t="s">
        <v>64</v>
      </c>
      <c r="BH240" s="22" t="s">
        <v>4513</v>
      </c>
      <c r="BI240" s="22" t="s">
        <v>4513</v>
      </c>
      <c r="BJ240" s="22"/>
      <c r="BK240" s="22"/>
      <c r="BL240" s="19" t="s">
        <v>4513</v>
      </c>
      <c r="BM240" s="22" t="s">
        <v>4513</v>
      </c>
      <c r="BN240" s="22" t="s">
        <v>4513</v>
      </c>
      <c r="BO240" s="22"/>
      <c r="BP240" s="22"/>
      <c r="BQ240" s="19" t="s">
        <v>64</v>
      </c>
      <c r="BR240" s="22"/>
      <c r="BS240" s="22"/>
      <c r="BT240" s="19">
        <v>39</v>
      </c>
      <c r="BU240" s="22"/>
      <c r="BV240" s="19"/>
      <c r="BW240" s="19"/>
      <c r="BX240" s="19">
        <v>2023</v>
      </c>
      <c r="BY240" s="95" t="str">
        <f>IFERROR(
IF(OR(AZ240="anulado",AZ240="stand by"),CONCATENATE(AZ240,": ",AT240),
IF(OR(YEAR(BA240)=2022,YEAR(BA240)=2023),CONCATENATE("Se activó en ",YEAR(BA240)),
IF(AND(OR(AZ240="En proceso",AZ240="facturando"),AND(AV240="-",BA240="")),"Por revisar",
IF(BA240="",IF(AV240="NUEVAS",CONCATENATE("Estado: ",AZ240,", ",AV240),
IF(AX240=Meses!$A$3,"Por revisar",
IF(AT240="","Sin registro","En programación Frcst."))),"En programación")))),
"Error")</f>
        <v>Se activó en 2023</v>
      </c>
      <c r="BZ240" s="14" t="str">
        <f t="shared" si="9"/>
        <v/>
      </c>
      <c r="CA240" s="95" t="str">
        <f>IF(BY240="En programación Frcst.",VLOOKUP(AX240,Meses!$A$1:$H$14,3+HLOOKUP(Cronograma!AV240,Meses!$D$1:$G$2,2,FALSE),FALSE),
IF(BY240="En programación",BA240,""))</f>
        <v/>
      </c>
      <c r="CB240" s="95" t="str">
        <f t="shared" si="10"/>
        <v/>
      </c>
      <c r="CC240" s="91" t="str">
        <f>IFERROR(
(VLOOKUP(MONTH(CA240),Meses!$B$3:$C$14,2,FALSE)-DAY(CA240))/VLOOKUP(MONTH(CA240),Meses!$B$3:$C$14,2,FALSE)*CD240,
"")</f>
        <v/>
      </c>
      <c r="CD240" s="92">
        <f t="shared" si="11"/>
        <v>3460</v>
      </c>
    </row>
    <row r="241" spans="1:82" ht="63" thickBot="1" x14ac:dyDescent="0.6">
      <c r="A241" s="25" t="s">
        <v>794</v>
      </c>
      <c r="B241" s="25" t="s">
        <v>795</v>
      </c>
      <c r="C241" s="25" t="s">
        <v>796</v>
      </c>
      <c r="D241" s="29" t="s">
        <v>345</v>
      </c>
      <c r="E241" s="26">
        <v>44984</v>
      </c>
      <c r="F241" s="26">
        <v>45098.394861111112</v>
      </c>
      <c r="G241" s="26">
        <v>44988</v>
      </c>
      <c r="H241" s="27"/>
      <c r="I241" s="27"/>
      <c r="J241" s="27"/>
      <c r="K241" s="27">
        <v>0</v>
      </c>
      <c r="L241" s="27"/>
      <c r="M241" s="27"/>
      <c r="N241" s="27"/>
      <c r="O241" s="25" t="s">
        <v>54</v>
      </c>
      <c r="P241" s="25" t="s">
        <v>54</v>
      </c>
      <c r="Q241" s="25" t="s">
        <v>55</v>
      </c>
      <c r="R241" s="25">
        <v>20962</v>
      </c>
      <c r="S241" s="25" t="s">
        <v>145</v>
      </c>
      <c r="T241" s="25" t="s">
        <v>145</v>
      </c>
      <c r="U241" s="30" t="e">
        <v>#NAME?</v>
      </c>
      <c r="V241" s="27"/>
      <c r="W241" s="27"/>
      <c r="X241" s="27">
        <v>0</v>
      </c>
      <c r="Y241" s="23">
        <v>7</v>
      </c>
      <c r="Z241" s="27">
        <v>0</v>
      </c>
      <c r="AA241" s="27">
        <v>0</v>
      </c>
      <c r="AB241" s="27">
        <v>0</v>
      </c>
      <c r="AC241" s="27">
        <v>0</v>
      </c>
      <c r="AD241" s="27">
        <v>0</v>
      </c>
      <c r="AE241" s="27">
        <v>0</v>
      </c>
      <c r="AF241" s="25" t="s">
        <v>58</v>
      </c>
      <c r="AG241" s="27">
        <v>0</v>
      </c>
      <c r="AH241" s="27">
        <v>0</v>
      </c>
      <c r="AI241" s="25">
        <v>-44984</v>
      </c>
      <c r="AJ241" s="25">
        <v>-44988</v>
      </c>
      <c r="AK241" s="25">
        <v>0</v>
      </c>
      <c r="AL241" s="27" t="s">
        <v>4513</v>
      </c>
      <c r="AM241" s="27">
        <v>0</v>
      </c>
      <c r="AN241" s="27" t="s">
        <v>4513</v>
      </c>
      <c r="AO241" s="25" t="s">
        <v>797</v>
      </c>
      <c r="AP241" s="25" t="s">
        <v>399</v>
      </c>
      <c r="AQ241" s="25" t="s">
        <v>399</v>
      </c>
      <c r="AR241" s="25" t="s">
        <v>237</v>
      </c>
      <c r="AS241" s="25" t="s">
        <v>55</v>
      </c>
      <c r="AT241" s="25" t="s">
        <v>347</v>
      </c>
      <c r="AU241" s="25" t="s">
        <v>62</v>
      </c>
      <c r="AV241" s="25" t="s">
        <v>63</v>
      </c>
      <c r="AW241" s="25" t="s">
        <v>63</v>
      </c>
      <c r="AX241" s="25" t="s">
        <v>63</v>
      </c>
      <c r="AY241" s="25" t="s">
        <v>64</v>
      </c>
      <c r="AZ241" s="25" t="s">
        <v>3827</v>
      </c>
      <c r="BA241" s="27">
        <v>0</v>
      </c>
      <c r="BB241" s="27"/>
      <c r="BC241" s="27"/>
      <c r="BD241" s="25" t="s">
        <v>63</v>
      </c>
      <c r="BE241" s="25" t="s">
        <v>63</v>
      </c>
      <c r="BF241" s="25" t="s">
        <v>63</v>
      </c>
      <c r="BG241" s="25" t="s">
        <v>64</v>
      </c>
      <c r="BH241" s="27" t="s">
        <v>4513</v>
      </c>
      <c r="BI241" s="27" t="s">
        <v>4513</v>
      </c>
      <c r="BJ241" s="27"/>
      <c r="BK241" s="27"/>
      <c r="BL241" s="25" t="s">
        <v>4513</v>
      </c>
      <c r="BM241" s="27" t="s">
        <v>4513</v>
      </c>
      <c r="BN241" s="27" t="s">
        <v>4513</v>
      </c>
      <c r="BO241" s="25" t="s">
        <v>3848</v>
      </c>
      <c r="BP241" s="27"/>
      <c r="BQ241" s="25" t="s">
        <v>64</v>
      </c>
      <c r="BR241" s="27"/>
      <c r="BS241" s="27"/>
      <c r="BT241" s="27"/>
      <c r="BU241" s="27"/>
      <c r="BV241" s="25"/>
      <c r="BW241" s="25" t="s">
        <v>3823</v>
      </c>
      <c r="BX241" s="27"/>
      <c r="BY241" s="95" t="str">
        <f>IFERROR(
IF(OR(AZ241="anulado",AZ241="stand by"),CONCATENATE(AZ241,": ",AT241),
IF(OR(YEAR(BA241)=2022,YEAR(BA241)=2023),CONCATENATE("Se activó en ",YEAR(BA241)),
IF(AND(OR(AZ241="En proceso",AZ241="facturando"),AND(AV241="-",BA241="")),"Por revisar",
IF(BA241="",IF(AV241="NUEVAS",CONCATENATE("Estado: ",AZ241,", ",AV241),
IF(AX241=Meses!$A$3,"Por revisar",
IF(AT241="","Sin registro","En programación Frcst."))),"En programación")))),
"Error")</f>
        <v>anulado: Desistido</v>
      </c>
      <c r="BZ241" s="14" t="str">
        <f t="shared" si="9"/>
        <v/>
      </c>
      <c r="CA241" s="95" t="str">
        <f>IF(BY241="En programación Frcst.",VLOOKUP(AX241,Meses!$A$1:$H$14,3+HLOOKUP(Cronograma!AV241,Meses!$D$1:$G$2,2,FALSE),FALSE),
IF(BY241="En programación",BA241,""))</f>
        <v/>
      </c>
      <c r="CB241" s="95" t="str">
        <f t="shared" si="10"/>
        <v/>
      </c>
      <c r="CC241" s="91" t="str">
        <f>IFERROR(
(VLOOKUP(MONTH(CA241),Meses!$B$3:$C$14,2,FALSE)-DAY(CA241))/VLOOKUP(MONTH(CA241),Meses!$B$3:$C$14,2,FALSE)*CD241,
"")</f>
        <v/>
      </c>
      <c r="CD241" s="92">
        <f t="shared" si="11"/>
        <v>20962</v>
      </c>
    </row>
    <row r="242" spans="1:82" ht="63" thickBot="1" x14ac:dyDescent="0.6">
      <c r="A242" s="19" t="s">
        <v>798</v>
      </c>
      <c r="B242" s="19" t="s">
        <v>799</v>
      </c>
      <c r="C242" s="19" t="s">
        <v>800</v>
      </c>
      <c r="D242" s="19" t="s">
        <v>53</v>
      </c>
      <c r="E242" s="21">
        <v>44984</v>
      </c>
      <c r="F242" s="21">
        <v>45062.801249999997</v>
      </c>
      <c r="G242" s="21">
        <v>44985</v>
      </c>
      <c r="H242" s="21">
        <v>44995</v>
      </c>
      <c r="I242" s="21">
        <v>45014</v>
      </c>
      <c r="J242" s="21">
        <v>45014</v>
      </c>
      <c r="K242" s="119" t="s">
        <v>4557</v>
      </c>
      <c r="L242" s="19">
        <v>2023033146</v>
      </c>
      <c r="M242" s="21">
        <v>44998</v>
      </c>
      <c r="N242" s="21">
        <v>45015</v>
      </c>
      <c r="O242" s="19" t="s">
        <v>54</v>
      </c>
      <c r="P242" s="19" t="s">
        <v>54</v>
      </c>
      <c r="Q242" s="19" t="s">
        <v>55</v>
      </c>
      <c r="R242" s="19">
        <v>4706</v>
      </c>
      <c r="S242" s="19" t="s">
        <v>4564</v>
      </c>
      <c r="T242" s="19" t="s">
        <v>4564</v>
      </c>
      <c r="U242" s="19" t="e">
        <v>#NAME?</v>
      </c>
      <c r="V242" s="19" t="s">
        <v>80</v>
      </c>
      <c r="W242" s="19" t="s">
        <v>68</v>
      </c>
      <c r="X242" s="23">
        <v>45000</v>
      </c>
      <c r="Y242" s="23">
        <v>45007</v>
      </c>
      <c r="Z242" s="23">
        <v>45000</v>
      </c>
      <c r="AA242" s="23">
        <v>45000</v>
      </c>
      <c r="AB242" s="19" t="s">
        <v>58</v>
      </c>
      <c r="AC242" s="23">
        <v>45003</v>
      </c>
      <c r="AD242" s="19" t="s">
        <v>58</v>
      </c>
      <c r="AE242" s="23">
        <v>45005</v>
      </c>
      <c r="AF242" s="23">
        <v>45007</v>
      </c>
      <c r="AG242" s="23">
        <v>45007</v>
      </c>
      <c r="AH242" s="21">
        <v>45014</v>
      </c>
      <c r="AI242" s="19">
        <v>30</v>
      </c>
      <c r="AJ242" s="19">
        <v>10</v>
      </c>
      <c r="AK242" s="19">
        <v>19</v>
      </c>
      <c r="AL242" s="19" t="s">
        <v>15</v>
      </c>
      <c r="AM242" s="19" t="s">
        <v>4559</v>
      </c>
      <c r="AN242" s="19">
        <v>29</v>
      </c>
      <c r="AO242" s="22"/>
      <c r="AP242" s="19" t="s">
        <v>82</v>
      </c>
      <c r="AQ242" s="19" t="s">
        <v>82</v>
      </c>
      <c r="AR242" s="19" t="s">
        <v>60</v>
      </c>
      <c r="AS242" s="19" t="s">
        <v>55</v>
      </c>
      <c r="AT242" s="19" t="s">
        <v>61</v>
      </c>
      <c r="AU242" s="19" t="s">
        <v>62</v>
      </c>
      <c r="AV242" s="19" t="s">
        <v>63</v>
      </c>
      <c r="AW242" s="19" t="s">
        <v>63</v>
      </c>
      <c r="AX242" s="19" t="s">
        <v>63</v>
      </c>
      <c r="AY242" s="19" t="s">
        <v>64</v>
      </c>
      <c r="AZ242" s="19" t="s">
        <v>3822</v>
      </c>
      <c r="BA242" s="21">
        <v>45015</v>
      </c>
      <c r="BB242" s="19">
        <v>3</v>
      </c>
      <c r="BC242" s="19">
        <v>2023</v>
      </c>
      <c r="BD242" s="19" t="s">
        <v>63</v>
      </c>
      <c r="BE242" s="19" t="s">
        <v>63</v>
      </c>
      <c r="BF242" s="19" t="s">
        <v>63</v>
      </c>
      <c r="BG242" s="19" t="s">
        <v>64</v>
      </c>
      <c r="BH242" s="22" t="s">
        <v>4513</v>
      </c>
      <c r="BI242" s="22" t="s">
        <v>4513</v>
      </c>
      <c r="BJ242" s="22"/>
      <c r="BK242" s="22"/>
      <c r="BL242" s="19" t="s">
        <v>4513</v>
      </c>
      <c r="BM242" s="22" t="s">
        <v>4513</v>
      </c>
      <c r="BN242" s="22" t="s">
        <v>4513</v>
      </c>
      <c r="BO242" s="22"/>
      <c r="BP242" s="22"/>
      <c r="BQ242" s="19" t="s">
        <v>64</v>
      </c>
      <c r="BR242" s="22"/>
      <c r="BS242" s="22"/>
      <c r="BT242" s="19">
        <v>30</v>
      </c>
      <c r="BU242" s="22"/>
      <c r="BV242" s="19"/>
      <c r="BW242" s="19"/>
      <c r="BX242" s="19">
        <v>2023</v>
      </c>
      <c r="BY242" s="95" t="str">
        <f>IFERROR(
IF(OR(AZ242="anulado",AZ242="stand by"),CONCATENATE(AZ242,": ",AT242),
IF(OR(YEAR(BA242)=2022,YEAR(BA242)=2023),CONCATENATE("Se activó en ",YEAR(BA242)),
IF(AND(OR(AZ242="En proceso",AZ242="facturando"),AND(AV242="-",BA242="")),"Por revisar",
IF(BA242="",IF(AV242="NUEVAS",CONCATENATE("Estado: ",AZ242,", ",AV242),
IF(AX242=Meses!$A$3,"Por revisar",
IF(AT242="","Sin registro","En programación Frcst."))),"En programación")))),
"Error")</f>
        <v>Se activó en 2023</v>
      </c>
      <c r="BZ242" s="14" t="str">
        <f t="shared" si="9"/>
        <v/>
      </c>
      <c r="CA242" s="95" t="str">
        <f>IF(BY242="En programación Frcst.",VLOOKUP(AX242,Meses!$A$1:$H$14,3+HLOOKUP(Cronograma!AV242,Meses!$D$1:$G$2,2,FALSE),FALSE),
IF(BY242="En programación",BA242,""))</f>
        <v/>
      </c>
      <c r="CB242" s="95" t="str">
        <f t="shared" si="10"/>
        <v/>
      </c>
      <c r="CC242" s="91" t="str">
        <f>IFERROR(
(VLOOKUP(MONTH(CA242),Meses!$B$3:$C$14,2,FALSE)-DAY(CA242))/VLOOKUP(MONTH(CA242),Meses!$B$3:$C$14,2,FALSE)*CD242,
"")</f>
        <v/>
      </c>
      <c r="CD242" s="92">
        <f t="shared" si="11"/>
        <v>4706</v>
      </c>
    </row>
    <row r="243" spans="1:82" ht="63" thickBot="1" x14ac:dyDescent="0.6">
      <c r="A243" s="33" t="s">
        <v>798</v>
      </c>
      <c r="B243" s="33" t="s">
        <v>801</v>
      </c>
      <c r="C243" s="33" t="s">
        <v>802</v>
      </c>
      <c r="D243" s="33" t="s">
        <v>345</v>
      </c>
      <c r="E243" s="34">
        <v>44984</v>
      </c>
      <c r="F243" s="34">
        <v>44984</v>
      </c>
      <c r="G243" s="34">
        <v>44985</v>
      </c>
      <c r="H243" s="34">
        <v>44995</v>
      </c>
      <c r="I243" s="35"/>
      <c r="J243" s="35"/>
      <c r="K243" s="27">
        <v>0</v>
      </c>
      <c r="L243" s="35"/>
      <c r="M243" s="35"/>
      <c r="N243" s="35"/>
      <c r="O243" s="33" t="s">
        <v>54</v>
      </c>
      <c r="P243" s="33" t="s">
        <v>54</v>
      </c>
      <c r="Q243" s="33" t="s">
        <v>55</v>
      </c>
      <c r="R243" s="33">
        <v>4552</v>
      </c>
      <c r="S243" s="33" t="s">
        <v>145</v>
      </c>
      <c r="T243" s="33" t="s">
        <v>145</v>
      </c>
      <c r="U243" s="33" t="e">
        <v>#NAME?</v>
      </c>
      <c r="V243" s="35"/>
      <c r="W243" s="35"/>
      <c r="X243" s="35">
        <v>0</v>
      </c>
      <c r="Y243" s="23">
        <v>7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3" t="s">
        <v>58</v>
      </c>
      <c r="AG243" s="35">
        <v>0</v>
      </c>
      <c r="AH243" s="35">
        <v>0</v>
      </c>
      <c r="AI243" s="33">
        <v>-44984</v>
      </c>
      <c r="AJ243" s="33">
        <v>10</v>
      </c>
      <c r="AK243" s="33">
        <v>-44995</v>
      </c>
      <c r="AL243" s="35" t="s">
        <v>4513</v>
      </c>
      <c r="AM243" s="35">
        <v>0</v>
      </c>
      <c r="AN243" s="35" t="s">
        <v>4513</v>
      </c>
      <c r="AO243" s="33" t="s">
        <v>803</v>
      </c>
      <c r="AP243" s="33" t="s">
        <v>82</v>
      </c>
      <c r="AQ243" s="33" t="s">
        <v>82</v>
      </c>
      <c r="AR243" s="33" t="s">
        <v>60</v>
      </c>
      <c r="AS243" s="33" t="s">
        <v>55</v>
      </c>
      <c r="AT243" s="33" t="s">
        <v>347</v>
      </c>
      <c r="AU243" s="33" t="s">
        <v>62</v>
      </c>
      <c r="AV243" s="33" t="s">
        <v>63</v>
      </c>
      <c r="AW243" s="33" t="s">
        <v>63</v>
      </c>
      <c r="AX243" s="33" t="s">
        <v>63</v>
      </c>
      <c r="AY243" s="33" t="s">
        <v>64</v>
      </c>
      <c r="AZ243" s="25" t="s">
        <v>3827</v>
      </c>
      <c r="BA243" s="35">
        <v>0</v>
      </c>
      <c r="BB243" s="35"/>
      <c r="BC243" s="35"/>
      <c r="BD243" s="33" t="s">
        <v>63</v>
      </c>
      <c r="BE243" s="33" t="s">
        <v>63</v>
      </c>
      <c r="BF243" s="33" t="s">
        <v>63</v>
      </c>
      <c r="BG243" s="33" t="s">
        <v>64</v>
      </c>
      <c r="BH243" s="27" t="s">
        <v>4513</v>
      </c>
      <c r="BI243" s="27" t="s">
        <v>4513</v>
      </c>
      <c r="BJ243" s="35"/>
      <c r="BK243" s="35"/>
      <c r="BL243" s="33" t="s">
        <v>4513</v>
      </c>
      <c r="BM243" s="27" t="s">
        <v>4513</v>
      </c>
      <c r="BN243" s="27" t="s">
        <v>4513</v>
      </c>
      <c r="BO243" s="33" t="s">
        <v>3838</v>
      </c>
      <c r="BP243" s="35"/>
      <c r="BQ243" s="25" t="s">
        <v>64</v>
      </c>
      <c r="BR243" s="35"/>
      <c r="BS243" s="35"/>
      <c r="BT243" s="35"/>
      <c r="BU243" s="35"/>
      <c r="BV243" s="33"/>
      <c r="BW243" s="25" t="s">
        <v>3823</v>
      </c>
      <c r="BX243" s="27"/>
      <c r="BY243" s="95" t="str">
        <f>IFERROR(
IF(OR(AZ243="anulado",AZ243="stand by"),CONCATENATE(AZ243,": ",AT243),
IF(OR(YEAR(BA243)=2022,YEAR(BA243)=2023),CONCATENATE("Se activó en ",YEAR(BA243)),
IF(AND(OR(AZ243="En proceso",AZ243="facturando"),AND(AV243="-",BA243="")),"Por revisar",
IF(BA243="",IF(AV243="NUEVAS",CONCATENATE("Estado: ",AZ243,", ",AV243),
IF(AX243=Meses!$A$3,"Por revisar",
IF(AT243="","Sin registro","En programación Frcst."))),"En programación")))),
"Error")</f>
        <v>anulado: Desistido</v>
      </c>
      <c r="BZ243" s="14" t="str">
        <f t="shared" si="9"/>
        <v/>
      </c>
      <c r="CA243" s="95" t="str">
        <f>IF(BY243="En programación Frcst.",VLOOKUP(AX243,Meses!$A$1:$H$14,3+HLOOKUP(Cronograma!AV243,Meses!$D$1:$G$2,2,FALSE),FALSE),
IF(BY243="En programación",BA243,""))</f>
        <v/>
      </c>
      <c r="CB243" s="95" t="str">
        <f t="shared" si="10"/>
        <v/>
      </c>
      <c r="CC243" s="91" t="str">
        <f>IFERROR(
(VLOOKUP(MONTH(CA243),Meses!$B$3:$C$14,2,FALSE)-DAY(CA243))/VLOOKUP(MONTH(CA243),Meses!$B$3:$C$14,2,FALSE)*CD243,
"")</f>
        <v/>
      </c>
      <c r="CD243" s="92">
        <f t="shared" si="11"/>
        <v>4552</v>
      </c>
    </row>
    <row r="244" spans="1:82" ht="47.4" thickBot="1" x14ac:dyDescent="0.6">
      <c r="A244" s="19" t="s">
        <v>798</v>
      </c>
      <c r="B244" s="19" t="s">
        <v>804</v>
      </c>
      <c r="C244" s="19" t="s">
        <v>805</v>
      </c>
      <c r="D244" s="19" t="s">
        <v>53</v>
      </c>
      <c r="E244" s="21">
        <v>44984</v>
      </c>
      <c r="F244" s="21">
        <v>45062.801400462973</v>
      </c>
      <c r="G244" s="21">
        <v>44985</v>
      </c>
      <c r="H244" s="21">
        <v>44995</v>
      </c>
      <c r="I244" s="21">
        <v>45012</v>
      </c>
      <c r="J244" s="21">
        <v>45012</v>
      </c>
      <c r="K244" s="119" t="s">
        <v>4557</v>
      </c>
      <c r="L244" s="19">
        <v>2023033268</v>
      </c>
      <c r="M244" s="21">
        <v>44998</v>
      </c>
      <c r="N244" s="21">
        <v>45015</v>
      </c>
      <c r="O244" s="19" t="s">
        <v>54</v>
      </c>
      <c r="P244" s="19" t="s">
        <v>54</v>
      </c>
      <c r="Q244" s="19" t="s">
        <v>55</v>
      </c>
      <c r="R244" s="19">
        <v>3478</v>
      </c>
      <c r="S244" s="19" t="s">
        <v>4564</v>
      </c>
      <c r="T244" s="19" t="s">
        <v>4564</v>
      </c>
      <c r="U244" s="19" t="e">
        <v>#NAME?</v>
      </c>
      <c r="V244" s="19" t="s">
        <v>80</v>
      </c>
      <c r="W244" s="19" t="s">
        <v>68</v>
      </c>
      <c r="X244" s="23">
        <v>44998</v>
      </c>
      <c r="Y244" s="23">
        <v>45005</v>
      </c>
      <c r="Z244" s="23">
        <v>44998</v>
      </c>
      <c r="AA244" s="23">
        <v>44998</v>
      </c>
      <c r="AB244" s="19" t="s">
        <v>58</v>
      </c>
      <c r="AC244" s="23">
        <v>45001</v>
      </c>
      <c r="AD244" s="19" t="s">
        <v>58</v>
      </c>
      <c r="AE244" s="23">
        <v>45003</v>
      </c>
      <c r="AF244" s="23">
        <v>45005</v>
      </c>
      <c r="AG244" s="23">
        <v>45005</v>
      </c>
      <c r="AH244" s="21">
        <v>45012</v>
      </c>
      <c r="AI244" s="19">
        <v>28</v>
      </c>
      <c r="AJ244" s="19">
        <v>10</v>
      </c>
      <c r="AK244" s="19">
        <v>17</v>
      </c>
      <c r="AL244" s="19" t="s">
        <v>15</v>
      </c>
      <c r="AM244" s="19" t="s">
        <v>4559</v>
      </c>
      <c r="AN244" s="19">
        <v>27</v>
      </c>
      <c r="AO244" s="22"/>
      <c r="AP244" s="19" t="s">
        <v>82</v>
      </c>
      <c r="AQ244" s="19" t="s">
        <v>82</v>
      </c>
      <c r="AR244" s="19" t="s">
        <v>60</v>
      </c>
      <c r="AS244" s="19" t="s">
        <v>55</v>
      </c>
      <c r="AT244" s="19" t="s">
        <v>61</v>
      </c>
      <c r="AU244" s="19" t="s">
        <v>62</v>
      </c>
      <c r="AV244" s="19" t="s">
        <v>63</v>
      </c>
      <c r="AW244" s="19" t="s">
        <v>63</v>
      </c>
      <c r="AX244" s="19" t="s">
        <v>63</v>
      </c>
      <c r="AY244" s="19" t="s">
        <v>64</v>
      </c>
      <c r="AZ244" s="19" t="s">
        <v>3822</v>
      </c>
      <c r="BA244" s="21">
        <v>45015</v>
      </c>
      <c r="BB244" s="19">
        <v>3</v>
      </c>
      <c r="BC244" s="19">
        <v>2023</v>
      </c>
      <c r="BD244" s="19" t="s">
        <v>63</v>
      </c>
      <c r="BE244" s="19" t="s">
        <v>63</v>
      </c>
      <c r="BF244" s="19" t="s">
        <v>63</v>
      </c>
      <c r="BG244" s="19" t="s">
        <v>64</v>
      </c>
      <c r="BH244" s="22" t="s">
        <v>4513</v>
      </c>
      <c r="BI244" s="22" t="s">
        <v>4513</v>
      </c>
      <c r="BJ244" s="22"/>
      <c r="BK244" s="22"/>
      <c r="BL244" s="19" t="s">
        <v>4513</v>
      </c>
      <c r="BM244" s="22" t="s">
        <v>4513</v>
      </c>
      <c r="BN244" s="22" t="s">
        <v>4513</v>
      </c>
      <c r="BO244" s="22"/>
      <c r="BP244" s="22"/>
      <c r="BQ244" s="19" t="s">
        <v>64</v>
      </c>
      <c r="BR244" s="22"/>
      <c r="BS244" s="22"/>
      <c r="BT244" s="19">
        <v>28</v>
      </c>
      <c r="BU244" s="22"/>
      <c r="BV244" s="19"/>
      <c r="BW244" s="19"/>
      <c r="BX244" s="19">
        <v>2023</v>
      </c>
      <c r="BY244" s="95" t="str">
        <f>IFERROR(
IF(OR(AZ244="anulado",AZ244="stand by"),CONCATENATE(AZ244,": ",AT244),
IF(OR(YEAR(BA244)=2022,YEAR(BA244)=2023),CONCATENATE("Se activó en ",YEAR(BA244)),
IF(AND(OR(AZ244="En proceso",AZ244="facturando"),AND(AV244="-",BA244="")),"Por revisar",
IF(BA244="",IF(AV244="NUEVAS",CONCATENATE("Estado: ",AZ244,", ",AV244),
IF(AX244=Meses!$A$3,"Por revisar",
IF(AT244="","Sin registro","En programación Frcst."))),"En programación")))),
"Error")</f>
        <v>Se activó en 2023</v>
      </c>
      <c r="BZ244" s="14" t="str">
        <f t="shared" si="9"/>
        <v/>
      </c>
      <c r="CA244" s="95" t="str">
        <f>IF(BY244="En programación Frcst.",VLOOKUP(AX244,Meses!$A$1:$H$14,3+HLOOKUP(Cronograma!AV244,Meses!$D$1:$G$2,2,FALSE),FALSE),
IF(BY244="En programación",BA244,""))</f>
        <v/>
      </c>
      <c r="CB244" s="95" t="str">
        <f t="shared" si="10"/>
        <v/>
      </c>
      <c r="CC244" s="91" t="str">
        <f>IFERROR(
(VLOOKUP(MONTH(CA244),Meses!$B$3:$C$14,2,FALSE)-DAY(CA244))/VLOOKUP(MONTH(CA244),Meses!$B$3:$C$14,2,FALSE)*CD244,
"")</f>
        <v/>
      </c>
      <c r="CD244" s="92">
        <f t="shared" si="11"/>
        <v>3478</v>
      </c>
    </row>
    <row r="245" spans="1:82" ht="63" thickBot="1" x14ac:dyDescent="0.6">
      <c r="A245" s="25" t="s">
        <v>798</v>
      </c>
      <c r="B245" s="25" t="s">
        <v>806</v>
      </c>
      <c r="C245" s="25" t="s">
        <v>807</v>
      </c>
      <c r="D245" s="25" t="s">
        <v>53</v>
      </c>
      <c r="E245" s="26">
        <v>44984</v>
      </c>
      <c r="F245" s="26">
        <v>45062.801157407397</v>
      </c>
      <c r="G245" s="26">
        <v>44985</v>
      </c>
      <c r="H245" s="26">
        <v>44995</v>
      </c>
      <c r="I245" s="26">
        <v>45014</v>
      </c>
      <c r="J245" s="26">
        <v>45014</v>
      </c>
      <c r="K245" s="120" t="s">
        <v>4557</v>
      </c>
      <c r="L245" s="25">
        <v>2023033269</v>
      </c>
      <c r="M245" s="26">
        <v>44998</v>
      </c>
      <c r="N245" s="26">
        <v>45015</v>
      </c>
      <c r="O245" s="25" t="s">
        <v>54</v>
      </c>
      <c r="P245" s="25" t="s">
        <v>54</v>
      </c>
      <c r="Q245" s="25" t="s">
        <v>55</v>
      </c>
      <c r="R245" s="25">
        <v>3149</v>
      </c>
      <c r="S245" s="25" t="s">
        <v>4564</v>
      </c>
      <c r="T245" s="25" t="s">
        <v>4564</v>
      </c>
      <c r="U245" s="25" t="e">
        <v>#NAME?</v>
      </c>
      <c r="V245" s="25" t="s">
        <v>80</v>
      </c>
      <c r="W245" s="25" t="s">
        <v>68</v>
      </c>
      <c r="X245" s="23">
        <v>45000</v>
      </c>
      <c r="Y245" s="23">
        <v>45007</v>
      </c>
      <c r="Z245" s="23">
        <v>45000</v>
      </c>
      <c r="AA245" s="23">
        <v>45000</v>
      </c>
      <c r="AB245" s="25" t="s">
        <v>58</v>
      </c>
      <c r="AC245" s="23">
        <v>45003</v>
      </c>
      <c r="AD245" s="25" t="s">
        <v>58</v>
      </c>
      <c r="AE245" s="23">
        <v>45005</v>
      </c>
      <c r="AF245" s="23">
        <v>45007</v>
      </c>
      <c r="AG245" s="23">
        <v>45007</v>
      </c>
      <c r="AH245" s="26">
        <v>45014</v>
      </c>
      <c r="AI245" s="25">
        <v>30</v>
      </c>
      <c r="AJ245" s="25">
        <v>10</v>
      </c>
      <c r="AK245" s="25">
        <v>19</v>
      </c>
      <c r="AL245" s="25" t="s">
        <v>15</v>
      </c>
      <c r="AM245" s="25" t="s">
        <v>4559</v>
      </c>
      <c r="AN245" s="25">
        <v>29</v>
      </c>
      <c r="AO245" s="27"/>
      <c r="AP245" s="25" t="s">
        <v>82</v>
      </c>
      <c r="AQ245" s="25" t="s">
        <v>82</v>
      </c>
      <c r="AR245" s="25" t="s">
        <v>60</v>
      </c>
      <c r="AS245" s="25" t="s">
        <v>55</v>
      </c>
      <c r="AT245" s="25" t="s">
        <v>61</v>
      </c>
      <c r="AU245" s="25" t="s">
        <v>62</v>
      </c>
      <c r="AV245" s="25" t="s">
        <v>63</v>
      </c>
      <c r="AW245" s="25" t="s">
        <v>63</v>
      </c>
      <c r="AX245" s="25" t="s">
        <v>63</v>
      </c>
      <c r="AY245" s="25" t="s">
        <v>64</v>
      </c>
      <c r="AZ245" s="25" t="s">
        <v>3822</v>
      </c>
      <c r="BA245" s="26">
        <v>45015</v>
      </c>
      <c r="BB245" s="25">
        <v>3</v>
      </c>
      <c r="BC245" s="25">
        <v>2023</v>
      </c>
      <c r="BD245" s="25" t="s">
        <v>63</v>
      </c>
      <c r="BE245" s="25" t="s">
        <v>63</v>
      </c>
      <c r="BF245" s="25" t="s">
        <v>63</v>
      </c>
      <c r="BG245" s="25" t="s">
        <v>64</v>
      </c>
      <c r="BH245" s="27" t="s">
        <v>4513</v>
      </c>
      <c r="BI245" s="27" t="s">
        <v>4513</v>
      </c>
      <c r="BJ245" s="27"/>
      <c r="BK245" s="27"/>
      <c r="BL245" s="25" t="s">
        <v>4513</v>
      </c>
      <c r="BM245" s="27" t="s">
        <v>4513</v>
      </c>
      <c r="BN245" s="27" t="s">
        <v>4513</v>
      </c>
      <c r="BO245" s="27"/>
      <c r="BP245" s="27"/>
      <c r="BQ245" s="25" t="s">
        <v>64</v>
      </c>
      <c r="BR245" s="27"/>
      <c r="BS245" s="27"/>
      <c r="BT245" s="25">
        <v>30</v>
      </c>
      <c r="BU245" s="27"/>
      <c r="BV245" s="25"/>
      <c r="BW245" s="25"/>
      <c r="BX245" s="25">
        <v>2023</v>
      </c>
      <c r="BY245" s="95" t="str">
        <f>IFERROR(
IF(OR(AZ245="anulado",AZ245="stand by"),CONCATENATE(AZ245,": ",AT245),
IF(OR(YEAR(BA245)=2022,YEAR(BA245)=2023),CONCATENATE("Se activó en ",YEAR(BA245)),
IF(AND(OR(AZ245="En proceso",AZ245="facturando"),AND(AV245="-",BA245="")),"Por revisar",
IF(BA245="",IF(AV245="NUEVAS",CONCATENATE("Estado: ",AZ245,", ",AV245),
IF(AX245=Meses!$A$3,"Por revisar",
IF(AT245="","Sin registro","En programación Frcst."))),"En programación")))),
"Error")</f>
        <v>Se activó en 2023</v>
      </c>
      <c r="BZ245" s="14" t="str">
        <f t="shared" si="9"/>
        <v/>
      </c>
      <c r="CA245" s="95" t="str">
        <f>IF(BY245="En programación Frcst.",VLOOKUP(AX245,Meses!$A$1:$H$14,3+HLOOKUP(Cronograma!AV245,Meses!$D$1:$G$2,2,FALSE),FALSE),
IF(BY245="En programación",BA245,""))</f>
        <v/>
      </c>
      <c r="CB245" s="95" t="str">
        <f t="shared" si="10"/>
        <v/>
      </c>
      <c r="CC245" s="91" t="str">
        <f>IFERROR(
(VLOOKUP(MONTH(CA245),Meses!$B$3:$C$14,2,FALSE)-DAY(CA245))/VLOOKUP(MONTH(CA245),Meses!$B$3:$C$14,2,FALSE)*CD245,
"")</f>
        <v/>
      </c>
      <c r="CD245" s="92">
        <f t="shared" si="11"/>
        <v>3149</v>
      </c>
    </row>
    <row r="246" spans="1:82" ht="47.4" thickBot="1" x14ac:dyDescent="0.6">
      <c r="A246" s="19" t="s">
        <v>798</v>
      </c>
      <c r="B246" s="19" t="s">
        <v>808</v>
      </c>
      <c r="C246" s="19" t="s">
        <v>809</v>
      </c>
      <c r="D246" s="19" t="s">
        <v>53</v>
      </c>
      <c r="E246" s="21">
        <v>44984</v>
      </c>
      <c r="F246" s="21">
        <v>45062.801307870373</v>
      </c>
      <c r="G246" s="21">
        <v>44985</v>
      </c>
      <c r="H246" s="21">
        <v>44995</v>
      </c>
      <c r="I246" s="21">
        <v>45012</v>
      </c>
      <c r="J246" s="21">
        <v>45012</v>
      </c>
      <c r="K246" s="119" t="s">
        <v>4557</v>
      </c>
      <c r="L246" s="19">
        <v>2023033819</v>
      </c>
      <c r="M246" s="21">
        <v>45002</v>
      </c>
      <c r="N246" s="21">
        <v>45015</v>
      </c>
      <c r="O246" s="19" t="s">
        <v>54</v>
      </c>
      <c r="P246" s="19" t="s">
        <v>54</v>
      </c>
      <c r="Q246" s="19" t="s">
        <v>55</v>
      </c>
      <c r="R246" s="19">
        <v>1911</v>
      </c>
      <c r="S246" s="19" t="s">
        <v>4564</v>
      </c>
      <c r="T246" s="19" t="s">
        <v>4564</v>
      </c>
      <c r="U246" s="19" t="e">
        <v>#NAME?</v>
      </c>
      <c r="V246" s="19" t="s">
        <v>80</v>
      </c>
      <c r="W246" s="19" t="s">
        <v>68</v>
      </c>
      <c r="X246" s="23">
        <v>44998</v>
      </c>
      <c r="Y246" s="23">
        <v>45005</v>
      </c>
      <c r="Z246" s="23">
        <v>44998</v>
      </c>
      <c r="AA246" s="23">
        <v>44998</v>
      </c>
      <c r="AB246" s="19" t="s">
        <v>58</v>
      </c>
      <c r="AC246" s="23">
        <v>45001</v>
      </c>
      <c r="AD246" s="19" t="s">
        <v>58</v>
      </c>
      <c r="AE246" s="23">
        <v>45003</v>
      </c>
      <c r="AF246" s="23">
        <v>45005</v>
      </c>
      <c r="AG246" s="23">
        <v>45005</v>
      </c>
      <c r="AH246" s="21">
        <v>45012</v>
      </c>
      <c r="AI246" s="19">
        <v>28</v>
      </c>
      <c r="AJ246" s="19">
        <v>10</v>
      </c>
      <c r="AK246" s="19">
        <v>17</v>
      </c>
      <c r="AL246" s="19" t="s">
        <v>15</v>
      </c>
      <c r="AM246" s="19" t="s">
        <v>4559</v>
      </c>
      <c r="AN246" s="19">
        <v>27</v>
      </c>
      <c r="AO246" s="22"/>
      <c r="AP246" s="19" t="s">
        <v>82</v>
      </c>
      <c r="AQ246" s="19" t="s">
        <v>82</v>
      </c>
      <c r="AR246" s="19" t="s">
        <v>60</v>
      </c>
      <c r="AS246" s="19" t="s">
        <v>55</v>
      </c>
      <c r="AT246" s="19" t="s">
        <v>61</v>
      </c>
      <c r="AU246" s="19" t="s">
        <v>62</v>
      </c>
      <c r="AV246" s="19" t="s">
        <v>63</v>
      </c>
      <c r="AW246" s="19" t="s">
        <v>63</v>
      </c>
      <c r="AX246" s="19" t="s">
        <v>63</v>
      </c>
      <c r="AY246" s="19" t="s">
        <v>64</v>
      </c>
      <c r="AZ246" s="19" t="s">
        <v>3822</v>
      </c>
      <c r="BA246" s="21">
        <v>45015</v>
      </c>
      <c r="BB246" s="19">
        <v>3</v>
      </c>
      <c r="BC246" s="19">
        <v>2023</v>
      </c>
      <c r="BD246" s="19" t="s">
        <v>63</v>
      </c>
      <c r="BE246" s="19" t="s">
        <v>63</v>
      </c>
      <c r="BF246" s="19" t="s">
        <v>63</v>
      </c>
      <c r="BG246" s="19" t="s">
        <v>64</v>
      </c>
      <c r="BH246" s="22" t="s">
        <v>4513</v>
      </c>
      <c r="BI246" s="22" t="s">
        <v>4513</v>
      </c>
      <c r="BJ246" s="22"/>
      <c r="BK246" s="22"/>
      <c r="BL246" s="19" t="s">
        <v>4513</v>
      </c>
      <c r="BM246" s="22" t="s">
        <v>4513</v>
      </c>
      <c r="BN246" s="22" t="s">
        <v>4513</v>
      </c>
      <c r="BO246" s="22"/>
      <c r="BP246" s="22"/>
      <c r="BQ246" s="19" t="s">
        <v>64</v>
      </c>
      <c r="BR246" s="22"/>
      <c r="BS246" s="22"/>
      <c r="BT246" s="19">
        <v>28</v>
      </c>
      <c r="BU246" s="22"/>
      <c r="BV246" s="19"/>
      <c r="BW246" s="19"/>
      <c r="BX246" s="19">
        <v>2023</v>
      </c>
      <c r="BY246" s="95" t="str">
        <f>IFERROR(
IF(OR(AZ246="anulado",AZ246="stand by"),CONCATENATE(AZ246,": ",AT246),
IF(OR(YEAR(BA246)=2022,YEAR(BA246)=2023),CONCATENATE("Se activó en ",YEAR(BA246)),
IF(AND(OR(AZ246="En proceso",AZ246="facturando"),AND(AV246="-",BA246="")),"Por revisar",
IF(BA246="",IF(AV246="NUEVAS",CONCATENATE("Estado: ",AZ246,", ",AV246),
IF(AX246=Meses!$A$3,"Por revisar",
IF(AT246="","Sin registro","En programación Frcst."))),"En programación")))),
"Error")</f>
        <v>Se activó en 2023</v>
      </c>
      <c r="BZ246" s="14" t="str">
        <f t="shared" si="9"/>
        <v/>
      </c>
      <c r="CA246" s="95" t="str">
        <f>IF(BY246="En programación Frcst.",VLOOKUP(AX246,Meses!$A$1:$H$14,3+HLOOKUP(Cronograma!AV246,Meses!$D$1:$G$2,2,FALSE),FALSE),
IF(BY246="En programación",BA246,""))</f>
        <v/>
      </c>
      <c r="CB246" s="95" t="str">
        <f t="shared" si="10"/>
        <v/>
      </c>
      <c r="CC246" s="91" t="str">
        <f>IFERROR(
(VLOOKUP(MONTH(CA246),Meses!$B$3:$C$14,2,FALSE)-DAY(CA246))/VLOOKUP(MONTH(CA246),Meses!$B$3:$C$14,2,FALSE)*CD246,
"")</f>
        <v/>
      </c>
      <c r="CD246" s="92">
        <f t="shared" si="11"/>
        <v>1911</v>
      </c>
    </row>
    <row r="247" spans="1:82" ht="47.4" thickBot="1" x14ac:dyDescent="0.6">
      <c r="A247" s="25" t="s">
        <v>798</v>
      </c>
      <c r="B247" s="25" t="s">
        <v>810</v>
      </c>
      <c r="C247" s="25" t="s">
        <v>811</v>
      </c>
      <c r="D247" s="25" t="s">
        <v>53</v>
      </c>
      <c r="E247" s="26">
        <v>44984</v>
      </c>
      <c r="F247" s="26">
        <v>45062.801122685189</v>
      </c>
      <c r="G247" s="26">
        <v>44985</v>
      </c>
      <c r="H247" s="26">
        <v>44995</v>
      </c>
      <c r="I247" s="26">
        <v>45013</v>
      </c>
      <c r="J247" s="26">
        <v>45013</v>
      </c>
      <c r="K247" s="120" t="s">
        <v>4557</v>
      </c>
      <c r="L247" s="25">
        <v>2023033836</v>
      </c>
      <c r="M247" s="26">
        <v>45002</v>
      </c>
      <c r="N247" s="26">
        <v>45015</v>
      </c>
      <c r="O247" s="25" t="s">
        <v>54</v>
      </c>
      <c r="P247" s="25" t="s">
        <v>54</v>
      </c>
      <c r="Q247" s="25" t="s">
        <v>55</v>
      </c>
      <c r="R247" s="25">
        <v>1000</v>
      </c>
      <c r="S247" s="25" t="s">
        <v>4564</v>
      </c>
      <c r="T247" s="25" t="s">
        <v>4564</v>
      </c>
      <c r="U247" s="25" t="e">
        <v>#NAME?</v>
      </c>
      <c r="V247" s="25" t="s">
        <v>136</v>
      </c>
      <c r="W247" s="25" t="s">
        <v>155</v>
      </c>
      <c r="X247" s="23">
        <v>44994</v>
      </c>
      <c r="Y247" s="23">
        <v>45001</v>
      </c>
      <c r="Z247" s="23">
        <v>44994</v>
      </c>
      <c r="AA247" s="23">
        <v>44994</v>
      </c>
      <c r="AB247" s="25" t="s">
        <v>58</v>
      </c>
      <c r="AC247" s="23">
        <v>44997</v>
      </c>
      <c r="AD247" s="23">
        <v>44999</v>
      </c>
      <c r="AE247" s="23">
        <v>45004</v>
      </c>
      <c r="AF247" s="23">
        <v>45006</v>
      </c>
      <c r="AG247" s="23">
        <v>45006</v>
      </c>
      <c r="AH247" s="26">
        <v>45013</v>
      </c>
      <c r="AI247" s="25">
        <v>29</v>
      </c>
      <c r="AJ247" s="25">
        <v>10</v>
      </c>
      <c r="AK247" s="25">
        <v>18</v>
      </c>
      <c r="AL247" s="25" t="s">
        <v>15</v>
      </c>
      <c r="AM247" s="25" t="s">
        <v>4559</v>
      </c>
      <c r="AN247" s="25">
        <v>28</v>
      </c>
      <c r="AO247" s="27"/>
      <c r="AP247" s="25" t="s">
        <v>82</v>
      </c>
      <c r="AQ247" s="25" t="s">
        <v>82</v>
      </c>
      <c r="AR247" s="25" t="s">
        <v>60</v>
      </c>
      <c r="AS247" s="25" t="s">
        <v>55</v>
      </c>
      <c r="AT247" s="25" t="s">
        <v>61</v>
      </c>
      <c r="AU247" s="25" t="s">
        <v>62</v>
      </c>
      <c r="AV247" s="25" t="s">
        <v>63</v>
      </c>
      <c r="AW247" s="25" t="s">
        <v>63</v>
      </c>
      <c r="AX247" s="25" t="s">
        <v>63</v>
      </c>
      <c r="AY247" s="25" t="s">
        <v>64</v>
      </c>
      <c r="AZ247" s="25" t="s">
        <v>3822</v>
      </c>
      <c r="BA247" s="26">
        <v>45015</v>
      </c>
      <c r="BB247" s="25">
        <v>3</v>
      </c>
      <c r="BC247" s="25">
        <v>2023</v>
      </c>
      <c r="BD247" s="25" t="s">
        <v>63</v>
      </c>
      <c r="BE247" s="25" t="s">
        <v>63</v>
      </c>
      <c r="BF247" s="25" t="s">
        <v>63</v>
      </c>
      <c r="BG247" s="25" t="s">
        <v>64</v>
      </c>
      <c r="BH247" s="27" t="s">
        <v>4513</v>
      </c>
      <c r="BI247" s="27" t="s">
        <v>4513</v>
      </c>
      <c r="BJ247" s="27"/>
      <c r="BK247" s="27"/>
      <c r="BL247" s="25" t="s">
        <v>4513</v>
      </c>
      <c r="BM247" s="27" t="s">
        <v>4513</v>
      </c>
      <c r="BN247" s="27" t="s">
        <v>4513</v>
      </c>
      <c r="BO247" s="27"/>
      <c r="BP247" s="27"/>
      <c r="BQ247" s="25" t="s">
        <v>64</v>
      </c>
      <c r="BR247" s="27"/>
      <c r="BS247" s="27"/>
      <c r="BT247" s="25">
        <v>29</v>
      </c>
      <c r="BU247" s="27"/>
      <c r="BV247" s="25"/>
      <c r="BW247" s="25"/>
      <c r="BX247" s="25">
        <v>2023</v>
      </c>
      <c r="BY247" s="95" t="str">
        <f>IFERROR(
IF(OR(AZ247="anulado",AZ247="stand by"),CONCATENATE(AZ247,": ",AT247),
IF(OR(YEAR(BA247)=2022,YEAR(BA247)=2023),CONCATENATE("Se activó en ",YEAR(BA247)),
IF(AND(OR(AZ247="En proceso",AZ247="facturando"),AND(AV247="-",BA247="")),"Por revisar",
IF(BA247="",IF(AV247="NUEVAS",CONCATENATE("Estado: ",AZ247,", ",AV247),
IF(AX247=Meses!$A$3,"Por revisar",
IF(AT247="","Sin registro","En programación Frcst."))),"En programación")))),
"Error")</f>
        <v>Se activó en 2023</v>
      </c>
      <c r="BZ247" s="14" t="str">
        <f t="shared" si="9"/>
        <v/>
      </c>
      <c r="CA247" s="95" t="str">
        <f>IF(BY247="En programación Frcst.",VLOOKUP(AX247,Meses!$A$1:$H$14,3+HLOOKUP(Cronograma!AV247,Meses!$D$1:$G$2,2,FALSE),FALSE),
IF(BY247="En programación",BA247,""))</f>
        <v/>
      </c>
      <c r="CB247" s="95" t="str">
        <f t="shared" si="10"/>
        <v/>
      </c>
      <c r="CC247" s="91" t="str">
        <f>IFERROR(
(VLOOKUP(MONTH(CA247),Meses!$B$3:$C$14,2,FALSE)-DAY(CA247))/VLOOKUP(MONTH(CA247),Meses!$B$3:$C$14,2,FALSE)*CD247,
"")</f>
        <v/>
      </c>
      <c r="CD247" s="92">
        <f t="shared" si="11"/>
        <v>1000</v>
      </c>
    </row>
    <row r="248" spans="1:82" ht="47.4" thickBot="1" x14ac:dyDescent="0.6">
      <c r="A248" s="19" t="s">
        <v>798</v>
      </c>
      <c r="B248" s="19" t="s">
        <v>812</v>
      </c>
      <c r="C248" s="19" t="s">
        <v>813</v>
      </c>
      <c r="D248" s="19" t="s">
        <v>53</v>
      </c>
      <c r="E248" s="21">
        <v>44984</v>
      </c>
      <c r="F248" s="21">
        <v>45062.80164351852</v>
      </c>
      <c r="G248" s="21">
        <v>44985</v>
      </c>
      <c r="H248" s="21">
        <v>44995</v>
      </c>
      <c r="I248" s="21">
        <v>45013</v>
      </c>
      <c r="J248" s="21">
        <v>45013</v>
      </c>
      <c r="K248" s="119" t="s">
        <v>4557</v>
      </c>
      <c r="L248" s="19">
        <v>2023033824</v>
      </c>
      <c r="M248" s="21">
        <v>45002</v>
      </c>
      <c r="N248" s="21">
        <v>45015</v>
      </c>
      <c r="O248" s="19" t="s">
        <v>54</v>
      </c>
      <c r="P248" s="19" t="s">
        <v>54</v>
      </c>
      <c r="Q248" s="19" t="s">
        <v>55</v>
      </c>
      <c r="R248" s="19">
        <v>922</v>
      </c>
      <c r="S248" s="19" t="s">
        <v>4564</v>
      </c>
      <c r="T248" s="19" t="s">
        <v>4564</v>
      </c>
      <c r="U248" s="19" t="e">
        <v>#NAME?</v>
      </c>
      <c r="V248" s="19" t="s">
        <v>80</v>
      </c>
      <c r="W248" s="19" t="s">
        <v>68</v>
      </c>
      <c r="X248" s="23">
        <v>44999</v>
      </c>
      <c r="Y248" s="23">
        <v>45006</v>
      </c>
      <c r="Z248" s="23">
        <v>44999</v>
      </c>
      <c r="AA248" s="23">
        <v>44999</v>
      </c>
      <c r="AB248" s="19" t="s">
        <v>58</v>
      </c>
      <c r="AC248" s="23">
        <v>45002</v>
      </c>
      <c r="AD248" s="19" t="s">
        <v>58</v>
      </c>
      <c r="AE248" s="23">
        <v>45004</v>
      </c>
      <c r="AF248" s="23">
        <v>45006</v>
      </c>
      <c r="AG248" s="23">
        <v>45006</v>
      </c>
      <c r="AH248" s="21">
        <v>45013</v>
      </c>
      <c r="AI248" s="19">
        <v>29</v>
      </c>
      <c r="AJ248" s="19">
        <v>10</v>
      </c>
      <c r="AK248" s="19">
        <v>18</v>
      </c>
      <c r="AL248" s="19" t="s">
        <v>15</v>
      </c>
      <c r="AM248" s="19" t="s">
        <v>4559</v>
      </c>
      <c r="AN248" s="19">
        <v>28</v>
      </c>
      <c r="AO248" s="22"/>
      <c r="AP248" s="19" t="s">
        <v>82</v>
      </c>
      <c r="AQ248" s="19" t="s">
        <v>82</v>
      </c>
      <c r="AR248" s="19" t="s">
        <v>60</v>
      </c>
      <c r="AS248" s="19" t="s">
        <v>55</v>
      </c>
      <c r="AT248" s="19" t="s">
        <v>61</v>
      </c>
      <c r="AU248" s="19" t="s">
        <v>62</v>
      </c>
      <c r="AV248" s="19" t="s">
        <v>63</v>
      </c>
      <c r="AW248" s="19" t="s">
        <v>63</v>
      </c>
      <c r="AX248" s="19" t="s">
        <v>63</v>
      </c>
      <c r="AY248" s="19" t="s">
        <v>64</v>
      </c>
      <c r="AZ248" s="19" t="s">
        <v>3822</v>
      </c>
      <c r="BA248" s="21">
        <v>45015</v>
      </c>
      <c r="BB248" s="19">
        <v>3</v>
      </c>
      <c r="BC248" s="19">
        <v>2023</v>
      </c>
      <c r="BD248" s="19" t="s">
        <v>63</v>
      </c>
      <c r="BE248" s="19" t="s">
        <v>63</v>
      </c>
      <c r="BF248" s="19" t="s">
        <v>63</v>
      </c>
      <c r="BG248" s="19" t="s">
        <v>64</v>
      </c>
      <c r="BH248" s="22" t="s">
        <v>4513</v>
      </c>
      <c r="BI248" s="22" t="s">
        <v>4513</v>
      </c>
      <c r="BJ248" s="22"/>
      <c r="BK248" s="22"/>
      <c r="BL248" s="19" t="s">
        <v>4513</v>
      </c>
      <c r="BM248" s="22" t="s">
        <v>4513</v>
      </c>
      <c r="BN248" s="22" t="s">
        <v>4513</v>
      </c>
      <c r="BO248" s="22"/>
      <c r="BP248" s="22"/>
      <c r="BQ248" s="19" t="s">
        <v>64</v>
      </c>
      <c r="BR248" s="22"/>
      <c r="BS248" s="22"/>
      <c r="BT248" s="19">
        <v>29</v>
      </c>
      <c r="BU248" s="22"/>
      <c r="BV248" s="19"/>
      <c r="BW248" s="19"/>
      <c r="BX248" s="19">
        <v>2023</v>
      </c>
      <c r="BY248" s="95" t="str">
        <f>IFERROR(
IF(OR(AZ248="anulado",AZ248="stand by"),CONCATENATE(AZ248,": ",AT248),
IF(OR(YEAR(BA248)=2022,YEAR(BA248)=2023),CONCATENATE("Se activó en ",YEAR(BA248)),
IF(AND(OR(AZ248="En proceso",AZ248="facturando"),AND(AV248="-",BA248="")),"Por revisar",
IF(BA248="",IF(AV248="NUEVAS",CONCATENATE("Estado: ",AZ248,", ",AV248),
IF(AX248=Meses!$A$3,"Por revisar",
IF(AT248="","Sin registro","En programación Frcst."))),"En programación")))),
"Error")</f>
        <v>Se activó en 2023</v>
      </c>
      <c r="BZ248" s="14" t="str">
        <f t="shared" si="9"/>
        <v/>
      </c>
      <c r="CA248" s="95" t="str">
        <f>IF(BY248="En programación Frcst.",VLOOKUP(AX248,Meses!$A$1:$H$14,3+HLOOKUP(Cronograma!AV248,Meses!$D$1:$G$2,2,FALSE),FALSE),
IF(BY248="En programación",BA248,""))</f>
        <v/>
      </c>
      <c r="CB248" s="95" t="str">
        <f t="shared" si="10"/>
        <v/>
      </c>
      <c r="CC248" s="91" t="str">
        <f>IFERROR(
(VLOOKUP(MONTH(CA248),Meses!$B$3:$C$14,2,FALSE)-DAY(CA248))/VLOOKUP(MONTH(CA248),Meses!$B$3:$C$14,2,FALSE)*CD248,
"")</f>
        <v/>
      </c>
      <c r="CD248" s="92">
        <f t="shared" si="11"/>
        <v>922</v>
      </c>
    </row>
    <row r="249" spans="1:82" ht="31.8" thickBot="1" x14ac:dyDescent="0.6">
      <c r="A249" s="25" t="s">
        <v>814</v>
      </c>
      <c r="B249" s="25" t="s">
        <v>815</v>
      </c>
      <c r="C249" s="25" t="s">
        <v>816</v>
      </c>
      <c r="D249" s="25" t="s">
        <v>345</v>
      </c>
      <c r="E249" s="26">
        <v>44987</v>
      </c>
      <c r="F249" s="26">
        <v>44987</v>
      </c>
      <c r="G249" s="26">
        <v>45007</v>
      </c>
      <c r="H249" s="26">
        <v>45146</v>
      </c>
      <c r="I249" s="27"/>
      <c r="J249" s="27"/>
      <c r="K249" s="27">
        <v>0</v>
      </c>
      <c r="L249" s="27"/>
      <c r="M249" s="27"/>
      <c r="N249" s="27"/>
      <c r="O249" s="25" t="s">
        <v>199</v>
      </c>
      <c r="P249" s="25" t="s">
        <v>199</v>
      </c>
      <c r="Q249" s="25" t="s">
        <v>55</v>
      </c>
      <c r="R249" s="25">
        <v>4648</v>
      </c>
      <c r="S249" s="25" t="s">
        <v>145</v>
      </c>
      <c r="T249" s="25" t="s">
        <v>145</v>
      </c>
      <c r="U249" s="25" t="e">
        <v>#NAME?</v>
      </c>
      <c r="V249" s="27"/>
      <c r="W249" s="27"/>
      <c r="X249" s="27">
        <v>0</v>
      </c>
      <c r="Y249" s="23">
        <v>7</v>
      </c>
      <c r="Z249" s="27">
        <v>0</v>
      </c>
      <c r="AA249" s="27">
        <v>0</v>
      </c>
      <c r="AB249" s="27">
        <v>0</v>
      </c>
      <c r="AC249" s="27">
        <v>0</v>
      </c>
      <c r="AD249" s="27">
        <v>0</v>
      </c>
      <c r="AE249" s="27">
        <v>0</v>
      </c>
      <c r="AF249" s="25" t="s">
        <v>58</v>
      </c>
      <c r="AG249" s="27">
        <v>0</v>
      </c>
      <c r="AH249" s="27">
        <v>0</v>
      </c>
      <c r="AI249" s="25">
        <v>-44987</v>
      </c>
      <c r="AJ249" s="25">
        <v>139</v>
      </c>
      <c r="AK249" s="25">
        <v>-45146</v>
      </c>
      <c r="AL249" s="27" t="s">
        <v>4513</v>
      </c>
      <c r="AM249" s="27">
        <v>0</v>
      </c>
      <c r="AN249" s="27" t="s">
        <v>4513</v>
      </c>
      <c r="AO249" s="25" t="s">
        <v>817</v>
      </c>
      <c r="AP249" s="25" t="s">
        <v>201</v>
      </c>
      <c r="AQ249" s="25" t="s">
        <v>140</v>
      </c>
      <c r="AR249" s="25" t="s">
        <v>60</v>
      </c>
      <c r="AS249" s="25" t="s">
        <v>55</v>
      </c>
      <c r="AT249" s="25" t="s">
        <v>347</v>
      </c>
      <c r="AU249" s="25" t="s">
        <v>132</v>
      </c>
      <c r="AV249" s="25" t="s">
        <v>63</v>
      </c>
      <c r="AW249" s="25" t="s">
        <v>63</v>
      </c>
      <c r="AX249" s="25" t="s">
        <v>63</v>
      </c>
      <c r="AY249" s="25" t="s">
        <v>64</v>
      </c>
      <c r="AZ249" s="25" t="s">
        <v>3827</v>
      </c>
      <c r="BA249" s="27">
        <v>0</v>
      </c>
      <c r="BB249" s="27"/>
      <c r="BC249" s="27"/>
      <c r="BD249" s="25" t="s">
        <v>63</v>
      </c>
      <c r="BE249" s="25" t="s">
        <v>63</v>
      </c>
      <c r="BF249" s="25" t="s">
        <v>63</v>
      </c>
      <c r="BG249" s="25" t="s">
        <v>64</v>
      </c>
      <c r="BH249" s="27" t="s">
        <v>4513</v>
      </c>
      <c r="BI249" s="27" t="s">
        <v>4513</v>
      </c>
      <c r="BJ249" s="27"/>
      <c r="BK249" s="27"/>
      <c r="BL249" s="25" t="s">
        <v>4513</v>
      </c>
      <c r="BM249" s="27" t="s">
        <v>4513</v>
      </c>
      <c r="BN249" s="27" t="s">
        <v>4513</v>
      </c>
      <c r="BO249" s="25" t="s">
        <v>3849</v>
      </c>
      <c r="BP249" s="27"/>
      <c r="BQ249" s="25" t="s">
        <v>64</v>
      </c>
      <c r="BR249" s="27"/>
      <c r="BS249" s="27"/>
      <c r="BT249" s="27"/>
      <c r="BU249" s="27"/>
      <c r="BV249" s="25"/>
      <c r="BW249" s="25" t="s">
        <v>3823</v>
      </c>
      <c r="BX249" s="27"/>
      <c r="BY249" s="95" t="str">
        <f>IFERROR(
IF(OR(AZ249="anulado",AZ249="stand by"),CONCATENATE(AZ249,": ",AT249),
IF(OR(YEAR(BA249)=2022,YEAR(BA249)=2023),CONCATENATE("Se activó en ",YEAR(BA249)),
IF(AND(OR(AZ249="En proceso",AZ249="facturando"),AND(AV249="-",BA249="")),"Por revisar",
IF(BA249="",IF(AV249="NUEVAS",CONCATENATE("Estado: ",AZ249,", ",AV249),
IF(AX249=Meses!$A$3,"Por revisar",
IF(AT249="","Sin registro","En programación Frcst."))),"En programación")))),
"Error")</f>
        <v>anulado: Desistido</v>
      </c>
      <c r="BZ249" s="14" t="str">
        <f t="shared" si="9"/>
        <v/>
      </c>
      <c r="CA249" s="95" t="str">
        <f>IF(BY249="En programación Frcst.",VLOOKUP(AX249,Meses!$A$1:$H$14,3+HLOOKUP(Cronograma!AV249,Meses!$D$1:$G$2,2,FALSE),FALSE),
IF(BY249="En programación",BA249,""))</f>
        <v/>
      </c>
      <c r="CB249" s="95" t="str">
        <f t="shared" si="10"/>
        <v/>
      </c>
      <c r="CC249" s="91" t="str">
        <f>IFERROR(
(VLOOKUP(MONTH(CA249),Meses!$B$3:$C$14,2,FALSE)-DAY(CA249))/VLOOKUP(MONTH(CA249),Meses!$B$3:$C$14,2,FALSE)*CD249,
"")</f>
        <v/>
      </c>
      <c r="CD249" s="92">
        <f t="shared" si="11"/>
        <v>4648</v>
      </c>
    </row>
    <row r="250" spans="1:82" ht="31.8" thickBot="1" x14ac:dyDescent="0.6">
      <c r="A250" s="19" t="s">
        <v>818</v>
      </c>
      <c r="B250" s="19" t="s">
        <v>819</v>
      </c>
      <c r="C250" s="19" t="s">
        <v>820</v>
      </c>
      <c r="D250" s="19" t="s">
        <v>53</v>
      </c>
      <c r="E250" s="21">
        <v>44991</v>
      </c>
      <c r="F250" s="21">
        <v>45062.800902777781</v>
      </c>
      <c r="G250" s="21">
        <v>44994</v>
      </c>
      <c r="H250" s="21">
        <v>45002</v>
      </c>
      <c r="I250" s="21">
        <v>45016</v>
      </c>
      <c r="J250" s="21">
        <v>45016</v>
      </c>
      <c r="K250" s="119" t="s">
        <v>4557</v>
      </c>
      <c r="L250" s="19">
        <v>2023034029</v>
      </c>
      <c r="M250" s="21">
        <v>45005</v>
      </c>
      <c r="N250" s="21">
        <v>45022</v>
      </c>
      <c r="O250" s="19" t="s">
        <v>54</v>
      </c>
      <c r="P250" s="19" t="s">
        <v>54</v>
      </c>
      <c r="Q250" s="19" t="s">
        <v>55</v>
      </c>
      <c r="R250" s="19">
        <v>1512</v>
      </c>
      <c r="S250" s="19" t="s">
        <v>4564</v>
      </c>
      <c r="T250" s="19" t="s">
        <v>4564</v>
      </c>
      <c r="U250" s="19" t="e">
        <v>#NAME?</v>
      </c>
      <c r="V250" s="19" t="s">
        <v>80</v>
      </c>
      <c r="W250" s="19" t="s">
        <v>68</v>
      </c>
      <c r="X250" s="23">
        <v>45002</v>
      </c>
      <c r="Y250" s="23">
        <v>45009</v>
      </c>
      <c r="Z250" s="23">
        <v>45002</v>
      </c>
      <c r="AA250" s="23">
        <v>45002</v>
      </c>
      <c r="AB250" s="19" t="s">
        <v>58</v>
      </c>
      <c r="AC250" s="23">
        <v>45005</v>
      </c>
      <c r="AD250" s="19" t="s">
        <v>58</v>
      </c>
      <c r="AE250" s="23">
        <v>45007</v>
      </c>
      <c r="AF250" s="23">
        <v>45009</v>
      </c>
      <c r="AG250" s="23">
        <v>45009</v>
      </c>
      <c r="AH250" s="21">
        <v>45016</v>
      </c>
      <c r="AI250" s="19">
        <v>25</v>
      </c>
      <c r="AJ250" s="19">
        <v>8</v>
      </c>
      <c r="AK250" s="19">
        <v>14</v>
      </c>
      <c r="AL250" s="22" t="s">
        <v>4513</v>
      </c>
      <c r="AM250" s="19" t="s">
        <v>4559</v>
      </c>
      <c r="AN250" s="19">
        <v>31</v>
      </c>
      <c r="AO250" s="19" t="s">
        <v>821</v>
      </c>
      <c r="AP250" s="19" t="s">
        <v>82</v>
      </c>
      <c r="AQ250" s="19" t="s">
        <v>82</v>
      </c>
      <c r="AR250" s="19" t="s">
        <v>60</v>
      </c>
      <c r="AS250" s="19" t="s">
        <v>55</v>
      </c>
      <c r="AT250" s="19" t="s">
        <v>61</v>
      </c>
      <c r="AU250" s="19" t="s">
        <v>62</v>
      </c>
      <c r="AV250" s="19" t="s">
        <v>63</v>
      </c>
      <c r="AW250" s="19" t="s">
        <v>63</v>
      </c>
      <c r="AX250" s="19" t="s">
        <v>63</v>
      </c>
      <c r="AY250" s="19" t="s">
        <v>64</v>
      </c>
      <c r="AZ250" s="19" t="s">
        <v>3822</v>
      </c>
      <c r="BA250" s="21">
        <v>45022</v>
      </c>
      <c r="BB250" s="19">
        <v>4</v>
      </c>
      <c r="BC250" s="19">
        <v>2023</v>
      </c>
      <c r="BD250" s="19" t="s">
        <v>63</v>
      </c>
      <c r="BE250" s="19" t="s">
        <v>63</v>
      </c>
      <c r="BF250" s="19" t="s">
        <v>63</v>
      </c>
      <c r="BG250" s="19" t="s">
        <v>64</v>
      </c>
      <c r="BH250" s="22" t="s">
        <v>4513</v>
      </c>
      <c r="BI250" s="22" t="s">
        <v>4513</v>
      </c>
      <c r="BJ250" s="22"/>
      <c r="BK250" s="22"/>
      <c r="BL250" s="19" t="s">
        <v>4513</v>
      </c>
      <c r="BM250" s="22" t="s">
        <v>4513</v>
      </c>
      <c r="BN250" s="22" t="s">
        <v>4513</v>
      </c>
      <c r="BO250" s="22"/>
      <c r="BP250" s="22"/>
      <c r="BQ250" s="19" t="s">
        <v>64</v>
      </c>
      <c r="BR250" s="22"/>
      <c r="BS250" s="22"/>
      <c r="BT250" s="19">
        <v>25</v>
      </c>
      <c r="BU250" s="22"/>
      <c r="BV250" s="19"/>
      <c r="BW250" s="19"/>
      <c r="BX250" s="19">
        <v>2023</v>
      </c>
      <c r="BY250" s="95" t="str">
        <f>IFERROR(
IF(OR(AZ250="anulado",AZ250="stand by"),CONCATENATE(AZ250,": ",AT250),
IF(OR(YEAR(BA250)=2022,YEAR(BA250)=2023),CONCATENATE("Se activó en ",YEAR(BA250)),
IF(AND(OR(AZ250="En proceso",AZ250="facturando"),AND(AV250="-",BA250="")),"Por revisar",
IF(BA250="",IF(AV250="NUEVAS",CONCATENATE("Estado: ",AZ250,", ",AV250),
IF(AX250=Meses!$A$3,"Por revisar",
IF(AT250="","Sin registro","En programación Frcst."))),"En programación")))),
"Error")</f>
        <v>Se activó en 2023</v>
      </c>
      <c r="BZ250" s="14" t="str">
        <f t="shared" si="9"/>
        <v/>
      </c>
      <c r="CA250" s="95" t="str">
        <f>IF(BY250="En programación Frcst.",VLOOKUP(AX250,Meses!$A$1:$H$14,3+HLOOKUP(Cronograma!AV250,Meses!$D$1:$G$2,2,FALSE),FALSE),
IF(BY250="En programación",BA250,""))</f>
        <v/>
      </c>
      <c r="CB250" s="95" t="str">
        <f t="shared" si="10"/>
        <v/>
      </c>
      <c r="CC250" s="91" t="str">
        <f>IFERROR(
(VLOOKUP(MONTH(CA250),Meses!$B$3:$C$14,2,FALSE)-DAY(CA250))/VLOOKUP(MONTH(CA250),Meses!$B$3:$C$14,2,FALSE)*CD250,
"")</f>
        <v/>
      </c>
      <c r="CD250" s="92">
        <f t="shared" si="11"/>
        <v>1512</v>
      </c>
    </row>
    <row r="251" spans="1:82" ht="47.4" thickBot="1" x14ac:dyDescent="0.6">
      <c r="A251" s="25" t="s">
        <v>822</v>
      </c>
      <c r="B251" s="25" t="s">
        <v>823</v>
      </c>
      <c r="C251" s="25" t="s">
        <v>824</v>
      </c>
      <c r="D251" s="25" t="s">
        <v>53</v>
      </c>
      <c r="E251" s="26">
        <v>44994</v>
      </c>
      <c r="F251" s="26">
        <v>45062.801041666673</v>
      </c>
      <c r="G251" s="26">
        <v>45001</v>
      </c>
      <c r="H251" s="26">
        <v>45008</v>
      </c>
      <c r="I251" s="26">
        <v>45020</v>
      </c>
      <c r="J251" s="26">
        <v>45020</v>
      </c>
      <c r="K251" s="120" t="s">
        <v>4550</v>
      </c>
      <c r="L251" s="25">
        <v>2023034603</v>
      </c>
      <c r="M251" s="26">
        <v>45011</v>
      </c>
      <c r="N251" s="26">
        <v>45022</v>
      </c>
      <c r="O251" s="25" t="s">
        <v>54</v>
      </c>
      <c r="P251" s="25" t="s">
        <v>54</v>
      </c>
      <c r="Q251" s="25" t="s">
        <v>55</v>
      </c>
      <c r="R251" s="25">
        <v>3134</v>
      </c>
      <c r="S251" s="25" t="s">
        <v>4573</v>
      </c>
      <c r="T251" s="25" t="s">
        <v>4573</v>
      </c>
      <c r="U251" s="25" t="e">
        <v>#NAME?</v>
      </c>
      <c r="V251" s="25" t="s">
        <v>80</v>
      </c>
      <c r="W251" s="25" t="s">
        <v>68</v>
      </c>
      <c r="X251" s="23">
        <v>45006</v>
      </c>
      <c r="Y251" s="23">
        <v>45013</v>
      </c>
      <c r="Z251" s="23">
        <v>45006</v>
      </c>
      <c r="AA251" s="23">
        <v>45006</v>
      </c>
      <c r="AB251" s="25" t="s">
        <v>58</v>
      </c>
      <c r="AC251" s="23">
        <v>45009</v>
      </c>
      <c r="AD251" s="25" t="s">
        <v>58</v>
      </c>
      <c r="AE251" s="23">
        <v>45011</v>
      </c>
      <c r="AF251" s="23">
        <v>45013</v>
      </c>
      <c r="AG251" s="23">
        <v>45013</v>
      </c>
      <c r="AH251" s="26">
        <v>45020</v>
      </c>
      <c r="AI251" s="25">
        <v>26</v>
      </c>
      <c r="AJ251" s="25">
        <v>7</v>
      </c>
      <c r="AK251" s="25">
        <v>12</v>
      </c>
      <c r="AL251" s="25" t="s">
        <v>15</v>
      </c>
      <c r="AM251" s="25" t="s">
        <v>4552</v>
      </c>
      <c r="AN251" s="25">
        <v>4</v>
      </c>
      <c r="AO251" s="27"/>
      <c r="AP251" s="25" t="s">
        <v>82</v>
      </c>
      <c r="AQ251" s="25" t="s">
        <v>82</v>
      </c>
      <c r="AR251" s="25" t="s">
        <v>60</v>
      </c>
      <c r="AS251" s="25" t="s">
        <v>55</v>
      </c>
      <c r="AT251" s="25" t="s">
        <v>61</v>
      </c>
      <c r="AU251" s="25" t="s">
        <v>62</v>
      </c>
      <c r="AV251" s="25" t="s">
        <v>63</v>
      </c>
      <c r="AW251" s="25" t="s">
        <v>63</v>
      </c>
      <c r="AX251" s="25" t="s">
        <v>63</v>
      </c>
      <c r="AY251" s="25" t="s">
        <v>64</v>
      </c>
      <c r="AZ251" s="25" t="s">
        <v>3822</v>
      </c>
      <c r="BA251" s="26">
        <v>45022</v>
      </c>
      <c r="BB251" s="25">
        <v>4</v>
      </c>
      <c r="BC251" s="25">
        <v>2023</v>
      </c>
      <c r="BD251" s="25" t="s">
        <v>63</v>
      </c>
      <c r="BE251" s="25" t="s">
        <v>63</v>
      </c>
      <c r="BF251" s="25" t="s">
        <v>63</v>
      </c>
      <c r="BG251" s="25" t="s">
        <v>64</v>
      </c>
      <c r="BH251" s="27" t="s">
        <v>4513</v>
      </c>
      <c r="BI251" s="27" t="s">
        <v>4513</v>
      </c>
      <c r="BJ251" s="27"/>
      <c r="BK251" s="27"/>
      <c r="BL251" s="25" t="s">
        <v>4513</v>
      </c>
      <c r="BM251" s="27" t="s">
        <v>4513</v>
      </c>
      <c r="BN251" s="27" t="s">
        <v>4513</v>
      </c>
      <c r="BO251" s="27"/>
      <c r="BP251" s="27"/>
      <c r="BQ251" s="25" t="s">
        <v>64</v>
      </c>
      <c r="BR251" s="27"/>
      <c r="BS251" s="27"/>
      <c r="BT251" s="25">
        <v>26</v>
      </c>
      <c r="BU251" s="27"/>
      <c r="BV251" s="25"/>
      <c r="BW251" s="25"/>
      <c r="BX251" s="25">
        <v>2023</v>
      </c>
      <c r="BY251" s="95" t="str">
        <f>IFERROR(
IF(OR(AZ251="anulado",AZ251="stand by"),CONCATENATE(AZ251,": ",AT251),
IF(OR(YEAR(BA251)=2022,YEAR(BA251)=2023),CONCATENATE("Se activó en ",YEAR(BA251)),
IF(AND(OR(AZ251="En proceso",AZ251="facturando"),AND(AV251="-",BA251="")),"Por revisar",
IF(BA251="",IF(AV251="NUEVAS",CONCATENATE("Estado: ",AZ251,", ",AV251),
IF(AX251=Meses!$A$3,"Por revisar",
IF(AT251="","Sin registro","En programación Frcst."))),"En programación")))),
"Error")</f>
        <v>Se activó en 2023</v>
      </c>
      <c r="BZ251" s="14" t="str">
        <f t="shared" si="9"/>
        <v/>
      </c>
      <c r="CA251" s="95" t="str">
        <f>IF(BY251="En programación Frcst.",VLOOKUP(AX251,Meses!$A$1:$H$14,3+HLOOKUP(Cronograma!AV251,Meses!$D$1:$G$2,2,FALSE),FALSE),
IF(BY251="En programación",BA251,""))</f>
        <v/>
      </c>
      <c r="CB251" s="95" t="str">
        <f t="shared" si="10"/>
        <v/>
      </c>
      <c r="CC251" s="91" t="str">
        <f>IFERROR(
(VLOOKUP(MONTH(CA251),Meses!$B$3:$C$14,2,FALSE)-DAY(CA251))/VLOOKUP(MONTH(CA251),Meses!$B$3:$C$14,2,FALSE)*CD251,
"")</f>
        <v/>
      </c>
      <c r="CD251" s="92">
        <f t="shared" si="11"/>
        <v>3134</v>
      </c>
    </row>
    <row r="252" spans="1:82" ht="31.8" thickBot="1" x14ac:dyDescent="0.6">
      <c r="A252" s="19" t="s">
        <v>825</v>
      </c>
      <c r="B252" s="19" t="s">
        <v>826</v>
      </c>
      <c r="C252" s="19" t="s">
        <v>827</v>
      </c>
      <c r="D252" s="19" t="s">
        <v>345</v>
      </c>
      <c r="E252" s="21">
        <v>44994</v>
      </c>
      <c r="F252" s="21">
        <v>44994</v>
      </c>
      <c r="G252" s="21">
        <v>45007</v>
      </c>
      <c r="H252" s="21">
        <v>45040</v>
      </c>
      <c r="I252" s="22"/>
      <c r="J252" s="22"/>
      <c r="K252" s="22">
        <v>0</v>
      </c>
      <c r="L252" s="22"/>
      <c r="M252" s="22"/>
      <c r="N252" s="22"/>
      <c r="O252" s="19" t="s">
        <v>199</v>
      </c>
      <c r="P252" s="19" t="s">
        <v>199</v>
      </c>
      <c r="Q252" s="19" t="s">
        <v>55</v>
      </c>
      <c r="R252" s="19">
        <v>1056</v>
      </c>
      <c r="S252" s="19" t="s">
        <v>145</v>
      </c>
      <c r="T252" s="19" t="s">
        <v>145</v>
      </c>
      <c r="U252" s="19" t="e">
        <v>#NAME?</v>
      </c>
      <c r="V252" s="22"/>
      <c r="W252" s="22"/>
      <c r="X252" s="22">
        <v>0</v>
      </c>
      <c r="Y252" s="23">
        <v>7</v>
      </c>
      <c r="Z252" s="22">
        <v>0</v>
      </c>
      <c r="AA252" s="22">
        <v>0</v>
      </c>
      <c r="AB252" s="22">
        <v>0</v>
      </c>
      <c r="AC252" s="22">
        <v>0</v>
      </c>
      <c r="AD252" s="22">
        <v>0</v>
      </c>
      <c r="AE252" s="22">
        <v>0</v>
      </c>
      <c r="AF252" s="19" t="s">
        <v>58</v>
      </c>
      <c r="AG252" s="22">
        <v>0</v>
      </c>
      <c r="AH252" s="22">
        <v>0</v>
      </c>
      <c r="AI252" s="19">
        <v>-44994</v>
      </c>
      <c r="AJ252" s="19">
        <v>33</v>
      </c>
      <c r="AK252" s="19">
        <v>-45040</v>
      </c>
      <c r="AL252" s="19" t="s">
        <v>15</v>
      </c>
      <c r="AM252" s="22">
        <v>0</v>
      </c>
      <c r="AN252" s="22" t="s">
        <v>4513</v>
      </c>
      <c r="AO252" s="19" t="s">
        <v>826</v>
      </c>
      <c r="AP252" s="19" t="s">
        <v>201</v>
      </c>
      <c r="AQ252" s="19" t="s">
        <v>140</v>
      </c>
      <c r="AR252" s="19" t="s">
        <v>60</v>
      </c>
      <c r="AS252" s="19" t="s">
        <v>55</v>
      </c>
      <c r="AT252" s="19" t="s">
        <v>347</v>
      </c>
      <c r="AU252" s="19" t="s">
        <v>132</v>
      </c>
      <c r="AV252" s="19" t="s">
        <v>63</v>
      </c>
      <c r="AW252" s="19" t="s">
        <v>63</v>
      </c>
      <c r="AX252" s="19" t="s">
        <v>63</v>
      </c>
      <c r="AY252" s="19" t="s">
        <v>64</v>
      </c>
      <c r="AZ252" s="19" t="s">
        <v>3827</v>
      </c>
      <c r="BA252" s="22">
        <v>0</v>
      </c>
      <c r="BB252" s="22"/>
      <c r="BC252" s="22"/>
      <c r="BD252" s="19" t="s">
        <v>63</v>
      </c>
      <c r="BE252" s="19" t="s">
        <v>63</v>
      </c>
      <c r="BF252" s="19" t="s">
        <v>63</v>
      </c>
      <c r="BG252" s="19" t="s">
        <v>64</v>
      </c>
      <c r="BH252" s="22" t="s">
        <v>4513</v>
      </c>
      <c r="BI252" s="22" t="s">
        <v>4513</v>
      </c>
      <c r="BJ252" s="22"/>
      <c r="BK252" s="22"/>
      <c r="BL252" s="19" t="s">
        <v>4513</v>
      </c>
      <c r="BM252" s="22" t="s">
        <v>4513</v>
      </c>
      <c r="BN252" s="22" t="s">
        <v>4513</v>
      </c>
      <c r="BO252" s="19" t="s">
        <v>3850</v>
      </c>
      <c r="BP252" s="22"/>
      <c r="BQ252" s="19" t="s">
        <v>64</v>
      </c>
      <c r="BR252" s="22"/>
      <c r="BS252" s="22"/>
      <c r="BT252" s="22"/>
      <c r="BU252" s="22"/>
      <c r="BV252" s="19"/>
      <c r="BW252" s="19" t="s">
        <v>3823</v>
      </c>
      <c r="BX252" s="22"/>
      <c r="BY252" s="95" t="str">
        <f>IFERROR(
IF(OR(AZ252="anulado",AZ252="stand by"),CONCATENATE(AZ252,": ",AT252),
IF(OR(YEAR(BA252)=2022,YEAR(BA252)=2023),CONCATENATE("Se activó en ",YEAR(BA252)),
IF(AND(OR(AZ252="En proceso",AZ252="facturando"),AND(AV252="-",BA252="")),"Por revisar",
IF(BA252="",IF(AV252="NUEVAS",CONCATENATE("Estado: ",AZ252,", ",AV252),
IF(AX252=Meses!$A$3,"Por revisar",
IF(AT252="","Sin registro","En programación Frcst."))),"En programación")))),
"Error")</f>
        <v>anulado: Desistido</v>
      </c>
      <c r="BZ252" s="14" t="str">
        <f t="shared" si="9"/>
        <v/>
      </c>
      <c r="CA252" s="95" t="str">
        <f>IF(BY252="En programación Frcst.",VLOOKUP(AX252,Meses!$A$1:$H$14,3+HLOOKUP(Cronograma!AV252,Meses!$D$1:$G$2,2,FALSE),FALSE),
IF(BY252="En programación",BA252,""))</f>
        <v/>
      </c>
      <c r="CB252" s="95" t="str">
        <f t="shared" si="10"/>
        <v/>
      </c>
      <c r="CC252" s="91" t="str">
        <f>IFERROR(
(VLOOKUP(MONTH(CA252),Meses!$B$3:$C$14,2,FALSE)-DAY(CA252))/VLOOKUP(MONTH(CA252),Meses!$B$3:$C$14,2,FALSE)*CD252,
"")</f>
        <v/>
      </c>
      <c r="CD252" s="92">
        <f t="shared" si="11"/>
        <v>1056</v>
      </c>
    </row>
    <row r="253" spans="1:82" ht="31.8" thickBot="1" x14ac:dyDescent="0.6">
      <c r="A253" s="25" t="s">
        <v>825</v>
      </c>
      <c r="B253" s="25" t="s">
        <v>828</v>
      </c>
      <c r="C253" s="25" t="s">
        <v>829</v>
      </c>
      <c r="D253" s="25" t="s">
        <v>345</v>
      </c>
      <c r="E253" s="26">
        <v>44994</v>
      </c>
      <c r="F253" s="26">
        <v>44994</v>
      </c>
      <c r="G253" s="26">
        <v>45007</v>
      </c>
      <c r="H253" s="26">
        <v>45040</v>
      </c>
      <c r="I253" s="27"/>
      <c r="J253" s="27"/>
      <c r="K253" s="27">
        <v>0</v>
      </c>
      <c r="L253" s="27"/>
      <c r="M253" s="27"/>
      <c r="N253" s="27"/>
      <c r="O253" s="25" t="s">
        <v>199</v>
      </c>
      <c r="P253" s="25" t="s">
        <v>199</v>
      </c>
      <c r="Q253" s="25" t="s">
        <v>55</v>
      </c>
      <c r="R253" s="25">
        <v>3224</v>
      </c>
      <c r="S253" s="25" t="s">
        <v>145</v>
      </c>
      <c r="T253" s="25" t="s">
        <v>145</v>
      </c>
      <c r="U253" s="25" t="e">
        <v>#NAME?</v>
      </c>
      <c r="V253" s="27"/>
      <c r="W253" s="27"/>
      <c r="X253" s="27">
        <v>0</v>
      </c>
      <c r="Y253" s="23">
        <v>7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  <c r="AF253" s="25" t="s">
        <v>58</v>
      </c>
      <c r="AG253" s="27">
        <v>0</v>
      </c>
      <c r="AH253" s="27">
        <v>0</v>
      </c>
      <c r="AI253" s="25">
        <v>-44994</v>
      </c>
      <c r="AJ253" s="25">
        <v>33</v>
      </c>
      <c r="AK253" s="25">
        <v>-45040</v>
      </c>
      <c r="AL253" s="25" t="s">
        <v>15</v>
      </c>
      <c r="AM253" s="27">
        <v>0</v>
      </c>
      <c r="AN253" s="27" t="s">
        <v>4513</v>
      </c>
      <c r="AO253" s="25" t="s">
        <v>828</v>
      </c>
      <c r="AP253" s="25" t="s">
        <v>201</v>
      </c>
      <c r="AQ253" s="25" t="s">
        <v>140</v>
      </c>
      <c r="AR253" s="25" t="s">
        <v>60</v>
      </c>
      <c r="AS253" s="25" t="s">
        <v>55</v>
      </c>
      <c r="AT253" s="25" t="s">
        <v>347</v>
      </c>
      <c r="AU253" s="25" t="s">
        <v>132</v>
      </c>
      <c r="AV253" s="25" t="s">
        <v>63</v>
      </c>
      <c r="AW253" s="25" t="s">
        <v>63</v>
      </c>
      <c r="AX253" s="25" t="s">
        <v>63</v>
      </c>
      <c r="AY253" s="25" t="s">
        <v>64</v>
      </c>
      <c r="AZ253" s="25" t="s">
        <v>3827</v>
      </c>
      <c r="BA253" s="27">
        <v>0</v>
      </c>
      <c r="BB253" s="27"/>
      <c r="BC253" s="27"/>
      <c r="BD253" s="25" t="s">
        <v>63</v>
      </c>
      <c r="BE253" s="25" t="s">
        <v>63</v>
      </c>
      <c r="BF253" s="25" t="s">
        <v>63</v>
      </c>
      <c r="BG253" s="25" t="s">
        <v>64</v>
      </c>
      <c r="BH253" s="27" t="s">
        <v>4513</v>
      </c>
      <c r="BI253" s="27" t="s">
        <v>4513</v>
      </c>
      <c r="BJ253" s="27"/>
      <c r="BK253" s="27"/>
      <c r="BL253" s="25" t="s">
        <v>4513</v>
      </c>
      <c r="BM253" s="27" t="s">
        <v>4513</v>
      </c>
      <c r="BN253" s="27" t="s">
        <v>4513</v>
      </c>
      <c r="BO253" s="25" t="s">
        <v>3850</v>
      </c>
      <c r="BP253" s="27"/>
      <c r="BQ253" s="25" t="s">
        <v>64</v>
      </c>
      <c r="BR253" s="27"/>
      <c r="BS253" s="27"/>
      <c r="BT253" s="27"/>
      <c r="BU253" s="27"/>
      <c r="BV253" s="25"/>
      <c r="BW253" s="25" t="s">
        <v>3823</v>
      </c>
      <c r="BX253" s="27"/>
      <c r="BY253" s="95" t="str">
        <f>IFERROR(
IF(OR(AZ253="anulado",AZ253="stand by"),CONCATENATE(AZ253,": ",AT253),
IF(OR(YEAR(BA253)=2022,YEAR(BA253)=2023),CONCATENATE("Se activó en ",YEAR(BA253)),
IF(AND(OR(AZ253="En proceso",AZ253="facturando"),AND(AV253="-",BA253="")),"Por revisar",
IF(BA253="",IF(AV253="NUEVAS",CONCATENATE("Estado: ",AZ253,", ",AV253),
IF(AX253=Meses!$A$3,"Por revisar",
IF(AT253="","Sin registro","En programación Frcst."))),"En programación")))),
"Error")</f>
        <v>anulado: Desistido</v>
      </c>
      <c r="BZ253" s="14" t="str">
        <f t="shared" si="9"/>
        <v/>
      </c>
      <c r="CA253" s="95" t="str">
        <f>IF(BY253="En programación Frcst.",VLOOKUP(AX253,Meses!$A$1:$H$14,3+HLOOKUP(Cronograma!AV253,Meses!$D$1:$G$2,2,FALSE),FALSE),
IF(BY253="En programación",BA253,""))</f>
        <v/>
      </c>
      <c r="CB253" s="95" t="str">
        <f t="shared" si="10"/>
        <v/>
      </c>
      <c r="CC253" s="91" t="str">
        <f>IFERROR(
(VLOOKUP(MONTH(CA253),Meses!$B$3:$C$14,2,FALSE)-DAY(CA253))/VLOOKUP(MONTH(CA253),Meses!$B$3:$C$14,2,FALSE)*CD253,
"")</f>
        <v/>
      </c>
      <c r="CD253" s="92">
        <f t="shared" si="11"/>
        <v>3224</v>
      </c>
    </row>
    <row r="254" spans="1:82" ht="31.8" thickBot="1" x14ac:dyDescent="0.6">
      <c r="A254" s="19" t="s">
        <v>825</v>
      </c>
      <c r="B254" s="19" t="s">
        <v>830</v>
      </c>
      <c r="C254" s="19" t="s">
        <v>831</v>
      </c>
      <c r="D254" s="31" t="s">
        <v>351</v>
      </c>
      <c r="E254" s="21">
        <v>44994</v>
      </c>
      <c r="F254" s="21">
        <v>44994</v>
      </c>
      <c r="G254" s="21">
        <v>45007</v>
      </c>
      <c r="H254" s="21">
        <v>45117</v>
      </c>
      <c r="I254" s="21">
        <v>45126</v>
      </c>
      <c r="J254" s="21">
        <v>45126</v>
      </c>
      <c r="K254" s="119" t="s">
        <v>4544</v>
      </c>
      <c r="L254" s="22"/>
      <c r="M254" s="22"/>
      <c r="N254" s="22"/>
      <c r="O254" s="19" t="s">
        <v>199</v>
      </c>
      <c r="P254" s="19" t="s">
        <v>199</v>
      </c>
      <c r="Q254" s="19" t="s">
        <v>55</v>
      </c>
      <c r="R254" s="19">
        <v>10575</v>
      </c>
      <c r="S254" s="19" t="s">
        <v>4596</v>
      </c>
      <c r="T254" s="19" t="s">
        <v>4596</v>
      </c>
      <c r="U254" s="19" t="e">
        <v>#NAME?</v>
      </c>
      <c r="V254" s="22"/>
      <c r="W254" s="22"/>
      <c r="X254" s="22">
        <v>0</v>
      </c>
      <c r="Y254" s="23">
        <v>7</v>
      </c>
      <c r="Z254" s="22">
        <v>0</v>
      </c>
      <c r="AA254" s="22">
        <v>0</v>
      </c>
      <c r="AB254" s="22">
        <v>0</v>
      </c>
      <c r="AC254" s="22">
        <v>0</v>
      </c>
      <c r="AD254" s="22">
        <v>0</v>
      </c>
      <c r="AE254" s="22">
        <v>0</v>
      </c>
      <c r="AF254" s="19" t="s">
        <v>58</v>
      </c>
      <c r="AG254" s="22">
        <v>0</v>
      </c>
      <c r="AH254" s="21">
        <v>45126</v>
      </c>
      <c r="AI254" s="19">
        <v>132</v>
      </c>
      <c r="AJ254" s="19">
        <v>110</v>
      </c>
      <c r="AK254" s="19">
        <v>9</v>
      </c>
      <c r="AL254" s="19" t="s">
        <v>15</v>
      </c>
      <c r="AM254" s="19" t="s">
        <v>4546</v>
      </c>
      <c r="AN254" s="19">
        <v>19</v>
      </c>
      <c r="AO254" s="19" t="s">
        <v>830</v>
      </c>
      <c r="AP254" s="19" t="s">
        <v>201</v>
      </c>
      <c r="AQ254" s="19" t="s">
        <v>140</v>
      </c>
      <c r="AR254" s="19" t="s">
        <v>94</v>
      </c>
      <c r="AS254" s="19" t="s">
        <v>55</v>
      </c>
      <c r="AT254" s="19" t="s">
        <v>353</v>
      </c>
      <c r="AU254" s="19" t="s">
        <v>132</v>
      </c>
      <c r="AV254" s="19" t="s">
        <v>679</v>
      </c>
      <c r="AW254" s="19" t="s">
        <v>3130</v>
      </c>
      <c r="AX254" s="19" t="s">
        <v>1557</v>
      </c>
      <c r="AY254" s="19" t="s">
        <v>55</v>
      </c>
      <c r="AZ254" s="19" t="s">
        <v>3830</v>
      </c>
      <c r="BA254" s="22">
        <v>0</v>
      </c>
      <c r="BB254" s="22"/>
      <c r="BC254" s="22"/>
      <c r="BD254" s="19" t="s">
        <v>63</v>
      </c>
      <c r="BE254" s="19" t="s">
        <v>63</v>
      </c>
      <c r="BF254" s="19" t="s">
        <v>63</v>
      </c>
      <c r="BG254" s="19" t="s">
        <v>64</v>
      </c>
      <c r="BH254" s="22" t="s">
        <v>4513</v>
      </c>
      <c r="BI254" s="22" t="s">
        <v>4513</v>
      </c>
      <c r="BJ254" s="22"/>
      <c r="BK254" s="22"/>
      <c r="BL254" s="19" t="s">
        <v>4513</v>
      </c>
      <c r="BM254" s="22" t="s">
        <v>4513</v>
      </c>
      <c r="BN254" s="22" t="s">
        <v>4513</v>
      </c>
      <c r="BO254" s="19" t="s">
        <v>3844</v>
      </c>
      <c r="BP254" s="22"/>
      <c r="BQ254" s="19" t="s">
        <v>64</v>
      </c>
      <c r="BR254" s="22"/>
      <c r="BS254" s="22"/>
      <c r="BT254" s="19">
        <v>132</v>
      </c>
      <c r="BU254" s="19">
        <v>328</v>
      </c>
      <c r="BV254" s="19" t="s">
        <v>4694</v>
      </c>
      <c r="BW254" s="19" t="s">
        <v>3839</v>
      </c>
      <c r="BX254" s="19">
        <v>2023</v>
      </c>
      <c r="BY254" s="95" t="str">
        <f>IFERROR(
IF(OR(AZ254="anulado",AZ254="stand by"),CONCATENATE(AZ254,": ",AT254),
IF(OR(YEAR(BA254)=2022,YEAR(BA254)=2023),CONCATENATE("Se activó en ",YEAR(BA254)),
IF(AND(OR(AZ254="En proceso",AZ254="facturando"),AND(AV254="-",BA254="")),"Por revisar",
IF(BA254="",IF(AV254="NUEVAS",CONCATENATE("Estado: ",AZ254,", ",AV254),
IF(AX254=Meses!$A$3,"Por revisar",
IF(AT254="","Sin registro","En programación Frcst."))),"En programación")))),
"Error")</f>
        <v>En programación</v>
      </c>
      <c r="BZ254" s="14" t="str">
        <f t="shared" si="9"/>
        <v/>
      </c>
      <c r="CA254" s="95">
        <f>IF(BY254="En programación Frcst.",VLOOKUP(AX254,Meses!$A$1:$H$14,3+HLOOKUP(Cronograma!AV254,Meses!$D$1:$G$2,2,FALSE),FALSE),
IF(BY254="En programación",BA254,""))</f>
        <v>0</v>
      </c>
      <c r="CB254" s="95" t="str">
        <f t="shared" si="10"/>
        <v>1900/1</v>
      </c>
      <c r="CC254" s="91">
        <f>IFERROR(
(VLOOKUP(MONTH(CA254),Meses!$B$3:$C$14,2,FALSE)-DAY(CA254))/VLOOKUP(MONTH(CA254),Meses!$B$3:$C$14,2,FALSE)*CD254,
"")</f>
        <v>10575</v>
      </c>
      <c r="CD254" s="92">
        <f t="shared" si="11"/>
        <v>10575</v>
      </c>
    </row>
    <row r="255" spans="1:82" ht="63" thickBot="1" x14ac:dyDescent="0.6">
      <c r="A255" s="25" t="s">
        <v>825</v>
      </c>
      <c r="B255" s="25" t="s">
        <v>832</v>
      </c>
      <c r="C255" s="25" t="s">
        <v>833</v>
      </c>
      <c r="D255" s="25" t="s">
        <v>656</v>
      </c>
      <c r="E255" s="26">
        <v>44994</v>
      </c>
      <c r="F255" s="26">
        <v>44994</v>
      </c>
      <c r="G255" s="26">
        <v>45007</v>
      </c>
      <c r="H255" s="26">
        <v>45117</v>
      </c>
      <c r="I255" s="27"/>
      <c r="J255" s="27"/>
      <c r="K255" s="27">
        <v>0</v>
      </c>
      <c r="L255" s="27"/>
      <c r="M255" s="27"/>
      <c r="N255" s="27"/>
      <c r="O255" s="25" t="s">
        <v>199</v>
      </c>
      <c r="P255" s="25" t="s">
        <v>199</v>
      </c>
      <c r="Q255" s="25" t="s">
        <v>55</v>
      </c>
      <c r="R255" s="25">
        <v>5116</v>
      </c>
      <c r="S255" s="25" t="s">
        <v>145</v>
      </c>
      <c r="T255" s="25" t="s">
        <v>145</v>
      </c>
      <c r="U255" s="25" t="e">
        <v>#NAME?</v>
      </c>
      <c r="V255" s="25" t="s">
        <v>80</v>
      </c>
      <c r="W255" s="25" t="s">
        <v>129</v>
      </c>
      <c r="X255" s="23">
        <v>-9</v>
      </c>
      <c r="Y255" s="23">
        <v>-2</v>
      </c>
      <c r="Z255" s="23">
        <v>-9</v>
      </c>
      <c r="AA255" s="23">
        <v>-9</v>
      </c>
      <c r="AB255" s="25" t="s">
        <v>58</v>
      </c>
      <c r="AC255" s="23">
        <v>-6</v>
      </c>
      <c r="AD255" s="25" t="s">
        <v>58</v>
      </c>
      <c r="AE255" s="23">
        <v>-4</v>
      </c>
      <c r="AF255" s="25" t="s">
        <v>58</v>
      </c>
      <c r="AG255" s="23">
        <v>-4</v>
      </c>
      <c r="AH255" s="27">
        <v>0</v>
      </c>
      <c r="AI255" s="25">
        <v>-44994</v>
      </c>
      <c r="AJ255" s="25">
        <v>110</v>
      </c>
      <c r="AK255" s="25">
        <v>-45117</v>
      </c>
      <c r="AL255" s="25" t="s">
        <v>15</v>
      </c>
      <c r="AM255" s="27">
        <v>0</v>
      </c>
      <c r="AN255" s="27" t="s">
        <v>4513</v>
      </c>
      <c r="AO255" s="25" t="s">
        <v>832</v>
      </c>
      <c r="AP255" s="25" t="s">
        <v>201</v>
      </c>
      <c r="AQ255" s="25" t="s">
        <v>140</v>
      </c>
      <c r="AR255" s="25" t="s">
        <v>60</v>
      </c>
      <c r="AS255" s="25" t="s">
        <v>55</v>
      </c>
      <c r="AT255" s="25" t="s">
        <v>659</v>
      </c>
      <c r="AU255" s="25" t="s">
        <v>132</v>
      </c>
      <c r="AV255" s="25" t="s">
        <v>679</v>
      </c>
      <c r="AW255" s="25" t="s">
        <v>3130</v>
      </c>
      <c r="AX255" s="25" t="s">
        <v>1557</v>
      </c>
      <c r="AY255" s="25" t="s">
        <v>55</v>
      </c>
      <c r="AZ255" s="25" t="s">
        <v>3830</v>
      </c>
      <c r="BA255" s="27">
        <v>0</v>
      </c>
      <c r="BB255" s="27"/>
      <c r="BC255" s="27"/>
      <c r="BD255" s="25" t="s">
        <v>2205</v>
      </c>
      <c r="BE255" s="25" t="s">
        <v>660</v>
      </c>
      <c r="BF255" s="25" t="s">
        <v>2204</v>
      </c>
      <c r="BG255" s="25" t="s">
        <v>55</v>
      </c>
      <c r="BH255" s="25" t="s">
        <v>4513</v>
      </c>
      <c r="BI255" s="27" t="s">
        <v>4513</v>
      </c>
      <c r="BJ255" s="27"/>
      <c r="BK255" s="27"/>
      <c r="BL255" s="25" t="s">
        <v>4513</v>
      </c>
      <c r="BM255" s="36" t="s">
        <v>4513</v>
      </c>
      <c r="BN255" s="27" t="s">
        <v>4513</v>
      </c>
      <c r="BO255" s="25" t="s">
        <v>3842</v>
      </c>
      <c r="BP255" s="27"/>
      <c r="BQ255" s="25" t="s">
        <v>64</v>
      </c>
      <c r="BR255" s="27"/>
      <c r="BS255" s="27"/>
      <c r="BT255" s="27"/>
      <c r="BU255" s="25">
        <v>328</v>
      </c>
      <c r="BV255" s="25" t="s">
        <v>4694</v>
      </c>
      <c r="BW255" s="25" t="s">
        <v>3839</v>
      </c>
      <c r="BX255" s="27"/>
      <c r="BY255" s="95" t="str">
        <f>IFERROR(
IF(OR(AZ255="anulado",AZ255="stand by"),CONCATENATE(AZ255,": ",AT255),
IF(OR(YEAR(BA255)=2022,YEAR(BA255)=2023),CONCATENATE("Se activó en ",YEAR(BA255)),
IF(AND(OR(AZ255="En proceso",AZ255="facturando"),AND(AV255="-",BA255="")),"Por revisar",
IF(BA255="",IF(AV255="NUEVAS",CONCATENATE("Estado: ",AZ255,", ",AV255),
IF(AX255=Meses!$A$3,"Por revisar",
IF(AT255="","Sin registro","En programación Frcst."))),"En programación")))),
"Error")</f>
        <v>En programación</v>
      </c>
      <c r="BZ255" s="14" t="str">
        <f t="shared" si="9"/>
        <v/>
      </c>
      <c r="CA255" s="95">
        <f>IF(BY255="En programación Frcst.",VLOOKUP(AX255,Meses!$A$1:$H$14,3+HLOOKUP(Cronograma!AV255,Meses!$D$1:$G$2,2,FALSE),FALSE),
IF(BY255="En programación",BA255,""))</f>
        <v>0</v>
      </c>
      <c r="CB255" s="95" t="str">
        <f t="shared" si="10"/>
        <v>1900/1</v>
      </c>
      <c r="CC255" s="91">
        <f>IFERROR(
(VLOOKUP(MONTH(CA255),Meses!$B$3:$C$14,2,FALSE)-DAY(CA255))/VLOOKUP(MONTH(CA255),Meses!$B$3:$C$14,2,FALSE)*CD255,
"")</f>
        <v>5116</v>
      </c>
      <c r="CD255" s="92">
        <f t="shared" si="11"/>
        <v>5116</v>
      </c>
    </row>
    <row r="256" spans="1:82" ht="31.8" thickBot="1" x14ac:dyDescent="0.6">
      <c r="A256" s="19" t="s">
        <v>834</v>
      </c>
      <c r="B256" s="19" t="s">
        <v>835</v>
      </c>
      <c r="C256" s="19" t="s">
        <v>836</v>
      </c>
      <c r="D256" s="31" t="s">
        <v>351</v>
      </c>
      <c r="E256" s="21">
        <v>44994</v>
      </c>
      <c r="F256" s="21">
        <v>45139.421631944453</v>
      </c>
      <c r="G256" s="21">
        <v>45008</v>
      </c>
      <c r="H256" s="21">
        <v>45076</v>
      </c>
      <c r="I256" s="21">
        <v>45064</v>
      </c>
      <c r="J256" s="21">
        <v>45064</v>
      </c>
      <c r="K256" s="119" t="s">
        <v>4554</v>
      </c>
      <c r="L256" s="22"/>
      <c r="M256" s="22"/>
      <c r="N256" s="22"/>
      <c r="O256" s="19" t="s">
        <v>199</v>
      </c>
      <c r="P256" s="19" t="s">
        <v>199</v>
      </c>
      <c r="Q256" s="19" t="s">
        <v>55</v>
      </c>
      <c r="R256" s="19">
        <v>1245</v>
      </c>
      <c r="S256" s="19" t="s">
        <v>4594</v>
      </c>
      <c r="T256" s="19" t="s">
        <v>4594</v>
      </c>
      <c r="U256" s="19" t="e">
        <v>#NAME?</v>
      </c>
      <c r="V256" s="19" t="s">
        <v>80</v>
      </c>
      <c r="W256" s="19" t="s">
        <v>129</v>
      </c>
      <c r="X256" s="23">
        <v>45055</v>
      </c>
      <c r="Y256" s="23">
        <v>45062</v>
      </c>
      <c r="Z256" s="23">
        <v>45055</v>
      </c>
      <c r="AA256" s="23">
        <v>45055</v>
      </c>
      <c r="AB256" s="19" t="s">
        <v>58</v>
      </c>
      <c r="AC256" s="23">
        <v>45058</v>
      </c>
      <c r="AD256" s="19" t="s">
        <v>58</v>
      </c>
      <c r="AE256" s="23">
        <v>45060</v>
      </c>
      <c r="AF256" s="19" t="s">
        <v>58</v>
      </c>
      <c r="AG256" s="23">
        <v>45060</v>
      </c>
      <c r="AH256" s="21">
        <v>45064</v>
      </c>
      <c r="AI256" s="19">
        <v>70</v>
      </c>
      <c r="AJ256" s="19">
        <v>68</v>
      </c>
      <c r="AK256" s="19">
        <v>-12</v>
      </c>
      <c r="AL256" s="19" t="s">
        <v>15</v>
      </c>
      <c r="AM256" s="19" t="s">
        <v>4556</v>
      </c>
      <c r="AN256" s="19">
        <v>18</v>
      </c>
      <c r="AO256" s="19" t="s">
        <v>835</v>
      </c>
      <c r="AP256" s="19" t="s">
        <v>201</v>
      </c>
      <c r="AQ256" s="19" t="s">
        <v>140</v>
      </c>
      <c r="AR256" s="19" t="s">
        <v>60</v>
      </c>
      <c r="AS256" s="19" t="s">
        <v>55</v>
      </c>
      <c r="AT256" s="19" t="s">
        <v>353</v>
      </c>
      <c r="AU256" s="19" t="s">
        <v>132</v>
      </c>
      <c r="AV256" s="19" t="s">
        <v>679</v>
      </c>
      <c r="AW256" s="19" t="s">
        <v>3130</v>
      </c>
      <c r="AX256" s="19" t="s">
        <v>1557</v>
      </c>
      <c r="AY256" s="19" t="s">
        <v>55</v>
      </c>
      <c r="AZ256" s="19" t="s">
        <v>3830</v>
      </c>
      <c r="BA256" s="22">
        <v>0</v>
      </c>
      <c r="BB256" s="22"/>
      <c r="BC256" s="22"/>
      <c r="BD256" s="19" t="s">
        <v>63</v>
      </c>
      <c r="BE256" s="19" t="s">
        <v>63</v>
      </c>
      <c r="BF256" s="19" t="s">
        <v>63</v>
      </c>
      <c r="BG256" s="19" t="s">
        <v>64</v>
      </c>
      <c r="BH256" s="22" t="s">
        <v>4513</v>
      </c>
      <c r="BI256" s="22" t="s">
        <v>4513</v>
      </c>
      <c r="BJ256" s="22"/>
      <c r="BK256" s="22"/>
      <c r="BL256" s="19" t="s">
        <v>4513</v>
      </c>
      <c r="BM256" s="22" t="s">
        <v>4513</v>
      </c>
      <c r="BN256" s="22" t="s">
        <v>4513</v>
      </c>
      <c r="BO256" s="19" t="s">
        <v>3844</v>
      </c>
      <c r="BP256" s="22"/>
      <c r="BQ256" s="19" t="s">
        <v>64</v>
      </c>
      <c r="BR256" s="22"/>
      <c r="BS256" s="22"/>
      <c r="BT256" s="19">
        <v>70</v>
      </c>
      <c r="BU256" s="19">
        <v>328</v>
      </c>
      <c r="BV256" s="19" t="s">
        <v>4696</v>
      </c>
      <c r="BW256" s="19" t="s">
        <v>3869</v>
      </c>
      <c r="BX256" s="19">
        <v>2023</v>
      </c>
      <c r="BY256" s="95" t="str">
        <f>IFERROR(
IF(OR(AZ256="anulado",AZ256="stand by"),CONCATENATE(AZ256,": ",AT256),
IF(OR(YEAR(BA256)=2022,YEAR(BA256)=2023),CONCATENATE("Se activó en ",YEAR(BA256)),
IF(AND(OR(AZ256="En proceso",AZ256="facturando"),AND(AV256="-",BA256="")),"Por revisar",
IF(BA256="",IF(AV256="NUEVAS",CONCATENATE("Estado: ",AZ256,", ",AV256),
IF(AX256=Meses!$A$3,"Por revisar",
IF(AT256="","Sin registro","En programación Frcst."))),"En programación")))),
"Error")</f>
        <v>En programación</v>
      </c>
      <c r="BZ256" s="14" t="str">
        <f t="shared" si="9"/>
        <v/>
      </c>
      <c r="CA256" s="95">
        <f>IF(BY256="En programación Frcst.",VLOOKUP(AX256,Meses!$A$1:$H$14,3+HLOOKUP(Cronograma!AV256,Meses!$D$1:$G$2,2,FALSE),FALSE),
IF(BY256="En programación",BA256,""))</f>
        <v>0</v>
      </c>
      <c r="CB256" s="95" t="str">
        <f t="shared" si="10"/>
        <v>1900/1</v>
      </c>
      <c r="CC256" s="91">
        <f>IFERROR(
(VLOOKUP(MONTH(CA256),Meses!$B$3:$C$14,2,FALSE)-DAY(CA256))/VLOOKUP(MONTH(CA256),Meses!$B$3:$C$14,2,FALSE)*CD256,
"")</f>
        <v>1245</v>
      </c>
      <c r="CD256" s="92">
        <f t="shared" si="11"/>
        <v>1245</v>
      </c>
    </row>
    <row r="257" spans="1:82" ht="31.8" thickBot="1" x14ac:dyDescent="0.6">
      <c r="A257" s="25" t="s">
        <v>837</v>
      </c>
      <c r="B257" s="25" t="s">
        <v>838</v>
      </c>
      <c r="C257" s="25" t="s">
        <v>839</v>
      </c>
      <c r="D257" s="25" t="s">
        <v>53</v>
      </c>
      <c r="E257" s="26">
        <v>44995</v>
      </c>
      <c r="F257" s="26">
        <v>45062.801041666673</v>
      </c>
      <c r="G257" s="26">
        <v>45006</v>
      </c>
      <c r="H257" s="26">
        <v>45020</v>
      </c>
      <c r="I257" s="26">
        <v>45076</v>
      </c>
      <c r="J257" s="26">
        <v>45076</v>
      </c>
      <c r="K257" s="120" t="s">
        <v>4554</v>
      </c>
      <c r="L257" s="25">
        <v>2023040367</v>
      </c>
      <c r="M257" s="26">
        <v>45023</v>
      </c>
      <c r="N257" s="26">
        <v>45036</v>
      </c>
      <c r="O257" s="25" t="s">
        <v>409</v>
      </c>
      <c r="P257" s="25" t="s">
        <v>199</v>
      </c>
      <c r="Q257" s="25" t="s">
        <v>55</v>
      </c>
      <c r="R257" s="25">
        <v>3308</v>
      </c>
      <c r="S257" s="25" t="s">
        <v>4597</v>
      </c>
      <c r="T257" s="25" t="s">
        <v>4597</v>
      </c>
      <c r="U257" s="25" t="e">
        <v>#NAME?</v>
      </c>
      <c r="V257" s="25" t="s">
        <v>136</v>
      </c>
      <c r="W257" s="25" t="s">
        <v>74</v>
      </c>
      <c r="X257" s="23">
        <v>45062</v>
      </c>
      <c r="Y257" s="23">
        <v>45069</v>
      </c>
      <c r="Z257" s="23">
        <v>45062</v>
      </c>
      <c r="AA257" s="23">
        <v>45062</v>
      </c>
      <c r="AB257" s="25" t="s">
        <v>58</v>
      </c>
      <c r="AC257" s="23">
        <v>45065</v>
      </c>
      <c r="AD257" s="23">
        <v>45067</v>
      </c>
      <c r="AE257" s="23">
        <v>45072</v>
      </c>
      <c r="AF257" s="25" t="s">
        <v>58</v>
      </c>
      <c r="AG257" s="23">
        <v>45072</v>
      </c>
      <c r="AH257" s="26">
        <v>45076</v>
      </c>
      <c r="AI257" s="25">
        <v>81</v>
      </c>
      <c r="AJ257" s="25">
        <v>14</v>
      </c>
      <c r="AK257" s="25">
        <v>56</v>
      </c>
      <c r="AL257" s="27" t="s">
        <v>4513</v>
      </c>
      <c r="AM257" s="25" t="s">
        <v>4556</v>
      </c>
      <c r="AN257" s="25">
        <v>30</v>
      </c>
      <c r="AO257" s="25" t="s">
        <v>840</v>
      </c>
      <c r="AP257" s="25" t="s">
        <v>201</v>
      </c>
      <c r="AQ257" s="25" t="s">
        <v>140</v>
      </c>
      <c r="AR257" s="25" t="s">
        <v>60</v>
      </c>
      <c r="AS257" s="25" t="s">
        <v>55</v>
      </c>
      <c r="AT257" s="25" t="s">
        <v>61</v>
      </c>
      <c r="AU257" s="25" t="s">
        <v>179</v>
      </c>
      <c r="AV257" s="25" t="s">
        <v>63</v>
      </c>
      <c r="AW257" s="25" t="s">
        <v>63</v>
      </c>
      <c r="AX257" s="25" t="s">
        <v>63</v>
      </c>
      <c r="AY257" s="25" t="s">
        <v>64</v>
      </c>
      <c r="AZ257" s="25" t="s">
        <v>3822</v>
      </c>
      <c r="BA257" s="26">
        <v>45036</v>
      </c>
      <c r="BB257" s="25">
        <v>4</v>
      </c>
      <c r="BC257" s="25">
        <v>2023</v>
      </c>
      <c r="BD257" s="25" t="s">
        <v>63</v>
      </c>
      <c r="BE257" s="25" t="s">
        <v>63</v>
      </c>
      <c r="BF257" s="25" t="s">
        <v>63</v>
      </c>
      <c r="BG257" s="25" t="s">
        <v>64</v>
      </c>
      <c r="BH257" s="27" t="s">
        <v>4513</v>
      </c>
      <c r="BI257" s="27" t="s">
        <v>4513</v>
      </c>
      <c r="BJ257" s="27"/>
      <c r="BK257" s="27"/>
      <c r="BL257" s="25" t="s">
        <v>4513</v>
      </c>
      <c r="BM257" s="27" t="s">
        <v>4513</v>
      </c>
      <c r="BN257" s="27" t="s">
        <v>4513</v>
      </c>
      <c r="BO257" s="27"/>
      <c r="BP257" s="27"/>
      <c r="BQ257" s="25" t="s">
        <v>64</v>
      </c>
      <c r="BR257" s="27"/>
      <c r="BS257" s="27"/>
      <c r="BT257" s="25">
        <v>81</v>
      </c>
      <c r="BU257" s="27"/>
      <c r="BV257" s="25"/>
      <c r="BW257" s="25"/>
      <c r="BX257" s="25">
        <v>2023</v>
      </c>
      <c r="BY257" s="95" t="str">
        <f>IFERROR(
IF(OR(AZ257="anulado",AZ257="stand by"),CONCATENATE(AZ257,": ",AT257),
IF(OR(YEAR(BA257)=2022,YEAR(BA257)=2023),CONCATENATE("Se activó en ",YEAR(BA257)),
IF(AND(OR(AZ257="En proceso",AZ257="facturando"),AND(AV257="-",BA257="")),"Por revisar",
IF(BA257="",IF(AV257="NUEVAS",CONCATENATE("Estado: ",AZ257,", ",AV257),
IF(AX257=Meses!$A$3,"Por revisar",
IF(AT257="","Sin registro","En programación Frcst."))),"En programación")))),
"Error")</f>
        <v>Se activó en 2023</v>
      </c>
      <c r="BZ257" s="14" t="str">
        <f t="shared" si="9"/>
        <v/>
      </c>
      <c r="CA257" s="95" t="str">
        <f>IF(BY257="En programación Frcst.",VLOOKUP(AX257,Meses!$A$1:$H$14,3+HLOOKUP(Cronograma!AV257,Meses!$D$1:$G$2,2,FALSE),FALSE),
IF(BY257="En programación",BA257,""))</f>
        <v/>
      </c>
      <c r="CB257" s="95" t="str">
        <f t="shared" si="10"/>
        <v/>
      </c>
      <c r="CC257" s="91" t="str">
        <f>IFERROR(
(VLOOKUP(MONTH(CA257),Meses!$B$3:$C$14,2,FALSE)-DAY(CA257))/VLOOKUP(MONTH(CA257),Meses!$B$3:$C$14,2,FALSE)*CD257,
"")</f>
        <v/>
      </c>
      <c r="CD257" s="92">
        <f t="shared" si="11"/>
        <v>3308</v>
      </c>
    </row>
    <row r="258" spans="1:82" ht="31.8" thickBot="1" x14ac:dyDescent="0.6">
      <c r="A258" s="19" t="s">
        <v>837</v>
      </c>
      <c r="B258" s="19" t="s">
        <v>841</v>
      </c>
      <c r="C258" s="19" t="s">
        <v>842</v>
      </c>
      <c r="D258" s="19" t="s">
        <v>53</v>
      </c>
      <c r="E258" s="21">
        <v>44995</v>
      </c>
      <c r="F258" s="21">
        <v>45062.796574074076</v>
      </c>
      <c r="G258" s="21">
        <v>45006</v>
      </c>
      <c r="H258" s="21">
        <v>45020</v>
      </c>
      <c r="I258" s="21">
        <v>45076</v>
      </c>
      <c r="J258" s="21">
        <v>45076</v>
      </c>
      <c r="K258" s="119" t="s">
        <v>4554</v>
      </c>
      <c r="L258" s="19">
        <v>2023040366</v>
      </c>
      <c r="M258" s="21">
        <v>45023</v>
      </c>
      <c r="N258" s="21">
        <v>45036</v>
      </c>
      <c r="O258" s="19" t="s">
        <v>409</v>
      </c>
      <c r="P258" s="19" t="s">
        <v>199</v>
      </c>
      <c r="Q258" s="19" t="s">
        <v>55</v>
      </c>
      <c r="R258" s="19">
        <v>919</v>
      </c>
      <c r="S258" s="19" t="s">
        <v>4597</v>
      </c>
      <c r="T258" s="19" t="s">
        <v>4597</v>
      </c>
      <c r="U258" s="19" t="e">
        <v>#NAME?</v>
      </c>
      <c r="V258" s="19" t="s">
        <v>136</v>
      </c>
      <c r="W258" s="19" t="s">
        <v>74</v>
      </c>
      <c r="X258" s="23">
        <v>45062</v>
      </c>
      <c r="Y258" s="23">
        <v>45069</v>
      </c>
      <c r="Z258" s="23">
        <v>45062</v>
      </c>
      <c r="AA258" s="23">
        <v>45062</v>
      </c>
      <c r="AB258" s="19" t="s">
        <v>58</v>
      </c>
      <c r="AC258" s="23">
        <v>45065</v>
      </c>
      <c r="AD258" s="23">
        <v>45067</v>
      </c>
      <c r="AE258" s="23">
        <v>45072</v>
      </c>
      <c r="AF258" s="19" t="s">
        <v>58</v>
      </c>
      <c r="AG258" s="23">
        <v>45072</v>
      </c>
      <c r="AH258" s="21">
        <v>45076</v>
      </c>
      <c r="AI258" s="19">
        <v>81</v>
      </c>
      <c r="AJ258" s="19">
        <v>14</v>
      </c>
      <c r="AK258" s="19">
        <v>56</v>
      </c>
      <c r="AL258" s="19" t="s">
        <v>15</v>
      </c>
      <c r="AM258" s="19" t="s">
        <v>4556</v>
      </c>
      <c r="AN258" s="19">
        <v>30</v>
      </c>
      <c r="AO258" s="22"/>
      <c r="AP258" s="19" t="s">
        <v>201</v>
      </c>
      <c r="AQ258" s="19" t="s">
        <v>140</v>
      </c>
      <c r="AR258" s="19" t="s">
        <v>60</v>
      </c>
      <c r="AS258" s="19" t="s">
        <v>55</v>
      </c>
      <c r="AT258" s="19" t="s">
        <v>61</v>
      </c>
      <c r="AU258" s="19" t="s">
        <v>179</v>
      </c>
      <c r="AV258" s="19" t="s">
        <v>63</v>
      </c>
      <c r="AW258" s="19" t="s">
        <v>63</v>
      </c>
      <c r="AX258" s="19" t="s">
        <v>63</v>
      </c>
      <c r="AY258" s="19" t="s">
        <v>64</v>
      </c>
      <c r="AZ258" s="19" t="s">
        <v>3822</v>
      </c>
      <c r="BA258" s="21">
        <v>45036</v>
      </c>
      <c r="BB258" s="19">
        <v>4</v>
      </c>
      <c r="BC258" s="19">
        <v>2023</v>
      </c>
      <c r="BD258" s="19" t="s">
        <v>63</v>
      </c>
      <c r="BE258" s="19" t="s">
        <v>63</v>
      </c>
      <c r="BF258" s="19" t="s">
        <v>63</v>
      </c>
      <c r="BG258" s="19" t="s">
        <v>64</v>
      </c>
      <c r="BH258" s="22" t="s">
        <v>4513</v>
      </c>
      <c r="BI258" s="22" t="s">
        <v>4513</v>
      </c>
      <c r="BJ258" s="22"/>
      <c r="BK258" s="22"/>
      <c r="BL258" s="19" t="s">
        <v>4513</v>
      </c>
      <c r="BM258" s="22" t="s">
        <v>4513</v>
      </c>
      <c r="BN258" s="22" t="s">
        <v>4513</v>
      </c>
      <c r="BO258" s="22"/>
      <c r="BP258" s="22"/>
      <c r="BQ258" s="19" t="s">
        <v>64</v>
      </c>
      <c r="BR258" s="22"/>
      <c r="BS258" s="22"/>
      <c r="BT258" s="19">
        <v>81</v>
      </c>
      <c r="BU258" s="22"/>
      <c r="BV258" s="19"/>
      <c r="BW258" s="19"/>
      <c r="BX258" s="19">
        <v>2023</v>
      </c>
      <c r="BY258" s="95" t="str">
        <f>IFERROR(
IF(OR(AZ258="anulado",AZ258="stand by"),CONCATENATE(AZ258,": ",AT258),
IF(OR(YEAR(BA258)=2022,YEAR(BA258)=2023),CONCATENATE("Se activó en ",YEAR(BA258)),
IF(AND(OR(AZ258="En proceso",AZ258="facturando"),AND(AV258="-",BA258="")),"Por revisar",
IF(BA258="",IF(AV258="NUEVAS",CONCATENATE("Estado: ",AZ258,", ",AV258),
IF(AX258=Meses!$A$3,"Por revisar",
IF(AT258="","Sin registro","En programación Frcst."))),"En programación")))),
"Error")</f>
        <v>Se activó en 2023</v>
      </c>
      <c r="BZ258" s="14" t="str">
        <f t="shared" si="9"/>
        <v/>
      </c>
      <c r="CA258" s="95" t="str">
        <f>IF(BY258="En programación Frcst.",VLOOKUP(AX258,Meses!$A$1:$H$14,3+HLOOKUP(Cronograma!AV258,Meses!$D$1:$G$2,2,FALSE),FALSE),
IF(BY258="En programación",BA258,""))</f>
        <v/>
      </c>
      <c r="CB258" s="95" t="str">
        <f t="shared" si="10"/>
        <v/>
      </c>
      <c r="CC258" s="91" t="str">
        <f>IFERROR(
(VLOOKUP(MONTH(CA258),Meses!$B$3:$C$14,2,FALSE)-DAY(CA258))/VLOOKUP(MONTH(CA258),Meses!$B$3:$C$14,2,FALSE)*CD258,
"")</f>
        <v/>
      </c>
      <c r="CD258" s="92">
        <f t="shared" si="11"/>
        <v>919</v>
      </c>
    </row>
    <row r="259" spans="1:82" ht="31.8" thickBot="1" x14ac:dyDescent="0.6">
      <c r="A259" s="25" t="s">
        <v>837</v>
      </c>
      <c r="B259" s="25" t="s">
        <v>843</v>
      </c>
      <c r="C259" s="25" t="s">
        <v>844</v>
      </c>
      <c r="D259" s="25" t="s">
        <v>53</v>
      </c>
      <c r="E259" s="26">
        <v>44995</v>
      </c>
      <c r="F259" s="26">
        <v>45062.796597222223</v>
      </c>
      <c r="G259" s="26">
        <v>45006</v>
      </c>
      <c r="H259" s="26">
        <v>45020</v>
      </c>
      <c r="I259" s="26">
        <v>45076</v>
      </c>
      <c r="J259" s="26">
        <v>45076</v>
      </c>
      <c r="K259" s="120" t="s">
        <v>4554</v>
      </c>
      <c r="L259" s="25">
        <v>2023040365</v>
      </c>
      <c r="M259" s="26">
        <v>45023</v>
      </c>
      <c r="N259" s="26">
        <v>45036</v>
      </c>
      <c r="O259" s="25" t="s">
        <v>409</v>
      </c>
      <c r="P259" s="25" t="s">
        <v>199</v>
      </c>
      <c r="Q259" s="25" t="s">
        <v>55</v>
      </c>
      <c r="R259" s="25">
        <v>1230</v>
      </c>
      <c r="S259" s="25" t="s">
        <v>4597</v>
      </c>
      <c r="T259" s="25" t="s">
        <v>4597</v>
      </c>
      <c r="U259" s="25" t="e">
        <v>#NAME?</v>
      </c>
      <c r="V259" s="25" t="s">
        <v>80</v>
      </c>
      <c r="W259" s="25" t="s">
        <v>129</v>
      </c>
      <c r="X259" s="23">
        <v>45067</v>
      </c>
      <c r="Y259" s="23">
        <v>45074</v>
      </c>
      <c r="Z259" s="23">
        <v>45067</v>
      </c>
      <c r="AA259" s="23">
        <v>45067</v>
      </c>
      <c r="AB259" s="25" t="s">
        <v>58</v>
      </c>
      <c r="AC259" s="23">
        <v>45070</v>
      </c>
      <c r="AD259" s="25" t="s">
        <v>58</v>
      </c>
      <c r="AE259" s="23">
        <v>45072</v>
      </c>
      <c r="AF259" s="25" t="s">
        <v>58</v>
      </c>
      <c r="AG259" s="23">
        <v>45072</v>
      </c>
      <c r="AH259" s="26">
        <v>45076</v>
      </c>
      <c r="AI259" s="25">
        <v>81</v>
      </c>
      <c r="AJ259" s="25">
        <v>14</v>
      </c>
      <c r="AK259" s="25">
        <v>56</v>
      </c>
      <c r="AL259" s="25" t="s">
        <v>15</v>
      </c>
      <c r="AM259" s="25" t="s">
        <v>4556</v>
      </c>
      <c r="AN259" s="25">
        <v>30</v>
      </c>
      <c r="AO259" s="27"/>
      <c r="AP259" s="25" t="s">
        <v>201</v>
      </c>
      <c r="AQ259" s="25" t="s">
        <v>140</v>
      </c>
      <c r="AR259" s="25" t="s">
        <v>60</v>
      </c>
      <c r="AS259" s="25" t="s">
        <v>55</v>
      </c>
      <c r="AT259" s="25" t="s">
        <v>61</v>
      </c>
      <c r="AU259" s="25" t="s">
        <v>179</v>
      </c>
      <c r="AV259" s="25" t="s">
        <v>63</v>
      </c>
      <c r="AW259" s="25" t="s">
        <v>63</v>
      </c>
      <c r="AX259" s="25" t="s">
        <v>63</v>
      </c>
      <c r="AY259" s="25" t="s">
        <v>64</v>
      </c>
      <c r="AZ259" s="25" t="s">
        <v>3822</v>
      </c>
      <c r="BA259" s="26">
        <v>45036</v>
      </c>
      <c r="BB259" s="25">
        <v>4</v>
      </c>
      <c r="BC259" s="25">
        <v>2023</v>
      </c>
      <c r="BD259" s="25" t="s">
        <v>63</v>
      </c>
      <c r="BE259" s="25" t="s">
        <v>63</v>
      </c>
      <c r="BF259" s="25" t="s">
        <v>63</v>
      </c>
      <c r="BG259" s="25" t="s">
        <v>64</v>
      </c>
      <c r="BH259" s="27" t="s">
        <v>4513</v>
      </c>
      <c r="BI259" s="27" t="s">
        <v>4513</v>
      </c>
      <c r="BJ259" s="27"/>
      <c r="BK259" s="27"/>
      <c r="BL259" s="25" t="s">
        <v>4513</v>
      </c>
      <c r="BM259" s="27" t="s">
        <v>4513</v>
      </c>
      <c r="BN259" s="27" t="s">
        <v>4513</v>
      </c>
      <c r="BO259" s="27"/>
      <c r="BP259" s="27"/>
      <c r="BQ259" s="25" t="s">
        <v>64</v>
      </c>
      <c r="BR259" s="27"/>
      <c r="BS259" s="27"/>
      <c r="BT259" s="25">
        <v>81</v>
      </c>
      <c r="BU259" s="27"/>
      <c r="BV259" s="25"/>
      <c r="BW259" s="25"/>
      <c r="BX259" s="25">
        <v>2023</v>
      </c>
      <c r="BY259" s="95" t="str">
        <f>IFERROR(
IF(OR(AZ259="anulado",AZ259="stand by"),CONCATENATE(AZ259,": ",AT259),
IF(OR(YEAR(BA259)=2022,YEAR(BA259)=2023),CONCATENATE("Se activó en ",YEAR(BA259)),
IF(AND(OR(AZ259="En proceso",AZ259="facturando"),AND(AV259="-",BA259="")),"Por revisar",
IF(BA259="",IF(AV259="NUEVAS",CONCATENATE("Estado: ",AZ259,", ",AV259),
IF(AX259=Meses!$A$3,"Por revisar",
IF(AT259="","Sin registro","En programación Frcst."))),"En programación")))),
"Error")</f>
        <v>Se activó en 2023</v>
      </c>
      <c r="BZ259" s="14" t="str">
        <f t="shared" ref="BZ259:BZ322" si="12">IF(BY259="Por revisar",CONCATENATE("programación de act. ",AY259,", estado: ",AZ259,", Comercializador: ",O259,", Etapa: ",AT259),"")</f>
        <v/>
      </c>
      <c r="CA259" s="95" t="str">
        <f>IF(BY259="En programación Frcst.",VLOOKUP(AX259,Meses!$A$1:$H$14,3+HLOOKUP(Cronograma!AV259,Meses!$D$1:$G$2,2,FALSE),FALSE),
IF(BY259="En programación",BA259,""))</f>
        <v/>
      </c>
      <c r="CB259" s="95" t="str">
        <f t="shared" ref="CB259:CB322" si="13">IFERROR(CONCATENATE(YEAR(CA259),"/",MONTH(CA259)),"")</f>
        <v/>
      </c>
      <c r="CC259" s="91" t="str">
        <f>IFERROR(
(VLOOKUP(MONTH(CA259),Meses!$B$3:$C$14,2,FALSE)-DAY(CA259))/VLOOKUP(MONTH(CA259),Meses!$B$3:$C$14,2,FALSE)*CD259,
"")</f>
        <v/>
      </c>
      <c r="CD259" s="92">
        <f t="shared" ref="CD259:CD322" si="14">R259</f>
        <v>1230</v>
      </c>
    </row>
    <row r="260" spans="1:82" ht="63" thickBot="1" x14ac:dyDescent="0.6">
      <c r="A260" s="19" t="s">
        <v>845</v>
      </c>
      <c r="B260" s="19" t="s">
        <v>846</v>
      </c>
      <c r="C260" s="19" t="s">
        <v>847</v>
      </c>
      <c r="D260" s="19" t="s">
        <v>656</v>
      </c>
      <c r="E260" s="21">
        <v>44999</v>
      </c>
      <c r="F260" s="21">
        <v>44999</v>
      </c>
      <c r="G260" s="21">
        <v>45006</v>
      </c>
      <c r="H260" s="21">
        <v>45014</v>
      </c>
      <c r="I260" s="22"/>
      <c r="J260" s="22"/>
      <c r="K260" s="22">
        <v>0</v>
      </c>
      <c r="L260" s="22"/>
      <c r="M260" s="22"/>
      <c r="N260" s="22"/>
      <c r="O260" s="19" t="s">
        <v>377</v>
      </c>
      <c r="P260" s="19" t="s">
        <v>377</v>
      </c>
      <c r="Q260" s="19" t="s">
        <v>55</v>
      </c>
      <c r="R260" s="19">
        <v>7900</v>
      </c>
      <c r="S260" s="19" t="s">
        <v>145</v>
      </c>
      <c r="T260" s="19" t="s">
        <v>145</v>
      </c>
      <c r="U260" s="19" t="e">
        <v>#NAME?</v>
      </c>
      <c r="V260" s="19" t="s">
        <v>56</v>
      </c>
      <c r="W260" s="19" t="s">
        <v>57</v>
      </c>
      <c r="X260" s="22">
        <v>0</v>
      </c>
      <c r="Y260" s="23">
        <v>7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19" t="s">
        <v>58</v>
      </c>
      <c r="AG260" s="22">
        <v>0</v>
      </c>
      <c r="AH260" s="22">
        <v>0</v>
      </c>
      <c r="AI260" s="19">
        <v>-44999</v>
      </c>
      <c r="AJ260" s="19">
        <v>8</v>
      </c>
      <c r="AK260" s="19">
        <v>-45014</v>
      </c>
      <c r="AL260" s="19" t="s">
        <v>15</v>
      </c>
      <c r="AM260" s="22">
        <v>0</v>
      </c>
      <c r="AN260" s="22" t="s">
        <v>4513</v>
      </c>
      <c r="AO260" s="22"/>
      <c r="AP260" s="19" t="s">
        <v>378</v>
      </c>
      <c r="AQ260" s="19" t="s">
        <v>378</v>
      </c>
      <c r="AR260" s="19" t="s">
        <v>60</v>
      </c>
      <c r="AS260" s="19" t="s">
        <v>55</v>
      </c>
      <c r="AT260" s="19" t="s">
        <v>659</v>
      </c>
      <c r="AU260" s="19" t="s">
        <v>132</v>
      </c>
      <c r="AV260" s="19" t="s">
        <v>354</v>
      </c>
      <c r="AW260" s="19" t="s">
        <v>2274</v>
      </c>
      <c r="AX260" s="19" t="s">
        <v>2205</v>
      </c>
      <c r="AY260" s="19" t="s">
        <v>55</v>
      </c>
      <c r="AZ260" s="19" t="s">
        <v>3830</v>
      </c>
      <c r="BA260" s="22">
        <v>0</v>
      </c>
      <c r="BB260" s="22"/>
      <c r="BC260" s="22"/>
      <c r="BD260" s="19" t="s">
        <v>1557</v>
      </c>
      <c r="BE260" s="19" t="s">
        <v>651</v>
      </c>
      <c r="BF260" s="19" t="s">
        <v>2222</v>
      </c>
      <c r="BG260" s="19" t="s">
        <v>55</v>
      </c>
      <c r="BH260" s="19" t="s">
        <v>4513</v>
      </c>
      <c r="BI260" s="22" t="s">
        <v>4513</v>
      </c>
      <c r="BJ260" s="22"/>
      <c r="BK260" s="22"/>
      <c r="BL260" s="19" t="s">
        <v>4513</v>
      </c>
      <c r="BM260" s="32" t="s">
        <v>4513</v>
      </c>
      <c r="BN260" s="22" t="s">
        <v>4513</v>
      </c>
      <c r="BO260" s="19" t="s">
        <v>3842</v>
      </c>
      <c r="BP260" s="22"/>
      <c r="BQ260" s="19" t="s">
        <v>64</v>
      </c>
      <c r="BR260" s="22"/>
      <c r="BS260" s="22"/>
      <c r="BT260" s="22"/>
      <c r="BU260" s="19">
        <v>323</v>
      </c>
      <c r="BV260" s="19" t="s">
        <v>4694</v>
      </c>
      <c r="BW260" s="19" t="s">
        <v>3839</v>
      </c>
      <c r="BX260" s="22"/>
      <c r="BY260" s="95" t="str">
        <f>IFERROR(
IF(OR(AZ260="anulado",AZ260="stand by"),CONCATENATE(AZ260,": ",AT260),
IF(OR(YEAR(BA260)=2022,YEAR(BA260)=2023),CONCATENATE("Se activó en ",YEAR(BA260)),
IF(AND(OR(AZ260="En proceso",AZ260="facturando"),AND(AV260="-",BA260="")),"Por revisar",
IF(BA260="",IF(AV260="NUEVAS",CONCATENATE("Estado: ",AZ260,", ",AV260),
IF(AX260=Meses!$A$3,"Por revisar",
IF(AT260="","Sin registro","En programación Frcst."))),"En programación")))),
"Error")</f>
        <v>En programación</v>
      </c>
      <c r="BZ260" s="14" t="str">
        <f t="shared" si="12"/>
        <v/>
      </c>
      <c r="CA260" s="95">
        <f>IF(BY260="En programación Frcst.",VLOOKUP(AX260,Meses!$A$1:$H$14,3+HLOOKUP(Cronograma!AV260,Meses!$D$1:$G$2,2,FALSE),FALSE),
IF(BY260="En programación",BA260,""))</f>
        <v>0</v>
      </c>
      <c r="CB260" s="95" t="str">
        <f t="shared" si="13"/>
        <v>1900/1</v>
      </c>
      <c r="CC260" s="91">
        <f>IFERROR(
(VLOOKUP(MONTH(CA260),Meses!$B$3:$C$14,2,FALSE)-DAY(CA260))/VLOOKUP(MONTH(CA260),Meses!$B$3:$C$14,2,FALSE)*CD260,
"")</f>
        <v>7900</v>
      </c>
      <c r="CD260" s="92">
        <f t="shared" si="14"/>
        <v>7900</v>
      </c>
    </row>
    <row r="261" spans="1:82" ht="63" thickBot="1" x14ac:dyDescent="0.6">
      <c r="A261" s="25" t="s">
        <v>733</v>
      </c>
      <c r="B261" s="25" t="s">
        <v>848</v>
      </c>
      <c r="C261" s="25" t="s">
        <v>849</v>
      </c>
      <c r="D261" s="25" t="s">
        <v>53</v>
      </c>
      <c r="E261" s="26">
        <v>45001</v>
      </c>
      <c r="F261" s="26">
        <v>45001</v>
      </c>
      <c r="G261" s="26">
        <v>45001</v>
      </c>
      <c r="H261" s="26">
        <v>45008</v>
      </c>
      <c r="I261" s="26">
        <v>45041</v>
      </c>
      <c r="J261" s="26">
        <v>45041</v>
      </c>
      <c r="K261" s="120" t="s">
        <v>4550</v>
      </c>
      <c r="L261" s="25">
        <v>2023051261</v>
      </c>
      <c r="M261" s="26">
        <v>45054</v>
      </c>
      <c r="N261" s="26">
        <v>45071</v>
      </c>
      <c r="O261" s="25" t="s">
        <v>72</v>
      </c>
      <c r="P261" s="25" t="s">
        <v>72</v>
      </c>
      <c r="Q261" s="25" t="s">
        <v>55</v>
      </c>
      <c r="R261" s="25">
        <v>5214</v>
      </c>
      <c r="S261" s="25" t="s">
        <v>4598</v>
      </c>
      <c r="T261" s="25" t="s">
        <v>4598</v>
      </c>
      <c r="U261" s="25" t="e">
        <v>#NAME?</v>
      </c>
      <c r="V261" s="25" t="s">
        <v>80</v>
      </c>
      <c r="W261" s="25" t="s">
        <v>129</v>
      </c>
      <c r="X261" s="23">
        <v>45032</v>
      </c>
      <c r="Y261" s="23">
        <v>45039</v>
      </c>
      <c r="Z261" s="23">
        <v>45032</v>
      </c>
      <c r="AA261" s="23">
        <v>45032</v>
      </c>
      <c r="AB261" s="25" t="s">
        <v>58</v>
      </c>
      <c r="AC261" s="23">
        <v>45035</v>
      </c>
      <c r="AD261" s="25" t="s">
        <v>58</v>
      </c>
      <c r="AE261" s="23">
        <v>45037</v>
      </c>
      <c r="AF261" s="25" t="s">
        <v>58</v>
      </c>
      <c r="AG261" s="23">
        <v>45037</v>
      </c>
      <c r="AH261" s="26">
        <v>45041</v>
      </c>
      <c r="AI261" s="25">
        <v>40</v>
      </c>
      <c r="AJ261" s="25">
        <v>7</v>
      </c>
      <c r="AK261" s="25">
        <v>33</v>
      </c>
      <c r="AL261" s="27" t="s">
        <v>4513</v>
      </c>
      <c r="AM261" s="25" t="s">
        <v>4552</v>
      </c>
      <c r="AN261" s="25">
        <v>25</v>
      </c>
      <c r="AO261" s="25" t="s">
        <v>850</v>
      </c>
      <c r="AP261" s="25" t="s">
        <v>76</v>
      </c>
      <c r="AQ261" s="25" t="s">
        <v>76</v>
      </c>
      <c r="AR261" s="25" t="s">
        <v>60</v>
      </c>
      <c r="AS261" s="25" t="s">
        <v>55</v>
      </c>
      <c r="AT261" s="25" t="s">
        <v>61</v>
      </c>
      <c r="AU261" s="25" t="s">
        <v>132</v>
      </c>
      <c r="AV261" s="25" t="s">
        <v>63</v>
      </c>
      <c r="AW261" s="25" t="s">
        <v>63</v>
      </c>
      <c r="AX261" s="25" t="s">
        <v>63</v>
      </c>
      <c r="AY261" s="25" t="s">
        <v>64</v>
      </c>
      <c r="AZ261" s="25" t="s">
        <v>3822</v>
      </c>
      <c r="BA261" s="26">
        <v>45071</v>
      </c>
      <c r="BB261" s="25">
        <v>5</v>
      </c>
      <c r="BC261" s="25">
        <v>2023</v>
      </c>
      <c r="BD261" s="25" t="s">
        <v>63</v>
      </c>
      <c r="BE261" s="25" t="s">
        <v>63</v>
      </c>
      <c r="BF261" s="25" t="s">
        <v>63</v>
      </c>
      <c r="BG261" s="25" t="s">
        <v>64</v>
      </c>
      <c r="BH261" s="27" t="s">
        <v>4513</v>
      </c>
      <c r="BI261" s="27" t="s">
        <v>4513</v>
      </c>
      <c r="BJ261" s="27"/>
      <c r="BK261" s="27"/>
      <c r="BL261" s="25" t="s">
        <v>4513</v>
      </c>
      <c r="BM261" s="27" t="s">
        <v>4513</v>
      </c>
      <c r="BN261" s="27" t="s">
        <v>4513</v>
      </c>
      <c r="BO261" s="27"/>
      <c r="BP261" s="27"/>
      <c r="BQ261" s="25" t="s">
        <v>64</v>
      </c>
      <c r="BR261" s="27"/>
      <c r="BS261" s="27"/>
      <c r="BT261" s="25">
        <v>40</v>
      </c>
      <c r="BU261" s="27"/>
      <c r="BV261" s="25"/>
      <c r="BW261" s="25"/>
      <c r="BX261" s="25">
        <v>2023</v>
      </c>
      <c r="BY261" s="95" t="str">
        <f>IFERROR(
IF(OR(AZ261="anulado",AZ261="stand by"),CONCATENATE(AZ261,": ",AT261),
IF(OR(YEAR(BA261)=2022,YEAR(BA261)=2023),CONCATENATE("Se activó en ",YEAR(BA261)),
IF(AND(OR(AZ261="En proceso",AZ261="facturando"),AND(AV261="-",BA261="")),"Por revisar",
IF(BA261="",IF(AV261="NUEVAS",CONCATENATE("Estado: ",AZ261,", ",AV261),
IF(AX261=Meses!$A$3,"Por revisar",
IF(AT261="","Sin registro","En programación Frcst."))),"En programación")))),
"Error")</f>
        <v>Se activó en 2023</v>
      </c>
      <c r="BZ261" s="14" t="str">
        <f t="shared" si="12"/>
        <v/>
      </c>
      <c r="CA261" s="95" t="str">
        <f>IF(BY261="En programación Frcst.",VLOOKUP(AX261,Meses!$A$1:$H$14,3+HLOOKUP(Cronograma!AV261,Meses!$D$1:$G$2,2,FALSE),FALSE),
IF(BY261="En programación",BA261,""))</f>
        <v/>
      </c>
      <c r="CB261" s="95" t="str">
        <f t="shared" si="13"/>
        <v/>
      </c>
      <c r="CC261" s="91" t="str">
        <f>IFERROR(
(VLOOKUP(MONTH(CA261),Meses!$B$3:$C$14,2,FALSE)-DAY(CA261))/VLOOKUP(MONTH(CA261),Meses!$B$3:$C$14,2,FALSE)*CD261,
"")</f>
        <v/>
      </c>
      <c r="CD261" s="92">
        <f t="shared" si="14"/>
        <v>5214</v>
      </c>
    </row>
    <row r="262" spans="1:82" ht="31.8" thickBot="1" x14ac:dyDescent="0.6">
      <c r="A262" s="19" t="s">
        <v>733</v>
      </c>
      <c r="B262" s="19" t="s">
        <v>851</v>
      </c>
      <c r="C262" s="19" t="s">
        <v>852</v>
      </c>
      <c r="D262" s="19" t="s">
        <v>53</v>
      </c>
      <c r="E262" s="21">
        <v>45001</v>
      </c>
      <c r="F262" s="21">
        <v>45062.801006944443</v>
      </c>
      <c r="G262" s="21">
        <v>45001</v>
      </c>
      <c r="H262" s="21">
        <v>45008</v>
      </c>
      <c r="I262" s="21">
        <v>45019</v>
      </c>
      <c r="J262" s="21">
        <v>45019</v>
      </c>
      <c r="K262" s="119" t="s">
        <v>4550</v>
      </c>
      <c r="L262" s="19">
        <v>2023034535</v>
      </c>
      <c r="M262" s="21">
        <v>45009</v>
      </c>
      <c r="N262" s="21">
        <v>45022</v>
      </c>
      <c r="O262" s="19" t="s">
        <v>54</v>
      </c>
      <c r="P262" s="19" t="s">
        <v>54</v>
      </c>
      <c r="Q262" s="19" t="s">
        <v>55</v>
      </c>
      <c r="R262" s="19">
        <v>5439</v>
      </c>
      <c r="S262" s="19" t="s">
        <v>4573</v>
      </c>
      <c r="T262" s="19" t="s">
        <v>4573</v>
      </c>
      <c r="U262" s="19" t="e">
        <v>#NAME?</v>
      </c>
      <c r="V262" s="19" t="s">
        <v>80</v>
      </c>
      <c r="W262" s="19" t="s">
        <v>68</v>
      </c>
      <c r="X262" s="23">
        <v>45005</v>
      </c>
      <c r="Y262" s="23">
        <v>45012</v>
      </c>
      <c r="Z262" s="23">
        <v>45005</v>
      </c>
      <c r="AA262" s="23">
        <v>45005</v>
      </c>
      <c r="AB262" s="19" t="s">
        <v>58</v>
      </c>
      <c r="AC262" s="23">
        <v>45008</v>
      </c>
      <c r="AD262" s="19" t="s">
        <v>58</v>
      </c>
      <c r="AE262" s="23">
        <v>45010</v>
      </c>
      <c r="AF262" s="23">
        <v>45012</v>
      </c>
      <c r="AG262" s="23">
        <v>45012</v>
      </c>
      <c r="AH262" s="21">
        <v>45019</v>
      </c>
      <c r="AI262" s="19">
        <v>18</v>
      </c>
      <c r="AJ262" s="19">
        <v>7</v>
      </c>
      <c r="AK262" s="19">
        <v>11</v>
      </c>
      <c r="AL262" s="19" t="s">
        <v>15</v>
      </c>
      <c r="AM262" s="19" t="s">
        <v>4552</v>
      </c>
      <c r="AN262" s="19">
        <v>3</v>
      </c>
      <c r="AO262" s="22"/>
      <c r="AP262" s="19" t="s">
        <v>82</v>
      </c>
      <c r="AQ262" s="19" t="s">
        <v>82</v>
      </c>
      <c r="AR262" s="19" t="s">
        <v>60</v>
      </c>
      <c r="AS262" s="19" t="s">
        <v>55</v>
      </c>
      <c r="AT262" s="19" t="s">
        <v>61</v>
      </c>
      <c r="AU262" s="19" t="s">
        <v>62</v>
      </c>
      <c r="AV262" s="19" t="s">
        <v>63</v>
      </c>
      <c r="AW262" s="19" t="s">
        <v>63</v>
      </c>
      <c r="AX262" s="19" t="s">
        <v>63</v>
      </c>
      <c r="AY262" s="19" t="s">
        <v>64</v>
      </c>
      <c r="AZ262" s="19" t="s">
        <v>3822</v>
      </c>
      <c r="BA262" s="21">
        <v>45022</v>
      </c>
      <c r="BB262" s="19">
        <v>4</v>
      </c>
      <c r="BC262" s="19">
        <v>2023</v>
      </c>
      <c r="BD262" s="19" t="s">
        <v>63</v>
      </c>
      <c r="BE262" s="19" t="s">
        <v>63</v>
      </c>
      <c r="BF262" s="19" t="s">
        <v>63</v>
      </c>
      <c r="BG262" s="19" t="s">
        <v>64</v>
      </c>
      <c r="BH262" s="22" t="s">
        <v>4513</v>
      </c>
      <c r="BI262" s="22" t="s">
        <v>4513</v>
      </c>
      <c r="BJ262" s="22"/>
      <c r="BK262" s="22"/>
      <c r="BL262" s="19" t="s">
        <v>4513</v>
      </c>
      <c r="BM262" s="22" t="s">
        <v>4513</v>
      </c>
      <c r="BN262" s="22" t="s">
        <v>4513</v>
      </c>
      <c r="BO262" s="22"/>
      <c r="BP262" s="22"/>
      <c r="BQ262" s="19" t="s">
        <v>64</v>
      </c>
      <c r="BR262" s="22"/>
      <c r="BS262" s="22"/>
      <c r="BT262" s="19">
        <v>18</v>
      </c>
      <c r="BU262" s="22"/>
      <c r="BV262" s="19"/>
      <c r="BW262" s="19"/>
      <c r="BX262" s="19">
        <v>2023</v>
      </c>
      <c r="BY262" s="95" t="str">
        <f>IFERROR(
IF(OR(AZ262="anulado",AZ262="stand by"),CONCATENATE(AZ262,": ",AT262),
IF(OR(YEAR(BA262)=2022,YEAR(BA262)=2023),CONCATENATE("Se activó en ",YEAR(BA262)),
IF(AND(OR(AZ262="En proceso",AZ262="facturando"),AND(AV262="-",BA262="")),"Por revisar",
IF(BA262="",IF(AV262="NUEVAS",CONCATENATE("Estado: ",AZ262,", ",AV262),
IF(AX262=Meses!$A$3,"Por revisar",
IF(AT262="","Sin registro","En programación Frcst."))),"En programación")))),
"Error")</f>
        <v>Se activó en 2023</v>
      </c>
      <c r="BZ262" s="14" t="str">
        <f t="shared" si="12"/>
        <v/>
      </c>
      <c r="CA262" s="95" t="str">
        <f>IF(BY262="En programación Frcst.",VLOOKUP(AX262,Meses!$A$1:$H$14,3+HLOOKUP(Cronograma!AV262,Meses!$D$1:$G$2,2,FALSE),FALSE),
IF(BY262="En programación",BA262,""))</f>
        <v/>
      </c>
      <c r="CB262" s="95" t="str">
        <f t="shared" si="13"/>
        <v/>
      </c>
      <c r="CC262" s="91" t="str">
        <f>IFERROR(
(VLOOKUP(MONTH(CA262),Meses!$B$3:$C$14,2,FALSE)-DAY(CA262))/VLOOKUP(MONTH(CA262),Meses!$B$3:$C$14,2,FALSE)*CD262,
"")</f>
        <v/>
      </c>
      <c r="CD262" s="92">
        <f t="shared" si="14"/>
        <v>5439</v>
      </c>
    </row>
    <row r="263" spans="1:82" ht="47.4" thickBot="1" x14ac:dyDescent="0.6">
      <c r="A263" s="25" t="s">
        <v>853</v>
      </c>
      <c r="B263" s="25" t="s">
        <v>854</v>
      </c>
      <c r="C263" s="25" t="s">
        <v>855</v>
      </c>
      <c r="D263" s="25" t="s">
        <v>53</v>
      </c>
      <c r="E263" s="26">
        <v>45001</v>
      </c>
      <c r="F263" s="26">
        <v>45062.801851851851</v>
      </c>
      <c r="G263" s="26">
        <v>45008</v>
      </c>
      <c r="H263" s="26">
        <v>45016</v>
      </c>
      <c r="I263" s="26">
        <v>45040</v>
      </c>
      <c r="J263" s="26">
        <v>45040</v>
      </c>
      <c r="K263" s="120" t="s">
        <v>4550</v>
      </c>
      <c r="L263" s="25">
        <v>2023040494</v>
      </c>
      <c r="M263" s="26">
        <v>45024</v>
      </c>
      <c r="N263" s="26">
        <v>45036</v>
      </c>
      <c r="O263" s="25" t="s">
        <v>54</v>
      </c>
      <c r="P263" s="25" t="s">
        <v>54</v>
      </c>
      <c r="Q263" s="25" t="s">
        <v>55</v>
      </c>
      <c r="R263" s="25">
        <v>1819</v>
      </c>
      <c r="S263" s="25" t="s">
        <v>4598</v>
      </c>
      <c r="T263" s="25" t="s">
        <v>4598</v>
      </c>
      <c r="U263" s="25" t="e">
        <v>#NAME?</v>
      </c>
      <c r="V263" s="25" t="s">
        <v>80</v>
      </c>
      <c r="W263" s="25" t="s">
        <v>68</v>
      </c>
      <c r="X263" s="23">
        <v>45026</v>
      </c>
      <c r="Y263" s="23">
        <v>45033</v>
      </c>
      <c r="Z263" s="23">
        <v>45026</v>
      </c>
      <c r="AA263" s="23">
        <v>45026</v>
      </c>
      <c r="AB263" s="25" t="s">
        <v>58</v>
      </c>
      <c r="AC263" s="23">
        <v>45029</v>
      </c>
      <c r="AD263" s="25" t="s">
        <v>58</v>
      </c>
      <c r="AE263" s="23">
        <v>45031</v>
      </c>
      <c r="AF263" s="23">
        <v>45033</v>
      </c>
      <c r="AG263" s="23">
        <v>45033</v>
      </c>
      <c r="AH263" s="26">
        <v>45040</v>
      </c>
      <c r="AI263" s="25">
        <v>39</v>
      </c>
      <c r="AJ263" s="25">
        <v>8</v>
      </c>
      <c r="AK263" s="25">
        <v>24</v>
      </c>
      <c r="AL263" s="25" t="s">
        <v>15</v>
      </c>
      <c r="AM263" s="25" t="s">
        <v>4552</v>
      </c>
      <c r="AN263" s="25">
        <v>24</v>
      </c>
      <c r="AO263" s="27"/>
      <c r="AP263" s="25" t="s">
        <v>82</v>
      </c>
      <c r="AQ263" s="25" t="s">
        <v>82</v>
      </c>
      <c r="AR263" s="25" t="s">
        <v>60</v>
      </c>
      <c r="AS263" s="25" t="s">
        <v>55</v>
      </c>
      <c r="AT263" s="25" t="s">
        <v>61</v>
      </c>
      <c r="AU263" s="25" t="s">
        <v>62</v>
      </c>
      <c r="AV263" s="25" t="s">
        <v>63</v>
      </c>
      <c r="AW263" s="25" t="s">
        <v>63</v>
      </c>
      <c r="AX263" s="25" t="s">
        <v>63</v>
      </c>
      <c r="AY263" s="25" t="s">
        <v>64</v>
      </c>
      <c r="AZ263" s="25" t="s">
        <v>3822</v>
      </c>
      <c r="BA263" s="26">
        <v>45036</v>
      </c>
      <c r="BB263" s="25">
        <v>4</v>
      </c>
      <c r="BC263" s="25">
        <v>2023</v>
      </c>
      <c r="BD263" s="25" t="s">
        <v>63</v>
      </c>
      <c r="BE263" s="25" t="s">
        <v>63</v>
      </c>
      <c r="BF263" s="25" t="s">
        <v>63</v>
      </c>
      <c r="BG263" s="25" t="s">
        <v>64</v>
      </c>
      <c r="BH263" s="27" t="s">
        <v>4513</v>
      </c>
      <c r="BI263" s="27" t="s">
        <v>4513</v>
      </c>
      <c r="BJ263" s="27"/>
      <c r="BK263" s="27"/>
      <c r="BL263" s="25" t="s">
        <v>4513</v>
      </c>
      <c r="BM263" s="27" t="s">
        <v>4513</v>
      </c>
      <c r="BN263" s="27" t="s">
        <v>4513</v>
      </c>
      <c r="BO263" s="27"/>
      <c r="BP263" s="27"/>
      <c r="BQ263" s="25" t="s">
        <v>64</v>
      </c>
      <c r="BR263" s="27"/>
      <c r="BS263" s="27"/>
      <c r="BT263" s="25">
        <v>39</v>
      </c>
      <c r="BU263" s="27"/>
      <c r="BV263" s="25"/>
      <c r="BW263" s="25"/>
      <c r="BX263" s="25">
        <v>2023</v>
      </c>
      <c r="BY263" s="95" t="str">
        <f>IFERROR(
IF(OR(AZ263="anulado",AZ263="stand by"),CONCATENATE(AZ263,": ",AT263),
IF(OR(YEAR(BA263)=2022,YEAR(BA263)=2023),CONCATENATE("Se activó en ",YEAR(BA263)),
IF(AND(OR(AZ263="En proceso",AZ263="facturando"),AND(AV263="-",BA263="")),"Por revisar",
IF(BA263="",IF(AV263="NUEVAS",CONCATENATE("Estado: ",AZ263,", ",AV263),
IF(AX263=Meses!$A$3,"Por revisar",
IF(AT263="","Sin registro","En programación Frcst."))),"En programación")))),
"Error")</f>
        <v>Se activó en 2023</v>
      </c>
      <c r="BZ263" s="14" t="str">
        <f t="shared" si="12"/>
        <v/>
      </c>
      <c r="CA263" s="95" t="str">
        <f>IF(BY263="En programación Frcst.",VLOOKUP(AX263,Meses!$A$1:$H$14,3+HLOOKUP(Cronograma!AV263,Meses!$D$1:$G$2,2,FALSE),FALSE),
IF(BY263="En programación",BA263,""))</f>
        <v/>
      </c>
      <c r="CB263" s="95" t="str">
        <f t="shared" si="13"/>
        <v/>
      </c>
      <c r="CC263" s="91" t="str">
        <f>IFERROR(
(VLOOKUP(MONTH(CA263),Meses!$B$3:$C$14,2,FALSE)-DAY(CA263))/VLOOKUP(MONTH(CA263),Meses!$B$3:$C$14,2,FALSE)*CD263,
"")</f>
        <v/>
      </c>
      <c r="CD263" s="92">
        <f t="shared" si="14"/>
        <v>1819</v>
      </c>
    </row>
    <row r="264" spans="1:82" ht="47.4" thickBot="1" x14ac:dyDescent="0.6">
      <c r="A264" s="19" t="s">
        <v>231</v>
      </c>
      <c r="B264" s="19" t="s">
        <v>856</v>
      </c>
      <c r="C264" s="19" t="s">
        <v>857</v>
      </c>
      <c r="D264" s="19" t="s">
        <v>53</v>
      </c>
      <c r="E264" s="21">
        <v>45001</v>
      </c>
      <c r="F264" s="21">
        <v>45001</v>
      </c>
      <c r="G264" s="21">
        <v>45001</v>
      </c>
      <c r="H264" s="21">
        <v>45032</v>
      </c>
      <c r="I264" s="21">
        <v>45032</v>
      </c>
      <c r="J264" s="21">
        <v>45032</v>
      </c>
      <c r="K264" s="119" t="s">
        <v>4550</v>
      </c>
      <c r="L264" s="19">
        <v>2023040292</v>
      </c>
      <c r="M264" s="21">
        <v>45020</v>
      </c>
      <c r="N264" s="21">
        <v>45036</v>
      </c>
      <c r="O264" s="19" t="s">
        <v>128</v>
      </c>
      <c r="P264" s="19" t="s">
        <v>128</v>
      </c>
      <c r="Q264" s="19" t="s">
        <v>173</v>
      </c>
      <c r="R264" s="19" t="s">
        <v>63</v>
      </c>
      <c r="S264" s="19" t="s">
        <v>4551</v>
      </c>
      <c r="T264" s="19" t="s">
        <v>4551</v>
      </c>
      <c r="U264" s="19" t="e">
        <v>#NAME?</v>
      </c>
      <c r="V264" s="19" t="s">
        <v>145</v>
      </c>
      <c r="W264" s="22" t="s">
        <v>4513</v>
      </c>
      <c r="X264" s="22">
        <v>0</v>
      </c>
      <c r="Y264" s="23">
        <v>7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19" t="s">
        <v>58</v>
      </c>
      <c r="AG264" s="22">
        <v>0</v>
      </c>
      <c r="AH264" s="21">
        <v>45032</v>
      </c>
      <c r="AI264" s="19">
        <v>31</v>
      </c>
      <c r="AJ264" s="19">
        <v>31</v>
      </c>
      <c r="AK264" s="19">
        <v>0</v>
      </c>
      <c r="AL264" s="22" t="s">
        <v>4513</v>
      </c>
      <c r="AM264" s="19" t="s">
        <v>4552</v>
      </c>
      <c r="AN264" s="19">
        <v>16</v>
      </c>
      <c r="AO264" s="19" t="s">
        <v>238</v>
      </c>
      <c r="AP264" s="19" t="s">
        <v>131</v>
      </c>
      <c r="AQ264" s="19" t="s">
        <v>131</v>
      </c>
      <c r="AR264" s="19" t="s">
        <v>63</v>
      </c>
      <c r="AS264" s="19" t="s">
        <v>173</v>
      </c>
      <c r="AT264" s="19" t="s">
        <v>61</v>
      </c>
      <c r="AU264" s="19" t="s">
        <v>132</v>
      </c>
      <c r="AV264" s="19" t="s">
        <v>63</v>
      </c>
      <c r="AW264" s="19" t="s">
        <v>63</v>
      </c>
      <c r="AX264" s="19" t="s">
        <v>63</v>
      </c>
      <c r="AY264" s="19" t="s">
        <v>64</v>
      </c>
      <c r="AZ264" s="19" t="s">
        <v>3822</v>
      </c>
      <c r="BA264" s="21">
        <v>45036</v>
      </c>
      <c r="BB264" s="19">
        <v>4</v>
      </c>
      <c r="BC264" s="19">
        <v>2023</v>
      </c>
      <c r="BD264" s="19" t="s">
        <v>63</v>
      </c>
      <c r="BE264" s="19" t="s">
        <v>63</v>
      </c>
      <c r="BF264" s="19" t="s">
        <v>63</v>
      </c>
      <c r="BG264" s="19" t="s">
        <v>64</v>
      </c>
      <c r="BH264" s="22" t="s">
        <v>4513</v>
      </c>
      <c r="BI264" s="22" t="s">
        <v>4513</v>
      </c>
      <c r="BJ264" s="22"/>
      <c r="BK264" s="22"/>
      <c r="BL264" s="19" t="s">
        <v>4513</v>
      </c>
      <c r="BM264" s="22" t="s">
        <v>4513</v>
      </c>
      <c r="BN264" s="22" t="s">
        <v>4513</v>
      </c>
      <c r="BO264" s="22"/>
      <c r="BP264" s="22"/>
      <c r="BQ264" s="19" t="s">
        <v>64</v>
      </c>
      <c r="BR264" s="22"/>
      <c r="BS264" s="22"/>
      <c r="BT264" s="19">
        <v>31</v>
      </c>
      <c r="BU264" s="22"/>
      <c r="BV264" s="19"/>
      <c r="BW264" s="19"/>
      <c r="BX264" s="19">
        <v>2023</v>
      </c>
      <c r="BY264" s="95" t="str">
        <f>IFERROR(
IF(OR(AZ264="anulado",AZ264="stand by"),CONCATENATE(AZ264,": ",AT264),
IF(OR(YEAR(BA264)=2022,YEAR(BA264)=2023),CONCATENATE("Se activó en ",YEAR(BA264)),
IF(AND(OR(AZ264="En proceso",AZ264="facturando"),AND(AV264="-",BA264="")),"Por revisar",
IF(BA264="",IF(AV264="NUEVAS",CONCATENATE("Estado: ",AZ264,", ",AV264),
IF(AX264=Meses!$A$3,"Por revisar",
IF(AT264="","Sin registro","En programación Frcst."))),"En programación")))),
"Error")</f>
        <v>Se activó en 2023</v>
      </c>
      <c r="BZ264" s="14" t="str">
        <f t="shared" si="12"/>
        <v/>
      </c>
      <c r="CA264" s="95" t="str">
        <f>IF(BY264="En programación Frcst.",VLOOKUP(AX264,Meses!$A$1:$H$14,3+HLOOKUP(Cronograma!AV264,Meses!$D$1:$G$2,2,FALSE),FALSE),
IF(BY264="En programación",BA264,""))</f>
        <v/>
      </c>
      <c r="CB264" s="95" t="str">
        <f t="shared" si="13"/>
        <v/>
      </c>
      <c r="CC264" s="91" t="str">
        <f>IFERROR(
(VLOOKUP(MONTH(CA264),Meses!$B$3:$C$14,2,FALSE)-DAY(CA264))/VLOOKUP(MONTH(CA264),Meses!$B$3:$C$14,2,FALSE)*CD264,
"")</f>
        <v/>
      </c>
      <c r="CD264" s="92" t="str">
        <f t="shared" si="14"/>
        <v>-</v>
      </c>
    </row>
    <row r="265" spans="1:82" ht="47.4" thickBot="1" x14ac:dyDescent="0.6">
      <c r="A265" s="25" t="s">
        <v>858</v>
      </c>
      <c r="B265" s="25" t="s">
        <v>859</v>
      </c>
      <c r="C265" s="25" t="s">
        <v>860</v>
      </c>
      <c r="D265" s="25" t="s">
        <v>53</v>
      </c>
      <c r="E265" s="26">
        <v>45006</v>
      </c>
      <c r="F265" s="26">
        <v>45006</v>
      </c>
      <c r="G265" s="26">
        <v>45008</v>
      </c>
      <c r="H265" s="26">
        <v>45028</v>
      </c>
      <c r="I265" s="26">
        <v>45261</v>
      </c>
      <c r="J265" s="26">
        <v>45261</v>
      </c>
      <c r="K265" s="120" t="s">
        <v>4599</v>
      </c>
      <c r="L265" s="25">
        <v>2023123218</v>
      </c>
      <c r="M265" s="26">
        <v>45281</v>
      </c>
      <c r="N265" s="26">
        <v>45295</v>
      </c>
      <c r="O265" s="25" t="s">
        <v>128</v>
      </c>
      <c r="P265" s="25" t="s">
        <v>128</v>
      </c>
      <c r="Q265" s="25" t="s">
        <v>55</v>
      </c>
      <c r="R265" s="25">
        <v>783</v>
      </c>
      <c r="S265" s="25" t="s">
        <v>4600</v>
      </c>
      <c r="T265" s="25" t="s">
        <v>4600</v>
      </c>
      <c r="U265" s="25" t="e">
        <v>#NAME?</v>
      </c>
      <c r="V265" s="25" t="s">
        <v>80</v>
      </c>
      <c r="W265" s="25" t="s">
        <v>129</v>
      </c>
      <c r="X265" s="23">
        <v>45252</v>
      </c>
      <c r="Y265" s="23">
        <v>45259</v>
      </c>
      <c r="Z265" s="23">
        <v>45252</v>
      </c>
      <c r="AA265" s="23">
        <v>45252</v>
      </c>
      <c r="AB265" s="25" t="s">
        <v>58</v>
      </c>
      <c r="AC265" s="23">
        <v>45255</v>
      </c>
      <c r="AD265" s="25" t="s">
        <v>58</v>
      </c>
      <c r="AE265" s="23">
        <v>45257</v>
      </c>
      <c r="AF265" s="25" t="s">
        <v>58</v>
      </c>
      <c r="AG265" s="23">
        <v>45257</v>
      </c>
      <c r="AH265" s="26">
        <v>45261</v>
      </c>
      <c r="AI265" s="26">
        <v>255</v>
      </c>
      <c r="AJ265" s="25">
        <v>20</v>
      </c>
      <c r="AK265" s="25">
        <v>233</v>
      </c>
      <c r="AL265" s="25" t="s">
        <v>15</v>
      </c>
      <c r="AM265" s="25" t="s">
        <v>4601</v>
      </c>
      <c r="AN265" s="25">
        <v>1</v>
      </c>
      <c r="AO265" s="27"/>
      <c r="AP265" s="25" t="s">
        <v>131</v>
      </c>
      <c r="AQ265" s="25" t="s">
        <v>131</v>
      </c>
      <c r="AR265" s="25" t="s">
        <v>60</v>
      </c>
      <c r="AS265" s="25" t="s">
        <v>55</v>
      </c>
      <c r="AT265" s="25" t="s">
        <v>61</v>
      </c>
      <c r="AU265" s="25" t="s">
        <v>132</v>
      </c>
      <c r="AV265" s="25" t="s">
        <v>660</v>
      </c>
      <c r="AW265" s="25" t="s">
        <v>661</v>
      </c>
      <c r="AX265" s="25" t="s">
        <v>653</v>
      </c>
      <c r="AY265" s="25" t="s">
        <v>55</v>
      </c>
      <c r="AZ265" s="25" t="s">
        <v>3822</v>
      </c>
      <c r="BA265" s="26">
        <v>45295</v>
      </c>
      <c r="BB265" s="25">
        <v>1</v>
      </c>
      <c r="BC265" s="25">
        <v>2024</v>
      </c>
      <c r="BD265" s="25" t="s">
        <v>356</v>
      </c>
      <c r="BE265" s="25" t="s">
        <v>679</v>
      </c>
      <c r="BF265" s="25" t="s">
        <v>680</v>
      </c>
      <c r="BG265" s="25" t="s">
        <v>55</v>
      </c>
      <c r="BH265" s="25" t="s">
        <v>4513</v>
      </c>
      <c r="BI265" s="39" t="s">
        <v>4513</v>
      </c>
      <c r="BJ265" s="25" t="e">
        <v>#VALUE!</v>
      </c>
      <c r="BK265" s="25" t="e">
        <v>#VALUE!</v>
      </c>
      <c r="BL265" s="25" t="s">
        <v>4513</v>
      </c>
      <c r="BM265" s="36" t="s">
        <v>4513</v>
      </c>
      <c r="BN265" s="27" t="s">
        <v>4513</v>
      </c>
      <c r="BO265" s="25" t="s">
        <v>3851</v>
      </c>
      <c r="BP265" s="27"/>
      <c r="BQ265" s="25" t="s">
        <v>64</v>
      </c>
      <c r="BR265" s="27"/>
      <c r="BS265" s="25" t="e">
        <v>#N/A</v>
      </c>
      <c r="BT265" s="25">
        <v>255</v>
      </c>
      <c r="BU265" s="27"/>
      <c r="BV265" s="25"/>
      <c r="BW265" s="25" t="s">
        <v>3823</v>
      </c>
      <c r="BX265" s="25">
        <v>2023</v>
      </c>
      <c r="BY265" s="95" t="str">
        <f>IFERROR(
IF(OR(AZ265="anulado",AZ265="stand by"),CONCATENATE(AZ265,": ",AT265),
IF(OR(YEAR(BA265)=2022,YEAR(BA265)=2023),CONCATENATE("Se activó en ",YEAR(BA265)),
IF(AND(OR(AZ265="En proceso",AZ265="facturando"),AND(AV265="-",BA265="")),"Por revisar",
IF(BA265="",IF(AV265="NUEVAS",CONCATENATE("Estado: ",AZ265,", ",AV265),
IF(AX265=Meses!$A$3,"Por revisar",
IF(AT265="","Sin registro","En programación Frcst."))),"En programación")))),
"Error")</f>
        <v>En programación</v>
      </c>
      <c r="BZ265" s="14" t="str">
        <f t="shared" si="12"/>
        <v/>
      </c>
      <c r="CA265" s="95">
        <f>IF(BY265="En programación Frcst.",VLOOKUP(AX265,Meses!$A$1:$H$14,3+HLOOKUP(Cronograma!AV265,Meses!$D$1:$G$2,2,FALSE),FALSE),
IF(BY265="En programación",BA265,""))</f>
        <v>45295</v>
      </c>
      <c r="CB265" s="95" t="str">
        <f t="shared" si="13"/>
        <v>2024/1</v>
      </c>
      <c r="CC265" s="91">
        <f>IFERROR(
(VLOOKUP(MONTH(CA265),Meses!$B$3:$C$14,2,FALSE)-DAY(CA265))/VLOOKUP(MONTH(CA265),Meses!$B$3:$C$14,2,FALSE)*CD265,
"")</f>
        <v>681.9677419354839</v>
      </c>
      <c r="CD265" s="92">
        <f t="shared" si="14"/>
        <v>783</v>
      </c>
    </row>
    <row r="266" spans="1:82" ht="31.8" thickBot="1" x14ac:dyDescent="0.6">
      <c r="A266" s="19" t="s">
        <v>858</v>
      </c>
      <c r="B266" s="19" t="s">
        <v>863</v>
      </c>
      <c r="C266" s="19" t="s">
        <v>864</v>
      </c>
      <c r="D266" s="19" t="s">
        <v>53</v>
      </c>
      <c r="E266" s="21">
        <v>45006</v>
      </c>
      <c r="F266" s="21">
        <v>45006</v>
      </c>
      <c r="G266" s="21">
        <v>45008</v>
      </c>
      <c r="H266" s="21">
        <v>45028</v>
      </c>
      <c r="I266" s="21">
        <v>45079</v>
      </c>
      <c r="J266" s="21">
        <v>45079</v>
      </c>
      <c r="K266" s="119" t="s">
        <v>4534</v>
      </c>
      <c r="L266" s="19">
        <v>2023063270</v>
      </c>
      <c r="M266" s="21">
        <v>45105</v>
      </c>
      <c r="N266" s="21">
        <v>45120</v>
      </c>
      <c r="O266" s="19" t="s">
        <v>128</v>
      </c>
      <c r="P266" s="19" t="s">
        <v>128</v>
      </c>
      <c r="Q266" s="19" t="s">
        <v>55</v>
      </c>
      <c r="R266" s="19">
        <v>779</v>
      </c>
      <c r="S266" s="19" t="s">
        <v>4602</v>
      </c>
      <c r="T266" s="19" t="s">
        <v>4602</v>
      </c>
      <c r="U266" s="19" t="e">
        <v>#NAME?</v>
      </c>
      <c r="V266" s="19" t="s">
        <v>80</v>
      </c>
      <c r="W266" s="19" t="s">
        <v>129</v>
      </c>
      <c r="X266" s="23">
        <v>45070</v>
      </c>
      <c r="Y266" s="23">
        <v>45077</v>
      </c>
      <c r="Z266" s="23">
        <v>45070</v>
      </c>
      <c r="AA266" s="23">
        <v>45070</v>
      </c>
      <c r="AB266" s="19" t="s">
        <v>58</v>
      </c>
      <c r="AC266" s="23">
        <v>45073</v>
      </c>
      <c r="AD266" s="19" t="s">
        <v>58</v>
      </c>
      <c r="AE266" s="23">
        <v>45075</v>
      </c>
      <c r="AF266" s="19" t="s">
        <v>58</v>
      </c>
      <c r="AG266" s="23">
        <v>45075</v>
      </c>
      <c r="AH266" s="21">
        <v>45079</v>
      </c>
      <c r="AI266" s="19">
        <v>73</v>
      </c>
      <c r="AJ266" s="19">
        <v>20</v>
      </c>
      <c r="AK266" s="19">
        <v>51</v>
      </c>
      <c r="AL266" s="19" t="s">
        <v>15</v>
      </c>
      <c r="AM266" s="19" t="s">
        <v>4536</v>
      </c>
      <c r="AN266" s="19">
        <v>2</v>
      </c>
      <c r="AO266" s="22"/>
      <c r="AP266" s="19" t="s">
        <v>131</v>
      </c>
      <c r="AQ266" s="19" t="s">
        <v>131</v>
      </c>
      <c r="AR266" s="19" t="s">
        <v>60</v>
      </c>
      <c r="AS266" s="19" t="s">
        <v>55</v>
      </c>
      <c r="AT266" s="19" t="s">
        <v>61</v>
      </c>
      <c r="AU266" s="19" t="s">
        <v>132</v>
      </c>
      <c r="AV266" s="19" t="s">
        <v>63</v>
      </c>
      <c r="AW266" s="19" t="s">
        <v>63</v>
      </c>
      <c r="AX266" s="19" t="s">
        <v>63</v>
      </c>
      <c r="AY266" s="19" t="s">
        <v>64</v>
      </c>
      <c r="AZ266" s="19" t="s">
        <v>3822</v>
      </c>
      <c r="BA266" s="21">
        <v>45120</v>
      </c>
      <c r="BB266" s="19">
        <v>7</v>
      </c>
      <c r="BC266" s="19">
        <v>2023</v>
      </c>
      <c r="BD266" s="19" t="s">
        <v>63</v>
      </c>
      <c r="BE266" s="19" t="s">
        <v>63</v>
      </c>
      <c r="BF266" s="19" t="s">
        <v>63</v>
      </c>
      <c r="BG266" s="19" t="s">
        <v>64</v>
      </c>
      <c r="BH266" s="22" t="s">
        <v>4513</v>
      </c>
      <c r="BI266" s="22" t="s">
        <v>4513</v>
      </c>
      <c r="BJ266" s="22"/>
      <c r="BK266" s="22"/>
      <c r="BL266" s="19" t="s">
        <v>4513</v>
      </c>
      <c r="BM266" s="22" t="s">
        <v>4513</v>
      </c>
      <c r="BN266" s="22" t="s">
        <v>4513</v>
      </c>
      <c r="BO266" s="22"/>
      <c r="BP266" s="22"/>
      <c r="BQ266" s="19" t="s">
        <v>64</v>
      </c>
      <c r="BR266" s="22"/>
      <c r="BS266" s="22"/>
      <c r="BT266" s="19">
        <v>73</v>
      </c>
      <c r="BU266" s="22"/>
      <c r="BV266" s="19"/>
      <c r="BW266" s="19"/>
      <c r="BX266" s="19">
        <v>2023</v>
      </c>
      <c r="BY266" s="95" t="str">
        <f>IFERROR(
IF(OR(AZ266="anulado",AZ266="stand by"),CONCATENATE(AZ266,": ",AT266),
IF(OR(YEAR(BA266)=2022,YEAR(BA266)=2023),CONCATENATE("Se activó en ",YEAR(BA266)),
IF(AND(OR(AZ266="En proceso",AZ266="facturando"),AND(AV266="-",BA266="")),"Por revisar",
IF(BA266="",IF(AV266="NUEVAS",CONCATENATE("Estado: ",AZ266,", ",AV266),
IF(AX266=Meses!$A$3,"Por revisar",
IF(AT266="","Sin registro","En programación Frcst."))),"En programación")))),
"Error")</f>
        <v>Se activó en 2023</v>
      </c>
      <c r="BZ266" s="14" t="str">
        <f t="shared" si="12"/>
        <v/>
      </c>
      <c r="CA266" s="95" t="str">
        <f>IF(BY266="En programación Frcst.",VLOOKUP(AX266,Meses!$A$1:$H$14,3+HLOOKUP(Cronograma!AV266,Meses!$D$1:$G$2,2,FALSE),FALSE),
IF(BY266="En programación",BA266,""))</f>
        <v/>
      </c>
      <c r="CB266" s="95" t="str">
        <f t="shared" si="13"/>
        <v/>
      </c>
      <c r="CC266" s="91" t="str">
        <f>IFERROR(
(VLOOKUP(MONTH(CA266),Meses!$B$3:$C$14,2,FALSE)-DAY(CA266))/VLOOKUP(MONTH(CA266),Meses!$B$3:$C$14,2,FALSE)*CD266,
"")</f>
        <v/>
      </c>
      <c r="CD266" s="92">
        <f t="shared" si="14"/>
        <v>779</v>
      </c>
    </row>
    <row r="267" spans="1:82" ht="31.8" thickBot="1" x14ac:dyDescent="0.6">
      <c r="A267" s="25" t="s">
        <v>858</v>
      </c>
      <c r="B267" s="25" t="s">
        <v>865</v>
      </c>
      <c r="C267" s="25" t="s">
        <v>866</v>
      </c>
      <c r="D267" s="25" t="s">
        <v>53</v>
      </c>
      <c r="E267" s="26">
        <v>45006</v>
      </c>
      <c r="F267" s="26">
        <v>45140.622372685182</v>
      </c>
      <c r="G267" s="26">
        <v>45008</v>
      </c>
      <c r="H267" s="26">
        <v>45028</v>
      </c>
      <c r="I267" s="26">
        <v>45105</v>
      </c>
      <c r="J267" s="26">
        <v>45105</v>
      </c>
      <c r="K267" s="120" t="s">
        <v>4534</v>
      </c>
      <c r="L267" s="25">
        <v>2023063444</v>
      </c>
      <c r="M267" s="26">
        <v>45106</v>
      </c>
      <c r="N267" s="26">
        <v>45120</v>
      </c>
      <c r="O267" s="25" t="s">
        <v>128</v>
      </c>
      <c r="P267" s="25" t="s">
        <v>128</v>
      </c>
      <c r="Q267" s="25" t="s">
        <v>55</v>
      </c>
      <c r="R267" s="25">
        <v>314</v>
      </c>
      <c r="S267" s="25" t="s">
        <v>4603</v>
      </c>
      <c r="T267" s="25" t="s">
        <v>4603</v>
      </c>
      <c r="U267" s="25" t="e">
        <v>#NAME?</v>
      </c>
      <c r="V267" s="25" t="s">
        <v>80</v>
      </c>
      <c r="W267" s="25" t="s">
        <v>129</v>
      </c>
      <c r="X267" s="23">
        <v>45096</v>
      </c>
      <c r="Y267" s="23">
        <v>45103</v>
      </c>
      <c r="Z267" s="23">
        <v>45096</v>
      </c>
      <c r="AA267" s="23">
        <v>45096</v>
      </c>
      <c r="AB267" s="25" t="s">
        <v>58</v>
      </c>
      <c r="AC267" s="23">
        <v>45099</v>
      </c>
      <c r="AD267" s="25" t="s">
        <v>58</v>
      </c>
      <c r="AE267" s="23">
        <v>45101</v>
      </c>
      <c r="AF267" s="25" t="s">
        <v>58</v>
      </c>
      <c r="AG267" s="23">
        <v>45101</v>
      </c>
      <c r="AH267" s="26">
        <v>45105</v>
      </c>
      <c r="AI267" s="25">
        <v>99</v>
      </c>
      <c r="AJ267" s="25">
        <v>20</v>
      </c>
      <c r="AK267" s="25">
        <v>77</v>
      </c>
      <c r="AL267" s="25" t="s">
        <v>15</v>
      </c>
      <c r="AM267" s="25" t="s">
        <v>4536</v>
      </c>
      <c r="AN267" s="25">
        <v>28</v>
      </c>
      <c r="AO267" s="27"/>
      <c r="AP267" s="25" t="s">
        <v>131</v>
      </c>
      <c r="AQ267" s="25" t="s">
        <v>131</v>
      </c>
      <c r="AR267" s="25" t="s">
        <v>60</v>
      </c>
      <c r="AS267" s="25" t="s">
        <v>55</v>
      </c>
      <c r="AT267" s="25" t="s">
        <v>61</v>
      </c>
      <c r="AU267" s="25" t="s">
        <v>132</v>
      </c>
      <c r="AV267" s="25" t="s">
        <v>63</v>
      </c>
      <c r="AW267" s="25" t="s">
        <v>63</v>
      </c>
      <c r="AX267" s="25" t="s">
        <v>63</v>
      </c>
      <c r="AY267" s="25" t="s">
        <v>64</v>
      </c>
      <c r="AZ267" s="25" t="s">
        <v>3822</v>
      </c>
      <c r="BA267" s="26">
        <v>45120</v>
      </c>
      <c r="BB267" s="25">
        <v>7</v>
      </c>
      <c r="BC267" s="25">
        <v>2023</v>
      </c>
      <c r="BD267" s="25" t="s">
        <v>63</v>
      </c>
      <c r="BE267" s="25" t="s">
        <v>63</v>
      </c>
      <c r="BF267" s="25" t="s">
        <v>63</v>
      </c>
      <c r="BG267" s="25" t="s">
        <v>64</v>
      </c>
      <c r="BH267" s="27" t="s">
        <v>4513</v>
      </c>
      <c r="BI267" s="27" t="s">
        <v>4513</v>
      </c>
      <c r="BJ267" s="27"/>
      <c r="BK267" s="27"/>
      <c r="BL267" s="25" t="s">
        <v>4513</v>
      </c>
      <c r="BM267" s="27" t="s">
        <v>4513</v>
      </c>
      <c r="BN267" s="27" t="s">
        <v>4513</v>
      </c>
      <c r="BO267" s="27"/>
      <c r="BP267" s="27"/>
      <c r="BQ267" s="25" t="s">
        <v>64</v>
      </c>
      <c r="BR267" s="27"/>
      <c r="BS267" s="27"/>
      <c r="BT267" s="25">
        <v>99</v>
      </c>
      <c r="BU267" s="27"/>
      <c r="BV267" s="25"/>
      <c r="BW267" s="25"/>
      <c r="BX267" s="25">
        <v>2023</v>
      </c>
      <c r="BY267" s="95" t="str">
        <f>IFERROR(
IF(OR(AZ267="anulado",AZ267="stand by"),CONCATENATE(AZ267,": ",AT267),
IF(OR(YEAR(BA267)=2022,YEAR(BA267)=2023),CONCATENATE("Se activó en ",YEAR(BA267)),
IF(AND(OR(AZ267="En proceso",AZ267="facturando"),AND(AV267="-",BA267="")),"Por revisar",
IF(BA267="",IF(AV267="NUEVAS",CONCATENATE("Estado: ",AZ267,", ",AV267),
IF(AX267=Meses!$A$3,"Por revisar",
IF(AT267="","Sin registro","En programación Frcst."))),"En programación")))),
"Error")</f>
        <v>Se activó en 2023</v>
      </c>
      <c r="BZ267" s="14" t="str">
        <f t="shared" si="12"/>
        <v/>
      </c>
      <c r="CA267" s="95" t="str">
        <f>IF(BY267="En programación Frcst.",VLOOKUP(AX267,Meses!$A$1:$H$14,3+HLOOKUP(Cronograma!AV267,Meses!$D$1:$G$2,2,FALSE),FALSE),
IF(BY267="En programación",BA267,""))</f>
        <v/>
      </c>
      <c r="CB267" s="95" t="str">
        <f t="shared" si="13"/>
        <v/>
      </c>
      <c r="CC267" s="91" t="str">
        <f>IFERROR(
(VLOOKUP(MONTH(CA267),Meses!$B$3:$C$14,2,FALSE)-DAY(CA267))/VLOOKUP(MONTH(CA267),Meses!$B$3:$C$14,2,FALSE)*CD267,
"")</f>
        <v/>
      </c>
      <c r="CD267" s="92">
        <f t="shared" si="14"/>
        <v>314</v>
      </c>
    </row>
    <row r="268" spans="1:82" ht="31.8" thickBot="1" x14ac:dyDescent="0.6">
      <c r="A268" s="19" t="s">
        <v>858</v>
      </c>
      <c r="B268" s="19" t="s">
        <v>867</v>
      </c>
      <c r="C268" s="19" t="s">
        <v>868</v>
      </c>
      <c r="D268" s="19" t="s">
        <v>345</v>
      </c>
      <c r="E268" s="21">
        <v>45006</v>
      </c>
      <c r="F268" s="21">
        <v>45098.396666666667</v>
      </c>
      <c r="G268" s="21">
        <v>45008</v>
      </c>
      <c r="H268" s="21">
        <v>45028</v>
      </c>
      <c r="I268" s="22"/>
      <c r="J268" s="22"/>
      <c r="K268" s="22">
        <v>0</v>
      </c>
      <c r="L268" s="22"/>
      <c r="M268" s="22"/>
      <c r="N268" s="22"/>
      <c r="O268" s="19" t="s">
        <v>128</v>
      </c>
      <c r="P268" s="19" t="s">
        <v>128</v>
      </c>
      <c r="Q268" s="19" t="s">
        <v>55</v>
      </c>
      <c r="R268" s="19">
        <v>1273</v>
      </c>
      <c r="S268" s="19" t="s">
        <v>145</v>
      </c>
      <c r="T268" s="19" t="s">
        <v>145</v>
      </c>
      <c r="U268" s="19" t="e">
        <v>#NAME?</v>
      </c>
      <c r="V268" s="22"/>
      <c r="W268" s="22"/>
      <c r="X268" s="22">
        <v>0</v>
      </c>
      <c r="Y268" s="23">
        <v>7</v>
      </c>
      <c r="Z268" s="22">
        <v>0</v>
      </c>
      <c r="AA268" s="22">
        <v>0</v>
      </c>
      <c r="AB268" s="22">
        <v>0</v>
      </c>
      <c r="AC268" s="22">
        <v>0</v>
      </c>
      <c r="AD268" s="22">
        <v>0</v>
      </c>
      <c r="AE268" s="22">
        <v>0</v>
      </c>
      <c r="AF268" s="19" t="s">
        <v>58</v>
      </c>
      <c r="AG268" s="22">
        <v>0</v>
      </c>
      <c r="AH268" s="22">
        <v>0</v>
      </c>
      <c r="AI268" s="19">
        <v>-45006</v>
      </c>
      <c r="AJ268" s="19">
        <v>20</v>
      </c>
      <c r="AK268" s="19">
        <v>-45028</v>
      </c>
      <c r="AL268" s="19" t="s">
        <v>15</v>
      </c>
      <c r="AM268" s="22">
        <v>0</v>
      </c>
      <c r="AN268" s="22" t="s">
        <v>4513</v>
      </c>
      <c r="AO268" s="19" t="s">
        <v>867</v>
      </c>
      <c r="AP268" s="19" t="s">
        <v>131</v>
      </c>
      <c r="AQ268" s="19" t="s">
        <v>131</v>
      </c>
      <c r="AR268" s="19" t="s">
        <v>60</v>
      </c>
      <c r="AS268" s="19" t="s">
        <v>55</v>
      </c>
      <c r="AT268" s="19" t="s">
        <v>347</v>
      </c>
      <c r="AU268" s="19" t="s">
        <v>132</v>
      </c>
      <c r="AV268" s="19" t="s">
        <v>63</v>
      </c>
      <c r="AW268" s="19" t="s">
        <v>63</v>
      </c>
      <c r="AX268" s="19" t="s">
        <v>63</v>
      </c>
      <c r="AY268" s="19" t="s">
        <v>64</v>
      </c>
      <c r="AZ268" s="19" t="s">
        <v>3827</v>
      </c>
      <c r="BA268" s="22">
        <v>0</v>
      </c>
      <c r="BB268" s="22"/>
      <c r="BC268" s="22"/>
      <c r="BD268" s="19" t="s">
        <v>63</v>
      </c>
      <c r="BE268" s="19" t="s">
        <v>63</v>
      </c>
      <c r="BF268" s="19" t="s">
        <v>63</v>
      </c>
      <c r="BG268" s="19" t="s">
        <v>64</v>
      </c>
      <c r="BH268" s="22" t="s">
        <v>4513</v>
      </c>
      <c r="BI268" s="22" t="s">
        <v>4513</v>
      </c>
      <c r="BJ268" s="22"/>
      <c r="BK268" s="22"/>
      <c r="BL268" s="19" t="s">
        <v>4513</v>
      </c>
      <c r="BM268" s="22" t="s">
        <v>4513</v>
      </c>
      <c r="BN268" s="22" t="s">
        <v>4513</v>
      </c>
      <c r="BO268" s="19" t="s">
        <v>3852</v>
      </c>
      <c r="BP268" s="22"/>
      <c r="BQ268" s="19" t="s">
        <v>64</v>
      </c>
      <c r="BR268" s="22"/>
      <c r="BS268" s="22"/>
      <c r="BT268" s="22"/>
      <c r="BU268" s="22"/>
      <c r="BV268" s="19"/>
      <c r="BW268" s="19" t="s">
        <v>3823</v>
      </c>
      <c r="BX268" s="22"/>
      <c r="BY268" s="95" t="str">
        <f>IFERROR(
IF(OR(AZ268="anulado",AZ268="stand by"),CONCATENATE(AZ268,": ",AT268),
IF(OR(YEAR(BA268)=2022,YEAR(BA268)=2023),CONCATENATE("Se activó en ",YEAR(BA268)),
IF(AND(OR(AZ268="En proceso",AZ268="facturando"),AND(AV268="-",BA268="")),"Por revisar",
IF(BA268="",IF(AV268="NUEVAS",CONCATENATE("Estado: ",AZ268,", ",AV268),
IF(AX268=Meses!$A$3,"Por revisar",
IF(AT268="","Sin registro","En programación Frcst."))),"En programación")))),
"Error")</f>
        <v>anulado: Desistido</v>
      </c>
      <c r="BZ268" s="14" t="str">
        <f t="shared" si="12"/>
        <v/>
      </c>
      <c r="CA268" s="95" t="str">
        <f>IF(BY268="En programación Frcst.",VLOOKUP(AX268,Meses!$A$1:$H$14,3+HLOOKUP(Cronograma!AV268,Meses!$D$1:$G$2,2,FALSE),FALSE),
IF(BY268="En programación",BA268,""))</f>
        <v/>
      </c>
      <c r="CB268" s="95" t="str">
        <f t="shared" si="13"/>
        <v/>
      </c>
      <c r="CC268" s="91" t="str">
        <f>IFERROR(
(VLOOKUP(MONTH(CA268),Meses!$B$3:$C$14,2,FALSE)-DAY(CA268))/VLOOKUP(MONTH(CA268),Meses!$B$3:$C$14,2,FALSE)*CD268,
"")</f>
        <v/>
      </c>
      <c r="CD268" s="92">
        <f t="shared" si="14"/>
        <v>1273</v>
      </c>
    </row>
    <row r="269" spans="1:82" ht="31.8" thickBot="1" x14ac:dyDescent="0.6">
      <c r="A269" s="25" t="s">
        <v>858</v>
      </c>
      <c r="B269" s="25" t="s">
        <v>869</v>
      </c>
      <c r="C269" s="25" t="s">
        <v>870</v>
      </c>
      <c r="D269" s="25" t="s">
        <v>53</v>
      </c>
      <c r="E269" s="26">
        <v>45006</v>
      </c>
      <c r="F269" s="26">
        <v>45006</v>
      </c>
      <c r="G269" s="26">
        <v>45008</v>
      </c>
      <c r="H269" s="26">
        <v>45028</v>
      </c>
      <c r="I269" s="26">
        <v>45103</v>
      </c>
      <c r="J269" s="26">
        <v>45103</v>
      </c>
      <c r="K269" s="120" t="s">
        <v>4534</v>
      </c>
      <c r="L269" s="25">
        <v>2023063455</v>
      </c>
      <c r="M269" s="26">
        <v>45106</v>
      </c>
      <c r="N269" s="26">
        <v>45120</v>
      </c>
      <c r="O269" s="25" t="s">
        <v>128</v>
      </c>
      <c r="P269" s="25" t="s">
        <v>128</v>
      </c>
      <c r="Q269" s="25" t="s">
        <v>55</v>
      </c>
      <c r="R269" s="25">
        <v>798</v>
      </c>
      <c r="S269" s="25" t="s">
        <v>4603</v>
      </c>
      <c r="T269" s="25" t="s">
        <v>4603</v>
      </c>
      <c r="U269" s="25" t="e">
        <v>#NAME?</v>
      </c>
      <c r="V269" s="25" t="s">
        <v>80</v>
      </c>
      <c r="W269" s="25" t="s">
        <v>129</v>
      </c>
      <c r="X269" s="23">
        <v>45094</v>
      </c>
      <c r="Y269" s="23">
        <v>45101</v>
      </c>
      <c r="Z269" s="23">
        <v>45094</v>
      </c>
      <c r="AA269" s="23">
        <v>45094</v>
      </c>
      <c r="AB269" s="25" t="s">
        <v>58</v>
      </c>
      <c r="AC269" s="23">
        <v>45097</v>
      </c>
      <c r="AD269" s="25" t="s">
        <v>58</v>
      </c>
      <c r="AE269" s="23">
        <v>45099</v>
      </c>
      <c r="AF269" s="25" t="s">
        <v>58</v>
      </c>
      <c r="AG269" s="23">
        <v>45099</v>
      </c>
      <c r="AH269" s="26">
        <v>45103</v>
      </c>
      <c r="AI269" s="25">
        <v>97</v>
      </c>
      <c r="AJ269" s="25">
        <v>20</v>
      </c>
      <c r="AK269" s="25">
        <v>75</v>
      </c>
      <c r="AL269" s="25" t="s">
        <v>15</v>
      </c>
      <c r="AM269" s="25" t="s">
        <v>4536</v>
      </c>
      <c r="AN269" s="25">
        <v>26</v>
      </c>
      <c r="AO269" s="27"/>
      <c r="AP269" s="25" t="s">
        <v>131</v>
      </c>
      <c r="AQ269" s="25" t="s">
        <v>131</v>
      </c>
      <c r="AR269" s="25" t="s">
        <v>60</v>
      </c>
      <c r="AS269" s="25" t="s">
        <v>55</v>
      </c>
      <c r="AT269" s="25" t="s">
        <v>61</v>
      </c>
      <c r="AU269" s="25" t="s">
        <v>132</v>
      </c>
      <c r="AV269" s="25" t="s">
        <v>63</v>
      </c>
      <c r="AW269" s="25" t="s">
        <v>63</v>
      </c>
      <c r="AX269" s="25" t="s">
        <v>63</v>
      </c>
      <c r="AY269" s="25" t="s">
        <v>64</v>
      </c>
      <c r="AZ269" s="25" t="s">
        <v>3822</v>
      </c>
      <c r="BA269" s="26">
        <v>45120</v>
      </c>
      <c r="BB269" s="25">
        <v>7</v>
      </c>
      <c r="BC269" s="25">
        <v>2023</v>
      </c>
      <c r="BD269" s="25" t="s">
        <v>63</v>
      </c>
      <c r="BE269" s="25" t="s">
        <v>63</v>
      </c>
      <c r="BF269" s="25" t="s">
        <v>63</v>
      </c>
      <c r="BG269" s="25" t="s">
        <v>64</v>
      </c>
      <c r="BH269" s="27" t="s">
        <v>4513</v>
      </c>
      <c r="BI269" s="27" t="s">
        <v>4513</v>
      </c>
      <c r="BJ269" s="27"/>
      <c r="BK269" s="27"/>
      <c r="BL269" s="25" t="s">
        <v>4513</v>
      </c>
      <c r="BM269" s="27" t="s">
        <v>4513</v>
      </c>
      <c r="BN269" s="27" t="s">
        <v>4513</v>
      </c>
      <c r="BO269" s="27"/>
      <c r="BP269" s="27"/>
      <c r="BQ269" s="25" t="s">
        <v>64</v>
      </c>
      <c r="BR269" s="27"/>
      <c r="BS269" s="27"/>
      <c r="BT269" s="25">
        <v>97</v>
      </c>
      <c r="BU269" s="27"/>
      <c r="BV269" s="25"/>
      <c r="BW269" s="25"/>
      <c r="BX269" s="25">
        <v>2023</v>
      </c>
      <c r="BY269" s="95" t="str">
        <f>IFERROR(
IF(OR(AZ269="anulado",AZ269="stand by"),CONCATENATE(AZ269,": ",AT269),
IF(OR(YEAR(BA269)=2022,YEAR(BA269)=2023),CONCATENATE("Se activó en ",YEAR(BA269)),
IF(AND(OR(AZ269="En proceso",AZ269="facturando"),AND(AV269="-",BA269="")),"Por revisar",
IF(BA269="",IF(AV269="NUEVAS",CONCATENATE("Estado: ",AZ269,", ",AV269),
IF(AX269=Meses!$A$3,"Por revisar",
IF(AT269="","Sin registro","En programación Frcst."))),"En programación")))),
"Error")</f>
        <v>Se activó en 2023</v>
      </c>
      <c r="BZ269" s="14" t="str">
        <f t="shared" si="12"/>
        <v/>
      </c>
      <c r="CA269" s="95" t="str">
        <f>IF(BY269="En programación Frcst.",VLOOKUP(AX269,Meses!$A$1:$H$14,3+HLOOKUP(Cronograma!AV269,Meses!$D$1:$G$2,2,FALSE),FALSE),
IF(BY269="En programación",BA269,""))</f>
        <v/>
      </c>
      <c r="CB269" s="95" t="str">
        <f t="shared" si="13"/>
        <v/>
      </c>
      <c r="CC269" s="91" t="str">
        <f>IFERROR(
(VLOOKUP(MONTH(CA269),Meses!$B$3:$C$14,2,FALSE)-DAY(CA269))/VLOOKUP(MONTH(CA269),Meses!$B$3:$C$14,2,FALSE)*CD269,
"")</f>
        <v/>
      </c>
      <c r="CD269" s="92">
        <f t="shared" si="14"/>
        <v>798</v>
      </c>
    </row>
    <row r="270" spans="1:82" ht="31.8" thickBot="1" x14ac:dyDescent="0.6">
      <c r="A270" s="19" t="s">
        <v>858</v>
      </c>
      <c r="B270" s="19" t="s">
        <v>871</v>
      </c>
      <c r="C270" s="19" t="s">
        <v>872</v>
      </c>
      <c r="D270" s="19" t="s">
        <v>345</v>
      </c>
      <c r="E270" s="21">
        <v>45006</v>
      </c>
      <c r="F270" s="21">
        <v>45188.45039351852</v>
      </c>
      <c r="G270" s="21">
        <v>45008</v>
      </c>
      <c r="H270" s="21">
        <v>45028</v>
      </c>
      <c r="I270" s="22"/>
      <c r="J270" s="22"/>
      <c r="K270" s="22">
        <v>0</v>
      </c>
      <c r="L270" s="22"/>
      <c r="M270" s="22"/>
      <c r="N270" s="22"/>
      <c r="O270" s="19" t="s">
        <v>128</v>
      </c>
      <c r="P270" s="19" t="s">
        <v>128</v>
      </c>
      <c r="Q270" s="19" t="s">
        <v>55</v>
      </c>
      <c r="R270" s="19">
        <v>1217</v>
      </c>
      <c r="S270" s="19" t="s">
        <v>145</v>
      </c>
      <c r="T270" s="19" t="s">
        <v>145</v>
      </c>
      <c r="U270" s="19" t="e">
        <v>#NAME?</v>
      </c>
      <c r="V270" s="22"/>
      <c r="W270" s="22"/>
      <c r="X270" s="22">
        <v>0</v>
      </c>
      <c r="Y270" s="23">
        <v>7</v>
      </c>
      <c r="Z270" s="22">
        <v>0</v>
      </c>
      <c r="AA270" s="22">
        <v>0</v>
      </c>
      <c r="AB270" s="22">
        <v>0</v>
      </c>
      <c r="AC270" s="22">
        <v>0</v>
      </c>
      <c r="AD270" s="22">
        <v>0</v>
      </c>
      <c r="AE270" s="22">
        <v>0</v>
      </c>
      <c r="AF270" s="19" t="s">
        <v>58</v>
      </c>
      <c r="AG270" s="22">
        <v>0</v>
      </c>
      <c r="AH270" s="22">
        <v>0</v>
      </c>
      <c r="AI270" s="19">
        <v>-45006</v>
      </c>
      <c r="AJ270" s="19">
        <v>20</v>
      </c>
      <c r="AK270" s="19">
        <v>-45028</v>
      </c>
      <c r="AL270" s="19" t="s">
        <v>15</v>
      </c>
      <c r="AM270" s="22">
        <v>0</v>
      </c>
      <c r="AN270" s="22" t="s">
        <v>4513</v>
      </c>
      <c r="AO270" s="19" t="s">
        <v>871</v>
      </c>
      <c r="AP270" s="19" t="s">
        <v>131</v>
      </c>
      <c r="AQ270" s="19" t="s">
        <v>131</v>
      </c>
      <c r="AR270" s="19" t="s">
        <v>60</v>
      </c>
      <c r="AS270" s="19" t="s">
        <v>55</v>
      </c>
      <c r="AT270" s="19" t="s">
        <v>347</v>
      </c>
      <c r="AU270" s="19" t="s">
        <v>132</v>
      </c>
      <c r="AV270" s="19" t="s">
        <v>63</v>
      </c>
      <c r="AW270" s="19" t="s">
        <v>63</v>
      </c>
      <c r="AX270" s="19" t="s">
        <v>63</v>
      </c>
      <c r="AY270" s="19" t="s">
        <v>64</v>
      </c>
      <c r="AZ270" s="19" t="s">
        <v>3827</v>
      </c>
      <c r="BA270" s="22">
        <v>0</v>
      </c>
      <c r="BB270" s="22"/>
      <c r="BC270" s="22"/>
      <c r="BD270" s="19" t="s">
        <v>63</v>
      </c>
      <c r="BE270" s="19" t="s">
        <v>63</v>
      </c>
      <c r="BF270" s="19" t="s">
        <v>63</v>
      </c>
      <c r="BG270" s="19" t="s">
        <v>64</v>
      </c>
      <c r="BH270" s="22" t="s">
        <v>4513</v>
      </c>
      <c r="BI270" s="22" t="s">
        <v>4513</v>
      </c>
      <c r="BJ270" s="22"/>
      <c r="BK270" s="22"/>
      <c r="BL270" s="19" t="s">
        <v>4513</v>
      </c>
      <c r="BM270" s="22" t="s">
        <v>4513</v>
      </c>
      <c r="BN270" s="22" t="s">
        <v>4513</v>
      </c>
      <c r="BO270" s="19" t="s">
        <v>3852</v>
      </c>
      <c r="BP270" s="22"/>
      <c r="BQ270" s="19" t="s">
        <v>64</v>
      </c>
      <c r="BR270" s="22"/>
      <c r="BS270" s="22"/>
      <c r="BT270" s="22"/>
      <c r="BU270" s="22"/>
      <c r="BV270" s="19"/>
      <c r="BW270" s="19" t="s">
        <v>3823</v>
      </c>
      <c r="BX270" s="22"/>
      <c r="BY270" s="95" t="str">
        <f>IFERROR(
IF(OR(AZ270="anulado",AZ270="stand by"),CONCATENATE(AZ270,": ",AT270),
IF(OR(YEAR(BA270)=2022,YEAR(BA270)=2023),CONCATENATE("Se activó en ",YEAR(BA270)),
IF(AND(OR(AZ270="En proceso",AZ270="facturando"),AND(AV270="-",BA270="")),"Por revisar",
IF(BA270="",IF(AV270="NUEVAS",CONCATENATE("Estado: ",AZ270,", ",AV270),
IF(AX270=Meses!$A$3,"Por revisar",
IF(AT270="","Sin registro","En programación Frcst."))),"En programación")))),
"Error")</f>
        <v>anulado: Desistido</v>
      </c>
      <c r="BZ270" s="14" t="str">
        <f t="shared" si="12"/>
        <v/>
      </c>
      <c r="CA270" s="95" t="str">
        <f>IF(BY270="En programación Frcst.",VLOOKUP(AX270,Meses!$A$1:$H$14,3+HLOOKUP(Cronograma!AV270,Meses!$D$1:$G$2,2,FALSE),FALSE),
IF(BY270="En programación",BA270,""))</f>
        <v/>
      </c>
      <c r="CB270" s="95" t="str">
        <f t="shared" si="13"/>
        <v/>
      </c>
      <c r="CC270" s="91" t="str">
        <f>IFERROR(
(VLOOKUP(MONTH(CA270),Meses!$B$3:$C$14,2,FALSE)-DAY(CA270))/VLOOKUP(MONTH(CA270),Meses!$B$3:$C$14,2,FALSE)*CD270,
"")</f>
        <v/>
      </c>
      <c r="CD270" s="92">
        <f t="shared" si="14"/>
        <v>1217</v>
      </c>
    </row>
    <row r="271" spans="1:82" ht="31.8" thickBot="1" x14ac:dyDescent="0.6">
      <c r="A271" s="25" t="s">
        <v>873</v>
      </c>
      <c r="B271" s="25" t="s">
        <v>874</v>
      </c>
      <c r="C271" s="25" t="s">
        <v>875</v>
      </c>
      <c r="D271" s="25" t="s">
        <v>53</v>
      </c>
      <c r="E271" s="26">
        <v>45006</v>
      </c>
      <c r="F271" s="26">
        <v>45126.611550925933</v>
      </c>
      <c r="G271" s="26">
        <v>45008</v>
      </c>
      <c r="H271" s="26">
        <v>45027</v>
      </c>
      <c r="I271" s="26">
        <v>45069</v>
      </c>
      <c r="J271" s="26">
        <v>45069</v>
      </c>
      <c r="K271" s="120" t="s">
        <v>4554</v>
      </c>
      <c r="L271" s="25">
        <v>2023070847</v>
      </c>
      <c r="M271" s="26">
        <v>45113</v>
      </c>
      <c r="N271" s="26">
        <v>45127</v>
      </c>
      <c r="O271" s="25" t="s">
        <v>135</v>
      </c>
      <c r="P271" s="25" t="s">
        <v>135</v>
      </c>
      <c r="Q271" s="25" t="s">
        <v>55</v>
      </c>
      <c r="R271" s="25">
        <v>935</v>
      </c>
      <c r="S271" s="25" t="s">
        <v>4593</v>
      </c>
      <c r="T271" s="25" t="s">
        <v>4593</v>
      </c>
      <c r="U271" s="25" t="e">
        <v>#NAME?</v>
      </c>
      <c r="V271" s="25" t="s">
        <v>80</v>
      </c>
      <c r="W271" s="25" t="s">
        <v>352</v>
      </c>
      <c r="X271" s="23">
        <v>45056</v>
      </c>
      <c r="Y271" s="23">
        <v>45063</v>
      </c>
      <c r="Z271" s="23">
        <v>45056</v>
      </c>
      <c r="AA271" s="23">
        <v>45056</v>
      </c>
      <c r="AB271" s="23">
        <v>45059</v>
      </c>
      <c r="AC271" s="23">
        <v>45063</v>
      </c>
      <c r="AD271" s="25" t="s">
        <v>58</v>
      </c>
      <c r="AE271" s="23">
        <v>45065</v>
      </c>
      <c r="AF271" s="25" t="s">
        <v>58</v>
      </c>
      <c r="AG271" s="23">
        <v>45065</v>
      </c>
      <c r="AH271" s="26">
        <v>45069</v>
      </c>
      <c r="AI271" s="25">
        <v>63</v>
      </c>
      <c r="AJ271" s="25">
        <v>19</v>
      </c>
      <c r="AK271" s="25">
        <v>42</v>
      </c>
      <c r="AL271" s="25" t="s">
        <v>15</v>
      </c>
      <c r="AM271" s="25" t="s">
        <v>4556</v>
      </c>
      <c r="AN271" s="25">
        <v>23</v>
      </c>
      <c r="AO271" s="27"/>
      <c r="AP271" s="25" t="s">
        <v>139</v>
      </c>
      <c r="AQ271" s="25" t="s">
        <v>140</v>
      </c>
      <c r="AR271" s="25" t="s">
        <v>60</v>
      </c>
      <c r="AS271" s="25" t="s">
        <v>55</v>
      </c>
      <c r="AT271" s="25" t="s">
        <v>61</v>
      </c>
      <c r="AU271" s="25" t="s">
        <v>132</v>
      </c>
      <c r="AV271" s="25" t="s">
        <v>63</v>
      </c>
      <c r="AW271" s="25" t="s">
        <v>63</v>
      </c>
      <c r="AX271" s="25" t="s">
        <v>63</v>
      </c>
      <c r="AY271" s="25" t="s">
        <v>64</v>
      </c>
      <c r="AZ271" s="25" t="s">
        <v>3822</v>
      </c>
      <c r="BA271" s="26">
        <v>45127</v>
      </c>
      <c r="BB271" s="25">
        <v>7</v>
      </c>
      <c r="BC271" s="25">
        <v>2023</v>
      </c>
      <c r="BD271" s="25" t="s">
        <v>63</v>
      </c>
      <c r="BE271" s="25" t="s">
        <v>63</v>
      </c>
      <c r="BF271" s="25" t="s">
        <v>63</v>
      </c>
      <c r="BG271" s="25" t="s">
        <v>64</v>
      </c>
      <c r="BH271" s="27" t="s">
        <v>4513</v>
      </c>
      <c r="BI271" s="27" t="s">
        <v>4513</v>
      </c>
      <c r="BJ271" s="27"/>
      <c r="BK271" s="27"/>
      <c r="BL271" s="25" t="s">
        <v>4513</v>
      </c>
      <c r="BM271" s="27" t="s">
        <v>4513</v>
      </c>
      <c r="BN271" s="27" t="s">
        <v>4513</v>
      </c>
      <c r="BO271" s="27"/>
      <c r="BP271" s="27"/>
      <c r="BQ271" s="25" t="s">
        <v>64</v>
      </c>
      <c r="BR271" s="27"/>
      <c r="BS271" s="27"/>
      <c r="BT271" s="25">
        <v>63</v>
      </c>
      <c r="BU271" s="27"/>
      <c r="BV271" s="25"/>
      <c r="BW271" s="25"/>
      <c r="BX271" s="25">
        <v>2023</v>
      </c>
      <c r="BY271" s="95" t="str">
        <f>IFERROR(
IF(OR(AZ271="anulado",AZ271="stand by"),CONCATENATE(AZ271,": ",AT271),
IF(OR(YEAR(BA271)=2022,YEAR(BA271)=2023),CONCATENATE("Se activó en ",YEAR(BA271)),
IF(AND(OR(AZ271="En proceso",AZ271="facturando"),AND(AV271="-",BA271="")),"Por revisar",
IF(BA271="",IF(AV271="NUEVAS",CONCATENATE("Estado: ",AZ271,", ",AV271),
IF(AX271=Meses!$A$3,"Por revisar",
IF(AT271="","Sin registro","En programación Frcst."))),"En programación")))),
"Error")</f>
        <v>Se activó en 2023</v>
      </c>
      <c r="BZ271" s="14" t="str">
        <f t="shared" si="12"/>
        <v/>
      </c>
      <c r="CA271" s="95" t="str">
        <f>IF(BY271="En programación Frcst.",VLOOKUP(AX271,Meses!$A$1:$H$14,3+HLOOKUP(Cronograma!AV271,Meses!$D$1:$G$2,2,FALSE),FALSE),
IF(BY271="En programación",BA271,""))</f>
        <v/>
      </c>
      <c r="CB271" s="95" t="str">
        <f t="shared" si="13"/>
        <v/>
      </c>
      <c r="CC271" s="91" t="str">
        <f>IFERROR(
(VLOOKUP(MONTH(CA271),Meses!$B$3:$C$14,2,FALSE)-DAY(CA271))/VLOOKUP(MONTH(CA271),Meses!$B$3:$C$14,2,FALSE)*CD271,
"")</f>
        <v/>
      </c>
      <c r="CD271" s="92">
        <f t="shared" si="14"/>
        <v>935</v>
      </c>
    </row>
    <row r="272" spans="1:82" ht="31.8" thickBot="1" x14ac:dyDescent="0.6">
      <c r="A272" s="19" t="s">
        <v>873</v>
      </c>
      <c r="B272" s="19" t="s">
        <v>876</v>
      </c>
      <c r="C272" s="19" t="s">
        <v>877</v>
      </c>
      <c r="D272" s="19" t="s">
        <v>53</v>
      </c>
      <c r="E272" s="21">
        <v>45006</v>
      </c>
      <c r="F272" s="21">
        <v>45126.595196759263</v>
      </c>
      <c r="G272" s="21">
        <v>45008</v>
      </c>
      <c r="H272" s="21">
        <v>45027</v>
      </c>
      <c r="I272" s="21">
        <v>45069</v>
      </c>
      <c r="J272" s="21">
        <v>45069</v>
      </c>
      <c r="K272" s="119" t="s">
        <v>4554</v>
      </c>
      <c r="L272" s="19">
        <v>2023070848</v>
      </c>
      <c r="M272" s="21">
        <v>45113</v>
      </c>
      <c r="N272" s="21">
        <v>45127</v>
      </c>
      <c r="O272" s="19" t="s">
        <v>135</v>
      </c>
      <c r="P272" s="19" t="s">
        <v>135</v>
      </c>
      <c r="Q272" s="19" t="s">
        <v>55</v>
      </c>
      <c r="R272" s="19">
        <v>999</v>
      </c>
      <c r="S272" s="19" t="s">
        <v>4593</v>
      </c>
      <c r="T272" s="19" t="s">
        <v>4593</v>
      </c>
      <c r="U272" s="19" t="e">
        <v>#NAME?</v>
      </c>
      <c r="V272" s="19" t="s">
        <v>80</v>
      </c>
      <c r="W272" s="19" t="s">
        <v>352</v>
      </c>
      <c r="X272" s="23">
        <v>45056</v>
      </c>
      <c r="Y272" s="23">
        <v>45063</v>
      </c>
      <c r="Z272" s="23">
        <v>45056</v>
      </c>
      <c r="AA272" s="23">
        <v>45056</v>
      </c>
      <c r="AB272" s="23">
        <v>45059</v>
      </c>
      <c r="AC272" s="23">
        <v>45063</v>
      </c>
      <c r="AD272" s="19" t="s">
        <v>58</v>
      </c>
      <c r="AE272" s="23">
        <v>45065</v>
      </c>
      <c r="AF272" s="19" t="s">
        <v>58</v>
      </c>
      <c r="AG272" s="23">
        <v>45065</v>
      </c>
      <c r="AH272" s="21">
        <v>45069</v>
      </c>
      <c r="AI272" s="19">
        <v>63</v>
      </c>
      <c r="AJ272" s="19">
        <v>19</v>
      </c>
      <c r="AK272" s="19">
        <v>42</v>
      </c>
      <c r="AL272" s="19" t="s">
        <v>15</v>
      </c>
      <c r="AM272" s="19" t="s">
        <v>4556</v>
      </c>
      <c r="AN272" s="19">
        <v>23</v>
      </c>
      <c r="AO272" s="22"/>
      <c r="AP272" s="19" t="s">
        <v>139</v>
      </c>
      <c r="AQ272" s="19" t="s">
        <v>140</v>
      </c>
      <c r="AR272" s="19" t="s">
        <v>60</v>
      </c>
      <c r="AS272" s="19" t="s">
        <v>55</v>
      </c>
      <c r="AT272" s="19" t="s">
        <v>61</v>
      </c>
      <c r="AU272" s="19" t="s">
        <v>132</v>
      </c>
      <c r="AV272" s="19" t="s">
        <v>63</v>
      </c>
      <c r="AW272" s="19" t="s">
        <v>63</v>
      </c>
      <c r="AX272" s="19" t="s">
        <v>63</v>
      </c>
      <c r="AY272" s="19" t="s">
        <v>64</v>
      </c>
      <c r="AZ272" s="19" t="s">
        <v>3822</v>
      </c>
      <c r="BA272" s="21">
        <v>45127</v>
      </c>
      <c r="BB272" s="19">
        <v>7</v>
      </c>
      <c r="BC272" s="19">
        <v>2023</v>
      </c>
      <c r="BD272" s="19" t="s">
        <v>63</v>
      </c>
      <c r="BE272" s="19" t="s">
        <v>63</v>
      </c>
      <c r="BF272" s="19" t="s">
        <v>63</v>
      </c>
      <c r="BG272" s="19" t="s">
        <v>64</v>
      </c>
      <c r="BH272" s="22" t="s">
        <v>4513</v>
      </c>
      <c r="BI272" s="22" t="s">
        <v>4513</v>
      </c>
      <c r="BJ272" s="22"/>
      <c r="BK272" s="22"/>
      <c r="BL272" s="19" t="s">
        <v>4513</v>
      </c>
      <c r="BM272" s="22" t="s">
        <v>4513</v>
      </c>
      <c r="BN272" s="22" t="s">
        <v>4513</v>
      </c>
      <c r="BO272" s="22"/>
      <c r="BP272" s="22"/>
      <c r="BQ272" s="19" t="s">
        <v>64</v>
      </c>
      <c r="BR272" s="22"/>
      <c r="BS272" s="22"/>
      <c r="BT272" s="19">
        <v>63</v>
      </c>
      <c r="BU272" s="22"/>
      <c r="BV272" s="19"/>
      <c r="BW272" s="19"/>
      <c r="BX272" s="19">
        <v>2023</v>
      </c>
      <c r="BY272" s="95" t="str">
        <f>IFERROR(
IF(OR(AZ272="anulado",AZ272="stand by"),CONCATENATE(AZ272,": ",AT272),
IF(OR(YEAR(BA272)=2022,YEAR(BA272)=2023),CONCATENATE("Se activó en ",YEAR(BA272)),
IF(AND(OR(AZ272="En proceso",AZ272="facturando"),AND(AV272="-",BA272="")),"Por revisar",
IF(BA272="",IF(AV272="NUEVAS",CONCATENATE("Estado: ",AZ272,", ",AV272),
IF(AX272=Meses!$A$3,"Por revisar",
IF(AT272="","Sin registro","En programación Frcst."))),"En programación")))),
"Error")</f>
        <v>Se activó en 2023</v>
      </c>
      <c r="BZ272" s="14" t="str">
        <f t="shared" si="12"/>
        <v/>
      </c>
      <c r="CA272" s="95" t="str">
        <f>IF(BY272="En programación Frcst.",VLOOKUP(AX272,Meses!$A$1:$H$14,3+HLOOKUP(Cronograma!AV272,Meses!$D$1:$G$2,2,FALSE),FALSE),
IF(BY272="En programación",BA272,""))</f>
        <v/>
      </c>
      <c r="CB272" s="95" t="str">
        <f t="shared" si="13"/>
        <v/>
      </c>
      <c r="CC272" s="91" t="str">
        <f>IFERROR(
(VLOOKUP(MONTH(CA272),Meses!$B$3:$C$14,2,FALSE)-DAY(CA272))/VLOOKUP(MONTH(CA272),Meses!$B$3:$C$14,2,FALSE)*CD272,
"")</f>
        <v/>
      </c>
      <c r="CD272" s="92">
        <f t="shared" si="14"/>
        <v>999</v>
      </c>
    </row>
    <row r="273" spans="1:82" ht="31.8" thickBot="1" x14ac:dyDescent="0.6">
      <c r="A273" s="25" t="s">
        <v>873</v>
      </c>
      <c r="B273" s="25" t="s">
        <v>878</v>
      </c>
      <c r="C273" s="25" t="s">
        <v>879</v>
      </c>
      <c r="D273" s="25" t="s">
        <v>53</v>
      </c>
      <c r="E273" s="26">
        <v>45006</v>
      </c>
      <c r="F273" s="26">
        <v>45126.597488425927</v>
      </c>
      <c r="G273" s="26">
        <v>45008</v>
      </c>
      <c r="H273" s="26">
        <v>45027</v>
      </c>
      <c r="I273" s="26">
        <v>45070</v>
      </c>
      <c r="J273" s="26">
        <v>45070</v>
      </c>
      <c r="K273" s="120" t="s">
        <v>4554</v>
      </c>
      <c r="L273" s="25">
        <v>2023070851</v>
      </c>
      <c r="M273" s="26">
        <v>45113</v>
      </c>
      <c r="N273" s="26">
        <v>45127</v>
      </c>
      <c r="O273" s="25" t="s">
        <v>135</v>
      </c>
      <c r="P273" s="25" t="s">
        <v>135</v>
      </c>
      <c r="Q273" s="25" t="s">
        <v>55</v>
      </c>
      <c r="R273" s="25">
        <v>793</v>
      </c>
      <c r="S273" s="25" t="s">
        <v>4593</v>
      </c>
      <c r="T273" s="25" t="s">
        <v>4593</v>
      </c>
      <c r="U273" s="25" t="e">
        <v>#NAME?</v>
      </c>
      <c r="V273" s="25" t="s">
        <v>80</v>
      </c>
      <c r="W273" s="25" t="s">
        <v>352</v>
      </c>
      <c r="X273" s="23">
        <v>45057</v>
      </c>
      <c r="Y273" s="23">
        <v>45064</v>
      </c>
      <c r="Z273" s="23">
        <v>45057</v>
      </c>
      <c r="AA273" s="23">
        <v>45057</v>
      </c>
      <c r="AB273" s="23">
        <v>45060</v>
      </c>
      <c r="AC273" s="23">
        <v>45064</v>
      </c>
      <c r="AD273" s="25" t="s">
        <v>58</v>
      </c>
      <c r="AE273" s="23">
        <v>45066</v>
      </c>
      <c r="AF273" s="25" t="s">
        <v>58</v>
      </c>
      <c r="AG273" s="23">
        <v>45066</v>
      </c>
      <c r="AH273" s="26">
        <v>45070</v>
      </c>
      <c r="AI273" s="25">
        <v>64</v>
      </c>
      <c r="AJ273" s="25">
        <v>19</v>
      </c>
      <c r="AK273" s="25">
        <v>43</v>
      </c>
      <c r="AL273" s="25" t="s">
        <v>15</v>
      </c>
      <c r="AM273" s="25" t="s">
        <v>4556</v>
      </c>
      <c r="AN273" s="25">
        <v>24</v>
      </c>
      <c r="AO273" s="27"/>
      <c r="AP273" s="25" t="s">
        <v>139</v>
      </c>
      <c r="AQ273" s="25" t="s">
        <v>140</v>
      </c>
      <c r="AR273" s="25" t="s">
        <v>60</v>
      </c>
      <c r="AS273" s="25" t="s">
        <v>55</v>
      </c>
      <c r="AT273" s="25" t="s">
        <v>61</v>
      </c>
      <c r="AU273" s="25" t="s">
        <v>132</v>
      </c>
      <c r="AV273" s="25" t="s">
        <v>63</v>
      </c>
      <c r="AW273" s="25" t="s">
        <v>63</v>
      </c>
      <c r="AX273" s="25" t="s">
        <v>63</v>
      </c>
      <c r="AY273" s="25" t="s">
        <v>64</v>
      </c>
      <c r="AZ273" s="25" t="s">
        <v>3822</v>
      </c>
      <c r="BA273" s="26">
        <v>45127</v>
      </c>
      <c r="BB273" s="25">
        <v>7</v>
      </c>
      <c r="BC273" s="25">
        <v>2023</v>
      </c>
      <c r="BD273" s="25" t="s">
        <v>63</v>
      </c>
      <c r="BE273" s="25" t="s">
        <v>63</v>
      </c>
      <c r="BF273" s="25" t="s">
        <v>63</v>
      </c>
      <c r="BG273" s="25" t="s">
        <v>64</v>
      </c>
      <c r="BH273" s="27" t="s">
        <v>4513</v>
      </c>
      <c r="BI273" s="27" t="s">
        <v>4513</v>
      </c>
      <c r="BJ273" s="27"/>
      <c r="BK273" s="27"/>
      <c r="BL273" s="25" t="s">
        <v>4513</v>
      </c>
      <c r="BM273" s="27" t="s">
        <v>4513</v>
      </c>
      <c r="BN273" s="27" t="s">
        <v>4513</v>
      </c>
      <c r="BO273" s="27"/>
      <c r="BP273" s="27"/>
      <c r="BQ273" s="25" t="s">
        <v>64</v>
      </c>
      <c r="BR273" s="27"/>
      <c r="BS273" s="27"/>
      <c r="BT273" s="25">
        <v>64</v>
      </c>
      <c r="BU273" s="27"/>
      <c r="BV273" s="25"/>
      <c r="BW273" s="25"/>
      <c r="BX273" s="25">
        <v>2023</v>
      </c>
      <c r="BY273" s="95" t="str">
        <f>IFERROR(
IF(OR(AZ273="anulado",AZ273="stand by"),CONCATENATE(AZ273,": ",AT273),
IF(OR(YEAR(BA273)=2022,YEAR(BA273)=2023),CONCATENATE("Se activó en ",YEAR(BA273)),
IF(AND(OR(AZ273="En proceso",AZ273="facturando"),AND(AV273="-",BA273="")),"Por revisar",
IF(BA273="",IF(AV273="NUEVAS",CONCATENATE("Estado: ",AZ273,", ",AV273),
IF(AX273=Meses!$A$3,"Por revisar",
IF(AT273="","Sin registro","En programación Frcst."))),"En programación")))),
"Error")</f>
        <v>Se activó en 2023</v>
      </c>
      <c r="BZ273" s="14" t="str">
        <f t="shared" si="12"/>
        <v/>
      </c>
      <c r="CA273" s="95" t="str">
        <f>IF(BY273="En programación Frcst.",VLOOKUP(AX273,Meses!$A$1:$H$14,3+HLOOKUP(Cronograma!AV273,Meses!$D$1:$G$2,2,FALSE),FALSE),
IF(BY273="En programación",BA273,""))</f>
        <v/>
      </c>
      <c r="CB273" s="95" t="str">
        <f t="shared" si="13"/>
        <v/>
      </c>
      <c r="CC273" s="91" t="str">
        <f>IFERROR(
(VLOOKUP(MONTH(CA273),Meses!$B$3:$C$14,2,FALSE)-DAY(CA273))/VLOOKUP(MONTH(CA273),Meses!$B$3:$C$14,2,FALSE)*CD273,
"")</f>
        <v/>
      </c>
      <c r="CD273" s="92">
        <f t="shared" si="14"/>
        <v>793</v>
      </c>
    </row>
    <row r="274" spans="1:82" ht="31.8" thickBot="1" x14ac:dyDescent="0.6">
      <c r="A274" s="19" t="s">
        <v>873</v>
      </c>
      <c r="B274" s="19" t="s">
        <v>880</v>
      </c>
      <c r="C274" s="19" t="s">
        <v>881</v>
      </c>
      <c r="D274" s="19" t="s">
        <v>53</v>
      </c>
      <c r="E274" s="21">
        <v>45006</v>
      </c>
      <c r="F274" s="21">
        <v>45126.598692129628</v>
      </c>
      <c r="G274" s="21">
        <v>45008</v>
      </c>
      <c r="H274" s="21">
        <v>45027</v>
      </c>
      <c r="I274" s="21">
        <v>45070</v>
      </c>
      <c r="J274" s="21">
        <v>45070</v>
      </c>
      <c r="K274" s="119" t="s">
        <v>4554</v>
      </c>
      <c r="L274" s="19">
        <v>2023070852</v>
      </c>
      <c r="M274" s="21">
        <v>45113</v>
      </c>
      <c r="N274" s="21">
        <v>45127</v>
      </c>
      <c r="O274" s="19" t="s">
        <v>135</v>
      </c>
      <c r="P274" s="19" t="s">
        <v>135</v>
      </c>
      <c r="Q274" s="19" t="s">
        <v>55</v>
      </c>
      <c r="R274" s="19">
        <v>815</v>
      </c>
      <c r="S274" s="19" t="s">
        <v>4593</v>
      </c>
      <c r="T274" s="19" t="s">
        <v>4593</v>
      </c>
      <c r="U274" s="19" t="e">
        <v>#NAME?</v>
      </c>
      <c r="V274" s="19" t="s">
        <v>80</v>
      </c>
      <c r="W274" s="19" t="s">
        <v>352</v>
      </c>
      <c r="X274" s="23">
        <v>45057</v>
      </c>
      <c r="Y274" s="23">
        <v>45064</v>
      </c>
      <c r="Z274" s="23">
        <v>45057</v>
      </c>
      <c r="AA274" s="23">
        <v>45057</v>
      </c>
      <c r="AB274" s="23">
        <v>45060</v>
      </c>
      <c r="AC274" s="23">
        <v>45064</v>
      </c>
      <c r="AD274" s="19" t="s">
        <v>58</v>
      </c>
      <c r="AE274" s="23">
        <v>45066</v>
      </c>
      <c r="AF274" s="19" t="s">
        <v>58</v>
      </c>
      <c r="AG274" s="23">
        <v>45066</v>
      </c>
      <c r="AH274" s="21">
        <v>45070</v>
      </c>
      <c r="AI274" s="19">
        <v>64</v>
      </c>
      <c r="AJ274" s="19">
        <v>19</v>
      </c>
      <c r="AK274" s="19">
        <v>43</v>
      </c>
      <c r="AL274" s="19" t="s">
        <v>15</v>
      </c>
      <c r="AM274" s="19" t="s">
        <v>4556</v>
      </c>
      <c r="AN274" s="19">
        <v>24</v>
      </c>
      <c r="AO274" s="22"/>
      <c r="AP274" s="19" t="s">
        <v>139</v>
      </c>
      <c r="AQ274" s="19" t="s">
        <v>140</v>
      </c>
      <c r="AR274" s="19" t="s">
        <v>60</v>
      </c>
      <c r="AS274" s="19" t="s">
        <v>55</v>
      </c>
      <c r="AT274" s="19" t="s">
        <v>61</v>
      </c>
      <c r="AU274" s="19" t="s">
        <v>132</v>
      </c>
      <c r="AV274" s="19" t="s">
        <v>63</v>
      </c>
      <c r="AW274" s="19" t="s">
        <v>63</v>
      </c>
      <c r="AX274" s="19" t="s">
        <v>63</v>
      </c>
      <c r="AY274" s="19" t="s">
        <v>64</v>
      </c>
      <c r="AZ274" s="19" t="s">
        <v>3822</v>
      </c>
      <c r="BA274" s="21">
        <v>45127</v>
      </c>
      <c r="BB274" s="19">
        <v>7</v>
      </c>
      <c r="BC274" s="19">
        <v>2023</v>
      </c>
      <c r="BD274" s="19" t="s">
        <v>63</v>
      </c>
      <c r="BE274" s="19" t="s">
        <v>63</v>
      </c>
      <c r="BF274" s="19" t="s">
        <v>63</v>
      </c>
      <c r="BG274" s="19" t="s">
        <v>64</v>
      </c>
      <c r="BH274" s="22" t="s">
        <v>4513</v>
      </c>
      <c r="BI274" s="22" t="s">
        <v>4513</v>
      </c>
      <c r="BJ274" s="22"/>
      <c r="BK274" s="22"/>
      <c r="BL274" s="19" t="s">
        <v>4513</v>
      </c>
      <c r="BM274" s="22" t="s">
        <v>4513</v>
      </c>
      <c r="BN274" s="22" t="s">
        <v>4513</v>
      </c>
      <c r="BO274" s="22"/>
      <c r="BP274" s="22"/>
      <c r="BQ274" s="19" t="s">
        <v>64</v>
      </c>
      <c r="BR274" s="22"/>
      <c r="BS274" s="22"/>
      <c r="BT274" s="19">
        <v>64</v>
      </c>
      <c r="BU274" s="22"/>
      <c r="BV274" s="19"/>
      <c r="BW274" s="19"/>
      <c r="BX274" s="19">
        <v>2023</v>
      </c>
      <c r="BY274" s="95" t="str">
        <f>IFERROR(
IF(OR(AZ274="anulado",AZ274="stand by"),CONCATENATE(AZ274,": ",AT274),
IF(OR(YEAR(BA274)=2022,YEAR(BA274)=2023),CONCATENATE("Se activó en ",YEAR(BA274)),
IF(AND(OR(AZ274="En proceso",AZ274="facturando"),AND(AV274="-",BA274="")),"Por revisar",
IF(BA274="",IF(AV274="NUEVAS",CONCATENATE("Estado: ",AZ274,", ",AV274),
IF(AX274=Meses!$A$3,"Por revisar",
IF(AT274="","Sin registro","En programación Frcst."))),"En programación")))),
"Error")</f>
        <v>Se activó en 2023</v>
      </c>
      <c r="BZ274" s="14" t="str">
        <f t="shared" si="12"/>
        <v/>
      </c>
      <c r="CA274" s="95" t="str">
        <f>IF(BY274="En programación Frcst.",VLOOKUP(AX274,Meses!$A$1:$H$14,3+HLOOKUP(Cronograma!AV274,Meses!$D$1:$G$2,2,FALSE),FALSE),
IF(BY274="En programación",BA274,""))</f>
        <v/>
      </c>
      <c r="CB274" s="95" t="str">
        <f t="shared" si="13"/>
        <v/>
      </c>
      <c r="CC274" s="91" t="str">
        <f>IFERROR(
(VLOOKUP(MONTH(CA274),Meses!$B$3:$C$14,2,FALSE)-DAY(CA274))/VLOOKUP(MONTH(CA274),Meses!$B$3:$C$14,2,FALSE)*CD274,
"")</f>
        <v/>
      </c>
      <c r="CD274" s="92">
        <f t="shared" si="14"/>
        <v>815</v>
      </c>
    </row>
    <row r="275" spans="1:82" ht="31.8" thickBot="1" x14ac:dyDescent="0.6">
      <c r="A275" s="25" t="s">
        <v>873</v>
      </c>
      <c r="B275" s="25" t="s">
        <v>882</v>
      </c>
      <c r="C275" s="25" t="s">
        <v>883</v>
      </c>
      <c r="D275" s="25" t="s">
        <v>53</v>
      </c>
      <c r="E275" s="26">
        <v>45006</v>
      </c>
      <c r="F275" s="26">
        <v>45126.601469907408</v>
      </c>
      <c r="G275" s="26">
        <v>45008</v>
      </c>
      <c r="H275" s="26">
        <v>45027</v>
      </c>
      <c r="I275" s="26">
        <v>45070</v>
      </c>
      <c r="J275" s="26">
        <v>45070</v>
      </c>
      <c r="K275" s="120" t="s">
        <v>4554</v>
      </c>
      <c r="L275" s="25">
        <v>2023070853</v>
      </c>
      <c r="M275" s="26">
        <v>45113</v>
      </c>
      <c r="N275" s="26">
        <v>45127</v>
      </c>
      <c r="O275" s="25" t="s">
        <v>135</v>
      </c>
      <c r="P275" s="25" t="s">
        <v>135</v>
      </c>
      <c r="Q275" s="25" t="s">
        <v>55</v>
      </c>
      <c r="R275" s="25">
        <v>777</v>
      </c>
      <c r="S275" s="25" t="s">
        <v>4593</v>
      </c>
      <c r="T275" s="25" t="s">
        <v>4593</v>
      </c>
      <c r="U275" s="25" t="e">
        <v>#NAME?</v>
      </c>
      <c r="V275" s="25" t="s">
        <v>80</v>
      </c>
      <c r="W275" s="25" t="s">
        <v>352</v>
      </c>
      <c r="X275" s="23">
        <v>45057</v>
      </c>
      <c r="Y275" s="23">
        <v>45064</v>
      </c>
      <c r="Z275" s="23">
        <v>45057</v>
      </c>
      <c r="AA275" s="23">
        <v>45057</v>
      </c>
      <c r="AB275" s="23">
        <v>45060</v>
      </c>
      <c r="AC275" s="23">
        <v>45064</v>
      </c>
      <c r="AD275" s="25" t="s">
        <v>58</v>
      </c>
      <c r="AE275" s="23">
        <v>45066</v>
      </c>
      <c r="AF275" s="25" t="s">
        <v>58</v>
      </c>
      <c r="AG275" s="23">
        <v>45066</v>
      </c>
      <c r="AH275" s="26">
        <v>45070</v>
      </c>
      <c r="AI275" s="25">
        <v>64</v>
      </c>
      <c r="AJ275" s="25">
        <v>19</v>
      </c>
      <c r="AK275" s="25">
        <v>43</v>
      </c>
      <c r="AL275" s="25" t="s">
        <v>15</v>
      </c>
      <c r="AM275" s="25" t="s">
        <v>4556</v>
      </c>
      <c r="AN275" s="25">
        <v>24</v>
      </c>
      <c r="AO275" s="27"/>
      <c r="AP275" s="25" t="s">
        <v>139</v>
      </c>
      <c r="AQ275" s="25" t="s">
        <v>140</v>
      </c>
      <c r="AR275" s="25" t="s">
        <v>60</v>
      </c>
      <c r="AS275" s="25" t="s">
        <v>55</v>
      </c>
      <c r="AT275" s="25" t="s">
        <v>61</v>
      </c>
      <c r="AU275" s="25" t="s">
        <v>132</v>
      </c>
      <c r="AV275" s="25" t="s">
        <v>63</v>
      </c>
      <c r="AW275" s="25" t="s">
        <v>63</v>
      </c>
      <c r="AX275" s="25" t="s">
        <v>63</v>
      </c>
      <c r="AY275" s="25" t="s">
        <v>64</v>
      </c>
      <c r="AZ275" s="25" t="s">
        <v>3822</v>
      </c>
      <c r="BA275" s="26">
        <v>45127</v>
      </c>
      <c r="BB275" s="25">
        <v>7</v>
      </c>
      <c r="BC275" s="25">
        <v>2023</v>
      </c>
      <c r="BD275" s="25" t="s">
        <v>63</v>
      </c>
      <c r="BE275" s="25" t="s">
        <v>63</v>
      </c>
      <c r="BF275" s="25" t="s">
        <v>63</v>
      </c>
      <c r="BG275" s="25" t="s">
        <v>64</v>
      </c>
      <c r="BH275" s="27" t="s">
        <v>4513</v>
      </c>
      <c r="BI275" s="27" t="s">
        <v>4513</v>
      </c>
      <c r="BJ275" s="27"/>
      <c r="BK275" s="27"/>
      <c r="BL275" s="25" t="s">
        <v>4513</v>
      </c>
      <c r="BM275" s="27" t="s">
        <v>4513</v>
      </c>
      <c r="BN275" s="27" t="s">
        <v>4513</v>
      </c>
      <c r="BO275" s="27"/>
      <c r="BP275" s="27"/>
      <c r="BQ275" s="25" t="s">
        <v>64</v>
      </c>
      <c r="BR275" s="27"/>
      <c r="BS275" s="27"/>
      <c r="BT275" s="25">
        <v>64</v>
      </c>
      <c r="BU275" s="27"/>
      <c r="BV275" s="25"/>
      <c r="BW275" s="25"/>
      <c r="BX275" s="25">
        <v>2023</v>
      </c>
      <c r="BY275" s="95" t="str">
        <f>IFERROR(
IF(OR(AZ275="anulado",AZ275="stand by"),CONCATENATE(AZ275,": ",AT275),
IF(OR(YEAR(BA275)=2022,YEAR(BA275)=2023),CONCATENATE("Se activó en ",YEAR(BA275)),
IF(AND(OR(AZ275="En proceso",AZ275="facturando"),AND(AV275="-",BA275="")),"Por revisar",
IF(BA275="",IF(AV275="NUEVAS",CONCATENATE("Estado: ",AZ275,", ",AV275),
IF(AX275=Meses!$A$3,"Por revisar",
IF(AT275="","Sin registro","En programación Frcst."))),"En programación")))),
"Error")</f>
        <v>Se activó en 2023</v>
      </c>
      <c r="BZ275" s="14" t="str">
        <f t="shared" si="12"/>
        <v/>
      </c>
      <c r="CA275" s="95" t="str">
        <f>IF(BY275="En programación Frcst.",VLOOKUP(AX275,Meses!$A$1:$H$14,3+HLOOKUP(Cronograma!AV275,Meses!$D$1:$G$2,2,FALSE),FALSE),
IF(BY275="En programación",BA275,""))</f>
        <v/>
      </c>
      <c r="CB275" s="95" t="str">
        <f t="shared" si="13"/>
        <v/>
      </c>
      <c r="CC275" s="91" t="str">
        <f>IFERROR(
(VLOOKUP(MONTH(CA275),Meses!$B$3:$C$14,2,FALSE)-DAY(CA275))/VLOOKUP(MONTH(CA275),Meses!$B$3:$C$14,2,FALSE)*CD275,
"")</f>
        <v/>
      </c>
      <c r="CD275" s="92">
        <f t="shared" si="14"/>
        <v>777</v>
      </c>
    </row>
    <row r="276" spans="1:82" ht="31.8" thickBot="1" x14ac:dyDescent="0.6">
      <c r="A276" s="19" t="s">
        <v>873</v>
      </c>
      <c r="B276" s="19" t="s">
        <v>884</v>
      </c>
      <c r="C276" s="19" t="s">
        <v>885</v>
      </c>
      <c r="D276" s="19" t="s">
        <v>53</v>
      </c>
      <c r="E276" s="21">
        <v>45006</v>
      </c>
      <c r="F276" s="21">
        <v>45126.603333333333</v>
      </c>
      <c r="G276" s="21">
        <v>45008</v>
      </c>
      <c r="H276" s="21">
        <v>45027</v>
      </c>
      <c r="I276" s="21">
        <v>45070</v>
      </c>
      <c r="J276" s="21">
        <v>45070</v>
      </c>
      <c r="K276" s="119" t="s">
        <v>4554</v>
      </c>
      <c r="L276" s="19">
        <v>2023070857</v>
      </c>
      <c r="M276" s="21">
        <v>45113</v>
      </c>
      <c r="N276" s="21">
        <v>45127</v>
      </c>
      <c r="O276" s="19" t="s">
        <v>135</v>
      </c>
      <c r="P276" s="19" t="s">
        <v>135</v>
      </c>
      <c r="Q276" s="19" t="s">
        <v>55</v>
      </c>
      <c r="R276" s="19">
        <v>1379</v>
      </c>
      <c r="S276" s="19" t="s">
        <v>4593</v>
      </c>
      <c r="T276" s="19" t="s">
        <v>4593</v>
      </c>
      <c r="U276" s="19" t="e">
        <v>#NAME?</v>
      </c>
      <c r="V276" s="19" t="s">
        <v>80</v>
      </c>
      <c r="W276" s="19" t="s">
        <v>352</v>
      </c>
      <c r="X276" s="23">
        <v>45057</v>
      </c>
      <c r="Y276" s="23">
        <v>45064</v>
      </c>
      <c r="Z276" s="23">
        <v>45057</v>
      </c>
      <c r="AA276" s="23">
        <v>45057</v>
      </c>
      <c r="AB276" s="23">
        <v>45060</v>
      </c>
      <c r="AC276" s="23">
        <v>45064</v>
      </c>
      <c r="AD276" s="19" t="s">
        <v>58</v>
      </c>
      <c r="AE276" s="23">
        <v>45066</v>
      </c>
      <c r="AF276" s="19" t="s">
        <v>58</v>
      </c>
      <c r="AG276" s="23">
        <v>45066</v>
      </c>
      <c r="AH276" s="21">
        <v>45070</v>
      </c>
      <c r="AI276" s="19">
        <v>64</v>
      </c>
      <c r="AJ276" s="19">
        <v>19</v>
      </c>
      <c r="AK276" s="19">
        <v>43</v>
      </c>
      <c r="AL276" s="19" t="s">
        <v>15</v>
      </c>
      <c r="AM276" s="19" t="s">
        <v>4556</v>
      </c>
      <c r="AN276" s="19">
        <v>24</v>
      </c>
      <c r="AO276" s="22"/>
      <c r="AP276" s="19" t="s">
        <v>139</v>
      </c>
      <c r="AQ276" s="19" t="s">
        <v>140</v>
      </c>
      <c r="AR276" s="19" t="s">
        <v>60</v>
      </c>
      <c r="AS276" s="19" t="s">
        <v>55</v>
      </c>
      <c r="AT276" s="19" t="s">
        <v>61</v>
      </c>
      <c r="AU276" s="19" t="s">
        <v>132</v>
      </c>
      <c r="AV276" s="19" t="s">
        <v>63</v>
      </c>
      <c r="AW276" s="19" t="s">
        <v>63</v>
      </c>
      <c r="AX276" s="19" t="s">
        <v>63</v>
      </c>
      <c r="AY276" s="19" t="s">
        <v>64</v>
      </c>
      <c r="AZ276" s="19" t="s">
        <v>3822</v>
      </c>
      <c r="BA276" s="21">
        <v>45127</v>
      </c>
      <c r="BB276" s="19">
        <v>7</v>
      </c>
      <c r="BC276" s="19">
        <v>2023</v>
      </c>
      <c r="BD276" s="19" t="s">
        <v>63</v>
      </c>
      <c r="BE276" s="19" t="s">
        <v>63</v>
      </c>
      <c r="BF276" s="19" t="s">
        <v>63</v>
      </c>
      <c r="BG276" s="19" t="s">
        <v>64</v>
      </c>
      <c r="BH276" s="22" t="s">
        <v>4513</v>
      </c>
      <c r="BI276" s="22" t="s">
        <v>4513</v>
      </c>
      <c r="BJ276" s="22"/>
      <c r="BK276" s="22"/>
      <c r="BL276" s="19" t="s">
        <v>4513</v>
      </c>
      <c r="BM276" s="22" t="s">
        <v>4513</v>
      </c>
      <c r="BN276" s="22" t="s">
        <v>4513</v>
      </c>
      <c r="BO276" s="22"/>
      <c r="BP276" s="22"/>
      <c r="BQ276" s="19" t="s">
        <v>64</v>
      </c>
      <c r="BR276" s="22"/>
      <c r="BS276" s="22"/>
      <c r="BT276" s="19">
        <v>64</v>
      </c>
      <c r="BU276" s="22"/>
      <c r="BV276" s="19"/>
      <c r="BW276" s="19"/>
      <c r="BX276" s="19">
        <v>2023</v>
      </c>
      <c r="BY276" s="95" t="str">
        <f>IFERROR(
IF(OR(AZ276="anulado",AZ276="stand by"),CONCATENATE(AZ276,": ",AT276),
IF(OR(YEAR(BA276)=2022,YEAR(BA276)=2023),CONCATENATE("Se activó en ",YEAR(BA276)),
IF(AND(OR(AZ276="En proceso",AZ276="facturando"),AND(AV276="-",BA276="")),"Por revisar",
IF(BA276="",IF(AV276="NUEVAS",CONCATENATE("Estado: ",AZ276,", ",AV276),
IF(AX276=Meses!$A$3,"Por revisar",
IF(AT276="","Sin registro","En programación Frcst."))),"En programación")))),
"Error")</f>
        <v>Se activó en 2023</v>
      </c>
      <c r="BZ276" s="14" t="str">
        <f t="shared" si="12"/>
        <v/>
      </c>
      <c r="CA276" s="95" t="str">
        <f>IF(BY276="En programación Frcst.",VLOOKUP(AX276,Meses!$A$1:$H$14,3+HLOOKUP(Cronograma!AV276,Meses!$D$1:$G$2,2,FALSE),FALSE),
IF(BY276="En programación",BA276,""))</f>
        <v/>
      </c>
      <c r="CB276" s="95" t="str">
        <f t="shared" si="13"/>
        <v/>
      </c>
      <c r="CC276" s="91" t="str">
        <f>IFERROR(
(VLOOKUP(MONTH(CA276),Meses!$B$3:$C$14,2,FALSE)-DAY(CA276))/VLOOKUP(MONTH(CA276),Meses!$B$3:$C$14,2,FALSE)*CD276,
"")</f>
        <v/>
      </c>
      <c r="CD276" s="92">
        <f t="shared" si="14"/>
        <v>1379</v>
      </c>
    </row>
    <row r="277" spans="1:82" ht="31.8" thickBot="1" x14ac:dyDescent="0.6">
      <c r="A277" s="25" t="s">
        <v>873</v>
      </c>
      <c r="B277" s="25" t="s">
        <v>886</v>
      </c>
      <c r="C277" s="25" t="s">
        <v>887</v>
      </c>
      <c r="D277" s="25" t="s">
        <v>53</v>
      </c>
      <c r="E277" s="26">
        <v>45006</v>
      </c>
      <c r="F277" s="26">
        <v>45126.592662037037</v>
      </c>
      <c r="G277" s="26">
        <v>45008</v>
      </c>
      <c r="H277" s="26">
        <v>45027</v>
      </c>
      <c r="I277" s="26">
        <v>45070</v>
      </c>
      <c r="J277" s="26">
        <v>45070</v>
      </c>
      <c r="K277" s="120" t="s">
        <v>4554</v>
      </c>
      <c r="L277" s="25">
        <v>2023070869</v>
      </c>
      <c r="M277" s="26">
        <v>45113</v>
      </c>
      <c r="N277" s="26">
        <v>45127</v>
      </c>
      <c r="O277" s="25" t="s">
        <v>135</v>
      </c>
      <c r="P277" s="25" t="s">
        <v>135</v>
      </c>
      <c r="Q277" s="25" t="s">
        <v>55</v>
      </c>
      <c r="R277" s="25">
        <v>1441</v>
      </c>
      <c r="S277" s="25" t="s">
        <v>4593</v>
      </c>
      <c r="T277" s="25" t="s">
        <v>4593</v>
      </c>
      <c r="U277" s="25" t="e">
        <v>#NAME?</v>
      </c>
      <c r="V277" s="25" t="s">
        <v>80</v>
      </c>
      <c r="W277" s="25" t="s">
        <v>352</v>
      </c>
      <c r="X277" s="23">
        <v>45057</v>
      </c>
      <c r="Y277" s="23">
        <v>45064</v>
      </c>
      <c r="Z277" s="23">
        <v>45057</v>
      </c>
      <c r="AA277" s="23">
        <v>45057</v>
      </c>
      <c r="AB277" s="23">
        <v>45060</v>
      </c>
      <c r="AC277" s="23">
        <v>45064</v>
      </c>
      <c r="AD277" s="25" t="s">
        <v>58</v>
      </c>
      <c r="AE277" s="23">
        <v>45066</v>
      </c>
      <c r="AF277" s="25" t="s">
        <v>58</v>
      </c>
      <c r="AG277" s="23">
        <v>45066</v>
      </c>
      <c r="AH277" s="26">
        <v>45070</v>
      </c>
      <c r="AI277" s="25">
        <v>64</v>
      </c>
      <c r="AJ277" s="25">
        <v>19</v>
      </c>
      <c r="AK277" s="25">
        <v>43</v>
      </c>
      <c r="AL277" s="25" t="s">
        <v>15</v>
      </c>
      <c r="AM277" s="25" t="s">
        <v>4556</v>
      </c>
      <c r="AN277" s="25">
        <v>24</v>
      </c>
      <c r="AO277" s="27"/>
      <c r="AP277" s="25" t="s">
        <v>139</v>
      </c>
      <c r="AQ277" s="25" t="s">
        <v>140</v>
      </c>
      <c r="AR277" s="25" t="s">
        <v>60</v>
      </c>
      <c r="AS277" s="25" t="s">
        <v>55</v>
      </c>
      <c r="AT277" s="25" t="s">
        <v>61</v>
      </c>
      <c r="AU277" s="25" t="s">
        <v>132</v>
      </c>
      <c r="AV277" s="25" t="s">
        <v>63</v>
      </c>
      <c r="AW277" s="25" t="s">
        <v>63</v>
      </c>
      <c r="AX277" s="25" t="s">
        <v>63</v>
      </c>
      <c r="AY277" s="25" t="s">
        <v>64</v>
      </c>
      <c r="AZ277" s="25" t="s">
        <v>3822</v>
      </c>
      <c r="BA277" s="26">
        <v>45127</v>
      </c>
      <c r="BB277" s="25">
        <v>7</v>
      </c>
      <c r="BC277" s="25">
        <v>2023</v>
      </c>
      <c r="BD277" s="25" t="s">
        <v>63</v>
      </c>
      <c r="BE277" s="25" t="s">
        <v>63</v>
      </c>
      <c r="BF277" s="25" t="s">
        <v>63</v>
      </c>
      <c r="BG277" s="25" t="s">
        <v>64</v>
      </c>
      <c r="BH277" s="27" t="s">
        <v>4513</v>
      </c>
      <c r="BI277" s="27" t="s">
        <v>4513</v>
      </c>
      <c r="BJ277" s="27"/>
      <c r="BK277" s="27"/>
      <c r="BL277" s="25" t="s">
        <v>4513</v>
      </c>
      <c r="BM277" s="27" t="s">
        <v>4513</v>
      </c>
      <c r="BN277" s="27" t="s">
        <v>4513</v>
      </c>
      <c r="BO277" s="27"/>
      <c r="BP277" s="27"/>
      <c r="BQ277" s="25" t="s">
        <v>64</v>
      </c>
      <c r="BR277" s="27"/>
      <c r="BS277" s="27"/>
      <c r="BT277" s="25">
        <v>64</v>
      </c>
      <c r="BU277" s="27"/>
      <c r="BV277" s="25"/>
      <c r="BW277" s="25"/>
      <c r="BX277" s="25">
        <v>2023</v>
      </c>
      <c r="BY277" s="95" t="str">
        <f>IFERROR(
IF(OR(AZ277="anulado",AZ277="stand by"),CONCATENATE(AZ277,": ",AT277),
IF(OR(YEAR(BA277)=2022,YEAR(BA277)=2023),CONCATENATE("Se activó en ",YEAR(BA277)),
IF(AND(OR(AZ277="En proceso",AZ277="facturando"),AND(AV277="-",BA277="")),"Por revisar",
IF(BA277="",IF(AV277="NUEVAS",CONCATENATE("Estado: ",AZ277,", ",AV277),
IF(AX277=Meses!$A$3,"Por revisar",
IF(AT277="","Sin registro","En programación Frcst."))),"En programación")))),
"Error")</f>
        <v>Se activó en 2023</v>
      </c>
      <c r="BZ277" s="14" t="str">
        <f t="shared" si="12"/>
        <v/>
      </c>
      <c r="CA277" s="95" t="str">
        <f>IF(BY277="En programación Frcst.",VLOOKUP(AX277,Meses!$A$1:$H$14,3+HLOOKUP(Cronograma!AV277,Meses!$D$1:$G$2,2,FALSE),FALSE),
IF(BY277="En programación",BA277,""))</f>
        <v/>
      </c>
      <c r="CB277" s="95" t="str">
        <f t="shared" si="13"/>
        <v/>
      </c>
      <c r="CC277" s="91" t="str">
        <f>IFERROR(
(VLOOKUP(MONTH(CA277),Meses!$B$3:$C$14,2,FALSE)-DAY(CA277))/VLOOKUP(MONTH(CA277),Meses!$B$3:$C$14,2,FALSE)*CD277,
"")</f>
        <v/>
      </c>
      <c r="CD277" s="92">
        <f t="shared" si="14"/>
        <v>1441</v>
      </c>
    </row>
    <row r="278" spans="1:82" ht="31.8" thickBot="1" x14ac:dyDescent="0.6">
      <c r="A278" s="19" t="s">
        <v>873</v>
      </c>
      <c r="B278" s="19" t="s">
        <v>888</v>
      </c>
      <c r="C278" s="19" t="s">
        <v>889</v>
      </c>
      <c r="D278" s="19" t="s">
        <v>53</v>
      </c>
      <c r="E278" s="21">
        <v>45006</v>
      </c>
      <c r="F278" s="21">
        <v>45126.608506944453</v>
      </c>
      <c r="G278" s="21">
        <v>45008</v>
      </c>
      <c r="H278" s="21">
        <v>45027</v>
      </c>
      <c r="I278" s="21">
        <v>45069</v>
      </c>
      <c r="J278" s="21">
        <v>45069</v>
      </c>
      <c r="K278" s="119" t="s">
        <v>4554</v>
      </c>
      <c r="L278" s="19">
        <v>2023070866</v>
      </c>
      <c r="M278" s="21">
        <v>45113</v>
      </c>
      <c r="N278" s="21">
        <v>45127</v>
      </c>
      <c r="O278" s="19" t="s">
        <v>135</v>
      </c>
      <c r="P278" s="19" t="s">
        <v>135</v>
      </c>
      <c r="Q278" s="19" t="s">
        <v>55</v>
      </c>
      <c r="R278" s="19">
        <v>1260</v>
      </c>
      <c r="S278" s="19" t="s">
        <v>4593</v>
      </c>
      <c r="T278" s="19" t="s">
        <v>4593</v>
      </c>
      <c r="U278" s="19" t="e">
        <v>#NAME?</v>
      </c>
      <c r="V278" s="19" t="s">
        <v>80</v>
      </c>
      <c r="W278" s="19" t="s">
        <v>352</v>
      </c>
      <c r="X278" s="23">
        <v>45056</v>
      </c>
      <c r="Y278" s="23">
        <v>45063</v>
      </c>
      <c r="Z278" s="23">
        <v>45056</v>
      </c>
      <c r="AA278" s="23">
        <v>45056</v>
      </c>
      <c r="AB278" s="23">
        <v>45059</v>
      </c>
      <c r="AC278" s="23">
        <v>45063</v>
      </c>
      <c r="AD278" s="19" t="s">
        <v>58</v>
      </c>
      <c r="AE278" s="23">
        <v>45065</v>
      </c>
      <c r="AF278" s="19" t="s">
        <v>58</v>
      </c>
      <c r="AG278" s="23">
        <v>45065</v>
      </c>
      <c r="AH278" s="21">
        <v>45069</v>
      </c>
      <c r="AI278" s="19">
        <v>63</v>
      </c>
      <c r="AJ278" s="19">
        <v>19</v>
      </c>
      <c r="AK278" s="19">
        <v>42</v>
      </c>
      <c r="AL278" s="19" t="s">
        <v>15</v>
      </c>
      <c r="AM278" s="19" t="s">
        <v>4556</v>
      </c>
      <c r="AN278" s="19">
        <v>23</v>
      </c>
      <c r="AO278" s="22"/>
      <c r="AP278" s="19" t="s">
        <v>139</v>
      </c>
      <c r="AQ278" s="19" t="s">
        <v>140</v>
      </c>
      <c r="AR278" s="19" t="s">
        <v>60</v>
      </c>
      <c r="AS278" s="19" t="s">
        <v>55</v>
      </c>
      <c r="AT278" s="19" t="s">
        <v>61</v>
      </c>
      <c r="AU278" s="19" t="s">
        <v>132</v>
      </c>
      <c r="AV278" s="19" t="s">
        <v>63</v>
      </c>
      <c r="AW278" s="19" t="s">
        <v>63</v>
      </c>
      <c r="AX278" s="19" t="s">
        <v>63</v>
      </c>
      <c r="AY278" s="19" t="s">
        <v>64</v>
      </c>
      <c r="AZ278" s="19" t="s">
        <v>3822</v>
      </c>
      <c r="BA278" s="21">
        <v>45127</v>
      </c>
      <c r="BB278" s="19">
        <v>7</v>
      </c>
      <c r="BC278" s="19">
        <v>2023</v>
      </c>
      <c r="BD278" s="19" t="s">
        <v>63</v>
      </c>
      <c r="BE278" s="19" t="s">
        <v>63</v>
      </c>
      <c r="BF278" s="19" t="s">
        <v>63</v>
      </c>
      <c r="BG278" s="19" t="s">
        <v>64</v>
      </c>
      <c r="BH278" s="22" t="s">
        <v>4513</v>
      </c>
      <c r="BI278" s="22" t="s">
        <v>4513</v>
      </c>
      <c r="BJ278" s="22"/>
      <c r="BK278" s="22"/>
      <c r="BL278" s="19" t="s">
        <v>4513</v>
      </c>
      <c r="BM278" s="22" t="s">
        <v>4513</v>
      </c>
      <c r="BN278" s="22" t="s">
        <v>4513</v>
      </c>
      <c r="BO278" s="22"/>
      <c r="BP278" s="22"/>
      <c r="BQ278" s="19" t="s">
        <v>64</v>
      </c>
      <c r="BR278" s="22"/>
      <c r="BS278" s="22"/>
      <c r="BT278" s="19">
        <v>63</v>
      </c>
      <c r="BU278" s="22"/>
      <c r="BV278" s="19"/>
      <c r="BW278" s="19"/>
      <c r="BX278" s="19">
        <v>2023</v>
      </c>
      <c r="BY278" s="95" t="str">
        <f>IFERROR(
IF(OR(AZ278="anulado",AZ278="stand by"),CONCATENATE(AZ278,": ",AT278),
IF(OR(YEAR(BA278)=2022,YEAR(BA278)=2023),CONCATENATE("Se activó en ",YEAR(BA278)),
IF(AND(OR(AZ278="En proceso",AZ278="facturando"),AND(AV278="-",BA278="")),"Por revisar",
IF(BA278="",IF(AV278="NUEVAS",CONCATENATE("Estado: ",AZ278,", ",AV278),
IF(AX278=Meses!$A$3,"Por revisar",
IF(AT278="","Sin registro","En programación Frcst."))),"En programación")))),
"Error")</f>
        <v>Se activó en 2023</v>
      </c>
      <c r="BZ278" s="14" t="str">
        <f t="shared" si="12"/>
        <v/>
      </c>
      <c r="CA278" s="95" t="str">
        <f>IF(BY278="En programación Frcst.",VLOOKUP(AX278,Meses!$A$1:$H$14,3+HLOOKUP(Cronograma!AV278,Meses!$D$1:$G$2,2,FALSE),FALSE),
IF(BY278="En programación",BA278,""))</f>
        <v/>
      </c>
      <c r="CB278" s="95" t="str">
        <f t="shared" si="13"/>
        <v/>
      </c>
      <c r="CC278" s="91" t="str">
        <f>IFERROR(
(VLOOKUP(MONTH(CA278),Meses!$B$3:$C$14,2,FALSE)-DAY(CA278))/VLOOKUP(MONTH(CA278),Meses!$B$3:$C$14,2,FALSE)*CD278,
"")</f>
        <v/>
      </c>
      <c r="CD278" s="92">
        <f t="shared" si="14"/>
        <v>1260</v>
      </c>
    </row>
    <row r="279" spans="1:82" ht="31.8" thickBot="1" x14ac:dyDescent="0.6">
      <c r="A279" s="25" t="s">
        <v>873</v>
      </c>
      <c r="B279" s="25" t="s">
        <v>890</v>
      </c>
      <c r="C279" s="25" t="s">
        <v>891</v>
      </c>
      <c r="D279" s="25" t="s">
        <v>53</v>
      </c>
      <c r="E279" s="26">
        <v>45006</v>
      </c>
      <c r="F279" s="26">
        <v>45126.609513888892</v>
      </c>
      <c r="G279" s="26">
        <v>45008</v>
      </c>
      <c r="H279" s="26">
        <v>45027</v>
      </c>
      <c r="I279" s="26">
        <v>45069</v>
      </c>
      <c r="J279" s="26">
        <v>45069</v>
      </c>
      <c r="K279" s="120" t="s">
        <v>4554</v>
      </c>
      <c r="L279" s="25">
        <v>2023070863</v>
      </c>
      <c r="M279" s="26">
        <v>45113</v>
      </c>
      <c r="N279" s="26">
        <v>45127</v>
      </c>
      <c r="O279" s="25" t="s">
        <v>135</v>
      </c>
      <c r="P279" s="25" t="s">
        <v>135</v>
      </c>
      <c r="Q279" s="25" t="s">
        <v>55</v>
      </c>
      <c r="R279" s="25">
        <v>1294</v>
      </c>
      <c r="S279" s="25" t="s">
        <v>4593</v>
      </c>
      <c r="T279" s="25" t="s">
        <v>4593</v>
      </c>
      <c r="U279" s="25" t="e">
        <v>#NAME?</v>
      </c>
      <c r="V279" s="25" t="s">
        <v>80</v>
      </c>
      <c r="W279" s="25" t="s">
        <v>352</v>
      </c>
      <c r="X279" s="23">
        <v>45056</v>
      </c>
      <c r="Y279" s="23">
        <v>45063</v>
      </c>
      <c r="Z279" s="23">
        <v>45056</v>
      </c>
      <c r="AA279" s="23">
        <v>45056</v>
      </c>
      <c r="AB279" s="23">
        <v>45059</v>
      </c>
      <c r="AC279" s="23">
        <v>45063</v>
      </c>
      <c r="AD279" s="25" t="s">
        <v>58</v>
      </c>
      <c r="AE279" s="23">
        <v>45065</v>
      </c>
      <c r="AF279" s="25" t="s">
        <v>58</v>
      </c>
      <c r="AG279" s="23">
        <v>45065</v>
      </c>
      <c r="AH279" s="26">
        <v>45069</v>
      </c>
      <c r="AI279" s="25">
        <v>63</v>
      </c>
      <c r="AJ279" s="25">
        <v>19</v>
      </c>
      <c r="AK279" s="25">
        <v>42</v>
      </c>
      <c r="AL279" s="25" t="s">
        <v>15</v>
      </c>
      <c r="AM279" s="25" t="s">
        <v>4556</v>
      </c>
      <c r="AN279" s="25">
        <v>23</v>
      </c>
      <c r="AO279" s="27"/>
      <c r="AP279" s="25" t="s">
        <v>139</v>
      </c>
      <c r="AQ279" s="25" t="s">
        <v>140</v>
      </c>
      <c r="AR279" s="25" t="s">
        <v>60</v>
      </c>
      <c r="AS279" s="25" t="s">
        <v>55</v>
      </c>
      <c r="AT279" s="25" t="s">
        <v>61</v>
      </c>
      <c r="AU279" s="25" t="s">
        <v>132</v>
      </c>
      <c r="AV279" s="25" t="s">
        <v>63</v>
      </c>
      <c r="AW279" s="25" t="s">
        <v>63</v>
      </c>
      <c r="AX279" s="25" t="s">
        <v>63</v>
      </c>
      <c r="AY279" s="25" t="s">
        <v>64</v>
      </c>
      <c r="AZ279" s="25" t="s">
        <v>3822</v>
      </c>
      <c r="BA279" s="26">
        <v>45127</v>
      </c>
      <c r="BB279" s="25">
        <v>7</v>
      </c>
      <c r="BC279" s="25">
        <v>2023</v>
      </c>
      <c r="BD279" s="25" t="s">
        <v>63</v>
      </c>
      <c r="BE279" s="25" t="s">
        <v>63</v>
      </c>
      <c r="BF279" s="25" t="s">
        <v>63</v>
      </c>
      <c r="BG279" s="25" t="s">
        <v>64</v>
      </c>
      <c r="BH279" s="27" t="s">
        <v>4513</v>
      </c>
      <c r="BI279" s="27" t="s">
        <v>4513</v>
      </c>
      <c r="BJ279" s="27"/>
      <c r="BK279" s="27"/>
      <c r="BL279" s="25" t="s">
        <v>4513</v>
      </c>
      <c r="BM279" s="27" t="s">
        <v>4513</v>
      </c>
      <c r="BN279" s="27" t="s">
        <v>4513</v>
      </c>
      <c r="BO279" s="27"/>
      <c r="BP279" s="27"/>
      <c r="BQ279" s="25" t="s">
        <v>64</v>
      </c>
      <c r="BR279" s="27"/>
      <c r="BS279" s="27"/>
      <c r="BT279" s="25">
        <v>63</v>
      </c>
      <c r="BU279" s="27"/>
      <c r="BV279" s="25"/>
      <c r="BW279" s="25"/>
      <c r="BX279" s="25">
        <v>2023</v>
      </c>
      <c r="BY279" s="95" t="str">
        <f>IFERROR(
IF(OR(AZ279="anulado",AZ279="stand by"),CONCATENATE(AZ279,": ",AT279),
IF(OR(YEAR(BA279)=2022,YEAR(BA279)=2023),CONCATENATE("Se activó en ",YEAR(BA279)),
IF(AND(OR(AZ279="En proceso",AZ279="facturando"),AND(AV279="-",BA279="")),"Por revisar",
IF(BA279="",IF(AV279="NUEVAS",CONCATENATE("Estado: ",AZ279,", ",AV279),
IF(AX279=Meses!$A$3,"Por revisar",
IF(AT279="","Sin registro","En programación Frcst."))),"En programación")))),
"Error")</f>
        <v>Se activó en 2023</v>
      </c>
      <c r="BZ279" s="14" t="str">
        <f t="shared" si="12"/>
        <v/>
      </c>
      <c r="CA279" s="95" t="str">
        <f>IF(BY279="En programación Frcst.",VLOOKUP(AX279,Meses!$A$1:$H$14,3+HLOOKUP(Cronograma!AV279,Meses!$D$1:$G$2,2,FALSE),FALSE),
IF(BY279="En programación",BA279,""))</f>
        <v/>
      </c>
      <c r="CB279" s="95" t="str">
        <f t="shared" si="13"/>
        <v/>
      </c>
      <c r="CC279" s="91" t="str">
        <f>IFERROR(
(VLOOKUP(MONTH(CA279),Meses!$B$3:$C$14,2,FALSE)-DAY(CA279))/VLOOKUP(MONTH(CA279),Meses!$B$3:$C$14,2,FALSE)*CD279,
"")</f>
        <v/>
      </c>
      <c r="CD279" s="92">
        <f t="shared" si="14"/>
        <v>1294</v>
      </c>
    </row>
    <row r="280" spans="1:82" ht="31.8" thickBot="1" x14ac:dyDescent="0.6">
      <c r="A280" s="19" t="s">
        <v>873</v>
      </c>
      <c r="B280" s="19" t="s">
        <v>892</v>
      </c>
      <c r="C280" s="19" t="s">
        <v>893</v>
      </c>
      <c r="D280" s="19" t="s">
        <v>53</v>
      </c>
      <c r="E280" s="21">
        <v>45006</v>
      </c>
      <c r="F280" s="21">
        <v>45126.576562499999</v>
      </c>
      <c r="G280" s="21">
        <v>45008</v>
      </c>
      <c r="H280" s="21">
        <v>45027</v>
      </c>
      <c r="I280" s="21">
        <v>45069</v>
      </c>
      <c r="J280" s="21">
        <v>45069</v>
      </c>
      <c r="K280" s="119" t="s">
        <v>4554</v>
      </c>
      <c r="L280" s="19">
        <v>2023070861</v>
      </c>
      <c r="M280" s="21">
        <v>45113</v>
      </c>
      <c r="N280" s="21">
        <v>45127</v>
      </c>
      <c r="O280" s="19" t="s">
        <v>135</v>
      </c>
      <c r="P280" s="19" t="s">
        <v>135</v>
      </c>
      <c r="Q280" s="19" t="s">
        <v>55</v>
      </c>
      <c r="R280" s="19">
        <v>1409</v>
      </c>
      <c r="S280" s="19" t="s">
        <v>4593</v>
      </c>
      <c r="T280" s="19" t="s">
        <v>4593</v>
      </c>
      <c r="U280" s="19" t="e">
        <v>#NAME?</v>
      </c>
      <c r="V280" s="19" t="s">
        <v>80</v>
      </c>
      <c r="W280" s="19" t="s">
        <v>352</v>
      </c>
      <c r="X280" s="23">
        <v>45056</v>
      </c>
      <c r="Y280" s="23">
        <v>45063</v>
      </c>
      <c r="Z280" s="23">
        <v>45056</v>
      </c>
      <c r="AA280" s="23">
        <v>45056</v>
      </c>
      <c r="AB280" s="23">
        <v>45059</v>
      </c>
      <c r="AC280" s="23">
        <v>45063</v>
      </c>
      <c r="AD280" s="19" t="s">
        <v>58</v>
      </c>
      <c r="AE280" s="23">
        <v>45065</v>
      </c>
      <c r="AF280" s="19" t="s">
        <v>58</v>
      </c>
      <c r="AG280" s="23">
        <v>45065</v>
      </c>
      <c r="AH280" s="21">
        <v>45069</v>
      </c>
      <c r="AI280" s="19">
        <v>63</v>
      </c>
      <c r="AJ280" s="19">
        <v>19</v>
      </c>
      <c r="AK280" s="19">
        <v>42</v>
      </c>
      <c r="AL280" s="19" t="s">
        <v>15</v>
      </c>
      <c r="AM280" s="19" t="s">
        <v>4556</v>
      </c>
      <c r="AN280" s="19">
        <v>23</v>
      </c>
      <c r="AO280" s="22"/>
      <c r="AP280" s="19" t="s">
        <v>139</v>
      </c>
      <c r="AQ280" s="19" t="s">
        <v>140</v>
      </c>
      <c r="AR280" s="19" t="s">
        <v>60</v>
      </c>
      <c r="AS280" s="19" t="s">
        <v>55</v>
      </c>
      <c r="AT280" s="19" t="s">
        <v>61</v>
      </c>
      <c r="AU280" s="19" t="s">
        <v>132</v>
      </c>
      <c r="AV280" s="19" t="s">
        <v>63</v>
      </c>
      <c r="AW280" s="19" t="s">
        <v>63</v>
      </c>
      <c r="AX280" s="19" t="s">
        <v>63</v>
      </c>
      <c r="AY280" s="19" t="s">
        <v>64</v>
      </c>
      <c r="AZ280" s="19" t="s">
        <v>3822</v>
      </c>
      <c r="BA280" s="21">
        <v>45127</v>
      </c>
      <c r="BB280" s="19">
        <v>7</v>
      </c>
      <c r="BC280" s="19">
        <v>2023</v>
      </c>
      <c r="BD280" s="19" t="s">
        <v>63</v>
      </c>
      <c r="BE280" s="19" t="s">
        <v>63</v>
      </c>
      <c r="BF280" s="19" t="s">
        <v>63</v>
      </c>
      <c r="BG280" s="19" t="s">
        <v>64</v>
      </c>
      <c r="BH280" s="22" t="s">
        <v>4513</v>
      </c>
      <c r="BI280" s="22" t="s">
        <v>4513</v>
      </c>
      <c r="BJ280" s="22"/>
      <c r="BK280" s="22"/>
      <c r="BL280" s="19" t="s">
        <v>4513</v>
      </c>
      <c r="BM280" s="22" t="s">
        <v>4513</v>
      </c>
      <c r="BN280" s="22" t="s">
        <v>4513</v>
      </c>
      <c r="BO280" s="22"/>
      <c r="BP280" s="22"/>
      <c r="BQ280" s="19" t="s">
        <v>64</v>
      </c>
      <c r="BR280" s="22"/>
      <c r="BS280" s="22"/>
      <c r="BT280" s="19">
        <v>63</v>
      </c>
      <c r="BU280" s="22"/>
      <c r="BV280" s="19"/>
      <c r="BW280" s="19"/>
      <c r="BX280" s="19">
        <v>2023</v>
      </c>
      <c r="BY280" s="95" t="str">
        <f>IFERROR(
IF(OR(AZ280="anulado",AZ280="stand by"),CONCATENATE(AZ280,": ",AT280),
IF(OR(YEAR(BA280)=2022,YEAR(BA280)=2023),CONCATENATE("Se activó en ",YEAR(BA280)),
IF(AND(OR(AZ280="En proceso",AZ280="facturando"),AND(AV280="-",BA280="")),"Por revisar",
IF(BA280="",IF(AV280="NUEVAS",CONCATENATE("Estado: ",AZ280,", ",AV280),
IF(AX280=Meses!$A$3,"Por revisar",
IF(AT280="","Sin registro","En programación Frcst."))),"En programación")))),
"Error")</f>
        <v>Se activó en 2023</v>
      </c>
      <c r="BZ280" s="14" t="str">
        <f t="shared" si="12"/>
        <v/>
      </c>
      <c r="CA280" s="95" t="str">
        <f>IF(BY280="En programación Frcst.",VLOOKUP(AX280,Meses!$A$1:$H$14,3+HLOOKUP(Cronograma!AV280,Meses!$D$1:$G$2,2,FALSE),FALSE),
IF(BY280="En programación",BA280,""))</f>
        <v/>
      </c>
      <c r="CB280" s="95" t="str">
        <f t="shared" si="13"/>
        <v/>
      </c>
      <c r="CC280" s="91" t="str">
        <f>IFERROR(
(VLOOKUP(MONTH(CA280),Meses!$B$3:$C$14,2,FALSE)-DAY(CA280))/VLOOKUP(MONTH(CA280),Meses!$B$3:$C$14,2,FALSE)*CD280,
"")</f>
        <v/>
      </c>
      <c r="CD280" s="92">
        <f t="shared" si="14"/>
        <v>1409</v>
      </c>
    </row>
    <row r="281" spans="1:82" ht="47.4" thickBot="1" x14ac:dyDescent="0.6">
      <c r="A281" s="25" t="s">
        <v>894</v>
      </c>
      <c r="B281" s="25" t="s">
        <v>895</v>
      </c>
      <c r="C281" s="25" t="s">
        <v>896</v>
      </c>
      <c r="D281" s="31" t="s">
        <v>351</v>
      </c>
      <c r="E281" s="26">
        <v>45007</v>
      </c>
      <c r="F281" s="26">
        <v>45083.609363425923</v>
      </c>
      <c r="G281" s="26">
        <v>45016</v>
      </c>
      <c r="H281" s="27"/>
      <c r="I281" s="26">
        <v>45131</v>
      </c>
      <c r="J281" s="26">
        <v>45131</v>
      </c>
      <c r="K281" s="120" t="s">
        <v>4544</v>
      </c>
      <c r="L281" s="27"/>
      <c r="M281" s="27"/>
      <c r="N281" s="27"/>
      <c r="O281" s="25" t="s">
        <v>199</v>
      </c>
      <c r="P281" s="25" t="s">
        <v>199</v>
      </c>
      <c r="Q281" s="25" t="s">
        <v>55</v>
      </c>
      <c r="R281" s="40">
        <v>2770</v>
      </c>
      <c r="S281" s="25" t="s">
        <v>4604</v>
      </c>
      <c r="T281" s="25" t="s">
        <v>4604</v>
      </c>
      <c r="U281" s="30" t="e">
        <v>#NAME?</v>
      </c>
      <c r="V281" s="25" t="s">
        <v>80</v>
      </c>
      <c r="W281" s="25" t="s">
        <v>129</v>
      </c>
      <c r="X281" s="23">
        <v>45122</v>
      </c>
      <c r="Y281" s="23">
        <v>45129</v>
      </c>
      <c r="Z281" s="23">
        <v>45122</v>
      </c>
      <c r="AA281" s="23">
        <v>45122</v>
      </c>
      <c r="AB281" s="25" t="s">
        <v>58</v>
      </c>
      <c r="AC281" s="23">
        <v>45125</v>
      </c>
      <c r="AD281" s="25" t="s">
        <v>58</v>
      </c>
      <c r="AE281" s="23">
        <v>45127</v>
      </c>
      <c r="AF281" s="25" t="s">
        <v>58</v>
      </c>
      <c r="AG281" s="23">
        <v>45127</v>
      </c>
      <c r="AH281" s="26">
        <v>45131</v>
      </c>
      <c r="AI281" s="25">
        <v>124</v>
      </c>
      <c r="AJ281" s="25">
        <v>-45016</v>
      </c>
      <c r="AK281" s="25">
        <v>45131</v>
      </c>
      <c r="AL281" s="25" t="s">
        <v>15</v>
      </c>
      <c r="AM281" s="25" t="s">
        <v>4546</v>
      </c>
      <c r="AN281" s="25">
        <v>24</v>
      </c>
      <c r="AO281" s="25" t="s">
        <v>895</v>
      </c>
      <c r="AP281" s="25" t="s">
        <v>530</v>
      </c>
      <c r="AQ281" s="25" t="s">
        <v>140</v>
      </c>
      <c r="AR281" s="25" t="s">
        <v>60</v>
      </c>
      <c r="AS281" s="25" t="s">
        <v>55</v>
      </c>
      <c r="AT281" s="25" t="s">
        <v>353</v>
      </c>
      <c r="AU281" s="25" t="s">
        <v>132</v>
      </c>
      <c r="AV281" s="25" t="s">
        <v>679</v>
      </c>
      <c r="AW281" s="25" t="s">
        <v>3130</v>
      </c>
      <c r="AX281" s="25" t="s">
        <v>1557</v>
      </c>
      <c r="AY281" s="25" t="s">
        <v>55</v>
      </c>
      <c r="AZ281" s="25" t="s">
        <v>3830</v>
      </c>
      <c r="BA281" s="27">
        <v>0</v>
      </c>
      <c r="BB281" s="27"/>
      <c r="BC281" s="27"/>
      <c r="BD281" s="25" t="s">
        <v>63</v>
      </c>
      <c r="BE281" s="25" t="s">
        <v>63</v>
      </c>
      <c r="BF281" s="25" t="s">
        <v>63</v>
      </c>
      <c r="BG281" s="25" t="s">
        <v>64</v>
      </c>
      <c r="BH281" s="27" t="s">
        <v>4513</v>
      </c>
      <c r="BI281" s="27" t="s">
        <v>4513</v>
      </c>
      <c r="BJ281" s="27"/>
      <c r="BK281" s="27"/>
      <c r="BL281" s="25" t="s">
        <v>4513</v>
      </c>
      <c r="BM281" s="27" t="s">
        <v>4513</v>
      </c>
      <c r="BN281" s="27" t="s">
        <v>4513</v>
      </c>
      <c r="BO281" s="25" t="s">
        <v>3844</v>
      </c>
      <c r="BP281" s="27"/>
      <c r="BQ281" s="25" t="s">
        <v>64</v>
      </c>
      <c r="BR281" s="27"/>
      <c r="BS281" s="27"/>
      <c r="BT281" s="25">
        <v>124</v>
      </c>
      <c r="BU281" s="25">
        <v>315</v>
      </c>
      <c r="BV281" s="25" t="s">
        <v>4696</v>
      </c>
      <c r="BW281" s="25" t="s">
        <v>3869</v>
      </c>
      <c r="BX281" s="25">
        <v>2023</v>
      </c>
      <c r="BY281" s="95" t="str">
        <f>IFERROR(
IF(OR(AZ281="anulado",AZ281="stand by"),CONCATENATE(AZ281,": ",AT281),
IF(OR(YEAR(BA281)=2022,YEAR(BA281)=2023),CONCATENATE("Se activó en ",YEAR(BA281)),
IF(AND(OR(AZ281="En proceso",AZ281="facturando"),AND(AV281="-",BA281="")),"Por revisar",
IF(BA281="",IF(AV281="NUEVAS",CONCATENATE("Estado: ",AZ281,", ",AV281),
IF(AX281=Meses!$A$3,"Por revisar",
IF(AT281="","Sin registro","En programación Frcst."))),"En programación")))),
"Error")</f>
        <v>En programación</v>
      </c>
      <c r="BZ281" s="14" t="str">
        <f t="shared" si="12"/>
        <v/>
      </c>
      <c r="CA281" s="95">
        <f>IF(BY281="En programación Frcst.",VLOOKUP(AX281,Meses!$A$1:$H$14,3+HLOOKUP(Cronograma!AV281,Meses!$D$1:$G$2,2,FALSE),FALSE),
IF(BY281="En programación",BA281,""))</f>
        <v>0</v>
      </c>
      <c r="CB281" s="95" t="str">
        <f t="shared" si="13"/>
        <v>1900/1</v>
      </c>
      <c r="CC281" s="91">
        <f>IFERROR(
(VLOOKUP(MONTH(CA281),Meses!$B$3:$C$14,2,FALSE)-DAY(CA281))/VLOOKUP(MONTH(CA281),Meses!$B$3:$C$14,2,FALSE)*CD281,
"")</f>
        <v>2770</v>
      </c>
      <c r="CD281" s="92">
        <f t="shared" si="14"/>
        <v>2770</v>
      </c>
    </row>
    <row r="282" spans="1:82" ht="31.8" thickBot="1" x14ac:dyDescent="0.6">
      <c r="A282" s="19" t="s">
        <v>897</v>
      </c>
      <c r="B282" s="19" t="s">
        <v>898</v>
      </c>
      <c r="C282" s="19" t="s">
        <v>899</v>
      </c>
      <c r="D282" s="19" t="s">
        <v>53</v>
      </c>
      <c r="E282" s="21">
        <v>45008</v>
      </c>
      <c r="F282" s="21">
        <v>45122.104039351849</v>
      </c>
      <c r="G282" s="21">
        <v>45008</v>
      </c>
      <c r="H282" s="21">
        <v>45028</v>
      </c>
      <c r="I282" s="21">
        <v>45077</v>
      </c>
      <c r="J282" s="21">
        <v>45077</v>
      </c>
      <c r="K282" s="119" t="s">
        <v>4554</v>
      </c>
      <c r="L282" s="19">
        <v>2023063217</v>
      </c>
      <c r="M282" s="21">
        <v>45105</v>
      </c>
      <c r="N282" s="21">
        <v>45120</v>
      </c>
      <c r="O282" s="19" t="s">
        <v>128</v>
      </c>
      <c r="P282" s="19" t="s">
        <v>128</v>
      </c>
      <c r="Q282" s="19" t="s">
        <v>55</v>
      </c>
      <c r="R282" s="19">
        <v>3765</v>
      </c>
      <c r="S282" s="19" t="s">
        <v>4597</v>
      </c>
      <c r="T282" s="19" t="s">
        <v>4597</v>
      </c>
      <c r="U282" s="19" t="e">
        <v>#NAME?</v>
      </c>
      <c r="V282" s="19" t="s">
        <v>80</v>
      </c>
      <c r="W282" s="19" t="s">
        <v>129</v>
      </c>
      <c r="X282" s="23">
        <v>45068</v>
      </c>
      <c r="Y282" s="23">
        <v>45075</v>
      </c>
      <c r="Z282" s="23">
        <v>45068</v>
      </c>
      <c r="AA282" s="23">
        <v>45068</v>
      </c>
      <c r="AB282" s="19" t="s">
        <v>58</v>
      </c>
      <c r="AC282" s="23">
        <v>45071</v>
      </c>
      <c r="AD282" s="19" t="s">
        <v>58</v>
      </c>
      <c r="AE282" s="23">
        <v>45073</v>
      </c>
      <c r="AF282" s="19" t="s">
        <v>58</v>
      </c>
      <c r="AG282" s="23">
        <v>45073</v>
      </c>
      <c r="AH282" s="21">
        <v>45077</v>
      </c>
      <c r="AI282" s="19">
        <v>69</v>
      </c>
      <c r="AJ282" s="19">
        <v>20</v>
      </c>
      <c r="AK282" s="19">
        <v>49</v>
      </c>
      <c r="AL282" s="22" t="s">
        <v>4513</v>
      </c>
      <c r="AM282" s="19" t="s">
        <v>4556</v>
      </c>
      <c r="AN282" s="19">
        <v>31</v>
      </c>
      <c r="AO282" s="22"/>
      <c r="AP282" s="19" t="s">
        <v>131</v>
      </c>
      <c r="AQ282" s="19" t="s">
        <v>131</v>
      </c>
      <c r="AR282" s="19" t="s">
        <v>60</v>
      </c>
      <c r="AS282" s="19" t="s">
        <v>55</v>
      </c>
      <c r="AT282" s="19" t="s">
        <v>61</v>
      </c>
      <c r="AU282" s="19" t="s">
        <v>132</v>
      </c>
      <c r="AV282" s="19" t="s">
        <v>63</v>
      </c>
      <c r="AW282" s="19" t="s">
        <v>63</v>
      </c>
      <c r="AX282" s="19" t="s">
        <v>63</v>
      </c>
      <c r="AY282" s="19" t="s">
        <v>64</v>
      </c>
      <c r="AZ282" s="19" t="s">
        <v>3822</v>
      </c>
      <c r="BA282" s="21">
        <v>45120</v>
      </c>
      <c r="BB282" s="19">
        <v>7</v>
      </c>
      <c r="BC282" s="19">
        <v>2023</v>
      </c>
      <c r="BD282" s="19" t="s">
        <v>63</v>
      </c>
      <c r="BE282" s="19" t="s">
        <v>63</v>
      </c>
      <c r="BF282" s="19" t="s">
        <v>63</v>
      </c>
      <c r="BG282" s="19" t="s">
        <v>64</v>
      </c>
      <c r="BH282" s="22" t="s">
        <v>4513</v>
      </c>
      <c r="BI282" s="22" t="s">
        <v>4513</v>
      </c>
      <c r="BJ282" s="22"/>
      <c r="BK282" s="22"/>
      <c r="BL282" s="19" t="s">
        <v>4513</v>
      </c>
      <c r="BM282" s="22" t="s">
        <v>4513</v>
      </c>
      <c r="BN282" s="22" t="s">
        <v>4513</v>
      </c>
      <c r="BO282" s="22"/>
      <c r="BP282" s="22"/>
      <c r="BQ282" s="19" t="s">
        <v>64</v>
      </c>
      <c r="BR282" s="22"/>
      <c r="BS282" s="22"/>
      <c r="BT282" s="19">
        <v>69</v>
      </c>
      <c r="BU282" s="22"/>
      <c r="BV282" s="19"/>
      <c r="BW282" s="19"/>
      <c r="BX282" s="19">
        <v>2023</v>
      </c>
      <c r="BY282" s="95" t="str">
        <f>IFERROR(
IF(OR(AZ282="anulado",AZ282="stand by"),CONCATENATE(AZ282,": ",AT282),
IF(OR(YEAR(BA282)=2022,YEAR(BA282)=2023),CONCATENATE("Se activó en ",YEAR(BA282)),
IF(AND(OR(AZ282="En proceso",AZ282="facturando"),AND(AV282="-",BA282="")),"Por revisar",
IF(BA282="",IF(AV282="NUEVAS",CONCATENATE("Estado: ",AZ282,", ",AV282),
IF(AX282=Meses!$A$3,"Por revisar",
IF(AT282="","Sin registro","En programación Frcst."))),"En programación")))),
"Error")</f>
        <v>Se activó en 2023</v>
      </c>
      <c r="BZ282" s="14" t="str">
        <f t="shared" si="12"/>
        <v/>
      </c>
      <c r="CA282" s="95" t="str">
        <f>IF(BY282="En programación Frcst.",VLOOKUP(AX282,Meses!$A$1:$H$14,3+HLOOKUP(Cronograma!AV282,Meses!$D$1:$G$2,2,FALSE),FALSE),
IF(BY282="En programación",BA282,""))</f>
        <v/>
      </c>
      <c r="CB282" s="95" t="str">
        <f t="shared" si="13"/>
        <v/>
      </c>
      <c r="CC282" s="91" t="str">
        <f>IFERROR(
(VLOOKUP(MONTH(CA282),Meses!$B$3:$C$14,2,FALSE)-DAY(CA282))/VLOOKUP(MONTH(CA282),Meses!$B$3:$C$14,2,FALSE)*CD282,
"")</f>
        <v/>
      </c>
      <c r="CD282" s="92">
        <f t="shared" si="14"/>
        <v>3765</v>
      </c>
    </row>
    <row r="283" spans="1:82" ht="31.8" thickBot="1" x14ac:dyDescent="0.6">
      <c r="A283" s="25" t="s">
        <v>897</v>
      </c>
      <c r="B283" s="25" t="s">
        <v>900</v>
      </c>
      <c r="C283" s="25" t="s">
        <v>901</v>
      </c>
      <c r="D283" s="25" t="s">
        <v>53</v>
      </c>
      <c r="E283" s="26">
        <v>45008</v>
      </c>
      <c r="F283" s="26">
        <v>45126.624756944453</v>
      </c>
      <c r="G283" s="26">
        <v>45008</v>
      </c>
      <c r="H283" s="26">
        <v>45028</v>
      </c>
      <c r="I283" s="26">
        <v>45076</v>
      </c>
      <c r="J283" s="26">
        <v>45076</v>
      </c>
      <c r="K283" s="120" t="s">
        <v>4554</v>
      </c>
      <c r="L283" s="25">
        <v>2023070302</v>
      </c>
      <c r="M283" s="26">
        <v>45111</v>
      </c>
      <c r="N283" s="26">
        <v>45127</v>
      </c>
      <c r="O283" s="25" t="s">
        <v>128</v>
      </c>
      <c r="P283" s="25" t="s">
        <v>128</v>
      </c>
      <c r="Q283" s="25" t="s">
        <v>55</v>
      </c>
      <c r="R283" s="25">
        <v>3587</v>
      </c>
      <c r="S283" s="25" t="s">
        <v>4597</v>
      </c>
      <c r="T283" s="25" t="s">
        <v>4597</v>
      </c>
      <c r="U283" s="25" t="e">
        <v>#NAME?</v>
      </c>
      <c r="V283" s="25" t="s">
        <v>80</v>
      </c>
      <c r="W283" s="25" t="s">
        <v>129</v>
      </c>
      <c r="X283" s="23">
        <v>45067</v>
      </c>
      <c r="Y283" s="23">
        <v>45074</v>
      </c>
      <c r="Z283" s="23">
        <v>45067</v>
      </c>
      <c r="AA283" s="23">
        <v>45067</v>
      </c>
      <c r="AB283" s="25" t="s">
        <v>58</v>
      </c>
      <c r="AC283" s="23">
        <v>45070</v>
      </c>
      <c r="AD283" s="25" t="s">
        <v>58</v>
      </c>
      <c r="AE283" s="23">
        <v>45072</v>
      </c>
      <c r="AF283" s="25" t="s">
        <v>58</v>
      </c>
      <c r="AG283" s="23">
        <v>45072</v>
      </c>
      <c r="AH283" s="26">
        <v>45076</v>
      </c>
      <c r="AI283" s="25">
        <v>68</v>
      </c>
      <c r="AJ283" s="25">
        <v>20</v>
      </c>
      <c r="AK283" s="25">
        <v>48</v>
      </c>
      <c r="AL283" s="25" t="s">
        <v>15</v>
      </c>
      <c r="AM283" s="25" t="s">
        <v>4556</v>
      </c>
      <c r="AN283" s="25">
        <v>30</v>
      </c>
      <c r="AO283" s="27"/>
      <c r="AP283" s="25" t="s">
        <v>131</v>
      </c>
      <c r="AQ283" s="25" t="s">
        <v>131</v>
      </c>
      <c r="AR283" s="25" t="s">
        <v>60</v>
      </c>
      <c r="AS283" s="25" t="s">
        <v>55</v>
      </c>
      <c r="AT283" s="25" t="s">
        <v>61</v>
      </c>
      <c r="AU283" s="25" t="s">
        <v>132</v>
      </c>
      <c r="AV283" s="25" t="s">
        <v>63</v>
      </c>
      <c r="AW283" s="25" t="s">
        <v>63</v>
      </c>
      <c r="AX283" s="25" t="s">
        <v>63</v>
      </c>
      <c r="AY283" s="25" t="s">
        <v>64</v>
      </c>
      <c r="AZ283" s="25" t="s">
        <v>3822</v>
      </c>
      <c r="BA283" s="26">
        <v>45127</v>
      </c>
      <c r="BB283" s="25">
        <v>7</v>
      </c>
      <c r="BC283" s="25">
        <v>2023</v>
      </c>
      <c r="BD283" s="25" t="s">
        <v>63</v>
      </c>
      <c r="BE283" s="25" t="s">
        <v>63</v>
      </c>
      <c r="BF283" s="25" t="s">
        <v>63</v>
      </c>
      <c r="BG283" s="25" t="s">
        <v>64</v>
      </c>
      <c r="BH283" s="27" t="s">
        <v>4513</v>
      </c>
      <c r="BI283" s="27" t="s">
        <v>4513</v>
      </c>
      <c r="BJ283" s="27"/>
      <c r="BK283" s="27"/>
      <c r="BL283" s="25" t="s">
        <v>4513</v>
      </c>
      <c r="BM283" s="27" t="s">
        <v>4513</v>
      </c>
      <c r="BN283" s="27" t="s">
        <v>4513</v>
      </c>
      <c r="BO283" s="27"/>
      <c r="BP283" s="27"/>
      <c r="BQ283" s="25" t="s">
        <v>64</v>
      </c>
      <c r="BR283" s="27"/>
      <c r="BS283" s="27"/>
      <c r="BT283" s="25">
        <v>68</v>
      </c>
      <c r="BU283" s="27"/>
      <c r="BV283" s="25"/>
      <c r="BW283" s="25"/>
      <c r="BX283" s="25">
        <v>2023</v>
      </c>
      <c r="BY283" s="95" t="str">
        <f>IFERROR(
IF(OR(AZ283="anulado",AZ283="stand by"),CONCATENATE(AZ283,": ",AT283),
IF(OR(YEAR(BA283)=2022,YEAR(BA283)=2023),CONCATENATE("Se activó en ",YEAR(BA283)),
IF(AND(OR(AZ283="En proceso",AZ283="facturando"),AND(AV283="-",BA283="")),"Por revisar",
IF(BA283="",IF(AV283="NUEVAS",CONCATENATE("Estado: ",AZ283,", ",AV283),
IF(AX283=Meses!$A$3,"Por revisar",
IF(AT283="","Sin registro","En programación Frcst."))),"En programación")))),
"Error")</f>
        <v>Se activó en 2023</v>
      </c>
      <c r="BZ283" s="14" t="str">
        <f t="shared" si="12"/>
        <v/>
      </c>
      <c r="CA283" s="95" t="str">
        <f>IF(BY283="En programación Frcst.",VLOOKUP(AX283,Meses!$A$1:$H$14,3+HLOOKUP(Cronograma!AV283,Meses!$D$1:$G$2,2,FALSE),FALSE),
IF(BY283="En programación",BA283,""))</f>
        <v/>
      </c>
      <c r="CB283" s="95" t="str">
        <f t="shared" si="13"/>
        <v/>
      </c>
      <c r="CC283" s="91" t="str">
        <f>IFERROR(
(VLOOKUP(MONTH(CA283),Meses!$B$3:$C$14,2,FALSE)-DAY(CA283))/VLOOKUP(MONTH(CA283),Meses!$B$3:$C$14,2,FALSE)*CD283,
"")</f>
        <v/>
      </c>
      <c r="CD283" s="92">
        <f t="shared" si="14"/>
        <v>3587</v>
      </c>
    </row>
    <row r="284" spans="1:82" ht="31.8" thickBot="1" x14ac:dyDescent="0.6">
      <c r="A284" s="19" t="s">
        <v>897</v>
      </c>
      <c r="B284" s="19" t="s">
        <v>902</v>
      </c>
      <c r="C284" s="19" t="s">
        <v>903</v>
      </c>
      <c r="D284" s="19" t="s">
        <v>53</v>
      </c>
      <c r="E284" s="21">
        <v>45008</v>
      </c>
      <c r="F284" s="21">
        <v>45126.630196759259</v>
      </c>
      <c r="G284" s="21">
        <v>45008</v>
      </c>
      <c r="H284" s="21">
        <v>45028</v>
      </c>
      <c r="I284" s="21">
        <v>45076</v>
      </c>
      <c r="J284" s="21">
        <v>45076</v>
      </c>
      <c r="K284" s="119" t="s">
        <v>4554</v>
      </c>
      <c r="L284" s="19">
        <v>2023070307</v>
      </c>
      <c r="M284" s="21">
        <v>45111</v>
      </c>
      <c r="N284" s="21">
        <v>45127</v>
      </c>
      <c r="O284" s="19" t="s">
        <v>128</v>
      </c>
      <c r="P284" s="19" t="s">
        <v>128</v>
      </c>
      <c r="Q284" s="19" t="s">
        <v>55</v>
      </c>
      <c r="R284" s="19">
        <v>6651</v>
      </c>
      <c r="S284" s="19" t="s">
        <v>4597</v>
      </c>
      <c r="T284" s="19" t="s">
        <v>4597</v>
      </c>
      <c r="U284" s="19" t="e">
        <v>#NAME?</v>
      </c>
      <c r="V284" s="19" t="s">
        <v>80</v>
      </c>
      <c r="W284" s="19" t="s">
        <v>129</v>
      </c>
      <c r="X284" s="23">
        <v>45067</v>
      </c>
      <c r="Y284" s="23">
        <v>45074</v>
      </c>
      <c r="Z284" s="23">
        <v>45067</v>
      </c>
      <c r="AA284" s="23">
        <v>45067</v>
      </c>
      <c r="AB284" s="19" t="s">
        <v>58</v>
      </c>
      <c r="AC284" s="23">
        <v>45070</v>
      </c>
      <c r="AD284" s="19" t="s">
        <v>58</v>
      </c>
      <c r="AE284" s="23">
        <v>45072</v>
      </c>
      <c r="AF284" s="19" t="s">
        <v>58</v>
      </c>
      <c r="AG284" s="23">
        <v>45072</v>
      </c>
      <c r="AH284" s="21">
        <v>45076</v>
      </c>
      <c r="AI284" s="19">
        <v>68</v>
      </c>
      <c r="AJ284" s="19">
        <v>20</v>
      </c>
      <c r="AK284" s="19">
        <v>48</v>
      </c>
      <c r="AL284" s="19" t="s">
        <v>15</v>
      </c>
      <c r="AM284" s="19" t="s">
        <v>4556</v>
      </c>
      <c r="AN284" s="19">
        <v>30</v>
      </c>
      <c r="AO284" s="22"/>
      <c r="AP284" s="19" t="s">
        <v>131</v>
      </c>
      <c r="AQ284" s="19" t="s">
        <v>131</v>
      </c>
      <c r="AR284" s="19" t="s">
        <v>60</v>
      </c>
      <c r="AS284" s="19" t="s">
        <v>55</v>
      </c>
      <c r="AT284" s="19" t="s">
        <v>61</v>
      </c>
      <c r="AU284" s="19" t="s">
        <v>132</v>
      </c>
      <c r="AV284" s="19" t="s">
        <v>63</v>
      </c>
      <c r="AW284" s="19" t="s">
        <v>63</v>
      </c>
      <c r="AX284" s="19" t="s">
        <v>63</v>
      </c>
      <c r="AY284" s="19" t="s">
        <v>64</v>
      </c>
      <c r="AZ284" s="19" t="s">
        <v>3822</v>
      </c>
      <c r="BA284" s="21">
        <v>45127</v>
      </c>
      <c r="BB284" s="19">
        <v>7</v>
      </c>
      <c r="BC284" s="19">
        <v>2023</v>
      </c>
      <c r="BD284" s="19" t="s">
        <v>63</v>
      </c>
      <c r="BE284" s="19" t="s">
        <v>63</v>
      </c>
      <c r="BF284" s="19" t="s">
        <v>63</v>
      </c>
      <c r="BG284" s="19" t="s">
        <v>64</v>
      </c>
      <c r="BH284" s="22" t="s">
        <v>4513</v>
      </c>
      <c r="BI284" s="22" t="s">
        <v>4513</v>
      </c>
      <c r="BJ284" s="22"/>
      <c r="BK284" s="22"/>
      <c r="BL284" s="19" t="s">
        <v>4513</v>
      </c>
      <c r="BM284" s="22" t="s">
        <v>4513</v>
      </c>
      <c r="BN284" s="22" t="s">
        <v>4513</v>
      </c>
      <c r="BO284" s="22"/>
      <c r="BP284" s="22"/>
      <c r="BQ284" s="19" t="s">
        <v>64</v>
      </c>
      <c r="BR284" s="22"/>
      <c r="BS284" s="22"/>
      <c r="BT284" s="19">
        <v>68</v>
      </c>
      <c r="BU284" s="22"/>
      <c r="BV284" s="19"/>
      <c r="BW284" s="19"/>
      <c r="BX284" s="19">
        <v>2023</v>
      </c>
      <c r="BY284" s="95" t="str">
        <f>IFERROR(
IF(OR(AZ284="anulado",AZ284="stand by"),CONCATENATE(AZ284,": ",AT284),
IF(OR(YEAR(BA284)=2022,YEAR(BA284)=2023),CONCATENATE("Se activó en ",YEAR(BA284)),
IF(AND(OR(AZ284="En proceso",AZ284="facturando"),AND(AV284="-",BA284="")),"Por revisar",
IF(BA284="",IF(AV284="NUEVAS",CONCATENATE("Estado: ",AZ284,", ",AV284),
IF(AX284=Meses!$A$3,"Por revisar",
IF(AT284="","Sin registro","En programación Frcst."))),"En programación")))),
"Error")</f>
        <v>Se activó en 2023</v>
      </c>
      <c r="BZ284" s="14" t="str">
        <f t="shared" si="12"/>
        <v/>
      </c>
      <c r="CA284" s="95" t="str">
        <f>IF(BY284="En programación Frcst.",VLOOKUP(AX284,Meses!$A$1:$H$14,3+HLOOKUP(Cronograma!AV284,Meses!$D$1:$G$2,2,FALSE),FALSE),
IF(BY284="En programación",BA284,""))</f>
        <v/>
      </c>
      <c r="CB284" s="95" t="str">
        <f t="shared" si="13"/>
        <v/>
      </c>
      <c r="CC284" s="91" t="str">
        <f>IFERROR(
(VLOOKUP(MONTH(CA284),Meses!$B$3:$C$14,2,FALSE)-DAY(CA284))/VLOOKUP(MONTH(CA284),Meses!$B$3:$C$14,2,FALSE)*CD284,
"")</f>
        <v/>
      </c>
      <c r="CD284" s="92">
        <f t="shared" si="14"/>
        <v>6651</v>
      </c>
    </row>
    <row r="285" spans="1:82" ht="31.8" thickBot="1" x14ac:dyDescent="0.6">
      <c r="A285" s="25" t="s">
        <v>897</v>
      </c>
      <c r="B285" s="25" t="s">
        <v>904</v>
      </c>
      <c r="C285" s="25" t="s">
        <v>905</v>
      </c>
      <c r="D285" s="25" t="s">
        <v>53</v>
      </c>
      <c r="E285" s="26">
        <v>45008</v>
      </c>
      <c r="F285" s="26">
        <v>45128.434907407413</v>
      </c>
      <c r="G285" s="26">
        <v>45008</v>
      </c>
      <c r="H285" s="26">
        <v>45028</v>
      </c>
      <c r="I285" s="26">
        <v>45076</v>
      </c>
      <c r="J285" s="26">
        <v>45076</v>
      </c>
      <c r="K285" s="120" t="s">
        <v>4554</v>
      </c>
      <c r="L285" s="25">
        <v>2023070325</v>
      </c>
      <c r="M285" s="26">
        <v>45111</v>
      </c>
      <c r="N285" s="26">
        <v>45127</v>
      </c>
      <c r="O285" s="25" t="s">
        <v>128</v>
      </c>
      <c r="P285" s="25" t="s">
        <v>128</v>
      </c>
      <c r="Q285" s="25" t="s">
        <v>55</v>
      </c>
      <c r="R285" s="25">
        <v>6171</v>
      </c>
      <c r="S285" s="25" t="s">
        <v>4597</v>
      </c>
      <c r="T285" s="25" t="s">
        <v>4597</v>
      </c>
      <c r="U285" s="25" t="e">
        <v>#NAME?</v>
      </c>
      <c r="V285" s="25" t="s">
        <v>80</v>
      </c>
      <c r="W285" s="25" t="s">
        <v>129</v>
      </c>
      <c r="X285" s="23">
        <v>45067</v>
      </c>
      <c r="Y285" s="23">
        <v>45074</v>
      </c>
      <c r="Z285" s="23">
        <v>45067</v>
      </c>
      <c r="AA285" s="23">
        <v>45067</v>
      </c>
      <c r="AB285" s="25" t="s">
        <v>58</v>
      </c>
      <c r="AC285" s="23">
        <v>45070</v>
      </c>
      <c r="AD285" s="25" t="s">
        <v>58</v>
      </c>
      <c r="AE285" s="23">
        <v>45072</v>
      </c>
      <c r="AF285" s="25" t="s">
        <v>58</v>
      </c>
      <c r="AG285" s="23">
        <v>45072</v>
      </c>
      <c r="AH285" s="26">
        <v>45076</v>
      </c>
      <c r="AI285" s="25">
        <v>68</v>
      </c>
      <c r="AJ285" s="25">
        <v>20</v>
      </c>
      <c r="AK285" s="25">
        <v>48</v>
      </c>
      <c r="AL285" s="25" t="s">
        <v>15</v>
      </c>
      <c r="AM285" s="25" t="s">
        <v>4556</v>
      </c>
      <c r="AN285" s="25">
        <v>30</v>
      </c>
      <c r="AO285" s="27"/>
      <c r="AP285" s="25" t="s">
        <v>131</v>
      </c>
      <c r="AQ285" s="25" t="s">
        <v>131</v>
      </c>
      <c r="AR285" s="25" t="s">
        <v>60</v>
      </c>
      <c r="AS285" s="25" t="s">
        <v>55</v>
      </c>
      <c r="AT285" s="25" t="s">
        <v>61</v>
      </c>
      <c r="AU285" s="25" t="s">
        <v>132</v>
      </c>
      <c r="AV285" s="25" t="s">
        <v>63</v>
      </c>
      <c r="AW285" s="25" t="s">
        <v>63</v>
      </c>
      <c r="AX285" s="25" t="s">
        <v>63</v>
      </c>
      <c r="AY285" s="25" t="s">
        <v>64</v>
      </c>
      <c r="AZ285" s="25" t="s">
        <v>3822</v>
      </c>
      <c r="BA285" s="26">
        <v>45127</v>
      </c>
      <c r="BB285" s="25">
        <v>7</v>
      </c>
      <c r="BC285" s="25">
        <v>2023</v>
      </c>
      <c r="BD285" s="25" t="s">
        <v>63</v>
      </c>
      <c r="BE285" s="25" t="s">
        <v>63</v>
      </c>
      <c r="BF285" s="25" t="s">
        <v>63</v>
      </c>
      <c r="BG285" s="25" t="s">
        <v>64</v>
      </c>
      <c r="BH285" s="27" t="s">
        <v>4513</v>
      </c>
      <c r="BI285" s="27" t="s">
        <v>4513</v>
      </c>
      <c r="BJ285" s="27"/>
      <c r="BK285" s="27"/>
      <c r="BL285" s="25" t="s">
        <v>4513</v>
      </c>
      <c r="BM285" s="27" t="s">
        <v>4513</v>
      </c>
      <c r="BN285" s="27" t="s">
        <v>4513</v>
      </c>
      <c r="BO285" s="27"/>
      <c r="BP285" s="27"/>
      <c r="BQ285" s="25" t="s">
        <v>64</v>
      </c>
      <c r="BR285" s="27"/>
      <c r="BS285" s="27"/>
      <c r="BT285" s="25">
        <v>68</v>
      </c>
      <c r="BU285" s="27"/>
      <c r="BV285" s="25"/>
      <c r="BW285" s="25"/>
      <c r="BX285" s="25">
        <v>2023</v>
      </c>
      <c r="BY285" s="95" t="str">
        <f>IFERROR(
IF(OR(AZ285="anulado",AZ285="stand by"),CONCATENATE(AZ285,": ",AT285),
IF(OR(YEAR(BA285)=2022,YEAR(BA285)=2023),CONCATENATE("Se activó en ",YEAR(BA285)),
IF(AND(OR(AZ285="En proceso",AZ285="facturando"),AND(AV285="-",BA285="")),"Por revisar",
IF(BA285="",IF(AV285="NUEVAS",CONCATENATE("Estado: ",AZ285,", ",AV285),
IF(AX285=Meses!$A$3,"Por revisar",
IF(AT285="","Sin registro","En programación Frcst."))),"En programación")))),
"Error")</f>
        <v>Se activó en 2023</v>
      </c>
      <c r="BZ285" s="14" t="str">
        <f t="shared" si="12"/>
        <v/>
      </c>
      <c r="CA285" s="95" t="str">
        <f>IF(BY285="En programación Frcst.",VLOOKUP(AX285,Meses!$A$1:$H$14,3+HLOOKUP(Cronograma!AV285,Meses!$D$1:$G$2,2,FALSE),FALSE),
IF(BY285="En programación",BA285,""))</f>
        <v/>
      </c>
      <c r="CB285" s="95" t="str">
        <f t="shared" si="13"/>
        <v/>
      </c>
      <c r="CC285" s="91" t="str">
        <f>IFERROR(
(VLOOKUP(MONTH(CA285),Meses!$B$3:$C$14,2,FALSE)-DAY(CA285))/VLOOKUP(MONTH(CA285),Meses!$B$3:$C$14,2,FALSE)*CD285,
"")</f>
        <v/>
      </c>
      <c r="CD285" s="92">
        <f t="shared" si="14"/>
        <v>6171</v>
      </c>
    </row>
    <row r="286" spans="1:82" ht="31.8" thickBot="1" x14ac:dyDescent="0.6">
      <c r="A286" s="19" t="s">
        <v>897</v>
      </c>
      <c r="B286" s="19" t="s">
        <v>906</v>
      </c>
      <c r="C286" s="19" t="s">
        <v>907</v>
      </c>
      <c r="D286" s="19" t="s">
        <v>53</v>
      </c>
      <c r="E286" s="21">
        <v>45008</v>
      </c>
      <c r="F286" s="21">
        <v>45126.599340277768</v>
      </c>
      <c r="G286" s="21">
        <v>45008</v>
      </c>
      <c r="H286" s="21">
        <v>45028</v>
      </c>
      <c r="I286" s="21">
        <v>45076</v>
      </c>
      <c r="J286" s="21">
        <v>45076</v>
      </c>
      <c r="K286" s="119" t="s">
        <v>4554</v>
      </c>
      <c r="L286" s="19">
        <v>2023070326</v>
      </c>
      <c r="M286" s="21">
        <v>45111</v>
      </c>
      <c r="N286" s="21">
        <v>45127</v>
      </c>
      <c r="O286" s="19" t="s">
        <v>128</v>
      </c>
      <c r="P286" s="19" t="s">
        <v>128</v>
      </c>
      <c r="Q286" s="19" t="s">
        <v>55</v>
      </c>
      <c r="R286" s="19">
        <v>1495</v>
      </c>
      <c r="S286" s="19" t="s">
        <v>4597</v>
      </c>
      <c r="T286" s="19" t="s">
        <v>4597</v>
      </c>
      <c r="U286" s="19" t="e">
        <v>#NAME?</v>
      </c>
      <c r="V286" s="19" t="s">
        <v>80</v>
      </c>
      <c r="W286" s="19" t="s">
        <v>129</v>
      </c>
      <c r="X286" s="23">
        <v>45067</v>
      </c>
      <c r="Y286" s="23">
        <v>45074</v>
      </c>
      <c r="Z286" s="23">
        <v>45067</v>
      </c>
      <c r="AA286" s="23">
        <v>45067</v>
      </c>
      <c r="AB286" s="19" t="s">
        <v>58</v>
      </c>
      <c r="AC286" s="23">
        <v>45070</v>
      </c>
      <c r="AD286" s="19" t="s">
        <v>58</v>
      </c>
      <c r="AE286" s="23">
        <v>45072</v>
      </c>
      <c r="AF286" s="19" t="s">
        <v>58</v>
      </c>
      <c r="AG286" s="23">
        <v>45072</v>
      </c>
      <c r="AH286" s="21">
        <v>45076</v>
      </c>
      <c r="AI286" s="19">
        <v>68</v>
      </c>
      <c r="AJ286" s="19">
        <v>20</v>
      </c>
      <c r="AK286" s="19">
        <v>48</v>
      </c>
      <c r="AL286" s="19" t="s">
        <v>15</v>
      </c>
      <c r="AM286" s="19" t="s">
        <v>4556</v>
      </c>
      <c r="AN286" s="19">
        <v>30</v>
      </c>
      <c r="AO286" s="22"/>
      <c r="AP286" s="19" t="s">
        <v>131</v>
      </c>
      <c r="AQ286" s="19" t="s">
        <v>131</v>
      </c>
      <c r="AR286" s="19" t="s">
        <v>60</v>
      </c>
      <c r="AS286" s="19" t="s">
        <v>55</v>
      </c>
      <c r="AT286" s="19" t="s">
        <v>61</v>
      </c>
      <c r="AU286" s="19" t="s">
        <v>132</v>
      </c>
      <c r="AV286" s="19" t="s">
        <v>63</v>
      </c>
      <c r="AW286" s="19" t="s">
        <v>63</v>
      </c>
      <c r="AX286" s="19" t="s">
        <v>63</v>
      </c>
      <c r="AY286" s="19" t="s">
        <v>64</v>
      </c>
      <c r="AZ286" s="19" t="s">
        <v>3822</v>
      </c>
      <c r="BA286" s="21">
        <v>45127</v>
      </c>
      <c r="BB286" s="19">
        <v>7</v>
      </c>
      <c r="BC286" s="19">
        <v>2023</v>
      </c>
      <c r="BD286" s="19" t="s">
        <v>63</v>
      </c>
      <c r="BE286" s="19" t="s">
        <v>63</v>
      </c>
      <c r="BF286" s="19" t="s">
        <v>63</v>
      </c>
      <c r="BG286" s="19" t="s">
        <v>64</v>
      </c>
      <c r="BH286" s="22" t="s">
        <v>4513</v>
      </c>
      <c r="BI286" s="22" t="s">
        <v>4513</v>
      </c>
      <c r="BJ286" s="22"/>
      <c r="BK286" s="22"/>
      <c r="BL286" s="19" t="s">
        <v>4513</v>
      </c>
      <c r="BM286" s="22" t="s">
        <v>4513</v>
      </c>
      <c r="BN286" s="22" t="s">
        <v>4513</v>
      </c>
      <c r="BO286" s="22"/>
      <c r="BP286" s="22"/>
      <c r="BQ286" s="19" t="s">
        <v>64</v>
      </c>
      <c r="BR286" s="22"/>
      <c r="BS286" s="22"/>
      <c r="BT286" s="19">
        <v>68</v>
      </c>
      <c r="BU286" s="22"/>
      <c r="BV286" s="19"/>
      <c r="BW286" s="19"/>
      <c r="BX286" s="19">
        <v>2023</v>
      </c>
      <c r="BY286" s="95" t="str">
        <f>IFERROR(
IF(OR(AZ286="anulado",AZ286="stand by"),CONCATENATE(AZ286,": ",AT286),
IF(OR(YEAR(BA286)=2022,YEAR(BA286)=2023),CONCATENATE("Se activó en ",YEAR(BA286)),
IF(AND(OR(AZ286="En proceso",AZ286="facturando"),AND(AV286="-",BA286="")),"Por revisar",
IF(BA286="",IF(AV286="NUEVAS",CONCATENATE("Estado: ",AZ286,", ",AV286),
IF(AX286=Meses!$A$3,"Por revisar",
IF(AT286="","Sin registro","En programación Frcst."))),"En programación")))),
"Error")</f>
        <v>Se activó en 2023</v>
      </c>
      <c r="BZ286" s="14" t="str">
        <f t="shared" si="12"/>
        <v/>
      </c>
      <c r="CA286" s="95" t="str">
        <f>IF(BY286="En programación Frcst.",VLOOKUP(AX286,Meses!$A$1:$H$14,3+HLOOKUP(Cronograma!AV286,Meses!$D$1:$G$2,2,FALSE),FALSE),
IF(BY286="En programación",BA286,""))</f>
        <v/>
      </c>
      <c r="CB286" s="95" t="str">
        <f t="shared" si="13"/>
        <v/>
      </c>
      <c r="CC286" s="91" t="str">
        <f>IFERROR(
(VLOOKUP(MONTH(CA286),Meses!$B$3:$C$14,2,FALSE)-DAY(CA286))/VLOOKUP(MONTH(CA286),Meses!$B$3:$C$14,2,FALSE)*CD286,
"")</f>
        <v/>
      </c>
      <c r="CD286" s="92">
        <f t="shared" si="14"/>
        <v>1495</v>
      </c>
    </row>
    <row r="287" spans="1:82" ht="31.8" thickBot="1" x14ac:dyDescent="0.6">
      <c r="A287" s="25" t="s">
        <v>897</v>
      </c>
      <c r="B287" s="25" t="s">
        <v>908</v>
      </c>
      <c r="C287" s="25" t="s">
        <v>909</v>
      </c>
      <c r="D287" s="25" t="s">
        <v>53</v>
      </c>
      <c r="E287" s="26">
        <v>45008</v>
      </c>
      <c r="F287" s="26">
        <v>45126.615162037036</v>
      </c>
      <c r="G287" s="26">
        <v>45008</v>
      </c>
      <c r="H287" s="26">
        <v>45028</v>
      </c>
      <c r="I287" s="26">
        <v>45077</v>
      </c>
      <c r="J287" s="26">
        <v>45077</v>
      </c>
      <c r="K287" s="120" t="s">
        <v>4554</v>
      </c>
      <c r="L287" s="25">
        <v>2023070383</v>
      </c>
      <c r="M287" s="26">
        <v>45111</v>
      </c>
      <c r="N287" s="26">
        <v>45127</v>
      </c>
      <c r="O287" s="25" t="s">
        <v>128</v>
      </c>
      <c r="P287" s="25" t="s">
        <v>128</v>
      </c>
      <c r="Q287" s="25" t="s">
        <v>55</v>
      </c>
      <c r="R287" s="25">
        <v>3711</v>
      </c>
      <c r="S287" s="25" t="s">
        <v>4597</v>
      </c>
      <c r="T287" s="25" t="s">
        <v>4597</v>
      </c>
      <c r="U287" s="25" t="e">
        <v>#NAME?</v>
      </c>
      <c r="V287" s="25" t="s">
        <v>80</v>
      </c>
      <c r="W287" s="25" t="s">
        <v>129</v>
      </c>
      <c r="X287" s="23">
        <v>45068</v>
      </c>
      <c r="Y287" s="23">
        <v>45075</v>
      </c>
      <c r="Z287" s="23">
        <v>45068</v>
      </c>
      <c r="AA287" s="23">
        <v>45068</v>
      </c>
      <c r="AB287" s="25" t="s">
        <v>58</v>
      </c>
      <c r="AC287" s="23">
        <v>45071</v>
      </c>
      <c r="AD287" s="25" t="s">
        <v>58</v>
      </c>
      <c r="AE287" s="23">
        <v>45073</v>
      </c>
      <c r="AF287" s="25" t="s">
        <v>58</v>
      </c>
      <c r="AG287" s="23">
        <v>45073</v>
      </c>
      <c r="AH287" s="26">
        <v>45077</v>
      </c>
      <c r="AI287" s="25">
        <v>69</v>
      </c>
      <c r="AJ287" s="25">
        <v>20</v>
      </c>
      <c r="AK287" s="25">
        <v>49</v>
      </c>
      <c r="AL287" s="25" t="s">
        <v>15</v>
      </c>
      <c r="AM287" s="25" t="s">
        <v>4556</v>
      </c>
      <c r="AN287" s="25">
        <v>31</v>
      </c>
      <c r="AO287" s="27"/>
      <c r="AP287" s="25" t="s">
        <v>131</v>
      </c>
      <c r="AQ287" s="25" t="s">
        <v>131</v>
      </c>
      <c r="AR287" s="25" t="s">
        <v>60</v>
      </c>
      <c r="AS287" s="25" t="s">
        <v>55</v>
      </c>
      <c r="AT287" s="25" t="s">
        <v>61</v>
      </c>
      <c r="AU287" s="25" t="s">
        <v>132</v>
      </c>
      <c r="AV287" s="25" t="s">
        <v>63</v>
      </c>
      <c r="AW287" s="25" t="s">
        <v>63</v>
      </c>
      <c r="AX287" s="25" t="s">
        <v>63</v>
      </c>
      <c r="AY287" s="25" t="s">
        <v>64</v>
      </c>
      <c r="AZ287" s="25" t="s">
        <v>3822</v>
      </c>
      <c r="BA287" s="26">
        <v>45127</v>
      </c>
      <c r="BB287" s="25">
        <v>7</v>
      </c>
      <c r="BC287" s="25">
        <v>2023</v>
      </c>
      <c r="BD287" s="25" t="s">
        <v>63</v>
      </c>
      <c r="BE287" s="25" t="s">
        <v>63</v>
      </c>
      <c r="BF287" s="25" t="s">
        <v>63</v>
      </c>
      <c r="BG287" s="25" t="s">
        <v>64</v>
      </c>
      <c r="BH287" s="27" t="s">
        <v>4513</v>
      </c>
      <c r="BI287" s="27" t="s">
        <v>4513</v>
      </c>
      <c r="BJ287" s="27"/>
      <c r="BK287" s="27"/>
      <c r="BL287" s="25" t="s">
        <v>4513</v>
      </c>
      <c r="BM287" s="27" t="s">
        <v>4513</v>
      </c>
      <c r="BN287" s="27" t="s">
        <v>4513</v>
      </c>
      <c r="BO287" s="27"/>
      <c r="BP287" s="27"/>
      <c r="BQ287" s="25" t="s">
        <v>64</v>
      </c>
      <c r="BR287" s="27"/>
      <c r="BS287" s="27"/>
      <c r="BT287" s="25">
        <v>69</v>
      </c>
      <c r="BU287" s="27"/>
      <c r="BV287" s="25"/>
      <c r="BW287" s="25"/>
      <c r="BX287" s="25">
        <v>2023</v>
      </c>
      <c r="BY287" s="95" t="str">
        <f>IFERROR(
IF(OR(AZ287="anulado",AZ287="stand by"),CONCATENATE(AZ287,": ",AT287),
IF(OR(YEAR(BA287)=2022,YEAR(BA287)=2023),CONCATENATE("Se activó en ",YEAR(BA287)),
IF(AND(OR(AZ287="En proceso",AZ287="facturando"),AND(AV287="-",BA287="")),"Por revisar",
IF(BA287="",IF(AV287="NUEVAS",CONCATENATE("Estado: ",AZ287,", ",AV287),
IF(AX287=Meses!$A$3,"Por revisar",
IF(AT287="","Sin registro","En programación Frcst."))),"En programación")))),
"Error")</f>
        <v>Se activó en 2023</v>
      </c>
      <c r="BZ287" s="14" t="str">
        <f t="shared" si="12"/>
        <v/>
      </c>
      <c r="CA287" s="95" t="str">
        <f>IF(BY287="En programación Frcst.",VLOOKUP(AX287,Meses!$A$1:$H$14,3+HLOOKUP(Cronograma!AV287,Meses!$D$1:$G$2,2,FALSE),FALSE),
IF(BY287="En programación",BA287,""))</f>
        <v/>
      </c>
      <c r="CB287" s="95" t="str">
        <f t="shared" si="13"/>
        <v/>
      </c>
      <c r="CC287" s="91" t="str">
        <f>IFERROR(
(VLOOKUP(MONTH(CA287),Meses!$B$3:$C$14,2,FALSE)-DAY(CA287))/VLOOKUP(MONTH(CA287),Meses!$B$3:$C$14,2,FALSE)*CD287,
"")</f>
        <v/>
      </c>
      <c r="CD287" s="92">
        <f t="shared" si="14"/>
        <v>3711</v>
      </c>
    </row>
    <row r="288" spans="1:82" ht="31.8" thickBot="1" x14ac:dyDescent="0.6">
      <c r="A288" s="19" t="s">
        <v>897</v>
      </c>
      <c r="B288" s="19" t="s">
        <v>910</v>
      </c>
      <c r="C288" s="19" t="s">
        <v>911</v>
      </c>
      <c r="D288" s="19" t="s">
        <v>53</v>
      </c>
      <c r="E288" s="21">
        <v>45008</v>
      </c>
      <c r="F288" s="21">
        <v>45126.613877314812</v>
      </c>
      <c r="G288" s="21">
        <v>45008</v>
      </c>
      <c r="H288" s="21">
        <v>45028</v>
      </c>
      <c r="I288" s="21">
        <v>45111</v>
      </c>
      <c r="J288" s="21">
        <v>45111</v>
      </c>
      <c r="K288" s="119" t="s">
        <v>4544</v>
      </c>
      <c r="L288" s="19">
        <v>2023063202</v>
      </c>
      <c r="M288" s="21">
        <v>45111</v>
      </c>
      <c r="N288" s="21">
        <v>45127</v>
      </c>
      <c r="O288" s="19" t="s">
        <v>128</v>
      </c>
      <c r="P288" s="19" t="s">
        <v>128</v>
      </c>
      <c r="Q288" s="19" t="s">
        <v>55</v>
      </c>
      <c r="R288" s="19">
        <v>3574</v>
      </c>
      <c r="S288" s="19" t="s">
        <v>4605</v>
      </c>
      <c r="T288" s="19" t="s">
        <v>4605</v>
      </c>
      <c r="U288" s="19" t="e">
        <v>#NAME?</v>
      </c>
      <c r="V288" s="19" t="s">
        <v>80</v>
      </c>
      <c r="W288" s="19" t="s">
        <v>129</v>
      </c>
      <c r="X288" s="23">
        <v>45102</v>
      </c>
      <c r="Y288" s="23">
        <v>45109</v>
      </c>
      <c r="Z288" s="23">
        <v>45102</v>
      </c>
      <c r="AA288" s="23">
        <v>45102</v>
      </c>
      <c r="AB288" s="19" t="s">
        <v>58</v>
      </c>
      <c r="AC288" s="23">
        <v>45105</v>
      </c>
      <c r="AD288" s="19" t="s">
        <v>58</v>
      </c>
      <c r="AE288" s="23">
        <v>45107</v>
      </c>
      <c r="AF288" s="19" t="s">
        <v>58</v>
      </c>
      <c r="AG288" s="23">
        <v>45107</v>
      </c>
      <c r="AH288" s="21">
        <v>45111</v>
      </c>
      <c r="AI288" s="19">
        <v>103</v>
      </c>
      <c r="AJ288" s="19">
        <v>20</v>
      </c>
      <c r="AK288" s="19">
        <v>83</v>
      </c>
      <c r="AL288" s="19" t="s">
        <v>15</v>
      </c>
      <c r="AM288" s="19" t="s">
        <v>4546</v>
      </c>
      <c r="AN288" s="19">
        <v>4</v>
      </c>
      <c r="AO288" s="22"/>
      <c r="AP288" s="19" t="s">
        <v>131</v>
      </c>
      <c r="AQ288" s="19" t="s">
        <v>131</v>
      </c>
      <c r="AR288" s="19" t="s">
        <v>60</v>
      </c>
      <c r="AS288" s="19" t="s">
        <v>55</v>
      </c>
      <c r="AT288" s="19" t="s">
        <v>61</v>
      </c>
      <c r="AU288" s="19" t="s">
        <v>132</v>
      </c>
      <c r="AV288" s="19" t="s">
        <v>63</v>
      </c>
      <c r="AW288" s="19" t="s">
        <v>63</v>
      </c>
      <c r="AX288" s="19" t="s">
        <v>63</v>
      </c>
      <c r="AY288" s="19" t="s">
        <v>64</v>
      </c>
      <c r="AZ288" s="19" t="s">
        <v>3822</v>
      </c>
      <c r="BA288" s="21">
        <v>45127</v>
      </c>
      <c r="BB288" s="19">
        <v>7</v>
      </c>
      <c r="BC288" s="19">
        <v>2023</v>
      </c>
      <c r="BD288" s="19" t="s">
        <v>63</v>
      </c>
      <c r="BE288" s="19" t="s">
        <v>63</v>
      </c>
      <c r="BF288" s="19" t="s">
        <v>63</v>
      </c>
      <c r="BG288" s="19" t="s">
        <v>64</v>
      </c>
      <c r="BH288" s="22" t="s">
        <v>4513</v>
      </c>
      <c r="BI288" s="22" t="s">
        <v>4513</v>
      </c>
      <c r="BJ288" s="22"/>
      <c r="BK288" s="22"/>
      <c r="BL288" s="19" t="s">
        <v>4513</v>
      </c>
      <c r="BM288" s="22" t="s">
        <v>4513</v>
      </c>
      <c r="BN288" s="22" t="s">
        <v>4513</v>
      </c>
      <c r="BO288" s="22"/>
      <c r="BP288" s="22"/>
      <c r="BQ288" s="19" t="s">
        <v>64</v>
      </c>
      <c r="BR288" s="22"/>
      <c r="BS288" s="22"/>
      <c r="BT288" s="19">
        <v>103</v>
      </c>
      <c r="BU288" s="22"/>
      <c r="BV288" s="19"/>
      <c r="BW288" s="19"/>
      <c r="BX288" s="19">
        <v>2023</v>
      </c>
      <c r="BY288" s="95" t="str">
        <f>IFERROR(
IF(OR(AZ288="anulado",AZ288="stand by"),CONCATENATE(AZ288,": ",AT288),
IF(OR(YEAR(BA288)=2022,YEAR(BA288)=2023),CONCATENATE("Se activó en ",YEAR(BA288)),
IF(AND(OR(AZ288="En proceso",AZ288="facturando"),AND(AV288="-",BA288="")),"Por revisar",
IF(BA288="",IF(AV288="NUEVAS",CONCATENATE("Estado: ",AZ288,", ",AV288),
IF(AX288=Meses!$A$3,"Por revisar",
IF(AT288="","Sin registro","En programación Frcst."))),"En programación")))),
"Error")</f>
        <v>Se activó en 2023</v>
      </c>
      <c r="BZ288" s="14" t="str">
        <f t="shared" si="12"/>
        <v/>
      </c>
      <c r="CA288" s="95" t="str">
        <f>IF(BY288="En programación Frcst.",VLOOKUP(AX288,Meses!$A$1:$H$14,3+HLOOKUP(Cronograma!AV288,Meses!$D$1:$G$2,2,FALSE),FALSE),
IF(BY288="En programación",BA288,""))</f>
        <v/>
      </c>
      <c r="CB288" s="95" t="str">
        <f t="shared" si="13"/>
        <v/>
      </c>
      <c r="CC288" s="91" t="str">
        <f>IFERROR(
(VLOOKUP(MONTH(CA288),Meses!$B$3:$C$14,2,FALSE)-DAY(CA288))/VLOOKUP(MONTH(CA288),Meses!$B$3:$C$14,2,FALSE)*CD288,
"")</f>
        <v/>
      </c>
      <c r="CD288" s="92">
        <f t="shared" si="14"/>
        <v>3574</v>
      </c>
    </row>
    <row r="289" spans="1:82" ht="31.8" thickBot="1" x14ac:dyDescent="0.6">
      <c r="A289" s="25" t="s">
        <v>897</v>
      </c>
      <c r="B289" s="25" t="s">
        <v>912</v>
      </c>
      <c r="C289" s="25" t="s">
        <v>913</v>
      </c>
      <c r="D289" s="25" t="s">
        <v>53</v>
      </c>
      <c r="E289" s="26">
        <v>45008</v>
      </c>
      <c r="F289" s="26">
        <v>45126.579409722217</v>
      </c>
      <c r="G289" s="26">
        <v>45008</v>
      </c>
      <c r="H289" s="26">
        <v>45028</v>
      </c>
      <c r="I289" s="26">
        <v>45111</v>
      </c>
      <c r="J289" s="26">
        <v>45111</v>
      </c>
      <c r="K289" s="120" t="s">
        <v>4544</v>
      </c>
      <c r="L289" s="25">
        <v>2023063211</v>
      </c>
      <c r="M289" s="26">
        <v>45111</v>
      </c>
      <c r="N289" s="26">
        <v>45127</v>
      </c>
      <c r="O289" s="25" t="s">
        <v>128</v>
      </c>
      <c r="P289" s="25" t="s">
        <v>128</v>
      </c>
      <c r="Q289" s="25" t="s">
        <v>55</v>
      </c>
      <c r="R289" s="25">
        <v>5140</v>
      </c>
      <c r="S289" s="25" t="s">
        <v>4605</v>
      </c>
      <c r="T289" s="25" t="s">
        <v>4605</v>
      </c>
      <c r="U289" s="25" t="e">
        <v>#NAME?</v>
      </c>
      <c r="V289" s="25" t="s">
        <v>136</v>
      </c>
      <c r="W289" s="25" t="s">
        <v>74</v>
      </c>
      <c r="X289" s="23">
        <v>45097</v>
      </c>
      <c r="Y289" s="23">
        <v>45104</v>
      </c>
      <c r="Z289" s="23">
        <v>45097</v>
      </c>
      <c r="AA289" s="23">
        <v>45097</v>
      </c>
      <c r="AB289" s="25" t="s">
        <v>58</v>
      </c>
      <c r="AC289" s="23">
        <v>45100</v>
      </c>
      <c r="AD289" s="23">
        <v>45102</v>
      </c>
      <c r="AE289" s="23">
        <v>45107</v>
      </c>
      <c r="AF289" s="25" t="s">
        <v>58</v>
      </c>
      <c r="AG289" s="23">
        <v>45107</v>
      </c>
      <c r="AH289" s="26">
        <v>45111</v>
      </c>
      <c r="AI289" s="25">
        <v>103</v>
      </c>
      <c r="AJ289" s="25">
        <v>20</v>
      </c>
      <c r="AK289" s="25">
        <v>83</v>
      </c>
      <c r="AL289" s="25" t="s">
        <v>15</v>
      </c>
      <c r="AM289" s="25" t="s">
        <v>4546</v>
      </c>
      <c r="AN289" s="25">
        <v>4</v>
      </c>
      <c r="AO289" s="27"/>
      <c r="AP289" s="25" t="s">
        <v>131</v>
      </c>
      <c r="AQ289" s="25" t="s">
        <v>131</v>
      </c>
      <c r="AR289" s="25" t="s">
        <v>60</v>
      </c>
      <c r="AS289" s="25" t="s">
        <v>55</v>
      </c>
      <c r="AT289" s="25" t="s">
        <v>61</v>
      </c>
      <c r="AU289" s="25" t="s">
        <v>132</v>
      </c>
      <c r="AV289" s="25" t="s">
        <v>63</v>
      </c>
      <c r="AW289" s="25" t="s">
        <v>63</v>
      </c>
      <c r="AX289" s="25" t="s">
        <v>63</v>
      </c>
      <c r="AY289" s="25" t="s">
        <v>64</v>
      </c>
      <c r="AZ289" s="25" t="s">
        <v>3822</v>
      </c>
      <c r="BA289" s="26">
        <v>45127</v>
      </c>
      <c r="BB289" s="25">
        <v>7</v>
      </c>
      <c r="BC289" s="25">
        <v>2023</v>
      </c>
      <c r="BD289" s="25" t="s">
        <v>63</v>
      </c>
      <c r="BE289" s="25" t="s">
        <v>63</v>
      </c>
      <c r="BF289" s="25" t="s">
        <v>63</v>
      </c>
      <c r="BG289" s="25" t="s">
        <v>64</v>
      </c>
      <c r="BH289" s="27" t="s">
        <v>4513</v>
      </c>
      <c r="BI289" s="27" t="s">
        <v>4513</v>
      </c>
      <c r="BJ289" s="27"/>
      <c r="BK289" s="27"/>
      <c r="BL289" s="25" t="s">
        <v>4513</v>
      </c>
      <c r="BM289" s="27" t="s">
        <v>4513</v>
      </c>
      <c r="BN289" s="27" t="s">
        <v>4513</v>
      </c>
      <c r="BO289" s="27"/>
      <c r="BP289" s="27"/>
      <c r="BQ289" s="25" t="s">
        <v>64</v>
      </c>
      <c r="BR289" s="27"/>
      <c r="BS289" s="27"/>
      <c r="BT289" s="25">
        <v>103</v>
      </c>
      <c r="BU289" s="27"/>
      <c r="BV289" s="25"/>
      <c r="BW289" s="25"/>
      <c r="BX289" s="25">
        <v>2023</v>
      </c>
      <c r="BY289" s="95" t="str">
        <f>IFERROR(
IF(OR(AZ289="anulado",AZ289="stand by"),CONCATENATE(AZ289,": ",AT289),
IF(OR(YEAR(BA289)=2022,YEAR(BA289)=2023),CONCATENATE("Se activó en ",YEAR(BA289)),
IF(AND(OR(AZ289="En proceso",AZ289="facturando"),AND(AV289="-",BA289="")),"Por revisar",
IF(BA289="",IF(AV289="NUEVAS",CONCATENATE("Estado: ",AZ289,", ",AV289),
IF(AX289=Meses!$A$3,"Por revisar",
IF(AT289="","Sin registro","En programación Frcst."))),"En programación")))),
"Error")</f>
        <v>Se activó en 2023</v>
      </c>
      <c r="BZ289" s="14" t="str">
        <f t="shared" si="12"/>
        <v/>
      </c>
      <c r="CA289" s="95" t="str">
        <f>IF(BY289="En programación Frcst.",VLOOKUP(AX289,Meses!$A$1:$H$14,3+HLOOKUP(Cronograma!AV289,Meses!$D$1:$G$2,2,FALSE),FALSE),
IF(BY289="En programación",BA289,""))</f>
        <v/>
      </c>
      <c r="CB289" s="95" t="str">
        <f t="shared" si="13"/>
        <v/>
      </c>
      <c r="CC289" s="91" t="str">
        <f>IFERROR(
(VLOOKUP(MONTH(CA289),Meses!$B$3:$C$14,2,FALSE)-DAY(CA289))/VLOOKUP(MONTH(CA289),Meses!$B$3:$C$14,2,FALSE)*CD289,
"")</f>
        <v/>
      </c>
      <c r="CD289" s="92">
        <f t="shared" si="14"/>
        <v>5140</v>
      </c>
    </row>
    <row r="290" spans="1:82" ht="31.8" thickBot="1" x14ac:dyDescent="0.6">
      <c r="A290" s="19" t="s">
        <v>858</v>
      </c>
      <c r="B290" s="19" t="s">
        <v>914</v>
      </c>
      <c r="C290" s="19" t="s">
        <v>915</v>
      </c>
      <c r="D290" s="19" t="s">
        <v>53</v>
      </c>
      <c r="E290" s="21">
        <v>45008</v>
      </c>
      <c r="F290" s="21">
        <v>45008</v>
      </c>
      <c r="G290" s="21">
        <v>45008</v>
      </c>
      <c r="H290" s="21">
        <v>45028</v>
      </c>
      <c r="I290" s="21">
        <v>45079</v>
      </c>
      <c r="J290" s="21">
        <v>45079</v>
      </c>
      <c r="K290" s="119" t="s">
        <v>4534</v>
      </c>
      <c r="L290" s="19">
        <v>2023063371</v>
      </c>
      <c r="M290" s="21">
        <v>45106</v>
      </c>
      <c r="N290" s="21">
        <v>45120</v>
      </c>
      <c r="O290" s="19" t="s">
        <v>128</v>
      </c>
      <c r="P290" s="19" t="s">
        <v>128</v>
      </c>
      <c r="Q290" s="19" t="s">
        <v>55</v>
      </c>
      <c r="R290" s="19">
        <v>615</v>
      </c>
      <c r="S290" s="19" t="s">
        <v>4602</v>
      </c>
      <c r="T290" s="19" t="s">
        <v>4602</v>
      </c>
      <c r="U290" s="19" t="e">
        <v>#NAME?</v>
      </c>
      <c r="V290" s="19" t="s">
        <v>80</v>
      </c>
      <c r="W290" s="19" t="s">
        <v>129</v>
      </c>
      <c r="X290" s="23">
        <v>45070</v>
      </c>
      <c r="Y290" s="23">
        <v>45077</v>
      </c>
      <c r="Z290" s="23">
        <v>45070</v>
      </c>
      <c r="AA290" s="23">
        <v>45070</v>
      </c>
      <c r="AB290" s="19" t="s">
        <v>58</v>
      </c>
      <c r="AC290" s="23">
        <v>45073</v>
      </c>
      <c r="AD290" s="19" t="s">
        <v>58</v>
      </c>
      <c r="AE290" s="23">
        <v>45075</v>
      </c>
      <c r="AF290" s="19" t="s">
        <v>58</v>
      </c>
      <c r="AG290" s="23">
        <v>45075</v>
      </c>
      <c r="AH290" s="21">
        <v>45079</v>
      </c>
      <c r="AI290" s="19">
        <v>71</v>
      </c>
      <c r="AJ290" s="19">
        <v>20</v>
      </c>
      <c r="AK290" s="19">
        <v>51</v>
      </c>
      <c r="AL290" s="19" t="s">
        <v>15</v>
      </c>
      <c r="AM290" s="19" t="s">
        <v>4536</v>
      </c>
      <c r="AN290" s="19">
        <v>2</v>
      </c>
      <c r="AO290" s="22"/>
      <c r="AP290" s="19" t="s">
        <v>131</v>
      </c>
      <c r="AQ290" s="19" t="s">
        <v>131</v>
      </c>
      <c r="AR290" s="19" t="s">
        <v>60</v>
      </c>
      <c r="AS290" s="19" t="s">
        <v>55</v>
      </c>
      <c r="AT290" s="19" t="s">
        <v>61</v>
      </c>
      <c r="AU290" s="19" t="s">
        <v>132</v>
      </c>
      <c r="AV290" s="19" t="s">
        <v>63</v>
      </c>
      <c r="AW290" s="19" t="s">
        <v>63</v>
      </c>
      <c r="AX290" s="19" t="s">
        <v>63</v>
      </c>
      <c r="AY290" s="19" t="s">
        <v>64</v>
      </c>
      <c r="AZ290" s="19" t="s">
        <v>3822</v>
      </c>
      <c r="BA290" s="21">
        <v>45120</v>
      </c>
      <c r="BB290" s="19">
        <v>7</v>
      </c>
      <c r="BC290" s="19">
        <v>2023</v>
      </c>
      <c r="BD290" s="19" t="s">
        <v>63</v>
      </c>
      <c r="BE290" s="19" t="s">
        <v>63</v>
      </c>
      <c r="BF290" s="19" t="s">
        <v>63</v>
      </c>
      <c r="BG290" s="19" t="s">
        <v>64</v>
      </c>
      <c r="BH290" s="22" t="s">
        <v>4513</v>
      </c>
      <c r="BI290" s="22" t="s">
        <v>4513</v>
      </c>
      <c r="BJ290" s="22"/>
      <c r="BK290" s="22"/>
      <c r="BL290" s="19" t="s">
        <v>4513</v>
      </c>
      <c r="BM290" s="22" t="s">
        <v>4513</v>
      </c>
      <c r="BN290" s="22" t="s">
        <v>4513</v>
      </c>
      <c r="BO290" s="22"/>
      <c r="BP290" s="22"/>
      <c r="BQ290" s="19" t="s">
        <v>64</v>
      </c>
      <c r="BR290" s="22"/>
      <c r="BS290" s="22"/>
      <c r="BT290" s="19">
        <v>71</v>
      </c>
      <c r="BU290" s="22"/>
      <c r="BV290" s="19"/>
      <c r="BW290" s="19"/>
      <c r="BX290" s="19">
        <v>2023</v>
      </c>
      <c r="BY290" s="95" t="str">
        <f>IFERROR(
IF(OR(AZ290="anulado",AZ290="stand by"),CONCATENATE(AZ290,": ",AT290),
IF(OR(YEAR(BA290)=2022,YEAR(BA290)=2023),CONCATENATE("Se activó en ",YEAR(BA290)),
IF(AND(OR(AZ290="En proceso",AZ290="facturando"),AND(AV290="-",BA290="")),"Por revisar",
IF(BA290="",IF(AV290="NUEVAS",CONCATENATE("Estado: ",AZ290,", ",AV290),
IF(AX290=Meses!$A$3,"Por revisar",
IF(AT290="","Sin registro","En programación Frcst."))),"En programación")))),
"Error")</f>
        <v>Se activó en 2023</v>
      </c>
      <c r="BZ290" s="14" t="str">
        <f t="shared" si="12"/>
        <v/>
      </c>
      <c r="CA290" s="95" t="str">
        <f>IF(BY290="En programación Frcst.",VLOOKUP(AX290,Meses!$A$1:$H$14,3+HLOOKUP(Cronograma!AV290,Meses!$D$1:$G$2,2,FALSE),FALSE),
IF(BY290="En programación",BA290,""))</f>
        <v/>
      </c>
      <c r="CB290" s="95" t="str">
        <f t="shared" si="13"/>
        <v/>
      </c>
      <c r="CC290" s="91" t="str">
        <f>IFERROR(
(VLOOKUP(MONTH(CA290),Meses!$B$3:$C$14,2,FALSE)-DAY(CA290))/VLOOKUP(MONTH(CA290),Meses!$B$3:$C$14,2,FALSE)*CD290,
"")</f>
        <v/>
      </c>
      <c r="CD290" s="92">
        <f t="shared" si="14"/>
        <v>615</v>
      </c>
    </row>
    <row r="291" spans="1:82" ht="47.4" thickBot="1" x14ac:dyDescent="0.6">
      <c r="A291" s="25" t="s">
        <v>916</v>
      </c>
      <c r="B291" s="25" t="s">
        <v>917</v>
      </c>
      <c r="C291" s="25" t="s">
        <v>918</v>
      </c>
      <c r="D291" s="25" t="s">
        <v>53</v>
      </c>
      <c r="E291" s="26">
        <v>45009</v>
      </c>
      <c r="F291" s="26">
        <v>45062.800937499997</v>
      </c>
      <c r="G291" s="26">
        <v>45012</v>
      </c>
      <c r="H291" s="26">
        <v>45016</v>
      </c>
      <c r="I291" s="26">
        <v>45044</v>
      </c>
      <c r="J291" s="26">
        <v>45044</v>
      </c>
      <c r="K291" s="120" t="s">
        <v>4550</v>
      </c>
      <c r="L291" s="25">
        <v>2023040495</v>
      </c>
      <c r="M291" s="26">
        <v>45024</v>
      </c>
      <c r="N291" s="26">
        <v>45036</v>
      </c>
      <c r="O291" s="25" t="s">
        <v>54</v>
      </c>
      <c r="P291" s="25" t="s">
        <v>54</v>
      </c>
      <c r="Q291" s="25" t="s">
        <v>55</v>
      </c>
      <c r="R291" s="25">
        <v>1515</v>
      </c>
      <c r="S291" s="25" t="s">
        <v>4598</v>
      </c>
      <c r="T291" s="25" t="s">
        <v>4598</v>
      </c>
      <c r="U291" s="25" t="e">
        <v>#NAME?</v>
      </c>
      <c r="V291" s="25" t="s">
        <v>80</v>
      </c>
      <c r="W291" s="25" t="s">
        <v>68</v>
      </c>
      <c r="X291" s="23">
        <v>45030</v>
      </c>
      <c r="Y291" s="23">
        <v>45037</v>
      </c>
      <c r="Z291" s="23">
        <v>45030</v>
      </c>
      <c r="AA291" s="23">
        <v>45030</v>
      </c>
      <c r="AB291" s="25" t="s">
        <v>58</v>
      </c>
      <c r="AC291" s="23">
        <v>45033</v>
      </c>
      <c r="AD291" s="25" t="s">
        <v>58</v>
      </c>
      <c r="AE291" s="23">
        <v>45035</v>
      </c>
      <c r="AF291" s="23">
        <v>45037</v>
      </c>
      <c r="AG291" s="23">
        <v>45037</v>
      </c>
      <c r="AH291" s="26">
        <v>45044</v>
      </c>
      <c r="AI291" s="25">
        <v>35</v>
      </c>
      <c r="AJ291" s="25">
        <v>4</v>
      </c>
      <c r="AK291" s="25">
        <v>28</v>
      </c>
      <c r="AL291" s="27" t="s">
        <v>4513</v>
      </c>
      <c r="AM291" s="25" t="s">
        <v>4552</v>
      </c>
      <c r="AN291" s="25">
        <v>28</v>
      </c>
      <c r="AO291" s="25" t="s">
        <v>919</v>
      </c>
      <c r="AP291" s="25" t="s">
        <v>82</v>
      </c>
      <c r="AQ291" s="25" t="s">
        <v>82</v>
      </c>
      <c r="AR291" s="25" t="s">
        <v>60</v>
      </c>
      <c r="AS291" s="25" t="s">
        <v>55</v>
      </c>
      <c r="AT291" s="25" t="s">
        <v>61</v>
      </c>
      <c r="AU291" s="25" t="s">
        <v>62</v>
      </c>
      <c r="AV291" s="25" t="s">
        <v>63</v>
      </c>
      <c r="AW291" s="25" t="s">
        <v>63</v>
      </c>
      <c r="AX291" s="25" t="s">
        <v>63</v>
      </c>
      <c r="AY291" s="25" t="s">
        <v>64</v>
      </c>
      <c r="AZ291" s="25" t="s">
        <v>3822</v>
      </c>
      <c r="BA291" s="26">
        <v>45036</v>
      </c>
      <c r="BB291" s="25">
        <v>4</v>
      </c>
      <c r="BC291" s="25">
        <v>2023</v>
      </c>
      <c r="BD291" s="25" t="s">
        <v>63</v>
      </c>
      <c r="BE291" s="25" t="s">
        <v>63</v>
      </c>
      <c r="BF291" s="25" t="s">
        <v>63</v>
      </c>
      <c r="BG291" s="25" t="s">
        <v>64</v>
      </c>
      <c r="BH291" s="27" t="s">
        <v>4513</v>
      </c>
      <c r="BI291" s="27" t="s">
        <v>4513</v>
      </c>
      <c r="BJ291" s="27"/>
      <c r="BK291" s="27"/>
      <c r="BL291" s="25" t="s">
        <v>4513</v>
      </c>
      <c r="BM291" s="27" t="s">
        <v>4513</v>
      </c>
      <c r="BN291" s="27" t="s">
        <v>4513</v>
      </c>
      <c r="BO291" s="27"/>
      <c r="BP291" s="27"/>
      <c r="BQ291" s="25" t="s">
        <v>64</v>
      </c>
      <c r="BR291" s="27"/>
      <c r="BS291" s="27"/>
      <c r="BT291" s="25">
        <v>35</v>
      </c>
      <c r="BU291" s="27"/>
      <c r="BV291" s="25"/>
      <c r="BW291" s="25"/>
      <c r="BX291" s="25">
        <v>2023</v>
      </c>
      <c r="BY291" s="95" t="str">
        <f>IFERROR(
IF(OR(AZ291="anulado",AZ291="stand by"),CONCATENATE(AZ291,": ",AT291),
IF(OR(YEAR(BA291)=2022,YEAR(BA291)=2023),CONCATENATE("Se activó en ",YEAR(BA291)),
IF(AND(OR(AZ291="En proceso",AZ291="facturando"),AND(AV291="-",BA291="")),"Por revisar",
IF(BA291="",IF(AV291="NUEVAS",CONCATENATE("Estado: ",AZ291,", ",AV291),
IF(AX291=Meses!$A$3,"Por revisar",
IF(AT291="","Sin registro","En programación Frcst."))),"En programación")))),
"Error")</f>
        <v>Se activó en 2023</v>
      </c>
      <c r="BZ291" s="14" t="str">
        <f t="shared" si="12"/>
        <v/>
      </c>
      <c r="CA291" s="95" t="str">
        <f>IF(BY291="En programación Frcst.",VLOOKUP(AX291,Meses!$A$1:$H$14,3+HLOOKUP(Cronograma!AV291,Meses!$D$1:$G$2,2,FALSE),FALSE),
IF(BY291="En programación",BA291,""))</f>
        <v/>
      </c>
      <c r="CB291" s="95" t="str">
        <f t="shared" si="13"/>
        <v/>
      </c>
      <c r="CC291" s="91" t="str">
        <f>IFERROR(
(VLOOKUP(MONTH(CA291),Meses!$B$3:$C$14,2,FALSE)-DAY(CA291))/VLOOKUP(MONTH(CA291),Meses!$B$3:$C$14,2,FALSE)*CD291,
"")</f>
        <v/>
      </c>
      <c r="CD291" s="92">
        <f t="shared" si="14"/>
        <v>1515</v>
      </c>
    </row>
    <row r="292" spans="1:82" ht="31.8" thickBot="1" x14ac:dyDescent="0.6">
      <c r="A292" s="19" t="s">
        <v>920</v>
      </c>
      <c r="B292" s="19" t="s">
        <v>921</v>
      </c>
      <c r="C292" s="19" t="s">
        <v>922</v>
      </c>
      <c r="D292" s="19" t="s">
        <v>53</v>
      </c>
      <c r="E292" s="21">
        <v>45012</v>
      </c>
      <c r="F292" s="21">
        <v>45012</v>
      </c>
      <c r="G292" s="21">
        <v>45026</v>
      </c>
      <c r="H292" s="21">
        <v>45030</v>
      </c>
      <c r="I292" s="21">
        <v>45071</v>
      </c>
      <c r="J292" s="21">
        <v>45071</v>
      </c>
      <c r="K292" s="119" t="s">
        <v>4554</v>
      </c>
      <c r="L292" s="19">
        <v>2023042450</v>
      </c>
      <c r="M292" s="21">
        <v>45042</v>
      </c>
      <c r="N292" s="21">
        <v>45057</v>
      </c>
      <c r="O292" s="19" t="s">
        <v>54</v>
      </c>
      <c r="P292" s="19" t="s">
        <v>54</v>
      </c>
      <c r="Q292" s="19" t="s">
        <v>55</v>
      </c>
      <c r="R292" s="19">
        <v>2834</v>
      </c>
      <c r="S292" s="19" t="s">
        <v>4593</v>
      </c>
      <c r="T292" s="19" t="s">
        <v>4593</v>
      </c>
      <c r="U292" s="19" t="e">
        <v>#NAME?</v>
      </c>
      <c r="V292" s="19" t="s">
        <v>80</v>
      </c>
      <c r="W292" s="19" t="s">
        <v>68</v>
      </c>
      <c r="X292" s="23">
        <v>45057</v>
      </c>
      <c r="Y292" s="23">
        <v>45064</v>
      </c>
      <c r="Z292" s="23">
        <v>45057</v>
      </c>
      <c r="AA292" s="23">
        <v>45057</v>
      </c>
      <c r="AB292" s="19" t="s">
        <v>58</v>
      </c>
      <c r="AC292" s="23">
        <v>45060</v>
      </c>
      <c r="AD292" s="19" t="s">
        <v>58</v>
      </c>
      <c r="AE292" s="23">
        <v>45062</v>
      </c>
      <c r="AF292" s="23">
        <v>45064</v>
      </c>
      <c r="AG292" s="23">
        <v>45064</v>
      </c>
      <c r="AH292" s="21">
        <v>45071</v>
      </c>
      <c r="AI292" s="19">
        <v>59</v>
      </c>
      <c r="AJ292" s="19">
        <v>4</v>
      </c>
      <c r="AK292" s="19">
        <v>41</v>
      </c>
      <c r="AL292" s="19" t="s">
        <v>15</v>
      </c>
      <c r="AM292" s="19" t="s">
        <v>4556</v>
      </c>
      <c r="AN292" s="19">
        <v>25</v>
      </c>
      <c r="AO292" s="22"/>
      <c r="AP292" s="19" t="s">
        <v>82</v>
      </c>
      <c r="AQ292" s="19" t="s">
        <v>82</v>
      </c>
      <c r="AR292" s="19" t="s">
        <v>60</v>
      </c>
      <c r="AS292" s="19" t="s">
        <v>55</v>
      </c>
      <c r="AT292" s="19" t="s">
        <v>61</v>
      </c>
      <c r="AU292" s="19" t="s">
        <v>62</v>
      </c>
      <c r="AV292" s="19" t="s">
        <v>63</v>
      </c>
      <c r="AW292" s="19" t="s">
        <v>63</v>
      </c>
      <c r="AX292" s="19" t="s">
        <v>63</v>
      </c>
      <c r="AY292" s="19" t="s">
        <v>64</v>
      </c>
      <c r="AZ292" s="19" t="s">
        <v>3822</v>
      </c>
      <c r="BA292" s="21">
        <v>45057</v>
      </c>
      <c r="BB292" s="19">
        <v>5</v>
      </c>
      <c r="BC292" s="19">
        <v>2023</v>
      </c>
      <c r="BD292" s="19" t="s">
        <v>63</v>
      </c>
      <c r="BE292" s="19" t="s">
        <v>63</v>
      </c>
      <c r="BF292" s="19" t="s">
        <v>63</v>
      </c>
      <c r="BG292" s="19" t="s">
        <v>64</v>
      </c>
      <c r="BH292" s="22" t="s">
        <v>4513</v>
      </c>
      <c r="BI292" s="22" t="s">
        <v>4513</v>
      </c>
      <c r="BJ292" s="22"/>
      <c r="BK292" s="22"/>
      <c r="BL292" s="19" t="s">
        <v>4513</v>
      </c>
      <c r="BM292" s="22" t="s">
        <v>4513</v>
      </c>
      <c r="BN292" s="22" t="s">
        <v>4513</v>
      </c>
      <c r="BO292" s="22"/>
      <c r="BP292" s="22"/>
      <c r="BQ292" s="19" t="s">
        <v>64</v>
      </c>
      <c r="BR292" s="22"/>
      <c r="BS292" s="22"/>
      <c r="BT292" s="19">
        <v>59</v>
      </c>
      <c r="BU292" s="22"/>
      <c r="BV292" s="19"/>
      <c r="BW292" s="19"/>
      <c r="BX292" s="19">
        <v>2023</v>
      </c>
      <c r="BY292" s="95" t="str">
        <f>IFERROR(
IF(OR(AZ292="anulado",AZ292="stand by"),CONCATENATE(AZ292,": ",AT292),
IF(OR(YEAR(BA292)=2022,YEAR(BA292)=2023),CONCATENATE("Se activó en ",YEAR(BA292)),
IF(AND(OR(AZ292="En proceso",AZ292="facturando"),AND(AV292="-",BA292="")),"Por revisar",
IF(BA292="",IF(AV292="NUEVAS",CONCATENATE("Estado: ",AZ292,", ",AV292),
IF(AX292=Meses!$A$3,"Por revisar",
IF(AT292="","Sin registro","En programación Frcst."))),"En programación")))),
"Error")</f>
        <v>Se activó en 2023</v>
      </c>
      <c r="BZ292" s="14" t="str">
        <f t="shared" si="12"/>
        <v/>
      </c>
      <c r="CA292" s="95" t="str">
        <f>IF(BY292="En programación Frcst.",VLOOKUP(AX292,Meses!$A$1:$H$14,3+HLOOKUP(Cronograma!AV292,Meses!$D$1:$G$2,2,FALSE),FALSE),
IF(BY292="En programación",BA292,""))</f>
        <v/>
      </c>
      <c r="CB292" s="95" t="str">
        <f t="shared" si="13"/>
        <v/>
      </c>
      <c r="CC292" s="91" t="str">
        <f>IFERROR(
(VLOOKUP(MONTH(CA292),Meses!$B$3:$C$14,2,FALSE)-DAY(CA292))/VLOOKUP(MONTH(CA292),Meses!$B$3:$C$14,2,FALSE)*CD292,
"")</f>
        <v/>
      </c>
      <c r="CD292" s="92">
        <f t="shared" si="14"/>
        <v>2834</v>
      </c>
    </row>
    <row r="293" spans="1:82" ht="47.4" thickBot="1" x14ac:dyDescent="0.6">
      <c r="A293" s="25" t="s">
        <v>920</v>
      </c>
      <c r="B293" s="25" t="s">
        <v>923</v>
      </c>
      <c r="C293" s="31" t="s">
        <v>924</v>
      </c>
      <c r="D293" s="31" t="s">
        <v>650</v>
      </c>
      <c r="E293" s="26">
        <v>45012</v>
      </c>
      <c r="F293" s="26">
        <v>45188.448622685188</v>
      </c>
      <c r="G293" s="26">
        <v>45026</v>
      </c>
      <c r="H293" s="26">
        <v>45030</v>
      </c>
      <c r="I293" s="27"/>
      <c r="J293" s="27"/>
      <c r="K293" s="27">
        <v>0</v>
      </c>
      <c r="L293" s="25">
        <v>2023042480</v>
      </c>
      <c r="M293" s="26">
        <v>45042</v>
      </c>
      <c r="N293" s="26">
        <v>45057</v>
      </c>
      <c r="O293" s="25" t="s">
        <v>54</v>
      </c>
      <c r="P293" s="25" t="s">
        <v>54</v>
      </c>
      <c r="Q293" s="25" t="s">
        <v>55</v>
      </c>
      <c r="R293" s="25">
        <v>4800</v>
      </c>
      <c r="S293" s="25" t="s">
        <v>145</v>
      </c>
      <c r="T293" s="25" t="s">
        <v>145</v>
      </c>
      <c r="U293" s="25" t="e">
        <v>#NAME?</v>
      </c>
      <c r="V293" s="25" t="s">
        <v>80</v>
      </c>
      <c r="W293" s="25" t="s">
        <v>68</v>
      </c>
      <c r="X293" s="23">
        <v>-14</v>
      </c>
      <c r="Y293" s="23">
        <v>-7</v>
      </c>
      <c r="Z293" s="23">
        <v>-14</v>
      </c>
      <c r="AA293" s="23">
        <v>-14</v>
      </c>
      <c r="AB293" s="25" t="s">
        <v>58</v>
      </c>
      <c r="AC293" s="23">
        <v>-11</v>
      </c>
      <c r="AD293" s="25" t="s">
        <v>58</v>
      </c>
      <c r="AE293" s="23">
        <v>-9</v>
      </c>
      <c r="AF293" s="23">
        <v>-7</v>
      </c>
      <c r="AG293" s="23">
        <v>-7</v>
      </c>
      <c r="AH293" s="27">
        <v>0</v>
      </c>
      <c r="AI293" s="25">
        <v>-45012</v>
      </c>
      <c r="AJ293" s="25">
        <v>4</v>
      </c>
      <c r="AK293" s="25">
        <v>-45030</v>
      </c>
      <c r="AL293" s="25" t="s">
        <v>15</v>
      </c>
      <c r="AM293" s="27">
        <v>0</v>
      </c>
      <c r="AN293" s="27" t="s">
        <v>4513</v>
      </c>
      <c r="AO293" s="27"/>
      <c r="AP293" s="25" t="s">
        <v>82</v>
      </c>
      <c r="AQ293" s="25" t="s">
        <v>82</v>
      </c>
      <c r="AR293" s="25" t="s">
        <v>60</v>
      </c>
      <c r="AS293" s="25" t="s">
        <v>55</v>
      </c>
      <c r="AT293" s="25" t="s">
        <v>4583</v>
      </c>
      <c r="AU293" s="25" t="s">
        <v>62</v>
      </c>
      <c r="AV293" s="25" t="s">
        <v>63</v>
      </c>
      <c r="AW293" s="25" t="s">
        <v>63</v>
      </c>
      <c r="AX293" s="25" t="s">
        <v>63</v>
      </c>
      <c r="AY293" s="25" t="s">
        <v>64</v>
      </c>
      <c r="AZ293" s="25" t="s">
        <v>3822</v>
      </c>
      <c r="BA293" s="26">
        <v>45057</v>
      </c>
      <c r="BB293" s="25">
        <v>5</v>
      </c>
      <c r="BC293" s="25">
        <v>2023</v>
      </c>
      <c r="BD293" s="25" t="s">
        <v>63</v>
      </c>
      <c r="BE293" s="25" t="s">
        <v>63</v>
      </c>
      <c r="BF293" s="25" t="s">
        <v>63</v>
      </c>
      <c r="BG293" s="25" t="s">
        <v>64</v>
      </c>
      <c r="BH293" s="25" t="s">
        <v>4513</v>
      </c>
      <c r="BI293" s="27" t="s">
        <v>4513</v>
      </c>
      <c r="BJ293" s="27"/>
      <c r="BK293" s="27"/>
      <c r="BL293" s="25" t="s">
        <v>4513</v>
      </c>
      <c r="BM293" s="36" t="s">
        <v>4513</v>
      </c>
      <c r="BN293" s="27" t="s">
        <v>4513</v>
      </c>
      <c r="BO293" s="28" t="s">
        <v>3853</v>
      </c>
      <c r="BP293" s="27"/>
      <c r="BQ293" s="25" t="s">
        <v>64</v>
      </c>
      <c r="BR293" s="27"/>
      <c r="BS293" s="27"/>
      <c r="BT293" s="27"/>
      <c r="BU293" s="25">
        <v>310</v>
      </c>
      <c r="BV293" s="25"/>
      <c r="BW293" s="25" t="s">
        <v>3823</v>
      </c>
      <c r="BX293" s="27"/>
      <c r="BY293" s="95" t="str">
        <f>IFERROR(
IF(OR(AZ293="anulado",AZ293="stand by"),CONCATENATE(AZ293,": ",AT293),
IF(OR(YEAR(BA293)=2022,YEAR(BA293)=2023),CONCATENATE("Se activó en ",YEAR(BA293)),
IF(AND(OR(AZ293="En proceso",AZ293="facturando"),AND(AV293="-",BA293="")),"Por revisar",
IF(BA293="",IF(AV293="NUEVAS",CONCATENATE("Estado: ",AZ293,", ",AV293),
IF(AX293=Meses!$A$3,"Por revisar",
IF(AT293="","Sin registro","En programación Frcst."))),"En programación")))),
"Error")</f>
        <v>Se activó en 2023</v>
      </c>
      <c r="BZ293" s="14" t="str">
        <f t="shared" si="12"/>
        <v/>
      </c>
      <c r="CA293" s="95" t="str">
        <f>IF(BY293="En programación Frcst.",VLOOKUP(AX293,Meses!$A$1:$H$14,3+HLOOKUP(Cronograma!AV293,Meses!$D$1:$G$2,2,FALSE),FALSE),
IF(BY293="En programación",BA293,""))</f>
        <v/>
      </c>
      <c r="CB293" s="95" t="str">
        <f t="shared" si="13"/>
        <v/>
      </c>
      <c r="CC293" s="91" t="str">
        <f>IFERROR(
(VLOOKUP(MONTH(CA293),Meses!$B$3:$C$14,2,FALSE)-DAY(CA293))/VLOOKUP(MONTH(CA293),Meses!$B$3:$C$14,2,FALSE)*CD293,
"")</f>
        <v/>
      </c>
      <c r="CD293" s="92">
        <f t="shared" si="14"/>
        <v>4800</v>
      </c>
    </row>
    <row r="294" spans="1:82" ht="31.8" thickBot="1" x14ac:dyDescent="0.6">
      <c r="A294" s="19" t="s">
        <v>920</v>
      </c>
      <c r="B294" s="19" t="s">
        <v>925</v>
      </c>
      <c r="C294" s="19" t="s">
        <v>926</v>
      </c>
      <c r="D294" s="19" t="s">
        <v>53</v>
      </c>
      <c r="E294" s="21">
        <v>45012</v>
      </c>
      <c r="F294" s="21">
        <v>45012</v>
      </c>
      <c r="G294" s="21">
        <v>45026</v>
      </c>
      <c r="H294" s="21">
        <v>45030</v>
      </c>
      <c r="I294" s="21">
        <v>45074</v>
      </c>
      <c r="J294" s="21">
        <v>45074</v>
      </c>
      <c r="K294" s="119" t="s">
        <v>4554</v>
      </c>
      <c r="L294" s="19">
        <v>2023042484</v>
      </c>
      <c r="M294" s="21">
        <v>45042</v>
      </c>
      <c r="N294" s="21">
        <v>45057</v>
      </c>
      <c r="O294" s="19" t="s">
        <v>54</v>
      </c>
      <c r="P294" s="19" t="s">
        <v>54</v>
      </c>
      <c r="Q294" s="19" t="s">
        <v>55</v>
      </c>
      <c r="R294" s="19">
        <v>376</v>
      </c>
      <c r="S294" s="19" t="s">
        <v>4597</v>
      </c>
      <c r="T294" s="19" t="s">
        <v>4597</v>
      </c>
      <c r="U294" s="19" t="e">
        <v>#NAME?</v>
      </c>
      <c r="V294" s="22"/>
      <c r="W294" s="22"/>
      <c r="X294" s="22">
        <v>0</v>
      </c>
      <c r="Y294" s="23">
        <v>7</v>
      </c>
      <c r="Z294" s="22">
        <v>0</v>
      </c>
      <c r="AA294" s="22">
        <v>0</v>
      </c>
      <c r="AB294" s="22">
        <v>0</v>
      </c>
      <c r="AC294" s="22">
        <v>0</v>
      </c>
      <c r="AD294" s="22">
        <v>0</v>
      </c>
      <c r="AE294" s="22">
        <v>0</v>
      </c>
      <c r="AF294" s="19" t="s">
        <v>58</v>
      </c>
      <c r="AG294" s="22">
        <v>0</v>
      </c>
      <c r="AH294" s="21">
        <v>45074</v>
      </c>
      <c r="AI294" s="19">
        <v>62</v>
      </c>
      <c r="AJ294" s="19">
        <v>4</v>
      </c>
      <c r="AK294" s="19">
        <v>44</v>
      </c>
      <c r="AL294" s="19" t="s">
        <v>15</v>
      </c>
      <c r="AM294" s="19" t="s">
        <v>4556</v>
      </c>
      <c r="AN294" s="19">
        <v>28</v>
      </c>
      <c r="AO294" s="22"/>
      <c r="AP294" s="19" t="s">
        <v>82</v>
      </c>
      <c r="AQ294" s="19" t="s">
        <v>82</v>
      </c>
      <c r="AR294" s="19" t="s">
        <v>60</v>
      </c>
      <c r="AS294" s="19" t="s">
        <v>55</v>
      </c>
      <c r="AT294" s="19" t="s">
        <v>61</v>
      </c>
      <c r="AU294" s="19" t="s">
        <v>62</v>
      </c>
      <c r="AV294" s="19" t="s">
        <v>63</v>
      </c>
      <c r="AW294" s="19" t="s">
        <v>63</v>
      </c>
      <c r="AX294" s="19" t="s">
        <v>63</v>
      </c>
      <c r="AY294" s="19" t="s">
        <v>64</v>
      </c>
      <c r="AZ294" s="19" t="s">
        <v>3822</v>
      </c>
      <c r="BA294" s="21">
        <v>45057</v>
      </c>
      <c r="BB294" s="19">
        <v>5</v>
      </c>
      <c r="BC294" s="19">
        <v>2023</v>
      </c>
      <c r="BD294" s="19" t="s">
        <v>63</v>
      </c>
      <c r="BE294" s="19" t="s">
        <v>63</v>
      </c>
      <c r="BF294" s="19" t="s">
        <v>63</v>
      </c>
      <c r="BG294" s="19" t="s">
        <v>64</v>
      </c>
      <c r="BH294" s="22" t="s">
        <v>4513</v>
      </c>
      <c r="BI294" s="22" t="s">
        <v>4513</v>
      </c>
      <c r="BJ294" s="22"/>
      <c r="BK294" s="22"/>
      <c r="BL294" s="19" t="s">
        <v>4513</v>
      </c>
      <c r="BM294" s="22" t="s">
        <v>4513</v>
      </c>
      <c r="BN294" s="22" t="s">
        <v>4513</v>
      </c>
      <c r="BO294" s="22"/>
      <c r="BP294" s="22"/>
      <c r="BQ294" s="19" t="s">
        <v>64</v>
      </c>
      <c r="BR294" s="22"/>
      <c r="BS294" s="22"/>
      <c r="BT294" s="19">
        <v>62</v>
      </c>
      <c r="BU294" s="22"/>
      <c r="BV294" s="19"/>
      <c r="BW294" s="19"/>
      <c r="BX294" s="19">
        <v>2023</v>
      </c>
      <c r="BY294" s="95" t="str">
        <f>IFERROR(
IF(OR(AZ294="anulado",AZ294="stand by"),CONCATENATE(AZ294,": ",AT294),
IF(OR(YEAR(BA294)=2022,YEAR(BA294)=2023),CONCATENATE("Se activó en ",YEAR(BA294)),
IF(AND(OR(AZ294="En proceso",AZ294="facturando"),AND(AV294="-",BA294="")),"Por revisar",
IF(BA294="",IF(AV294="NUEVAS",CONCATENATE("Estado: ",AZ294,", ",AV294),
IF(AX294=Meses!$A$3,"Por revisar",
IF(AT294="","Sin registro","En programación Frcst."))),"En programación")))),
"Error")</f>
        <v>Se activó en 2023</v>
      </c>
      <c r="BZ294" s="14" t="str">
        <f t="shared" si="12"/>
        <v/>
      </c>
      <c r="CA294" s="95" t="str">
        <f>IF(BY294="En programación Frcst.",VLOOKUP(AX294,Meses!$A$1:$H$14,3+HLOOKUP(Cronograma!AV294,Meses!$D$1:$G$2,2,FALSE),FALSE),
IF(BY294="En programación",BA294,""))</f>
        <v/>
      </c>
      <c r="CB294" s="95" t="str">
        <f t="shared" si="13"/>
        <v/>
      </c>
      <c r="CC294" s="91" t="str">
        <f>IFERROR(
(VLOOKUP(MONTH(CA294),Meses!$B$3:$C$14,2,FALSE)-DAY(CA294))/VLOOKUP(MONTH(CA294),Meses!$B$3:$C$14,2,FALSE)*CD294,
"")</f>
        <v/>
      </c>
      <c r="CD294" s="92">
        <f t="shared" si="14"/>
        <v>376</v>
      </c>
    </row>
    <row r="295" spans="1:82" ht="31.8" thickBot="1" x14ac:dyDescent="0.6">
      <c r="A295" s="25" t="s">
        <v>920</v>
      </c>
      <c r="B295" s="25" t="s">
        <v>927</v>
      </c>
      <c r="C295" s="25" t="s">
        <v>928</v>
      </c>
      <c r="D295" s="25" t="s">
        <v>53</v>
      </c>
      <c r="E295" s="26">
        <v>45012</v>
      </c>
      <c r="F295" s="26">
        <v>45107.597986111112</v>
      </c>
      <c r="G295" s="26">
        <v>45026</v>
      </c>
      <c r="H295" s="26">
        <v>45030</v>
      </c>
      <c r="I295" s="26">
        <v>45074</v>
      </c>
      <c r="J295" s="26">
        <v>45074</v>
      </c>
      <c r="K295" s="120" t="s">
        <v>4554</v>
      </c>
      <c r="L295" s="25">
        <v>2023042485</v>
      </c>
      <c r="M295" s="26">
        <v>45042</v>
      </c>
      <c r="N295" s="26">
        <v>45057</v>
      </c>
      <c r="O295" s="25" t="s">
        <v>54</v>
      </c>
      <c r="P295" s="25" t="s">
        <v>54</v>
      </c>
      <c r="Q295" s="25" t="s">
        <v>55</v>
      </c>
      <c r="R295" s="25">
        <v>3800</v>
      </c>
      <c r="S295" s="25" t="s">
        <v>4597</v>
      </c>
      <c r="T295" s="25" t="s">
        <v>4597</v>
      </c>
      <c r="U295" s="25" t="e">
        <v>#NAME?</v>
      </c>
      <c r="V295" s="25" t="s">
        <v>136</v>
      </c>
      <c r="W295" s="25" t="s">
        <v>155</v>
      </c>
      <c r="X295" s="23">
        <v>45055</v>
      </c>
      <c r="Y295" s="23">
        <v>45062</v>
      </c>
      <c r="Z295" s="23">
        <v>45055</v>
      </c>
      <c r="AA295" s="23">
        <v>45055</v>
      </c>
      <c r="AB295" s="25" t="s">
        <v>58</v>
      </c>
      <c r="AC295" s="23">
        <v>45058</v>
      </c>
      <c r="AD295" s="23">
        <v>45060</v>
      </c>
      <c r="AE295" s="23">
        <v>45065</v>
      </c>
      <c r="AF295" s="23">
        <v>45067</v>
      </c>
      <c r="AG295" s="23">
        <v>45067</v>
      </c>
      <c r="AH295" s="26">
        <v>45074</v>
      </c>
      <c r="AI295" s="25">
        <v>62</v>
      </c>
      <c r="AJ295" s="25">
        <v>4</v>
      </c>
      <c r="AK295" s="25">
        <v>44</v>
      </c>
      <c r="AL295" s="25" t="s">
        <v>15</v>
      </c>
      <c r="AM295" s="25" t="s">
        <v>4556</v>
      </c>
      <c r="AN295" s="25">
        <v>28</v>
      </c>
      <c r="AO295" s="27"/>
      <c r="AP295" s="25" t="s">
        <v>82</v>
      </c>
      <c r="AQ295" s="25" t="s">
        <v>82</v>
      </c>
      <c r="AR295" s="25" t="s">
        <v>60</v>
      </c>
      <c r="AS295" s="25" t="s">
        <v>55</v>
      </c>
      <c r="AT295" s="25" t="s">
        <v>61</v>
      </c>
      <c r="AU295" s="25" t="s">
        <v>62</v>
      </c>
      <c r="AV295" s="25" t="s">
        <v>63</v>
      </c>
      <c r="AW295" s="25" t="s">
        <v>63</v>
      </c>
      <c r="AX295" s="25" t="s">
        <v>63</v>
      </c>
      <c r="AY295" s="25" t="s">
        <v>64</v>
      </c>
      <c r="AZ295" s="25" t="s">
        <v>3822</v>
      </c>
      <c r="BA295" s="26">
        <v>45057</v>
      </c>
      <c r="BB295" s="25">
        <v>5</v>
      </c>
      <c r="BC295" s="25">
        <v>2023</v>
      </c>
      <c r="BD295" s="25" t="s">
        <v>63</v>
      </c>
      <c r="BE295" s="25" t="s">
        <v>63</v>
      </c>
      <c r="BF295" s="25" t="s">
        <v>63</v>
      </c>
      <c r="BG295" s="25" t="s">
        <v>64</v>
      </c>
      <c r="BH295" s="27" t="s">
        <v>4513</v>
      </c>
      <c r="BI295" s="27" t="s">
        <v>4513</v>
      </c>
      <c r="BJ295" s="27"/>
      <c r="BK295" s="27"/>
      <c r="BL295" s="25" t="s">
        <v>4513</v>
      </c>
      <c r="BM295" s="27" t="s">
        <v>4513</v>
      </c>
      <c r="BN295" s="27" t="s">
        <v>4513</v>
      </c>
      <c r="BO295" s="27"/>
      <c r="BP295" s="27"/>
      <c r="BQ295" s="25" t="s">
        <v>64</v>
      </c>
      <c r="BR295" s="27"/>
      <c r="BS295" s="27"/>
      <c r="BT295" s="25">
        <v>62</v>
      </c>
      <c r="BU295" s="27"/>
      <c r="BV295" s="25"/>
      <c r="BW295" s="25"/>
      <c r="BX295" s="25">
        <v>2023</v>
      </c>
      <c r="BY295" s="95" t="str">
        <f>IFERROR(
IF(OR(AZ295="anulado",AZ295="stand by"),CONCATENATE(AZ295,": ",AT295),
IF(OR(YEAR(BA295)=2022,YEAR(BA295)=2023),CONCATENATE("Se activó en ",YEAR(BA295)),
IF(AND(OR(AZ295="En proceso",AZ295="facturando"),AND(AV295="-",BA295="")),"Por revisar",
IF(BA295="",IF(AV295="NUEVAS",CONCATENATE("Estado: ",AZ295,", ",AV295),
IF(AX295=Meses!$A$3,"Por revisar",
IF(AT295="","Sin registro","En programación Frcst."))),"En programación")))),
"Error")</f>
        <v>Se activó en 2023</v>
      </c>
      <c r="BZ295" s="14" t="str">
        <f t="shared" si="12"/>
        <v/>
      </c>
      <c r="CA295" s="95" t="str">
        <f>IF(BY295="En programación Frcst.",VLOOKUP(AX295,Meses!$A$1:$H$14,3+HLOOKUP(Cronograma!AV295,Meses!$D$1:$G$2,2,FALSE),FALSE),
IF(BY295="En programación",BA295,""))</f>
        <v/>
      </c>
      <c r="CB295" s="95" t="str">
        <f t="shared" si="13"/>
        <v/>
      </c>
      <c r="CC295" s="91" t="str">
        <f>IFERROR(
(VLOOKUP(MONTH(CA295),Meses!$B$3:$C$14,2,FALSE)-DAY(CA295))/VLOOKUP(MONTH(CA295),Meses!$B$3:$C$14,2,FALSE)*CD295,
"")</f>
        <v/>
      </c>
      <c r="CD295" s="92">
        <f t="shared" si="14"/>
        <v>3800</v>
      </c>
    </row>
    <row r="296" spans="1:82" ht="31.8" thickBot="1" x14ac:dyDescent="0.6">
      <c r="A296" s="19" t="s">
        <v>920</v>
      </c>
      <c r="B296" s="19" t="s">
        <v>929</v>
      </c>
      <c r="C296" s="19" t="s">
        <v>930</v>
      </c>
      <c r="D296" s="19" t="s">
        <v>53</v>
      </c>
      <c r="E296" s="21">
        <v>45012</v>
      </c>
      <c r="F296" s="21">
        <v>45062.803796296299</v>
      </c>
      <c r="G296" s="21">
        <v>45026</v>
      </c>
      <c r="H296" s="21">
        <v>45030</v>
      </c>
      <c r="I296" s="21">
        <v>45070</v>
      </c>
      <c r="J296" s="21">
        <v>45070</v>
      </c>
      <c r="K296" s="119" t="s">
        <v>4554</v>
      </c>
      <c r="L296" s="19">
        <v>2023042488</v>
      </c>
      <c r="M296" s="21">
        <v>45042</v>
      </c>
      <c r="N296" s="21">
        <v>45057</v>
      </c>
      <c r="O296" s="19" t="s">
        <v>54</v>
      </c>
      <c r="P296" s="19" t="s">
        <v>54</v>
      </c>
      <c r="Q296" s="19" t="s">
        <v>55</v>
      </c>
      <c r="R296" s="19">
        <v>5000</v>
      </c>
      <c r="S296" s="19" t="s">
        <v>4593</v>
      </c>
      <c r="T296" s="19" t="s">
        <v>4593</v>
      </c>
      <c r="U296" s="19" t="e">
        <v>#NAME?</v>
      </c>
      <c r="V296" s="19" t="s">
        <v>80</v>
      </c>
      <c r="W296" s="19" t="s">
        <v>68</v>
      </c>
      <c r="X296" s="23">
        <v>45056</v>
      </c>
      <c r="Y296" s="23">
        <v>45063</v>
      </c>
      <c r="Z296" s="23">
        <v>45056</v>
      </c>
      <c r="AA296" s="23">
        <v>45056</v>
      </c>
      <c r="AB296" s="19" t="s">
        <v>58</v>
      </c>
      <c r="AC296" s="23">
        <v>45059</v>
      </c>
      <c r="AD296" s="19" t="s">
        <v>58</v>
      </c>
      <c r="AE296" s="23">
        <v>45061</v>
      </c>
      <c r="AF296" s="23">
        <v>45063</v>
      </c>
      <c r="AG296" s="23">
        <v>45063</v>
      </c>
      <c r="AH296" s="21">
        <v>45070</v>
      </c>
      <c r="AI296" s="19">
        <v>58</v>
      </c>
      <c r="AJ296" s="19">
        <v>4</v>
      </c>
      <c r="AK296" s="19">
        <v>40</v>
      </c>
      <c r="AL296" s="19" t="s">
        <v>15</v>
      </c>
      <c r="AM296" s="19" t="s">
        <v>4556</v>
      </c>
      <c r="AN296" s="19">
        <v>24</v>
      </c>
      <c r="AO296" s="22"/>
      <c r="AP296" s="19" t="s">
        <v>82</v>
      </c>
      <c r="AQ296" s="19" t="s">
        <v>82</v>
      </c>
      <c r="AR296" s="19" t="s">
        <v>60</v>
      </c>
      <c r="AS296" s="19" t="s">
        <v>55</v>
      </c>
      <c r="AT296" s="19" t="s">
        <v>61</v>
      </c>
      <c r="AU296" s="19" t="s">
        <v>62</v>
      </c>
      <c r="AV296" s="19" t="s">
        <v>63</v>
      </c>
      <c r="AW296" s="19" t="s">
        <v>63</v>
      </c>
      <c r="AX296" s="19" t="s">
        <v>63</v>
      </c>
      <c r="AY296" s="19" t="s">
        <v>64</v>
      </c>
      <c r="AZ296" s="19" t="s">
        <v>3822</v>
      </c>
      <c r="BA296" s="21">
        <v>45057</v>
      </c>
      <c r="BB296" s="19">
        <v>5</v>
      </c>
      <c r="BC296" s="19">
        <v>2023</v>
      </c>
      <c r="BD296" s="19" t="s">
        <v>63</v>
      </c>
      <c r="BE296" s="19" t="s">
        <v>63</v>
      </c>
      <c r="BF296" s="19" t="s">
        <v>63</v>
      </c>
      <c r="BG296" s="19" t="s">
        <v>64</v>
      </c>
      <c r="BH296" s="22" t="s">
        <v>4513</v>
      </c>
      <c r="BI296" s="22" t="s">
        <v>4513</v>
      </c>
      <c r="BJ296" s="22"/>
      <c r="BK296" s="22"/>
      <c r="BL296" s="19" t="s">
        <v>4513</v>
      </c>
      <c r="BM296" s="22" t="s">
        <v>4513</v>
      </c>
      <c r="BN296" s="22" t="s">
        <v>4513</v>
      </c>
      <c r="BO296" s="22"/>
      <c r="BP296" s="22"/>
      <c r="BQ296" s="19" t="s">
        <v>64</v>
      </c>
      <c r="BR296" s="22"/>
      <c r="BS296" s="22"/>
      <c r="BT296" s="19">
        <v>58</v>
      </c>
      <c r="BU296" s="22"/>
      <c r="BV296" s="19"/>
      <c r="BW296" s="19"/>
      <c r="BX296" s="19">
        <v>2023</v>
      </c>
      <c r="BY296" s="95" t="str">
        <f>IFERROR(
IF(OR(AZ296="anulado",AZ296="stand by"),CONCATENATE(AZ296,": ",AT296),
IF(OR(YEAR(BA296)=2022,YEAR(BA296)=2023),CONCATENATE("Se activó en ",YEAR(BA296)),
IF(AND(OR(AZ296="En proceso",AZ296="facturando"),AND(AV296="-",BA296="")),"Por revisar",
IF(BA296="",IF(AV296="NUEVAS",CONCATENATE("Estado: ",AZ296,", ",AV296),
IF(AX296=Meses!$A$3,"Por revisar",
IF(AT296="","Sin registro","En programación Frcst."))),"En programación")))),
"Error")</f>
        <v>Se activó en 2023</v>
      </c>
      <c r="BZ296" s="14" t="str">
        <f t="shared" si="12"/>
        <v/>
      </c>
      <c r="CA296" s="95" t="str">
        <f>IF(BY296="En programación Frcst.",VLOOKUP(AX296,Meses!$A$1:$H$14,3+HLOOKUP(Cronograma!AV296,Meses!$D$1:$G$2,2,FALSE),FALSE),
IF(BY296="En programación",BA296,""))</f>
        <v/>
      </c>
      <c r="CB296" s="95" t="str">
        <f t="shared" si="13"/>
        <v/>
      </c>
      <c r="CC296" s="91" t="str">
        <f>IFERROR(
(VLOOKUP(MONTH(CA296),Meses!$B$3:$C$14,2,FALSE)-DAY(CA296))/VLOOKUP(MONTH(CA296),Meses!$B$3:$C$14,2,FALSE)*CD296,
"")</f>
        <v/>
      </c>
      <c r="CD296" s="92">
        <f t="shared" si="14"/>
        <v>5000</v>
      </c>
    </row>
    <row r="297" spans="1:82" ht="31.8" thickBot="1" x14ac:dyDescent="0.6">
      <c r="A297" s="25" t="s">
        <v>920</v>
      </c>
      <c r="B297" s="25" t="s">
        <v>931</v>
      </c>
      <c r="C297" s="25" t="s">
        <v>932</v>
      </c>
      <c r="D297" s="29" t="s">
        <v>345</v>
      </c>
      <c r="E297" s="26">
        <v>45012</v>
      </c>
      <c r="F297" s="26">
        <v>45062.796574074076</v>
      </c>
      <c r="G297" s="26">
        <v>45026</v>
      </c>
      <c r="H297" s="26">
        <v>45030</v>
      </c>
      <c r="I297" s="27"/>
      <c r="J297" s="27"/>
      <c r="K297" s="27">
        <v>0</v>
      </c>
      <c r="L297" s="27"/>
      <c r="M297" s="27"/>
      <c r="N297" s="27"/>
      <c r="O297" s="25" t="s">
        <v>54</v>
      </c>
      <c r="P297" s="25" t="s">
        <v>54</v>
      </c>
      <c r="Q297" s="25" t="s">
        <v>55</v>
      </c>
      <c r="R297" s="25">
        <v>0</v>
      </c>
      <c r="S297" s="25" t="s">
        <v>145</v>
      </c>
      <c r="T297" s="25" t="s">
        <v>145</v>
      </c>
      <c r="U297" s="25" t="e">
        <v>#NAME?</v>
      </c>
      <c r="V297" s="27"/>
      <c r="W297" s="27"/>
      <c r="X297" s="27">
        <v>0</v>
      </c>
      <c r="Y297" s="23">
        <v>7</v>
      </c>
      <c r="Z297" s="27">
        <v>0</v>
      </c>
      <c r="AA297" s="27">
        <v>0</v>
      </c>
      <c r="AB297" s="27">
        <v>0</v>
      </c>
      <c r="AC297" s="27">
        <v>0</v>
      </c>
      <c r="AD297" s="27">
        <v>0</v>
      </c>
      <c r="AE297" s="27">
        <v>0</v>
      </c>
      <c r="AF297" s="25" t="s">
        <v>58</v>
      </c>
      <c r="AG297" s="27">
        <v>0</v>
      </c>
      <c r="AH297" s="27">
        <v>0</v>
      </c>
      <c r="AI297" s="25">
        <v>-45012</v>
      </c>
      <c r="AJ297" s="25">
        <v>4</v>
      </c>
      <c r="AK297" s="25">
        <v>-45030</v>
      </c>
      <c r="AL297" s="27" t="s">
        <v>4513</v>
      </c>
      <c r="AM297" s="27">
        <v>0</v>
      </c>
      <c r="AN297" s="27" t="s">
        <v>4513</v>
      </c>
      <c r="AO297" s="25" t="s">
        <v>921</v>
      </c>
      <c r="AP297" s="25" t="s">
        <v>82</v>
      </c>
      <c r="AQ297" s="25" t="s">
        <v>82</v>
      </c>
      <c r="AR297" s="25" t="s">
        <v>60</v>
      </c>
      <c r="AS297" s="25" t="s">
        <v>55</v>
      </c>
      <c r="AT297" s="25" t="s">
        <v>347</v>
      </c>
      <c r="AU297" s="25" t="s">
        <v>62</v>
      </c>
      <c r="AV297" s="25" t="s">
        <v>63</v>
      </c>
      <c r="AW297" s="25" t="s">
        <v>63</v>
      </c>
      <c r="AX297" s="25" t="s">
        <v>63</v>
      </c>
      <c r="AY297" s="25" t="s">
        <v>64</v>
      </c>
      <c r="AZ297" s="25" t="s">
        <v>3827</v>
      </c>
      <c r="BA297" s="27">
        <v>0</v>
      </c>
      <c r="BB297" s="27"/>
      <c r="BC297" s="27"/>
      <c r="BD297" s="25" t="s">
        <v>63</v>
      </c>
      <c r="BE297" s="25" t="s">
        <v>63</v>
      </c>
      <c r="BF297" s="25" t="s">
        <v>63</v>
      </c>
      <c r="BG297" s="25" t="s">
        <v>64</v>
      </c>
      <c r="BH297" s="25" t="s">
        <v>4513</v>
      </c>
      <c r="BI297" s="27" t="s">
        <v>4513</v>
      </c>
      <c r="BJ297" s="27"/>
      <c r="BK297" s="27"/>
      <c r="BL297" s="25" t="s">
        <v>4513</v>
      </c>
      <c r="BM297" s="36" t="s">
        <v>4513</v>
      </c>
      <c r="BN297" s="27" t="s">
        <v>4513</v>
      </c>
      <c r="BO297" s="25" t="s">
        <v>3828</v>
      </c>
      <c r="BP297" s="27"/>
      <c r="BQ297" s="25" t="s">
        <v>55</v>
      </c>
      <c r="BR297" s="25" t="s">
        <v>3854</v>
      </c>
      <c r="BS297" s="27"/>
      <c r="BT297" s="27"/>
      <c r="BU297" s="27"/>
      <c r="BV297" s="25"/>
      <c r="BW297" s="25" t="s">
        <v>3823</v>
      </c>
      <c r="BX297" s="27"/>
      <c r="BY297" s="95" t="str">
        <f>IFERROR(
IF(OR(AZ297="anulado",AZ297="stand by"),CONCATENATE(AZ297,": ",AT297),
IF(OR(YEAR(BA297)=2022,YEAR(BA297)=2023),CONCATENATE("Se activó en ",YEAR(BA297)),
IF(AND(OR(AZ297="En proceso",AZ297="facturando"),AND(AV297="-",BA297="")),"Por revisar",
IF(BA297="",IF(AV297="NUEVAS",CONCATENATE("Estado: ",AZ297,", ",AV297),
IF(AX297=Meses!$A$3,"Por revisar",
IF(AT297="","Sin registro","En programación Frcst."))),"En programación")))),
"Error")</f>
        <v>anulado: Desistido</v>
      </c>
      <c r="BZ297" s="14" t="str">
        <f t="shared" si="12"/>
        <v/>
      </c>
      <c r="CA297" s="95" t="str">
        <f>IF(BY297="En programación Frcst.",VLOOKUP(AX297,Meses!$A$1:$H$14,3+HLOOKUP(Cronograma!AV297,Meses!$D$1:$G$2,2,FALSE),FALSE),
IF(BY297="En programación",BA297,""))</f>
        <v/>
      </c>
      <c r="CB297" s="95" t="str">
        <f t="shared" si="13"/>
        <v/>
      </c>
      <c r="CC297" s="91" t="str">
        <f>IFERROR(
(VLOOKUP(MONTH(CA297),Meses!$B$3:$C$14,2,FALSE)-DAY(CA297))/VLOOKUP(MONTH(CA297),Meses!$B$3:$C$14,2,FALSE)*CD297,
"")</f>
        <v/>
      </c>
      <c r="CD297" s="92">
        <f t="shared" si="14"/>
        <v>0</v>
      </c>
    </row>
    <row r="298" spans="1:82" ht="31.8" thickBot="1" x14ac:dyDescent="0.6">
      <c r="A298" s="19" t="s">
        <v>933</v>
      </c>
      <c r="B298" s="19" t="s">
        <v>934</v>
      </c>
      <c r="C298" s="19" t="s">
        <v>935</v>
      </c>
      <c r="D298" s="29" t="s">
        <v>144</v>
      </c>
      <c r="E298" s="21">
        <v>45013</v>
      </c>
      <c r="F298" s="21">
        <v>45163.59375</v>
      </c>
      <c r="G298" s="21">
        <v>45017</v>
      </c>
      <c r="H298" s="21">
        <v>45135</v>
      </c>
      <c r="I298" s="22"/>
      <c r="J298" s="22"/>
      <c r="K298" s="22">
        <v>0</v>
      </c>
      <c r="L298" s="22"/>
      <c r="M298" s="22"/>
      <c r="N298" s="22"/>
      <c r="O298" s="19" t="s">
        <v>199</v>
      </c>
      <c r="P298" s="19" t="s">
        <v>199</v>
      </c>
      <c r="Q298" s="19" t="s">
        <v>55</v>
      </c>
      <c r="R298" s="19">
        <v>24460</v>
      </c>
      <c r="S298" s="19" t="s">
        <v>145</v>
      </c>
      <c r="T298" s="19" t="s">
        <v>145</v>
      </c>
      <c r="U298" s="19" t="e">
        <v>#NAME?</v>
      </c>
      <c r="V298" s="19" t="s">
        <v>136</v>
      </c>
      <c r="W298" s="19" t="s">
        <v>74</v>
      </c>
      <c r="X298" s="23">
        <v>-14</v>
      </c>
      <c r="Y298" s="23">
        <v>-7</v>
      </c>
      <c r="Z298" s="23">
        <v>-14</v>
      </c>
      <c r="AA298" s="23">
        <v>-14</v>
      </c>
      <c r="AB298" s="19" t="s">
        <v>58</v>
      </c>
      <c r="AC298" s="23">
        <v>-11</v>
      </c>
      <c r="AD298" s="23">
        <v>-9</v>
      </c>
      <c r="AE298" s="23">
        <v>-4</v>
      </c>
      <c r="AF298" s="19" t="s">
        <v>58</v>
      </c>
      <c r="AG298" s="23">
        <v>-4</v>
      </c>
      <c r="AH298" s="22">
        <v>0</v>
      </c>
      <c r="AI298" s="19">
        <v>-45013</v>
      </c>
      <c r="AJ298" s="19">
        <v>118</v>
      </c>
      <c r="AK298" s="19">
        <v>-45135</v>
      </c>
      <c r="AL298" s="19" t="s">
        <v>15</v>
      </c>
      <c r="AM298" s="22">
        <v>0</v>
      </c>
      <c r="AN298" s="22" t="s">
        <v>4513</v>
      </c>
      <c r="AO298" s="22"/>
      <c r="AP298" s="19" t="s">
        <v>201</v>
      </c>
      <c r="AQ298" s="19" t="s">
        <v>140</v>
      </c>
      <c r="AR298" s="19" t="s">
        <v>237</v>
      </c>
      <c r="AS298" s="19" t="s">
        <v>55</v>
      </c>
      <c r="AT298" s="19" t="s">
        <v>146</v>
      </c>
      <c r="AU298" s="19" t="s">
        <v>132</v>
      </c>
      <c r="AV298" s="19" t="s">
        <v>63</v>
      </c>
      <c r="AW298" s="19" t="s">
        <v>63</v>
      </c>
      <c r="AX298" s="19" t="s">
        <v>63</v>
      </c>
      <c r="AY298" s="19" t="s">
        <v>64</v>
      </c>
      <c r="AZ298" s="19" t="s">
        <v>3825</v>
      </c>
      <c r="BA298" s="22">
        <v>0</v>
      </c>
      <c r="BB298" s="22"/>
      <c r="BC298" s="22"/>
      <c r="BD298" s="19" t="s">
        <v>63</v>
      </c>
      <c r="BE298" s="19" t="s">
        <v>63</v>
      </c>
      <c r="BF298" s="19" t="s">
        <v>652</v>
      </c>
      <c r="BG298" s="19" t="s">
        <v>64</v>
      </c>
      <c r="BH298" s="19" t="s">
        <v>4513</v>
      </c>
      <c r="BI298" s="22" t="s">
        <v>4513</v>
      </c>
      <c r="BJ298" s="22"/>
      <c r="BK298" s="22"/>
      <c r="BL298" s="19" t="s">
        <v>4513</v>
      </c>
      <c r="BM298" s="32" t="s">
        <v>4513</v>
      </c>
      <c r="BN298" s="22" t="s">
        <v>4513</v>
      </c>
      <c r="BO298" s="24" t="s">
        <v>3855</v>
      </c>
      <c r="BP298" s="22"/>
      <c r="BQ298" s="19" t="s">
        <v>55</v>
      </c>
      <c r="BR298" s="24" t="s">
        <v>3856</v>
      </c>
      <c r="BS298" s="22"/>
      <c r="BT298" s="22"/>
      <c r="BU298" s="19">
        <v>309</v>
      </c>
      <c r="BV298" s="19"/>
      <c r="BW298" s="19" t="s">
        <v>3823</v>
      </c>
      <c r="BX298" s="22"/>
      <c r="BY298" s="95" t="str">
        <f>IFERROR(
IF(OR(AZ298="anulado",AZ298="stand by"),CONCATENATE(AZ298,": ",AT298),
IF(OR(YEAR(BA298)=2022,YEAR(BA298)=2023),CONCATENATE("Se activó en ",YEAR(BA298)),
IF(AND(OR(AZ298="En proceso",AZ298="facturando"),AND(AV298="-",BA298="")),"Por revisar",
IF(BA298="",IF(AV298="NUEVAS",CONCATENATE("Estado: ",AZ298,", ",AV298),
IF(AX298=Meses!$A$3,"Por revisar",
IF(AT298="","Sin registro","En programación Frcst."))),"En programación")))),
"Error")</f>
        <v>stand by: Devolver Sales</v>
      </c>
      <c r="BZ298" s="14" t="str">
        <f t="shared" si="12"/>
        <v/>
      </c>
      <c r="CA298" s="95" t="str">
        <f>IF(BY298="En programación Frcst.",VLOOKUP(AX298,Meses!$A$1:$H$14,3+HLOOKUP(Cronograma!AV298,Meses!$D$1:$G$2,2,FALSE),FALSE),
IF(BY298="En programación",BA298,""))</f>
        <v/>
      </c>
      <c r="CB298" s="95" t="str">
        <f t="shared" si="13"/>
        <v/>
      </c>
      <c r="CC298" s="91" t="str">
        <f>IFERROR(
(VLOOKUP(MONTH(CA298),Meses!$B$3:$C$14,2,FALSE)-DAY(CA298))/VLOOKUP(MONTH(CA298),Meses!$B$3:$C$14,2,FALSE)*CD298,
"")</f>
        <v/>
      </c>
      <c r="CD298" s="92">
        <f t="shared" si="14"/>
        <v>24460</v>
      </c>
    </row>
    <row r="299" spans="1:82" ht="63" thickBot="1" x14ac:dyDescent="0.6">
      <c r="A299" s="25" t="s">
        <v>933</v>
      </c>
      <c r="B299" s="25" t="s">
        <v>938</v>
      </c>
      <c r="C299" s="25" t="s">
        <v>939</v>
      </c>
      <c r="D299" s="29" t="s">
        <v>144</v>
      </c>
      <c r="E299" s="26">
        <v>45013</v>
      </c>
      <c r="F299" s="26">
        <v>45167.524444444447</v>
      </c>
      <c r="G299" s="26">
        <v>45017</v>
      </c>
      <c r="H299" s="26">
        <v>45117</v>
      </c>
      <c r="I299" s="27"/>
      <c r="J299" s="27"/>
      <c r="K299" s="27">
        <v>0</v>
      </c>
      <c r="L299" s="27"/>
      <c r="M299" s="27"/>
      <c r="N299" s="27"/>
      <c r="O299" s="25" t="s">
        <v>199</v>
      </c>
      <c r="P299" s="25" t="s">
        <v>199</v>
      </c>
      <c r="Q299" s="25" t="s">
        <v>55</v>
      </c>
      <c r="R299" s="25">
        <v>30800</v>
      </c>
      <c r="S299" s="25" t="s">
        <v>145</v>
      </c>
      <c r="T299" s="25" t="s">
        <v>145</v>
      </c>
      <c r="U299" s="25" t="e">
        <v>#NAME?</v>
      </c>
      <c r="V299" s="25" t="s">
        <v>136</v>
      </c>
      <c r="W299" s="25" t="s">
        <v>74</v>
      </c>
      <c r="X299" s="23">
        <v>-14</v>
      </c>
      <c r="Y299" s="23">
        <v>-7</v>
      </c>
      <c r="Z299" s="23">
        <v>-14</v>
      </c>
      <c r="AA299" s="23">
        <v>-14</v>
      </c>
      <c r="AB299" s="25" t="s">
        <v>58</v>
      </c>
      <c r="AC299" s="23">
        <v>-11</v>
      </c>
      <c r="AD299" s="23">
        <v>-9</v>
      </c>
      <c r="AE299" s="23">
        <v>-4</v>
      </c>
      <c r="AF299" s="25" t="s">
        <v>58</v>
      </c>
      <c r="AG299" s="23">
        <v>-4</v>
      </c>
      <c r="AH299" s="27">
        <v>0</v>
      </c>
      <c r="AI299" s="25">
        <v>-45013</v>
      </c>
      <c r="AJ299" s="25">
        <v>100</v>
      </c>
      <c r="AK299" s="25">
        <v>-45117</v>
      </c>
      <c r="AL299" s="25" t="s">
        <v>15</v>
      </c>
      <c r="AM299" s="27">
        <v>0</v>
      </c>
      <c r="AN299" s="27" t="s">
        <v>4513</v>
      </c>
      <c r="AO299" s="27"/>
      <c r="AP299" s="25" t="s">
        <v>201</v>
      </c>
      <c r="AQ299" s="25" t="s">
        <v>140</v>
      </c>
      <c r="AR299" s="25" t="s">
        <v>389</v>
      </c>
      <c r="AS299" s="25" t="s">
        <v>55</v>
      </c>
      <c r="AT299" s="25" t="s">
        <v>146</v>
      </c>
      <c r="AU299" s="25" t="s">
        <v>132</v>
      </c>
      <c r="AV299" s="25" t="s">
        <v>63</v>
      </c>
      <c r="AW299" s="25" t="s">
        <v>63</v>
      </c>
      <c r="AX299" s="25" t="s">
        <v>63</v>
      </c>
      <c r="AY299" s="25" t="s">
        <v>64</v>
      </c>
      <c r="AZ299" s="25" t="s">
        <v>3825</v>
      </c>
      <c r="BA299" s="27">
        <v>0</v>
      </c>
      <c r="BB299" s="27"/>
      <c r="BC299" s="27"/>
      <c r="BD299" s="25" t="s">
        <v>63</v>
      </c>
      <c r="BE299" s="25" t="s">
        <v>63</v>
      </c>
      <c r="BF299" s="25" t="s">
        <v>652</v>
      </c>
      <c r="BG299" s="25" t="s">
        <v>64</v>
      </c>
      <c r="BH299" s="25" t="s">
        <v>4513</v>
      </c>
      <c r="BI299" s="27" t="s">
        <v>4513</v>
      </c>
      <c r="BJ299" s="27"/>
      <c r="BK299" s="27"/>
      <c r="BL299" s="25" t="s">
        <v>4513</v>
      </c>
      <c r="BM299" s="36" t="s">
        <v>4513</v>
      </c>
      <c r="BN299" s="27" t="s">
        <v>4513</v>
      </c>
      <c r="BO299" s="28" t="s">
        <v>3855</v>
      </c>
      <c r="BP299" s="27"/>
      <c r="BQ299" s="25" t="s">
        <v>55</v>
      </c>
      <c r="BR299" s="28" t="s">
        <v>3856</v>
      </c>
      <c r="BS299" s="27"/>
      <c r="BT299" s="27"/>
      <c r="BU299" s="25">
        <v>309</v>
      </c>
      <c r="BV299" s="25"/>
      <c r="BW299" s="25" t="s">
        <v>3823</v>
      </c>
      <c r="BX299" s="27"/>
      <c r="BY299" s="95" t="str">
        <f>IFERROR(
IF(OR(AZ299="anulado",AZ299="stand by"),CONCATENATE(AZ299,": ",AT299),
IF(OR(YEAR(BA299)=2022,YEAR(BA299)=2023),CONCATENATE("Se activó en ",YEAR(BA299)),
IF(AND(OR(AZ299="En proceso",AZ299="facturando"),AND(AV299="-",BA299="")),"Por revisar",
IF(BA299="",IF(AV299="NUEVAS",CONCATENATE("Estado: ",AZ299,", ",AV299),
IF(AX299=Meses!$A$3,"Por revisar",
IF(AT299="","Sin registro","En programación Frcst."))),"En programación")))),
"Error")</f>
        <v>stand by: Devolver Sales</v>
      </c>
      <c r="BZ299" s="14" t="str">
        <f t="shared" si="12"/>
        <v/>
      </c>
      <c r="CA299" s="95" t="str">
        <f>IF(BY299="En programación Frcst.",VLOOKUP(AX299,Meses!$A$1:$H$14,3+HLOOKUP(Cronograma!AV299,Meses!$D$1:$G$2,2,FALSE),FALSE),
IF(BY299="En programación",BA299,""))</f>
        <v/>
      </c>
      <c r="CB299" s="95" t="str">
        <f t="shared" si="13"/>
        <v/>
      </c>
      <c r="CC299" s="91" t="str">
        <f>IFERROR(
(VLOOKUP(MONTH(CA299),Meses!$B$3:$C$14,2,FALSE)-DAY(CA299))/VLOOKUP(MONTH(CA299),Meses!$B$3:$C$14,2,FALSE)*CD299,
"")</f>
        <v/>
      </c>
      <c r="CD299" s="92">
        <f t="shared" si="14"/>
        <v>30800</v>
      </c>
    </row>
    <row r="300" spans="1:82" ht="47.4" thickBot="1" x14ac:dyDescent="0.6">
      <c r="A300" s="19" t="s">
        <v>933</v>
      </c>
      <c r="B300" s="19" t="s">
        <v>940</v>
      </c>
      <c r="C300" s="19" t="s">
        <v>941</v>
      </c>
      <c r="D300" s="29" t="s">
        <v>144</v>
      </c>
      <c r="E300" s="21">
        <v>45013</v>
      </c>
      <c r="F300" s="21">
        <v>45168.413483796299</v>
      </c>
      <c r="G300" s="21">
        <v>45017</v>
      </c>
      <c r="H300" s="22"/>
      <c r="I300" s="22"/>
      <c r="J300" s="22"/>
      <c r="K300" s="22">
        <v>0</v>
      </c>
      <c r="L300" s="22"/>
      <c r="M300" s="22"/>
      <c r="N300" s="22"/>
      <c r="O300" s="19" t="s">
        <v>199</v>
      </c>
      <c r="P300" s="19" t="s">
        <v>199</v>
      </c>
      <c r="Q300" s="19" t="s">
        <v>55</v>
      </c>
      <c r="R300" s="19">
        <v>11963</v>
      </c>
      <c r="S300" s="19" t="s">
        <v>145</v>
      </c>
      <c r="T300" s="19" t="s">
        <v>145</v>
      </c>
      <c r="U300" s="30" t="e">
        <v>#NAME?</v>
      </c>
      <c r="V300" s="19" t="s">
        <v>136</v>
      </c>
      <c r="W300" s="19" t="s">
        <v>74</v>
      </c>
      <c r="X300" s="23">
        <v>-14</v>
      </c>
      <c r="Y300" s="23">
        <v>-7</v>
      </c>
      <c r="Z300" s="23">
        <v>-14</v>
      </c>
      <c r="AA300" s="23">
        <v>-14</v>
      </c>
      <c r="AB300" s="19" t="s">
        <v>58</v>
      </c>
      <c r="AC300" s="23">
        <v>-11</v>
      </c>
      <c r="AD300" s="23">
        <v>-9</v>
      </c>
      <c r="AE300" s="23">
        <v>-4</v>
      </c>
      <c r="AF300" s="19" t="s">
        <v>58</v>
      </c>
      <c r="AG300" s="23">
        <v>-4</v>
      </c>
      <c r="AH300" s="22">
        <v>0</v>
      </c>
      <c r="AI300" s="19">
        <v>-45013</v>
      </c>
      <c r="AJ300" s="19">
        <v>-45017</v>
      </c>
      <c r="AK300" s="19">
        <v>0</v>
      </c>
      <c r="AL300" s="19" t="s">
        <v>15</v>
      </c>
      <c r="AM300" s="22">
        <v>0</v>
      </c>
      <c r="AN300" s="22" t="s">
        <v>4513</v>
      </c>
      <c r="AO300" s="22"/>
      <c r="AP300" s="19" t="s">
        <v>201</v>
      </c>
      <c r="AQ300" s="19" t="s">
        <v>140</v>
      </c>
      <c r="AR300" s="19" t="s">
        <v>94</v>
      </c>
      <c r="AS300" s="19" t="s">
        <v>55</v>
      </c>
      <c r="AT300" s="19" t="s">
        <v>146</v>
      </c>
      <c r="AU300" s="19" t="s">
        <v>132</v>
      </c>
      <c r="AV300" s="19" t="s">
        <v>63</v>
      </c>
      <c r="AW300" s="19" t="s">
        <v>63</v>
      </c>
      <c r="AX300" s="19" t="s">
        <v>63</v>
      </c>
      <c r="AY300" s="19" t="s">
        <v>64</v>
      </c>
      <c r="AZ300" s="19" t="s">
        <v>3825</v>
      </c>
      <c r="BA300" s="22">
        <v>0</v>
      </c>
      <c r="BB300" s="22"/>
      <c r="BC300" s="22"/>
      <c r="BD300" s="19" t="s">
        <v>63</v>
      </c>
      <c r="BE300" s="19" t="s">
        <v>63</v>
      </c>
      <c r="BF300" s="19" t="s">
        <v>652</v>
      </c>
      <c r="BG300" s="19" t="s">
        <v>64</v>
      </c>
      <c r="BH300" s="19" t="s">
        <v>4513</v>
      </c>
      <c r="BI300" s="22" t="s">
        <v>4513</v>
      </c>
      <c r="BJ300" s="22"/>
      <c r="BK300" s="22"/>
      <c r="BL300" s="19" t="s">
        <v>4513</v>
      </c>
      <c r="BM300" s="32" t="s">
        <v>4513</v>
      </c>
      <c r="BN300" s="22" t="s">
        <v>4513</v>
      </c>
      <c r="BO300" s="24" t="s">
        <v>3855</v>
      </c>
      <c r="BP300" s="22"/>
      <c r="BQ300" s="19" t="s">
        <v>55</v>
      </c>
      <c r="BR300" s="24" t="s">
        <v>3856</v>
      </c>
      <c r="BS300" s="22"/>
      <c r="BT300" s="22"/>
      <c r="BU300" s="19">
        <v>309</v>
      </c>
      <c r="BV300" s="19"/>
      <c r="BW300" s="19" t="s">
        <v>3823</v>
      </c>
      <c r="BX300" s="22"/>
      <c r="BY300" s="95" t="str">
        <f>IFERROR(
IF(OR(AZ300="anulado",AZ300="stand by"),CONCATENATE(AZ300,": ",AT300),
IF(OR(YEAR(BA300)=2022,YEAR(BA300)=2023),CONCATENATE("Se activó en ",YEAR(BA300)),
IF(AND(OR(AZ300="En proceso",AZ300="facturando"),AND(AV300="-",BA300="")),"Por revisar",
IF(BA300="",IF(AV300="NUEVAS",CONCATENATE("Estado: ",AZ300,", ",AV300),
IF(AX300=Meses!$A$3,"Por revisar",
IF(AT300="","Sin registro","En programación Frcst."))),"En programación")))),
"Error")</f>
        <v>stand by: Devolver Sales</v>
      </c>
      <c r="BZ300" s="14" t="str">
        <f t="shared" si="12"/>
        <v/>
      </c>
      <c r="CA300" s="95" t="str">
        <f>IF(BY300="En programación Frcst.",VLOOKUP(AX300,Meses!$A$1:$H$14,3+HLOOKUP(Cronograma!AV300,Meses!$D$1:$G$2,2,FALSE),FALSE),
IF(BY300="En programación",BA300,""))</f>
        <v/>
      </c>
      <c r="CB300" s="95" t="str">
        <f t="shared" si="13"/>
        <v/>
      </c>
      <c r="CC300" s="91" t="str">
        <f>IFERROR(
(VLOOKUP(MONTH(CA300),Meses!$B$3:$C$14,2,FALSE)-DAY(CA300))/VLOOKUP(MONTH(CA300),Meses!$B$3:$C$14,2,FALSE)*CD300,
"")</f>
        <v/>
      </c>
      <c r="CD300" s="92">
        <f t="shared" si="14"/>
        <v>11963</v>
      </c>
    </row>
    <row r="301" spans="1:82" ht="47.4" thickBot="1" x14ac:dyDescent="0.6">
      <c r="A301" s="25" t="s">
        <v>933</v>
      </c>
      <c r="B301" s="25" t="s">
        <v>942</v>
      </c>
      <c r="C301" s="25" t="s">
        <v>943</v>
      </c>
      <c r="D301" s="29" t="s">
        <v>144</v>
      </c>
      <c r="E301" s="26">
        <v>45013</v>
      </c>
      <c r="F301" s="26">
        <v>45168.386030092603</v>
      </c>
      <c r="G301" s="26">
        <v>45017</v>
      </c>
      <c r="H301" s="26">
        <v>45141</v>
      </c>
      <c r="I301" s="27"/>
      <c r="J301" s="27"/>
      <c r="K301" s="27">
        <v>0</v>
      </c>
      <c r="L301" s="27"/>
      <c r="M301" s="27"/>
      <c r="N301" s="27"/>
      <c r="O301" s="25" t="s">
        <v>199</v>
      </c>
      <c r="P301" s="25" t="s">
        <v>199</v>
      </c>
      <c r="Q301" s="25" t="s">
        <v>55</v>
      </c>
      <c r="R301" s="25">
        <v>127820</v>
      </c>
      <c r="S301" s="25" t="s">
        <v>145</v>
      </c>
      <c r="T301" s="25" t="s">
        <v>145</v>
      </c>
      <c r="U301" s="25" t="e">
        <v>#NAME?</v>
      </c>
      <c r="V301" s="25" t="s">
        <v>80</v>
      </c>
      <c r="W301" s="25" t="s">
        <v>129</v>
      </c>
      <c r="X301" s="23">
        <v>-9</v>
      </c>
      <c r="Y301" s="23">
        <v>-2</v>
      </c>
      <c r="Z301" s="23">
        <v>-9</v>
      </c>
      <c r="AA301" s="23">
        <v>-9</v>
      </c>
      <c r="AB301" s="25" t="s">
        <v>58</v>
      </c>
      <c r="AC301" s="23">
        <v>-6</v>
      </c>
      <c r="AD301" s="25" t="s">
        <v>58</v>
      </c>
      <c r="AE301" s="23">
        <v>-4</v>
      </c>
      <c r="AF301" s="25" t="s">
        <v>58</v>
      </c>
      <c r="AG301" s="23">
        <v>-4</v>
      </c>
      <c r="AH301" s="27">
        <v>0</v>
      </c>
      <c r="AI301" s="25">
        <v>-45013</v>
      </c>
      <c r="AJ301" s="25">
        <v>124</v>
      </c>
      <c r="AK301" s="25">
        <v>-45141</v>
      </c>
      <c r="AL301" s="25" t="s">
        <v>15</v>
      </c>
      <c r="AM301" s="27">
        <v>0</v>
      </c>
      <c r="AN301" s="27" t="s">
        <v>4513</v>
      </c>
      <c r="AO301" s="27"/>
      <c r="AP301" s="25" t="s">
        <v>201</v>
      </c>
      <c r="AQ301" s="25" t="s">
        <v>140</v>
      </c>
      <c r="AR301" s="25" t="s">
        <v>160</v>
      </c>
      <c r="AS301" s="25" t="s">
        <v>55</v>
      </c>
      <c r="AT301" s="25" t="s">
        <v>146</v>
      </c>
      <c r="AU301" s="25" t="s">
        <v>132</v>
      </c>
      <c r="AV301" s="25" t="s">
        <v>63</v>
      </c>
      <c r="AW301" s="25" t="s">
        <v>63</v>
      </c>
      <c r="AX301" s="25" t="s">
        <v>63</v>
      </c>
      <c r="AY301" s="25" t="s">
        <v>64</v>
      </c>
      <c r="AZ301" s="25" t="s">
        <v>3825</v>
      </c>
      <c r="BA301" s="27">
        <v>0</v>
      </c>
      <c r="BB301" s="27"/>
      <c r="BC301" s="27"/>
      <c r="BD301" s="25" t="s">
        <v>63</v>
      </c>
      <c r="BE301" s="25" t="s">
        <v>63</v>
      </c>
      <c r="BF301" s="25" t="s">
        <v>652</v>
      </c>
      <c r="BG301" s="25" t="s">
        <v>64</v>
      </c>
      <c r="BH301" s="25" t="s">
        <v>4513</v>
      </c>
      <c r="BI301" s="27" t="s">
        <v>4513</v>
      </c>
      <c r="BJ301" s="27"/>
      <c r="BK301" s="27"/>
      <c r="BL301" s="25" t="s">
        <v>4513</v>
      </c>
      <c r="BM301" s="36" t="s">
        <v>4513</v>
      </c>
      <c r="BN301" s="27" t="s">
        <v>4513</v>
      </c>
      <c r="BO301" s="28" t="s">
        <v>3855</v>
      </c>
      <c r="BP301" s="27"/>
      <c r="BQ301" s="25" t="s">
        <v>55</v>
      </c>
      <c r="BR301" s="28" t="s">
        <v>3856</v>
      </c>
      <c r="BS301" s="27"/>
      <c r="BT301" s="27"/>
      <c r="BU301" s="25">
        <v>309</v>
      </c>
      <c r="BV301" s="25"/>
      <c r="BW301" s="25" t="s">
        <v>3823</v>
      </c>
      <c r="BX301" s="27"/>
      <c r="BY301" s="95" t="str">
        <f>IFERROR(
IF(OR(AZ301="anulado",AZ301="stand by"),CONCATENATE(AZ301,": ",AT301),
IF(OR(YEAR(BA301)=2022,YEAR(BA301)=2023),CONCATENATE("Se activó en ",YEAR(BA301)),
IF(AND(OR(AZ301="En proceso",AZ301="facturando"),AND(AV301="-",BA301="")),"Por revisar",
IF(BA301="",IF(AV301="NUEVAS",CONCATENATE("Estado: ",AZ301,", ",AV301),
IF(AX301=Meses!$A$3,"Por revisar",
IF(AT301="","Sin registro","En programación Frcst."))),"En programación")))),
"Error")</f>
        <v>stand by: Devolver Sales</v>
      </c>
      <c r="BZ301" s="14" t="str">
        <f t="shared" si="12"/>
        <v/>
      </c>
      <c r="CA301" s="95" t="str">
        <f>IF(BY301="En programación Frcst.",VLOOKUP(AX301,Meses!$A$1:$H$14,3+HLOOKUP(Cronograma!AV301,Meses!$D$1:$G$2,2,FALSE),FALSE),
IF(BY301="En programación",BA301,""))</f>
        <v/>
      </c>
      <c r="CB301" s="95" t="str">
        <f t="shared" si="13"/>
        <v/>
      </c>
      <c r="CC301" s="91" t="str">
        <f>IFERROR(
(VLOOKUP(MONTH(CA301),Meses!$B$3:$C$14,2,FALSE)-DAY(CA301))/VLOOKUP(MONTH(CA301),Meses!$B$3:$C$14,2,FALSE)*CD301,
"")</f>
        <v/>
      </c>
      <c r="CD301" s="92">
        <f t="shared" si="14"/>
        <v>127820</v>
      </c>
    </row>
    <row r="302" spans="1:82" ht="47.4" thickBot="1" x14ac:dyDescent="0.6">
      <c r="A302" s="19" t="s">
        <v>933</v>
      </c>
      <c r="B302" s="19" t="s">
        <v>944</v>
      </c>
      <c r="C302" s="19" t="s">
        <v>945</v>
      </c>
      <c r="D302" s="41" t="s">
        <v>144</v>
      </c>
      <c r="E302" s="21">
        <v>45013</v>
      </c>
      <c r="F302" s="21">
        <v>45083.593460648153</v>
      </c>
      <c r="G302" s="21">
        <v>45017</v>
      </c>
      <c r="H302" s="22"/>
      <c r="I302" s="22"/>
      <c r="J302" s="22"/>
      <c r="K302" s="22">
        <v>0</v>
      </c>
      <c r="L302" s="22"/>
      <c r="M302" s="22"/>
      <c r="N302" s="22"/>
      <c r="O302" s="19" t="s">
        <v>199</v>
      </c>
      <c r="P302" s="19" t="s">
        <v>199</v>
      </c>
      <c r="Q302" s="19" t="s">
        <v>55</v>
      </c>
      <c r="R302" s="19">
        <v>7112</v>
      </c>
      <c r="S302" s="19" t="s">
        <v>145</v>
      </c>
      <c r="T302" s="19" t="s">
        <v>145</v>
      </c>
      <c r="U302" s="30" t="e">
        <v>#NAME?</v>
      </c>
      <c r="V302" s="19" t="s">
        <v>80</v>
      </c>
      <c r="W302" s="19" t="s">
        <v>129</v>
      </c>
      <c r="X302" s="23">
        <v>-9</v>
      </c>
      <c r="Y302" s="23">
        <v>-2</v>
      </c>
      <c r="Z302" s="23">
        <v>-9</v>
      </c>
      <c r="AA302" s="23">
        <v>-9</v>
      </c>
      <c r="AB302" s="19" t="s">
        <v>58</v>
      </c>
      <c r="AC302" s="23">
        <v>-6</v>
      </c>
      <c r="AD302" s="19" t="s">
        <v>58</v>
      </c>
      <c r="AE302" s="23">
        <v>-4</v>
      </c>
      <c r="AF302" s="19" t="s">
        <v>58</v>
      </c>
      <c r="AG302" s="23">
        <v>-4</v>
      </c>
      <c r="AH302" s="22">
        <v>0</v>
      </c>
      <c r="AI302" s="19">
        <v>-45013</v>
      </c>
      <c r="AJ302" s="19">
        <v>-45017</v>
      </c>
      <c r="AK302" s="19">
        <v>0</v>
      </c>
      <c r="AL302" s="19" t="s">
        <v>15</v>
      </c>
      <c r="AM302" s="22">
        <v>0</v>
      </c>
      <c r="AN302" s="22" t="s">
        <v>4513</v>
      </c>
      <c r="AO302" s="22"/>
      <c r="AP302" s="19" t="s">
        <v>201</v>
      </c>
      <c r="AQ302" s="19" t="s">
        <v>140</v>
      </c>
      <c r="AR302" s="19" t="s">
        <v>60</v>
      </c>
      <c r="AS302" s="19" t="s">
        <v>55</v>
      </c>
      <c r="AT302" s="19" t="s">
        <v>146</v>
      </c>
      <c r="AU302" s="19" t="s">
        <v>132</v>
      </c>
      <c r="AV302" s="19" t="s">
        <v>660</v>
      </c>
      <c r="AW302" s="19" t="s">
        <v>661</v>
      </c>
      <c r="AX302" s="19" t="s">
        <v>653</v>
      </c>
      <c r="AY302" s="19" t="s">
        <v>55</v>
      </c>
      <c r="AZ302" s="19" t="s">
        <v>3825</v>
      </c>
      <c r="BA302" s="22">
        <v>0</v>
      </c>
      <c r="BB302" s="22"/>
      <c r="BC302" s="22"/>
      <c r="BD302" s="19" t="s">
        <v>356</v>
      </c>
      <c r="BE302" s="19" t="s">
        <v>679</v>
      </c>
      <c r="BF302" s="19" t="s">
        <v>680</v>
      </c>
      <c r="BG302" s="19" t="s">
        <v>55</v>
      </c>
      <c r="BH302" s="19" t="s">
        <v>4513</v>
      </c>
      <c r="BI302" s="22" t="s">
        <v>4513</v>
      </c>
      <c r="BJ302" s="22"/>
      <c r="BK302" s="22"/>
      <c r="BL302" s="19" t="s">
        <v>4513</v>
      </c>
      <c r="BM302" s="32" t="s">
        <v>4513</v>
      </c>
      <c r="BN302" s="22" t="s">
        <v>4513</v>
      </c>
      <c r="BO302" s="19" t="s">
        <v>3826</v>
      </c>
      <c r="BP302" s="22"/>
      <c r="BQ302" s="19" t="s">
        <v>64</v>
      </c>
      <c r="BR302" s="22"/>
      <c r="BS302" s="22"/>
      <c r="BT302" s="22"/>
      <c r="BU302" s="19">
        <v>309</v>
      </c>
      <c r="BV302" s="19"/>
      <c r="BW302" s="19" t="s">
        <v>3823</v>
      </c>
      <c r="BX302" s="22"/>
      <c r="BY302" s="95" t="str">
        <f>IFERROR(
IF(OR(AZ302="anulado",AZ302="stand by"),CONCATENATE(AZ302,": ",AT302),
IF(OR(YEAR(BA302)=2022,YEAR(BA302)=2023),CONCATENATE("Se activó en ",YEAR(BA302)),
IF(AND(OR(AZ302="En proceso",AZ302="facturando"),AND(AV302="-",BA302="")),"Por revisar",
IF(BA302="",IF(AV302="NUEVAS",CONCATENATE("Estado: ",AZ302,", ",AV302),
IF(AX302=Meses!$A$3,"Por revisar",
IF(AT302="","Sin registro","En programación Frcst."))),"En programación")))),
"Error")</f>
        <v>stand by: Devolver Sales</v>
      </c>
      <c r="BZ302" s="14" t="str">
        <f t="shared" si="12"/>
        <v/>
      </c>
      <c r="CA302" s="95" t="str">
        <f>IF(BY302="En programación Frcst.",VLOOKUP(AX302,Meses!$A$1:$H$14,3+HLOOKUP(Cronograma!AV302,Meses!$D$1:$G$2,2,FALSE),FALSE),
IF(BY302="En programación",BA302,""))</f>
        <v/>
      </c>
      <c r="CB302" s="95" t="str">
        <f t="shared" si="13"/>
        <v/>
      </c>
      <c r="CC302" s="91" t="str">
        <f>IFERROR(
(VLOOKUP(MONTH(CA302),Meses!$B$3:$C$14,2,FALSE)-DAY(CA302))/VLOOKUP(MONTH(CA302),Meses!$B$3:$C$14,2,FALSE)*CD302,
"")</f>
        <v/>
      </c>
      <c r="CD302" s="92">
        <f t="shared" si="14"/>
        <v>7112</v>
      </c>
    </row>
    <row r="303" spans="1:82" ht="47.4" thickBot="1" x14ac:dyDescent="0.6">
      <c r="A303" s="25" t="s">
        <v>933</v>
      </c>
      <c r="B303" s="25" t="s">
        <v>946</v>
      </c>
      <c r="C303" s="25" t="s">
        <v>947</v>
      </c>
      <c r="D303" s="29" t="s">
        <v>144</v>
      </c>
      <c r="E303" s="26">
        <v>45013</v>
      </c>
      <c r="F303" s="26">
        <v>45168.368113425917</v>
      </c>
      <c r="G303" s="26">
        <v>45017</v>
      </c>
      <c r="H303" s="26">
        <v>45142</v>
      </c>
      <c r="I303" s="27"/>
      <c r="J303" s="27"/>
      <c r="K303" s="27">
        <v>0</v>
      </c>
      <c r="L303" s="27"/>
      <c r="M303" s="27"/>
      <c r="N303" s="27"/>
      <c r="O303" s="25" t="s">
        <v>199</v>
      </c>
      <c r="P303" s="25" t="s">
        <v>199</v>
      </c>
      <c r="Q303" s="25" t="s">
        <v>55</v>
      </c>
      <c r="R303" s="25">
        <v>2.8929999999999998</v>
      </c>
      <c r="S303" s="25" t="s">
        <v>145</v>
      </c>
      <c r="T303" s="25" t="s">
        <v>145</v>
      </c>
      <c r="U303" s="25" t="e">
        <v>#NAME?</v>
      </c>
      <c r="V303" s="25" t="s">
        <v>80</v>
      </c>
      <c r="W303" s="25" t="s">
        <v>129</v>
      </c>
      <c r="X303" s="23">
        <v>-9</v>
      </c>
      <c r="Y303" s="23">
        <v>-2</v>
      </c>
      <c r="Z303" s="23">
        <v>-9</v>
      </c>
      <c r="AA303" s="23">
        <v>-9</v>
      </c>
      <c r="AB303" s="25" t="s">
        <v>58</v>
      </c>
      <c r="AC303" s="23">
        <v>-6</v>
      </c>
      <c r="AD303" s="25" t="s">
        <v>58</v>
      </c>
      <c r="AE303" s="23">
        <v>-4</v>
      </c>
      <c r="AF303" s="25" t="s">
        <v>58</v>
      </c>
      <c r="AG303" s="23">
        <v>-4</v>
      </c>
      <c r="AH303" s="27">
        <v>0</v>
      </c>
      <c r="AI303" s="25">
        <v>-45013</v>
      </c>
      <c r="AJ303" s="25">
        <v>125</v>
      </c>
      <c r="AK303" s="25">
        <v>-45142</v>
      </c>
      <c r="AL303" s="25" t="s">
        <v>15</v>
      </c>
      <c r="AM303" s="27">
        <v>0</v>
      </c>
      <c r="AN303" s="27" t="s">
        <v>4513</v>
      </c>
      <c r="AO303" s="27"/>
      <c r="AP303" s="25" t="s">
        <v>201</v>
      </c>
      <c r="AQ303" s="25" t="s">
        <v>140</v>
      </c>
      <c r="AR303" s="25" t="s">
        <v>60</v>
      </c>
      <c r="AS303" s="25" t="s">
        <v>55</v>
      </c>
      <c r="AT303" s="25" t="s">
        <v>146</v>
      </c>
      <c r="AU303" s="25" t="s">
        <v>132</v>
      </c>
      <c r="AV303" s="25" t="s">
        <v>63</v>
      </c>
      <c r="AW303" s="25" t="s">
        <v>63</v>
      </c>
      <c r="AX303" s="25" t="s">
        <v>63</v>
      </c>
      <c r="AY303" s="25" t="s">
        <v>64</v>
      </c>
      <c r="AZ303" s="25" t="s">
        <v>3825</v>
      </c>
      <c r="BA303" s="27">
        <v>0</v>
      </c>
      <c r="BB303" s="27"/>
      <c r="BC303" s="27"/>
      <c r="BD303" s="25" t="s">
        <v>63</v>
      </c>
      <c r="BE303" s="25" t="s">
        <v>63</v>
      </c>
      <c r="BF303" s="25" t="s">
        <v>652</v>
      </c>
      <c r="BG303" s="25" t="s">
        <v>64</v>
      </c>
      <c r="BH303" s="25" t="s">
        <v>4513</v>
      </c>
      <c r="BI303" s="27" t="s">
        <v>4513</v>
      </c>
      <c r="BJ303" s="27"/>
      <c r="BK303" s="27"/>
      <c r="BL303" s="25" t="s">
        <v>4513</v>
      </c>
      <c r="BM303" s="36" t="s">
        <v>4513</v>
      </c>
      <c r="BN303" s="27" t="s">
        <v>4513</v>
      </c>
      <c r="BO303" s="28" t="s">
        <v>3855</v>
      </c>
      <c r="BP303" s="27"/>
      <c r="BQ303" s="25" t="s">
        <v>55</v>
      </c>
      <c r="BR303" s="28" t="s">
        <v>3856</v>
      </c>
      <c r="BS303" s="27"/>
      <c r="BT303" s="27"/>
      <c r="BU303" s="25">
        <v>309</v>
      </c>
      <c r="BV303" s="25"/>
      <c r="BW303" s="25" t="s">
        <v>3823</v>
      </c>
      <c r="BX303" s="27"/>
      <c r="BY303" s="95" t="str">
        <f>IFERROR(
IF(OR(AZ303="anulado",AZ303="stand by"),CONCATENATE(AZ303,": ",AT303),
IF(OR(YEAR(BA303)=2022,YEAR(BA303)=2023),CONCATENATE("Se activó en ",YEAR(BA303)),
IF(AND(OR(AZ303="En proceso",AZ303="facturando"),AND(AV303="-",BA303="")),"Por revisar",
IF(BA303="",IF(AV303="NUEVAS",CONCATENATE("Estado: ",AZ303,", ",AV303),
IF(AX303=Meses!$A$3,"Por revisar",
IF(AT303="","Sin registro","En programación Frcst."))),"En programación")))),
"Error")</f>
        <v>stand by: Devolver Sales</v>
      </c>
      <c r="BZ303" s="14" t="str">
        <f t="shared" si="12"/>
        <v/>
      </c>
      <c r="CA303" s="95" t="str">
        <f>IF(BY303="En programación Frcst.",VLOOKUP(AX303,Meses!$A$1:$H$14,3+HLOOKUP(Cronograma!AV303,Meses!$D$1:$G$2,2,FALSE),FALSE),
IF(BY303="En programación",BA303,""))</f>
        <v/>
      </c>
      <c r="CB303" s="95" t="str">
        <f t="shared" si="13"/>
        <v/>
      </c>
      <c r="CC303" s="91" t="str">
        <f>IFERROR(
(VLOOKUP(MONTH(CA303),Meses!$B$3:$C$14,2,FALSE)-DAY(CA303))/VLOOKUP(MONTH(CA303),Meses!$B$3:$C$14,2,FALSE)*CD303,
"")</f>
        <v/>
      </c>
      <c r="CD303" s="92">
        <f t="shared" si="14"/>
        <v>2.8929999999999998</v>
      </c>
    </row>
    <row r="304" spans="1:82" ht="47.4" thickBot="1" x14ac:dyDescent="0.6">
      <c r="A304" s="19" t="s">
        <v>933</v>
      </c>
      <c r="B304" s="19" t="s">
        <v>948</v>
      </c>
      <c r="C304" s="19" t="s">
        <v>949</v>
      </c>
      <c r="D304" s="19" t="s">
        <v>53</v>
      </c>
      <c r="E304" s="21">
        <v>45013</v>
      </c>
      <c r="F304" s="21">
        <v>45167.507048611107</v>
      </c>
      <c r="G304" s="21">
        <v>45017</v>
      </c>
      <c r="H304" s="21">
        <v>45117</v>
      </c>
      <c r="I304" s="21">
        <v>45079</v>
      </c>
      <c r="J304" s="21">
        <v>45079</v>
      </c>
      <c r="K304" s="119" t="s">
        <v>4534</v>
      </c>
      <c r="L304" s="19">
        <v>2023072000</v>
      </c>
      <c r="M304" s="21">
        <v>45119</v>
      </c>
      <c r="N304" s="21">
        <v>45134</v>
      </c>
      <c r="O304" s="19" t="s">
        <v>199</v>
      </c>
      <c r="P304" s="19" t="s">
        <v>199</v>
      </c>
      <c r="Q304" s="19" t="s">
        <v>55</v>
      </c>
      <c r="R304" s="19">
        <v>3286</v>
      </c>
      <c r="S304" s="19" t="s">
        <v>4602</v>
      </c>
      <c r="T304" s="19" t="s">
        <v>4602</v>
      </c>
      <c r="U304" s="19" t="e">
        <v>#NAME?</v>
      </c>
      <c r="V304" s="19" t="s">
        <v>80</v>
      </c>
      <c r="W304" s="19" t="s">
        <v>129</v>
      </c>
      <c r="X304" s="23">
        <v>45070</v>
      </c>
      <c r="Y304" s="23">
        <v>45077</v>
      </c>
      <c r="Z304" s="23">
        <v>45070</v>
      </c>
      <c r="AA304" s="23">
        <v>45070</v>
      </c>
      <c r="AB304" s="19" t="s">
        <v>58</v>
      </c>
      <c r="AC304" s="23">
        <v>45073</v>
      </c>
      <c r="AD304" s="19" t="s">
        <v>58</v>
      </c>
      <c r="AE304" s="23">
        <v>45075</v>
      </c>
      <c r="AF304" s="19" t="s">
        <v>58</v>
      </c>
      <c r="AG304" s="23">
        <v>45075</v>
      </c>
      <c r="AH304" s="21">
        <v>45079</v>
      </c>
      <c r="AI304" s="19">
        <v>66</v>
      </c>
      <c r="AJ304" s="19">
        <v>100</v>
      </c>
      <c r="AK304" s="19">
        <v>-38</v>
      </c>
      <c r="AL304" s="19" t="s">
        <v>15</v>
      </c>
      <c r="AM304" s="19" t="s">
        <v>4536</v>
      </c>
      <c r="AN304" s="19">
        <v>2</v>
      </c>
      <c r="AO304" s="22"/>
      <c r="AP304" s="19" t="s">
        <v>530</v>
      </c>
      <c r="AQ304" s="19" t="s">
        <v>140</v>
      </c>
      <c r="AR304" s="19" t="s">
        <v>60</v>
      </c>
      <c r="AS304" s="19" t="s">
        <v>55</v>
      </c>
      <c r="AT304" s="19" t="s">
        <v>61</v>
      </c>
      <c r="AU304" s="19" t="s">
        <v>132</v>
      </c>
      <c r="AV304" s="19" t="s">
        <v>63</v>
      </c>
      <c r="AW304" s="19" t="s">
        <v>63</v>
      </c>
      <c r="AX304" s="19" t="s">
        <v>63</v>
      </c>
      <c r="AY304" s="19" t="s">
        <v>64</v>
      </c>
      <c r="AZ304" s="19" t="s">
        <v>3822</v>
      </c>
      <c r="BA304" s="21">
        <v>45134</v>
      </c>
      <c r="BB304" s="19">
        <v>7</v>
      </c>
      <c r="BC304" s="19">
        <v>2023</v>
      </c>
      <c r="BD304" s="19" t="s">
        <v>63</v>
      </c>
      <c r="BE304" s="19" t="s">
        <v>63</v>
      </c>
      <c r="BF304" s="19" t="s">
        <v>63</v>
      </c>
      <c r="BG304" s="19" t="s">
        <v>64</v>
      </c>
      <c r="BH304" s="22" t="s">
        <v>4513</v>
      </c>
      <c r="BI304" s="22" t="s">
        <v>4513</v>
      </c>
      <c r="BJ304" s="22"/>
      <c r="BK304" s="22"/>
      <c r="BL304" s="19" t="s">
        <v>4513</v>
      </c>
      <c r="BM304" s="22" t="s">
        <v>4513</v>
      </c>
      <c r="BN304" s="22" t="s">
        <v>4513</v>
      </c>
      <c r="BO304" s="22"/>
      <c r="BP304" s="22"/>
      <c r="BQ304" s="19" t="s">
        <v>64</v>
      </c>
      <c r="BR304" s="22"/>
      <c r="BS304" s="22"/>
      <c r="BT304" s="19">
        <v>66</v>
      </c>
      <c r="BU304" s="22"/>
      <c r="BV304" s="19"/>
      <c r="BW304" s="19"/>
      <c r="BX304" s="19">
        <v>2023</v>
      </c>
      <c r="BY304" s="95" t="str">
        <f>IFERROR(
IF(OR(AZ304="anulado",AZ304="stand by"),CONCATENATE(AZ304,": ",AT304),
IF(OR(YEAR(BA304)=2022,YEAR(BA304)=2023),CONCATENATE("Se activó en ",YEAR(BA304)),
IF(AND(OR(AZ304="En proceso",AZ304="facturando"),AND(AV304="-",BA304="")),"Por revisar",
IF(BA304="",IF(AV304="NUEVAS",CONCATENATE("Estado: ",AZ304,", ",AV304),
IF(AX304=Meses!$A$3,"Por revisar",
IF(AT304="","Sin registro","En programación Frcst."))),"En programación")))),
"Error")</f>
        <v>Se activó en 2023</v>
      </c>
      <c r="BZ304" s="14" t="str">
        <f t="shared" si="12"/>
        <v/>
      </c>
      <c r="CA304" s="95" t="str">
        <f>IF(BY304="En programación Frcst.",VLOOKUP(AX304,Meses!$A$1:$H$14,3+HLOOKUP(Cronograma!AV304,Meses!$D$1:$G$2,2,FALSE),FALSE),
IF(BY304="En programación",BA304,""))</f>
        <v/>
      </c>
      <c r="CB304" s="95" t="str">
        <f t="shared" si="13"/>
        <v/>
      </c>
      <c r="CC304" s="91" t="str">
        <f>IFERROR(
(VLOOKUP(MONTH(CA304),Meses!$B$3:$C$14,2,FALSE)-DAY(CA304))/VLOOKUP(MONTH(CA304),Meses!$B$3:$C$14,2,FALSE)*CD304,
"")</f>
        <v/>
      </c>
      <c r="CD304" s="92">
        <f t="shared" si="14"/>
        <v>3286</v>
      </c>
    </row>
    <row r="305" spans="1:82" ht="47.4" thickBot="1" x14ac:dyDescent="0.6">
      <c r="A305" s="25" t="s">
        <v>933</v>
      </c>
      <c r="B305" s="25" t="s">
        <v>950</v>
      </c>
      <c r="C305" s="25" t="s">
        <v>951</v>
      </c>
      <c r="D305" s="25" t="s">
        <v>53</v>
      </c>
      <c r="E305" s="26">
        <v>45013</v>
      </c>
      <c r="F305" s="26">
        <v>45163.702164351853</v>
      </c>
      <c r="G305" s="26">
        <v>45017</v>
      </c>
      <c r="H305" s="26">
        <v>45146</v>
      </c>
      <c r="I305" s="26">
        <v>45134</v>
      </c>
      <c r="J305" s="26">
        <v>45134</v>
      </c>
      <c r="K305" s="120" t="s">
        <v>4544</v>
      </c>
      <c r="L305" s="25">
        <v>2023081382</v>
      </c>
      <c r="M305" s="26">
        <v>45149</v>
      </c>
      <c r="N305" s="26">
        <v>45162</v>
      </c>
      <c r="O305" s="25" t="s">
        <v>199</v>
      </c>
      <c r="P305" s="25" t="s">
        <v>199</v>
      </c>
      <c r="Q305" s="25" t="s">
        <v>55</v>
      </c>
      <c r="R305" s="25">
        <v>26490</v>
      </c>
      <c r="S305" s="25" t="s">
        <v>4604</v>
      </c>
      <c r="T305" s="25" t="s">
        <v>4604</v>
      </c>
      <c r="U305" s="25" t="e">
        <v>#NAME?</v>
      </c>
      <c r="V305" s="25" t="s">
        <v>136</v>
      </c>
      <c r="W305" s="25" t="s">
        <v>74</v>
      </c>
      <c r="X305" s="23">
        <v>45120</v>
      </c>
      <c r="Y305" s="23">
        <v>45127</v>
      </c>
      <c r="Z305" s="23">
        <v>45120</v>
      </c>
      <c r="AA305" s="23">
        <v>45120</v>
      </c>
      <c r="AB305" s="25" t="s">
        <v>58</v>
      </c>
      <c r="AC305" s="23">
        <v>45123</v>
      </c>
      <c r="AD305" s="23">
        <v>45125</v>
      </c>
      <c r="AE305" s="23">
        <v>45130</v>
      </c>
      <c r="AF305" s="25" t="s">
        <v>58</v>
      </c>
      <c r="AG305" s="23">
        <v>45130</v>
      </c>
      <c r="AH305" s="26">
        <v>45134</v>
      </c>
      <c r="AI305" s="25">
        <v>121</v>
      </c>
      <c r="AJ305" s="25">
        <v>129</v>
      </c>
      <c r="AK305" s="25">
        <v>-12</v>
      </c>
      <c r="AL305" s="27" t="s">
        <v>4513</v>
      </c>
      <c r="AM305" s="25" t="s">
        <v>4546</v>
      </c>
      <c r="AN305" s="25">
        <v>27</v>
      </c>
      <c r="AO305" s="27"/>
      <c r="AP305" s="25" t="s">
        <v>201</v>
      </c>
      <c r="AQ305" s="25" t="s">
        <v>140</v>
      </c>
      <c r="AR305" s="25" t="s">
        <v>237</v>
      </c>
      <c r="AS305" s="25" t="s">
        <v>55</v>
      </c>
      <c r="AT305" s="25" t="s">
        <v>61</v>
      </c>
      <c r="AU305" s="25" t="s">
        <v>132</v>
      </c>
      <c r="AV305" s="25" t="s">
        <v>63</v>
      </c>
      <c r="AW305" s="25" t="s">
        <v>63</v>
      </c>
      <c r="AX305" s="25" t="s">
        <v>63</v>
      </c>
      <c r="AY305" s="25" t="s">
        <v>64</v>
      </c>
      <c r="AZ305" s="25" t="s">
        <v>3822</v>
      </c>
      <c r="BA305" s="26">
        <v>45162</v>
      </c>
      <c r="BB305" s="25">
        <v>8</v>
      </c>
      <c r="BC305" s="25">
        <v>2023</v>
      </c>
      <c r="BD305" s="25" t="s">
        <v>63</v>
      </c>
      <c r="BE305" s="25" t="s">
        <v>63</v>
      </c>
      <c r="BF305" s="25" t="s">
        <v>63</v>
      </c>
      <c r="BG305" s="25" t="s">
        <v>64</v>
      </c>
      <c r="BH305" s="27" t="s">
        <v>4513</v>
      </c>
      <c r="BI305" s="27" t="s">
        <v>4513</v>
      </c>
      <c r="BJ305" s="27"/>
      <c r="BK305" s="27"/>
      <c r="BL305" s="25" t="s">
        <v>4513</v>
      </c>
      <c r="BM305" s="27" t="s">
        <v>4513</v>
      </c>
      <c r="BN305" s="27" t="s">
        <v>4513</v>
      </c>
      <c r="BO305" s="27"/>
      <c r="BP305" s="27"/>
      <c r="BQ305" s="25" t="s">
        <v>64</v>
      </c>
      <c r="BR305" s="27"/>
      <c r="BS305" s="27"/>
      <c r="BT305" s="25">
        <v>121</v>
      </c>
      <c r="BU305" s="27"/>
      <c r="BV305" s="25"/>
      <c r="BW305" s="25"/>
      <c r="BX305" s="25">
        <v>2023</v>
      </c>
      <c r="BY305" s="95" t="str">
        <f>IFERROR(
IF(OR(AZ305="anulado",AZ305="stand by"),CONCATENATE(AZ305,": ",AT305),
IF(OR(YEAR(BA305)=2022,YEAR(BA305)=2023),CONCATENATE("Se activó en ",YEAR(BA305)),
IF(AND(OR(AZ305="En proceso",AZ305="facturando"),AND(AV305="-",BA305="")),"Por revisar",
IF(BA305="",IF(AV305="NUEVAS",CONCATENATE("Estado: ",AZ305,", ",AV305),
IF(AX305=Meses!$A$3,"Por revisar",
IF(AT305="","Sin registro","En programación Frcst."))),"En programación")))),
"Error")</f>
        <v>Se activó en 2023</v>
      </c>
      <c r="BZ305" s="14" t="str">
        <f t="shared" si="12"/>
        <v/>
      </c>
      <c r="CA305" s="95" t="str">
        <f>IF(BY305="En programación Frcst.",VLOOKUP(AX305,Meses!$A$1:$H$14,3+HLOOKUP(Cronograma!AV305,Meses!$D$1:$G$2,2,FALSE),FALSE),
IF(BY305="En programación",BA305,""))</f>
        <v/>
      </c>
      <c r="CB305" s="95" t="str">
        <f t="shared" si="13"/>
        <v/>
      </c>
      <c r="CC305" s="91" t="str">
        <f>IFERROR(
(VLOOKUP(MONTH(CA305),Meses!$B$3:$C$14,2,FALSE)-DAY(CA305))/VLOOKUP(MONTH(CA305),Meses!$B$3:$C$14,2,FALSE)*CD305,
"")</f>
        <v/>
      </c>
      <c r="CD305" s="92">
        <f t="shared" si="14"/>
        <v>26490</v>
      </c>
    </row>
    <row r="306" spans="1:82" ht="47.4" thickBot="1" x14ac:dyDescent="0.6">
      <c r="A306" s="19" t="s">
        <v>933</v>
      </c>
      <c r="B306" s="19" t="s">
        <v>952</v>
      </c>
      <c r="C306" s="19" t="s">
        <v>953</v>
      </c>
      <c r="D306" s="29" t="s">
        <v>144</v>
      </c>
      <c r="E306" s="21">
        <v>45013</v>
      </c>
      <c r="F306" s="21">
        <v>45167.684513888889</v>
      </c>
      <c r="G306" s="21">
        <v>45017</v>
      </c>
      <c r="H306" s="21">
        <v>45117</v>
      </c>
      <c r="I306" s="22"/>
      <c r="J306" s="22"/>
      <c r="K306" s="22">
        <v>0</v>
      </c>
      <c r="L306" s="22"/>
      <c r="M306" s="22"/>
      <c r="N306" s="22"/>
      <c r="O306" s="19" t="s">
        <v>199</v>
      </c>
      <c r="P306" s="19" t="s">
        <v>199</v>
      </c>
      <c r="Q306" s="19" t="s">
        <v>55</v>
      </c>
      <c r="R306" s="19">
        <v>12950</v>
      </c>
      <c r="S306" s="19" t="s">
        <v>145</v>
      </c>
      <c r="T306" s="19" t="s">
        <v>145</v>
      </c>
      <c r="U306" s="19" t="e">
        <v>#NAME?</v>
      </c>
      <c r="V306" s="19" t="s">
        <v>136</v>
      </c>
      <c r="W306" s="19" t="s">
        <v>74</v>
      </c>
      <c r="X306" s="23">
        <v>-14</v>
      </c>
      <c r="Y306" s="23">
        <v>-7</v>
      </c>
      <c r="Z306" s="23">
        <v>-14</v>
      </c>
      <c r="AA306" s="23">
        <v>-14</v>
      </c>
      <c r="AB306" s="19" t="s">
        <v>58</v>
      </c>
      <c r="AC306" s="23">
        <v>-11</v>
      </c>
      <c r="AD306" s="23">
        <v>-9</v>
      </c>
      <c r="AE306" s="23">
        <v>-4</v>
      </c>
      <c r="AF306" s="19" t="s">
        <v>58</v>
      </c>
      <c r="AG306" s="23">
        <v>-4</v>
      </c>
      <c r="AH306" s="22">
        <v>0</v>
      </c>
      <c r="AI306" s="19">
        <v>-45013</v>
      </c>
      <c r="AJ306" s="19">
        <v>100</v>
      </c>
      <c r="AK306" s="19">
        <v>-45117</v>
      </c>
      <c r="AL306" s="19" t="s">
        <v>15</v>
      </c>
      <c r="AM306" s="22">
        <v>0</v>
      </c>
      <c r="AN306" s="22" t="s">
        <v>4513</v>
      </c>
      <c r="AO306" s="22"/>
      <c r="AP306" s="19" t="s">
        <v>201</v>
      </c>
      <c r="AQ306" s="19" t="s">
        <v>140</v>
      </c>
      <c r="AR306" s="19" t="s">
        <v>94</v>
      </c>
      <c r="AS306" s="19" t="s">
        <v>55</v>
      </c>
      <c r="AT306" s="19" t="s">
        <v>146</v>
      </c>
      <c r="AU306" s="19" t="s">
        <v>132</v>
      </c>
      <c r="AV306" s="19" t="s">
        <v>63</v>
      </c>
      <c r="AW306" s="19" t="s">
        <v>63</v>
      </c>
      <c r="AX306" s="19" t="s">
        <v>63</v>
      </c>
      <c r="AY306" s="19" t="s">
        <v>64</v>
      </c>
      <c r="AZ306" s="19" t="s">
        <v>3825</v>
      </c>
      <c r="BA306" s="22">
        <v>0</v>
      </c>
      <c r="BB306" s="22"/>
      <c r="BC306" s="22"/>
      <c r="BD306" s="19" t="s">
        <v>63</v>
      </c>
      <c r="BE306" s="19" t="s">
        <v>63</v>
      </c>
      <c r="BF306" s="19" t="s">
        <v>652</v>
      </c>
      <c r="BG306" s="19" t="s">
        <v>64</v>
      </c>
      <c r="BH306" s="19" t="s">
        <v>4513</v>
      </c>
      <c r="BI306" s="22" t="s">
        <v>4513</v>
      </c>
      <c r="BJ306" s="22"/>
      <c r="BK306" s="22"/>
      <c r="BL306" s="19" t="s">
        <v>4513</v>
      </c>
      <c r="BM306" s="32" t="s">
        <v>4513</v>
      </c>
      <c r="BN306" s="22" t="s">
        <v>4513</v>
      </c>
      <c r="BO306" s="24" t="s">
        <v>3855</v>
      </c>
      <c r="BP306" s="22"/>
      <c r="BQ306" s="19" t="s">
        <v>55</v>
      </c>
      <c r="BR306" s="24" t="s">
        <v>3856</v>
      </c>
      <c r="BS306" s="22"/>
      <c r="BT306" s="22"/>
      <c r="BU306" s="19">
        <v>309</v>
      </c>
      <c r="BV306" s="19"/>
      <c r="BW306" s="19" t="s">
        <v>3823</v>
      </c>
      <c r="BX306" s="22"/>
      <c r="BY306" s="95" t="str">
        <f>IFERROR(
IF(OR(AZ306="anulado",AZ306="stand by"),CONCATENATE(AZ306,": ",AT306),
IF(OR(YEAR(BA306)=2022,YEAR(BA306)=2023),CONCATENATE("Se activó en ",YEAR(BA306)),
IF(AND(OR(AZ306="En proceso",AZ306="facturando"),AND(AV306="-",BA306="")),"Por revisar",
IF(BA306="",IF(AV306="NUEVAS",CONCATENATE("Estado: ",AZ306,", ",AV306),
IF(AX306=Meses!$A$3,"Por revisar",
IF(AT306="","Sin registro","En programación Frcst."))),"En programación")))),
"Error")</f>
        <v>stand by: Devolver Sales</v>
      </c>
      <c r="BZ306" s="14" t="str">
        <f t="shared" si="12"/>
        <v/>
      </c>
      <c r="CA306" s="95" t="str">
        <f>IF(BY306="En programación Frcst.",VLOOKUP(AX306,Meses!$A$1:$H$14,3+HLOOKUP(Cronograma!AV306,Meses!$D$1:$G$2,2,FALSE),FALSE),
IF(BY306="En programación",BA306,""))</f>
        <v/>
      </c>
      <c r="CB306" s="95" t="str">
        <f t="shared" si="13"/>
        <v/>
      </c>
      <c r="CC306" s="91" t="str">
        <f>IFERROR(
(VLOOKUP(MONTH(CA306),Meses!$B$3:$C$14,2,FALSE)-DAY(CA306))/VLOOKUP(MONTH(CA306),Meses!$B$3:$C$14,2,FALSE)*CD306,
"")</f>
        <v/>
      </c>
      <c r="CD306" s="92">
        <f t="shared" si="14"/>
        <v>12950</v>
      </c>
    </row>
    <row r="307" spans="1:82" ht="47.4" thickBot="1" x14ac:dyDescent="0.6">
      <c r="A307" s="25" t="s">
        <v>933</v>
      </c>
      <c r="B307" s="25" t="s">
        <v>954</v>
      </c>
      <c r="C307" s="25" t="s">
        <v>955</v>
      </c>
      <c r="D307" s="29" t="s">
        <v>144</v>
      </c>
      <c r="E307" s="26">
        <v>45013</v>
      </c>
      <c r="F307" s="26">
        <v>45168.434641203698</v>
      </c>
      <c r="G307" s="26">
        <v>45017</v>
      </c>
      <c r="H307" s="26">
        <v>45135</v>
      </c>
      <c r="I307" s="27"/>
      <c r="J307" s="27"/>
      <c r="K307" s="27">
        <v>0</v>
      </c>
      <c r="L307" s="27"/>
      <c r="M307" s="27"/>
      <c r="N307" s="27"/>
      <c r="O307" s="25" t="s">
        <v>199</v>
      </c>
      <c r="P307" s="25" t="s">
        <v>199</v>
      </c>
      <c r="Q307" s="25" t="s">
        <v>55</v>
      </c>
      <c r="R307" s="25">
        <v>40283</v>
      </c>
      <c r="S307" s="25" t="s">
        <v>145</v>
      </c>
      <c r="T307" s="25" t="s">
        <v>145</v>
      </c>
      <c r="U307" s="25" t="e">
        <v>#NAME?</v>
      </c>
      <c r="V307" s="25" t="s">
        <v>56</v>
      </c>
      <c r="W307" s="25" t="s">
        <v>57</v>
      </c>
      <c r="X307" s="27">
        <v>0</v>
      </c>
      <c r="Y307" s="23">
        <v>7</v>
      </c>
      <c r="Z307" s="27">
        <v>0</v>
      </c>
      <c r="AA307" s="27">
        <v>0</v>
      </c>
      <c r="AB307" s="27">
        <v>0</v>
      </c>
      <c r="AC307" s="27">
        <v>0</v>
      </c>
      <c r="AD307" s="27">
        <v>0</v>
      </c>
      <c r="AE307" s="27">
        <v>0</v>
      </c>
      <c r="AF307" s="25" t="s">
        <v>58</v>
      </c>
      <c r="AG307" s="27">
        <v>0</v>
      </c>
      <c r="AH307" s="27">
        <v>0</v>
      </c>
      <c r="AI307" s="25">
        <v>-45013</v>
      </c>
      <c r="AJ307" s="25">
        <v>118</v>
      </c>
      <c r="AK307" s="25">
        <v>-45135</v>
      </c>
      <c r="AL307" s="25" t="s">
        <v>15</v>
      </c>
      <c r="AM307" s="27">
        <v>0</v>
      </c>
      <c r="AN307" s="27" t="s">
        <v>4513</v>
      </c>
      <c r="AO307" s="27"/>
      <c r="AP307" s="25" t="s">
        <v>201</v>
      </c>
      <c r="AQ307" s="25" t="s">
        <v>140</v>
      </c>
      <c r="AR307" s="25" t="s">
        <v>389</v>
      </c>
      <c r="AS307" s="25" t="s">
        <v>55</v>
      </c>
      <c r="AT307" s="25" t="s">
        <v>146</v>
      </c>
      <c r="AU307" s="25" t="s">
        <v>132</v>
      </c>
      <c r="AV307" s="25" t="s">
        <v>63</v>
      </c>
      <c r="AW307" s="25" t="s">
        <v>63</v>
      </c>
      <c r="AX307" s="25" t="s">
        <v>63</v>
      </c>
      <c r="AY307" s="25" t="s">
        <v>64</v>
      </c>
      <c r="AZ307" s="25" t="s">
        <v>3825</v>
      </c>
      <c r="BA307" s="27">
        <v>0</v>
      </c>
      <c r="BB307" s="27"/>
      <c r="BC307" s="27"/>
      <c r="BD307" s="25" t="s">
        <v>63</v>
      </c>
      <c r="BE307" s="25" t="s">
        <v>63</v>
      </c>
      <c r="BF307" s="25" t="s">
        <v>652</v>
      </c>
      <c r="BG307" s="25" t="s">
        <v>64</v>
      </c>
      <c r="BH307" s="25" t="s">
        <v>4513</v>
      </c>
      <c r="BI307" s="27" t="s">
        <v>4513</v>
      </c>
      <c r="BJ307" s="27"/>
      <c r="BK307" s="27"/>
      <c r="BL307" s="25" t="s">
        <v>4513</v>
      </c>
      <c r="BM307" s="36" t="s">
        <v>4513</v>
      </c>
      <c r="BN307" s="27" t="s">
        <v>4513</v>
      </c>
      <c r="BO307" s="28" t="s">
        <v>3855</v>
      </c>
      <c r="BP307" s="27"/>
      <c r="BQ307" s="25" t="s">
        <v>55</v>
      </c>
      <c r="BR307" s="28" t="s">
        <v>3856</v>
      </c>
      <c r="BS307" s="27"/>
      <c r="BT307" s="27"/>
      <c r="BU307" s="25">
        <v>309</v>
      </c>
      <c r="BV307" s="25"/>
      <c r="BW307" s="25" t="s">
        <v>3823</v>
      </c>
      <c r="BX307" s="27"/>
      <c r="BY307" s="95" t="str">
        <f>IFERROR(
IF(OR(AZ307="anulado",AZ307="stand by"),CONCATENATE(AZ307,": ",AT307),
IF(OR(YEAR(BA307)=2022,YEAR(BA307)=2023),CONCATENATE("Se activó en ",YEAR(BA307)),
IF(AND(OR(AZ307="En proceso",AZ307="facturando"),AND(AV307="-",BA307="")),"Por revisar",
IF(BA307="",IF(AV307="NUEVAS",CONCATENATE("Estado: ",AZ307,", ",AV307),
IF(AX307=Meses!$A$3,"Por revisar",
IF(AT307="","Sin registro","En programación Frcst."))),"En programación")))),
"Error")</f>
        <v>stand by: Devolver Sales</v>
      </c>
      <c r="BZ307" s="14" t="str">
        <f t="shared" si="12"/>
        <v/>
      </c>
      <c r="CA307" s="95" t="str">
        <f>IF(BY307="En programación Frcst.",VLOOKUP(AX307,Meses!$A$1:$H$14,3+HLOOKUP(Cronograma!AV307,Meses!$D$1:$G$2,2,FALSE),FALSE),
IF(BY307="En programación",BA307,""))</f>
        <v/>
      </c>
      <c r="CB307" s="95" t="str">
        <f t="shared" si="13"/>
        <v/>
      </c>
      <c r="CC307" s="91" t="str">
        <f>IFERROR(
(VLOOKUP(MONTH(CA307),Meses!$B$3:$C$14,2,FALSE)-DAY(CA307))/VLOOKUP(MONTH(CA307),Meses!$B$3:$C$14,2,FALSE)*CD307,
"")</f>
        <v/>
      </c>
      <c r="CD307" s="92">
        <f t="shared" si="14"/>
        <v>40283</v>
      </c>
    </row>
    <row r="308" spans="1:82" ht="47.4" thickBot="1" x14ac:dyDescent="0.6">
      <c r="A308" s="19" t="s">
        <v>933</v>
      </c>
      <c r="B308" s="19" t="s">
        <v>956</v>
      </c>
      <c r="C308" s="19" t="s">
        <v>957</v>
      </c>
      <c r="D308" s="29" t="s">
        <v>144</v>
      </c>
      <c r="E308" s="21">
        <v>45013</v>
      </c>
      <c r="F308" s="21">
        <v>45167.714629629627</v>
      </c>
      <c r="G308" s="21">
        <v>45017</v>
      </c>
      <c r="H308" s="21">
        <v>45141</v>
      </c>
      <c r="I308" s="22"/>
      <c r="J308" s="22"/>
      <c r="K308" s="22">
        <v>0</v>
      </c>
      <c r="L308" s="22"/>
      <c r="M308" s="22"/>
      <c r="N308" s="22"/>
      <c r="O308" s="19" t="s">
        <v>199</v>
      </c>
      <c r="P308" s="19" t="s">
        <v>199</v>
      </c>
      <c r="Q308" s="19" t="s">
        <v>55</v>
      </c>
      <c r="R308" s="19">
        <v>28840</v>
      </c>
      <c r="S308" s="19" t="s">
        <v>145</v>
      </c>
      <c r="T308" s="19" t="s">
        <v>145</v>
      </c>
      <c r="U308" s="19" t="e">
        <v>#NAME?</v>
      </c>
      <c r="V308" s="19" t="s">
        <v>136</v>
      </c>
      <c r="W308" s="19" t="s">
        <v>74</v>
      </c>
      <c r="X308" s="23">
        <v>-14</v>
      </c>
      <c r="Y308" s="23">
        <v>-7</v>
      </c>
      <c r="Z308" s="23">
        <v>-14</v>
      </c>
      <c r="AA308" s="23">
        <v>-14</v>
      </c>
      <c r="AB308" s="19" t="s">
        <v>58</v>
      </c>
      <c r="AC308" s="23">
        <v>-11</v>
      </c>
      <c r="AD308" s="23">
        <v>-9</v>
      </c>
      <c r="AE308" s="23">
        <v>-4</v>
      </c>
      <c r="AF308" s="19" t="s">
        <v>58</v>
      </c>
      <c r="AG308" s="23">
        <v>-4</v>
      </c>
      <c r="AH308" s="22">
        <v>0</v>
      </c>
      <c r="AI308" s="19">
        <v>-45013</v>
      </c>
      <c r="AJ308" s="19">
        <v>124</v>
      </c>
      <c r="AK308" s="19">
        <v>-45141</v>
      </c>
      <c r="AL308" s="19" t="s">
        <v>15</v>
      </c>
      <c r="AM308" s="22">
        <v>0</v>
      </c>
      <c r="AN308" s="22" t="s">
        <v>4513</v>
      </c>
      <c r="AO308" s="22"/>
      <c r="AP308" s="19" t="s">
        <v>201</v>
      </c>
      <c r="AQ308" s="19" t="s">
        <v>140</v>
      </c>
      <c r="AR308" s="19" t="s">
        <v>389</v>
      </c>
      <c r="AS308" s="19" t="s">
        <v>55</v>
      </c>
      <c r="AT308" s="19" t="s">
        <v>146</v>
      </c>
      <c r="AU308" s="19" t="s">
        <v>132</v>
      </c>
      <c r="AV308" s="19" t="s">
        <v>63</v>
      </c>
      <c r="AW308" s="19" t="s">
        <v>63</v>
      </c>
      <c r="AX308" s="19" t="s">
        <v>63</v>
      </c>
      <c r="AY308" s="19" t="s">
        <v>64</v>
      </c>
      <c r="AZ308" s="19" t="s">
        <v>3825</v>
      </c>
      <c r="BA308" s="22">
        <v>0</v>
      </c>
      <c r="BB308" s="22"/>
      <c r="BC308" s="22"/>
      <c r="BD308" s="19" t="s">
        <v>63</v>
      </c>
      <c r="BE308" s="19" t="s">
        <v>63</v>
      </c>
      <c r="BF308" s="19" t="s">
        <v>652</v>
      </c>
      <c r="BG308" s="19" t="s">
        <v>64</v>
      </c>
      <c r="BH308" s="19" t="s">
        <v>4513</v>
      </c>
      <c r="BI308" s="22" t="s">
        <v>4513</v>
      </c>
      <c r="BJ308" s="22"/>
      <c r="BK308" s="22"/>
      <c r="BL308" s="19" t="s">
        <v>4513</v>
      </c>
      <c r="BM308" s="32" t="s">
        <v>4513</v>
      </c>
      <c r="BN308" s="22" t="s">
        <v>4513</v>
      </c>
      <c r="BO308" s="24" t="s">
        <v>3855</v>
      </c>
      <c r="BP308" s="22"/>
      <c r="BQ308" s="19" t="s">
        <v>55</v>
      </c>
      <c r="BR308" s="24" t="s">
        <v>3856</v>
      </c>
      <c r="BS308" s="22"/>
      <c r="BT308" s="22"/>
      <c r="BU308" s="19">
        <v>309</v>
      </c>
      <c r="BV308" s="19"/>
      <c r="BW308" s="19" t="s">
        <v>3823</v>
      </c>
      <c r="BX308" s="22"/>
      <c r="BY308" s="95" t="str">
        <f>IFERROR(
IF(OR(AZ308="anulado",AZ308="stand by"),CONCATENATE(AZ308,": ",AT308),
IF(OR(YEAR(BA308)=2022,YEAR(BA308)=2023),CONCATENATE("Se activó en ",YEAR(BA308)),
IF(AND(OR(AZ308="En proceso",AZ308="facturando"),AND(AV308="-",BA308="")),"Por revisar",
IF(BA308="",IF(AV308="NUEVAS",CONCATENATE("Estado: ",AZ308,", ",AV308),
IF(AX308=Meses!$A$3,"Por revisar",
IF(AT308="","Sin registro","En programación Frcst."))),"En programación")))),
"Error")</f>
        <v>stand by: Devolver Sales</v>
      </c>
      <c r="BZ308" s="14" t="str">
        <f t="shared" si="12"/>
        <v/>
      </c>
      <c r="CA308" s="95" t="str">
        <f>IF(BY308="En programación Frcst.",VLOOKUP(AX308,Meses!$A$1:$H$14,3+HLOOKUP(Cronograma!AV308,Meses!$D$1:$G$2,2,FALSE),FALSE),
IF(BY308="En programación",BA308,""))</f>
        <v/>
      </c>
      <c r="CB308" s="95" t="str">
        <f t="shared" si="13"/>
        <v/>
      </c>
      <c r="CC308" s="91" t="str">
        <f>IFERROR(
(VLOOKUP(MONTH(CA308),Meses!$B$3:$C$14,2,FALSE)-DAY(CA308))/VLOOKUP(MONTH(CA308),Meses!$B$3:$C$14,2,FALSE)*CD308,
"")</f>
        <v/>
      </c>
      <c r="CD308" s="92">
        <f t="shared" si="14"/>
        <v>28840</v>
      </c>
    </row>
    <row r="309" spans="1:82" ht="47.4" thickBot="1" x14ac:dyDescent="0.6">
      <c r="A309" s="25" t="s">
        <v>933</v>
      </c>
      <c r="B309" s="25" t="s">
        <v>958</v>
      </c>
      <c r="C309" s="25" t="s">
        <v>959</v>
      </c>
      <c r="D309" s="29" t="s">
        <v>144</v>
      </c>
      <c r="E309" s="26">
        <v>45013</v>
      </c>
      <c r="F309" s="26">
        <v>45167.670775462961</v>
      </c>
      <c r="G309" s="26">
        <v>45017</v>
      </c>
      <c r="H309" s="26">
        <v>45135</v>
      </c>
      <c r="I309" s="27"/>
      <c r="J309" s="27"/>
      <c r="K309" s="27">
        <v>0</v>
      </c>
      <c r="L309" s="27"/>
      <c r="M309" s="27"/>
      <c r="N309" s="27"/>
      <c r="O309" s="25" t="s">
        <v>199</v>
      </c>
      <c r="P309" s="25" t="s">
        <v>199</v>
      </c>
      <c r="Q309" s="25" t="s">
        <v>55</v>
      </c>
      <c r="R309" s="25">
        <v>15387</v>
      </c>
      <c r="S309" s="25" t="s">
        <v>145</v>
      </c>
      <c r="T309" s="25" t="s">
        <v>145</v>
      </c>
      <c r="U309" s="25" t="e">
        <v>#NAME?</v>
      </c>
      <c r="V309" s="25" t="s">
        <v>136</v>
      </c>
      <c r="W309" s="25" t="s">
        <v>74</v>
      </c>
      <c r="X309" s="23">
        <v>-14</v>
      </c>
      <c r="Y309" s="23">
        <v>-7</v>
      </c>
      <c r="Z309" s="23">
        <v>-14</v>
      </c>
      <c r="AA309" s="23">
        <v>-14</v>
      </c>
      <c r="AB309" s="25" t="s">
        <v>58</v>
      </c>
      <c r="AC309" s="23">
        <v>-11</v>
      </c>
      <c r="AD309" s="23">
        <v>-9</v>
      </c>
      <c r="AE309" s="23">
        <v>-4</v>
      </c>
      <c r="AF309" s="25" t="s">
        <v>58</v>
      </c>
      <c r="AG309" s="23">
        <v>-4</v>
      </c>
      <c r="AH309" s="27">
        <v>0</v>
      </c>
      <c r="AI309" s="25">
        <v>-45013</v>
      </c>
      <c r="AJ309" s="25">
        <v>118</v>
      </c>
      <c r="AK309" s="25">
        <v>-45135</v>
      </c>
      <c r="AL309" s="25" t="s">
        <v>15</v>
      </c>
      <c r="AM309" s="27">
        <v>0</v>
      </c>
      <c r="AN309" s="27" t="s">
        <v>4513</v>
      </c>
      <c r="AO309" s="27"/>
      <c r="AP309" s="25" t="s">
        <v>201</v>
      </c>
      <c r="AQ309" s="25" t="s">
        <v>140</v>
      </c>
      <c r="AR309" s="25" t="s">
        <v>94</v>
      </c>
      <c r="AS309" s="25" t="s">
        <v>55</v>
      </c>
      <c r="AT309" s="25" t="s">
        <v>146</v>
      </c>
      <c r="AU309" s="25" t="s">
        <v>132</v>
      </c>
      <c r="AV309" s="25" t="s">
        <v>63</v>
      </c>
      <c r="AW309" s="25" t="s">
        <v>63</v>
      </c>
      <c r="AX309" s="25" t="s">
        <v>63</v>
      </c>
      <c r="AY309" s="25" t="s">
        <v>64</v>
      </c>
      <c r="AZ309" s="25" t="s">
        <v>3825</v>
      </c>
      <c r="BA309" s="27">
        <v>0</v>
      </c>
      <c r="BB309" s="27"/>
      <c r="BC309" s="27"/>
      <c r="BD309" s="25" t="s">
        <v>63</v>
      </c>
      <c r="BE309" s="25" t="s">
        <v>63</v>
      </c>
      <c r="BF309" s="25" t="s">
        <v>652</v>
      </c>
      <c r="BG309" s="25" t="s">
        <v>64</v>
      </c>
      <c r="BH309" s="25" t="s">
        <v>4513</v>
      </c>
      <c r="BI309" s="27" t="s">
        <v>4513</v>
      </c>
      <c r="BJ309" s="27"/>
      <c r="BK309" s="27"/>
      <c r="BL309" s="25" t="s">
        <v>4513</v>
      </c>
      <c r="BM309" s="36" t="s">
        <v>4513</v>
      </c>
      <c r="BN309" s="27" t="s">
        <v>4513</v>
      </c>
      <c r="BO309" s="28" t="s">
        <v>3855</v>
      </c>
      <c r="BP309" s="27"/>
      <c r="BQ309" s="25" t="s">
        <v>55</v>
      </c>
      <c r="BR309" s="28" t="s">
        <v>3856</v>
      </c>
      <c r="BS309" s="27"/>
      <c r="BT309" s="27"/>
      <c r="BU309" s="25">
        <v>309</v>
      </c>
      <c r="BV309" s="25"/>
      <c r="BW309" s="25" t="s">
        <v>3823</v>
      </c>
      <c r="BX309" s="27"/>
      <c r="BY309" s="95" t="str">
        <f>IFERROR(
IF(OR(AZ309="anulado",AZ309="stand by"),CONCATENATE(AZ309,": ",AT309),
IF(OR(YEAR(BA309)=2022,YEAR(BA309)=2023),CONCATENATE("Se activó en ",YEAR(BA309)),
IF(AND(OR(AZ309="En proceso",AZ309="facturando"),AND(AV309="-",BA309="")),"Por revisar",
IF(BA309="",IF(AV309="NUEVAS",CONCATENATE("Estado: ",AZ309,", ",AV309),
IF(AX309=Meses!$A$3,"Por revisar",
IF(AT309="","Sin registro","En programación Frcst."))),"En programación")))),
"Error")</f>
        <v>stand by: Devolver Sales</v>
      </c>
      <c r="BZ309" s="14" t="str">
        <f t="shared" si="12"/>
        <v/>
      </c>
      <c r="CA309" s="95" t="str">
        <f>IF(BY309="En programación Frcst.",VLOOKUP(AX309,Meses!$A$1:$H$14,3+HLOOKUP(Cronograma!AV309,Meses!$D$1:$G$2,2,FALSE),FALSE),
IF(BY309="En programación",BA309,""))</f>
        <v/>
      </c>
      <c r="CB309" s="95" t="str">
        <f t="shared" si="13"/>
        <v/>
      </c>
      <c r="CC309" s="91" t="str">
        <f>IFERROR(
(VLOOKUP(MONTH(CA309),Meses!$B$3:$C$14,2,FALSE)-DAY(CA309))/VLOOKUP(MONTH(CA309),Meses!$B$3:$C$14,2,FALSE)*CD309,
"")</f>
        <v/>
      </c>
      <c r="CD309" s="92">
        <f t="shared" si="14"/>
        <v>15387</v>
      </c>
    </row>
    <row r="310" spans="1:82" ht="63" thickBot="1" x14ac:dyDescent="0.6">
      <c r="A310" s="19" t="s">
        <v>933</v>
      </c>
      <c r="B310" s="19" t="s">
        <v>960</v>
      </c>
      <c r="C310" s="19" t="s">
        <v>961</v>
      </c>
      <c r="D310" s="29" t="s">
        <v>144</v>
      </c>
      <c r="E310" s="21">
        <v>45013</v>
      </c>
      <c r="F310" s="21">
        <v>45167.723587962973</v>
      </c>
      <c r="G310" s="21">
        <v>45017</v>
      </c>
      <c r="H310" s="21">
        <v>45141</v>
      </c>
      <c r="I310" s="22"/>
      <c r="J310" s="22"/>
      <c r="K310" s="22">
        <v>0</v>
      </c>
      <c r="L310" s="22"/>
      <c r="M310" s="22"/>
      <c r="N310" s="22"/>
      <c r="O310" s="19" t="s">
        <v>199</v>
      </c>
      <c r="P310" s="19" t="s">
        <v>199</v>
      </c>
      <c r="Q310" s="19" t="s">
        <v>55</v>
      </c>
      <c r="R310" s="19">
        <v>15654</v>
      </c>
      <c r="S310" s="19" t="s">
        <v>145</v>
      </c>
      <c r="T310" s="19" t="s">
        <v>145</v>
      </c>
      <c r="U310" s="19" t="e">
        <v>#NAME?</v>
      </c>
      <c r="V310" s="19" t="s">
        <v>136</v>
      </c>
      <c r="W310" s="19" t="s">
        <v>74</v>
      </c>
      <c r="X310" s="23">
        <v>-14</v>
      </c>
      <c r="Y310" s="23">
        <v>-7</v>
      </c>
      <c r="Z310" s="23">
        <v>-14</v>
      </c>
      <c r="AA310" s="23">
        <v>-14</v>
      </c>
      <c r="AB310" s="19" t="s">
        <v>58</v>
      </c>
      <c r="AC310" s="23">
        <v>-11</v>
      </c>
      <c r="AD310" s="23">
        <v>-9</v>
      </c>
      <c r="AE310" s="23">
        <v>-4</v>
      </c>
      <c r="AF310" s="19" t="s">
        <v>58</v>
      </c>
      <c r="AG310" s="23">
        <v>-4</v>
      </c>
      <c r="AH310" s="22">
        <v>0</v>
      </c>
      <c r="AI310" s="19">
        <v>-45013</v>
      </c>
      <c r="AJ310" s="19">
        <v>124</v>
      </c>
      <c r="AK310" s="19">
        <v>-45141</v>
      </c>
      <c r="AL310" s="19" t="s">
        <v>15</v>
      </c>
      <c r="AM310" s="22">
        <v>0</v>
      </c>
      <c r="AN310" s="22" t="s">
        <v>4513</v>
      </c>
      <c r="AO310" s="22"/>
      <c r="AP310" s="19" t="s">
        <v>201</v>
      </c>
      <c r="AQ310" s="19" t="s">
        <v>140</v>
      </c>
      <c r="AR310" s="19" t="s">
        <v>94</v>
      </c>
      <c r="AS310" s="19" t="s">
        <v>55</v>
      </c>
      <c r="AT310" s="19" t="s">
        <v>146</v>
      </c>
      <c r="AU310" s="19" t="s">
        <v>132</v>
      </c>
      <c r="AV310" s="19" t="s">
        <v>63</v>
      </c>
      <c r="AW310" s="19" t="s">
        <v>63</v>
      </c>
      <c r="AX310" s="19" t="s">
        <v>63</v>
      </c>
      <c r="AY310" s="19" t="s">
        <v>64</v>
      </c>
      <c r="AZ310" s="19" t="s">
        <v>3825</v>
      </c>
      <c r="BA310" s="22">
        <v>0</v>
      </c>
      <c r="BB310" s="22"/>
      <c r="BC310" s="22"/>
      <c r="BD310" s="19" t="s">
        <v>63</v>
      </c>
      <c r="BE310" s="19" t="s">
        <v>63</v>
      </c>
      <c r="BF310" s="19" t="s">
        <v>652</v>
      </c>
      <c r="BG310" s="19" t="s">
        <v>64</v>
      </c>
      <c r="BH310" s="19" t="s">
        <v>4513</v>
      </c>
      <c r="BI310" s="22" t="s">
        <v>4513</v>
      </c>
      <c r="BJ310" s="22"/>
      <c r="BK310" s="22"/>
      <c r="BL310" s="19" t="s">
        <v>4513</v>
      </c>
      <c r="BM310" s="32" t="s">
        <v>4513</v>
      </c>
      <c r="BN310" s="22" t="s">
        <v>4513</v>
      </c>
      <c r="BO310" s="24" t="s">
        <v>3855</v>
      </c>
      <c r="BP310" s="22"/>
      <c r="BQ310" s="19" t="s">
        <v>55</v>
      </c>
      <c r="BR310" s="24" t="s">
        <v>3856</v>
      </c>
      <c r="BS310" s="22"/>
      <c r="BT310" s="22"/>
      <c r="BU310" s="19">
        <v>309</v>
      </c>
      <c r="BV310" s="19"/>
      <c r="BW310" s="19" t="s">
        <v>3823</v>
      </c>
      <c r="BX310" s="22"/>
      <c r="BY310" s="95" t="str">
        <f>IFERROR(
IF(OR(AZ310="anulado",AZ310="stand by"),CONCATENATE(AZ310,": ",AT310),
IF(OR(YEAR(BA310)=2022,YEAR(BA310)=2023),CONCATENATE("Se activó en ",YEAR(BA310)),
IF(AND(OR(AZ310="En proceso",AZ310="facturando"),AND(AV310="-",BA310="")),"Por revisar",
IF(BA310="",IF(AV310="NUEVAS",CONCATENATE("Estado: ",AZ310,", ",AV310),
IF(AX310=Meses!$A$3,"Por revisar",
IF(AT310="","Sin registro","En programación Frcst."))),"En programación")))),
"Error")</f>
        <v>stand by: Devolver Sales</v>
      </c>
      <c r="BZ310" s="14" t="str">
        <f t="shared" si="12"/>
        <v/>
      </c>
      <c r="CA310" s="95" t="str">
        <f>IF(BY310="En programación Frcst.",VLOOKUP(AX310,Meses!$A$1:$H$14,3+HLOOKUP(Cronograma!AV310,Meses!$D$1:$G$2,2,FALSE),FALSE),
IF(BY310="En programación",BA310,""))</f>
        <v/>
      </c>
      <c r="CB310" s="95" t="str">
        <f t="shared" si="13"/>
        <v/>
      </c>
      <c r="CC310" s="91" t="str">
        <f>IFERROR(
(VLOOKUP(MONTH(CA310),Meses!$B$3:$C$14,2,FALSE)-DAY(CA310))/VLOOKUP(MONTH(CA310),Meses!$B$3:$C$14,2,FALSE)*CD310,
"")</f>
        <v/>
      </c>
      <c r="CD310" s="92">
        <f t="shared" si="14"/>
        <v>15654</v>
      </c>
    </row>
    <row r="311" spans="1:82" ht="47.4" thickBot="1" x14ac:dyDescent="0.6">
      <c r="A311" s="25" t="s">
        <v>933</v>
      </c>
      <c r="B311" s="25" t="s">
        <v>962</v>
      </c>
      <c r="C311" s="25" t="s">
        <v>963</v>
      </c>
      <c r="D311" s="29" t="s">
        <v>144</v>
      </c>
      <c r="E311" s="26">
        <v>45013</v>
      </c>
      <c r="F311" s="26">
        <v>45167.599583333344</v>
      </c>
      <c r="G311" s="26">
        <v>45017</v>
      </c>
      <c r="H311" s="26">
        <v>45142</v>
      </c>
      <c r="I311" s="27"/>
      <c r="J311" s="27"/>
      <c r="K311" s="27">
        <v>0</v>
      </c>
      <c r="L311" s="27"/>
      <c r="M311" s="27"/>
      <c r="N311" s="27"/>
      <c r="O311" s="25" t="s">
        <v>199</v>
      </c>
      <c r="P311" s="25" t="s">
        <v>199</v>
      </c>
      <c r="Q311" s="25" t="s">
        <v>55</v>
      </c>
      <c r="R311" s="25">
        <v>2165</v>
      </c>
      <c r="S311" s="25" t="s">
        <v>145</v>
      </c>
      <c r="T311" s="25" t="s">
        <v>145</v>
      </c>
      <c r="U311" s="25" t="e">
        <v>#NAME?</v>
      </c>
      <c r="V311" s="25" t="s">
        <v>80</v>
      </c>
      <c r="W311" s="25" t="s">
        <v>129</v>
      </c>
      <c r="X311" s="23">
        <v>-9</v>
      </c>
      <c r="Y311" s="23">
        <v>-2</v>
      </c>
      <c r="Z311" s="23">
        <v>-9</v>
      </c>
      <c r="AA311" s="23">
        <v>-9</v>
      </c>
      <c r="AB311" s="25" t="s">
        <v>58</v>
      </c>
      <c r="AC311" s="23">
        <v>-6</v>
      </c>
      <c r="AD311" s="25" t="s">
        <v>58</v>
      </c>
      <c r="AE311" s="23">
        <v>-4</v>
      </c>
      <c r="AF311" s="25" t="s">
        <v>58</v>
      </c>
      <c r="AG311" s="23">
        <v>-4</v>
      </c>
      <c r="AH311" s="27">
        <v>0</v>
      </c>
      <c r="AI311" s="25">
        <v>-45013</v>
      </c>
      <c r="AJ311" s="25">
        <v>125</v>
      </c>
      <c r="AK311" s="25">
        <v>-45142</v>
      </c>
      <c r="AL311" s="25" t="s">
        <v>15</v>
      </c>
      <c r="AM311" s="27">
        <v>0</v>
      </c>
      <c r="AN311" s="27" t="s">
        <v>4513</v>
      </c>
      <c r="AO311" s="27"/>
      <c r="AP311" s="25" t="s">
        <v>201</v>
      </c>
      <c r="AQ311" s="25" t="s">
        <v>140</v>
      </c>
      <c r="AR311" s="25" t="s">
        <v>60</v>
      </c>
      <c r="AS311" s="25" t="s">
        <v>55</v>
      </c>
      <c r="AT311" s="25" t="s">
        <v>146</v>
      </c>
      <c r="AU311" s="25" t="s">
        <v>132</v>
      </c>
      <c r="AV311" s="25" t="s">
        <v>63</v>
      </c>
      <c r="AW311" s="25" t="s">
        <v>63</v>
      </c>
      <c r="AX311" s="25" t="s">
        <v>63</v>
      </c>
      <c r="AY311" s="25" t="s">
        <v>64</v>
      </c>
      <c r="AZ311" s="25" t="s">
        <v>3825</v>
      </c>
      <c r="BA311" s="27">
        <v>0</v>
      </c>
      <c r="BB311" s="27"/>
      <c r="BC311" s="27"/>
      <c r="BD311" s="25" t="s">
        <v>63</v>
      </c>
      <c r="BE311" s="25" t="s">
        <v>63</v>
      </c>
      <c r="BF311" s="25" t="s">
        <v>652</v>
      </c>
      <c r="BG311" s="25" t="s">
        <v>64</v>
      </c>
      <c r="BH311" s="25" t="s">
        <v>4513</v>
      </c>
      <c r="BI311" s="27" t="s">
        <v>4513</v>
      </c>
      <c r="BJ311" s="27"/>
      <c r="BK311" s="27"/>
      <c r="BL311" s="25" t="s">
        <v>4513</v>
      </c>
      <c r="BM311" s="36" t="s">
        <v>4513</v>
      </c>
      <c r="BN311" s="27" t="s">
        <v>4513</v>
      </c>
      <c r="BO311" s="28" t="s">
        <v>3855</v>
      </c>
      <c r="BP311" s="27"/>
      <c r="BQ311" s="25" t="s">
        <v>55</v>
      </c>
      <c r="BR311" s="28" t="s">
        <v>3856</v>
      </c>
      <c r="BS311" s="27"/>
      <c r="BT311" s="27"/>
      <c r="BU311" s="25">
        <v>309</v>
      </c>
      <c r="BV311" s="25"/>
      <c r="BW311" s="25" t="s">
        <v>3823</v>
      </c>
      <c r="BX311" s="27"/>
      <c r="BY311" s="95" t="str">
        <f>IFERROR(
IF(OR(AZ311="anulado",AZ311="stand by"),CONCATENATE(AZ311,": ",AT311),
IF(OR(YEAR(BA311)=2022,YEAR(BA311)=2023),CONCATENATE("Se activó en ",YEAR(BA311)),
IF(AND(OR(AZ311="En proceso",AZ311="facturando"),AND(AV311="-",BA311="")),"Por revisar",
IF(BA311="",IF(AV311="NUEVAS",CONCATENATE("Estado: ",AZ311,", ",AV311),
IF(AX311=Meses!$A$3,"Por revisar",
IF(AT311="","Sin registro","En programación Frcst."))),"En programación")))),
"Error")</f>
        <v>stand by: Devolver Sales</v>
      </c>
      <c r="BZ311" s="14" t="str">
        <f t="shared" si="12"/>
        <v/>
      </c>
      <c r="CA311" s="95" t="str">
        <f>IF(BY311="En programación Frcst.",VLOOKUP(AX311,Meses!$A$1:$H$14,3+HLOOKUP(Cronograma!AV311,Meses!$D$1:$G$2,2,FALSE),FALSE),
IF(BY311="En programación",BA311,""))</f>
        <v/>
      </c>
      <c r="CB311" s="95" t="str">
        <f t="shared" si="13"/>
        <v/>
      </c>
      <c r="CC311" s="91" t="str">
        <f>IFERROR(
(VLOOKUP(MONTH(CA311),Meses!$B$3:$C$14,2,FALSE)-DAY(CA311))/VLOOKUP(MONTH(CA311),Meses!$B$3:$C$14,2,FALSE)*CD311,
"")</f>
        <v/>
      </c>
      <c r="CD311" s="92">
        <f t="shared" si="14"/>
        <v>2165</v>
      </c>
    </row>
    <row r="312" spans="1:82" ht="47.4" thickBot="1" x14ac:dyDescent="0.6">
      <c r="A312" s="19" t="s">
        <v>933</v>
      </c>
      <c r="B312" s="19" t="s">
        <v>964</v>
      </c>
      <c r="C312" s="19" t="s">
        <v>965</v>
      </c>
      <c r="D312" s="29" t="s">
        <v>144</v>
      </c>
      <c r="E312" s="21">
        <v>45013</v>
      </c>
      <c r="F312" s="21">
        <v>45168.423888888887</v>
      </c>
      <c r="G312" s="21">
        <v>45017</v>
      </c>
      <c r="H312" s="21">
        <v>45142</v>
      </c>
      <c r="I312" s="22"/>
      <c r="J312" s="22"/>
      <c r="K312" s="22">
        <v>0</v>
      </c>
      <c r="L312" s="22"/>
      <c r="M312" s="22"/>
      <c r="N312" s="22"/>
      <c r="O312" s="19" t="s">
        <v>199</v>
      </c>
      <c r="P312" s="19" t="s">
        <v>199</v>
      </c>
      <c r="Q312" s="19" t="s">
        <v>55</v>
      </c>
      <c r="R312" s="19">
        <v>53020</v>
      </c>
      <c r="S312" s="19" t="s">
        <v>145</v>
      </c>
      <c r="T312" s="19" t="s">
        <v>145</v>
      </c>
      <c r="U312" s="19" t="e">
        <v>#NAME?</v>
      </c>
      <c r="V312" s="19" t="s">
        <v>56</v>
      </c>
      <c r="W312" s="19" t="s">
        <v>57</v>
      </c>
      <c r="X312" s="22">
        <v>0</v>
      </c>
      <c r="Y312" s="23">
        <v>7</v>
      </c>
      <c r="Z312" s="22">
        <v>0</v>
      </c>
      <c r="AA312" s="22">
        <v>0</v>
      </c>
      <c r="AB312" s="22">
        <v>0</v>
      </c>
      <c r="AC312" s="22">
        <v>0</v>
      </c>
      <c r="AD312" s="22">
        <v>0</v>
      </c>
      <c r="AE312" s="22">
        <v>0</v>
      </c>
      <c r="AF312" s="19" t="s">
        <v>58</v>
      </c>
      <c r="AG312" s="22">
        <v>0</v>
      </c>
      <c r="AH312" s="22">
        <v>0</v>
      </c>
      <c r="AI312" s="19">
        <v>-45013</v>
      </c>
      <c r="AJ312" s="19">
        <v>125</v>
      </c>
      <c r="AK312" s="19">
        <v>-45142</v>
      </c>
      <c r="AL312" s="19" t="s">
        <v>15</v>
      </c>
      <c r="AM312" s="22">
        <v>0</v>
      </c>
      <c r="AN312" s="22" t="s">
        <v>4513</v>
      </c>
      <c r="AO312" s="22"/>
      <c r="AP312" s="19" t="s">
        <v>201</v>
      </c>
      <c r="AQ312" s="19" t="s">
        <v>140</v>
      </c>
      <c r="AR312" s="19" t="s">
        <v>185</v>
      </c>
      <c r="AS312" s="19" t="s">
        <v>55</v>
      </c>
      <c r="AT312" s="19" t="s">
        <v>146</v>
      </c>
      <c r="AU312" s="19" t="s">
        <v>132</v>
      </c>
      <c r="AV312" s="19" t="s">
        <v>63</v>
      </c>
      <c r="AW312" s="19" t="s">
        <v>63</v>
      </c>
      <c r="AX312" s="19" t="s">
        <v>63</v>
      </c>
      <c r="AY312" s="19" t="s">
        <v>64</v>
      </c>
      <c r="AZ312" s="19" t="s">
        <v>3825</v>
      </c>
      <c r="BA312" s="22">
        <v>0</v>
      </c>
      <c r="BB312" s="22"/>
      <c r="BC312" s="22"/>
      <c r="BD312" s="19" t="s">
        <v>63</v>
      </c>
      <c r="BE312" s="19" t="s">
        <v>63</v>
      </c>
      <c r="BF312" s="19" t="s">
        <v>652</v>
      </c>
      <c r="BG312" s="19" t="s">
        <v>64</v>
      </c>
      <c r="BH312" s="19" t="s">
        <v>4513</v>
      </c>
      <c r="BI312" s="22" t="s">
        <v>4513</v>
      </c>
      <c r="BJ312" s="22"/>
      <c r="BK312" s="22"/>
      <c r="BL312" s="19" t="s">
        <v>4513</v>
      </c>
      <c r="BM312" s="32" t="s">
        <v>4513</v>
      </c>
      <c r="BN312" s="22" t="s">
        <v>4513</v>
      </c>
      <c r="BO312" s="24" t="s">
        <v>3855</v>
      </c>
      <c r="BP312" s="22"/>
      <c r="BQ312" s="19" t="s">
        <v>55</v>
      </c>
      <c r="BR312" s="24" t="s">
        <v>3856</v>
      </c>
      <c r="BS312" s="22"/>
      <c r="BT312" s="22"/>
      <c r="BU312" s="19">
        <v>309</v>
      </c>
      <c r="BV312" s="19"/>
      <c r="BW312" s="19" t="s">
        <v>3823</v>
      </c>
      <c r="BX312" s="22"/>
      <c r="BY312" s="95" t="str">
        <f>IFERROR(
IF(OR(AZ312="anulado",AZ312="stand by"),CONCATENATE(AZ312,": ",AT312),
IF(OR(YEAR(BA312)=2022,YEAR(BA312)=2023),CONCATENATE("Se activó en ",YEAR(BA312)),
IF(AND(OR(AZ312="En proceso",AZ312="facturando"),AND(AV312="-",BA312="")),"Por revisar",
IF(BA312="",IF(AV312="NUEVAS",CONCATENATE("Estado: ",AZ312,", ",AV312),
IF(AX312=Meses!$A$3,"Por revisar",
IF(AT312="","Sin registro","En programación Frcst."))),"En programación")))),
"Error")</f>
        <v>stand by: Devolver Sales</v>
      </c>
      <c r="BZ312" s="14" t="str">
        <f t="shared" si="12"/>
        <v/>
      </c>
      <c r="CA312" s="95" t="str">
        <f>IF(BY312="En programación Frcst.",VLOOKUP(AX312,Meses!$A$1:$H$14,3+HLOOKUP(Cronograma!AV312,Meses!$D$1:$G$2,2,FALSE),FALSE),
IF(BY312="En programación",BA312,""))</f>
        <v/>
      </c>
      <c r="CB312" s="95" t="str">
        <f t="shared" si="13"/>
        <v/>
      </c>
      <c r="CC312" s="91" t="str">
        <f>IFERROR(
(VLOOKUP(MONTH(CA312),Meses!$B$3:$C$14,2,FALSE)-DAY(CA312))/VLOOKUP(MONTH(CA312),Meses!$B$3:$C$14,2,FALSE)*CD312,
"")</f>
        <v/>
      </c>
      <c r="CD312" s="92">
        <f t="shared" si="14"/>
        <v>53020</v>
      </c>
    </row>
    <row r="313" spans="1:82" ht="47.4" thickBot="1" x14ac:dyDescent="0.6">
      <c r="A313" s="25" t="s">
        <v>933</v>
      </c>
      <c r="B313" s="25" t="s">
        <v>966</v>
      </c>
      <c r="C313" s="25" t="s">
        <v>967</v>
      </c>
      <c r="D313" s="29" t="s">
        <v>144</v>
      </c>
      <c r="E313" s="26">
        <v>45013</v>
      </c>
      <c r="F313" s="26">
        <v>45168.429097222222</v>
      </c>
      <c r="G313" s="26">
        <v>45017</v>
      </c>
      <c r="H313" s="26">
        <v>45117</v>
      </c>
      <c r="I313" s="27"/>
      <c r="J313" s="27"/>
      <c r="K313" s="27">
        <v>0</v>
      </c>
      <c r="L313" s="27"/>
      <c r="M313" s="27"/>
      <c r="N313" s="27"/>
      <c r="O313" s="25" t="s">
        <v>199</v>
      </c>
      <c r="P313" s="25" t="s">
        <v>199</v>
      </c>
      <c r="Q313" s="25" t="s">
        <v>55</v>
      </c>
      <c r="R313" s="25">
        <v>224640</v>
      </c>
      <c r="S313" s="25" t="s">
        <v>145</v>
      </c>
      <c r="T313" s="25" t="s">
        <v>145</v>
      </c>
      <c r="U313" s="25" t="e">
        <v>#NAME?</v>
      </c>
      <c r="V313" s="25" t="s">
        <v>56</v>
      </c>
      <c r="W313" s="25" t="s">
        <v>57</v>
      </c>
      <c r="X313" s="27">
        <v>0</v>
      </c>
      <c r="Y313" s="23">
        <v>7</v>
      </c>
      <c r="Z313" s="27">
        <v>0</v>
      </c>
      <c r="AA313" s="27">
        <v>0</v>
      </c>
      <c r="AB313" s="27">
        <v>0</v>
      </c>
      <c r="AC313" s="27">
        <v>0</v>
      </c>
      <c r="AD313" s="27">
        <v>0</v>
      </c>
      <c r="AE313" s="27">
        <v>0</v>
      </c>
      <c r="AF313" s="25" t="s">
        <v>58</v>
      </c>
      <c r="AG313" s="27">
        <v>0</v>
      </c>
      <c r="AH313" s="27">
        <v>0</v>
      </c>
      <c r="AI313" s="25">
        <v>-45013</v>
      </c>
      <c r="AJ313" s="25">
        <v>100</v>
      </c>
      <c r="AK313" s="25">
        <v>-45117</v>
      </c>
      <c r="AL313" s="25" t="s">
        <v>15</v>
      </c>
      <c r="AM313" s="27">
        <v>0</v>
      </c>
      <c r="AN313" s="27" t="s">
        <v>4513</v>
      </c>
      <c r="AO313" s="27"/>
      <c r="AP313" s="25" t="s">
        <v>201</v>
      </c>
      <c r="AQ313" s="25" t="s">
        <v>140</v>
      </c>
      <c r="AR313" s="25" t="s">
        <v>182</v>
      </c>
      <c r="AS313" s="25" t="s">
        <v>55</v>
      </c>
      <c r="AT313" s="25" t="s">
        <v>146</v>
      </c>
      <c r="AU313" s="25" t="s">
        <v>132</v>
      </c>
      <c r="AV313" s="25" t="s">
        <v>63</v>
      </c>
      <c r="AW313" s="25" t="s">
        <v>63</v>
      </c>
      <c r="AX313" s="25" t="s">
        <v>63</v>
      </c>
      <c r="AY313" s="25" t="s">
        <v>64</v>
      </c>
      <c r="AZ313" s="25" t="s">
        <v>3825</v>
      </c>
      <c r="BA313" s="27">
        <v>0</v>
      </c>
      <c r="BB313" s="27"/>
      <c r="BC313" s="27"/>
      <c r="BD313" s="25" t="s">
        <v>63</v>
      </c>
      <c r="BE313" s="25" t="s">
        <v>63</v>
      </c>
      <c r="BF313" s="25" t="s">
        <v>652</v>
      </c>
      <c r="BG313" s="25" t="s">
        <v>64</v>
      </c>
      <c r="BH313" s="25" t="s">
        <v>4513</v>
      </c>
      <c r="BI313" s="27" t="s">
        <v>4513</v>
      </c>
      <c r="BJ313" s="27"/>
      <c r="BK313" s="27"/>
      <c r="BL313" s="25" t="s">
        <v>4513</v>
      </c>
      <c r="BM313" s="36" t="s">
        <v>4513</v>
      </c>
      <c r="BN313" s="27" t="s">
        <v>4513</v>
      </c>
      <c r="BO313" s="28" t="s">
        <v>3855</v>
      </c>
      <c r="BP313" s="27"/>
      <c r="BQ313" s="25" t="s">
        <v>55</v>
      </c>
      <c r="BR313" s="28" t="s">
        <v>3856</v>
      </c>
      <c r="BS313" s="27"/>
      <c r="BT313" s="27"/>
      <c r="BU313" s="25">
        <v>309</v>
      </c>
      <c r="BV313" s="25"/>
      <c r="BW313" s="25" t="s">
        <v>3823</v>
      </c>
      <c r="BX313" s="27"/>
      <c r="BY313" s="95" t="str">
        <f>IFERROR(
IF(OR(AZ313="anulado",AZ313="stand by"),CONCATENATE(AZ313,": ",AT313),
IF(OR(YEAR(BA313)=2022,YEAR(BA313)=2023),CONCATENATE("Se activó en ",YEAR(BA313)),
IF(AND(OR(AZ313="En proceso",AZ313="facturando"),AND(AV313="-",BA313="")),"Por revisar",
IF(BA313="",IF(AV313="NUEVAS",CONCATENATE("Estado: ",AZ313,", ",AV313),
IF(AX313=Meses!$A$3,"Por revisar",
IF(AT313="","Sin registro","En programación Frcst."))),"En programación")))),
"Error")</f>
        <v>stand by: Devolver Sales</v>
      </c>
      <c r="BZ313" s="14" t="str">
        <f t="shared" si="12"/>
        <v/>
      </c>
      <c r="CA313" s="95" t="str">
        <f>IF(BY313="En programación Frcst.",VLOOKUP(AX313,Meses!$A$1:$H$14,3+HLOOKUP(Cronograma!AV313,Meses!$D$1:$G$2,2,FALSE),FALSE),
IF(BY313="En programación",BA313,""))</f>
        <v/>
      </c>
      <c r="CB313" s="95" t="str">
        <f t="shared" si="13"/>
        <v/>
      </c>
      <c r="CC313" s="91" t="str">
        <f>IFERROR(
(VLOOKUP(MONTH(CA313),Meses!$B$3:$C$14,2,FALSE)-DAY(CA313))/VLOOKUP(MONTH(CA313),Meses!$B$3:$C$14,2,FALSE)*CD313,
"")</f>
        <v/>
      </c>
      <c r="CD313" s="92">
        <f t="shared" si="14"/>
        <v>224640</v>
      </c>
    </row>
    <row r="314" spans="1:82" ht="31.8" thickBot="1" x14ac:dyDescent="0.6">
      <c r="A314" s="19" t="s">
        <v>933</v>
      </c>
      <c r="B314" s="19" t="s">
        <v>968</v>
      </c>
      <c r="C314" s="19" t="s">
        <v>969</v>
      </c>
      <c r="D314" s="29" t="s">
        <v>144</v>
      </c>
      <c r="E314" s="21">
        <v>45013</v>
      </c>
      <c r="F314" s="21">
        <v>45167.633773148147</v>
      </c>
      <c r="G314" s="21">
        <v>45017</v>
      </c>
      <c r="H314" s="21">
        <v>45141</v>
      </c>
      <c r="I314" s="22"/>
      <c r="J314" s="22"/>
      <c r="K314" s="22">
        <v>0</v>
      </c>
      <c r="L314" s="22"/>
      <c r="M314" s="22"/>
      <c r="N314" s="22"/>
      <c r="O314" s="19" t="s">
        <v>199</v>
      </c>
      <c r="P314" s="19" t="s">
        <v>199</v>
      </c>
      <c r="Q314" s="19" t="s">
        <v>55</v>
      </c>
      <c r="R314" s="19">
        <v>27670</v>
      </c>
      <c r="S314" s="19" t="s">
        <v>145</v>
      </c>
      <c r="T314" s="19" t="s">
        <v>145</v>
      </c>
      <c r="U314" s="19" t="e">
        <v>#NAME?</v>
      </c>
      <c r="V314" s="19" t="s">
        <v>136</v>
      </c>
      <c r="W314" s="19" t="s">
        <v>74</v>
      </c>
      <c r="X314" s="23">
        <v>-14</v>
      </c>
      <c r="Y314" s="23">
        <v>-7</v>
      </c>
      <c r="Z314" s="23">
        <v>-14</v>
      </c>
      <c r="AA314" s="23">
        <v>-14</v>
      </c>
      <c r="AB314" s="19" t="s">
        <v>58</v>
      </c>
      <c r="AC314" s="23">
        <v>-11</v>
      </c>
      <c r="AD314" s="23">
        <v>-9</v>
      </c>
      <c r="AE314" s="23">
        <v>-4</v>
      </c>
      <c r="AF314" s="19" t="s">
        <v>58</v>
      </c>
      <c r="AG314" s="23">
        <v>-4</v>
      </c>
      <c r="AH314" s="22">
        <v>0</v>
      </c>
      <c r="AI314" s="19">
        <v>-45013</v>
      </c>
      <c r="AJ314" s="19">
        <v>124</v>
      </c>
      <c r="AK314" s="19">
        <v>-45141</v>
      </c>
      <c r="AL314" s="19" t="s">
        <v>15</v>
      </c>
      <c r="AM314" s="22">
        <v>0</v>
      </c>
      <c r="AN314" s="22" t="s">
        <v>4513</v>
      </c>
      <c r="AO314" s="22"/>
      <c r="AP314" s="19" t="s">
        <v>201</v>
      </c>
      <c r="AQ314" s="19" t="s">
        <v>140</v>
      </c>
      <c r="AR314" s="19" t="s">
        <v>237</v>
      </c>
      <c r="AS314" s="19" t="s">
        <v>55</v>
      </c>
      <c r="AT314" s="19" t="s">
        <v>146</v>
      </c>
      <c r="AU314" s="19" t="s">
        <v>132</v>
      </c>
      <c r="AV314" s="19" t="s">
        <v>63</v>
      </c>
      <c r="AW314" s="19" t="s">
        <v>63</v>
      </c>
      <c r="AX314" s="19" t="s">
        <v>63</v>
      </c>
      <c r="AY314" s="19" t="s">
        <v>64</v>
      </c>
      <c r="AZ314" s="19" t="s">
        <v>3825</v>
      </c>
      <c r="BA314" s="22">
        <v>0</v>
      </c>
      <c r="BB314" s="22"/>
      <c r="BC314" s="22"/>
      <c r="BD314" s="19" t="s">
        <v>63</v>
      </c>
      <c r="BE314" s="19" t="s">
        <v>63</v>
      </c>
      <c r="BF314" s="19" t="s">
        <v>652</v>
      </c>
      <c r="BG314" s="19" t="s">
        <v>64</v>
      </c>
      <c r="BH314" s="19" t="s">
        <v>4513</v>
      </c>
      <c r="BI314" s="22" t="s">
        <v>4513</v>
      </c>
      <c r="BJ314" s="22"/>
      <c r="BK314" s="22"/>
      <c r="BL314" s="19" t="s">
        <v>4513</v>
      </c>
      <c r="BM314" s="32" t="s">
        <v>4513</v>
      </c>
      <c r="BN314" s="22" t="s">
        <v>4513</v>
      </c>
      <c r="BO314" s="24" t="s">
        <v>3855</v>
      </c>
      <c r="BP314" s="22"/>
      <c r="BQ314" s="19" t="s">
        <v>55</v>
      </c>
      <c r="BR314" s="24" t="s">
        <v>3856</v>
      </c>
      <c r="BS314" s="22"/>
      <c r="BT314" s="22"/>
      <c r="BU314" s="19">
        <v>309</v>
      </c>
      <c r="BV314" s="19"/>
      <c r="BW314" s="19" t="s">
        <v>3823</v>
      </c>
      <c r="BX314" s="22"/>
      <c r="BY314" s="95" t="str">
        <f>IFERROR(
IF(OR(AZ314="anulado",AZ314="stand by"),CONCATENATE(AZ314,": ",AT314),
IF(OR(YEAR(BA314)=2022,YEAR(BA314)=2023),CONCATENATE("Se activó en ",YEAR(BA314)),
IF(AND(OR(AZ314="En proceso",AZ314="facturando"),AND(AV314="-",BA314="")),"Por revisar",
IF(BA314="",IF(AV314="NUEVAS",CONCATENATE("Estado: ",AZ314,", ",AV314),
IF(AX314=Meses!$A$3,"Por revisar",
IF(AT314="","Sin registro","En programación Frcst."))),"En programación")))),
"Error")</f>
        <v>stand by: Devolver Sales</v>
      </c>
      <c r="BZ314" s="14" t="str">
        <f t="shared" si="12"/>
        <v/>
      </c>
      <c r="CA314" s="95" t="str">
        <f>IF(BY314="En programación Frcst.",VLOOKUP(AX314,Meses!$A$1:$H$14,3+HLOOKUP(Cronograma!AV314,Meses!$D$1:$G$2,2,FALSE),FALSE),
IF(BY314="En programación",BA314,""))</f>
        <v/>
      </c>
      <c r="CB314" s="95" t="str">
        <f t="shared" si="13"/>
        <v/>
      </c>
      <c r="CC314" s="91" t="str">
        <f>IFERROR(
(VLOOKUP(MONTH(CA314),Meses!$B$3:$C$14,2,FALSE)-DAY(CA314))/VLOOKUP(MONTH(CA314),Meses!$B$3:$C$14,2,FALSE)*CD314,
"")</f>
        <v/>
      </c>
      <c r="CD314" s="92">
        <f t="shared" si="14"/>
        <v>27670</v>
      </c>
    </row>
    <row r="315" spans="1:82" ht="47.4" thickBot="1" x14ac:dyDescent="0.6">
      <c r="A315" s="25" t="s">
        <v>933</v>
      </c>
      <c r="B315" s="25" t="s">
        <v>970</v>
      </c>
      <c r="C315" s="25" t="s">
        <v>971</v>
      </c>
      <c r="D315" s="29" t="s">
        <v>144</v>
      </c>
      <c r="E315" s="26">
        <v>45013</v>
      </c>
      <c r="F315" s="26">
        <v>45168.395648148151</v>
      </c>
      <c r="G315" s="26">
        <v>45017</v>
      </c>
      <c r="H315" s="26">
        <v>45135</v>
      </c>
      <c r="I315" s="27"/>
      <c r="J315" s="27"/>
      <c r="K315" s="27">
        <v>0</v>
      </c>
      <c r="L315" s="27"/>
      <c r="M315" s="27"/>
      <c r="N315" s="27"/>
      <c r="O315" s="25" t="s">
        <v>199</v>
      </c>
      <c r="P315" s="25" t="s">
        <v>199</v>
      </c>
      <c r="Q315" s="25" t="s">
        <v>55</v>
      </c>
      <c r="R315" s="25">
        <v>0</v>
      </c>
      <c r="S315" s="25" t="s">
        <v>145</v>
      </c>
      <c r="T315" s="25" t="s">
        <v>145</v>
      </c>
      <c r="U315" s="25" t="e">
        <v>#NAME?</v>
      </c>
      <c r="V315" s="25" t="s">
        <v>56</v>
      </c>
      <c r="W315" s="25" t="s">
        <v>57</v>
      </c>
      <c r="X315" s="27">
        <v>0</v>
      </c>
      <c r="Y315" s="23">
        <v>7</v>
      </c>
      <c r="Z315" s="27">
        <v>0</v>
      </c>
      <c r="AA315" s="27">
        <v>0</v>
      </c>
      <c r="AB315" s="27">
        <v>0</v>
      </c>
      <c r="AC315" s="27">
        <v>0</v>
      </c>
      <c r="AD315" s="27">
        <v>0</v>
      </c>
      <c r="AE315" s="27">
        <v>0</v>
      </c>
      <c r="AF315" s="25" t="s">
        <v>58</v>
      </c>
      <c r="AG315" s="27">
        <v>0</v>
      </c>
      <c r="AH315" s="27">
        <v>0</v>
      </c>
      <c r="AI315" s="25">
        <v>-45013</v>
      </c>
      <c r="AJ315" s="25">
        <v>118</v>
      </c>
      <c r="AK315" s="25">
        <v>-45135</v>
      </c>
      <c r="AL315" s="25" t="s">
        <v>15</v>
      </c>
      <c r="AM315" s="27">
        <v>0</v>
      </c>
      <c r="AN315" s="27" t="s">
        <v>4513</v>
      </c>
      <c r="AO315" s="27"/>
      <c r="AP315" s="25" t="s">
        <v>201</v>
      </c>
      <c r="AQ315" s="25" t="s">
        <v>140</v>
      </c>
      <c r="AR315" s="25" t="s">
        <v>60</v>
      </c>
      <c r="AS315" s="25" t="s">
        <v>55</v>
      </c>
      <c r="AT315" s="25" t="s">
        <v>146</v>
      </c>
      <c r="AU315" s="25" t="s">
        <v>132</v>
      </c>
      <c r="AV315" s="25" t="s">
        <v>63</v>
      </c>
      <c r="AW315" s="25" t="s">
        <v>63</v>
      </c>
      <c r="AX315" s="25" t="s">
        <v>63</v>
      </c>
      <c r="AY315" s="25" t="s">
        <v>64</v>
      </c>
      <c r="AZ315" s="25" t="s">
        <v>3825</v>
      </c>
      <c r="BA315" s="27">
        <v>0</v>
      </c>
      <c r="BB315" s="27"/>
      <c r="BC315" s="27"/>
      <c r="BD315" s="25" t="s">
        <v>63</v>
      </c>
      <c r="BE315" s="25" t="s">
        <v>63</v>
      </c>
      <c r="BF315" s="25" t="s">
        <v>652</v>
      </c>
      <c r="BG315" s="25" t="s">
        <v>64</v>
      </c>
      <c r="BH315" s="25" t="s">
        <v>4513</v>
      </c>
      <c r="BI315" s="27" t="s">
        <v>4513</v>
      </c>
      <c r="BJ315" s="27"/>
      <c r="BK315" s="27"/>
      <c r="BL315" s="25" t="s">
        <v>4513</v>
      </c>
      <c r="BM315" s="36" t="s">
        <v>4513</v>
      </c>
      <c r="BN315" s="27" t="s">
        <v>4513</v>
      </c>
      <c r="BO315" s="28" t="s">
        <v>3855</v>
      </c>
      <c r="BP315" s="27"/>
      <c r="BQ315" s="25" t="s">
        <v>55</v>
      </c>
      <c r="BR315" s="28" t="s">
        <v>3856</v>
      </c>
      <c r="BS315" s="27"/>
      <c r="BT315" s="27"/>
      <c r="BU315" s="25">
        <v>309</v>
      </c>
      <c r="BV315" s="25"/>
      <c r="BW315" s="25" t="s">
        <v>3823</v>
      </c>
      <c r="BX315" s="27"/>
      <c r="BY315" s="95" t="str">
        <f>IFERROR(
IF(OR(AZ315="anulado",AZ315="stand by"),CONCATENATE(AZ315,": ",AT315),
IF(OR(YEAR(BA315)=2022,YEAR(BA315)=2023),CONCATENATE("Se activó en ",YEAR(BA315)),
IF(AND(OR(AZ315="En proceso",AZ315="facturando"),AND(AV315="-",BA315="")),"Por revisar",
IF(BA315="",IF(AV315="NUEVAS",CONCATENATE("Estado: ",AZ315,", ",AV315),
IF(AX315=Meses!$A$3,"Por revisar",
IF(AT315="","Sin registro","En programación Frcst."))),"En programación")))),
"Error")</f>
        <v>stand by: Devolver Sales</v>
      </c>
      <c r="BZ315" s="14" t="str">
        <f t="shared" si="12"/>
        <v/>
      </c>
      <c r="CA315" s="95" t="str">
        <f>IF(BY315="En programación Frcst.",VLOOKUP(AX315,Meses!$A$1:$H$14,3+HLOOKUP(Cronograma!AV315,Meses!$D$1:$G$2,2,FALSE),FALSE),
IF(BY315="En programación",BA315,""))</f>
        <v/>
      </c>
      <c r="CB315" s="95" t="str">
        <f t="shared" si="13"/>
        <v/>
      </c>
      <c r="CC315" s="91" t="str">
        <f>IFERROR(
(VLOOKUP(MONTH(CA315),Meses!$B$3:$C$14,2,FALSE)-DAY(CA315))/VLOOKUP(MONTH(CA315),Meses!$B$3:$C$14,2,FALSE)*CD315,
"")</f>
        <v/>
      </c>
      <c r="CD315" s="92">
        <f t="shared" si="14"/>
        <v>0</v>
      </c>
    </row>
    <row r="316" spans="1:82" ht="47.4" thickBot="1" x14ac:dyDescent="0.6">
      <c r="A316" s="19" t="s">
        <v>933</v>
      </c>
      <c r="B316" s="19" t="s">
        <v>972</v>
      </c>
      <c r="C316" s="19" t="s">
        <v>973</v>
      </c>
      <c r="D316" s="29" t="s">
        <v>144</v>
      </c>
      <c r="E316" s="21">
        <v>45013</v>
      </c>
      <c r="F316" s="21">
        <v>45168.40587962963</v>
      </c>
      <c r="G316" s="21">
        <v>45017</v>
      </c>
      <c r="H316" s="21">
        <v>45135</v>
      </c>
      <c r="I316" s="22"/>
      <c r="J316" s="22"/>
      <c r="K316" s="22">
        <v>0</v>
      </c>
      <c r="L316" s="22"/>
      <c r="M316" s="22"/>
      <c r="N316" s="22"/>
      <c r="O316" s="19" t="s">
        <v>199</v>
      </c>
      <c r="P316" s="19" t="s">
        <v>199</v>
      </c>
      <c r="Q316" s="19" t="s">
        <v>55</v>
      </c>
      <c r="R316" s="19">
        <v>12680</v>
      </c>
      <c r="S316" s="19" t="s">
        <v>145</v>
      </c>
      <c r="T316" s="19" t="s">
        <v>145</v>
      </c>
      <c r="U316" s="19" t="e">
        <v>#NAME?</v>
      </c>
      <c r="V316" s="19" t="s">
        <v>136</v>
      </c>
      <c r="W316" s="19" t="s">
        <v>74</v>
      </c>
      <c r="X316" s="23">
        <v>-14</v>
      </c>
      <c r="Y316" s="23">
        <v>-7</v>
      </c>
      <c r="Z316" s="23">
        <v>-14</v>
      </c>
      <c r="AA316" s="23">
        <v>-14</v>
      </c>
      <c r="AB316" s="19" t="s">
        <v>58</v>
      </c>
      <c r="AC316" s="23">
        <v>-11</v>
      </c>
      <c r="AD316" s="23">
        <v>-9</v>
      </c>
      <c r="AE316" s="23">
        <v>-4</v>
      </c>
      <c r="AF316" s="19" t="s">
        <v>58</v>
      </c>
      <c r="AG316" s="23">
        <v>-4</v>
      </c>
      <c r="AH316" s="22">
        <v>0</v>
      </c>
      <c r="AI316" s="19">
        <v>-45013</v>
      </c>
      <c r="AJ316" s="19">
        <v>118</v>
      </c>
      <c r="AK316" s="19">
        <v>-45135</v>
      </c>
      <c r="AL316" s="19" t="s">
        <v>15</v>
      </c>
      <c r="AM316" s="22">
        <v>0</v>
      </c>
      <c r="AN316" s="22" t="s">
        <v>4513</v>
      </c>
      <c r="AO316" s="22"/>
      <c r="AP316" s="19" t="s">
        <v>201</v>
      </c>
      <c r="AQ316" s="19" t="s">
        <v>140</v>
      </c>
      <c r="AR316" s="19" t="s">
        <v>94</v>
      </c>
      <c r="AS316" s="19" t="s">
        <v>55</v>
      </c>
      <c r="AT316" s="19" t="s">
        <v>146</v>
      </c>
      <c r="AU316" s="19" t="s">
        <v>132</v>
      </c>
      <c r="AV316" s="19" t="s">
        <v>63</v>
      </c>
      <c r="AW316" s="19" t="s">
        <v>63</v>
      </c>
      <c r="AX316" s="19" t="s">
        <v>63</v>
      </c>
      <c r="AY316" s="19" t="s">
        <v>64</v>
      </c>
      <c r="AZ316" s="19" t="s">
        <v>3825</v>
      </c>
      <c r="BA316" s="22">
        <v>0</v>
      </c>
      <c r="BB316" s="22"/>
      <c r="BC316" s="22"/>
      <c r="BD316" s="19" t="s">
        <v>63</v>
      </c>
      <c r="BE316" s="19" t="s">
        <v>63</v>
      </c>
      <c r="BF316" s="19" t="s">
        <v>680</v>
      </c>
      <c r="BG316" s="19" t="s">
        <v>64</v>
      </c>
      <c r="BH316" s="19" t="s">
        <v>4513</v>
      </c>
      <c r="BI316" s="22" t="s">
        <v>4513</v>
      </c>
      <c r="BJ316" s="22"/>
      <c r="BK316" s="22"/>
      <c r="BL316" s="19" t="s">
        <v>4513</v>
      </c>
      <c r="BM316" s="32" t="s">
        <v>4513</v>
      </c>
      <c r="BN316" s="22" t="s">
        <v>4513</v>
      </c>
      <c r="BO316" s="24" t="s">
        <v>3855</v>
      </c>
      <c r="BP316" s="22"/>
      <c r="BQ316" s="19" t="s">
        <v>55</v>
      </c>
      <c r="BR316" s="24" t="s">
        <v>3856</v>
      </c>
      <c r="BS316" s="22"/>
      <c r="BT316" s="22"/>
      <c r="BU316" s="19">
        <v>309</v>
      </c>
      <c r="BV316" s="19"/>
      <c r="BW316" s="19" t="s">
        <v>3823</v>
      </c>
      <c r="BX316" s="22"/>
      <c r="BY316" s="95" t="str">
        <f>IFERROR(
IF(OR(AZ316="anulado",AZ316="stand by"),CONCATENATE(AZ316,": ",AT316),
IF(OR(YEAR(BA316)=2022,YEAR(BA316)=2023),CONCATENATE("Se activó en ",YEAR(BA316)),
IF(AND(OR(AZ316="En proceso",AZ316="facturando"),AND(AV316="-",BA316="")),"Por revisar",
IF(BA316="",IF(AV316="NUEVAS",CONCATENATE("Estado: ",AZ316,", ",AV316),
IF(AX316=Meses!$A$3,"Por revisar",
IF(AT316="","Sin registro","En programación Frcst."))),"En programación")))),
"Error")</f>
        <v>stand by: Devolver Sales</v>
      </c>
      <c r="BZ316" s="14" t="str">
        <f t="shared" si="12"/>
        <v/>
      </c>
      <c r="CA316" s="95" t="str">
        <f>IF(BY316="En programación Frcst.",VLOOKUP(AX316,Meses!$A$1:$H$14,3+HLOOKUP(Cronograma!AV316,Meses!$D$1:$G$2,2,FALSE),FALSE),
IF(BY316="En programación",BA316,""))</f>
        <v/>
      </c>
      <c r="CB316" s="95" t="str">
        <f t="shared" si="13"/>
        <v/>
      </c>
      <c r="CC316" s="91" t="str">
        <f>IFERROR(
(VLOOKUP(MONTH(CA316),Meses!$B$3:$C$14,2,FALSE)-DAY(CA316))/VLOOKUP(MONTH(CA316),Meses!$B$3:$C$14,2,FALSE)*CD316,
"")</f>
        <v/>
      </c>
      <c r="CD316" s="92">
        <f t="shared" si="14"/>
        <v>12680</v>
      </c>
    </row>
    <row r="317" spans="1:82" ht="47.4" thickBot="1" x14ac:dyDescent="0.6">
      <c r="A317" s="25" t="s">
        <v>933</v>
      </c>
      <c r="B317" s="25" t="s">
        <v>974</v>
      </c>
      <c r="C317" s="25" t="s">
        <v>975</v>
      </c>
      <c r="D317" s="29" t="s">
        <v>144</v>
      </c>
      <c r="E317" s="26">
        <v>45013</v>
      </c>
      <c r="F317" s="26">
        <v>45167.738321759258</v>
      </c>
      <c r="G317" s="26">
        <v>45017</v>
      </c>
      <c r="H317" s="26">
        <v>45141</v>
      </c>
      <c r="I317" s="27"/>
      <c r="J317" s="27"/>
      <c r="K317" s="27">
        <v>0</v>
      </c>
      <c r="L317" s="27"/>
      <c r="M317" s="27"/>
      <c r="N317" s="27"/>
      <c r="O317" s="25" t="s">
        <v>199</v>
      </c>
      <c r="P317" s="25" t="s">
        <v>199</v>
      </c>
      <c r="Q317" s="25" t="s">
        <v>55</v>
      </c>
      <c r="R317" s="25">
        <v>15017</v>
      </c>
      <c r="S317" s="25" t="s">
        <v>145</v>
      </c>
      <c r="T317" s="25" t="s">
        <v>145</v>
      </c>
      <c r="U317" s="25" t="e">
        <v>#NAME?</v>
      </c>
      <c r="V317" s="25" t="s">
        <v>136</v>
      </c>
      <c r="W317" s="25" t="s">
        <v>74</v>
      </c>
      <c r="X317" s="23">
        <v>-14</v>
      </c>
      <c r="Y317" s="23">
        <v>-7</v>
      </c>
      <c r="Z317" s="23">
        <v>-14</v>
      </c>
      <c r="AA317" s="23">
        <v>-14</v>
      </c>
      <c r="AB317" s="25" t="s">
        <v>58</v>
      </c>
      <c r="AC317" s="23">
        <v>-11</v>
      </c>
      <c r="AD317" s="23">
        <v>-9</v>
      </c>
      <c r="AE317" s="23">
        <v>-4</v>
      </c>
      <c r="AF317" s="25" t="s">
        <v>58</v>
      </c>
      <c r="AG317" s="23">
        <v>-4</v>
      </c>
      <c r="AH317" s="27">
        <v>0</v>
      </c>
      <c r="AI317" s="25">
        <v>-45013</v>
      </c>
      <c r="AJ317" s="25">
        <v>124</v>
      </c>
      <c r="AK317" s="25">
        <v>-45141</v>
      </c>
      <c r="AL317" s="25" t="s">
        <v>15</v>
      </c>
      <c r="AM317" s="27">
        <v>0</v>
      </c>
      <c r="AN317" s="27" t="s">
        <v>4513</v>
      </c>
      <c r="AO317" s="27"/>
      <c r="AP317" s="25" t="s">
        <v>201</v>
      </c>
      <c r="AQ317" s="25" t="s">
        <v>140</v>
      </c>
      <c r="AR317" s="25" t="s">
        <v>94</v>
      </c>
      <c r="AS317" s="25" t="s">
        <v>55</v>
      </c>
      <c r="AT317" s="25" t="s">
        <v>146</v>
      </c>
      <c r="AU317" s="25" t="s">
        <v>132</v>
      </c>
      <c r="AV317" s="25" t="s">
        <v>63</v>
      </c>
      <c r="AW317" s="25" t="s">
        <v>63</v>
      </c>
      <c r="AX317" s="25" t="s">
        <v>63</v>
      </c>
      <c r="AY317" s="25" t="s">
        <v>64</v>
      </c>
      <c r="AZ317" s="25" t="s">
        <v>3825</v>
      </c>
      <c r="BA317" s="27">
        <v>0</v>
      </c>
      <c r="BB317" s="27"/>
      <c r="BC317" s="27"/>
      <c r="BD317" s="25" t="s">
        <v>63</v>
      </c>
      <c r="BE317" s="25" t="s">
        <v>63</v>
      </c>
      <c r="BF317" s="25" t="s">
        <v>680</v>
      </c>
      <c r="BG317" s="25" t="s">
        <v>64</v>
      </c>
      <c r="BH317" s="25" t="s">
        <v>4513</v>
      </c>
      <c r="BI317" s="27" t="s">
        <v>4513</v>
      </c>
      <c r="BJ317" s="27"/>
      <c r="BK317" s="27"/>
      <c r="BL317" s="25" t="s">
        <v>4513</v>
      </c>
      <c r="BM317" s="36" t="s">
        <v>4513</v>
      </c>
      <c r="BN317" s="27" t="s">
        <v>4513</v>
      </c>
      <c r="BO317" s="28" t="s">
        <v>3855</v>
      </c>
      <c r="BP317" s="27"/>
      <c r="BQ317" s="25" t="s">
        <v>55</v>
      </c>
      <c r="BR317" s="28" t="s">
        <v>3856</v>
      </c>
      <c r="BS317" s="27"/>
      <c r="BT317" s="27"/>
      <c r="BU317" s="25">
        <v>309</v>
      </c>
      <c r="BV317" s="25"/>
      <c r="BW317" s="25" t="s">
        <v>3823</v>
      </c>
      <c r="BX317" s="27"/>
      <c r="BY317" s="95" t="str">
        <f>IFERROR(
IF(OR(AZ317="anulado",AZ317="stand by"),CONCATENATE(AZ317,": ",AT317),
IF(OR(YEAR(BA317)=2022,YEAR(BA317)=2023),CONCATENATE("Se activó en ",YEAR(BA317)),
IF(AND(OR(AZ317="En proceso",AZ317="facturando"),AND(AV317="-",BA317="")),"Por revisar",
IF(BA317="",IF(AV317="NUEVAS",CONCATENATE("Estado: ",AZ317,", ",AV317),
IF(AX317=Meses!$A$3,"Por revisar",
IF(AT317="","Sin registro","En programación Frcst."))),"En programación")))),
"Error")</f>
        <v>stand by: Devolver Sales</v>
      </c>
      <c r="BZ317" s="14" t="str">
        <f t="shared" si="12"/>
        <v/>
      </c>
      <c r="CA317" s="95" t="str">
        <f>IF(BY317="En programación Frcst.",VLOOKUP(AX317,Meses!$A$1:$H$14,3+HLOOKUP(Cronograma!AV317,Meses!$D$1:$G$2,2,FALSE),FALSE),
IF(BY317="En programación",BA317,""))</f>
        <v/>
      </c>
      <c r="CB317" s="95" t="str">
        <f t="shared" si="13"/>
        <v/>
      </c>
      <c r="CC317" s="91" t="str">
        <f>IFERROR(
(VLOOKUP(MONTH(CA317),Meses!$B$3:$C$14,2,FALSE)-DAY(CA317))/VLOOKUP(MONTH(CA317),Meses!$B$3:$C$14,2,FALSE)*CD317,
"")</f>
        <v/>
      </c>
      <c r="CD317" s="92">
        <f t="shared" si="14"/>
        <v>15017</v>
      </c>
    </row>
    <row r="318" spans="1:82" ht="47.4" thickBot="1" x14ac:dyDescent="0.6">
      <c r="A318" s="19" t="s">
        <v>976</v>
      </c>
      <c r="B318" s="19" t="s">
        <v>977</v>
      </c>
      <c r="C318" s="19" t="s">
        <v>978</v>
      </c>
      <c r="D318" s="19" t="s">
        <v>345</v>
      </c>
      <c r="E318" s="21">
        <v>45013</v>
      </c>
      <c r="F318" s="21">
        <v>45014.633090277777</v>
      </c>
      <c r="G318" s="21">
        <v>45014</v>
      </c>
      <c r="H318" s="21">
        <v>45015</v>
      </c>
      <c r="I318" s="22"/>
      <c r="J318" s="22"/>
      <c r="K318" s="22">
        <v>0</v>
      </c>
      <c r="L318" s="22"/>
      <c r="M318" s="22"/>
      <c r="N318" s="22"/>
      <c r="O318" s="19" t="s">
        <v>128</v>
      </c>
      <c r="P318" s="19" t="s">
        <v>128</v>
      </c>
      <c r="Q318" s="19" t="s">
        <v>55</v>
      </c>
      <c r="R318" s="19">
        <v>1197</v>
      </c>
      <c r="S318" s="19" t="s">
        <v>145</v>
      </c>
      <c r="T318" s="19" t="s">
        <v>145</v>
      </c>
      <c r="U318" s="19" t="e">
        <v>#NAME?</v>
      </c>
      <c r="V318" s="19" t="s">
        <v>80</v>
      </c>
      <c r="W318" s="19" t="s">
        <v>129</v>
      </c>
      <c r="X318" s="23">
        <v>-9</v>
      </c>
      <c r="Y318" s="23">
        <v>-2</v>
      </c>
      <c r="Z318" s="23">
        <v>-9</v>
      </c>
      <c r="AA318" s="23">
        <v>-9</v>
      </c>
      <c r="AB318" s="19" t="s">
        <v>58</v>
      </c>
      <c r="AC318" s="23">
        <v>-6</v>
      </c>
      <c r="AD318" s="19" t="s">
        <v>58</v>
      </c>
      <c r="AE318" s="23">
        <v>-4</v>
      </c>
      <c r="AF318" s="19" t="s">
        <v>58</v>
      </c>
      <c r="AG318" s="23">
        <v>-4</v>
      </c>
      <c r="AH318" s="22">
        <v>0</v>
      </c>
      <c r="AI318" s="19">
        <v>-45013</v>
      </c>
      <c r="AJ318" s="19">
        <v>1</v>
      </c>
      <c r="AK318" s="19">
        <v>-45015</v>
      </c>
      <c r="AL318" s="19" t="s">
        <v>15</v>
      </c>
      <c r="AM318" s="22">
        <v>0</v>
      </c>
      <c r="AN318" s="22" t="s">
        <v>4513</v>
      </c>
      <c r="AO318" s="22"/>
      <c r="AP318" s="19" t="s">
        <v>131</v>
      </c>
      <c r="AQ318" s="19" t="s">
        <v>131</v>
      </c>
      <c r="AR318" s="19" t="s">
        <v>60</v>
      </c>
      <c r="AS318" s="19" t="s">
        <v>55</v>
      </c>
      <c r="AT318" s="19" t="s">
        <v>347</v>
      </c>
      <c r="AU318" s="19" t="s">
        <v>132</v>
      </c>
      <c r="AV318" s="19" t="s">
        <v>63</v>
      </c>
      <c r="AW318" s="19" t="s">
        <v>63</v>
      </c>
      <c r="AX318" s="19" t="s">
        <v>63</v>
      </c>
      <c r="AY318" s="19" t="s">
        <v>64</v>
      </c>
      <c r="AZ318" s="19" t="s">
        <v>3827</v>
      </c>
      <c r="BA318" s="22">
        <v>0</v>
      </c>
      <c r="BB318" s="22"/>
      <c r="BC318" s="22"/>
      <c r="BD318" s="19" t="s">
        <v>63</v>
      </c>
      <c r="BE318" s="19" t="s">
        <v>63</v>
      </c>
      <c r="BF318" s="19" t="s">
        <v>63</v>
      </c>
      <c r="BG318" s="19" t="s">
        <v>64</v>
      </c>
      <c r="BH318" s="19" t="s">
        <v>4513</v>
      </c>
      <c r="BI318" s="22" t="s">
        <v>4513</v>
      </c>
      <c r="BJ318" s="22"/>
      <c r="BK318" s="22"/>
      <c r="BL318" s="19" t="s">
        <v>4513</v>
      </c>
      <c r="BM318" s="32" t="s">
        <v>4513</v>
      </c>
      <c r="BN318" s="22" t="s">
        <v>4513</v>
      </c>
      <c r="BO318" s="19" t="s">
        <v>3834</v>
      </c>
      <c r="BP318" s="22"/>
      <c r="BQ318" s="19" t="s">
        <v>64</v>
      </c>
      <c r="BR318" s="22"/>
      <c r="BS318" s="22"/>
      <c r="BT318" s="22"/>
      <c r="BU318" s="22"/>
      <c r="BV318" s="19"/>
      <c r="BW318" s="19" t="s">
        <v>3823</v>
      </c>
      <c r="BX318" s="22"/>
      <c r="BY318" s="95" t="str">
        <f>IFERROR(
IF(OR(AZ318="anulado",AZ318="stand by"),CONCATENATE(AZ318,": ",AT318),
IF(OR(YEAR(BA318)=2022,YEAR(BA318)=2023),CONCATENATE("Se activó en ",YEAR(BA318)),
IF(AND(OR(AZ318="En proceso",AZ318="facturando"),AND(AV318="-",BA318="")),"Por revisar",
IF(BA318="",IF(AV318="NUEVAS",CONCATENATE("Estado: ",AZ318,", ",AV318),
IF(AX318=Meses!$A$3,"Por revisar",
IF(AT318="","Sin registro","En programación Frcst."))),"En programación")))),
"Error")</f>
        <v>anulado: Desistido</v>
      </c>
      <c r="BZ318" s="14" t="str">
        <f t="shared" si="12"/>
        <v/>
      </c>
      <c r="CA318" s="95" t="str">
        <f>IF(BY318="En programación Frcst.",VLOOKUP(AX318,Meses!$A$1:$H$14,3+HLOOKUP(Cronograma!AV318,Meses!$D$1:$G$2,2,FALSE),FALSE),
IF(BY318="En programación",BA318,""))</f>
        <v/>
      </c>
      <c r="CB318" s="95" t="str">
        <f t="shared" si="13"/>
        <v/>
      </c>
      <c r="CC318" s="91" t="str">
        <f>IFERROR(
(VLOOKUP(MONTH(CA318),Meses!$B$3:$C$14,2,FALSE)-DAY(CA318))/VLOOKUP(MONTH(CA318),Meses!$B$3:$C$14,2,FALSE)*CD318,
"")</f>
        <v/>
      </c>
      <c r="CD318" s="92">
        <f t="shared" si="14"/>
        <v>1197</v>
      </c>
    </row>
    <row r="319" spans="1:82" ht="47.4" thickBot="1" x14ac:dyDescent="0.6">
      <c r="A319" s="25" t="s">
        <v>976</v>
      </c>
      <c r="B319" s="25" t="s">
        <v>979</v>
      </c>
      <c r="C319" s="25" t="s">
        <v>980</v>
      </c>
      <c r="D319" s="25" t="s">
        <v>351</v>
      </c>
      <c r="E319" s="26">
        <v>45013</v>
      </c>
      <c r="F319" s="26">
        <v>45082.380671296298</v>
      </c>
      <c r="G319" s="26">
        <v>45014</v>
      </c>
      <c r="H319" s="26">
        <v>45015</v>
      </c>
      <c r="I319" s="27">
        <v>45319</v>
      </c>
      <c r="J319" s="27">
        <v>45319</v>
      </c>
      <c r="K319" s="27" t="s">
        <v>4615</v>
      </c>
      <c r="L319" s="27"/>
      <c r="M319" s="27"/>
      <c r="N319" s="27"/>
      <c r="O319" s="25" t="s">
        <v>128</v>
      </c>
      <c r="P319" s="25" t="s">
        <v>128</v>
      </c>
      <c r="Q319" s="25" t="s">
        <v>55</v>
      </c>
      <c r="R319" s="25">
        <v>472</v>
      </c>
      <c r="S319" s="25" t="s">
        <v>145</v>
      </c>
      <c r="T319" s="25" t="s">
        <v>145</v>
      </c>
      <c r="U319" s="25" t="e">
        <v>#NAME?</v>
      </c>
      <c r="V319" s="25" t="s">
        <v>80</v>
      </c>
      <c r="W319" s="25" t="s">
        <v>129</v>
      </c>
      <c r="X319" s="23">
        <v>45310</v>
      </c>
      <c r="Y319" s="23">
        <v>45317</v>
      </c>
      <c r="Z319" s="23">
        <v>45310</v>
      </c>
      <c r="AA319" s="23">
        <v>45310</v>
      </c>
      <c r="AB319" s="25" t="s">
        <v>58</v>
      </c>
      <c r="AC319" s="23">
        <v>45313</v>
      </c>
      <c r="AD319" s="25" t="s">
        <v>58</v>
      </c>
      <c r="AE319" s="23">
        <v>45315</v>
      </c>
      <c r="AF319" s="25" t="s">
        <v>58</v>
      </c>
      <c r="AG319" s="23">
        <v>45315</v>
      </c>
      <c r="AH319" s="27">
        <v>45319</v>
      </c>
      <c r="AI319" s="25">
        <v>306</v>
      </c>
      <c r="AJ319" s="25">
        <v>1</v>
      </c>
      <c r="AK319" s="25">
        <v>304</v>
      </c>
      <c r="AL319" s="25" t="s">
        <v>15</v>
      </c>
      <c r="AM319" s="27" t="s">
        <v>4616</v>
      </c>
      <c r="AN319" s="27">
        <v>28</v>
      </c>
      <c r="AO319" s="27"/>
      <c r="AP319" s="25" t="s">
        <v>131</v>
      </c>
      <c r="AQ319" s="25" t="s">
        <v>131</v>
      </c>
      <c r="AR319" s="25" t="s">
        <v>60</v>
      </c>
      <c r="AS319" s="25" t="s">
        <v>55</v>
      </c>
      <c r="AT319" s="25" t="s">
        <v>353</v>
      </c>
      <c r="AU319" s="25" t="s">
        <v>132</v>
      </c>
      <c r="AV319" s="25" t="s">
        <v>354</v>
      </c>
      <c r="AW319" s="25" t="s">
        <v>2274</v>
      </c>
      <c r="AX319" s="25" t="s">
        <v>2205</v>
      </c>
      <c r="AY319" s="25" t="s">
        <v>55</v>
      </c>
      <c r="AZ319" s="25" t="s">
        <v>3830</v>
      </c>
      <c r="BA319" s="27">
        <v>0</v>
      </c>
      <c r="BB319" s="27"/>
      <c r="BC319" s="27"/>
      <c r="BD319" s="25" t="s">
        <v>1557</v>
      </c>
      <c r="BE319" s="25" t="s">
        <v>651</v>
      </c>
      <c r="BF319" s="25" t="s">
        <v>2222</v>
      </c>
      <c r="BG319" s="25" t="s">
        <v>55</v>
      </c>
      <c r="BH319" s="25" t="s">
        <v>4513</v>
      </c>
      <c r="BI319" s="27" t="s">
        <v>4513</v>
      </c>
      <c r="BJ319" s="27" t="e">
        <v>#VALUE!</v>
      </c>
      <c r="BK319" s="27" t="e">
        <v>#VALUE!</v>
      </c>
      <c r="BL319" s="25" t="s">
        <v>4513</v>
      </c>
      <c r="BM319" s="36" t="s">
        <v>4513</v>
      </c>
      <c r="BN319" s="27" t="s">
        <v>4513</v>
      </c>
      <c r="BO319" s="25" t="s">
        <v>3842</v>
      </c>
      <c r="BP319" s="27"/>
      <c r="BQ319" s="25" t="s">
        <v>64</v>
      </c>
      <c r="BR319" s="27"/>
      <c r="BS319" s="27"/>
      <c r="BT319" s="27"/>
      <c r="BU319" s="25">
        <v>309</v>
      </c>
      <c r="BV319" s="25" t="s">
        <v>4697</v>
      </c>
      <c r="BW319" s="25" t="s">
        <v>3858</v>
      </c>
      <c r="BX319" s="27"/>
      <c r="BY319" s="95" t="str">
        <f>IFERROR(
IF(OR(AZ319="anulado",AZ319="stand by"),CONCATENATE(AZ319,": ",AT319),
IF(OR(YEAR(BA319)=2022,YEAR(BA319)=2023),CONCATENATE("Se activó en ",YEAR(BA319)),
IF(AND(OR(AZ319="En proceso",AZ319="facturando"),AND(AV319="-",BA319="")),"Por revisar",
IF(BA319="",IF(AV319="NUEVAS",CONCATENATE("Estado: ",AZ319,", ",AV319),
IF(AX319=Meses!$A$3,"Por revisar",
IF(AT319="","Sin registro","En programación Frcst."))),"En programación")))),
"Error")</f>
        <v>En programación</v>
      </c>
      <c r="BZ319" s="14" t="str">
        <f t="shared" si="12"/>
        <v/>
      </c>
      <c r="CA319" s="95">
        <f>IF(BY319="En programación Frcst.",VLOOKUP(AX319,Meses!$A$1:$H$14,3+HLOOKUP(Cronograma!AV319,Meses!$D$1:$G$2,2,FALSE),FALSE),
IF(BY319="En programación",BA319,""))</f>
        <v>0</v>
      </c>
      <c r="CB319" s="95" t="str">
        <f t="shared" si="13"/>
        <v>1900/1</v>
      </c>
      <c r="CC319" s="91">
        <f>IFERROR(
(VLOOKUP(MONTH(CA319),Meses!$B$3:$C$14,2,FALSE)-DAY(CA319))/VLOOKUP(MONTH(CA319),Meses!$B$3:$C$14,2,FALSE)*CD319,
"")</f>
        <v>472</v>
      </c>
      <c r="CD319" s="92">
        <f t="shared" si="14"/>
        <v>472</v>
      </c>
    </row>
    <row r="320" spans="1:82" ht="47.4" thickBot="1" x14ac:dyDescent="0.6">
      <c r="A320" s="19" t="s">
        <v>976</v>
      </c>
      <c r="B320" s="19" t="s">
        <v>981</v>
      </c>
      <c r="C320" s="19" t="s">
        <v>982</v>
      </c>
      <c r="D320" s="19" t="s">
        <v>650</v>
      </c>
      <c r="E320" s="21">
        <v>45013</v>
      </c>
      <c r="F320" s="21">
        <v>45083.606435185182</v>
      </c>
      <c r="G320" s="21">
        <v>45014</v>
      </c>
      <c r="H320" s="21">
        <v>45027</v>
      </c>
      <c r="I320" s="22"/>
      <c r="J320" s="22"/>
      <c r="K320" s="22">
        <v>0</v>
      </c>
      <c r="L320" s="19">
        <v>2023051544</v>
      </c>
      <c r="M320" s="21">
        <v>45056</v>
      </c>
      <c r="N320" s="21">
        <v>45071</v>
      </c>
      <c r="O320" s="19" t="s">
        <v>128</v>
      </c>
      <c r="P320" s="19" t="s">
        <v>128</v>
      </c>
      <c r="Q320" s="19" t="s">
        <v>55</v>
      </c>
      <c r="R320" s="19">
        <v>2032</v>
      </c>
      <c r="S320" s="19" t="s">
        <v>145</v>
      </c>
      <c r="T320" s="19" t="s">
        <v>145</v>
      </c>
      <c r="U320" s="19" t="e">
        <v>#NAME?</v>
      </c>
      <c r="V320" s="19" t="s">
        <v>80</v>
      </c>
      <c r="W320" s="19" t="s">
        <v>129</v>
      </c>
      <c r="X320" s="23">
        <v>-9</v>
      </c>
      <c r="Y320" s="23">
        <v>-2</v>
      </c>
      <c r="Z320" s="23">
        <v>-9</v>
      </c>
      <c r="AA320" s="23">
        <v>-9</v>
      </c>
      <c r="AB320" s="19" t="s">
        <v>58</v>
      </c>
      <c r="AC320" s="23">
        <v>-6</v>
      </c>
      <c r="AD320" s="19" t="s">
        <v>58</v>
      </c>
      <c r="AE320" s="23">
        <v>-4</v>
      </c>
      <c r="AF320" s="19" t="s">
        <v>58</v>
      </c>
      <c r="AG320" s="23">
        <v>-4</v>
      </c>
      <c r="AH320" s="22">
        <v>0</v>
      </c>
      <c r="AI320" s="19">
        <v>-45013</v>
      </c>
      <c r="AJ320" s="19">
        <v>13</v>
      </c>
      <c r="AK320" s="19">
        <v>-45027</v>
      </c>
      <c r="AL320" s="19" t="s">
        <v>15</v>
      </c>
      <c r="AM320" s="22">
        <v>0</v>
      </c>
      <c r="AN320" s="22" t="s">
        <v>4513</v>
      </c>
      <c r="AO320" s="22"/>
      <c r="AP320" s="19" t="s">
        <v>131</v>
      </c>
      <c r="AQ320" s="19" t="s">
        <v>131</v>
      </c>
      <c r="AR320" s="19" t="s">
        <v>60</v>
      </c>
      <c r="AS320" s="19" t="s">
        <v>55</v>
      </c>
      <c r="AT320" s="19" t="s">
        <v>4583</v>
      </c>
      <c r="AU320" s="42" t="s">
        <v>179</v>
      </c>
      <c r="AV320" s="19" t="s">
        <v>63</v>
      </c>
      <c r="AW320" s="19" t="s">
        <v>63</v>
      </c>
      <c r="AX320" s="19" t="s">
        <v>63</v>
      </c>
      <c r="AY320" s="19" t="s">
        <v>64</v>
      </c>
      <c r="AZ320" s="19" t="s">
        <v>3822</v>
      </c>
      <c r="BA320" s="21">
        <v>45071</v>
      </c>
      <c r="BB320" s="19">
        <v>5</v>
      </c>
      <c r="BC320" s="19">
        <v>2023</v>
      </c>
      <c r="BD320" s="19" t="s">
        <v>653</v>
      </c>
      <c r="BE320" s="19" t="s">
        <v>679</v>
      </c>
      <c r="BF320" s="19" t="s">
        <v>680</v>
      </c>
      <c r="BG320" s="19" t="s">
        <v>55</v>
      </c>
      <c r="BH320" s="19" t="s">
        <v>4513</v>
      </c>
      <c r="BI320" s="48" t="s">
        <v>4513</v>
      </c>
      <c r="BJ320" s="19" t="e">
        <v>#VALUE!</v>
      </c>
      <c r="BK320" s="43" t="e">
        <v>#VALUE!</v>
      </c>
      <c r="BL320" s="19" t="s">
        <v>4513</v>
      </c>
      <c r="BM320" s="32" t="s">
        <v>4513</v>
      </c>
      <c r="BN320" s="22"/>
      <c r="BO320" s="22"/>
      <c r="BP320" s="22"/>
      <c r="BQ320" s="19" t="s">
        <v>64</v>
      </c>
      <c r="BR320" s="22"/>
      <c r="BS320" s="22"/>
      <c r="BT320" s="22"/>
      <c r="BU320" s="19">
        <v>309</v>
      </c>
      <c r="BV320" s="19" t="s">
        <v>4697</v>
      </c>
      <c r="BW320" s="19" t="s">
        <v>3858</v>
      </c>
      <c r="BX320" s="22"/>
      <c r="BY320" s="95" t="str">
        <f>IFERROR(
IF(OR(AZ320="anulado",AZ320="stand by"),CONCATENATE(AZ320,": ",AT320),
IF(OR(YEAR(BA320)=2022,YEAR(BA320)=2023),CONCATENATE("Se activó en ",YEAR(BA320)),
IF(AND(OR(AZ320="En proceso",AZ320="facturando"),AND(AV320="-",BA320="")),"Por revisar",
IF(BA320="",IF(AV320="NUEVAS",CONCATENATE("Estado: ",AZ320,", ",AV320),
IF(AX320=Meses!$A$3,"Por revisar",
IF(AT320="","Sin registro","En programación Frcst."))),"En programación")))),
"Error")</f>
        <v>Se activó en 2023</v>
      </c>
      <c r="BZ320" s="14" t="str">
        <f t="shared" si="12"/>
        <v/>
      </c>
      <c r="CA320" s="95" t="str">
        <f>IF(BY320="En programación Frcst.",VLOOKUP(AX320,Meses!$A$1:$H$14,3+HLOOKUP(Cronograma!AV320,Meses!$D$1:$G$2,2,FALSE),FALSE),
IF(BY320="En programación",BA320,""))</f>
        <v/>
      </c>
      <c r="CB320" s="95" t="str">
        <f t="shared" si="13"/>
        <v/>
      </c>
      <c r="CC320" s="91" t="str">
        <f>IFERROR(
(VLOOKUP(MONTH(CA320),Meses!$B$3:$C$14,2,FALSE)-DAY(CA320))/VLOOKUP(MONTH(CA320),Meses!$B$3:$C$14,2,FALSE)*CD320,
"")</f>
        <v/>
      </c>
      <c r="CD320" s="92">
        <f t="shared" si="14"/>
        <v>2032</v>
      </c>
    </row>
    <row r="321" spans="1:82" ht="31.8" thickBot="1" x14ac:dyDescent="0.6">
      <c r="A321" s="25" t="s">
        <v>837</v>
      </c>
      <c r="B321" s="25" t="s">
        <v>983</v>
      </c>
      <c r="C321" s="25" t="s">
        <v>984</v>
      </c>
      <c r="D321" s="25" t="s">
        <v>53</v>
      </c>
      <c r="E321" s="26">
        <v>45013</v>
      </c>
      <c r="F321" s="26">
        <v>45013</v>
      </c>
      <c r="G321" s="26">
        <v>45014</v>
      </c>
      <c r="H321" s="26">
        <v>45204</v>
      </c>
      <c r="I321" s="26">
        <v>45106</v>
      </c>
      <c r="J321" s="26">
        <v>45106</v>
      </c>
      <c r="K321" s="120" t="s">
        <v>4534</v>
      </c>
      <c r="L321" s="25">
        <v>2023100808</v>
      </c>
      <c r="M321" s="26">
        <v>45205</v>
      </c>
      <c r="N321" s="26">
        <v>45218</v>
      </c>
      <c r="O321" s="25" t="s">
        <v>199</v>
      </c>
      <c r="P321" s="25" t="s">
        <v>199</v>
      </c>
      <c r="Q321" s="25" t="s">
        <v>55</v>
      </c>
      <c r="R321" s="25">
        <v>2040</v>
      </c>
      <c r="S321" s="25" t="s">
        <v>4603</v>
      </c>
      <c r="T321" s="25" t="s">
        <v>4603</v>
      </c>
      <c r="U321" s="25" t="e">
        <v>#NAME?</v>
      </c>
      <c r="V321" s="25" t="s">
        <v>80</v>
      </c>
      <c r="W321" s="25" t="s">
        <v>129</v>
      </c>
      <c r="X321" s="23">
        <v>45097</v>
      </c>
      <c r="Y321" s="23">
        <v>45104</v>
      </c>
      <c r="Z321" s="23">
        <v>45097</v>
      </c>
      <c r="AA321" s="23">
        <v>45097</v>
      </c>
      <c r="AB321" s="25" t="s">
        <v>58</v>
      </c>
      <c r="AC321" s="23">
        <v>45100</v>
      </c>
      <c r="AD321" s="25" t="s">
        <v>58</v>
      </c>
      <c r="AE321" s="23">
        <v>45102</v>
      </c>
      <c r="AF321" s="25" t="s">
        <v>58</v>
      </c>
      <c r="AG321" s="23">
        <v>45102</v>
      </c>
      <c r="AH321" s="26">
        <v>45106</v>
      </c>
      <c r="AI321" s="25">
        <v>93</v>
      </c>
      <c r="AJ321" s="25">
        <v>190</v>
      </c>
      <c r="AK321" s="25">
        <v>-98</v>
      </c>
      <c r="AL321" s="27" t="s">
        <v>4513</v>
      </c>
      <c r="AM321" s="25" t="s">
        <v>4536</v>
      </c>
      <c r="AN321" s="25">
        <v>29</v>
      </c>
      <c r="AO321" s="25" t="s">
        <v>985</v>
      </c>
      <c r="AP321" s="25" t="s">
        <v>201</v>
      </c>
      <c r="AQ321" s="25" t="s">
        <v>140</v>
      </c>
      <c r="AR321" s="25" t="s">
        <v>60</v>
      </c>
      <c r="AS321" s="25" t="s">
        <v>55</v>
      </c>
      <c r="AT321" s="25" t="s">
        <v>61</v>
      </c>
      <c r="AU321" s="25" t="s">
        <v>132</v>
      </c>
      <c r="AV321" s="25" t="s">
        <v>63</v>
      </c>
      <c r="AW321" s="25" t="s">
        <v>63</v>
      </c>
      <c r="AX321" s="25" t="s">
        <v>63</v>
      </c>
      <c r="AY321" s="25" t="s">
        <v>64</v>
      </c>
      <c r="AZ321" s="25" t="s">
        <v>3822</v>
      </c>
      <c r="BA321" s="26">
        <v>45218</v>
      </c>
      <c r="BB321" s="25">
        <v>10</v>
      </c>
      <c r="BC321" s="25">
        <v>2023</v>
      </c>
      <c r="BD321" s="25" t="s">
        <v>63</v>
      </c>
      <c r="BE321" s="25" t="s">
        <v>63</v>
      </c>
      <c r="BF321" s="25" t="s">
        <v>63</v>
      </c>
      <c r="BG321" s="25" t="s">
        <v>64</v>
      </c>
      <c r="BH321" s="27" t="s">
        <v>4513</v>
      </c>
      <c r="BI321" s="27" t="s">
        <v>4513</v>
      </c>
      <c r="BJ321" s="27"/>
      <c r="BK321" s="27"/>
      <c r="BL321" s="25" t="s">
        <v>4513</v>
      </c>
      <c r="BM321" s="27" t="s">
        <v>4513</v>
      </c>
      <c r="BN321" s="27" t="s">
        <v>4513</v>
      </c>
      <c r="BO321" s="27"/>
      <c r="BP321" s="27"/>
      <c r="BQ321" s="25" t="s">
        <v>64</v>
      </c>
      <c r="BR321" s="27"/>
      <c r="BS321" s="27"/>
      <c r="BT321" s="25">
        <v>93</v>
      </c>
      <c r="BU321" s="27"/>
      <c r="BV321" s="25"/>
      <c r="BW321" s="25"/>
      <c r="BX321" s="25">
        <v>2023</v>
      </c>
      <c r="BY321" s="95" t="str">
        <f>IFERROR(
IF(OR(AZ321="anulado",AZ321="stand by"),CONCATENATE(AZ321,": ",AT321),
IF(OR(YEAR(BA321)=2022,YEAR(BA321)=2023),CONCATENATE("Se activó en ",YEAR(BA321)),
IF(AND(OR(AZ321="En proceso",AZ321="facturando"),AND(AV321="-",BA321="")),"Por revisar",
IF(BA321="",IF(AV321="NUEVAS",CONCATENATE("Estado: ",AZ321,", ",AV321),
IF(AX321=Meses!$A$3,"Por revisar",
IF(AT321="","Sin registro","En programación Frcst."))),"En programación")))),
"Error")</f>
        <v>Se activó en 2023</v>
      </c>
      <c r="BZ321" s="14" t="str">
        <f t="shared" si="12"/>
        <v/>
      </c>
      <c r="CA321" s="95" t="str">
        <f>IF(BY321="En programación Frcst.",VLOOKUP(AX321,Meses!$A$1:$H$14,3+HLOOKUP(Cronograma!AV321,Meses!$D$1:$G$2,2,FALSE),FALSE),
IF(BY321="En programación",BA321,""))</f>
        <v/>
      </c>
      <c r="CB321" s="95" t="str">
        <f t="shared" si="13"/>
        <v/>
      </c>
      <c r="CC321" s="91" t="str">
        <f>IFERROR(
(VLOOKUP(MONTH(CA321),Meses!$B$3:$C$14,2,FALSE)-DAY(CA321))/VLOOKUP(MONTH(CA321),Meses!$B$3:$C$14,2,FALSE)*CD321,
"")</f>
        <v/>
      </c>
      <c r="CD321" s="92">
        <f t="shared" si="14"/>
        <v>2040</v>
      </c>
    </row>
    <row r="322" spans="1:82" ht="31.8" thickBot="1" x14ac:dyDescent="0.6">
      <c r="A322" s="19" t="s">
        <v>837</v>
      </c>
      <c r="B322" s="19" t="s">
        <v>986</v>
      </c>
      <c r="C322" s="19" t="s">
        <v>987</v>
      </c>
      <c r="D322" s="19" t="s">
        <v>53</v>
      </c>
      <c r="E322" s="21">
        <v>45013</v>
      </c>
      <c r="F322" s="21">
        <v>45188.592824074083</v>
      </c>
      <c r="G322" s="21">
        <v>45014</v>
      </c>
      <c r="H322" s="21">
        <v>45090</v>
      </c>
      <c r="I322" s="21">
        <v>45106</v>
      </c>
      <c r="J322" s="21">
        <v>45106</v>
      </c>
      <c r="K322" s="119" t="s">
        <v>4534</v>
      </c>
      <c r="L322" s="19">
        <v>2023100819</v>
      </c>
      <c r="M322" s="21">
        <v>45205</v>
      </c>
      <c r="N322" s="21">
        <v>45218</v>
      </c>
      <c r="O322" s="19" t="s">
        <v>199</v>
      </c>
      <c r="P322" s="19" t="s">
        <v>199</v>
      </c>
      <c r="Q322" s="19" t="s">
        <v>55</v>
      </c>
      <c r="R322" s="19">
        <v>996</v>
      </c>
      <c r="S322" s="19" t="s">
        <v>4603</v>
      </c>
      <c r="T322" s="19" t="s">
        <v>4603</v>
      </c>
      <c r="U322" s="19" t="e">
        <v>#NAME?</v>
      </c>
      <c r="V322" s="19" t="s">
        <v>80</v>
      </c>
      <c r="W322" s="19" t="s">
        <v>129</v>
      </c>
      <c r="X322" s="23">
        <v>45097</v>
      </c>
      <c r="Y322" s="23">
        <v>45104</v>
      </c>
      <c r="Z322" s="23">
        <v>45097</v>
      </c>
      <c r="AA322" s="23">
        <v>45097</v>
      </c>
      <c r="AB322" s="19" t="s">
        <v>58</v>
      </c>
      <c r="AC322" s="23">
        <v>45100</v>
      </c>
      <c r="AD322" s="19" t="s">
        <v>58</v>
      </c>
      <c r="AE322" s="23">
        <v>45102</v>
      </c>
      <c r="AF322" s="19" t="s">
        <v>58</v>
      </c>
      <c r="AG322" s="23">
        <v>45102</v>
      </c>
      <c r="AH322" s="21">
        <v>45106</v>
      </c>
      <c r="AI322" s="19">
        <v>93</v>
      </c>
      <c r="AJ322" s="19">
        <v>76</v>
      </c>
      <c r="AK322" s="19">
        <v>16</v>
      </c>
      <c r="AL322" s="22" t="s">
        <v>4513</v>
      </c>
      <c r="AM322" s="19" t="s">
        <v>4536</v>
      </c>
      <c r="AN322" s="19">
        <v>29</v>
      </c>
      <c r="AO322" s="19" t="s">
        <v>986</v>
      </c>
      <c r="AP322" s="19" t="s">
        <v>201</v>
      </c>
      <c r="AQ322" s="19" t="s">
        <v>140</v>
      </c>
      <c r="AR322" s="19" t="s">
        <v>60</v>
      </c>
      <c r="AS322" s="19" t="s">
        <v>55</v>
      </c>
      <c r="AT322" s="19" t="s">
        <v>61</v>
      </c>
      <c r="AU322" s="19" t="s">
        <v>132</v>
      </c>
      <c r="AV322" s="19" t="s">
        <v>63</v>
      </c>
      <c r="AW322" s="19" t="s">
        <v>63</v>
      </c>
      <c r="AX322" s="19" t="s">
        <v>63</v>
      </c>
      <c r="AY322" s="19" t="s">
        <v>64</v>
      </c>
      <c r="AZ322" s="19" t="s">
        <v>3822</v>
      </c>
      <c r="BA322" s="21">
        <v>45218</v>
      </c>
      <c r="BB322" s="19">
        <v>10</v>
      </c>
      <c r="BC322" s="19">
        <v>2023</v>
      </c>
      <c r="BD322" s="19" t="s">
        <v>63</v>
      </c>
      <c r="BE322" s="19" t="s">
        <v>63</v>
      </c>
      <c r="BF322" s="19" t="s">
        <v>63</v>
      </c>
      <c r="BG322" s="19" t="s">
        <v>64</v>
      </c>
      <c r="BH322" s="22" t="s">
        <v>4513</v>
      </c>
      <c r="BI322" s="22" t="s">
        <v>4513</v>
      </c>
      <c r="BJ322" s="22"/>
      <c r="BK322" s="22"/>
      <c r="BL322" s="19" t="s">
        <v>4513</v>
      </c>
      <c r="BM322" s="22" t="s">
        <v>4513</v>
      </c>
      <c r="BN322" s="22" t="s">
        <v>4513</v>
      </c>
      <c r="BO322" s="22"/>
      <c r="BP322" s="22"/>
      <c r="BQ322" s="19" t="s">
        <v>64</v>
      </c>
      <c r="BR322" s="22"/>
      <c r="BS322" s="22"/>
      <c r="BT322" s="19">
        <v>93</v>
      </c>
      <c r="BU322" s="22"/>
      <c r="BV322" s="19"/>
      <c r="BW322" s="19"/>
      <c r="BX322" s="19">
        <v>2023</v>
      </c>
      <c r="BY322" s="95" t="str">
        <f>IFERROR(
IF(OR(AZ322="anulado",AZ322="stand by"),CONCATENATE(AZ322,": ",AT322),
IF(OR(YEAR(BA322)=2022,YEAR(BA322)=2023),CONCATENATE("Se activó en ",YEAR(BA322)),
IF(AND(OR(AZ322="En proceso",AZ322="facturando"),AND(AV322="-",BA322="")),"Por revisar",
IF(BA322="",IF(AV322="NUEVAS",CONCATENATE("Estado: ",AZ322,", ",AV322),
IF(AX322=Meses!$A$3,"Por revisar",
IF(AT322="","Sin registro","En programación Frcst."))),"En programación")))),
"Error")</f>
        <v>Se activó en 2023</v>
      </c>
      <c r="BZ322" s="14" t="str">
        <f t="shared" si="12"/>
        <v/>
      </c>
      <c r="CA322" s="95" t="str">
        <f>IF(BY322="En programación Frcst.",VLOOKUP(AX322,Meses!$A$1:$H$14,3+HLOOKUP(Cronograma!AV322,Meses!$D$1:$G$2,2,FALSE),FALSE),
IF(BY322="En programación",BA322,""))</f>
        <v/>
      </c>
      <c r="CB322" s="95" t="str">
        <f t="shared" si="13"/>
        <v/>
      </c>
      <c r="CC322" s="91" t="str">
        <f>IFERROR(
(VLOOKUP(MONTH(CA322),Meses!$B$3:$C$14,2,FALSE)-DAY(CA322))/VLOOKUP(MONTH(CA322),Meses!$B$3:$C$14,2,FALSE)*CD322,
"")</f>
        <v/>
      </c>
      <c r="CD322" s="92">
        <f t="shared" si="14"/>
        <v>996</v>
      </c>
    </row>
    <row r="323" spans="1:82" ht="47.4" thickBot="1" x14ac:dyDescent="0.6">
      <c r="A323" s="25" t="s">
        <v>933</v>
      </c>
      <c r="B323" s="25" t="s">
        <v>988</v>
      </c>
      <c r="C323" s="25" t="s">
        <v>989</v>
      </c>
      <c r="D323" s="25" t="s">
        <v>53</v>
      </c>
      <c r="E323" s="26">
        <v>45013</v>
      </c>
      <c r="F323" s="26">
        <v>45062.796597222223</v>
      </c>
      <c r="G323" s="26">
        <v>45013</v>
      </c>
      <c r="H323" s="26">
        <v>45034</v>
      </c>
      <c r="I323" s="26">
        <v>45030</v>
      </c>
      <c r="J323" s="26">
        <v>45030</v>
      </c>
      <c r="K323" s="120" t="s">
        <v>4550</v>
      </c>
      <c r="L323" s="25">
        <v>2023042558</v>
      </c>
      <c r="M323" s="26">
        <v>45043</v>
      </c>
      <c r="N323" s="26">
        <v>45057</v>
      </c>
      <c r="O323" s="25" t="s">
        <v>135</v>
      </c>
      <c r="P323" s="25" t="s">
        <v>135</v>
      </c>
      <c r="Q323" s="25" t="s">
        <v>55</v>
      </c>
      <c r="R323" s="25">
        <v>6465</v>
      </c>
      <c r="S323" s="25" t="s">
        <v>4584</v>
      </c>
      <c r="T323" s="25" t="s">
        <v>4584</v>
      </c>
      <c r="U323" s="25" t="e">
        <v>#NAME?</v>
      </c>
      <c r="V323" s="25" t="s">
        <v>80</v>
      </c>
      <c r="W323" s="25" t="s">
        <v>352</v>
      </c>
      <c r="X323" s="23">
        <v>45017</v>
      </c>
      <c r="Y323" s="23">
        <v>45024</v>
      </c>
      <c r="Z323" s="23">
        <v>45017</v>
      </c>
      <c r="AA323" s="23">
        <v>45017</v>
      </c>
      <c r="AB323" s="23">
        <v>45020</v>
      </c>
      <c r="AC323" s="23">
        <v>45024</v>
      </c>
      <c r="AD323" s="25" t="s">
        <v>58</v>
      </c>
      <c r="AE323" s="23">
        <v>45026</v>
      </c>
      <c r="AF323" s="25" t="s">
        <v>58</v>
      </c>
      <c r="AG323" s="23">
        <v>45026</v>
      </c>
      <c r="AH323" s="26">
        <v>45030</v>
      </c>
      <c r="AI323" s="25">
        <v>17</v>
      </c>
      <c r="AJ323" s="25">
        <v>21</v>
      </c>
      <c r="AK323" s="25">
        <v>-4</v>
      </c>
      <c r="AL323" s="25" t="s">
        <v>15</v>
      </c>
      <c r="AM323" s="25" t="s">
        <v>4552</v>
      </c>
      <c r="AN323" s="25">
        <v>14</v>
      </c>
      <c r="AO323" s="27"/>
      <c r="AP323" s="25" t="s">
        <v>664</v>
      </c>
      <c r="AQ323" s="25" t="s">
        <v>140</v>
      </c>
      <c r="AR323" s="25" t="s">
        <v>60</v>
      </c>
      <c r="AS323" s="25" t="s">
        <v>55</v>
      </c>
      <c r="AT323" s="25" t="s">
        <v>61</v>
      </c>
      <c r="AU323" s="25" t="s">
        <v>132</v>
      </c>
      <c r="AV323" s="25" t="s">
        <v>63</v>
      </c>
      <c r="AW323" s="25" t="s">
        <v>63</v>
      </c>
      <c r="AX323" s="25" t="s">
        <v>63</v>
      </c>
      <c r="AY323" s="25" t="s">
        <v>64</v>
      </c>
      <c r="AZ323" s="25" t="s">
        <v>3822</v>
      </c>
      <c r="BA323" s="26">
        <v>45057</v>
      </c>
      <c r="BB323" s="25">
        <v>5</v>
      </c>
      <c r="BC323" s="25">
        <v>2023</v>
      </c>
      <c r="BD323" s="25" t="s">
        <v>63</v>
      </c>
      <c r="BE323" s="25" t="s">
        <v>63</v>
      </c>
      <c r="BF323" s="25" t="s">
        <v>63</v>
      </c>
      <c r="BG323" s="25" t="s">
        <v>64</v>
      </c>
      <c r="BH323" s="27" t="s">
        <v>4513</v>
      </c>
      <c r="BI323" s="27" t="s">
        <v>4513</v>
      </c>
      <c r="BJ323" s="27"/>
      <c r="BK323" s="27"/>
      <c r="BL323" s="25" t="s">
        <v>4513</v>
      </c>
      <c r="BM323" s="27" t="s">
        <v>4513</v>
      </c>
      <c r="BN323" s="27" t="s">
        <v>4513</v>
      </c>
      <c r="BO323" s="27"/>
      <c r="BP323" s="27"/>
      <c r="BQ323" s="25" t="s">
        <v>64</v>
      </c>
      <c r="BR323" s="27"/>
      <c r="BS323" s="27"/>
      <c r="BT323" s="25">
        <v>17</v>
      </c>
      <c r="BU323" s="27"/>
      <c r="BV323" s="25"/>
      <c r="BW323" s="25"/>
      <c r="BX323" s="25">
        <v>2023</v>
      </c>
      <c r="BY323" s="95" t="str">
        <f>IFERROR(
IF(OR(AZ323="anulado",AZ323="stand by"),CONCATENATE(AZ323,": ",AT323),
IF(OR(YEAR(BA323)=2022,YEAR(BA323)=2023),CONCATENATE("Se activó en ",YEAR(BA323)),
IF(AND(OR(AZ323="En proceso",AZ323="facturando"),AND(AV323="-",BA323="")),"Por revisar",
IF(BA323="",IF(AV323="NUEVAS",CONCATENATE("Estado: ",AZ323,", ",AV323),
IF(AX323=Meses!$A$3,"Por revisar",
IF(AT323="","Sin registro","En programación Frcst."))),"En programación")))),
"Error")</f>
        <v>Se activó en 2023</v>
      </c>
      <c r="BZ323" s="14" t="str">
        <f t="shared" ref="BZ323:BZ386" si="15">IF(BY323="Por revisar",CONCATENATE("programación de act. ",AY323,", estado: ",AZ323,", Comercializador: ",O323,", Etapa: ",AT323),"")</f>
        <v/>
      </c>
      <c r="CA323" s="95" t="str">
        <f>IF(BY323="En programación Frcst.",VLOOKUP(AX323,Meses!$A$1:$H$14,3+HLOOKUP(Cronograma!AV323,Meses!$D$1:$G$2,2,FALSE),FALSE),
IF(BY323="En programación",BA323,""))</f>
        <v/>
      </c>
      <c r="CB323" s="95" t="str">
        <f t="shared" ref="CB323:CB386" si="16">IFERROR(CONCATENATE(YEAR(CA323),"/",MONTH(CA323)),"")</f>
        <v/>
      </c>
      <c r="CC323" s="91" t="str">
        <f>IFERROR(
(VLOOKUP(MONTH(CA323),Meses!$B$3:$C$14,2,FALSE)-DAY(CA323))/VLOOKUP(MONTH(CA323),Meses!$B$3:$C$14,2,FALSE)*CD323,
"")</f>
        <v/>
      </c>
      <c r="CD323" s="92">
        <f t="shared" ref="CD323:CD386" si="17">R323</f>
        <v>6465</v>
      </c>
    </row>
    <row r="324" spans="1:82" ht="47.4" thickBot="1" x14ac:dyDescent="0.6">
      <c r="A324" s="19" t="s">
        <v>933</v>
      </c>
      <c r="B324" s="19" t="s">
        <v>990</v>
      </c>
      <c r="C324" s="19" t="s">
        <v>991</v>
      </c>
      <c r="D324" s="19" t="s">
        <v>53</v>
      </c>
      <c r="E324" s="21">
        <v>45013</v>
      </c>
      <c r="F324" s="21">
        <v>45066.769895833328</v>
      </c>
      <c r="G324" s="21">
        <v>45013</v>
      </c>
      <c r="H324" s="21">
        <v>45034</v>
      </c>
      <c r="I324" s="21">
        <v>45030</v>
      </c>
      <c r="J324" s="21">
        <v>45030</v>
      </c>
      <c r="K324" s="119" t="s">
        <v>4550</v>
      </c>
      <c r="L324" s="19">
        <v>2023050269</v>
      </c>
      <c r="M324" s="21">
        <v>45043</v>
      </c>
      <c r="N324" s="21">
        <v>45064</v>
      </c>
      <c r="O324" s="19" t="s">
        <v>135</v>
      </c>
      <c r="P324" s="19" t="s">
        <v>135</v>
      </c>
      <c r="Q324" s="19" t="s">
        <v>55</v>
      </c>
      <c r="R324" s="19">
        <v>645</v>
      </c>
      <c r="S324" s="19" t="s">
        <v>4584</v>
      </c>
      <c r="T324" s="19" t="s">
        <v>4584</v>
      </c>
      <c r="U324" s="19" t="e">
        <v>#NAME?</v>
      </c>
      <c r="V324" s="19" t="s">
        <v>80</v>
      </c>
      <c r="W324" s="19" t="s">
        <v>352</v>
      </c>
      <c r="X324" s="23">
        <v>45017</v>
      </c>
      <c r="Y324" s="23">
        <v>45024</v>
      </c>
      <c r="Z324" s="23">
        <v>45017</v>
      </c>
      <c r="AA324" s="23">
        <v>45017</v>
      </c>
      <c r="AB324" s="23">
        <v>45020</v>
      </c>
      <c r="AC324" s="23">
        <v>45024</v>
      </c>
      <c r="AD324" s="19" t="s">
        <v>58</v>
      </c>
      <c r="AE324" s="23">
        <v>45026</v>
      </c>
      <c r="AF324" s="19" t="s">
        <v>58</v>
      </c>
      <c r="AG324" s="23">
        <v>45026</v>
      </c>
      <c r="AH324" s="21">
        <v>45030</v>
      </c>
      <c r="AI324" s="19">
        <v>17</v>
      </c>
      <c r="AJ324" s="19">
        <v>21</v>
      </c>
      <c r="AK324" s="19">
        <v>-4</v>
      </c>
      <c r="AL324" s="19" t="s">
        <v>15</v>
      </c>
      <c r="AM324" s="19" t="s">
        <v>4552</v>
      </c>
      <c r="AN324" s="19">
        <v>14</v>
      </c>
      <c r="AO324" s="22"/>
      <c r="AP324" s="19" t="s">
        <v>664</v>
      </c>
      <c r="AQ324" s="19" t="s">
        <v>140</v>
      </c>
      <c r="AR324" s="19" t="s">
        <v>60</v>
      </c>
      <c r="AS324" s="19" t="s">
        <v>55</v>
      </c>
      <c r="AT324" s="19" t="s">
        <v>61</v>
      </c>
      <c r="AU324" s="19" t="s">
        <v>132</v>
      </c>
      <c r="AV324" s="19" t="s">
        <v>63</v>
      </c>
      <c r="AW324" s="19" t="s">
        <v>63</v>
      </c>
      <c r="AX324" s="19" t="s">
        <v>63</v>
      </c>
      <c r="AY324" s="19" t="s">
        <v>64</v>
      </c>
      <c r="AZ324" s="19" t="s">
        <v>3822</v>
      </c>
      <c r="BA324" s="21">
        <v>45064</v>
      </c>
      <c r="BB324" s="19">
        <v>5</v>
      </c>
      <c r="BC324" s="19">
        <v>2023</v>
      </c>
      <c r="BD324" s="19" t="s">
        <v>63</v>
      </c>
      <c r="BE324" s="19" t="s">
        <v>63</v>
      </c>
      <c r="BF324" s="19" t="s">
        <v>63</v>
      </c>
      <c r="BG324" s="19" t="s">
        <v>64</v>
      </c>
      <c r="BH324" s="22" t="s">
        <v>4513</v>
      </c>
      <c r="BI324" s="22" t="s">
        <v>4513</v>
      </c>
      <c r="BJ324" s="22"/>
      <c r="BK324" s="22"/>
      <c r="BL324" s="19" t="s">
        <v>4513</v>
      </c>
      <c r="BM324" s="22" t="s">
        <v>4513</v>
      </c>
      <c r="BN324" s="22" t="s">
        <v>4513</v>
      </c>
      <c r="BO324" s="22"/>
      <c r="BP324" s="22"/>
      <c r="BQ324" s="19" t="s">
        <v>64</v>
      </c>
      <c r="BR324" s="22"/>
      <c r="BS324" s="22"/>
      <c r="BT324" s="19">
        <v>17</v>
      </c>
      <c r="BU324" s="22"/>
      <c r="BV324" s="19"/>
      <c r="BW324" s="19"/>
      <c r="BX324" s="19">
        <v>2023</v>
      </c>
      <c r="BY324" s="95" t="str">
        <f>IFERROR(
IF(OR(AZ324="anulado",AZ324="stand by"),CONCATENATE(AZ324,": ",AT324),
IF(OR(YEAR(BA324)=2022,YEAR(BA324)=2023),CONCATENATE("Se activó en ",YEAR(BA324)),
IF(AND(OR(AZ324="En proceso",AZ324="facturando"),AND(AV324="-",BA324="")),"Por revisar",
IF(BA324="",IF(AV324="NUEVAS",CONCATENATE("Estado: ",AZ324,", ",AV324),
IF(AX324=Meses!$A$3,"Por revisar",
IF(AT324="","Sin registro","En programación Frcst."))),"En programación")))),
"Error")</f>
        <v>Se activó en 2023</v>
      </c>
      <c r="BZ324" s="14" t="str">
        <f t="shared" si="15"/>
        <v/>
      </c>
      <c r="CA324" s="95" t="str">
        <f>IF(BY324="En programación Frcst.",VLOOKUP(AX324,Meses!$A$1:$H$14,3+HLOOKUP(Cronograma!AV324,Meses!$D$1:$G$2,2,FALSE),FALSE),
IF(BY324="En programación",BA324,""))</f>
        <v/>
      </c>
      <c r="CB324" s="95" t="str">
        <f t="shared" si="16"/>
        <v/>
      </c>
      <c r="CC324" s="91" t="str">
        <f>IFERROR(
(VLOOKUP(MONTH(CA324),Meses!$B$3:$C$14,2,FALSE)-DAY(CA324))/VLOOKUP(MONTH(CA324),Meses!$B$3:$C$14,2,FALSE)*CD324,
"")</f>
        <v/>
      </c>
      <c r="CD324" s="92">
        <f t="shared" si="17"/>
        <v>645</v>
      </c>
    </row>
    <row r="325" spans="1:82" ht="47.4" thickBot="1" x14ac:dyDescent="0.6">
      <c r="A325" s="25" t="s">
        <v>933</v>
      </c>
      <c r="B325" s="25" t="s">
        <v>992</v>
      </c>
      <c r="C325" s="25" t="s">
        <v>993</v>
      </c>
      <c r="D325" s="29" t="s">
        <v>144</v>
      </c>
      <c r="E325" s="26">
        <v>45013</v>
      </c>
      <c r="F325" s="26">
        <v>45161.438298611109</v>
      </c>
      <c r="G325" s="26">
        <v>45013</v>
      </c>
      <c r="H325" s="26">
        <v>45034</v>
      </c>
      <c r="I325" s="27"/>
      <c r="J325" s="27"/>
      <c r="K325" s="27">
        <v>0</v>
      </c>
      <c r="L325" s="27"/>
      <c r="M325" s="27"/>
      <c r="N325" s="27"/>
      <c r="O325" s="25" t="s">
        <v>135</v>
      </c>
      <c r="P325" s="25" t="s">
        <v>135</v>
      </c>
      <c r="Q325" s="25" t="s">
        <v>55</v>
      </c>
      <c r="R325" s="25">
        <v>6767</v>
      </c>
      <c r="S325" s="25" t="s">
        <v>145</v>
      </c>
      <c r="T325" s="25" t="s">
        <v>145</v>
      </c>
      <c r="U325" s="25" t="e">
        <v>#NAME?</v>
      </c>
      <c r="V325" s="25" t="s">
        <v>80</v>
      </c>
      <c r="W325" s="25" t="s">
        <v>352</v>
      </c>
      <c r="X325" s="23">
        <v>-13</v>
      </c>
      <c r="Y325" s="23">
        <v>-6</v>
      </c>
      <c r="Z325" s="23">
        <v>-13</v>
      </c>
      <c r="AA325" s="23">
        <v>-13</v>
      </c>
      <c r="AB325" s="23">
        <v>-10</v>
      </c>
      <c r="AC325" s="23">
        <v>-6</v>
      </c>
      <c r="AD325" s="25" t="s">
        <v>58</v>
      </c>
      <c r="AE325" s="23">
        <v>-4</v>
      </c>
      <c r="AF325" s="25" t="s">
        <v>58</v>
      </c>
      <c r="AG325" s="23">
        <v>-4</v>
      </c>
      <c r="AH325" s="27">
        <v>0</v>
      </c>
      <c r="AI325" s="25">
        <v>-45013</v>
      </c>
      <c r="AJ325" s="25">
        <v>21</v>
      </c>
      <c r="AK325" s="25">
        <v>-45034</v>
      </c>
      <c r="AL325" s="25" t="s">
        <v>15</v>
      </c>
      <c r="AM325" s="27">
        <v>0</v>
      </c>
      <c r="AN325" s="27" t="s">
        <v>4513</v>
      </c>
      <c r="AO325" s="27"/>
      <c r="AP325" s="25" t="s">
        <v>139</v>
      </c>
      <c r="AQ325" s="25" t="s">
        <v>140</v>
      </c>
      <c r="AR325" s="25" t="s">
        <v>60</v>
      </c>
      <c r="AS325" s="25" t="s">
        <v>55</v>
      </c>
      <c r="AT325" s="25" t="s">
        <v>146</v>
      </c>
      <c r="AU325" s="25" t="s">
        <v>132</v>
      </c>
      <c r="AV325" s="25" t="s">
        <v>63</v>
      </c>
      <c r="AW325" s="25" t="s">
        <v>63</v>
      </c>
      <c r="AX325" s="25" t="s">
        <v>63</v>
      </c>
      <c r="AY325" s="25" t="s">
        <v>64</v>
      </c>
      <c r="AZ325" s="25" t="s">
        <v>3825</v>
      </c>
      <c r="BA325" s="27">
        <v>0</v>
      </c>
      <c r="BB325" s="27"/>
      <c r="BC325" s="27"/>
      <c r="BD325" s="25" t="s">
        <v>63</v>
      </c>
      <c r="BE325" s="25" t="s">
        <v>63</v>
      </c>
      <c r="BF325" s="25" t="s">
        <v>680</v>
      </c>
      <c r="BG325" s="25" t="s">
        <v>64</v>
      </c>
      <c r="BH325" s="25" t="s">
        <v>4513</v>
      </c>
      <c r="BI325" s="27" t="s">
        <v>4513</v>
      </c>
      <c r="BJ325" s="27"/>
      <c r="BK325" s="27"/>
      <c r="BL325" s="25" t="s">
        <v>4513</v>
      </c>
      <c r="BM325" s="36" t="s">
        <v>4513</v>
      </c>
      <c r="BN325" s="27" t="s">
        <v>4513</v>
      </c>
      <c r="BO325" s="28" t="s">
        <v>3855</v>
      </c>
      <c r="BP325" s="27"/>
      <c r="BQ325" s="25" t="s">
        <v>55</v>
      </c>
      <c r="BR325" s="28" t="s">
        <v>3856</v>
      </c>
      <c r="BS325" s="27"/>
      <c r="BT325" s="27"/>
      <c r="BU325" s="25">
        <v>309</v>
      </c>
      <c r="BV325" s="25"/>
      <c r="BW325" s="25" t="s">
        <v>3823</v>
      </c>
      <c r="BX325" s="27"/>
      <c r="BY325" s="95" t="str">
        <f>IFERROR(
IF(OR(AZ325="anulado",AZ325="stand by"),CONCATENATE(AZ325,": ",AT325),
IF(OR(YEAR(BA325)=2022,YEAR(BA325)=2023),CONCATENATE("Se activó en ",YEAR(BA325)),
IF(AND(OR(AZ325="En proceso",AZ325="facturando"),AND(AV325="-",BA325="")),"Por revisar",
IF(BA325="",IF(AV325="NUEVAS",CONCATENATE("Estado: ",AZ325,", ",AV325),
IF(AX325=Meses!$A$3,"Por revisar",
IF(AT325="","Sin registro","En programación Frcst."))),"En programación")))),
"Error")</f>
        <v>stand by: Devolver Sales</v>
      </c>
      <c r="BZ325" s="14" t="str">
        <f t="shared" si="15"/>
        <v/>
      </c>
      <c r="CA325" s="95" t="str">
        <f>IF(BY325="En programación Frcst.",VLOOKUP(AX325,Meses!$A$1:$H$14,3+HLOOKUP(Cronograma!AV325,Meses!$D$1:$G$2,2,FALSE),FALSE),
IF(BY325="En programación",BA325,""))</f>
        <v/>
      </c>
      <c r="CB325" s="95" t="str">
        <f t="shared" si="16"/>
        <v/>
      </c>
      <c r="CC325" s="91" t="str">
        <f>IFERROR(
(VLOOKUP(MONTH(CA325),Meses!$B$3:$C$14,2,FALSE)-DAY(CA325))/VLOOKUP(MONTH(CA325),Meses!$B$3:$C$14,2,FALSE)*CD325,
"")</f>
        <v/>
      </c>
      <c r="CD325" s="92">
        <f t="shared" si="17"/>
        <v>6767</v>
      </c>
    </row>
    <row r="326" spans="1:82" ht="47.4" thickBot="1" x14ac:dyDescent="0.6">
      <c r="A326" s="19" t="s">
        <v>933</v>
      </c>
      <c r="B326" s="19" t="s">
        <v>994</v>
      </c>
      <c r="C326" s="19" t="s">
        <v>995</v>
      </c>
      <c r="D326" s="19" t="s">
        <v>53</v>
      </c>
      <c r="E326" s="21">
        <v>45013</v>
      </c>
      <c r="F326" s="21">
        <v>45163.636273148149</v>
      </c>
      <c r="G326" s="21">
        <v>45013</v>
      </c>
      <c r="H326" s="21">
        <v>45034</v>
      </c>
      <c r="I326" s="21">
        <v>45143</v>
      </c>
      <c r="J326" s="21">
        <v>45143</v>
      </c>
      <c r="K326" s="119" t="s">
        <v>4585</v>
      </c>
      <c r="L326" s="19">
        <v>2023120159</v>
      </c>
      <c r="M326" s="21">
        <v>45261</v>
      </c>
      <c r="N326" s="21">
        <v>45274</v>
      </c>
      <c r="O326" s="19" t="s">
        <v>135</v>
      </c>
      <c r="P326" s="19" t="s">
        <v>135</v>
      </c>
      <c r="Q326" s="19" t="s">
        <v>55</v>
      </c>
      <c r="R326" s="19">
        <v>3540</v>
      </c>
      <c r="S326" s="19" t="s">
        <v>4606</v>
      </c>
      <c r="T326" s="19" t="s">
        <v>4606</v>
      </c>
      <c r="U326" s="19" t="e">
        <v>#NAME?</v>
      </c>
      <c r="V326" s="19" t="s">
        <v>80</v>
      </c>
      <c r="W326" s="19" t="s">
        <v>352</v>
      </c>
      <c r="X326" s="23">
        <v>45130</v>
      </c>
      <c r="Y326" s="23">
        <v>45137</v>
      </c>
      <c r="Z326" s="23">
        <v>45130</v>
      </c>
      <c r="AA326" s="23">
        <v>45130</v>
      </c>
      <c r="AB326" s="23">
        <v>45133</v>
      </c>
      <c r="AC326" s="23">
        <v>45137</v>
      </c>
      <c r="AD326" s="19" t="s">
        <v>58</v>
      </c>
      <c r="AE326" s="23">
        <v>45139</v>
      </c>
      <c r="AF326" s="19" t="s">
        <v>58</v>
      </c>
      <c r="AG326" s="23">
        <v>45139</v>
      </c>
      <c r="AH326" s="21">
        <v>45143</v>
      </c>
      <c r="AI326" s="19">
        <v>130</v>
      </c>
      <c r="AJ326" s="19">
        <v>21</v>
      </c>
      <c r="AK326" s="19">
        <v>109</v>
      </c>
      <c r="AL326" s="19" t="s">
        <v>15</v>
      </c>
      <c r="AM326" s="19" t="s">
        <v>4587</v>
      </c>
      <c r="AN326" s="19">
        <v>5</v>
      </c>
      <c r="AO326" s="22"/>
      <c r="AP326" s="19" t="s">
        <v>696</v>
      </c>
      <c r="AQ326" s="19" t="s">
        <v>140</v>
      </c>
      <c r="AR326" s="19" t="s">
        <v>60</v>
      </c>
      <c r="AS326" s="19" t="s">
        <v>55</v>
      </c>
      <c r="AT326" s="19" t="s">
        <v>61</v>
      </c>
      <c r="AU326" s="19" t="s">
        <v>132</v>
      </c>
      <c r="AV326" s="19" t="s">
        <v>660</v>
      </c>
      <c r="AW326" s="19" t="s">
        <v>661</v>
      </c>
      <c r="AX326" s="19" t="s">
        <v>653</v>
      </c>
      <c r="AY326" s="19" t="s">
        <v>55</v>
      </c>
      <c r="AZ326" s="19" t="s">
        <v>3822</v>
      </c>
      <c r="BA326" s="21">
        <v>45274</v>
      </c>
      <c r="BB326" s="19">
        <v>12</v>
      </c>
      <c r="BC326" s="19">
        <v>2023</v>
      </c>
      <c r="BD326" s="19" t="s">
        <v>63</v>
      </c>
      <c r="BE326" s="19" t="s">
        <v>63</v>
      </c>
      <c r="BF326" s="19" t="s">
        <v>680</v>
      </c>
      <c r="BG326" s="19" t="s">
        <v>64</v>
      </c>
      <c r="BH326" s="19" t="s">
        <v>4513</v>
      </c>
      <c r="BI326" s="48" t="s">
        <v>4513</v>
      </c>
      <c r="BJ326" s="22"/>
      <c r="BK326" s="22"/>
      <c r="BL326" s="19" t="s">
        <v>4513</v>
      </c>
      <c r="BM326" s="32" t="s">
        <v>4513</v>
      </c>
      <c r="BN326" s="22" t="s">
        <v>4513</v>
      </c>
      <c r="BO326" s="19" t="s">
        <v>3840</v>
      </c>
      <c r="BP326" s="22"/>
      <c r="BQ326" s="19" t="s">
        <v>64</v>
      </c>
      <c r="BR326" s="22"/>
      <c r="BS326" s="22"/>
      <c r="BT326" s="19">
        <v>130</v>
      </c>
      <c r="BU326" s="22"/>
      <c r="BV326" s="19"/>
      <c r="BW326" s="19" t="s">
        <v>3823</v>
      </c>
      <c r="BX326" s="19">
        <v>2023</v>
      </c>
      <c r="BY326" s="95" t="str">
        <f>IFERROR(
IF(OR(AZ326="anulado",AZ326="stand by"),CONCATENATE(AZ326,": ",AT326),
IF(OR(YEAR(BA326)=2022,YEAR(BA326)=2023),CONCATENATE("Se activó en ",YEAR(BA326)),
IF(AND(OR(AZ326="En proceso",AZ326="facturando"),AND(AV326="-",BA326="")),"Por revisar",
IF(BA326="",IF(AV326="NUEVAS",CONCATENATE("Estado: ",AZ326,", ",AV326),
IF(AX326=Meses!$A$3,"Por revisar",
IF(AT326="","Sin registro","En programación Frcst."))),"En programación")))),
"Error")</f>
        <v>Se activó en 2023</v>
      </c>
      <c r="BZ326" s="14" t="str">
        <f t="shared" si="15"/>
        <v/>
      </c>
      <c r="CA326" s="95" t="str">
        <f>IF(BY326="En programación Frcst.",VLOOKUP(AX326,Meses!$A$1:$H$14,3+HLOOKUP(Cronograma!AV326,Meses!$D$1:$G$2,2,FALSE),FALSE),
IF(BY326="En programación",BA326,""))</f>
        <v/>
      </c>
      <c r="CB326" s="95" t="str">
        <f t="shared" si="16"/>
        <v/>
      </c>
      <c r="CC326" s="91" t="str">
        <f>IFERROR(
(VLOOKUP(MONTH(CA326),Meses!$B$3:$C$14,2,FALSE)-DAY(CA326))/VLOOKUP(MONTH(CA326),Meses!$B$3:$C$14,2,FALSE)*CD326,
"")</f>
        <v/>
      </c>
      <c r="CD326" s="92">
        <f t="shared" si="17"/>
        <v>3540</v>
      </c>
    </row>
    <row r="327" spans="1:82" ht="47.4" thickBot="1" x14ac:dyDescent="0.6">
      <c r="A327" s="25" t="s">
        <v>933</v>
      </c>
      <c r="B327" s="25" t="s">
        <v>996</v>
      </c>
      <c r="C327" s="25" t="s">
        <v>997</v>
      </c>
      <c r="D327" s="25" t="s">
        <v>53</v>
      </c>
      <c r="E327" s="26">
        <v>45013</v>
      </c>
      <c r="F327" s="26">
        <v>45163.613854166673</v>
      </c>
      <c r="G327" s="26">
        <v>45013</v>
      </c>
      <c r="H327" s="26">
        <v>45034</v>
      </c>
      <c r="I327" s="26">
        <v>45140</v>
      </c>
      <c r="J327" s="26">
        <v>45140</v>
      </c>
      <c r="K327" s="120" t="s">
        <v>4585</v>
      </c>
      <c r="L327" s="25">
        <v>2023120156</v>
      </c>
      <c r="M327" s="26">
        <v>45261</v>
      </c>
      <c r="N327" s="26">
        <v>45274</v>
      </c>
      <c r="O327" s="25" t="s">
        <v>135</v>
      </c>
      <c r="P327" s="25" t="s">
        <v>135</v>
      </c>
      <c r="Q327" s="25" t="s">
        <v>55</v>
      </c>
      <c r="R327" s="25">
        <v>4435</v>
      </c>
      <c r="S327" s="25" t="s">
        <v>4606</v>
      </c>
      <c r="T327" s="25" t="s">
        <v>4606</v>
      </c>
      <c r="U327" s="25" t="e">
        <v>#NAME?</v>
      </c>
      <c r="V327" s="25" t="s">
        <v>80</v>
      </c>
      <c r="W327" s="25" t="s">
        <v>352</v>
      </c>
      <c r="X327" s="23">
        <v>45127</v>
      </c>
      <c r="Y327" s="23">
        <v>45134</v>
      </c>
      <c r="Z327" s="23">
        <v>45127</v>
      </c>
      <c r="AA327" s="23">
        <v>45127</v>
      </c>
      <c r="AB327" s="23">
        <v>45130</v>
      </c>
      <c r="AC327" s="23">
        <v>45134</v>
      </c>
      <c r="AD327" s="25" t="s">
        <v>58</v>
      </c>
      <c r="AE327" s="23">
        <v>45136</v>
      </c>
      <c r="AF327" s="25" t="s">
        <v>58</v>
      </c>
      <c r="AG327" s="23">
        <v>45136</v>
      </c>
      <c r="AH327" s="26">
        <v>45140</v>
      </c>
      <c r="AI327" s="25">
        <v>127</v>
      </c>
      <c r="AJ327" s="25">
        <v>21</v>
      </c>
      <c r="AK327" s="25">
        <v>106</v>
      </c>
      <c r="AL327" s="25" t="s">
        <v>15</v>
      </c>
      <c r="AM327" s="25" t="s">
        <v>4587</v>
      </c>
      <c r="AN327" s="25">
        <v>2</v>
      </c>
      <c r="AO327" s="27"/>
      <c r="AP327" s="25" t="s">
        <v>506</v>
      </c>
      <c r="AQ327" s="25" t="s">
        <v>140</v>
      </c>
      <c r="AR327" s="25" t="s">
        <v>60</v>
      </c>
      <c r="AS327" s="25" t="s">
        <v>55</v>
      </c>
      <c r="AT327" s="25" t="s">
        <v>61</v>
      </c>
      <c r="AU327" s="25" t="s">
        <v>132</v>
      </c>
      <c r="AV327" s="25" t="s">
        <v>660</v>
      </c>
      <c r="AW327" s="25" t="s">
        <v>661</v>
      </c>
      <c r="AX327" s="25" t="s">
        <v>653</v>
      </c>
      <c r="AY327" s="25" t="s">
        <v>55</v>
      </c>
      <c r="AZ327" s="25" t="s">
        <v>3822</v>
      </c>
      <c r="BA327" s="26">
        <v>45274</v>
      </c>
      <c r="BB327" s="25">
        <v>12</v>
      </c>
      <c r="BC327" s="25">
        <v>2023</v>
      </c>
      <c r="BD327" s="25" t="s">
        <v>63</v>
      </c>
      <c r="BE327" s="25" t="s">
        <v>63</v>
      </c>
      <c r="BF327" s="25" t="s">
        <v>680</v>
      </c>
      <c r="BG327" s="25" t="s">
        <v>64</v>
      </c>
      <c r="BH327" s="25" t="s">
        <v>4513</v>
      </c>
      <c r="BI327" s="39" t="s">
        <v>4513</v>
      </c>
      <c r="BJ327" s="27"/>
      <c r="BK327" s="27"/>
      <c r="BL327" s="25" t="s">
        <v>4513</v>
      </c>
      <c r="BM327" s="36" t="s">
        <v>4513</v>
      </c>
      <c r="BN327" s="27" t="s">
        <v>4513</v>
      </c>
      <c r="BO327" s="25" t="s">
        <v>3840</v>
      </c>
      <c r="BP327" s="27"/>
      <c r="BQ327" s="25" t="s">
        <v>64</v>
      </c>
      <c r="BR327" s="27"/>
      <c r="BS327" s="27"/>
      <c r="BT327" s="25">
        <v>127</v>
      </c>
      <c r="BU327" s="27"/>
      <c r="BV327" s="25"/>
      <c r="BW327" s="25" t="s">
        <v>3823</v>
      </c>
      <c r="BX327" s="25">
        <v>2023</v>
      </c>
      <c r="BY327" s="95" t="str">
        <f>IFERROR(
IF(OR(AZ327="anulado",AZ327="stand by"),CONCATENATE(AZ327,": ",AT327),
IF(OR(YEAR(BA327)=2022,YEAR(BA327)=2023),CONCATENATE("Se activó en ",YEAR(BA327)),
IF(AND(OR(AZ327="En proceso",AZ327="facturando"),AND(AV327="-",BA327="")),"Por revisar",
IF(BA327="",IF(AV327="NUEVAS",CONCATENATE("Estado: ",AZ327,", ",AV327),
IF(AX327=Meses!$A$3,"Por revisar",
IF(AT327="","Sin registro","En programación Frcst."))),"En programación")))),
"Error")</f>
        <v>Se activó en 2023</v>
      </c>
      <c r="BZ327" s="14" t="str">
        <f t="shared" si="15"/>
        <v/>
      </c>
      <c r="CA327" s="95" t="str">
        <f>IF(BY327="En programación Frcst.",VLOOKUP(AX327,Meses!$A$1:$H$14,3+HLOOKUP(Cronograma!AV327,Meses!$D$1:$G$2,2,FALSE),FALSE),
IF(BY327="En programación",BA327,""))</f>
        <v/>
      </c>
      <c r="CB327" s="95" t="str">
        <f t="shared" si="16"/>
        <v/>
      </c>
      <c r="CC327" s="91" t="str">
        <f>IFERROR(
(VLOOKUP(MONTH(CA327),Meses!$B$3:$C$14,2,FALSE)-DAY(CA327))/VLOOKUP(MONTH(CA327),Meses!$B$3:$C$14,2,FALSE)*CD327,
"")</f>
        <v/>
      </c>
      <c r="CD327" s="92">
        <f t="shared" si="17"/>
        <v>4435</v>
      </c>
    </row>
    <row r="328" spans="1:82" ht="63" thickBot="1" x14ac:dyDescent="0.6">
      <c r="A328" s="19" t="s">
        <v>998</v>
      </c>
      <c r="B328" s="19" t="s">
        <v>999</v>
      </c>
      <c r="C328" s="19" t="s">
        <v>1000</v>
      </c>
      <c r="D328" s="19" t="s">
        <v>53</v>
      </c>
      <c r="E328" s="21">
        <v>45014</v>
      </c>
      <c r="F328" s="21">
        <v>45062.801006944443</v>
      </c>
      <c r="G328" s="21">
        <v>45014</v>
      </c>
      <c r="H328" s="21">
        <v>45020</v>
      </c>
      <c r="I328" s="21">
        <v>45045</v>
      </c>
      <c r="J328" s="21">
        <v>45045</v>
      </c>
      <c r="K328" s="119" t="s">
        <v>4550</v>
      </c>
      <c r="L328" s="19">
        <v>2023040509</v>
      </c>
      <c r="M328" s="21">
        <v>45025</v>
      </c>
      <c r="N328" s="21">
        <v>45036</v>
      </c>
      <c r="O328" s="19" t="s">
        <v>54</v>
      </c>
      <c r="P328" s="19" t="s">
        <v>54</v>
      </c>
      <c r="Q328" s="19" t="s">
        <v>55</v>
      </c>
      <c r="R328" s="19">
        <v>14636</v>
      </c>
      <c r="S328" s="19" t="s">
        <v>4598</v>
      </c>
      <c r="T328" s="19" t="s">
        <v>4598</v>
      </c>
      <c r="U328" s="19" t="e">
        <v>#NAME?</v>
      </c>
      <c r="V328" s="19" t="s">
        <v>136</v>
      </c>
      <c r="W328" s="19" t="s">
        <v>155</v>
      </c>
      <c r="X328" s="23">
        <v>45026</v>
      </c>
      <c r="Y328" s="23">
        <v>45033</v>
      </c>
      <c r="Z328" s="23">
        <v>45026</v>
      </c>
      <c r="AA328" s="23">
        <v>45026</v>
      </c>
      <c r="AB328" s="19" t="s">
        <v>58</v>
      </c>
      <c r="AC328" s="23">
        <v>45029</v>
      </c>
      <c r="AD328" s="23">
        <v>45031</v>
      </c>
      <c r="AE328" s="23">
        <v>45036</v>
      </c>
      <c r="AF328" s="23">
        <v>45038</v>
      </c>
      <c r="AG328" s="23">
        <v>45038</v>
      </c>
      <c r="AH328" s="21">
        <v>45045</v>
      </c>
      <c r="AI328" s="19">
        <v>31</v>
      </c>
      <c r="AJ328" s="19">
        <v>6</v>
      </c>
      <c r="AK328" s="19">
        <v>25</v>
      </c>
      <c r="AL328" s="19" t="s">
        <v>15</v>
      </c>
      <c r="AM328" s="19" t="s">
        <v>4552</v>
      </c>
      <c r="AN328" s="19">
        <v>29</v>
      </c>
      <c r="AO328" s="22"/>
      <c r="AP328" s="19" t="s">
        <v>82</v>
      </c>
      <c r="AQ328" s="19" t="s">
        <v>82</v>
      </c>
      <c r="AR328" s="19" t="s">
        <v>94</v>
      </c>
      <c r="AS328" s="19" t="s">
        <v>55</v>
      </c>
      <c r="AT328" s="19" t="s">
        <v>61</v>
      </c>
      <c r="AU328" s="19" t="s">
        <v>62</v>
      </c>
      <c r="AV328" s="19" t="s">
        <v>63</v>
      </c>
      <c r="AW328" s="19" t="s">
        <v>63</v>
      </c>
      <c r="AX328" s="19" t="s">
        <v>63</v>
      </c>
      <c r="AY328" s="19" t="s">
        <v>64</v>
      </c>
      <c r="AZ328" s="19" t="s">
        <v>3822</v>
      </c>
      <c r="BA328" s="21">
        <v>45036</v>
      </c>
      <c r="BB328" s="19">
        <v>4</v>
      </c>
      <c r="BC328" s="19">
        <v>2023</v>
      </c>
      <c r="BD328" s="19" t="s">
        <v>63</v>
      </c>
      <c r="BE328" s="19" t="s">
        <v>63</v>
      </c>
      <c r="BF328" s="19" t="s">
        <v>63</v>
      </c>
      <c r="BG328" s="19" t="s">
        <v>64</v>
      </c>
      <c r="BH328" s="22" t="s">
        <v>4513</v>
      </c>
      <c r="BI328" s="22" t="s">
        <v>4513</v>
      </c>
      <c r="BJ328" s="22"/>
      <c r="BK328" s="22"/>
      <c r="BL328" s="19" t="s">
        <v>4513</v>
      </c>
      <c r="BM328" s="22" t="s">
        <v>4513</v>
      </c>
      <c r="BN328" s="22" t="s">
        <v>4513</v>
      </c>
      <c r="BO328" s="22"/>
      <c r="BP328" s="22"/>
      <c r="BQ328" s="19" t="s">
        <v>64</v>
      </c>
      <c r="BR328" s="22"/>
      <c r="BS328" s="22"/>
      <c r="BT328" s="19">
        <v>31</v>
      </c>
      <c r="BU328" s="22"/>
      <c r="BV328" s="19"/>
      <c r="BW328" s="19"/>
      <c r="BX328" s="19">
        <v>2023</v>
      </c>
      <c r="BY328" s="95" t="str">
        <f>IFERROR(
IF(OR(AZ328="anulado",AZ328="stand by"),CONCATENATE(AZ328,": ",AT328),
IF(OR(YEAR(BA328)=2022,YEAR(BA328)=2023),CONCATENATE("Se activó en ",YEAR(BA328)),
IF(AND(OR(AZ328="En proceso",AZ328="facturando"),AND(AV328="-",BA328="")),"Por revisar",
IF(BA328="",IF(AV328="NUEVAS",CONCATENATE("Estado: ",AZ328,", ",AV328),
IF(AX328=Meses!$A$3,"Por revisar",
IF(AT328="","Sin registro","En programación Frcst."))),"En programación")))),
"Error")</f>
        <v>Se activó en 2023</v>
      </c>
      <c r="BZ328" s="14" t="str">
        <f t="shared" si="15"/>
        <v/>
      </c>
      <c r="CA328" s="95" t="str">
        <f>IF(BY328="En programación Frcst.",VLOOKUP(AX328,Meses!$A$1:$H$14,3+HLOOKUP(Cronograma!AV328,Meses!$D$1:$G$2,2,FALSE),FALSE),
IF(BY328="En programación",BA328,""))</f>
        <v/>
      </c>
      <c r="CB328" s="95" t="str">
        <f t="shared" si="16"/>
        <v/>
      </c>
      <c r="CC328" s="91" t="str">
        <f>IFERROR(
(VLOOKUP(MONTH(CA328),Meses!$B$3:$C$14,2,FALSE)-DAY(CA328))/VLOOKUP(MONTH(CA328),Meses!$B$3:$C$14,2,FALSE)*CD328,
"")</f>
        <v/>
      </c>
      <c r="CD328" s="92">
        <f t="shared" si="17"/>
        <v>14636</v>
      </c>
    </row>
    <row r="329" spans="1:82" ht="63" thickBot="1" x14ac:dyDescent="0.6">
      <c r="A329" s="25" t="s">
        <v>998</v>
      </c>
      <c r="B329" s="25" t="s">
        <v>1001</v>
      </c>
      <c r="C329" s="25" t="s">
        <v>1002</v>
      </c>
      <c r="D329" s="25" t="s">
        <v>53</v>
      </c>
      <c r="E329" s="26">
        <v>45014</v>
      </c>
      <c r="F329" s="26">
        <v>45062.800937499997</v>
      </c>
      <c r="G329" s="26">
        <v>45014</v>
      </c>
      <c r="H329" s="26">
        <v>45020</v>
      </c>
      <c r="I329" s="26">
        <v>45045</v>
      </c>
      <c r="J329" s="26">
        <v>45045</v>
      </c>
      <c r="K329" s="120" t="s">
        <v>4550</v>
      </c>
      <c r="L329" s="25">
        <v>2023040510</v>
      </c>
      <c r="M329" s="26">
        <v>45025</v>
      </c>
      <c r="N329" s="26">
        <v>45036</v>
      </c>
      <c r="O329" s="25" t="s">
        <v>54</v>
      </c>
      <c r="P329" s="25" t="s">
        <v>54</v>
      </c>
      <c r="Q329" s="25" t="s">
        <v>55</v>
      </c>
      <c r="R329" s="25">
        <v>1483</v>
      </c>
      <c r="S329" s="25" t="s">
        <v>4598</v>
      </c>
      <c r="T329" s="25" t="s">
        <v>4598</v>
      </c>
      <c r="U329" s="25" t="e">
        <v>#NAME?</v>
      </c>
      <c r="V329" s="25" t="s">
        <v>80</v>
      </c>
      <c r="W329" s="25" t="s">
        <v>68</v>
      </c>
      <c r="X329" s="23">
        <v>45031</v>
      </c>
      <c r="Y329" s="23">
        <v>45038</v>
      </c>
      <c r="Z329" s="23">
        <v>45031</v>
      </c>
      <c r="AA329" s="23">
        <v>45031</v>
      </c>
      <c r="AB329" s="25" t="s">
        <v>58</v>
      </c>
      <c r="AC329" s="23">
        <v>45034</v>
      </c>
      <c r="AD329" s="25" t="s">
        <v>58</v>
      </c>
      <c r="AE329" s="23">
        <v>45036</v>
      </c>
      <c r="AF329" s="23">
        <v>45038</v>
      </c>
      <c r="AG329" s="23">
        <v>45038</v>
      </c>
      <c r="AH329" s="26">
        <v>45045</v>
      </c>
      <c r="AI329" s="25">
        <v>31</v>
      </c>
      <c r="AJ329" s="25">
        <v>6</v>
      </c>
      <c r="AK329" s="25">
        <v>25</v>
      </c>
      <c r="AL329" s="25" t="s">
        <v>15</v>
      </c>
      <c r="AM329" s="25" t="s">
        <v>4552</v>
      </c>
      <c r="AN329" s="25">
        <v>29</v>
      </c>
      <c r="AO329" s="27"/>
      <c r="AP329" s="25" t="s">
        <v>82</v>
      </c>
      <c r="AQ329" s="25" t="s">
        <v>82</v>
      </c>
      <c r="AR329" s="25" t="s">
        <v>60</v>
      </c>
      <c r="AS329" s="25" t="s">
        <v>55</v>
      </c>
      <c r="AT329" s="25" t="s">
        <v>61</v>
      </c>
      <c r="AU329" s="25" t="s">
        <v>62</v>
      </c>
      <c r="AV329" s="25" t="s">
        <v>63</v>
      </c>
      <c r="AW329" s="25" t="s">
        <v>63</v>
      </c>
      <c r="AX329" s="25" t="s">
        <v>63</v>
      </c>
      <c r="AY329" s="25" t="s">
        <v>64</v>
      </c>
      <c r="AZ329" s="25" t="s">
        <v>3822</v>
      </c>
      <c r="BA329" s="26">
        <v>45036</v>
      </c>
      <c r="BB329" s="25">
        <v>4</v>
      </c>
      <c r="BC329" s="25">
        <v>2023</v>
      </c>
      <c r="BD329" s="25" t="s">
        <v>63</v>
      </c>
      <c r="BE329" s="25" t="s">
        <v>63</v>
      </c>
      <c r="BF329" s="25" t="s">
        <v>63</v>
      </c>
      <c r="BG329" s="25" t="s">
        <v>64</v>
      </c>
      <c r="BH329" s="27" t="s">
        <v>4513</v>
      </c>
      <c r="BI329" s="27" t="s">
        <v>4513</v>
      </c>
      <c r="BJ329" s="27"/>
      <c r="BK329" s="27"/>
      <c r="BL329" s="25" t="s">
        <v>4513</v>
      </c>
      <c r="BM329" s="27" t="s">
        <v>4513</v>
      </c>
      <c r="BN329" s="27" t="s">
        <v>4513</v>
      </c>
      <c r="BO329" s="27"/>
      <c r="BP329" s="27"/>
      <c r="BQ329" s="25" t="s">
        <v>64</v>
      </c>
      <c r="BR329" s="27"/>
      <c r="BS329" s="27"/>
      <c r="BT329" s="25">
        <v>31</v>
      </c>
      <c r="BU329" s="27"/>
      <c r="BV329" s="25"/>
      <c r="BW329" s="25"/>
      <c r="BX329" s="25">
        <v>2023</v>
      </c>
      <c r="BY329" s="95" t="str">
        <f>IFERROR(
IF(OR(AZ329="anulado",AZ329="stand by"),CONCATENATE(AZ329,": ",AT329),
IF(OR(YEAR(BA329)=2022,YEAR(BA329)=2023),CONCATENATE("Se activó en ",YEAR(BA329)),
IF(AND(OR(AZ329="En proceso",AZ329="facturando"),AND(AV329="-",BA329="")),"Por revisar",
IF(BA329="",IF(AV329="NUEVAS",CONCATENATE("Estado: ",AZ329,", ",AV329),
IF(AX329=Meses!$A$3,"Por revisar",
IF(AT329="","Sin registro","En programación Frcst."))),"En programación")))),
"Error")</f>
        <v>Se activó en 2023</v>
      </c>
      <c r="BZ329" s="14" t="str">
        <f t="shared" si="15"/>
        <v/>
      </c>
      <c r="CA329" s="95" t="str">
        <f>IF(BY329="En programación Frcst.",VLOOKUP(AX329,Meses!$A$1:$H$14,3+HLOOKUP(Cronograma!AV329,Meses!$D$1:$G$2,2,FALSE),FALSE),
IF(BY329="En programación",BA329,""))</f>
        <v/>
      </c>
      <c r="CB329" s="95" t="str">
        <f t="shared" si="16"/>
        <v/>
      </c>
      <c r="CC329" s="91" t="str">
        <f>IFERROR(
(VLOOKUP(MONTH(CA329),Meses!$B$3:$C$14,2,FALSE)-DAY(CA329))/VLOOKUP(MONTH(CA329),Meses!$B$3:$C$14,2,FALSE)*CD329,
"")</f>
        <v/>
      </c>
      <c r="CD329" s="92">
        <f t="shared" si="17"/>
        <v>1483</v>
      </c>
    </row>
    <row r="330" spans="1:82" ht="31.8" thickBot="1" x14ac:dyDescent="0.6">
      <c r="A330" s="19" t="s">
        <v>1003</v>
      </c>
      <c r="B330" s="19" t="s">
        <v>1004</v>
      </c>
      <c r="C330" s="19" t="s">
        <v>1005</v>
      </c>
      <c r="D330" s="19" t="s">
        <v>53</v>
      </c>
      <c r="E330" s="21">
        <v>45014</v>
      </c>
      <c r="F330" s="21">
        <v>45092.778229166674</v>
      </c>
      <c r="G330" s="21">
        <v>45016</v>
      </c>
      <c r="H330" s="21">
        <v>45146</v>
      </c>
      <c r="I330" s="21">
        <v>45105</v>
      </c>
      <c r="J330" s="21">
        <v>45105</v>
      </c>
      <c r="K330" s="119" t="s">
        <v>4534</v>
      </c>
      <c r="L330" s="19">
        <v>2023081371</v>
      </c>
      <c r="M330" s="21">
        <v>45149</v>
      </c>
      <c r="N330" s="21">
        <v>45162</v>
      </c>
      <c r="O330" s="19" t="s">
        <v>199</v>
      </c>
      <c r="P330" s="19" t="s">
        <v>199</v>
      </c>
      <c r="Q330" s="19" t="s">
        <v>55</v>
      </c>
      <c r="R330" s="19">
        <v>2066</v>
      </c>
      <c r="S330" s="19" t="s">
        <v>4603</v>
      </c>
      <c r="T330" s="19" t="s">
        <v>4603</v>
      </c>
      <c r="U330" s="19" t="e">
        <v>#NAME?</v>
      </c>
      <c r="V330" s="19" t="s">
        <v>80</v>
      </c>
      <c r="W330" s="19" t="s">
        <v>129</v>
      </c>
      <c r="X330" s="23">
        <v>45096</v>
      </c>
      <c r="Y330" s="23">
        <v>45103</v>
      </c>
      <c r="Z330" s="23">
        <v>45096</v>
      </c>
      <c r="AA330" s="23">
        <v>45096</v>
      </c>
      <c r="AB330" s="19" t="s">
        <v>58</v>
      </c>
      <c r="AC330" s="23">
        <v>45099</v>
      </c>
      <c r="AD330" s="19" t="s">
        <v>58</v>
      </c>
      <c r="AE330" s="23">
        <v>45101</v>
      </c>
      <c r="AF330" s="19" t="s">
        <v>58</v>
      </c>
      <c r="AG330" s="23">
        <v>45101</v>
      </c>
      <c r="AH330" s="21">
        <v>45105</v>
      </c>
      <c r="AI330" s="19">
        <v>91</v>
      </c>
      <c r="AJ330" s="19">
        <v>130</v>
      </c>
      <c r="AK330" s="19">
        <v>-41</v>
      </c>
      <c r="AL330" s="19" t="s">
        <v>15</v>
      </c>
      <c r="AM330" s="19" t="s">
        <v>4536</v>
      </c>
      <c r="AN330" s="19">
        <v>28</v>
      </c>
      <c r="AO330" s="22"/>
      <c r="AP330" s="19" t="s">
        <v>201</v>
      </c>
      <c r="AQ330" s="19" t="s">
        <v>140</v>
      </c>
      <c r="AR330" s="19" t="s">
        <v>60</v>
      </c>
      <c r="AS330" s="19" t="s">
        <v>55</v>
      </c>
      <c r="AT330" s="19" t="s">
        <v>61</v>
      </c>
      <c r="AU330" s="19" t="s">
        <v>132</v>
      </c>
      <c r="AV330" s="19" t="s">
        <v>63</v>
      </c>
      <c r="AW330" s="19" t="s">
        <v>63</v>
      </c>
      <c r="AX330" s="19" t="s">
        <v>63</v>
      </c>
      <c r="AY330" s="19" t="s">
        <v>64</v>
      </c>
      <c r="AZ330" s="19" t="s">
        <v>3822</v>
      </c>
      <c r="BA330" s="21">
        <v>45162</v>
      </c>
      <c r="BB330" s="19">
        <v>8</v>
      </c>
      <c r="BC330" s="19">
        <v>2023</v>
      </c>
      <c r="BD330" s="19" t="s">
        <v>63</v>
      </c>
      <c r="BE330" s="19" t="s">
        <v>63</v>
      </c>
      <c r="BF330" s="19" t="s">
        <v>63</v>
      </c>
      <c r="BG330" s="19" t="s">
        <v>64</v>
      </c>
      <c r="BH330" s="22" t="s">
        <v>4513</v>
      </c>
      <c r="BI330" s="22" t="s">
        <v>4513</v>
      </c>
      <c r="BJ330" s="22"/>
      <c r="BK330" s="22"/>
      <c r="BL330" s="19" t="s">
        <v>4513</v>
      </c>
      <c r="BM330" s="22" t="s">
        <v>4513</v>
      </c>
      <c r="BN330" s="22" t="s">
        <v>4513</v>
      </c>
      <c r="BO330" s="22"/>
      <c r="BP330" s="22"/>
      <c r="BQ330" s="19" t="s">
        <v>64</v>
      </c>
      <c r="BR330" s="22"/>
      <c r="BS330" s="22"/>
      <c r="BT330" s="19">
        <v>91</v>
      </c>
      <c r="BU330" s="22"/>
      <c r="BV330" s="19"/>
      <c r="BW330" s="19"/>
      <c r="BX330" s="19">
        <v>2023</v>
      </c>
      <c r="BY330" s="95" t="str">
        <f>IFERROR(
IF(OR(AZ330="anulado",AZ330="stand by"),CONCATENATE(AZ330,": ",AT330),
IF(OR(YEAR(BA330)=2022,YEAR(BA330)=2023),CONCATENATE("Se activó en ",YEAR(BA330)),
IF(AND(OR(AZ330="En proceso",AZ330="facturando"),AND(AV330="-",BA330="")),"Por revisar",
IF(BA330="",IF(AV330="NUEVAS",CONCATENATE("Estado: ",AZ330,", ",AV330),
IF(AX330=Meses!$A$3,"Por revisar",
IF(AT330="","Sin registro","En programación Frcst."))),"En programación")))),
"Error")</f>
        <v>Se activó en 2023</v>
      </c>
      <c r="BZ330" s="14" t="str">
        <f t="shared" si="15"/>
        <v/>
      </c>
      <c r="CA330" s="95" t="str">
        <f>IF(BY330="En programación Frcst.",VLOOKUP(AX330,Meses!$A$1:$H$14,3+HLOOKUP(Cronograma!AV330,Meses!$D$1:$G$2,2,FALSE),FALSE),
IF(BY330="En programación",BA330,""))</f>
        <v/>
      </c>
      <c r="CB330" s="95" t="str">
        <f t="shared" si="16"/>
        <v/>
      </c>
      <c r="CC330" s="91" t="str">
        <f>IFERROR(
(VLOOKUP(MONTH(CA330),Meses!$B$3:$C$14,2,FALSE)-DAY(CA330))/VLOOKUP(MONTH(CA330),Meses!$B$3:$C$14,2,FALSE)*CD330,
"")</f>
        <v/>
      </c>
      <c r="CD330" s="92">
        <f t="shared" si="17"/>
        <v>2066</v>
      </c>
    </row>
    <row r="331" spans="1:82" ht="47.4" thickBot="1" x14ac:dyDescent="0.6">
      <c r="A331" s="25" t="s">
        <v>1006</v>
      </c>
      <c r="B331" s="25" t="s">
        <v>1007</v>
      </c>
      <c r="C331" s="25" t="s">
        <v>1008</v>
      </c>
      <c r="D331" s="25" t="s">
        <v>53</v>
      </c>
      <c r="E331" s="26">
        <v>45019</v>
      </c>
      <c r="F331" s="26">
        <v>45083.604513888888</v>
      </c>
      <c r="G331" s="26">
        <v>45019</v>
      </c>
      <c r="H331" s="26">
        <v>45030</v>
      </c>
      <c r="I331" s="26">
        <v>45080</v>
      </c>
      <c r="J331" s="26">
        <v>45080</v>
      </c>
      <c r="K331" s="120" t="s">
        <v>4534</v>
      </c>
      <c r="L331" s="25" t="s">
        <v>1009</v>
      </c>
      <c r="M331" s="26">
        <v>45031</v>
      </c>
      <c r="N331" s="26">
        <v>45043</v>
      </c>
      <c r="O331" s="25" t="s">
        <v>54</v>
      </c>
      <c r="P331" s="25" t="s">
        <v>54</v>
      </c>
      <c r="Q331" s="25" t="s">
        <v>55</v>
      </c>
      <c r="R331" s="25">
        <v>306</v>
      </c>
      <c r="S331" s="25" t="s">
        <v>4602</v>
      </c>
      <c r="T331" s="25" t="s">
        <v>4602</v>
      </c>
      <c r="U331" s="25" t="e">
        <v>#NAME?</v>
      </c>
      <c r="V331" s="25" t="s">
        <v>80</v>
      </c>
      <c r="W331" s="25" t="s">
        <v>68</v>
      </c>
      <c r="X331" s="23">
        <v>45066</v>
      </c>
      <c r="Y331" s="23">
        <v>45073</v>
      </c>
      <c r="Z331" s="23">
        <v>45066</v>
      </c>
      <c r="AA331" s="23">
        <v>45066</v>
      </c>
      <c r="AB331" s="25" t="s">
        <v>58</v>
      </c>
      <c r="AC331" s="23">
        <v>45069</v>
      </c>
      <c r="AD331" s="25" t="s">
        <v>58</v>
      </c>
      <c r="AE331" s="23">
        <v>45071</v>
      </c>
      <c r="AF331" s="23">
        <v>45073</v>
      </c>
      <c r="AG331" s="23">
        <v>45073</v>
      </c>
      <c r="AH331" s="26">
        <v>45080</v>
      </c>
      <c r="AI331" s="25">
        <v>61</v>
      </c>
      <c r="AJ331" s="25">
        <v>11</v>
      </c>
      <c r="AK331" s="25">
        <v>50</v>
      </c>
      <c r="AL331" s="25" t="s">
        <v>15</v>
      </c>
      <c r="AM331" s="25" t="s">
        <v>4536</v>
      </c>
      <c r="AN331" s="25">
        <v>3</v>
      </c>
      <c r="AO331" s="27"/>
      <c r="AP331" s="25" t="s">
        <v>82</v>
      </c>
      <c r="AQ331" s="25" t="s">
        <v>82</v>
      </c>
      <c r="AR331" s="25" t="s">
        <v>60</v>
      </c>
      <c r="AS331" s="25" t="s">
        <v>55</v>
      </c>
      <c r="AT331" s="25" t="s">
        <v>61</v>
      </c>
      <c r="AU331" s="25" t="s">
        <v>62</v>
      </c>
      <c r="AV331" s="25" t="s">
        <v>63</v>
      </c>
      <c r="AW331" s="25" t="s">
        <v>63</v>
      </c>
      <c r="AX331" s="25" t="s">
        <v>63</v>
      </c>
      <c r="AY331" s="25" t="s">
        <v>64</v>
      </c>
      <c r="AZ331" s="25" t="s">
        <v>3822</v>
      </c>
      <c r="BA331" s="26">
        <v>45043</v>
      </c>
      <c r="BB331" s="25">
        <v>4</v>
      </c>
      <c r="BC331" s="25">
        <v>2023</v>
      </c>
      <c r="BD331" s="25" t="s">
        <v>63</v>
      </c>
      <c r="BE331" s="25" t="s">
        <v>63</v>
      </c>
      <c r="BF331" s="25" t="s">
        <v>63</v>
      </c>
      <c r="BG331" s="25" t="s">
        <v>64</v>
      </c>
      <c r="BH331" s="27" t="s">
        <v>4513</v>
      </c>
      <c r="BI331" s="27" t="s">
        <v>4513</v>
      </c>
      <c r="BJ331" s="27"/>
      <c r="BK331" s="27"/>
      <c r="BL331" s="25" t="s">
        <v>4513</v>
      </c>
      <c r="BM331" s="27" t="s">
        <v>4513</v>
      </c>
      <c r="BN331" s="27" t="s">
        <v>4513</v>
      </c>
      <c r="BO331" s="27"/>
      <c r="BP331" s="27"/>
      <c r="BQ331" s="25" t="s">
        <v>64</v>
      </c>
      <c r="BR331" s="27"/>
      <c r="BS331" s="27"/>
      <c r="BT331" s="25">
        <v>61</v>
      </c>
      <c r="BU331" s="27"/>
      <c r="BV331" s="25"/>
      <c r="BW331" s="25"/>
      <c r="BX331" s="25">
        <v>2023</v>
      </c>
      <c r="BY331" s="95" t="str">
        <f>IFERROR(
IF(OR(AZ331="anulado",AZ331="stand by"),CONCATENATE(AZ331,": ",AT331),
IF(OR(YEAR(BA331)=2022,YEAR(BA331)=2023),CONCATENATE("Se activó en ",YEAR(BA331)),
IF(AND(OR(AZ331="En proceso",AZ331="facturando"),AND(AV331="-",BA331="")),"Por revisar",
IF(BA331="",IF(AV331="NUEVAS",CONCATENATE("Estado: ",AZ331,", ",AV331),
IF(AX331=Meses!$A$3,"Por revisar",
IF(AT331="","Sin registro","En programación Frcst."))),"En programación")))),
"Error")</f>
        <v>Se activó en 2023</v>
      </c>
      <c r="BZ331" s="14" t="str">
        <f t="shared" si="15"/>
        <v/>
      </c>
      <c r="CA331" s="95" t="str">
        <f>IF(BY331="En programación Frcst.",VLOOKUP(AX331,Meses!$A$1:$H$14,3+HLOOKUP(Cronograma!AV331,Meses!$D$1:$G$2,2,FALSE),FALSE),
IF(BY331="En programación",BA331,""))</f>
        <v/>
      </c>
      <c r="CB331" s="95" t="str">
        <f t="shared" si="16"/>
        <v/>
      </c>
      <c r="CC331" s="91" t="str">
        <f>IFERROR(
(VLOOKUP(MONTH(CA331),Meses!$B$3:$C$14,2,FALSE)-DAY(CA331))/VLOOKUP(MONTH(CA331),Meses!$B$3:$C$14,2,FALSE)*CD331,
"")</f>
        <v/>
      </c>
      <c r="CD331" s="92">
        <f t="shared" si="17"/>
        <v>306</v>
      </c>
    </row>
    <row r="332" spans="1:82" ht="31.8" thickBot="1" x14ac:dyDescent="0.6">
      <c r="A332" s="19" t="s">
        <v>1006</v>
      </c>
      <c r="B332" s="19" t="s">
        <v>1010</v>
      </c>
      <c r="C332" s="19" t="s">
        <v>1011</v>
      </c>
      <c r="D332" s="19" t="s">
        <v>53</v>
      </c>
      <c r="E332" s="21">
        <v>45019</v>
      </c>
      <c r="F332" s="21">
        <v>45141.395752314813</v>
      </c>
      <c r="G332" s="21">
        <v>45019</v>
      </c>
      <c r="H332" s="21">
        <v>45030</v>
      </c>
      <c r="I332" s="21">
        <v>45101</v>
      </c>
      <c r="J332" s="21">
        <v>45101</v>
      </c>
      <c r="K332" s="119" t="s">
        <v>4534</v>
      </c>
      <c r="L332" s="19" t="s">
        <v>1012</v>
      </c>
      <c r="M332" s="21">
        <v>45038</v>
      </c>
      <c r="N332" s="21">
        <v>45050</v>
      </c>
      <c r="O332" s="19" t="s">
        <v>54</v>
      </c>
      <c r="P332" s="19" t="s">
        <v>54</v>
      </c>
      <c r="Q332" s="19" t="s">
        <v>55</v>
      </c>
      <c r="R332" s="19">
        <v>962</v>
      </c>
      <c r="S332" s="19" t="s">
        <v>4576</v>
      </c>
      <c r="T332" s="19" t="s">
        <v>4576</v>
      </c>
      <c r="U332" s="19" t="e">
        <v>#NAME?</v>
      </c>
      <c r="V332" s="19" t="s">
        <v>80</v>
      </c>
      <c r="W332" s="19" t="s">
        <v>68</v>
      </c>
      <c r="X332" s="23">
        <v>45087</v>
      </c>
      <c r="Y332" s="23">
        <v>45094</v>
      </c>
      <c r="Z332" s="23">
        <v>45087</v>
      </c>
      <c r="AA332" s="23">
        <v>45087</v>
      </c>
      <c r="AB332" s="19" t="s">
        <v>58</v>
      </c>
      <c r="AC332" s="23">
        <v>45090</v>
      </c>
      <c r="AD332" s="19" t="s">
        <v>58</v>
      </c>
      <c r="AE332" s="23">
        <v>45092</v>
      </c>
      <c r="AF332" s="23">
        <v>45094</v>
      </c>
      <c r="AG332" s="23">
        <v>45094</v>
      </c>
      <c r="AH332" s="21">
        <v>45101</v>
      </c>
      <c r="AI332" s="19">
        <v>82</v>
      </c>
      <c r="AJ332" s="19">
        <v>11</v>
      </c>
      <c r="AK332" s="19">
        <v>71</v>
      </c>
      <c r="AL332" s="19" t="s">
        <v>15</v>
      </c>
      <c r="AM332" s="19" t="s">
        <v>4536</v>
      </c>
      <c r="AN332" s="19">
        <v>24</v>
      </c>
      <c r="AO332" s="22"/>
      <c r="AP332" s="19" t="s">
        <v>82</v>
      </c>
      <c r="AQ332" s="19" t="s">
        <v>82</v>
      </c>
      <c r="AR332" s="19" t="s">
        <v>60</v>
      </c>
      <c r="AS332" s="19" t="s">
        <v>55</v>
      </c>
      <c r="AT332" s="19" t="s">
        <v>61</v>
      </c>
      <c r="AU332" s="19" t="s">
        <v>62</v>
      </c>
      <c r="AV332" s="19" t="s">
        <v>63</v>
      </c>
      <c r="AW332" s="19" t="s">
        <v>63</v>
      </c>
      <c r="AX332" s="19" t="s">
        <v>63</v>
      </c>
      <c r="AY332" s="19" t="s">
        <v>64</v>
      </c>
      <c r="AZ332" s="19" t="s">
        <v>3822</v>
      </c>
      <c r="BA332" s="21">
        <v>45050</v>
      </c>
      <c r="BB332" s="19">
        <v>5</v>
      </c>
      <c r="BC332" s="19">
        <v>2023</v>
      </c>
      <c r="BD332" s="19" t="s">
        <v>63</v>
      </c>
      <c r="BE332" s="19" t="s">
        <v>63</v>
      </c>
      <c r="BF332" s="19" t="s">
        <v>63</v>
      </c>
      <c r="BG332" s="19" t="s">
        <v>64</v>
      </c>
      <c r="BH332" s="22" t="s">
        <v>4513</v>
      </c>
      <c r="BI332" s="22" t="s">
        <v>4513</v>
      </c>
      <c r="BJ332" s="22"/>
      <c r="BK332" s="22"/>
      <c r="BL332" s="19" t="s">
        <v>4513</v>
      </c>
      <c r="BM332" s="22" t="s">
        <v>4513</v>
      </c>
      <c r="BN332" s="22" t="s">
        <v>4513</v>
      </c>
      <c r="BO332" s="22"/>
      <c r="BP332" s="22"/>
      <c r="BQ332" s="19" t="s">
        <v>64</v>
      </c>
      <c r="BR332" s="22"/>
      <c r="BS332" s="22"/>
      <c r="BT332" s="19">
        <v>82</v>
      </c>
      <c r="BU332" s="22"/>
      <c r="BV332" s="19"/>
      <c r="BW332" s="19"/>
      <c r="BX332" s="19">
        <v>2023</v>
      </c>
      <c r="BY332" s="95" t="str">
        <f>IFERROR(
IF(OR(AZ332="anulado",AZ332="stand by"),CONCATENATE(AZ332,": ",AT332),
IF(OR(YEAR(BA332)=2022,YEAR(BA332)=2023),CONCATENATE("Se activó en ",YEAR(BA332)),
IF(AND(OR(AZ332="En proceso",AZ332="facturando"),AND(AV332="-",BA332="")),"Por revisar",
IF(BA332="",IF(AV332="NUEVAS",CONCATENATE("Estado: ",AZ332,", ",AV332),
IF(AX332=Meses!$A$3,"Por revisar",
IF(AT332="","Sin registro","En programación Frcst."))),"En programación")))),
"Error")</f>
        <v>Se activó en 2023</v>
      </c>
      <c r="BZ332" s="14" t="str">
        <f t="shared" si="15"/>
        <v/>
      </c>
      <c r="CA332" s="95" t="str">
        <f>IF(BY332="En programación Frcst.",VLOOKUP(AX332,Meses!$A$1:$H$14,3+HLOOKUP(Cronograma!AV332,Meses!$D$1:$G$2,2,FALSE),FALSE),
IF(BY332="En programación",BA332,""))</f>
        <v/>
      </c>
      <c r="CB332" s="95" t="str">
        <f t="shared" si="16"/>
        <v/>
      </c>
      <c r="CC332" s="91" t="str">
        <f>IFERROR(
(VLOOKUP(MONTH(CA332),Meses!$B$3:$C$14,2,FALSE)-DAY(CA332))/VLOOKUP(MONTH(CA332),Meses!$B$3:$C$14,2,FALSE)*CD332,
"")</f>
        <v/>
      </c>
      <c r="CD332" s="92">
        <f t="shared" si="17"/>
        <v>962</v>
      </c>
    </row>
    <row r="333" spans="1:82" ht="31.8" thickBot="1" x14ac:dyDescent="0.6">
      <c r="A333" s="25" t="s">
        <v>1006</v>
      </c>
      <c r="B333" s="25" t="s">
        <v>1013</v>
      </c>
      <c r="C333" s="25" t="s">
        <v>1014</v>
      </c>
      <c r="D333" s="25" t="s">
        <v>53</v>
      </c>
      <c r="E333" s="26">
        <v>45019</v>
      </c>
      <c r="F333" s="26">
        <v>45139.626562500001</v>
      </c>
      <c r="G333" s="26">
        <v>45019</v>
      </c>
      <c r="H333" s="26">
        <v>45030</v>
      </c>
      <c r="I333" s="26">
        <v>45101</v>
      </c>
      <c r="J333" s="26">
        <v>45101</v>
      </c>
      <c r="K333" s="120" t="s">
        <v>4534</v>
      </c>
      <c r="L333" s="25" t="s">
        <v>1012</v>
      </c>
      <c r="M333" s="26">
        <v>45038</v>
      </c>
      <c r="N333" s="26">
        <v>45050</v>
      </c>
      <c r="O333" s="25" t="s">
        <v>54</v>
      </c>
      <c r="P333" s="25" t="s">
        <v>54</v>
      </c>
      <c r="Q333" s="25" t="s">
        <v>55</v>
      </c>
      <c r="R333" s="25">
        <v>909</v>
      </c>
      <c r="S333" s="25" t="s">
        <v>4576</v>
      </c>
      <c r="T333" s="25" t="s">
        <v>4576</v>
      </c>
      <c r="U333" s="25" t="e">
        <v>#NAME?</v>
      </c>
      <c r="V333" s="25" t="s">
        <v>80</v>
      </c>
      <c r="W333" s="25" t="s">
        <v>68</v>
      </c>
      <c r="X333" s="23">
        <v>45087</v>
      </c>
      <c r="Y333" s="23">
        <v>45094</v>
      </c>
      <c r="Z333" s="23">
        <v>45087</v>
      </c>
      <c r="AA333" s="23">
        <v>45087</v>
      </c>
      <c r="AB333" s="25" t="s">
        <v>58</v>
      </c>
      <c r="AC333" s="23">
        <v>45090</v>
      </c>
      <c r="AD333" s="25" t="s">
        <v>58</v>
      </c>
      <c r="AE333" s="23">
        <v>45092</v>
      </c>
      <c r="AF333" s="23">
        <v>45094</v>
      </c>
      <c r="AG333" s="23">
        <v>45094</v>
      </c>
      <c r="AH333" s="26">
        <v>45101</v>
      </c>
      <c r="AI333" s="25">
        <v>82</v>
      </c>
      <c r="AJ333" s="25">
        <v>11</v>
      </c>
      <c r="AK333" s="25">
        <v>71</v>
      </c>
      <c r="AL333" s="25" t="s">
        <v>15</v>
      </c>
      <c r="AM333" s="25" t="s">
        <v>4536</v>
      </c>
      <c r="AN333" s="25">
        <v>24</v>
      </c>
      <c r="AO333" s="27"/>
      <c r="AP333" s="25" t="s">
        <v>82</v>
      </c>
      <c r="AQ333" s="25" t="s">
        <v>82</v>
      </c>
      <c r="AR333" s="25" t="s">
        <v>60</v>
      </c>
      <c r="AS333" s="25" t="s">
        <v>55</v>
      </c>
      <c r="AT333" s="25" t="s">
        <v>61</v>
      </c>
      <c r="AU333" s="25" t="s">
        <v>62</v>
      </c>
      <c r="AV333" s="25" t="s">
        <v>63</v>
      </c>
      <c r="AW333" s="25" t="s">
        <v>63</v>
      </c>
      <c r="AX333" s="25" t="s">
        <v>63</v>
      </c>
      <c r="AY333" s="25" t="s">
        <v>64</v>
      </c>
      <c r="AZ333" s="25" t="s">
        <v>3822</v>
      </c>
      <c r="BA333" s="26">
        <v>45050</v>
      </c>
      <c r="BB333" s="25">
        <v>5</v>
      </c>
      <c r="BC333" s="25">
        <v>2023</v>
      </c>
      <c r="BD333" s="25" t="s">
        <v>63</v>
      </c>
      <c r="BE333" s="25" t="s">
        <v>63</v>
      </c>
      <c r="BF333" s="25" t="s">
        <v>63</v>
      </c>
      <c r="BG333" s="25" t="s">
        <v>64</v>
      </c>
      <c r="BH333" s="27" t="s">
        <v>4513</v>
      </c>
      <c r="BI333" s="27" t="s">
        <v>4513</v>
      </c>
      <c r="BJ333" s="27"/>
      <c r="BK333" s="27"/>
      <c r="BL333" s="25" t="s">
        <v>4513</v>
      </c>
      <c r="BM333" s="27" t="s">
        <v>4513</v>
      </c>
      <c r="BN333" s="27" t="s">
        <v>4513</v>
      </c>
      <c r="BO333" s="27"/>
      <c r="BP333" s="27"/>
      <c r="BQ333" s="25" t="s">
        <v>64</v>
      </c>
      <c r="BR333" s="27"/>
      <c r="BS333" s="27"/>
      <c r="BT333" s="25">
        <v>82</v>
      </c>
      <c r="BU333" s="27"/>
      <c r="BV333" s="25"/>
      <c r="BW333" s="25"/>
      <c r="BX333" s="25">
        <v>2023</v>
      </c>
      <c r="BY333" s="95" t="str">
        <f>IFERROR(
IF(OR(AZ333="anulado",AZ333="stand by"),CONCATENATE(AZ333,": ",AT333),
IF(OR(YEAR(BA333)=2022,YEAR(BA333)=2023),CONCATENATE("Se activó en ",YEAR(BA333)),
IF(AND(OR(AZ333="En proceso",AZ333="facturando"),AND(AV333="-",BA333="")),"Por revisar",
IF(BA333="",IF(AV333="NUEVAS",CONCATENATE("Estado: ",AZ333,", ",AV333),
IF(AX333=Meses!$A$3,"Por revisar",
IF(AT333="","Sin registro","En programación Frcst."))),"En programación")))),
"Error")</f>
        <v>Se activó en 2023</v>
      </c>
      <c r="BZ333" s="14" t="str">
        <f t="shared" si="15"/>
        <v/>
      </c>
      <c r="CA333" s="95" t="str">
        <f>IF(BY333="En programación Frcst.",VLOOKUP(AX333,Meses!$A$1:$H$14,3+HLOOKUP(Cronograma!AV333,Meses!$D$1:$G$2,2,FALSE),FALSE),
IF(BY333="En programación",BA333,""))</f>
        <v/>
      </c>
      <c r="CB333" s="95" t="str">
        <f t="shared" si="16"/>
        <v/>
      </c>
      <c r="CC333" s="91" t="str">
        <f>IFERROR(
(VLOOKUP(MONTH(CA333),Meses!$B$3:$C$14,2,FALSE)-DAY(CA333))/VLOOKUP(MONTH(CA333),Meses!$B$3:$C$14,2,FALSE)*CD333,
"")</f>
        <v/>
      </c>
      <c r="CD333" s="92">
        <f t="shared" si="17"/>
        <v>909</v>
      </c>
    </row>
    <row r="334" spans="1:82" ht="31.8" thickBot="1" x14ac:dyDescent="0.6">
      <c r="A334" s="19" t="s">
        <v>1006</v>
      </c>
      <c r="B334" s="19" t="s">
        <v>1015</v>
      </c>
      <c r="C334" s="19" t="s">
        <v>1016</v>
      </c>
      <c r="D334" s="19" t="s">
        <v>53</v>
      </c>
      <c r="E334" s="21">
        <v>45019</v>
      </c>
      <c r="F334" s="21">
        <v>45139.689351851863</v>
      </c>
      <c r="G334" s="21">
        <v>45019</v>
      </c>
      <c r="H334" s="21">
        <v>45030</v>
      </c>
      <c r="I334" s="21">
        <v>45101</v>
      </c>
      <c r="J334" s="21">
        <v>45101</v>
      </c>
      <c r="K334" s="119" t="s">
        <v>4534</v>
      </c>
      <c r="L334" s="19" t="s">
        <v>1012</v>
      </c>
      <c r="M334" s="21">
        <v>45038</v>
      </c>
      <c r="N334" s="21">
        <v>45050</v>
      </c>
      <c r="O334" s="19" t="s">
        <v>54</v>
      </c>
      <c r="P334" s="19" t="s">
        <v>54</v>
      </c>
      <c r="Q334" s="19" t="s">
        <v>55</v>
      </c>
      <c r="R334" s="19">
        <v>1134</v>
      </c>
      <c r="S334" s="19" t="s">
        <v>4576</v>
      </c>
      <c r="T334" s="19" t="s">
        <v>4576</v>
      </c>
      <c r="U334" s="19" t="e">
        <v>#NAME?</v>
      </c>
      <c r="V334" s="19" t="s">
        <v>80</v>
      </c>
      <c r="W334" s="19" t="s">
        <v>68</v>
      </c>
      <c r="X334" s="23">
        <v>45087</v>
      </c>
      <c r="Y334" s="23">
        <v>45094</v>
      </c>
      <c r="Z334" s="23">
        <v>45087</v>
      </c>
      <c r="AA334" s="23">
        <v>45087</v>
      </c>
      <c r="AB334" s="19" t="s">
        <v>58</v>
      </c>
      <c r="AC334" s="23">
        <v>45090</v>
      </c>
      <c r="AD334" s="19" t="s">
        <v>58</v>
      </c>
      <c r="AE334" s="23">
        <v>45092</v>
      </c>
      <c r="AF334" s="23">
        <v>45094</v>
      </c>
      <c r="AG334" s="23">
        <v>45094</v>
      </c>
      <c r="AH334" s="21">
        <v>45101</v>
      </c>
      <c r="AI334" s="19">
        <v>82</v>
      </c>
      <c r="AJ334" s="19">
        <v>11</v>
      </c>
      <c r="AK334" s="19">
        <v>71</v>
      </c>
      <c r="AL334" s="19" t="s">
        <v>15</v>
      </c>
      <c r="AM334" s="19" t="s">
        <v>4536</v>
      </c>
      <c r="AN334" s="19">
        <v>24</v>
      </c>
      <c r="AO334" s="22"/>
      <c r="AP334" s="19" t="s">
        <v>82</v>
      </c>
      <c r="AQ334" s="19" t="s">
        <v>82</v>
      </c>
      <c r="AR334" s="19" t="s">
        <v>60</v>
      </c>
      <c r="AS334" s="19" t="s">
        <v>55</v>
      </c>
      <c r="AT334" s="19" t="s">
        <v>61</v>
      </c>
      <c r="AU334" s="19" t="s">
        <v>62</v>
      </c>
      <c r="AV334" s="19" t="s">
        <v>63</v>
      </c>
      <c r="AW334" s="19" t="s">
        <v>63</v>
      </c>
      <c r="AX334" s="19" t="s">
        <v>63</v>
      </c>
      <c r="AY334" s="19" t="s">
        <v>64</v>
      </c>
      <c r="AZ334" s="19" t="s">
        <v>3822</v>
      </c>
      <c r="BA334" s="21">
        <v>45050</v>
      </c>
      <c r="BB334" s="19">
        <v>5</v>
      </c>
      <c r="BC334" s="19">
        <v>2023</v>
      </c>
      <c r="BD334" s="19" t="s">
        <v>63</v>
      </c>
      <c r="BE334" s="19" t="s">
        <v>63</v>
      </c>
      <c r="BF334" s="19" t="s">
        <v>63</v>
      </c>
      <c r="BG334" s="19" t="s">
        <v>64</v>
      </c>
      <c r="BH334" s="22" t="s">
        <v>4513</v>
      </c>
      <c r="BI334" s="22" t="s">
        <v>4513</v>
      </c>
      <c r="BJ334" s="22"/>
      <c r="BK334" s="22"/>
      <c r="BL334" s="19" t="s">
        <v>4513</v>
      </c>
      <c r="BM334" s="22" t="s">
        <v>4513</v>
      </c>
      <c r="BN334" s="22" t="s">
        <v>4513</v>
      </c>
      <c r="BO334" s="22"/>
      <c r="BP334" s="22"/>
      <c r="BQ334" s="19" t="s">
        <v>64</v>
      </c>
      <c r="BR334" s="22"/>
      <c r="BS334" s="22"/>
      <c r="BT334" s="19">
        <v>82</v>
      </c>
      <c r="BU334" s="22"/>
      <c r="BV334" s="19"/>
      <c r="BW334" s="19"/>
      <c r="BX334" s="19">
        <v>2023</v>
      </c>
      <c r="BY334" s="95" t="str">
        <f>IFERROR(
IF(OR(AZ334="anulado",AZ334="stand by"),CONCATENATE(AZ334,": ",AT334),
IF(OR(YEAR(BA334)=2022,YEAR(BA334)=2023),CONCATENATE("Se activó en ",YEAR(BA334)),
IF(AND(OR(AZ334="En proceso",AZ334="facturando"),AND(AV334="-",BA334="")),"Por revisar",
IF(BA334="",IF(AV334="NUEVAS",CONCATENATE("Estado: ",AZ334,", ",AV334),
IF(AX334=Meses!$A$3,"Por revisar",
IF(AT334="","Sin registro","En programación Frcst."))),"En programación")))),
"Error")</f>
        <v>Se activó en 2023</v>
      </c>
      <c r="BZ334" s="14" t="str">
        <f t="shared" si="15"/>
        <v/>
      </c>
      <c r="CA334" s="95" t="str">
        <f>IF(BY334="En programación Frcst.",VLOOKUP(AX334,Meses!$A$1:$H$14,3+HLOOKUP(Cronograma!AV334,Meses!$D$1:$G$2,2,FALSE),FALSE),
IF(BY334="En programación",BA334,""))</f>
        <v/>
      </c>
      <c r="CB334" s="95" t="str">
        <f t="shared" si="16"/>
        <v/>
      </c>
      <c r="CC334" s="91" t="str">
        <f>IFERROR(
(VLOOKUP(MONTH(CA334),Meses!$B$3:$C$14,2,FALSE)-DAY(CA334))/VLOOKUP(MONTH(CA334),Meses!$B$3:$C$14,2,FALSE)*CD334,
"")</f>
        <v/>
      </c>
      <c r="CD334" s="92">
        <f t="shared" si="17"/>
        <v>1134</v>
      </c>
    </row>
    <row r="335" spans="1:82" ht="31.8" thickBot="1" x14ac:dyDescent="0.6">
      <c r="A335" s="25" t="s">
        <v>1006</v>
      </c>
      <c r="B335" s="25" t="s">
        <v>1017</v>
      </c>
      <c r="C335" s="25" t="s">
        <v>1018</v>
      </c>
      <c r="D335" s="25" t="s">
        <v>53</v>
      </c>
      <c r="E335" s="26">
        <v>45019</v>
      </c>
      <c r="F335" s="26">
        <v>45139.696909722217</v>
      </c>
      <c r="G335" s="26">
        <v>45019</v>
      </c>
      <c r="H335" s="26">
        <v>45030</v>
      </c>
      <c r="I335" s="26">
        <v>45101</v>
      </c>
      <c r="J335" s="26">
        <v>45101</v>
      </c>
      <c r="K335" s="120" t="s">
        <v>4534</v>
      </c>
      <c r="L335" s="25" t="s">
        <v>1012</v>
      </c>
      <c r="M335" s="26">
        <v>45038</v>
      </c>
      <c r="N335" s="26">
        <v>45050</v>
      </c>
      <c r="O335" s="25" t="s">
        <v>54</v>
      </c>
      <c r="P335" s="25" t="s">
        <v>54</v>
      </c>
      <c r="Q335" s="25" t="s">
        <v>55</v>
      </c>
      <c r="R335" s="25">
        <v>1280</v>
      </c>
      <c r="S335" s="25" t="s">
        <v>4576</v>
      </c>
      <c r="T335" s="25" t="s">
        <v>4576</v>
      </c>
      <c r="U335" s="25" t="e">
        <v>#NAME?</v>
      </c>
      <c r="V335" s="25" t="s">
        <v>80</v>
      </c>
      <c r="W335" s="25" t="s">
        <v>68</v>
      </c>
      <c r="X335" s="23">
        <v>45087</v>
      </c>
      <c r="Y335" s="23">
        <v>45094</v>
      </c>
      <c r="Z335" s="23">
        <v>45087</v>
      </c>
      <c r="AA335" s="23">
        <v>45087</v>
      </c>
      <c r="AB335" s="25" t="s">
        <v>58</v>
      </c>
      <c r="AC335" s="23">
        <v>45090</v>
      </c>
      <c r="AD335" s="25" t="s">
        <v>58</v>
      </c>
      <c r="AE335" s="23">
        <v>45092</v>
      </c>
      <c r="AF335" s="23">
        <v>45094</v>
      </c>
      <c r="AG335" s="23">
        <v>45094</v>
      </c>
      <c r="AH335" s="26">
        <v>45101</v>
      </c>
      <c r="AI335" s="25">
        <v>82</v>
      </c>
      <c r="AJ335" s="25">
        <v>11</v>
      </c>
      <c r="AK335" s="25">
        <v>71</v>
      </c>
      <c r="AL335" s="25" t="s">
        <v>15</v>
      </c>
      <c r="AM335" s="25" t="s">
        <v>4536</v>
      </c>
      <c r="AN335" s="25">
        <v>24</v>
      </c>
      <c r="AO335" s="27"/>
      <c r="AP335" s="25" t="s">
        <v>82</v>
      </c>
      <c r="AQ335" s="25" t="s">
        <v>82</v>
      </c>
      <c r="AR335" s="25" t="s">
        <v>60</v>
      </c>
      <c r="AS335" s="25" t="s">
        <v>55</v>
      </c>
      <c r="AT335" s="25" t="s">
        <v>61</v>
      </c>
      <c r="AU335" s="25" t="s">
        <v>62</v>
      </c>
      <c r="AV335" s="25" t="s">
        <v>63</v>
      </c>
      <c r="AW335" s="25" t="s">
        <v>63</v>
      </c>
      <c r="AX335" s="25" t="s">
        <v>63</v>
      </c>
      <c r="AY335" s="25" t="s">
        <v>64</v>
      </c>
      <c r="AZ335" s="25" t="s">
        <v>3822</v>
      </c>
      <c r="BA335" s="26">
        <v>45050</v>
      </c>
      <c r="BB335" s="25">
        <v>5</v>
      </c>
      <c r="BC335" s="25">
        <v>2023</v>
      </c>
      <c r="BD335" s="25" t="s">
        <v>63</v>
      </c>
      <c r="BE335" s="25" t="s">
        <v>63</v>
      </c>
      <c r="BF335" s="25" t="s">
        <v>63</v>
      </c>
      <c r="BG335" s="25" t="s">
        <v>64</v>
      </c>
      <c r="BH335" s="27" t="s">
        <v>4513</v>
      </c>
      <c r="BI335" s="27" t="s">
        <v>4513</v>
      </c>
      <c r="BJ335" s="27"/>
      <c r="BK335" s="27"/>
      <c r="BL335" s="25" t="s">
        <v>4513</v>
      </c>
      <c r="BM335" s="27" t="s">
        <v>4513</v>
      </c>
      <c r="BN335" s="27" t="s">
        <v>4513</v>
      </c>
      <c r="BO335" s="27"/>
      <c r="BP335" s="27"/>
      <c r="BQ335" s="25" t="s">
        <v>64</v>
      </c>
      <c r="BR335" s="27"/>
      <c r="BS335" s="27"/>
      <c r="BT335" s="25">
        <v>82</v>
      </c>
      <c r="BU335" s="27"/>
      <c r="BV335" s="25"/>
      <c r="BW335" s="25"/>
      <c r="BX335" s="25">
        <v>2023</v>
      </c>
      <c r="BY335" s="95" t="str">
        <f>IFERROR(
IF(OR(AZ335="anulado",AZ335="stand by"),CONCATENATE(AZ335,": ",AT335),
IF(OR(YEAR(BA335)=2022,YEAR(BA335)=2023),CONCATENATE("Se activó en ",YEAR(BA335)),
IF(AND(OR(AZ335="En proceso",AZ335="facturando"),AND(AV335="-",BA335="")),"Por revisar",
IF(BA335="",IF(AV335="NUEVAS",CONCATENATE("Estado: ",AZ335,", ",AV335),
IF(AX335=Meses!$A$3,"Por revisar",
IF(AT335="","Sin registro","En programación Frcst."))),"En programación")))),
"Error")</f>
        <v>Se activó en 2023</v>
      </c>
      <c r="BZ335" s="14" t="str">
        <f t="shared" si="15"/>
        <v/>
      </c>
      <c r="CA335" s="95" t="str">
        <f>IF(BY335="En programación Frcst.",VLOOKUP(AX335,Meses!$A$1:$H$14,3+HLOOKUP(Cronograma!AV335,Meses!$D$1:$G$2,2,FALSE),FALSE),
IF(BY335="En programación",BA335,""))</f>
        <v/>
      </c>
      <c r="CB335" s="95" t="str">
        <f t="shared" si="16"/>
        <v/>
      </c>
      <c r="CC335" s="91" t="str">
        <f>IFERROR(
(VLOOKUP(MONTH(CA335),Meses!$B$3:$C$14,2,FALSE)-DAY(CA335))/VLOOKUP(MONTH(CA335),Meses!$B$3:$C$14,2,FALSE)*CD335,
"")</f>
        <v/>
      </c>
      <c r="CD335" s="92">
        <f t="shared" si="17"/>
        <v>1280</v>
      </c>
    </row>
    <row r="336" spans="1:82" ht="31.8" thickBot="1" x14ac:dyDescent="0.6">
      <c r="A336" s="19" t="s">
        <v>1006</v>
      </c>
      <c r="B336" s="19" t="s">
        <v>1019</v>
      </c>
      <c r="C336" s="19" t="s">
        <v>1020</v>
      </c>
      <c r="D336" s="19" t="s">
        <v>53</v>
      </c>
      <c r="E336" s="21">
        <v>45019</v>
      </c>
      <c r="F336" s="21">
        <v>45139.706180555557</v>
      </c>
      <c r="G336" s="21">
        <v>45019</v>
      </c>
      <c r="H336" s="21">
        <v>45030</v>
      </c>
      <c r="I336" s="21">
        <v>45101</v>
      </c>
      <c r="J336" s="21">
        <v>45101</v>
      </c>
      <c r="K336" s="119" t="s">
        <v>4534</v>
      </c>
      <c r="L336" s="19" t="s">
        <v>1012</v>
      </c>
      <c r="M336" s="21">
        <v>45038</v>
      </c>
      <c r="N336" s="21">
        <v>45050</v>
      </c>
      <c r="O336" s="19" t="s">
        <v>54</v>
      </c>
      <c r="P336" s="19" t="s">
        <v>54</v>
      </c>
      <c r="Q336" s="19" t="s">
        <v>55</v>
      </c>
      <c r="R336" s="19">
        <v>1759</v>
      </c>
      <c r="S336" s="19" t="s">
        <v>4576</v>
      </c>
      <c r="T336" s="19" t="s">
        <v>4576</v>
      </c>
      <c r="U336" s="19" t="e">
        <v>#NAME?</v>
      </c>
      <c r="V336" s="19" t="s">
        <v>80</v>
      </c>
      <c r="W336" s="19" t="s">
        <v>68</v>
      </c>
      <c r="X336" s="23">
        <v>45087</v>
      </c>
      <c r="Y336" s="23">
        <v>45094</v>
      </c>
      <c r="Z336" s="23">
        <v>45087</v>
      </c>
      <c r="AA336" s="23">
        <v>45087</v>
      </c>
      <c r="AB336" s="19" t="s">
        <v>58</v>
      </c>
      <c r="AC336" s="23">
        <v>45090</v>
      </c>
      <c r="AD336" s="19" t="s">
        <v>58</v>
      </c>
      <c r="AE336" s="23">
        <v>45092</v>
      </c>
      <c r="AF336" s="23">
        <v>45094</v>
      </c>
      <c r="AG336" s="23">
        <v>45094</v>
      </c>
      <c r="AH336" s="21">
        <v>45101</v>
      </c>
      <c r="AI336" s="19">
        <v>82</v>
      </c>
      <c r="AJ336" s="19">
        <v>11</v>
      </c>
      <c r="AK336" s="19">
        <v>71</v>
      </c>
      <c r="AL336" s="19" t="s">
        <v>15</v>
      </c>
      <c r="AM336" s="19" t="s">
        <v>4536</v>
      </c>
      <c r="AN336" s="19">
        <v>24</v>
      </c>
      <c r="AO336" s="22"/>
      <c r="AP336" s="19" t="s">
        <v>82</v>
      </c>
      <c r="AQ336" s="19" t="s">
        <v>82</v>
      </c>
      <c r="AR336" s="19" t="s">
        <v>60</v>
      </c>
      <c r="AS336" s="19" t="s">
        <v>55</v>
      </c>
      <c r="AT336" s="19" t="s">
        <v>61</v>
      </c>
      <c r="AU336" s="19" t="s">
        <v>62</v>
      </c>
      <c r="AV336" s="19" t="s">
        <v>63</v>
      </c>
      <c r="AW336" s="19" t="s">
        <v>63</v>
      </c>
      <c r="AX336" s="19" t="s">
        <v>63</v>
      </c>
      <c r="AY336" s="19" t="s">
        <v>64</v>
      </c>
      <c r="AZ336" s="19" t="s">
        <v>3822</v>
      </c>
      <c r="BA336" s="21">
        <v>45050</v>
      </c>
      <c r="BB336" s="19">
        <v>5</v>
      </c>
      <c r="BC336" s="19">
        <v>2023</v>
      </c>
      <c r="BD336" s="19" t="s">
        <v>63</v>
      </c>
      <c r="BE336" s="19" t="s">
        <v>63</v>
      </c>
      <c r="BF336" s="19" t="s">
        <v>63</v>
      </c>
      <c r="BG336" s="19" t="s">
        <v>64</v>
      </c>
      <c r="BH336" s="22" t="s">
        <v>4513</v>
      </c>
      <c r="BI336" s="22" t="s">
        <v>4513</v>
      </c>
      <c r="BJ336" s="22"/>
      <c r="BK336" s="22"/>
      <c r="BL336" s="19" t="s">
        <v>4513</v>
      </c>
      <c r="BM336" s="22" t="s">
        <v>4513</v>
      </c>
      <c r="BN336" s="22" t="s">
        <v>4513</v>
      </c>
      <c r="BO336" s="22"/>
      <c r="BP336" s="22"/>
      <c r="BQ336" s="19" t="s">
        <v>64</v>
      </c>
      <c r="BR336" s="22"/>
      <c r="BS336" s="22"/>
      <c r="BT336" s="19">
        <v>82</v>
      </c>
      <c r="BU336" s="22"/>
      <c r="BV336" s="19"/>
      <c r="BW336" s="19"/>
      <c r="BX336" s="19">
        <v>2023</v>
      </c>
      <c r="BY336" s="95" t="str">
        <f>IFERROR(
IF(OR(AZ336="anulado",AZ336="stand by"),CONCATENATE(AZ336,": ",AT336),
IF(OR(YEAR(BA336)=2022,YEAR(BA336)=2023),CONCATENATE("Se activó en ",YEAR(BA336)),
IF(AND(OR(AZ336="En proceso",AZ336="facturando"),AND(AV336="-",BA336="")),"Por revisar",
IF(BA336="",IF(AV336="NUEVAS",CONCATENATE("Estado: ",AZ336,", ",AV336),
IF(AX336=Meses!$A$3,"Por revisar",
IF(AT336="","Sin registro","En programación Frcst."))),"En programación")))),
"Error")</f>
        <v>Se activó en 2023</v>
      </c>
      <c r="BZ336" s="14" t="str">
        <f t="shared" si="15"/>
        <v/>
      </c>
      <c r="CA336" s="95" t="str">
        <f>IF(BY336="En programación Frcst.",VLOOKUP(AX336,Meses!$A$1:$H$14,3+HLOOKUP(Cronograma!AV336,Meses!$D$1:$G$2,2,FALSE),FALSE),
IF(BY336="En programación",BA336,""))</f>
        <v/>
      </c>
      <c r="CB336" s="95" t="str">
        <f t="shared" si="16"/>
        <v/>
      </c>
      <c r="CC336" s="91" t="str">
        <f>IFERROR(
(VLOOKUP(MONTH(CA336),Meses!$B$3:$C$14,2,FALSE)-DAY(CA336))/VLOOKUP(MONTH(CA336),Meses!$B$3:$C$14,2,FALSE)*CD336,
"")</f>
        <v/>
      </c>
      <c r="CD336" s="92">
        <f t="shared" si="17"/>
        <v>1759</v>
      </c>
    </row>
    <row r="337" spans="1:82" ht="31.8" thickBot="1" x14ac:dyDescent="0.6">
      <c r="A337" s="25" t="s">
        <v>1006</v>
      </c>
      <c r="B337" s="25" t="s">
        <v>1021</v>
      </c>
      <c r="C337" s="25" t="s">
        <v>1022</v>
      </c>
      <c r="D337" s="25" t="s">
        <v>53</v>
      </c>
      <c r="E337" s="26">
        <v>45019</v>
      </c>
      <c r="F337" s="26">
        <v>45140.387696759259</v>
      </c>
      <c r="G337" s="26">
        <v>45019</v>
      </c>
      <c r="H337" s="26">
        <v>45030</v>
      </c>
      <c r="I337" s="26">
        <v>45101</v>
      </c>
      <c r="J337" s="26">
        <v>45101</v>
      </c>
      <c r="K337" s="120" t="s">
        <v>4534</v>
      </c>
      <c r="L337" s="25" t="s">
        <v>1012</v>
      </c>
      <c r="M337" s="26">
        <v>45038</v>
      </c>
      <c r="N337" s="26">
        <v>45050</v>
      </c>
      <c r="O337" s="25" t="s">
        <v>54</v>
      </c>
      <c r="P337" s="25" t="s">
        <v>54</v>
      </c>
      <c r="Q337" s="25" t="s">
        <v>55</v>
      </c>
      <c r="R337" s="25">
        <v>950</v>
      </c>
      <c r="S337" s="25" t="s">
        <v>4576</v>
      </c>
      <c r="T337" s="25" t="s">
        <v>4576</v>
      </c>
      <c r="U337" s="25" t="e">
        <v>#NAME?</v>
      </c>
      <c r="V337" s="25" t="s">
        <v>80</v>
      </c>
      <c r="W337" s="25" t="s">
        <v>68</v>
      </c>
      <c r="X337" s="23">
        <v>45087</v>
      </c>
      <c r="Y337" s="23">
        <v>45094</v>
      </c>
      <c r="Z337" s="23">
        <v>45087</v>
      </c>
      <c r="AA337" s="23">
        <v>45087</v>
      </c>
      <c r="AB337" s="25" t="s">
        <v>58</v>
      </c>
      <c r="AC337" s="23">
        <v>45090</v>
      </c>
      <c r="AD337" s="25" t="s">
        <v>58</v>
      </c>
      <c r="AE337" s="23">
        <v>45092</v>
      </c>
      <c r="AF337" s="23">
        <v>45094</v>
      </c>
      <c r="AG337" s="23">
        <v>45094</v>
      </c>
      <c r="AH337" s="26">
        <v>45101</v>
      </c>
      <c r="AI337" s="25">
        <v>82</v>
      </c>
      <c r="AJ337" s="25">
        <v>11</v>
      </c>
      <c r="AK337" s="25">
        <v>71</v>
      </c>
      <c r="AL337" s="25" t="s">
        <v>15</v>
      </c>
      <c r="AM337" s="25" t="s">
        <v>4536</v>
      </c>
      <c r="AN337" s="25">
        <v>24</v>
      </c>
      <c r="AO337" s="27"/>
      <c r="AP337" s="25" t="s">
        <v>82</v>
      </c>
      <c r="AQ337" s="25" t="s">
        <v>82</v>
      </c>
      <c r="AR337" s="25" t="s">
        <v>60</v>
      </c>
      <c r="AS337" s="25" t="s">
        <v>55</v>
      </c>
      <c r="AT337" s="25" t="s">
        <v>61</v>
      </c>
      <c r="AU337" s="25" t="s">
        <v>62</v>
      </c>
      <c r="AV337" s="25" t="s">
        <v>63</v>
      </c>
      <c r="AW337" s="25" t="s">
        <v>63</v>
      </c>
      <c r="AX337" s="25" t="s">
        <v>63</v>
      </c>
      <c r="AY337" s="25" t="s">
        <v>64</v>
      </c>
      <c r="AZ337" s="25" t="s">
        <v>3822</v>
      </c>
      <c r="BA337" s="26">
        <v>45050</v>
      </c>
      <c r="BB337" s="25">
        <v>5</v>
      </c>
      <c r="BC337" s="25">
        <v>2023</v>
      </c>
      <c r="BD337" s="25" t="s">
        <v>63</v>
      </c>
      <c r="BE337" s="25" t="s">
        <v>63</v>
      </c>
      <c r="BF337" s="25" t="s">
        <v>63</v>
      </c>
      <c r="BG337" s="25" t="s">
        <v>64</v>
      </c>
      <c r="BH337" s="27" t="s">
        <v>4513</v>
      </c>
      <c r="BI337" s="27" t="s">
        <v>4513</v>
      </c>
      <c r="BJ337" s="27"/>
      <c r="BK337" s="27"/>
      <c r="BL337" s="25" t="s">
        <v>4513</v>
      </c>
      <c r="BM337" s="27" t="s">
        <v>4513</v>
      </c>
      <c r="BN337" s="27" t="s">
        <v>4513</v>
      </c>
      <c r="BO337" s="27"/>
      <c r="BP337" s="27"/>
      <c r="BQ337" s="25" t="s">
        <v>64</v>
      </c>
      <c r="BR337" s="27"/>
      <c r="BS337" s="27"/>
      <c r="BT337" s="25">
        <v>82</v>
      </c>
      <c r="BU337" s="27"/>
      <c r="BV337" s="25"/>
      <c r="BW337" s="25"/>
      <c r="BX337" s="25">
        <v>2023</v>
      </c>
      <c r="BY337" s="95" t="str">
        <f>IFERROR(
IF(OR(AZ337="anulado",AZ337="stand by"),CONCATENATE(AZ337,": ",AT337),
IF(OR(YEAR(BA337)=2022,YEAR(BA337)=2023),CONCATENATE("Se activó en ",YEAR(BA337)),
IF(AND(OR(AZ337="En proceso",AZ337="facturando"),AND(AV337="-",BA337="")),"Por revisar",
IF(BA337="",IF(AV337="NUEVAS",CONCATENATE("Estado: ",AZ337,", ",AV337),
IF(AX337=Meses!$A$3,"Por revisar",
IF(AT337="","Sin registro","En programación Frcst."))),"En programación")))),
"Error")</f>
        <v>Se activó en 2023</v>
      </c>
      <c r="BZ337" s="14" t="str">
        <f t="shared" si="15"/>
        <v/>
      </c>
      <c r="CA337" s="95" t="str">
        <f>IF(BY337="En programación Frcst.",VLOOKUP(AX337,Meses!$A$1:$H$14,3+HLOOKUP(Cronograma!AV337,Meses!$D$1:$G$2,2,FALSE),FALSE),
IF(BY337="En programación",BA337,""))</f>
        <v/>
      </c>
      <c r="CB337" s="95" t="str">
        <f t="shared" si="16"/>
        <v/>
      </c>
      <c r="CC337" s="91" t="str">
        <f>IFERROR(
(VLOOKUP(MONTH(CA337),Meses!$B$3:$C$14,2,FALSE)-DAY(CA337))/VLOOKUP(MONTH(CA337),Meses!$B$3:$C$14,2,FALSE)*CD337,
"")</f>
        <v/>
      </c>
      <c r="CD337" s="92">
        <f t="shared" si="17"/>
        <v>950</v>
      </c>
    </row>
    <row r="338" spans="1:82" ht="31.8" thickBot="1" x14ac:dyDescent="0.6">
      <c r="A338" s="19" t="s">
        <v>1006</v>
      </c>
      <c r="B338" s="19" t="s">
        <v>1023</v>
      </c>
      <c r="C338" s="19" t="s">
        <v>1024</v>
      </c>
      <c r="D338" s="19" t="s">
        <v>53</v>
      </c>
      <c r="E338" s="21">
        <v>45019</v>
      </c>
      <c r="F338" s="21">
        <v>45140.394282407397</v>
      </c>
      <c r="G338" s="21">
        <v>45019</v>
      </c>
      <c r="H338" s="21">
        <v>45030</v>
      </c>
      <c r="I338" s="21">
        <v>45101</v>
      </c>
      <c r="J338" s="21">
        <v>45101</v>
      </c>
      <c r="K338" s="119" t="s">
        <v>4534</v>
      </c>
      <c r="L338" s="19" t="s">
        <v>1012</v>
      </c>
      <c r="M338" s="21">
        <v>45038</v>
      </c>
      <c r="N338" s="21">
        <v>45050</v>
      </c>
      <c r="O338" s="19" t="s">
        <v>54</v>
      </c>
      <c r="P338" s="19" t="s">
        <v>54</v>
      </c>
      <c r="Q338" s="19" t="s">
        <v>55</v>
      </c>
      <c r="R338" s="19">
        <v>3785</v>
      </c>
      <c r="S338" s="19" t="s">
        <v>4576</v>
      </c>
      <c r="T338" s="19" t="s">
        <v>4576</v>
      </c>
      <c r="U338" s="19" t="e">
        <v>#NAME?</v>
      </c>
      <c r="V338" s="19" t="s">
        <v>80</v>
      </c>
      <c r="W338" s="19" t="s">
        <v>68</v>
      </c>
      <c r="X338" s="23">
        <v>45087</v>
      </c>
      <c r="Y338" s="23">
        <v>45094</v>
      </c>
      <c r="Z338" s="23">
        <v>45087</v>
      </c>
      <c r="AA338" s="23">
        <v>45087</v>
      </c>
      <c r="AB338" s="19" t="s">
        <v>58</v>
      </c>
      <c r="AC338" s="23">
        <v>45090</v>
      </c>
      <c r="AD338" s="19" t="s">
        <v>58</v>
      </c>
      <c r="AE338" s="23">
        <v>45092</v>
      </c>
      <c r="AF338" s="23">
        <v>45094</v>
      </c>
      <c r="AG338" s="23">
        <v>45094</v>
      </c>
      <c r="AH338" s="21">
        <v>45101</v>
      </c>
      <c r="AI338" s="19">
        <v>82</v>
      </c>
      <c r="AJ338" s="19">
        <v>11</v>
      </c>
      <c r="AK338" s="19">
        <v>71</v>
      </c>
      <c r="AL338" s="19" t="s">
        <v>15</v>
      </c>
      <c r="AM338" s="19" t="s">
        <v>4536</v>
      </c>
      <c r="AN338" s="19">
        <v>24</v>
      </c>
      <c r="AO338" s="22"/>
      <c r="AP338" s="19" t="s">
        <v>82</v>
      </c>
      <c r="AQ338" s="19" t="s">
        <v>82</v>
      </c>
      <c r="AR338" s="19" t="s">
        <v>60</v>
      </c>
      <c r="AS338" s="19" t="s">
        <v>55</v>
      </c>
      <c r="AT338" s="19" t="s">
        <v>61</v>
      </c>
      <c r="AU338" s="19" t="s">
        <v>62</v>
      </c>
      <c r="AV338" s="19" t="s">
        <v>63</v>
      </c>
      <c r="AW338" s="19" t="s">
        <v>63</v>
      </c>
      <c r="AX338" s="19" t="s">
        <v>63</v>
      </c>
      <c r="AY338" s="19" t="s">
        <v>64</v>
      </c>
      <c r="AZ338" s="19" t="s">
        <v>3822</v>
      </c>
      <c r="BA338" s="21">
        <v>45050</v>
      </c>
      <c r="BB338" s="19">
        <v>5</v>
      </c>
      <c r="BC338" s="19">
        <v>2023</v>
      </c>
      <c r="BD338" s="19" t="s">
        <v>63</v>
      </c>
      <c r="BE338" s="19" t="s">
        <v>63</v>
      </c>
      <c r="BF338" s="19" t="s">
        <v>63</v>
      </c>
      <c r="BG338" s="19" t="s">
        <v>64</v>
      </c>
      <c r="BH338" s="22" t="s">
        <v>4513</v>
      </c>
      <c r="BI338" s="22" t="s">
        <v>4513</v>
      </c>
      <c r="BJ338" s="22"/>
      <c r="BK338" s="22"/>
      <c r="BL338" s="19" t="s">
        <v>4513</v>
      </c>
      <c r="BM338" s="22" t="s">
        <v>4513</v>
      </c>
      <c r="BN338" s="22" t="s">
        <v>4513</v>
      </c>
      <c r="BO338" s="22"/>
      <c r="BP338" s="22"/>
      <c r="BQ338" s="19" t="s">
        <v>64</v>
      </c>
      <c r="BR338" s="22"/>
      <c r="BS338" s="22"/>
      <c r="BT338" s="19">
        <v>82</v>
      </c>
      <c r="BU338" s="22"/>
      <c r="BV338" s="19"/>
      <c r="BW338" s="19"/>
      <c r="BX338" s="19">
        <v>2023</v>
      </c>
      <c r="BY338" s="95" t="str">
        <f>IFERROR(
IF(OR(AZ338="anulado",AZ338="stand by"),CONCATENATE(AZ338,": ",AT338),
IF(OR(YEAR(BA338)=2022,YEAR(BA338)=2023),CONCATENATE("Se activó en ",YEAR(BA338)),
IF(AND(OR(AZ338="En proceso",AZ338="facturando"),AND(AV338="-",BA338="")),"Por revisar",
IF(BA338="",IF(AV338="NUEVAS",CONCATENATE("Estado: ",AZ338,", ",AV338),
IF(AX338=Meses!$A$3,"Por revisar",
IF(AT338="","Sin registro","En programación Frcst."))),"En programación")))),
"Error")</f>
        <v>Se activó en 2023</v>
      </c>
      <c r="BZ338" s="14" t="str">
        <f t="shared" si="15"/>
        <v/>
      </c>
      <c r="CA338" s="95" t="str">
        <f>IF(BY338="En programación Frcst.",VLOOKUP(AX338,Meses!$A$1:$H$14,3+HLOOKUP(Cronograma!AV338,Meses!$D$1:$G$2,2,FALSE),FALSE),
IF(BY338="En programación",BA338,""))</f>
        <v/>
      </c>
      <c r="CB338" s="95" t="str">
        <f t="shared" si="16"/>
        <v/>
      </c>
      <c r="CC338" s="91" t="str">
        <f>IFERROR(
(VLOOKUP(MONTH(CA338),Meses!$B$3:$C$14,2,FALSE)-DAY(CA338))/VLOOKUP(MONTH(CA338),Meses!$B$3:$C$14,2,FALSE)*CD338,
"")</f>
        <v/>
      </c>
      <c r="CD338" s="92">
        <f t="shared" si="17"/>
        <v>3785</v>
      </c>
    </row>
    <row r="339" spans="1:82" ht="31.8" thickBot="1" x14ac:dyDescent="0.6">
      <c r="A339" s="25" t="s">
        <v>1006</v>
      </c>
      <c r="B339" s="25" t="s">
        <v>1025</v>
      </c>
      <c r="C339" s="25" t="s">
        <v>1026</v>
      </c>
      <c r="D339" s="25" t="s">
        <v>53</v>
      </c>
      <c r="E339" s="26">
        <v>45019</v>
      </c>
      <c r="F339" s="26">
        <v>45140.401712962957</v>
      </c>
      <c r="G339" s="26">
        <v>45019</v>
      </c>
      <c r="H339" s="26">
        <v>45030</v>
      </c>
      <c r="I339" s="26">
        <v>45101</v>
      </c>
      <c r="J339" s="26">
        <v>45101</v>
      </c>
      <c r="K339" s="120" t="s">
        <v>4534</v>
      </c>
      <c r="L339" s="25" t="s">
        <v>1012</v>
      </c>
      <c r="M339" s="26">
        <v>45038</v>
      </c>
      <c r="N339" s="26">
        <v>45050</v>
      </c>
      <c r="O339" s="25" t="s">
        <v>54</v>
      </c>
      <c r="P339" s="25" t="s">
        <v>54</v>
      </c>
      <c r="Q339" s="25" t="s">
        <v>55</v>
      </c>
      <c r="R339" s="25">
        <v>2125</v>
      </c>
      <c r="S339" s="25" t="s">
        <v>4576</v>
      </c>
      <c r="T339" s="25" t="s">
        <v>4576</v>
      </c>
      <c r="U339" s="25" t="e">
        <v>#NAME?</v>
      </c>
      <c r="V339" s="25" t="s">
        <v>80</v>
      </c>
      <c r="W339" s="25" t="s">
        <v>68</v>
      </c>
      <c r="X339" s="23">
        <v>45087</v>
      </c>
      <c r="Y339" s="23">
        <v>45094</v>
      </c>
      <c r="Z339" s="23">
        <v>45087</v>
      </c>
      <c r="AA339" s="23">
        <v>45087</v>
      </c>
      <c r="AB339" s="25" t="s">
        <v>58</v>
      </c>
      <c r="AC339" s="23">
        <v>45090</v>
      </c>
      <c r="AD339" s="25" t="s">
        <v>58</v>
      </c>
      <c r="AE339" s="23">
        <v>45092</v>
      </c>
      <c r="AF339" s="23">
        <v>45094</v>
      </c>
      <c r="AG339" s="23">
        <v>45094</v>
      </c>
      <c r="AH339" s="26">
        <v>45101</v>
      </c>
      <c r="AI339" s="25">
        <v>82</v>
      </c>
      <c r="AJ339" s="25">
        <v>11</v>
      </c>
      <c r="AK339" s="25">
        <v>71</v>
      </c>
      <c r="AL339" s="25" t="s">
        <v>15</v>
      </c>
      <c r="AM339" s="25" t="s">
        <v>4536</v>
      </c>
      <c r="AN339" s="25">
        <v>24</v>
      </c>
      <c r="AO339" s="27"/>
      <c r="AP339" s="25" t="s">
        <v>82</v>
      </c>
      <c r="AQ339" s="25" t="s">
        <v>82</v>
      </c>
      <c r="AR339" s="25" t="s">
        <v>60</v>
      </c>
      <c r="AS339" s="25" t="s">
        <v>55</v>
      </c>
      <c r="AT339" s="25" t="s">
        <v>61</v>
      </c>
      <c r="AU339" s="25" t="s">
        <v>62</v>
      </c>
      <c r="AV339" s="25" t="s">
        <v>63</v>
      </c>
      <c r="AW339" s="25" t="s">
        <v>63</v>
      </c>
      <c r="AX339" s="25" t="s">
        <v>63</v>
      </c>
      <c r="AY339" s="25" t="s">
        <v>64</v>
      </c>
      <c r="AZ339" s="25" t="s">
        <v>3822</v>
      </c>
      <c r="BA339" s="26">
        <v>45050</v>
      </c>
      <c r="BB339" s="25">
        <v>5</v>
      </c>
      <c r="BC339" s="25">
        <v>2023</v>
      </c>
      <c r="BD339" s="25" t="s">
        <v>63</v>
      </c>
      <c r="BE339" s="25" t="s">
        <v>63</v>
      </c>
      <c r="BF339" s="25" t="s">
        <v>63</v>
      </c>
      <c r="BG339" s="25" t="s">
        <v>64</v>
      </c>
      <c r="BH339" s="27" t="s">
        <v>4513</v>
      </c>
      <c r="BI339" s="27" t="s">
        <v>4513</v>
      </c>
      <c r="BJ339" s="27"/>
      <c r="BK339" s="27"/>
      <c r="BL339" s="25" t="s">
        <v>4513</v>
      </c>
      <c r="BM339" s="27" t="s">
        <v>4513</v>
      </c>
      <c r="BN339" s="27" t="s">
        <v>4513</v>
      </c>
      <c r="BO339" s="27"/>
      <c r="BP339" s="27"/>
      <c r="BQ339" s="25" t="s">
        <v>64</v>
      </c>
      <c r="BR339" s="27"/>
      <c r="BS339" s="27"/>
      <c r="BT339" s="25">
        <v>82</v>
      </c>
      <c r="BU339" s="27"/>
      <c r="BV339" s="25"/>
      <c r="BW339" s="25"/>
      <c r="BX339" s="25">
        <v>2023</v>
      </c>
      <c r="BY339" s="95" t="str">
        <f>IFERROR(
IF(OR(AZ339="anulado",AZ339="stand by"),CONCATENATE(AZ339,": ",AT339),
IF(OR(YEAR(BA339)=2022,YEAR(BA339)=2023),CONCATENATE("Se activó en ",YEAR(BA339)),
IF(AND(OR(AZ339="En proceso",AZ339="facturando"),AND(AV339="-",BA339="")),"Por revisar",
IF(BA339="",IF(AV339="NUEVAS",CONCATENATE("Estado: ",AZ339,", ",AV339),
IF(AX339=Meses!$A$3,"Por revisar",
IF(AT339="","Sin registro","En programación Frcst."))),"En programación")))),
"Error")</f>
        <v>Se activó en 2023</v>
      </c>
      <c r="BZ339" s="14" t="str">
        <f t="shared" si="15"/>
        <v/>
      </c>
      <c r="CA339" s="95" t="str">
        <f>IF(BY339="En programación Frcst.",VLOOKUP(AX339,Meses!$A$1:$H$14,3+HLOOKUP(Cronograma!AV339,Meses!$D$1:$G$2,2,FALSE),FALSE),
IF(BY339="En programación",BA339,""))</f>
        <v/>
      </c>
      <c r="CB339" s="95" t="str">
        <f t="shared" si="16"/>
        <v/>
      </c>
      <c r="CC339" s="91" t="str">
        <f>IFERROR(
(VLOOKUP(MONTH(CA339),Meses!$B$3:$C$14,2,FALSE)-DAY(CA339))/VLOOKUP(MONTH(CA339),Meses!$B$3:$C$14,2,FALSE)*CD339,
"")</f>
        <v/>
      </c>
      <c r="CD339" s="92">
        <f t="shared" si="17"/>
        <v>2125</v>
      </c>
    </row>
    <row r="340" spans="1:82" ht="31.8" thickBot="1" x14ac:dyDescent="0.6">
      <c r="A340" s="19" t="s">
        <v>1006</v>
      </c>
      <c r="B340" s="19" t="s">
        <v>1027</v>
      </c>
      <c r="C340" s="19" t="s">
        <v>1028</v>
      </c>
      <c r="D340" s="19" t="s">
        <v>53</v>
      </c>
      <c r="E340" s="21">
        <v>45019</v>
      </c>
      <c r="F340" s="21">
        <v>45140.407025462962</v>
      </c>
      <c r="G340" s="21">
        <v>45019</v>
      </c>
      <c r="H340" s="21">
        <v>45030</v>
      </c>
      <c r="I340" s="21">
        <v>45101</v>
      </c>
      <c r="J340" s="21">
        <v>45101</v>
      </c>
      <c r="K340" s="119" t="s">
        <v>4534</v>
      </c>
      <c r="L340" s="19" t="s">
        <v>1012</v>
      </c>
      <c r="M340" s="21">
        <v>45038</v>
      </c>
      <c r="N340" s="21">
        <v>45050</v>
      </c>
      <c r="O340" s="19" t="s">
        <v>54</v>
      </c>
      <c r="P340" s="19" t="s">
        <v>54</v>
      </c>
      <c r="Q340" s="19" t="s">
        <v>55</v>
      </c>
      <c r="R340" s="19">
        <v>121</v>
      </c>
      <c r="S340" s="19" t="s">
        <v>4576</v>
      </c>
      <c r="T340" s="19" t="s">
        <v>4576</v>
      </c>
      <c r="U340" s="19" t="e">
        <v>#NAME?</v>
      </c>
      <c r="V340" s="19" t="s">
        <v>80</v>
      </c>
      <c r="W340" s="19" t="s">
        <v>68</v>
      </c>
      <c r="X340" s="23">
        <v>45087</v>
      </c>
      <c r="Y340" s="23">
        <v>45094</v>
      </c>
      <c r="Z340" s="23">
        <v>45087</v>
      </c>
      <c r="AA340" s="23">
        <v>45087</v>
      </c>
      <c r="AB340" s="19" t="s">
        <v>58</v>
      </c>
      <c r="AC340" s="23">
        <v>45090</v>
      </c>
      <c r="AD340" s="19" t="s">
        <v>58</v>
      </c>
      <c r="AE340" s="23">
        <v>45092</v>
      </c>
      <c r="AF340" s="23">
        <v>45094</v>
      </c>
      <c r="AG340" s="23">
        <v>45094</v>
      </c>
      <c r="AH340" s="21">
        <v>45101</v>
      </c>
      <c r="AI340" s="19">
        <v>82</v>
      </c>
      <c r="AJ340" s="19">
        <v>11</v>
      </c>
      <c r="AK340" s="19">
        <v>71</v>
      </c>
      <c r="AL340" s="19" t="s">
        <v>15</v>
      </c>
      <c r="AM340" s="19" t="s">
        <v>4536</v>
      </c>
      <c r="AN340" s="19">
        <v>24</v>
      </c>
      <c r="AO340" s="22"/>
      <c r="AP340" s="19" t="s">
        <v>82</v>
      </c>
      <c r="AQ340" s="19" t="s">
        <v>82</v>
      </c>
      <c r="AR340" s="19" t="s">
        <v>60</v>
      </c>
      <c r="AS340" s="19" t="s">
        <v>55</v>
      </c>
      <c r="AT340" s="19" t="s">
        <v>61</v>
      </c>
      <c r="AU340" s="19" t="s">
        <v>62</v>
      </c>
      <c r="AV340" s="19" t="s">
        <v>63</v>
      </c>
      <c r="AW340" s="19" t="s">
        <v>63</v>
      </c>
      <c r="AX340" s="19" t="s">
        <v>63</v>
      </c>
      <c r="AY340" s="19" t="s">
        <v>64</v>
      </c>
      <c r="AZ340" s="19" t="s">
        <v>3822</v>
      </c>
      <c r="BA340" s="21">
        <v>45050</v>
      </c>
      <c r="BB340" s="19">
        <v>5</v>
      </c>
      <c r="BC340" s="19">
        <v>2023</v>
      </c>
      <c r="BD340" s="19" t="s">
        <v>63</v>
      </c>
      <c r="BE340" s="19" t="s">
        <v>63</v>
      </c>
      <c r="BF340" s="19" t="s">
        <v>63</v>
      </c>
      <c r="BG340" s="19" t="s">
        <v>64</v>
      </c>
      <c r="BH340" s="22" t="s">
        <v>4513</v>
      </c>
      <c r="BI340" s="22" t="s">
        <v>4513</v>
      </c>
      <c r="BJ340" s="22"/>
      <c r="BK340" s="22"/>
      <c r="BL340" s="19" t="s">
        <v>4513</v>
      </c>
      <c r="BM340" s="22" t="s">
        <v>4513</v>
      </c>
      <c r="BN340" s="22" t="s">
        <v>4513</v>
      </c>
      <c r="BO340" s="22"/>
      <c r="BP340" s="22"/>
      <c r="BQ340" s="19" t="s">
        <v>64</v>
      </c>
      <c r="BR340" s="22"/>
      <c r="BS340" s="22"/>
      <c r="BT340" s="19">
        <v>82</v>
      </c>
      <c r="BU340" s="22"/>
      <c r="BV340" s="19"/>
      <c r="BW340" s="19"/>
      <c r="BX340" s="19">
        <v>2023</v>
      </c>
      <c r="BY340" s="95" t="str">
        <f>IFERROR(
IF(OR(AZ340="anulado",AZ340="stand by"),CONCATENATE(AZ340,": ",AT340),
IF(OR(YEAR(BA340)=2022,YEAR(BA340)=2023),CONCATENATE("Se activó en ",YEAR(BA340)),
IF(AND(OR(AZ340="En proceso",AZ340="facturando"),AND(AV340="-",BA340="")),"Por revisar",
IF(BA340="",IF(AV340="NUEVAS",CONCATENATE("Estado: ",AZ340,", ",AV340),
IF(AX340=Meses!$A$3,"Por revisar",
IF(AT340="","Sin registro","En programación Frcst."))),"En programación")))),
"Error")</f>
        <v>Se activó en 2023</v>
      </c>
      <c r="BZ340" s="14" t="str">
        <f t="shared" si="15"/>
        <v/>
      </c>
      <c r="CA340" s="95" t="str">
        <f>IF(BY340="En programación Frcst.",VLOOKUP(AX340,Meses!$A$1:$H$14,3+HLOOKUP(Cronograma!AV340,Meses!$D$1:$G$2,2,FALSE),FALSE),
IF(BY340="En programación",BA340,""))</f>
        <v/>
      </c>
      <c r="CB340" s="95" t="str">
        <f t="shared" si="16"/>
        <v/>
      </c>
      <c r="CC340" s="91" t="str">
        <f>IFERROR(
(VLOOKUP(MONTH(CA340),Meses!$B$3:$C$14,2,FALSE)-DAY(CA340))/VLOOKUP(MONTH(CA340),Meses!$B$3:$C$14,2,FALSE)*CD340,
"")</f>
        <v/>
      </c>
      <c r="CD340" s="92">
        <f t="shared" si="17"/>
        <v>121</v>
      </c>
    </row>
    <row r="341" spans="1:82" ht="31.8" thickBot="1" x14ac:dyDescent="0.6">
      <c r="A341" s="25" t="s">
        <v>1006</v>
      </c>
      <c r="B341" s="25" t="s">
        <v>1029</v>
      </c>
      <c r="C341" s="25" t="s">
        <v>1030</v>
      </c>
      <c r="D341" s="25" t="s">
        <v>53</v>
      </c>
      <c r="E341" s="26">
        <v>45019</v>
      </c>
      <c r="F341" s="26">
        <v>45140.411631944437</v>
      </c>
      <c r="G341" s="26">
        <v>45019</v>
      </c>
      <c r="H341" s="26">
        <v>45030</v>
      </c>
      <c r="I341" s="26">
        <v>45101</v>
      </c>
      <c r="J341" s="26">
        <v>45101</v>
      </c>
      <c r="K341" s="120" t="s">
        <v>4534</v>
      </c>
      <c r="L341" s="25" t="s">
        <v>1012</v>
      </c>
      <c r="M341" s="26">
        <v>45038</v>
      </c>
      <c r="N341" s="26">
        <v>45050</v>
      </c>
      <c r="O341" s="25" t="s">
        <v>54</v>
      </c>
      <c r="P341" s="25" t="s">
        <v>54</v>
      </c>
      <c r="Q341" s="25" t="s">
        <v>55</v>
      </c>
      <c r="R341" s="25">
        <v>3806</v>
      </c>
      <c r="S341" s="25" t="s">
        <v>4576</v>
      </c>
      <c r="T341" s="25" t="s">
        <v>4576</v>
      </c>
      <c r="U341" s="25" t="e">
        <v>#NAME?</v>
      </c>
      <c r="V341" s="25" t="s">
        <v>80</v>
      </c>
      <c r="W341" s="25" t="s">
        <v>68</v>
      </c>
      <c r="X341" s="23">
        <v>45087</v>
      </c>
      <c r="Y341" s="23">
        <v>45094</v>
      </c>
      <c r="Z341" s="23">
        <v>45087</v>
      </c>
      <c r="AA341" s="23">
        <v>45087</v>
      </c>
      <c r="AB341" s="25" t="s">
        <v>58</v>
      </c>
      <c r="AC341" s="23">
        <v>45090</v>
      </c>
      <c r="AD341" s="25" t="s">
        <v>58</v>
      </c>
      <c r="AE341" s="23">
        <v>45092</v>
      </c>
      <c r="AF341" s="23">
        <v>45094</v>
      </c>
      <c r="AG341" s="23">
        <v>45094</v>
      </c>
      <c r="AH341" s="26">
        <v>45101</v>
      </c>
      <c r="AI341" s="25">
        <v>82</v>
      </c>
      <c r="AJ341" s="25">
        <v>11</v>
      </c>
      <c r="AK341" s="25">
        <v>71</v>
      </c>
      <c r="AL341" s="25" t="s">
        <v>15</v>
      </c>
      <c r="AM341" s="25" t="s">
        <v>4536</v>
      </c>
      <c r="AN341" s="25">
        <v>24</v>
      </c>
      <c r="AO341" s="27"/>
      <c r="AP341" s="25" t="s">
        <v>82</v>
      </c>
      <c r="AQ341" s="25" t="s">
        <v>82</v>
      </c>
      <c r="AR341" s="25" t="s">
        <v>60</v>
      </c>
      <c r="AS341" s="25" t="s">
        <v>55</v>
      </c>
      <c r="AT341" s="25" t="s">
        <v>61</v>
      </c>
      <c r="AU341" s="25" t="s">
        <v>62</v>
      </c>
      <c r="AV341" s="25" t="s">
        <v>63</v>
      </c>
      <c r="AW341" s="25" t="s">
        <v>63</v>
      </c>
      <c r="AX341" s="25" t="s">
        <v>63</v>
      </c>
      <c r="AY341" s="25" t="s">
        <v>64</v>
      </c>
      <c r="AZ341" s="25" t="s">
        <v>3822</v>
      </c>
      <c r="BA341" s="26">
        <v>45050</v>
      </c>
      <c r="BB341" s="25">
        <v>5</v>
      </c>
      <c r="BC341" s="25">
        <v>2023</v>
      </c>
      <c r="BD341" s="25" t="s">
        <v>63</v>
      </c>
      <c r="BE341" s="25" t="s">
        <v>63</v>
      </c>
      <c r="BF341" s="25" t="s">
        <v>63</v>
      </c>
      <c r="BG341" s="25" t="s">
        <v>64</v>
      </c>
      <c r="BH341" s="27" t="s">
        <v>4513</v>
      </c>
      <c r="BI341" s="27" t="s">
        <v>4513</v>
      </c>
      <c r="BJ341" s="27"/>
      <c r="BK341" s="27"/>
      <c r="BL341" s="25" t="s">
        <v>4513</v>
      </c>
      <c r="BM341" s="27" t="s">
        <v>4513</v>
      </c>
      <c r="BN341" s="27" t="s">
        <v>4513</v>
      </c>
      <c r="BO341" s="27"/>
      <c r="BP341" s="27"/>
      <c r="BQ341" s="25" t="s">
        <v>64</v>
      </c>
      <c r="BR341" s="27"/>
      <c r="BS341" s="27"/>
      <c r="BT341" s="25">
        <v>82</v>
      </c>
      <c r="BU341" s="27"/>
      <c r="BV341" s="25"/>
      <c r="BW341" s="25"/>
      <c r="BX341" s="25">
        <v>2023</v>
      </c>
      <c r="BY341" s="95" t="str">
        <f>IFERROR(
IF(OR(AZ341="anulado",AZ341="stand by"),CONCATENATE(AZ341,": ",AT341),
IF(OR(YEAR(BA341)=2022,YEAR(BA341)=2023),CONCATENATE("Se activó en ",YEAR(BA341)),
IF(AND(OR(AZ341="En proceso",AZ341="facturando"),AND(AV341="-",BA341="")),"Por revisar",
IF(BA341="",IF(AV341="NUEVAS",CONCATENATE("Estado: ",AZ341,", ",AV341),
IF(AX341=Meses!$A$3,"Por revisar",
IF(AT341="","Sin registro","En programación Frcst."))),"En programación")))),
"Error")</f>
        <v>Se activó en 2023</v>
      </c>
      <c r="BZ341" s="14" t="str">
        <f t="shared" si="15"/>
        <v/>
      </c>
      <c r="CA341" s="95" t="str">
        <f>IF(BY341="En programación Frcst.",VLOOKUP(AX341,Meses!$A$1:$H$14,3+HLOOKUP(Cronograma!AV341,Meses!$D$1:$G$2,2,FALSE),FALSE),
IF(BY341="En programación",BA341,""))</f>
        <v/>
      </c>
      <c r="CB341" s="95" t="str">
        <f t="shared" si="16"/>
        <v/>
      </c>
      <c r="CC341" s="91" t="str">
        <f>IFERROR(
(VLOOKUP(MONTH(CA341),Meses!$B$3:$C$14,2,FALSE)-DAY(CA341))/VLOOKUP(MONTH(CA341),Meses!$B$3:$C$14,2,FALSE)*CD341,
"")</f>
        <v/>
      </c>
      <c r="CD341" s="92">
        <f t="shared" si="17"/>
        <v>3806</v>
      </c>
    </row>
    <row r="342" spans="1:82" ht="31.8" thickBot="1" x14ac:dyDescent="0.6">
      <c r="A342" s="19" t="s">
        <v>1006</v>
      </c>
      <c r="B342" s="19" t="s">
        <v>1031</v>
      </c>
      <c r="C342" s="19" t="s">
        <v>1032</v>
      </c>
      <c r="D342" s="19" t="s">
        <v>53</v>
      </c>
      <c r="E342" s="21">
        <v>45019</v>
      </c>
      <c r="F342" s="21">
        <v>45140.421516203707</v>
      </c>
      <c r="G342" s="21">
        <v>45019</v>
      </c>
      <c r="H342" s="21">
        <v>45030</v>
      </c>
      <c r="I342" s="21">
        <v>45101</v>
      </c>
      <c r="J342" s="21">
        <v>45101</v>
      </c>
      <c r="K342" s="119" t="s">
        <v>4534</v>
      </c>
      <c r="L342" s="19" t="s">
        <v>1012</v>
      </c>
      <c r="M342" s="21">
        <v>45038</v>
      </c>
      <c r="N342" s="21">
        <v>45050</v>
      </c>
      <c r="O342" s="19" t="s">
        <v>54</v>
      </c>
      <c r="P342" s="19" t="s">
        <v>54</v>
      </c>
      <c r="Q342" s="19" t="s">
        <v>55</v>
      </c>
      <c r="R342" s="19">
        <v>462</v>
      </c>
      <c r="S342" s="19" t="s">
        <v>4576</v>
      </c>
      <c r="T342" s="19" t="s">
        <v>4576</v>
      </c>
      <c r="U342" s="19" t="e">
        <v>#NAME?</v>
      </c>
      <c r="V342" s="19" t="s">
        <v>80</v>
      </c>
      <c r="W342" s="19" t="s">
        <v>68</v>
      </c>
      <c r="X342" s="23">
        <v>45087</v>
      </c>
      <c r="Y342" s="23">
        <v>45094</v>
      </c>
      <c r="Z342" s="23">
        <v>45087</v>
      </c>
      <c r="AA342" s="23">
        <v>45087</v>
      </c>
      <c r="AB342" s="19" t="s">
        <v>58</v>
      </c>
      <c r="AC342" s="23">
        <v>45090</v>
      </c>
      <c r="AD342" s="19" t="s">
        <v>58</v>
      </c>
      <c r="AE342" s="23">
        <v>45092</v>
      </c>
      <c r="AF342" s="23">
        <v>45094</v>
      </c>
      <c r="AG342" s="23">
        <v>45094</v>
      </c>
      <c r="AH342" s="21">
        <v>45101</v>
      </c>
      <c r="AI342" s="19">
        <v>82</v>
      </c>
      <c r="AJ342" s="19">
        <v>11</v>
      </c>
      <c r="AK342" s="19">
        <v>71</v>
      </c>
      <c r="AL342" s="19" t="s">
        <v>15</v>
      </c>
      <c r="AM342" s="19" t="s">
        <v>4536</v>
      </c>
      <c r="AN342" s="19">
        <v>24</v>
      </c>
      <c r="AO342" s="22"/>
      <c r="AP342" s="19" t="s">
        <v>82</v>
      </c>
      <c r="AQ342" s="19" t="s">
        <v>82</v>
      </c>
      <c r="AR342" s="19" t="s">
        <v>60</v>
      </c>
      <c r="AS342" s="19" t="s">
        <v>55</v>
      </c>
      <c r="AT342" s="19" t="s">
        <v>61</v>
      </c>
      <c r="AU342" s="19" t="s">
        <v>62</v>
      </c>
      <c r="AV342" s="19" t="s">
        <v>63</v>
      </c>
      <c r="AW342" s="19" t="s">
        <v>63</v>
      </c>
      <c r="AX342" s="19" t="s">
        <v>63</v>
      </c>
      <c r="AY342" s="19" t="s">
        <v>64</v>
      </c>
      <c r="AZ342" s="19" t="s">
        <v>3822</v>
      </c>
      <c r="BA342" s="21">
        <v>45050</v>
      </c>
      <c r="BB342" s="19">
        <v>5</v>
      </c>
      <c r="BC342" s="19">
        <v>2023</v>
      </c>
      <c r="BD342" s="19" t="s">
        <v>63</v>
      </c>
      <c r="BE342" s="19" t="s">
        <v>63</v>
      </c>
      <c r="BF342" s="19" t="s">
        <v>63</v>
      </c>
      <c r="BG342" s="19" t="s">
        <v>64</v>
      </c>
      <c r="BH342" s="22" t="s">
        <v>4513</v>
      </c>
      <c r="BI342" s="22" t="s">
        <v>4513</v>
      </c>
      <c r="BJ342" s="22"/>
      <c r="BK342" s="22"/>
      <c r="BL342" s="19" t="s">
        <v>4513</v>
      </c>
      <c r="BM342" s="22" t="s">
        <v>4513</v>
      </c>
      <c r="BN342" s="22" t="s">
        <v>4513</v>
      </c>
      <c r="BO342" s="22"/>
      <c r="BP342" s="22"/>
      <c r="BQ342" s="19" t="s">
        <v>64</v>
      </c>
      <c r="BR342" s="22"/>
      <c r="BS342" s="22"/>
      <c r="BT342" s="19">
        <v>82</v>
      </c>
      <c r="BU342" s="22"/>
      <c r="BV342" s="19"/>
      <c r="BW342" s="19"/>
      <c r="BX342" s="19">
        <v>2023</v>
      </c>
      <c r="BY342" s="95" t="str">
        <f>IFERROR(
IF(OR(AZ342="anulado",AZ342="stand by"),CONCATENATE(AZ342,": ",AT342),
IF(OR(YEAR(BA342)=2022,YEAR(BA342)=2023),CONCATENATE("Se activó en ",YEAR(BA342)),
IF(AND(OR(AZ342="En proceso",AZ342="facturando"),AND(AV342="-",BA342="")),"Por revisar",
IF(BA342="",IF(AV342="NUEVAS",CONCATENATE("Estado: ",AZ342,", ",AV342),
IF(AX342=Meses!$A$3,"Por revisar",
IF(AT342="","Sin registro","En programación Frcst."))),"En programación")))),
"Error")</f>
        <v>Se activó en 2023</v>
      </c>
      <c r="BZ342" s="14" t="str">
        <f t="shared" si="15"/>
        <v/>
      </c>
      <c r="CA342" s="95" t="str">
        <f>IF(BY342="En programación Frcst.",VLOOKUP(AX342,Meses!$A$1:$H$14,3+HLOOKUP(Cronograma!AV342,Meses!$D$1:$G$2,2,FALSE),FALSE),
IF(BY342="En programación",BA342,""))</f>
        <v/>
      </c>
      <c r="CB342" s="95" t="str">
        <f t="shared" si="16"/>
        <v/>
      </c>
      <c r="CC342" s="91" t="str">
        <f>IFERROR(
(VLOOKUP(MONTH(CA342),Meses!$B$3:$C$14,2,FALSE)-DAY(CA342))/VLOOKUP(MONTH(CA342),Meses!$B$3:$C$14,2,FALSE)*CD342,
"")</f>
        <v/>
      </c>
      <c r="CD342" s="92">
        <f t="shared" si="17"/>
        <v>462</v>
      </c>
    </row>
    <row r="343" spans="1:82" ht="31.8" thickBot="1" x14ac:dyDescent="0.6">
      <c r="A343" s="25" t="s">
        <v>1006</v>
      </c>
      <c r="B343" s="25" t="s">
        <v>1033</v>
      </c>
      <c r="C343" s="25" t="s">
        <v>1034</v>
      </c>
      <c r="D343" s="25" t="s">
        <v>53</v>
      </c>
      <c r="E343" s="26">
        <v>45019</v>
      </c>
      <c r="F343" s="26">
        <v>45140.427523148152</v>
      </c>
      <c r="G343" s="26">
        <v>45019</v>
      </c>
      <c r="H343" s="26">
        <v>45030</v>
      </c>
      <c r="I343" s="26">
        <v>45101</v>
      </c>
      <c r="J343" s="26">
        <v>45101</v>
      </c>
      <c r="K343" s="120" t="s">
        <v>4534</v>
      </c>
      <c r="L343" s="25" t="s">
        <v>1012</v>
      </c>
      <c r="M343" s="26">
        <v>45038</v>
      </c>
      <c r="N343" s="26">
        <v>45050</v>
      </c>
      <c r="O343" s="25" t="s">
        <v>54</v>
      </c>
      <c r="P343" s="25" t="s">
        <v>54</v>
      </c>
      <c r="Q343" s="25" t="s">
        <v>55</v>
      </c>
      <c r="R343" s="25">
        <v>894</v>
      </c>
      <c r="S343" s="25" t="s">
        <v>4576</v>
      </c>
      <c r="T343" s="25" t="s">
        <v>4576</v>
      </c>
      <c r="U343" s="25" t="e">
        <v>#NAME?</v>
      </c>
      <c r="V343" s="25" t="s">
        <v>80</v>
      </c>
      <c r="W343" s="25" t="s">
        <v>68</v>
      </c>
      <c r="X343" s="23">
        <v>45087</v>
      </c>
      <c r="Y343" s="23">
        <v>45094</v>
      </c>
      <c r="Z343" s="23">
        <v>45087</v>
      </c>
      <c r="AA343" s="23">
        <v>45087</v>
      </c>
      <c r="AB343" s="25" t="s">
        <v>58</v>
      </c>
      <c r="AC343" s="23">
        <v>45090</v>
      </c>
      <c r="AD343" s="25" t="s">
        <v>58</v>
      </c>
      <c r="AE343" s="23">
        <v>45092</v>
      </c>
      <c r="AF343" s="23">
        <v>45094</v>
      </c>
      <c r="AG343" s="23">
        <v>45094</v>
      </c>
      <c r="AH343" s="26">
        <v>45101</v>
      </c>
      <c r="AI343" s="25">
        <v>82</v>
      </c>
      <c r="AJ343" s="25">
        <v>11</v>
      </c>
      <c r="AK343" s="25">
        <v>71</v>
      </c>
      <c r="AL343" s="25" t="s">
        <v>15</v>
      </c>
      <c r="AM343" s="25" t="s">
        <v>4536</v>
      </c>
      <c r="AN343" s="25">
        <v>24</v>
      </c>
      <c r="AO343" s="27"/>
      <c r="AP343" s="25" t="s">
        <v>82</v>
      </c>
      <c r="AQ343" s="25" t="s">
        <v>82</v>
      </c>
      <c r="AR343" s="25" t="s">
        <v>60</v>
      </c>
      <c r="AS343" s="25" t="s">
        <v>55</v>
      </c>
      <c r="AT343" s="25" t="s">
        <v>61</v>
      </c>
      <c r="AU343" s="25" t="s">
        <v>62</v>
      </c>
      <c r="AV343" s="25" t="s">
        <v>63</v>
      </c>
      <c r="AW343" s="25" t="s">
        <v>63</v>
      </c>
      <c r="AX343" s="25" t="s">
        <v>63</v>
      </c>
      <c r="AY343" s="25" t="s">
        <v>64</v>
      </c>
      <c r="AZ343" s="25" t="s">
        <v>3822</v>
      </c>
      <c r="BA343" s="26">
        <v>45050</v>
      </c>
      <c r="BB343" s="25">
        <v>5</v>
      </c>
      <c r="BC343" s="25">
        <v>2023</v>
      </c>
      <c r="BD343" s="25" t="s">
        <v>63</v>
      </c>
      <c r="BE343" s="25" t="s">
        <v>63</v>
      </c>
      <c r="BF343" s="25" t="s">
        <v>63</v>
      </c>
      <c r="BG343" s="25" t="s">
        <v>64</v>
      </c>
      <c r="BH343" s="27" t="s">
        <v>4513</v>
      </c>
      <c r="BI343" s="27" t="s">
        <v>4513</v>
      </c>
      <c r="BJ343" s="27"/>
      <c r="BK343" s="27"/>
      <c r="BL343" s="25" t="s">
        <v>4513</v>
      </c>
      <c r="BM343" s="27" t="s">
        <v>4513</v>
      </c>
      <c r="BN343" s="27" t="s">
        <v>4513</v>
      </c>
      <c r="BO343" s="27"/>
      <c r="BP343" s="27"/>
      <c r="BQ343" s="25" t="s">
        <v>64</v>
      </c>
      <c r="BR343" s="27"/>
      <c r="BS343" s="27"/>
      <c r="BT343" s="25">
        <v>82</v>
      </c>
      <c r="BU343" s="27"/>
      <c r="BV343" s="25"/>
      <c r="BW343" s="25"/>
      <c r="BX343" s="25">
        <v>2023</v>
      </c>
      <c r="BY343" s="95" t="str">
        <f>IFERROR(
IF(OR(AZ343="anulado",AZ343="stand by"),CONCATENATE(AZ343,": ",AT343),
IF(OR(YEAR(BA343)=2022,YEAR(BA343)=2023),CONCATENATE("Se activó en ",YEAR(BA343)),
IF(AND(OR(AZ343="En proceso",AZ343="facturando"),AND(AV343="-",BA343="")),"Por revisar",
IF(BA343="",IF(AV343="NUEVAS",CONCATENATE("Estado: ",AZ343,", ",AV343),
IF(AX343=Meses!$A$3,"Por revisar",
IF(AT343="","Sin registro","En programación Frcst."))),"En programación")))),
"Error")</f>
        <v>Se activó en 2023</v>
      </c>
      <c r="BZ343" s="14" t="str">
        <f t="shared" si="15"/>
        <v/>
      </c>
      <c r="CA343" s="95" t="str">
        <f>IF(BY343="En programación Frcst.",VLOOKUP(AX343,Meses!$A$1:$H$14,3+HLOOKUP(Cronograma!AV343,Meses!$D$1:$G$2,2,FALSE),FALSE),
IF(BY343="En programación",BA343,""))</f>
        <v/>
      </c>
      <c r="CB343" s="95" t="str">
        <f t="shared" si="16"/>
        <v/>
      </c>
      <c r="CC343" s="91" t="str">
        <f>IFERROR(
(VLOOKUP(MONTH(CA343),Meses!$B$3:$C$14,2,FALSE)-DAY(CA343))/VLOOKUP(MONTH(CA343),Meses!$B$3:$C$14,2,FALSE)*CD343,
"")</f>
        <v/>
      </c>
      <c r="CD343" s="92">
        <f t="shared" si="17"/>
        <v>894</v>
      </c>
    </row>
    <row r="344" spans="1:82" ht="31.8" thickBot="1" x14ac:dyDescent="0.6">
      <c r="A344" s="19" t="s">
        <v>1006</v>
      </c>
      <c r="B344" s="19" t="s">
        <v>1035</v>
      </c>
      <c r="C344" s="19" t="s">
        <v>1036</v>
      </c>
      <c r="D344" s="19" t="s">
        <v>53</v>
      </c>
      <c r="E344" s="21">
        <v>45019</v>
      </c>
      <c r="F344" s="21">
        <v>45140.433900462973</v>
      </c>
      <c r="G344" s="21">
        <v>45019</v>
      </c>
      <c r="H344" s="21">
        <v>45030</v>
      </c>
      <c r="I344" s="21">
        <v>45101</v>
      </c>
      <c r="J344" s="21">
        <v>45101</v>
      </c>
      <c r="K344" s="119" t="s">
        <v>4534</v>
      </c>
      <c r="L344" s="19" t="s">
        <v>1012</v>
      </c>
      <c r="M344" s="21">
        <v>45038</v>
      </c>
      <c r="N344" s="21">
        <v>45050</v>
      </c>
      <c r="O344" s="19" t="s">
        <v>54</v>
      </c>
      <c r="P344" s="19" t="s">
        <v>54</v>
      </c>
      <c r="Q344" s="19" t="s">
        <v>55</v>
      </c>
      <c r="R344" s="19">
        <v>1471</v>
      </c>
      <c r="S344" s="19" t="s">
        <v>4576</v>
      </c>
      <c r="T344" s="19" t="s">
        <v>4576</v>
      </c>
      <c r="U344" s="19" t="e">
        <v>#NAME?</v>
      </c>
      <c r="V344" s="19" t="s">
        <v>80</v>
      </c>
      <c r="W344" s="19" t="s">
        <v>68</v>
      </c>
      <c r="X344" s="23">
        <v>45087</v>
      </c>
      <c r="Y344" s="23">
        <v>45094</v>
      </c>
      <c r="Z344" s="23">
        <v>45087</v>
      </c>
      <c r="AA344" s="23">
        <v>45087</v>
      </c>
      <c r="AB344" s="19" t="s">
        <v>58</v>
      </c>
      <c r="AC344" s="23">
        <v>45090</v>
      </c>
      <c r="AD344" s="19" t="s">
        <v>58</v>
      </c>
      <c r="AE344" s="23">
        <v>45092</v>
      </c>
      <c r="AF344" s="23">
        <v>45094</v>
      </c>
      <c r="AG344" s="23">
        <v>45094</v>
      </c>
      <c r="AH344" s="21">
        <v>45101</v>
      </c>
      <c r="AI344" s="19">
        <v>82</v>
      </c>
      <c r="AJ344" s="19">
        <v>11</v>
      </c>
      <c r="AK344" s="19">
        <v>71</v>
      </c>
      <c r="AL344" s="19" t="s">
        <v>15</v>
      </c>
      <c r="AM344" s="19" t="s">
        <v>4536</v>
      </c>
      <c r="AN344" s="19">
        <v>24</v>
      </c>
      <c r="AO344" s="22"/>
      <c r="AP344" s="19" t="s">
        <v>82</v>
      </c>
      <c r="AQ344" s="19" t="s">
        <v>82</v>
      </c>
      <c r="AR344" s="19" t="s">
        <v>60</v>
      </c>
      <c r="AS344" s="19" t="s">
        <v>55</v>
      </c>
      <c r="AT344" s="19" t="s">
        <v>61</v>
      </c>
      <c r="AU344" s="19" t="s">
        <v>62</v>
      </c>
      <c r="AV344" s="19" t="s">
        <v>63</v>
      </c>
      <c r="AW344" s="19" t="s">
        <v>63</v>
      </c>
      <c r="AX344" s="19" t="s">
        <v>63</v>
      </c>
      <c r="AY344" s="19" t="s">
        <v>64</v>
      </c>
      <c r="AZ344" s="19" t="s">
        <v>3822</v>
      </c>
      <c r="BA344" s="21">
        <v>45050</v>
      </c>
      <c r="BB344" s="19">
        <v>5</v>
      </c>
      <c r="BC344" s="19">
        <v>2023</v>
      </c>
      <c r="BD344" s="19" t="s">
        <v>63</v>
      </c>
      <c r="BE344" s="19" t="s">
        <v>63</v>
      </c>
      <c r="BF344" s="19" t="s">
        <v>63</v>
      </c>
      <c r="BG344" s="19" t="s">
        <v>64</v>
      </c>
      <c r="BH344" s="22" t="s">
        <v>4513</v>
      </c>
      <c r="BI344" s="22" t="s">
        <v>4513</v>
      </c>
      <c r="BJ344" s="22"/>
      <c r="BK344" s="22"/>
      <c r="BL344" s="19" t="s">
        <v>4513</v>
      </c>
      <c r="BM344" s="22" t="s">
        <v>4513</v>
      </c>
      <c r="BN344" s="22" t="s">
        <v>4513</v>
      </c>
      <c r="BO344" s="22"/>
      <c r="BP344" s="22"/>
      <c r="BQ344" s="19" t="s">
        <v>64</v>
      </c>
      <c r="BR344" s="22"/>
      <c r="BS344" s="22"/>
      <c r="BT344" s="19">
        <v>82</v>
      </c>
      <c r="BU344" s="22"/>
      <c r="BV344" s="19"/>
      <c r="BW344" s="19"/>
      <c r="BX344" s="19">
        <v>2023</v>
      </c>
      <c r="BY344" s="95" t="str">
        <f>IFERROR(
IF(OR(AZ344="anulado",AZ344="stand by"),CONCATENATE(AZ344,": ",AT344),
IF(OR(YEAR(BA344)=2022,YEAR(BA344)=2023),CONCATENATE("Se activó en ",YEAR(BA344)),
IF(AND(OR(AZ344="En proceso",AZ344="facturando"),AND(AV344="-",BA344="")),"Por revisar",
IF(BA344="",IF(AV344="NUEVAS",CONCATENATE("Estado: ",AZ344,", ",AV344),
IF(AX344=Meses!$A$3,"Por revisar",
IF(AT344="","Sin registro","En programación Frcst."))),"En programación")))),
"Error")</f>
        <v>Se activó en 2023</v>
      </c>
      <c r="BZ344" s="14" t="str">
        <f t="shared" si="15"/>
        <v/>
      </c>
      <c r="CA344" s="95" t="str">
        <f>IF(BY344="En programación Frcst.",VLOOKUP(AX344,Meses!$A$1:$H$14,3+HLOOKUP(Cronograma!AV344,Meses!$D$1:$G$2,2,FALSE),FALSE),
IF(BY344="En programación",BA344,""))</f>
        <v/>
      </c>
      <c r="CB344" s="95" t="str">
        <f t="shared" si="16"/>
        <v/>
      </c>
      <c r="CC344" s="91" t="str">
        <f>IFERROR(
(VLOOKUP(MONTH(CA344),Meses!$B$3:$C$14,2,FALSE)-DAY(CA344))/VLOOKUP(MONTH(CA344),Meses!$B$3:$C$14,2,FALSE)*CD344,
"")</f>
        <v/>
      </c>
      <c r="CD344" s="92">
        <f t="shared" si="17"/>
        <v>1471</v>
      </c>
    </row>
    <row r="345" spans="1:82" ht="31.8" thickBot="1" x14ac:dyDescent="0.6">
      <c r="A345" s="25" t="s">
        <v>1006</v>
      </c>
      <c r="B345" s="25" t="s">
        <v>1037</v>
      </c>
      <c r="C345" s="25" t="s">
        <v>1038</v>
      </c>
      <c r="D345" s="25" t="s">
        <v>53</v>
      </c>
      <c r="E345" s="26">
        <v>45019</v>
      </c>
      <c r="F345" s="26">
        <v>45140.443229166667</v>
      </c>
      <c r="G345" s="26">
        <v>45019</v>
      </c>
      <c r="H345" s="26">
        <v>45030</v>
      </c>
      <c r="I345" s="26">
        <v>45101</v>
      </c>
      <c r="J345" s="26">
        <v>45101</v>
      </c>
      <c r="K345" s="120" t="s">
        <v>4534</v>
      </c>
      <c r="L345" s="25" t="s">
        <v>1012</v>
      </c>
      <c r="M345" s="26">
        <v>45038</v>
      </c>
      <c r="N345" s="26">
        <v>45050</v>
      </c>
      <c r="O345" s="25" t="s">
        <v>54</v>
      </c>
      <c r="P345" s="25" t="s">
        <v>54</v>
      </c>
      <c r="Q345" s="25" t="s">
        <v>55</v>
      </c>
      <c r="R345" s="25">
        <v>588</v>
      </c>
      <c r="S345" s="25" t="s">
        <v>4576</v>
      </c>
      <c r="T345" s="25" t="s">
        <v>4576</v>
      </c>
      <c r="U345" s="25" t="e">
        <v>#NAME?</v>
      </c>
      <c r="V345" s="25" t="s">
        <v>80</v>
      </c>
      <c r="W345" s="25" t="s">
        <v>68</v>
      </c>
      <c r="X345" s="23">
        <v>45087</v>
      </c>
      <c r="Y345" s="23">
        <v>45094</v>
      </c>
      <c r="Z345" s="23">
        <v>45087</v>
      </c>
      <c r="AA345" s="23">
        <v>45087</v>
      </c>
      <c r="AB345" s="25" t="s">
        <v>58</v>
      </c>
      <c r="AC345" s="23">
        <v>45090</v>
      </c>
      <c r="AD345" s="25" t="s">
        <v>58</v>
      </c>
      <c r="AE345" s="23">
        <v>45092</v>
      </c>
      <c r="AF345" s="23">
        <v>45094</v>
      </c>
      <c r="AG345" s="23">
        <v>45094</v>
      </c>
      <c r="AH345" s="26">
        <v>45101</v>
      </c>
      <c r="AI345" s="25">
        <v>82</v>
      </c>
      <c r="AJ345" s="25">
        <v>11</v>
      </c>
      <c r="AK345" s="25">
        <v>71</v>
      </c>
      <c r="AL345" s="25" t="s">
        <v>15</v>
      </c>
      <c r="AM345" s="25" t="s">
        <v>4536</v>
      </c>
      <c r="AN345" s="25">
        <v>24</v>
      </c>
      <c r="AO345" s="27"/>
      <c r="AP345" s="25" t="s">
        <v>82</v>
      </c>
      <c r="AQ345" s="25" t="s">
        <v>82</v>
      </c>
      <c r="AR345" s="25" t="s">
        <v>60</v>
      </c>
      <c r="AS345" s="25" t="s">
        <v>55</v>
      </c>
      <c r="AT345" s="25" t="s">
        <v>61</v>
      </c>
      <c r="AU345" s="25" t="s">
        <v>62</v>
      </c>
      <c r="AV345" s="25" t="s">
        <v>63</v>
      </c>
      <c r="AW345" s="25" t="s">
        <v>63</v>
      </c>
      <c r="AX345" s="25" t="s">
        <v>63</v>
      </c>
      <c r="AY345" s="25" t="s">
        <v>64</v>
      </c>
      <c r="AZ345" s="25" t="s">
        <v>3822</v>
      </c>
      <c r="BA345" s="26">
        <v>45050</v>
      </c>
      <c r="BB345" s="25">
        <v>5</v>
      </c>
      <c r="BC345" s="25">
        <v>2023</v>
      </c>
      <c r="BD345" s="25" t="s">
        <v>63</v>
      </c>
      <c r="BE345" s="25" t="s">
        <v>63</v>
      </c>
      <c r="BF345" s="25" t="s">
        <v>63</v>
      </c>
      <c r="BG345" s="25" t="s">
        <v>64</v>
      </c>
      <c r="BH345" s="27" t="s">
        <v>4513</v>
      </c>
      <c r="BI345" s="27" t="s">
        <v>4513</v>
      </c>
      <c r="BJ345" s="27"/>
      <c r="BK345" s="27"/>
      <c r="BL345" s="25" t="s">
        <v>4513</v>
      </c>
      <c r="BM345" s="27" t="s">
        <v>4513</v>
      </c>
      <c r="BN345" s="27" t="s">
        <v>4513</v>
      </c>
      <c r="BO345" s="27"/>
      <c r="BP345" s="27"/>
      <c r="BQ345" s="25" t="s">
        <v>64</v>
      </c>
      <c r="BR345" s="27"/>
      <c r="BS345" s="27"/>
      <c r="BT345" s="25">
        <v>82</v>
      </c>
      <c r="BU345" s="27"/>
      <c r="BV345" s="25"/>
      <c r="BW345" s="25"/>
      <c r="BX345" s="25">
        <v>2023</v>
      </c>
      <c r="BY345" s="95" t="str">
        <f>IFERROR(
IF(OR(AZ345="anulado",AZ345="stand by"),CONCATENATE(AZ345,": ",AT345),
IF(OR(YEAR(BA345)=2022,YEAR(BA345)=2023),CONCATENATE("Se activó en ",YEAR(BA345)),
IF(AND(OR(AZ345="En proceso",AZ345="facturando"),AND(AV345="-",BA345="")),"Por revisar",
IF(BA345="",IF(AV345="NUEVAS",CONCATENATE("Estado: ",AZ345,", ",AV345),
IF(AX345=Meses!$A$3,"Por revisar",
IF(AT345="","Sin registro","En programación Frcst."))),"En programación")))),
"Error")</f>
        <v>Se activó en 2023</v>
      </c>
      <c r="BZ345" s="14" t="str">
        <f t="shared" si="15"/>
        <v/>
      </c>
      <c r="CA345" s="95" t="str">
        <f>IF(BY345="En programación Frcst.",VLOOKUP(AX345,Meses!$A$1:$H$14,3+HLOOKUP(Cronograma!AV345,Meses!$D$1:$G$2,2,FALSE),FALSE),
IF(BY345="En programación",BA345,""))</f>
        <v/>
      </c>
      <c r="CB345" s="95" t="str">
        <f t="shared" si="16"/>
        <v/>
      </c>
      <c r="CC345" s="91" t="str">
        <f>IFERROR(
(VLOOKUP(MONTH(CA345),Meses!$B$3:$C$14,2,FALSE)-DAY(CA345))/VLOOKUP(MONTH(CA345),Meses!$B$3:$C$14,2,FALSE)*CD345,
"")</f>
        <v/>
      </c>
      <c r="CD345" s="92">
        <f t="shared" si="17"/>
        <v>588</v>
      </c>
    </row>
    <row r="346" spans="1:82" ht="31.8" thickBot="1" x14ac:dyDescent="0.6">
      <c r="A346" s="19" t="s">
        <v>1006</v>
      </c>
      <c r="B346" s="19" t="s">
        <v>1039</v>
      </c>
      <c r="C346" s="19" t="s">
        <v>1040</v>
      </c>
      <c r="D346" s="19" t="s">
        <v>53</v>
      </c>
      <c r="E346" s="21">
        <v>45019</v>
      </c>
      <c r="F346" s="21">
        <v>45140.45140046296</v>
      </c>
      <c r="G346" s="21">
        <v>45019</v>
      </c>
      <c r="H346" s="21">
        <v>45030</v>
      </c>
      <c r="I346" s="21">
        <v>45101</v>
      </c>
      <c r="J346" s="21">
        <v>45101</v>
      </c>
      <c r="K346" s="119" t="s">
        <v>4534</v>
      </c>
      <c r="L346" s="19" t="s">
        <v>1012</v>
      </c>
      <c r="M346" s="21">
        <v>45038</v>
      </c>
      <c r="N346" s="21">
        <v>45050</v>
      </c>
      <c r="O346" s="19" t="s">
        <v>54</v>
      </c>
      <c r="P346" s="19" t="s">
        <v>54</v>
      </c>
      <c r="Q346" s="19" t="s">
        <v>55</v>
      </c>
      <c r="R346" s="19">
        <v>350</v>
      </c>
      <c r="S346" s="19" t="s">
        <v>4576</v>
      </c>
      <c r="T346" s="19" t="s">
        <v>4576</v>
      </c>
      <c r="U346" s="19" t="e">
        <v>#NAME?</v>
      </c>
      <c r="V346" s="19" t="s">
        <v>80</v>
      </c>
      <c r="W346" s="19" t="s">
        <v>68</v>
      </c>
      <c r="X346" s="23">
        <v>45087</v>
      </c>
      <c r="Y346" s="23">
        <v>45094</v>
      </c>
      <c r="Z346" s="23">
        <v>45087</v>
      </c>
      <c r="AA346" s="23">
        <v>45087</v>
      </c>
      <c r="AB346" s="19" t="s">
        <v>58</v>
      </c>
      <c r="AC346" s="23">
        <v>45090</v>
      </c>
      <c r="AD346" s="19" t="s">
        <v>58</v>
      </c>
      <c r="AE346" s="23">
        <v>45092</v>
      </c>
      <c r="AF346" s="23">
        <v>45094</v>
      </c>
      <c r="AG346" s="23">
        <v>45094</v>
      </c>
      <c r="AH346" s="21">
        <v>45101</v>
      </c>
      <c r="AI346" s="19">
        <v>82</v>
      </c>
      <c r="AJ346" s="19">
        <v>11</v>
      </c>
      <c r="AK346" s="19">
        <v>71</v>
      </c>
      <c r="AL346" s="19" t="s">
        <v>15</v>
      </c>
      <c r="AM346" s="19" t="s">
        <v>4536</v>
      </c>
      <c r="AN346" s="19">
        <v>24</v>
      </c>
      <c r="AO346" s="22"/>
      <c r="AP346" s="19" t="s">
        <v>82</v>
      </c>
      <c r="AQ346" s="19" t="s">
        <v>82</v>
      </c>
      <c r="AR346" s="19" t="s">
        <v>60</v>
      </c>
      <c r="AS346" s="19" t="s">
        <v>55</v>
      </c>
      <c r="AT346" s="19" t="s">
        <v>61</v>
      </c>
      <c r="AU346" s="19" t="s">
        <v>62</v>
      </c>
      <c r="AV346" s="19" t="s">
        <v>63</v>
      </c>
      <c r="AW346" s="19" t="s">
        <v>63</v>
      </c>
      <c r="AX346" s="19" t="s">
        <v>63</v>
      </c>
      <c r="AY346" s="19" t="s">
        <v>64</v>
      </c>
      <c r="AZ346" s="19" t="s">
        <v>3822</v>
      </c>
      <c r="BA346" s="21">
        <v>45050</v>
      </c>
      <c r="BB346" s="19">
        <v>5</v>
      </c>
      <c r="BC346" s="19">
        <v>2023</v>
      </c>
      <c r="BD346" s="19" t="s">
        <v>63</v>
      </c>
      <c r="BE346" s="19" t="s">
        <v>63</v>
      </c>
      <c r="BF346" s="19" t="s">
        <v>63</v>
      </c>
      <c r="BG346" s="19" t="s">
        <v>64</v>
      </c>
      <c r="BH346" s="22" t="s">
        <v>4513</v>
      </c>
      <c r="BI346" s="22" t="s">
        <v>4513</v>
      </c>
      <c r="BJ346" s="22"/>
      <c r="BK346" s="22"/>
      <c r="BL346" s="19" t="s">
        <v>4513</v>
      </c>
      <c r="BM346" s="22" t="s">
        <v>4513</v>
      </c>
      <c r="BN346" s="22" t="s">
        <v>4513</v>
      </c>
      <c r="BO346" s="22"/>
      <c r="BP346" s="22"/>
      <c r="BQ346" s="19" t="s">
        <v>64</v>
      </c>
      <c r="BR346" s="22"/>
      <c r="BS346" s="22"/>
      <c r="BT346" s="19">
        <v>82</v>
      </c>
      <c r="BU346" s="22"/>
      <c r="BV346" s="19"/>
      <c r="BW346" s="19"/>
      <c r="BX346" s="19">
        <v>2023</v>
      </c>
      <c r="BY346" s="95" t="str">
        <f>IFERROR(
IF(OR(AZ346="anulado",AZ346="stand by"),CONCATENATE(AZ346,": ",AT346),
IF(OR(YEAR(BA346)=2022,YEAR(BA346)=2023),CONCATENATE("Se activó en ",YEAR(BA346)),
IF(AND(OR(AZ346="En proceso",AZ346="facturando"),AND(AV346="-",BA346="")),"Por revisar",
IF(BA346="",IF(AV346="NUEVAS",CONCATENATE("Estado: ",AZ346,", ",AV346),
IF(AX346=Meses!$A$3,"Por revisar",
IF(AT346="","Sin registro","En programación Frcst."))),"En programación")))),
"Error")</f>
        <v>Se activó en 2023</v>
      </c>
      <c r="BZ346" s="14" t="str">
        <f t="shared" si="15"/>
        <v/>
      </c>
      <c r="CA346" s="95" t="str">
        <f>IF(BY346="En programación Frcst.",VLOOKUP(AX346,Meses!$A$1:$H$14,3+HLOOKUP(Cronograma!AV346,Meses!$D$1:$G$2,2,FALSE),FALSE),
IF(BY346="En programación",BA346,""))</f>
        <v/>
      </c>
      <c r="CB346" s="95" t="str">
        <f t="shared" si="16"/>
        <v/>
      </c>
      <c r="CC346" s="91" t="str">
        <f>IFERROR(
(VLOOKUP(MONTH(CA346),Meses!$B$3:$C$14,2,FALSE)-DAY(CA346))/VLOOKUP(MONTH(CA346),Meses!$B$3:$C$14,2,FALSE)*CD346,
"")</f>
        <v/>
      </c>
      <c r="CD346" s="92">
        <f t="shared" si="17"/>
        <v>350</v>
      </c>
    </row>
    <row r="347" spans="1:82" ht="31.8" thickBot="1" x14ac:dyDescent="0.6">
      <c r="A347" s="25" t="s">
        <v>1006</v>
      </c>
      <c r="B347" s="25" t="s">
        <v>1041</v>
      </c>
      <c r="C347" s="25" t="s">
        <v>1042</v>
      </c>
      <c r="D347" s="25" t="s">
        <v>53</v>
      </c>
      <c r="E347" s="26">
        <v>45019</v>
      </c>
      <c r="F347" s="26">
        <v>45140.455300925933</v>
      </c>
      <c r="G347" s="26">
        <v>45019</v>
      </c>
      <c r="H347" s="26">
        <v>45030</v>
      </c>
      <c r="I347" s="26">
        <v>45101</v>
      </c>
      <c r="J347" s="26">
        <v>45101</v>
      </c>
      <c r="K347" s="120" t="s">
        <v>4534</v>
      </c>
      <c r="L347" s="25" t="s">
        <v>1012</v>
      </c>
      <c r="M347" s="26">
        <v>45038</v>
      </c>
      <c r="N347" s="26">
        <v>45050</v>
      </c>
      <c r="O347" s="25" t="s">
        <v>54</v>
      </c>
      <c r="P347" s="25" t="s">
        <v>54</v>
      </c>
      <c r="Q347" s="25" t="s">
        <v>55</v>
      </c>
      <c r="R347" s="25">
        <v>1835</v>
      </c>
      <c r="S347" s="25" t="s">
        <v>4576</v>
      </c>
      <c r="T347" s="25" t="s">
        <v>4576</v>
      </c>
      <c r="U347" s="25" t="e">
        <v>#NAME?</v>
      </c>
      <c r="V347" s="25" t="s">
        <v>80</v>
      </c>
      <c r="W347" s="25" t="s">
        <v>68</v>
      </c>
      <c r="X347" s="23">
        <v>45087</v>
      </c>
      <c r="Y347" s="23">
        <v>45094</v>
      </c>
      <c r="Z347" s="23">
        <v>45087</v>
      </c>
      <c r="AA347" s="23">
        <v>45087</v>
      </c>
      <c r="AB347" s="25" t="s">
        <v>58</v>
      </c>
      <c r="AC347" s="23">
        <v>45090</v>
      </c>
      <c r="AD347" s="25" t="s">
        <v>58</v>
      </c>
      <c r="AE347" s="23">
        <v>45092</v>
      </c>
      <c r="AF347" s="23">
        <v>45094</v>
      </c>
      <c r="AG347" s="23">
        <v>45094</v>
      </c>
      <c r="AH347" s="26">
        <v>45101</v>
      </c>
      <c r="AI347" s="25">
        <v>82</v>
      </c>
      <c r="AJ347" s="25">
        <v>11</v>
      </c>
      <c r="AK347" s="25">
        <v>71</v>
      </c>
      <c r="AL347" s="25" t="s">
        <v>15</v>
      </c>
      <c r="AM347" s="25" t="s">
        <v>4536</v>
      </c>
      <c r="AN347" s="25">
        <v>24</v>
      </c>
      <c r="AO347" s="27"/>
      <c r="AP347" s="25" t="s">
        <v>82</v>
      </c>
      <c r="AQ347" s="25" t="s">
        <v>82</v>
      </c>
      <c r="AR347" s="25" t="s">
        <v>60</v>
      </c>
      <c r="AS347" s="25" t="s">
        <v>55</v>
      </c>
      <c r="AT347" s="25" t="s">
        <v>61</v>
      </c>
      <c r="AU347" s="25" t="s">
        <v>62</v>
      </c>
      <c r="AV347" s="25" t="s">
        <v>63</v>
      </c>
      <c r="AW347" s="25" t="s">
        <v>63</v>
      </c>
      <c r="AX347" s="25" t="s">
        <v>63</v>
      </c>
      <c r="AY347" s="25" t="s">
        <v>64</v>
      </c>
      <c r="AZ347" s="25" t="s">
        <v>3822</v>
      </c>
      <c r="BA347" s="26">
        <v>45050</v>
      </c>
      <c r="BB347" s="25">
        <v>5</v>
      </c>
      <c r="BC347" s="25">
        <v>2023</v>
      </c>
      <c r="BD347" s="25" t="s">
        <v>63</v>
      </c>
      <c r="BE347" s="25" t="s">
        <v>63</v>
      </c>
      <c r="BF347" s="25" t="s">
        <v>63</v>
      </c>
      <c r="BG347" s="25" t="s">
        <v>64</v>
      </c>
      <c r="BH347" s="27" t="s">
        <v>4513</v>
      </c>
      <c r="BI347" s="27" t="s">
        <v>4513</v>
      </c>
      <c r="BJ347" s="27"/>
      <c r="BK347" s="27"/>
      <c r="BL347" s="25" t="s">
        <v>4513</v>
      </c>
      <c r="BM347" s="27" t="s">
        <v>4513</v>
      </c>
      <c r="BN347" s="27" t="s">
        <v>4513</v>
      </c>
      <c r="BO347" s="27"/>
      <c r="BP347" s="27"/>
      <c r="BQ347" s="25" t="s">
        <v>64</v>
      </c>
      <c r="BR347" s="27"/>
      <c r="BS347" s="27"/>
      <c r="BT347" s="25">
        <v>82</v>
      </c>
      <c r="BU347" s="27"/>
      <c r="BV347" s="25"/>
      <c r="BW347" s="25"/>
      <c r="BX347" s="25">
        <v>2023</v>
      </c>
      <c r="BY347" s="95" t="str">
        <f>IFERROR(
IF(OR(AZ347="anulado",AZ347="stand by"),CONCATENATE(AZ347,": ",AT347),
IF(OR(YEAR(BA347)=2022,YEAR(BA347)=2023),CONCATENATE("Se activó en ",YEAR(BA347)),
IF(AND(OR(AZ347="En proceso",AZ347="facturando"),AND(AV347="-",BA347="")),"Por revisar",
IF(BA347="",IF(AV347="NUEVAS",CONCATENATE("Estado: ",AZ347,", ",AV347),
IF(AX347=Meses!$A$3,"Por revisar",
IF(AT347="","Sin registro","En programación Frcst."))),"En programación")))),
"Error")</f>
        <v>Se activó en 2023</v>
      </c>
      <c r="BZ347" s="14" t="str">
        <f t="shared" si="15"/>
        <v/>
      </c>
      <c r="CA347" s="95" t="str">
        <f>IF(BY347="En programación Frcst.",VLOOKUP(AX347,Meses!$A$1:$H$14,3+HLOOKUP(Cronograma!AV347,Meses!$D$1:$G$2,2,FALSE),FALSE),
IF(BY347="En programación",BA347,""))</f>
        <v/>
      </c>
      <c r="CB347" s="95" t="str">
        <f t="shared" si="16"/>
        <v/>
      </c>
      <c r="CC347" s="91" t="str">
        <f>IFERROR(
(VLOOKUP(MONTH(CA347),Meses!$B$3:$C$14,2,FALSE)-DAY(CA347))/VLOOKUP(MONTH(CA347),Meses!$B$3:$C$14,2,FALSE)*CD347,
"")</f>
        <v/>
      </c>
      <c r="CD347" s="92">
        <f t="shared" si="17"/>
        <v>1835</v>
      </c>
    </row>
    <row r="348" spans="1:82" ht="31.8" thickBot="1" x14ac:dyDescent="0.6">
      <c r="A348" s="19" t="s">
        <v>1006</v>
      </c>
      <c r="B348" s="19" t="s">
        <v>1043</v>
      </c>
      <c r="C348" s="19" t="s">
        <v>1044</v>
      </c>
      <c r="D348" s="19" t="s">
        <v>53</v>
      </c>
      <c r="E348" s="21">
        <v>45019</v>
      </c>
      <c r="F348" s="21">
        <v>45140.501122685193</v>
      </c>
      <c r="G348" s="21">
        <v>45019</v>
      </c>
      <c r="H348" s="21">
        <v>45030</v>
      </c>
      <c r="I348" s="21">
        <v>45101</v>
      </c>
      <c r="J348" s="21">
        <v>45101</v>
      </c>
      <c r="K348" s="119" t="s">
        <v>4534</v>
      </c>
      <c r="L348" s="19" t="s">
        <v>1012</v>
      </c>
      <c r="M348" s="21">
        <v>45038</v>
      </c>
      <c r="N348" s="21">
        <v>45050</v>
      </c>
      <c r="O348" s="19" t="s">
        <v>54</v>
      </c>
      <c r="P348" s="19" t="s">
        <v>54</v>
      </c>
      <c r="Q348" s="19" t="s">
        <v>55</v>
      </c>
      <c r="R348" s="19">
        <v>1207</v>
      </c>
      <c r="S348" s="19" t="s">
        <v>4576</v>
      </c>
      <c r="T348" s="19" t="s">
        <v>4576</v>
      </c>
      <c r="U348" s="19" t="e">
        <v>#NAME?</v>
      </c>
      <c r="V348" s="19" t="s">
        <v>80</v>
      </c>
      <c r="W348" s="19" t="s">
        <v>68</v>
      </c>
      <c r="X348" s="23">
        <v>45087</v>
      </c>
      <c r="Y348" s="23">
        <v>45094</v>
      </c>
      <c r="Z348" s="23">
        <v>45087</v>
      </c>
      <c r="AA348" s="23">
        <v>45087</v>
      </c>
      <c r="AB348" s="19" t="s">
        <v>58</v>
      </c>
      <c r="AC348" s="23">
        <v>45090</v>
      </c>
      <c r="AD348" s="19" t="s">
        <v>58</v>
      </c>
      <c r="AE348" s="23">
        <v>45092</v>
      </c>
      <c r="AF348" s="23">
        <v>45094</v>
      </c>
      <c r="AG348" s="23">
        <v>45094</v>
      </c>
      <c r="AH348" s="21">
        <v>45101</v>
      </c>
      <c r="AI348" s="19">
        <v>82</v>
      </c>
      <c r="AJ348" s="19">
        <v>11</v>
      </c>
      <c r="AK348" s="19">
        <v>71</v>
      </c>
      <c r="AL348" s="19" t="s">
        <v>15</v>
      </c>
      <c r="AM348" s="19" t="s">
        <v>4536</v>
      </c>
      <c r="AN348" s="19">
        <v>24</v>
      </c>
      <c r="AO348" s="22"/>
      <c r="AP348" s="19" t="s">
        <v>82</v>
      </c>
      <c r="AQ348" s="19" t="s">
        <v>82</v>
      </c>
      <c r="AR348" s="19" t="s">
        <v>60</v>
      </c>
      <c r="AS348" s="19" t="s">
        <v>55</v>
      </c>
      <c r="AT348" s="19" t="s">
        <v>61</v>
      </c>
      <c r="AU348" s="19" t="s">
        <v>62</v>
      </c>
      <c r="AV348" s="19" t="s">
        <v>63</v>
      </c>
      <c r="AW348" s="19" t="s">
        <v>63</v>
      </c>
      <c r="AX348" s="19" t="s">
        <v>63</v>
      </c>
      <c r="AY348" s="19" t="s">
        <v>64</v>
      </c>
      <c r="AZ348" s="19" t="s">
        <v>3822</v>
      </c>
      <c r="BA348" s="21">
        <v>45050</v>
      </c>
      <c r="BB348" s="19">
        <v>5</v>
      </c>
      <c r="BC348" s="19">
        <v>2023</v>
      </c>
      <c r="BD348" s="19" t="s">
        <v>63</v>
      </c>
      <c r="BE348" s="19" t="s">
        <v>63</v>
      </c>
      <c r="BF348" s="19" t="s">
        <v>63</v>
      </c>
      <c r="BG348" s="19" t="s">
        <v>64</v>
      </c>
      <c r="BH348" s="22" t="s">
        <v>4513</v>
      </c>
      <c r="BI348" s="22" t="s">
        <v>4513</v>
      </c>
      <c r="BJ348" s="22"/>
      <c r="BK348" s="22"/>
      <c r="BL348" s="19" t="s">
        <v>4513</v>
      </c>
      <c r="BM348" s="22" t="s">
        <v>4513</v>
      </c>
      <c r="BN348" s="22" t="s">
        <v>4513</v>
      </c>
      <c r="BO348" s="22"/>
      <c r="BP348" s="22"/>
      <c r="BQ348" s="19" t="s">
        <v>64</v>
      </c>
      <c r="BR348" s="22"/>
      <c r="BS348" s="22"/>
      <c r="BT348" s="19">
        <v>82</v>
      </c>
      <c r="BU348" s="22"/>
      <c r="BV348" s="19"/>
      <c r="BW348" s="19"/>
      <c r="BX348" s="19">
        <v>2023</v>
      </c>
      <c r="BY348" s="95" t="str">
        <f>IFERROR(
IF(OR(AZ348="anulado",AZ348="stand by"),CONCATENATE(AZ348,": ",AT348),
IF(OR(YEAR(BA348)=2022,YEAR(BA348)=2023),CONCATENATE("Se activó en ",YEAR(BA348)),
IF(AND(OR(AZ348="En proceso",AZ348="facturando"),AND(AV348="-",BA348="")),"Por revisar",
IF(BA348="",IF(AV348="NUEVAS",CONCATENATE("Estado: ",AZ348,", ",AV348),
IF(AX348=Meses!$A$3,"Por revisar",
IF(AT348="","Sin registro","En programación Frcst."))),"En programación")))),
"Error")</f>
        <v>Se activó en 2023</v>
      </c>
      <c r="BZ348" s="14" t="str">
        <f t="shared" si="15"/>
        <v/>
      </c>
      <c r="CA348" s="95" t="str">
        <f>IF(BY348="En programación Frcst.",VLOOKUP(AX348,Meses!$A$1:$H$14,3+HLOOKUP(Cronograma!AV348,Meses!$D$1:$G$2,2,FALSE),FALSE),
IF(BY348="En programación",BA348,""))</f>
        <v/>
      </c>
      <c r="CB348" s="95" t="str">
        <f t="shared" si="16"/>
        <v/>
      </c>
      <c r="CC348" s="91" t="str">
        <f>IFERROR(
(VLOOKUP(MONTH(CA348),Meses!$B$3:$C$14,2,FALSE)-DAY(CA348))/VLOOKUP(MONTH(CA348),Meses!$B$3:$C$14,2,FALSE)*CD348,
"")</f>
        <v/>
      </c>
      <c r="CD348" s="92">
        <f t="shared" si="17"/>
        <v>1207</v>
      </c>
    </row>
    <row r="349" spans="1:82" ht="31.8" thickBot="1" x14ac:dyDescent="0.6">
      <c r="A349" s="25" t="s">
        <v>1006</v>
      </c>
      <c r="B349" s="25" t="s">
        <v>1045</v>
      </c>
      <c r="C349" s="25" t="s">
        <v>1046</v>
      </c>
      <c r="D349" s="25" t="s">
        <v>53</v>
      </c>
      <c r="E349" s="26">
        <v>45019</v>
      </c>
      <c r="F349" s="26">
        <v>45140.505439814813</v>
      </c>
      <c r="G349" s="26">
        <v>45019</v>
      </c>
      <c r="H349" s="26">
        <v>45030</v>
      </c>
      <c r="I349" s="26">
        <v>45101</v>
      </c>
      <c r="J349" s="26">
        <v>45101</v>
      </c>
      <c r="K349" s="120" t="s">
        <v>4534</v>
      </c>
      <c r="L349" s="25" t="s">
        <v>1012</v>
      </c>
      <c r="M349" s="26">
        <v>45038</v>
      </c>
      <c r="N349" s="26">
        <v>45050</v>
      </c>
      <c r="O349" s="25" t="s">
        <v>54</v>
      </c>
      <c r="P349" s="25" t="s">
        <v>54</v>
      </c>
      <c r="Q349" s="25" t="s">
        <v>55</v>
      </c>
      <c r="R349" s="25">
        <v>913</v>
      </c>
      <c r="S349" s="25" t="s">
        <v>4576</v>
      </c>
      <c r="T349" s="25" t="s">
        <v>4576</v>
      </c>
      <c r="U349" s="25" t="e">
        <v>#NAME?</v>
      </c>
      <c r="V349" s="25" t="s">
        <v>80</v>
      </c>
      <c r="W349" s="25" t="s">
        <v>68</v>
      </c>
      <c r="X349" s="23">
        <v>45087</v>
      </c>
      <c r="Y349" s="23">
        <v>45094</v>
      </c>
      <c r="Z349" s="23">
        <v>45087</v>
      </c>
      <c r="AA349" s="23">
        <v>45087</v>
      </c>
      <c r="AB349" s="25" t="s">
        <v>58</v>
      </c>
      <c r="AC349" s="23">
        <v>45090</v>
      </c>
      <c r="AD349" s="25" t="s">
        <v>58</v>
      </c>
      <c r="AE349" s="23">
        <v>45092</v>
      </c>
      <c r="AF349" s="23">
        <v>45094</v>
      </c>
      <c r="AG349" s="23">
        <v>45094</v>
      </c>
      <c r="AH349" s="26">
        <v>45101</v>
      </c>
      <c r="AI349" s="25">
        <v>82</v>
      </c>
      <c r="AJ349" s="25">
        <v>11</v>
      </c>
      <c r="AK349" s="25">
        <v>71</v>
      </c>
      <c r="AL349" s="25" t="s">
        <v>15</v>
      </c>
      <c r="AM349" s="25" t="s">
        <v>4536</v>
      </c>
      <c r="AN349" s="25">
        <v>24</v>
      </c>
      <c r="AO349" s="27"/>
      <c r="AP349" s="25" t="s">
        <v>82</v>
      </c>
      <c r="AQ349" s="25" t="s">
        <v>82</v>
      </c>
      <c r="AR349" s="25" t="s">
        <v>60</v>
      </c>
      <c r="AS349" s="25" t="s">
        <v>55</v>
      </c>
      <c r="AT349" s="25" t="s">
        <v>61</v>
      </c>
      <c r="AU349" s="25" t="s">
        <v>62</v>
      </c>
      <c r="AV349" s="25" t="s">
        <v>63</v>
      </c>
      <c r="AW349" s="25" t="s">
        <v>63</v>
      </c>
      <c r="AX349" s="25" t="s">
        <v>63</v>
      </c>
      <c r="AY349" s="25" t="s">
        <v>64</v>
      </c>
      <c r="AZ349" s="25" t="s">
        <v>3822</v>
      </c>
      <c r="BA349" s="26">
        <v>45050</v>
      </c>
      <c r="BB349" s="25">
        <v>5</v>
      </c>
      <c r="BC349" s="25">
        <v>2023</v>
      </c>
      <c r="BD349" s="25" t="s">
        <v>63</v>
      </c>
      <c r="BE349" s="25" t="s">
        <v>63</v>
      </c>
      <c r="BF349" s="25" t="s">
        <v>63</v>
      </c>
      <c r="BG349" s="25" t="s">
        <v>64</v>
      </c>
      <c r="BH349" s="27" t="s">
        <v>4513</v>
      </c>
      <c r="BI349" s="27" t="s">
        <v>4513</v>
      </c>
      <c r="BJ349" s="27"/>
      <c r="BK349" s="27"/>
      <c r="BL349" s="25" t="s">
        <v>4513</v>
      </c>
      <c r="BM349" s="27" t="s">
        <v>4513</v>
      </c>
      <c r="BN349" s="27" t="s">
        <v>4513</v>
      </c>
      <c r="BO349" s="27"/>
      <c r="BP349" s="27"/>
      <c r="BQ349" s="25" t="s">
        <v>64</v>
      </c>
      <c r="BR349" s="27"/>
      <c r="BS349" s="27"/>
      <c r="BT349" s="25">
        <v>82</v>
      </c>
      <c r="BU349" s="27"/>
      <c r="BV349" s="25"/>
      <c r="BW349" s="25"/>
      <c r="BX349" s="25">
        <v>2023</v>
      </c>
      <c r="BY349" s="95" t="str">
        <f>IFERROR(
IF(OR(AZ349="anulado",AZ349="stand by"),CONCATENATE(AZ349,": ",AT349),
IF(OR(YEAR(BA349)=2022,YEAR(BA349)=2023),CONCATENATE("Se activó en ",YEAR(BA349)),
IF(AND(OR(AZ349="En proceso",AZ349="facturando"),AND(AV349="-",BA349="")),"Por revisar",
IF(BA349="",IF(AV349="NUEVAS",CONCATENATE("Estado: ",AZ349,", ",AV349),
IF(AX349=Meses!$A$3,"Por revisar",
IF(AT349="","Sin registro","En programación Frcst."))),"En programación")))),
"Error")</f>
        <v>Se activó en 2023</v>
      </c>
      <c r="BZ349" s="14" t="str">
        <f t="shared" si="15"/>
        <v/>
      </c>
      <c r="CA349" s="95" t="str">
        <f>IF(BY349="En programación Frcst.",VLOOKUP(AX349,Meses!$A$1:$H$14,3+HLOOKUP(Cronograma!AV349,Meses!$D$1:$G$2,2,FALSE),FALSE),
IF(BY349="En programación",BA349,""))</f>
        <v/>
      </c>
      <c r="CB349" s="95" t="str">
        <f t="shared" si="16"/>
        <v/>
      </c>
      <c r="CC349" s="91" t="str">
        <f>IFERROR(
(VLOOKUP(MONTH(CA349),Meses!$B$3:$C$14,2,FALSE)-DAY(CA349))/VLOOKUP(MONTH(CA349),Meses!$B$3:$C$14,2,FALSE)*CD349,
"")</f>
        <v/>
      </c>
      <c r="CD349" s="92">
        <f t="shared" si="17"/>
        <v>913</v>
      </c>
    </row>
    <row r="350" spans="1:82" ht="31.8" thickBot="1" x14ac:dyDescent="0.6">
      <c r="A350" s="19" t="s">
        <v>1006</v>
      </c>
      <c r="B350" s="19" t="s">
        <v>1047</v>
      </c>
      <c r="C350" s="19" t="s">
        <v>1048</v>
      </c>
      <c r="D350" s="19" t="s">
        <v>53</v>
      </c>
      <c r="E350" s="21">
        <v>45019</v>
      </c>
      <c r="F350" s="21">
        <v>45135.475555555553</v>
      </c>
      <c r="G350" s="21">
        <v>45019</v>
      </c>
      <c r="H350" s="21">
        <v>45030</v>
      </c>
      <c r="I350" s="21">
        <v>45101</v>
      </c>
      <c r="J350" s="21">
        <v>45101</v>
      </c>
      <c r="K350" s="119" t="s">
        <v>4534</v>
      </c>
      <c r="L350" s="19" t="s">
        <v>1012</v>
      </c>
      <c r="M350" s="21">
        <v>45038</v>
      </c>
      <c r="N350" s="21">
        <v>45050</v>
      </c>
      <c r="O350" s="19" t="s">
        <v>54</v>
      </c>
      <c r="P350" s="19" t="s">
        <v>54</v>
      </c>
      <c r="Q350" s="19" t="s">
        <v>55</v>
      </c>
      <c r="R350" s="19">
        <v>5431</v>
      </c>
      <c r="S350" s="19" t="s">
        <v>4576</v>
      </c>
      <c r="T350" s="19" t="s">
        <v>4576</v>
      </c>
      <c r="U350" s="19" t="e">
        <v>#NAME?</v>
      </c>
      <c r="V350" s="19" t="s">
        <v>80</v>
      </c>
      <c r="W350" s="19" t="s">
        <v>68</v>
      </c>
      <c r="X350" s="23">
        <v>45087</v>
      </c>
      <c r="Y350" s="23">
        <v>45094</v>
      </c>
      <c r="Z350" s="23">
        <v>45087</v>
      </c>
      <c r="AA350" s="23">
        <v>45087</v>
      </c>
      <c r="AB350" s="19" t="s">
        <v>58</v>
      </c>
      <c r="AC350" s="23">
        <v>45090</v>
      </c>
      <c r="AD350" s="19" t="s">
        <v>58</v>
      </c>
      <c r="AE350" s="23">
        <v>45092</v>
      </c>
      <c r="AF350" s="23">
        <v>45094</v>
      </c>
      <c r="AG350" s="23">
        <v>45094</v>
      </c>
      <c r="AH350" s="21">
        <v>45101</v>
      </c>
      <c r="AI350" s="19">
        <v>82</v>
      </c>
      <c r="AJ350" s="19">
        <v>11</v>
      </c>
      <c r="AK350" s="19">
        <v>71</v>
      </c>
      <c r="AL350" s="19" t="s">
        <v>15</v>
      </c>
      <c r="AM350" s="19" t="s">
        <v>4536</v>
      </c>
      <c r="AN350" s="19">
        <v>24</v>
      </c>
      <c r="AO350" s="22"/>
      <c r="AP350" s="19" t="s">
        <v>82</v>
      </c>
      <c r="AQ350" s="19" t="s">
        <v>82</v>
      </c>
      <c r="AR350" s="19" t="s">
        <v>60</v>
      </c>
      <c r="AS350" s="19" t="s">
        <v>55</v>
      </c>
      <c r="AT350" s="19" t="s">
        <v>61</v>
      </c>
      <c r="AU350" s="19" t="s">
        <v>62</v>
      </c>
      <c r="AV350" s="19" t="s">
        <v>63</v>
      </c>
      <c r="AW350" s="19" t="s">
        <v>63</v>
      </c>
      <c r="AX350" s="19" t="s">
        <v>63</v>
      </c>
      <c r="AY350" s="19" t="s">
        <v>64</v>
      </c>
      <c r="AZ350" s="19" t="s">
        <v>3822</v>
      </c>
      <c r="BA350" s="21">
        <v>45050</v>
      </c>
      <c r="BB350" s="19">
        <v>5</v>
      </c>
      <c r="BC350" s="19">
        <v>2023</v>
      </c>
      <c r="BD350" s="19" t="s">
        <v>63</v>
      </c>
      <c r="BE350" s="19" t="s">
        <v>63</v>
      </c>
      <c r="BF350" s="19" t="s">
        <v>63</v>
      </c>
      <c r="BG350" s="19" t="s">
        <v>64</v>
      </c>
      <c r="BH350" s="22" t="s">
        <v>4513</v>
      </c>
      <c r="BI350" s="22" t="s">
        <v>4513</v>
      </c>
      <c r="BJ350" s="22"/>
      <c r="BK350" s="22"/>
      <c r="BL350" s="19" t="s">
        <v>4513</v>
      </c>
      <c r="BM350" s="22" t="s">
        <v>4513</v>
      </c>
      <c r="BN350" s="22" t="s">
        <v>4513</v>
      </c>
      <c r="BO350" s="22"/>
      <c r="BP350" s="22"/>
      <c r="BQ350" s="19" t="s">
        <v>64</v>
      </c>
      <c r="BR350" s="22"/>
      <c r="BS350" s="22"/>
      <c r="BT350" s="19">
        <v>82</v>
      </c>
      <c r="BU350" s="22"/>
      <c r="BV350" s="19"/>
      <c r="BW350" s="19"/>
      <c r="BX350" s="19">
        <v>2023</v>
      </c>
      <c r="BY350" s="95" t="str">
        <f>IFERROR(
IF(OR(AZ350="anulado",AZ350="stand by"),CONCATENATE(AZ350,": ",AT350),
IF(OR(YEAR(BA350)=2022,YEAR(BA350)=2023),CONCATENATE("Se activó en ",YEAR(BA350)),
IF(AND(OR(AZ350="En proceso",AZ350="facturando"),AND(AV350="-",BA350="")),"Por revisar",
IF(BA350="",IF(AV350="NUEVAS",CONCATENATE("Estado: ",AZ350,", ",AV350),
IF(AX350=Meses!$A$3,"Por revisar",
IF(AT350="","Sin registro","En programación Frcst."))),"En programación")))),
"Error")</f>
        <v>Se activó en 2023</v>
      </c>
      <c r="BZ350" s="14" t="str">
        <f t="shared" si="15"/>
        <v/>
      </c>
      <c r="CA350" s="95" t="str">
        <f>IF(BY350="En programación Frcst.",VLOOKUP(AX350,Meses!$A$1:$H$14,3+HLOOKUP(Cronograma!AV350,Meses!$D$1:$G$2,2,FALSE),FALSE),
IF(BY350="En programación",BA350,""))</f>
        <v/>
      </c>
      <c r="CB350" s="95" t="str">
        <f t="shared" si="16"/>
        <v/>
      </c>
      <c r="CC350" s="91" t="str">
        <f>IFERROR(
(VLOOKUP(MONTH(CA350),Meses!$B$3:$C$14,2,FALSE)-DAY(CA350))/VLOOKUP(MONTH(CA350),Meses!$B$3:$C$14,2,FALSE)*CD350,
"")</f>
        <v/>
      </c>
      <c r="CD350" s="92">
        <f t="shared" si="17"/>
        <v>5431</v>
      </c>
    </row>
    <row r="351" spans="1:82" ht="31.8" thickBot="1" x14ac:dyDescent="0.6">
      <c r="A351" s="25" t="s">
        <v>1006</v>
      </c>
      <c r="B351" s="25" t="s">
        <v>1049</v>
      </c>
      <c r="C351" s="25" t="s">
        <v>1050</v>
      </c>
      <c r="D351" s="25" t="s">
        <v>53</v>
      </c>
      <c r="E351" s="26">
        <v>45019</v>
      </c>
      <c r="F351" s="26">
        <v>45140.513969907413</v>
      </c>
      <c r="G351" s="26">
        <v>45019</v>
      </c>
      <c r="H351" s="26">
        <v>45030</v>
      </c>
      <c r="I351" s="26">
        <v>45101</v>
      </c>
      <c r="J351" s="26">
        <v>45101</v>
      </c>
      <c r="K351" s="120" t="s">
        <v>4534</v>
      </c>
      <c r="L351" s="25" t="s">
        <v>1012</v>
      </c>
      <c r="M351" s="26">
        <v>45038</v>
      </c>
      <c r="N351" s="26">
        <v>45050</v>
      </c>
      <c r="O351" s="25" t="s">
        <v>54</v>
      </c>
      <c r="P351" s="25" t="s">
        <v>54</v>
      </c>
      <c r="Q351" s="25" t="s">
        <v>55</v>
      </c>
      <c r="R351" s="25">
        <v>403</v>
      </c>
      <c r="S351" s="25" t="s">
        <v>4576</v>
      </c>
      <c r="T351" s="25" t="s">
        <v>4576</v>
      </c>
      <c r="U351" s="25" t="e">
        <v>#NAME?</v>
      </c>
      <c r="V351" s="25" t="s">
        <v>80</v>
      </c>
      <c r="W351" s="25" t="s">
        <v>68</v>
      </c>
      <c r="X351" s="23">
        <v>45087</v>
      </c>
      <c r="Y351" s="23">
        <v>45094</v>
      </c>
      <c r="Z351" s="23">
        <v>45087</v>
      </c>
      <c r="AA351" s="23">
        <v>45087</v>
      </c>
      <c r="AB351" s="25" t="s">
        <v>58</v>
      </c>
      <c r="AC351" s="23">
        <v>45090</v>
      </c>
      <c r="AD351" s="25" t="s">
        <v>58</v>
      </c>
      <c r="AE351" s="23">
        <v>45092</v>
      </c>
      <c r="AF351" s="23">
        <v>45094</v>
      </c>
      <c r="AG351" s="23">
        <v>45094</v>
      </c>
      <c r="AH351" s="26">
        <v>45101</v>
      </c>
      <c r="AI351" s="25">
        <v>82</v>
      </c>
      <c r="AJ351" s="25">
        <v>11</v>
      </c>
      <c r="AK351" s="25">
        <v>71</v>
      </c>
      <c r="AL351" s="25" t="s">
        <v>15</v>
      </c>
      <c r="AM351" s="25" t="s">
        <v>4536</v>
      </c>
      <c r="AN351" s="25">
        <v>24</v>
      </c>
      <c r="AO351" s="27"/>
      <c r="AP351" s="25" t="s">
        <v>82</v>
      </c>
      <c r="AQ351" s="25" t="s">
        <v>82</v>
      </c>
      <c r="AR351" s="25" t="s">
        <v>60</v>
      </c>
      <c r="AS351" s="25" t="s">
        <v>55</v>
      </c>
      <c r="AT351" s="25" t="s">
        <v>61</v>
      </c>
      <c r="AU351" s="25" t="s">
        <v>62</v>
      </c>
      <c r="AV351" s="25" t="s">
        <v>63</v>
      </c>
      <c r="AW351" s="25" t="s">
        <v>63</v>
      </c>
      <c r="AX351" s="25" t="s">
        <v>63</v>
      </c>
      <c r="AY351" s="25" t="s">
        <v>64</v>
      </c>
      <c r="AZ351" s="25" t="s">
        <v>3822</v>
      </c>
      <c r="BA351" s="26">
        <v>45050</v>
      </c>
      <c r="BB351" s="25">
        <v>5</v>
      </c>
      <c r="BC351" s="25">
        <v>2023</v>
      </c>
      <c r="BD351" s="25" t="s">
        <v>63</v>
      </c>
      <c r="BE351" s="25" t="s">
        <v>63</v>
      </c>
      <c r="BF351" s="25" t="s">
        <v>63</v>
      </c>
      <c r="BG351" s="25" t="s">
        <v>64</v>
      </c>
      <c r="BH351" s="27" t="s">
        <v>4513</v>
      </c>
      <c r="BI351" s="27" t="s">
        <v>4513</v>
      </c>
      <c r="BJ351" s="27"/>
      <c r="BK351" s="27"/>
      <c r="BL351" s="25" t="s">
        <v>4513</v>
      </c>
      <c r="BM351" s="27" t="s">
        <v>4513</v>
      </c>
      <c r="BN351" s="27" t="s">
        <v>4513</v>
      </c>
      <c r="BO351" s="27"/>
      <c r="BP351" s="27"/>
      <c r="BQ351" s="25" t="s">
        <v>64</v>
      </c>
      <c r="BR351" s="27"/>
      <c r="BS351" s="27"/>
      <c r="BT351" s="25">
        <v>82</v>
      </c>
      <c r="BU351" s="27"/>
      <c r="BV351" s="25"/>
      <c r="BW351" s="25"/>
      <c r="BX351" s="25">
        <v>2023</v>
      </c>
      <c r="BY351" s="95" t="str">
        <f>IFERROR(
IF(OR(AZ351="anulado",AZ351="stand by"),CONCATENATE(AZ351,": ",AT351),
IF(OR(YEAR(BA351)=2022,YEAR(BA351)=2023),CONCATENATE("Se activó en ",YEAR(BA351)),
IF(AND(OR(AZ351="En proceso",AZ351="facturando"),AND(AV351="-",BA351="")),"Por revisar",
IF(BA351="",IF(AV351="NUEVAS",CONCATENATE("Estado: ",AZ351,", ",AV351),
IF(AX351=Meses!$A$3,"Por revisar",
IF(AT351="","Sin registro","En programación Frcst."))),"En programación")))),
"Error")</f>
        <v>Se activó en 2023</v>
      </c>
      <c r="BZ351" s="14" t="str">
        <f t="shared" si="15"/>
        <v/>
      </c>
      <c r="CA351" s="95" t="str">
        <f>IF(BY351="En programación Frcst.",VLOOKUP(AX351,Meses!$A$1:$H$14,3+HLOOKUP(Cronograma!AV351,Meses!$D$1:$G$2,2,FALSE),FALSE),
IF(BY351="En programación",BA351,""))</f>
        <v/>
      </c>
      <c r="CB351" s="95" t="str">
        <f t="shared" si="16"/>
        <v/>
      </c>
      <c r="CC351" s="91" t="str">
        <f>IFERROR(
(VLOOKUP(MONTH(CA351),Meses!$B$3:$C$14,2,FALSE)-DAY(CA351))/VLOOKUP(MONTH(CA351),Meses!$B$3:$C$14,2,FALSE)*CD351,
"")</f>
        <v/>
      </c>
      <c r="CD351" s="92">
        <f t="shared" si="17"/>
        <v>403</v>
      </c>
    </row>
    <row r="352" spans="1:82" ht="31.8" thickBot="1" x14ac:dyDescent="0.6">
      <c r="A352" s="19" t="s">
        <v>1006</v>
      </c>
      <c r="B352" s="19" t="s">
        <v>1051</v>
      </c>
      <c r="C352" s="19" t="s">
        <v>1052</v>
      </c>
      <c r="D352" s="19" t="s">
        <v>53</v>
      </c>
      <c r="E352" s="21">
        <v>45019</v>
      </c>
      <c r="F352" s="21">
        <v>45140.515023148153</v>
      </c>
      <c r="G352" s="21">
        <v>45019</v>
      </c>
      <c r="H352" s="21">
        <v>45030</v>
      </c>
      <c r="I352" s="21">
        <v>45101</v>
      </c>
      <c r="J352" s="21">
        <v>45101</v>
      </c>
      <c r="K352" s="119" t="s">
        <v>4534</v>
      </c>
      <c r="L352" s="19" t="s">
        <v>1012</v>
      </c>
      <c r="M352" s="21">
        <v>45038</v>
      </c>
      <c r="N352" s="21">
        <v>45050</v>
      </c>
      <c r="O352" s="19" t="s">
        <v>54</v>
      </c>
      <c r="P352" s="19" t="s">
        <v>54</v>
      </c>
      <c r="Q352" s="19" t="s">
        <v>55</v>
      </c>
      <c r="R352" s="19">
        <v>1440</v>
      </c>
      <c r="S352" s="19" t="s">
        <v>4576</v>
      </c>
      <c r="T352" s="19" t="s">
        <v>4576</v>
      </c>
      <c r="U352" s="19" t="e">
        <v>#NAME?</v>
      </c>
      <c r="V352" s="19" t="s">
        <v>80</v>
      </c>
      <c r="W352" s="19" t="s">
        <v>68</v>
      </c>
      <c r="X352" s="23">
        <v>45087</v>
      </c>
      <c r="Y352" s="23">
        <v>45094</v>
      </c>
      <c r="Z352" s="23">
        <v>45087</v>
      </c>
      <c r="AA352" s="23">
        <v>45087</v>
      </c>
      <c r="AB352" s="19" t="s">
        <v>58</v>
      </c>
      <c r="AC352" s="23">
        <v>45090</v>
      </c>
      <c r="AD352" s="19" t="s">
        <v>58</v>
      </c>
      <c r="AE352" s="23">
        <v>45092</v>
      </c>
      <c r="AF352" s="23">
        <v>45094</v>
      </c>
      <c r="AG352" s="23">
        <v>45094</v>
      </c>
      <c r="AH352" s="21">
        <v>45101</v>
      </c>
      <c r="AI352" s="19">
        <v>82</v>
      </c>
      <c r="AJ352" s="19">
        <v>11</v>
      </c>
      <c r="AK352" s="19">
        <v>71</v>
      </c>
      <c r="AL352" s="19" t="s">
        <v>15</v>
      </c>
      <c r="AM352" s="19" t="s">
        <v>4536</v>
      </c>
      <c r="AN352" s="19">
        <v>24</v>
      </c>
      <c r="AO352" s="22"/>
      <c r="AP352" s="19" t="s">
        <v>82</v>
      </c>
      <c r="AQ352" s="19" t="s">
        <v>82</v>
      </c>
      <c r="AR352" s="19" t="s">
        <v>60</v>
      </c>
      <c r="AS352" s="19" t="s">
        <v>55</v>
      </c>
      <c r="AT352" s="19" t="s">
        <v>61</v>
      </c>
      <c r="AU352" s="19" t="s">
        <v>62</v>
      </c>
      <c r="AV352" s="19" t="s">
        <v>63</v>
      </c>
      <c r="AW352" s="19" t="s">
        <v>63</v>
      </c>
      <c r="AX352" s="19" t="s">
        <v>63</v>
      </c>
      <c r="AY352" s="19" t="s">
        <v>64</v>
      </c>
      <c r="AZ352" s="19" t="s">
        <v>3822</v>
      </c>
      <c r="BA352" s="21">
        <v>45050</v>
      </c>
      <c r="BB352" s="19">
        <v>5</v>
      </c>
      <c r="BC352" s="19">
        <v>2023</v>
      </c>
      <c r="BD352" s="19" t="s">
        <v>63</v>
      </c>
      <c r="BE352" s="19" t="s">
        <v>63</v>
      </c>
      <c r="BF352" s="19" t="s">
        <v>63</v>
      </c>
      <c r="BG352" s="19" t="s">
        <v>64</v>
      </c>
      <c r="BH352" s="22" t="s">
        <v>4513</v>
      </c>
      <c r="BI352" s="22" t="s">
        <v>4513</v>
      </c>
      <c r="BJ352" s="22"/>
      <c r="BK352" s="22"/>
      <c r="BL352" s="19" t="s">
        <v>4513</v>
      </c>
      <c r="BM352" s="22" t="s">
        <v>4513</v>
      </c>
      <c r="BN352" s="22" t="s">
        <v>4513</v>
      </c>
      <c r="BO352" s="22"/>
      <c r="BP352" s="22"/>
      <c r="BQ352" s="19" t="s">
        <v>64</v>
      </c>
      <c r="BR352" s="22"/>
      <c r="BS352" s="22"/>
      <c r="BT352" s="19">
        <v>82</v>
      </c>
      <c r="BU352" s="22"/>
      <c r="BV352" s="19"/>
      <c r="BW352" s="19"/>
      <c r="BX352" s="19">
        <v>2023</v>
      </c>
      <c r="BY352" s="95" t="str">
        <f>IFERROR(
IF(OR(AZ352="anulado",AZ352="stand by"),CONCATENATE(AZ352,": ",AT352),
IF(OR(YEAR(BA352)=2022,YEAR(BA352)=2023),CONCATENATE("Se activó en ",YEAR(BA352)),
IF(AND(OR(AZ352="En proceso",AZ352="facturando"),AND(AV352="-",BA352="")),"Por revisar",
IF(BA352="",IF(AV352="NUEVAS",CONCATENATE("Estado: ",AZ352,", ",AV352),
IF(AX352=Meses!$A$3,"Por revisar",
IF(AT352="","Sin registro","En programación Frcst."))),"En programación")))),
"Error")</f>
        <v>Se activó en 2023</v>
      </c>
      <c r="BZ352" s="14" t="str">
        <f t="shared" si="15"/>
        <v/>
      </c>
      <c r="CA352" s="95" t="str">
        <f>IF(BY352="En programación Frcst.",VLOOKUP(AX352,Meses!$A$1:$H$14,3+HLOOKUP(Cronograma!AV352,Meses!$D$1:$G$2,2,FALSE),FALSE),
IF(BY352="En programación",BA352,""))</f>
        <v/>
      </c>
      <c r="CB352" s="95" t="str">
        <f t="shared" si="16"/>
        <v/>
      </c>
      <c r="CC352" s="91" t="str">
        <f>IFERROR(
(VLOOKUP(MONTH(CA352),Meses!$B$3:$C$14,2,FALSE)-DAY(CA352))/VLOOKUP(MONTH(CA352),Meses!$B$3:$C$14,2,FALSE)*CD352,
"")</f>
        <v/>
      </c>
      <c r="CD352" s="92">
        <f t="shared" si="17"/>
        <v>1440</v>
      </c>
    </row>
    <row r="353" spans="1:82" ht="31.8" thickBot="1" x14ac:dyDescent="0.6">
      <c r="A353" s="25" t="s">
        <v>1006</v>
      </c>
      <c r="B353" s="25" t="s">
        <v>1053</v>
      </c>
      <c r="C353" s="25" t="s">
        <v>1054</v>
      </c>
      <c r="D353" s="25" t="s">
        <v>53</v>
      </c>
      <c r="E353" s="26">
        <v>45019</v>
      </c>
      <c r="F353" s="26">
        <v>45140.518043981479</v>
      </c>
      <c r="G353" s="26">
        <v>45019</v>
      </c>
      <c r="H353" s="26">
        <v>45030</v>
      </c>
      <c r="I353" s="26">
        <v>45101</v>
      </c>
      <c r="J353" s="26">
        <v>45101</v>
      </c>
      <c r="K353" s="120" t="s">
        <v>4534</v>
      </c>
      <c r="L353" s="25" t="s">
        <v>1012</v>
      </c>
      <c r="M353" s="26">
        <v>45038</v>
      </c>
      <c r="N353" s="26">
        <v>45050</v>
      </c>
      <c r="O353" s="25" t="s">
        <v>54</v>
      </c>
      <c r="P353" s="25" t="s">
        <v>54</v>
      </c>
      <c r="Q353" s="25" t="s">
        <v>55</v>
      </c>
      <c r="R353" s="25">
        <v>1567</v>
      </c>
      <c r="S353" s="25" t="s">
        <v>4576</v>
      </c>
      <c r="T353" s="25" t="s">
        <v>4576</v>
      </c>
      <c r="U353" s="25" t="e">
        <v>#NAME?</v>
      </c>
      <c r="V353" s="25" t="s">
        <v>80</v>
      </c>
      <c r="W353" s="25" t="s">
        <v>68</v>
      </c>
      <c r="X353" s="23">
        <v>45087</v>
      </c>
      <c r="Y353" s="23">
        <v>45094</v>
      </c>
      <c r="Z353" s="23">
        <v>45087</v>
      </c>
      <c r="AA353" s="23">
        <v>45087</v>
      </c>
      <c r="AB353" s="25" t="s">
        <v>58</v>
      </c>
      <c r="AC353" s="23">
        <v>45090</v>
      </c>
      <c r="AD353" s="25" t="s">
        <v>58</v>
      </c>
      <c r="AE353" s="23">
        <v>45092</v>
      </c>
      <c r="AF353" s="23">
        <v>45094</v>
      </c>
      <c r="AG353" s="23">
        <v>45094</v>
      </c>
      <c r="AH353" s="26">
        <v>45101</v>
      </c>
      <c r="AI353" s="25">
        <v>82</v>
      </c>
      <c r="AJ353" s="25">
        <v>11</v>
      </c>
      <c r="AK353" s="25">
        <v>71</v>
      </c>
      <c r="AL353" s="25" t="s">
        <v>15</v>
      </c>
      <c r="AM353" s="25" t="s">
        <v>4536</v>
      </c>
      <c r="AN353" s="25">
        <v>24</v>
      </c>
      <c r="AO353" s="27"/>
      <c r="AP353" s="25" t="s">
        <v>82</v>
      </c>
      <c r="AQ353" s="25" t="s">
        <v>82</v>
      </c>
      <c r="AR353" s="25" t="s">
        <v>60</v>
      </c>
      <c r="AS353" s="25" t="s">
        <v>55</v>
      </c>
      <c r="AT353" s="25" t="s">
        <v>61</v>
      </c>
      <c r="AU353" s="25" t="s">
        <v>62</v>
      </c>
      <c r="AV353" s="25" t="s">
        <v>63</v>
      </c>
      <c r="AW353" s="25" t="s">
        <v>63</v>
      </c>
      <c r="AX353" s="25" t="s">
        <v>63</v>
      </c>
      <c r="AY353" s="25" t="s">
        <v>64</v>
      </c>
      <c r="AZ353" s="25" t="s">
        <v>3822</v>
      </c>
      <c r="BA353" s="26">
        <v>45050</v>
      </c>
      <c r="BB353" s="25">
        <v>5</v>
      </c>
      <c r="BC353" s="25">
        <v>2023</v>
      </c>
      <c r="BD353" s="25" t="s">
        <v>63</v>
      </c>
      <c r="BE353" s="25" t="s">
        <v>63</v>
      </c>
      <c r="BF353" s="25" t="s">
        <v>63</v>
      </c>
      <c r="BG353" s="25" t="s">
        <v>64</v>
      </c>
      <c r="BH353" s="27" t="s">
        <v>4513</v>
      </c>
      <c r="BI353" s="27" t="s">
        <v>4513</v>
      </c>
      <c r="BJ353" s="27"/>
      <c r="BK353" s="27"/>
      <c r="BL353" s="25" t="s">
        <v>4513</v>
      </c>
      <c r="BM353" s="27" t="s">
        <v>4513</v>
      </c>
      <c r="BN353" s="27" t="s">
        <v>4513</v>
      </c>
      <c r="BO353" s="27"/>
      <c r="BP353" s="27"/>
      <c r="BQ353" s="25" t="s">
        <v>64</v>
      </c>
      <c r="BR353" s="27"/>
      <c r="BS353" s="27"/>
      <c r="BT353" s="25">
        <v>82</v>
      </c>
      <c r="BU353" s="27"/>
      <c r="BV353" s="25"/>
      <c r="BW353" s="25"/>
      <c r="BX353" s="25">
        <v>2023</v>
      </c>
      <c r="BY353" s="95" t="str">
        <f>IFERROR(
IF(OR(AZ353="anulado",AZ353="stand by"),CONCATENATE(AZ353,": ",AT353),
IF(OR(YEAR(BA353)=2022,YEAR(BA353)=2023),CONCATENATE("Se activó en ",YEAR(BA353)),
IF(AND(OR(AZ353="En proceso",AZ353="facturando"),AND(AV353="-",BA353="")),"Por revisar",
IF(BA353="",IF(AV353="NUEVAS",CONCATENATE("Estado: ",AZ353,", ",AV353),
IF(AX353=Meses!$A$3,"Por revisar",
IF(AT353="","Sin registro","En programación Frcst."))),"En programación")))),
"Error")</f>
        <v>Se activó en 2023</v>
      </c>
      <c r="BZ353" s="14" t="str">
        <f t="shared" si="15"/>
        <v/>
      </c>
      <c r="CA353" s="95" t="str">
        <f>IF(BY353="En programación Frcst.",VLOOKUP(AX353,Meses!$A$1:$H$14,3+HLOOKUP(Cronograma!AV353,Meses!$D$1:$G$2,2,FALSE),FALSE),
IF(BY353="En programación",BA353,""))</f>
        <v/>
      </c>
      <c r="CB353" s="95" t="str">
        <f t="shared" si="16"/>
        <v/>
      </c>
      <c r="CC353" s="91" t="str">
        <f>IFERROR(
(VLOOKUP(MONTH(CA353),Meses!$B$3:$C$14,2,FALSE)-DAY(CA353))/VLOOKUP(MONTH(CA353),Meses!$B$3:$C$14,2,FALSE)*CD353,
"")</f>
        <v/>
      </c>
      <c r="CD353" s="92">
        <f t="shared" si="17"/>
        <v>1567</v>
      </c>
    </row>
    <row r="354" spans="1:82" ht="31.8" thickBot="1" x14ac:dyDescent="0.6">
      <c r="A354" s="19" t="s">
        <v>1006</v>
      </c>
      <c r="B354" s="19" t="s">
        <v>1055</v>
      </c>
      <c r="C354" s="19" t="s">
        <v>1056</v>
      </c>
      <c r="D354" s="19" t="s">
        <v>53</v>
      </c>
      <c r="E354" s="21">
        <v>45019</v>
      </c>
      <c r="F354" s="21">
        <v>45118.431863425933</v>
      </c>
      <c r="G354" s="21">
        <v>45019</v>
      </c>
      <c r="H354" s="21">
        <v>45030</v>
      </c>
      <c r="I354" s="21">
        <v>45101</v>
      </c>
      <c r="J354" s="21">
        <v>45101</v>
      </c>
      <c r="K354" s="119" t="s">
        <v>4534</v>
      </c>
      <c r="L354" s="19" t="s">
        <v>1012</v>
      </c>
      <c r="M354" s="21">
        <v>45038</v>
      </c>
      <c r="N354" s="21">
        <v>45050</v>
      </c>
      <c r="O354" s="19" t="s">
        <v>54</v>
      </c>
      <c r="P354" s="19" t="s">
        <v>54</v>
      </c>
      <c r="Q354" s="19" t="s">
        <v>55</v>
      </c>
      <c r="R354" s="19">
        <v>340</v>
      </c>
      <c r="S354" s="19" t="s">
        <v>4576</v>
      </c>
      <c r="T354" s="19" t="s">
        <v>4576</v>
      </c>
      <c r="U354" s="19" t="e">
        <v>#NAME?</v>
      </c>
      <c r="V354" s="19" t="s">
        <v>80</v>
      </c>
      <c r="W354" s="19" t="s">
        <v>68</v>
      </c>
      <c r="X354" s="23">
        <v>45087</v>
      </c>
      <c r="Y354" s="23">
        <v>45094</v>
      </c>
      <c r="Z354" s="23">
        <v>45087</v>
      </c>
      <c r="AA354" s="23">
        <v>45087</v>
      </c>
      <c r="AB354" s="19" t="s">
        <v>58</v>
      </c>
      <c r="AC354" s="23">
        <v>45090</v>
      </c>
      <c r="AD354" s="19" t="s">
        <v>58</v>
      </c>
      <c r="AE354" s="23">
        <v>45092</v>
      </c>
      <c r="AF354" s="23">
        <v>45094</v>
      </c>
      <c r="AG354" s="23">
        <v>45094</v>
      </c>
      <c r="AH354" s="21">
        <v>45101</v>
      </c>
      <c r="AI354" s="19">
        <v>82</v>
      </c>
      <c r="AJ354" s="19">
        <v>11</v>
      </c>
      <c r="AK354" s="19">
        <v>71</v>
      </c>
      <c r="AL354" s="19" t="s">
        <v>15</v>
      </c>
      <c r="AM354" s="19" t="s">
        <v>4536</v>
      </c>
      <c r="AN354" s="19">
        <v>24</v>
      </c>
      <c r="AO354" s="22"/>
      <c r="AP354" s="19" t="s">
        <v>82</v>
      </c>
      <c r="AQ354" s="19" t="s">
        <v>82</v>
      </c>
      <c r="AR354" s="19" t="s">
        <v>60</v>
      </c>
      <c r="AS354" s="19" t="s">
        <v>55</v>
      </c>
      <c r="AT354" s="19" t="s">
        <v>61</v>
      </c>
      <c r="AU354" s="19" t="s">
        <v>62</v>
      </c>
      <c r="AV354" s="19" t="s">
        <v>63</v>
      </c>
      <c r="AW354" s="19" t="s">
        <v>63</v>
      </c>
      <c r="AX354" s="19" t="s">
        <v>63</v>
      </c>
      <c r="AY354" s="19" t="s">
        <v>64</v>
      </c>
      <c r="AZ354" s="19" t="s">
        <v>3822</v>
      </c>
      <c r="BA354" s="21">
        <v>45050</v>
      </c>
      <c r="BB354" s="19">
        <v>5</v>
      </c>
      <c r="BC354" s="19">
        <v>2023</v>
      </c>
      <c r="BD354" s="19" t="s">
        <v>63</v>
      </c>
      <c r="BE354" s="19" t="s">
        <v>63</v>
      </c>
      <c r="BF354" s="19" t="s">
        <v>63</v>
      </c>
      <c r="BG354" s="19" t="s">
        <v>64</v>
      </c>
      <c r="BH354" s="22" t="s">
        <v>4513</v>
      </c>
      <c r="BI354" s="22" t="s">
        <v>4513</v>
      </c>
      <c r="BJ354" s="22"/>
      <c r="BK354" s="22"/>
      <c r="BL354" s="19" t="s">
        <v>4513</v>
      </c>
      <c r="BM354" s="22" t="s">
        <v>4513</v>
      </c>
      <c r="BN354" s="22" t="s">
        <v>4513</v>
      </c>
      <c r="BO354" s="22"/>
      <c r="BP354" s="22"/>
      <c r="BQ354" s="19" t="s">
        <v>64</v>
      </c>
      <c r="BR354" s="22"/>
      <c r="BS354" s="22"/>
      <c r="BT354" s="19">
        <v>82</v>
      </c>
      <c r="BU354" s="22"/>
      <c r="BV354" s="19"/>
      <c r="BW354" s="19"/>
      <c r="BX354" s="19">
        <v>2023</v>
      </c>
      <c r="BY354" s="95" t="str">
        <f>IFERROR(
IF(OR(AZ354="anulado",AZ354="stand by"),CONCATENATE(AZ354,": ",AT354),
IF(OR(YEAR(BA354)=2022,YEAR(BA354)=2023),CONCATENATE("Se activó en ",YEAR(BA354)),
IF(AND(OR(AZ354="En proceso",AZ354="facturando"),AND(AV354="-",BA354="")),"Por revisar",
IF(BA354="",IF(AV354="NUEVAS",CONCATENATE("Estado: ",AZ354,", ",AV354),
IF(AX354=Meses!$A$3,"Por revisar",
IF(AT354="","Sin registro","En programación Frcst."))),"En programación")))),
"Error")</f>
        <v>Se activó en 2023</v>
      </c>
      <c r="BZ354" s="14" t="str">
        <f t="shared" si="15"/>
        <v/>
      </c>
      <c r="CA354" s="95" t="str">
        <f>IF(BY354="En programación Frcst.",VLOOKUP(AX354,Meses!$A$1:$H$14,3+HLOOKUP(Cronograma!AV354,Meses!$D$1:$G$2,2,FALSE),FALSE),
IF(BY354="En programación",BA354,""))</f>
        <v/>
      </c>
      <c r="CB354" s="95" t="str">
        <f t="shared" si="16"/>
        <v/>
      </c>
      <c r="CC354" s="91" t="str">
        <f>IFERROR(
(VLOOKUP(MONTH(CA354),Meses!$B$3:$C$14,2,FALSE)-DAY(CA354))/VLOOKUP(MONTH(CA354),Meses!$B$3:$C$14,2,FALSE)*CD354,
"")</f>
        <v/>
      </c>
      <c r="CD354" s="92">
        <f t="shared" si="17"/>
        <v>340</v>
      </c>
    </row>
    <row r="355" spans="1:82" ht="31.8" thickBot="1" x14ac:dyDescent="0.6">
      <c r="A355" s="25" t="s">
        <v>1006</v>
      </c>
      <c r="B355" s="25" t="s">
        <v>1057</v>
      </c>
      <c r="C355" s="25" t="s">
        <v>1058</v>
      </c>
      <c r="D355" s="25" t="s">
        <v>53</v>
      </c>
      <c r="E355" s="26">
        <v>45019</v>
      </c>
      <c r="F355" s="26">
        <v>45135.474236111113</v>
      </c>
      <c r="G355" s="26">
        <v>45019</v>
      </c>
      <c r="H355" s="26">
        <v>45030</v>
      </c>
      <c r="I355" s="26">
        <v>45101</v>
      </c>
      <c r="J355" s="26">
        <v>45101</v>
      </c>
      <c r="K355" s="120" t="s">
        <v>4534</v>
      </c>
      <c r="L355" s="25" t="s">
        <v>1012</v>
      </c>
      <c r="M355" s="26">
        <v>45038</v>
      </c>
      <c r="N355" s="26">
        <v>45050</v>
      </c>
      <c r="O355" s="25" t="s">
        <v>54</v>
      </c>
      <c r="P355" s="25" t="s">
        <v>54</v>
      </c>
      <c r="Q355" s="25" t="s">
        <v>55</v>
      </c>
      <c r="R355" s="25">
        <v>301</v>
      </c>
      <c r="S355" s="25" t="s">
        <v>4576</v>
      </c>
      <c r="T355" s="25" t="s">
        <v>4576</v>
      </c>
      <c r="U355" s="25" t="e">
        <v>#NAME?</v>
      </c>
      <c r="V355" s="25" t="s">
        <v>80</v>
      </c>
      <c r="W355" s="25" t="s">
        <v>68</v>
      </c>
      <c r="X355" s="23">
        <v>45087</v>
      </c>
      <c r="Y355" s="23">
        <v>45094</v>
      </c>
      <c r="Z355" s="23">
        <v>45087</v>
      </c>
      <c r="AA355" s="23">
        <v>45087</v>
      </c>
      <c r="AB355" s="25" t="s">
        <v>58</v>
      </c>
      <c r="AC355" s="23">
        <v>45090</v>
      </c>
      <c r="AD355" s="25" t="s">
        <v>58</v>
      </c>
      <c r="AE355" s="23">
        <v>45092</v>
      </c>
      <c r="AF355" s="23">
        <v>45094</v>
      </c>
      <c r="AG355" s="23">
        <v>45094</v>
      </c>
      <c r="AH355" s="26">
        <v>45101</v>
      </c>
      <c r="AI355" s="25">
        <v>82</v>
      </c>
      <c r="AJ355" s="25">
        <v>11</v>
      </c>
      <c r="AK355" s="25">
        <v>71</v>
      </c>
      <c r="AL355" s="25" t="s">
        <v>15</v>
      </c>
      <c r="AM355" s="25" t="s">
        <v>4536</v>
      </c>
      <c r="AN355" s="25">
        <v>24</v>
      </c>
      <c r="AO355" s="27"/>
      <c r="AP355" s="25" t="s">
        <v>82</v>
      </c>
      <c r="AQ355" s="25" t="s">
        <v>82</v>
      </c>
      <c r="AR355" s="25" t="s">
        <v>60</v>
      </c>
      <c r="AS355" s="25" t="s">
        <v>55</v>
      </c>
      <c r="AT355" s="25" t="s">
        <v>61</v>
      </c>
      <c r="AU355" s="25" t="s">
        <v>62</v>
      </c>
      <c r="AV355" s="25" t="s">
        <v>63</v>
      </c>
      <c r="AW355" s="25" t="s">
        <v>63</v>
      </c>
      <c r="AX355" s="25" t="s">
        <v>63</v>
      </c>
      <c r="AY355" s="25" t="s">
        <v>64</v>
      </c>
      <c r="AZ355" s="25" t="s">
        <v>3822</v>
      </c>
      <c r="BA355" s="26">
        <v>45050</v>
      </c>
      <c r="BB355" s="25">
        <v>5</v>
      </c>
      <c r="BC355" s="25">
        <v>2023</v>
      </c>
      <c r="BD355" s="25" t="s">
        <v>63</v>
      </c>
      <c r="BE355" s="25" t="s">
        <v>63</v>
      </c>
      <c r="BF355" s="25" t="s">
        <v>63</v>
      </c>
      <c r="BG355" s="25" t="s">
        <v>64</v>
      </c>
      <c r="BH355" s="27" t="s">
        <v>4513</v>
      </c>
      <c r="BI355" s="27" t="s">
        <v>4513</v>
      </c>
      <c r="BJ355" s="27"/>
      <c r="BK355" s="27"/>
      <c r="BL355" s="25" t="s">
        <v>4513</v>
      </c>
      <c r="BM355" s="27" t="s">
        <v>4513</v>
      </c>
      <c r="BN355" s="27" t="s">
        <v>4513</v>
      </c>
      <c r="BO355" s="27"/>
      <c r="BP355" s="27"/>
      <c r="BQ355" s="25" t="s">
        <v>64</v>
      </c>
      <c r="BR355" s="27"/>
      <c r="BS355" s="27"/>
      <c r="BT355" s="25">
        <v>82</v>
      </c>
      <c r="BU355" s="27"/>
      <c r="BV355" s="25"/>
      <c r="BW355" s="25"/>
      <c r="BX355" s="25">
        <v>2023</v>
      </c>
      <c r="BY355" s="95" t="str">
        <f>IFERROR(
IF(OR(AZ355="anulado",AZ355="stand by"),CONCATENATE(AZ355,": ",AT355),
IF(OR(YEAR(BA355)=2022,YEAR(BA355)=2023),CONCATENATE("Se activó en ",YEAR(BA355)),
IF(AND(OR(AZ355="En proceso",AZ355="facturando"),AND(AV355="-",BA355="")),"Por revisar",
IF(BA355="",IF(AV355="NUEVAS",CONCATENATE("Estado: ",AZ355,", ",AV355),
IF(AX355=Meses!$A$3,"Por revisar",
IF(AT355="","Sin registro","En programación Frcst."))),"En programación")))),
"Error")</f>
        <v>Se activó en 2023</v>
      </c>
      <c r="BZ355" s="14" t="str">
        <f t="shared" si="15"/>
        <v/>
      </c>
      <c r="CA355" s="95" t="str">
        <f>IF(BY355="En programación Frcst.",VLOOKUP(AX355,Meses!$A$1:$H$14,3+HLOOKUP(Cronograma!AV355,Meses!$D$1:$G$2,2,FALSE),FALSE),
IF(BY355="En programación",BA355,""))</f>
        <v/>
      </c>
      <c r="CB355" s="95" t="str">
        <f t="shared" si="16"/>
        <v/>
      </c>
      <c r="CC355" s="91" t="str">
        <f>IFERROR(
(VLOOKUP(MONTH(CA355),Meses!$B$3:$C$14,2,FALSE)-DAY(CA355))/VLOOKUP(MONTH(CA355),Meses!$B$3:$C$14,2,FALSE)*CD355,
"")</f>
        <v/>
      </c>
      <c r="CD355" s="92">
        <f t="shared" si="17"/>
        <v>301</v>
      </c>
    </row>
    <row r="356" spans="1:82" ht="31.8" thickBot="1" x14ac:dyDescent="0.6">
      <c r="A356" s="19" t="s">
        <v>1006</v>
      </c>
      <c r="B356" s="19" t="s">
        <v>1059</v>
      </c>
      <c r="C356" s="19" t="s">
        <v>1060</v>
      </c>
      <c r="D356" s="19" t="s">
        <v>53</v>
      </c>
      <c r="E356" s="21">
        <v>45019</v>
      </c>
      <c r="F356" s="21">
        <v>45135.476377314822</v>
      </c>
      <c r="G356" s="21">
        <v>45019</v>
      </c>
      <c r="H356" s="21">
        <v>45030</v>
      </c>
      <c r="I356" s="21">
        <v>45101</v>
      </c>
      <c r="J356" s="21">
        <v>45101</v>
      </c>
      <c r="K356" s="119" t="s">
        <v>4534</v>
      </c>
      <c r="L356" s="19" t="s">
        <v>1012</v>
      </c>
      <c r="M356" s="21">
        <v>45038</v>
      </c>
      <c r="N356" s="21">
        <v>45050</v>
      </c>
      <c r="O356" s="19" t="s">
        <v>54</v>
      </c>
      <c r="P356" s="19" t="s">
        <v>54</v>
      </c>
      <c r="Q356" s="19" t="s">
        <v>55</v>
      </c>
      <c r="R356" s="19">
        <v>1185</v>
      </c>
      <c r="S356" s="19" t="s">
        <v>4576</v>
      </c>
      <c r="T356" s="19" t="s">
        <v>4576</v>
      </c>
      <c r="U356" s="19" t="e">
        <v>#NAME?</v>
      </c>
      <c r="V356" s="19" t="s">
        <v>80</v>
      </c>
      <c r="W356" s="19" t="s">
        <v>68</v>
      </c>
      <c r="X356" s="23">
        <v>45087</v>
      </c>
      <c r="Y356" s="23">
        <v>45094</v>
      </c>
      <c r="Z356" s="23">
        <v>45087</v>
      </c>
      <c r="AA356" s="23">
        <v>45087</v>
      </c>
      <c r="AB356" s="19" t="s">
        <v>58</v>
      </c>
      <c r="AC356" s="23">
        <v>45090</v>
      </c>
      <c r="AD356" s="19" t="s">
        <v>58</v>
      </c>
      <c r="AE356" s="23">
        <v>45092</v>
      </c>
      <c r="AF356" s="23">
        <v>45094</v>
      </c>
      <c r="AG356" s="23">
        <v>45094</v>
      </c>
      <c r="AH356" s="21">
        <v>45101</v>
      </c>
      <c r="AI356" s="19">
        <v>82</v>
      </c>
      <c r="AJ356" s="19">
        <v>11</v>
      </c>
      <c r="AK356" s="19">
        <v>71</v>
      </c>
      <c r="AL356" s="19" t="s">
        <v>15</v>
      </c>
      <c r="AM356" s="19" t="s">
        <v>4536</v>
      </c>
      <c r="AN356" s="19">
        <v>24</v>
      </c>
      <c r="AO356" s="22"/>
      <c r="AP356" s="19" t="s">
        <v>82</v>
      </c>
      <c r="AQ356" s="19" t="s">
        <v>82</v>
      </c>
      <c r="AR356" s="19" t="s">
        <v>60</v>
      </c>
      <c r="AS356" s="19" t="s">
        <v>55</v>
      </c>
      <c r="AT356" s="19" t="s">
        <v>61</v>
      </c>
      <c r="AU356" s="19" t="s">
        <v>62</v>
      </c>
      <c r="AV356" s="19" t="s">
        <v>63</v>
      </c>
      <c r="AW356" s="19" t="s">
        <v>63</v>
      </c>
      <c r="AX356" s="19" t="s">
        <v>63</v>
      </c>
      <c r="AY356" s="19" t="s">
        <v>64</v>
      </c>
      <c r="AZ356" s="19" t="s">
        <v>3822</v>
      </c>
      <c r="BA356" s="21">
        <v>45050</v>
      </c>
      <c r="BB356" s="19">
        <v>5</v>
      </c>
      <c r="BC356" s="19">
        <v>2023</v>
      </c>
      <c r="BD356" s="19" t="s">
        <v>63</v>
      </c>
      <c r="BE356" s="19" t="s">
        <v>63</v>
      </c>
      <c r="BF356" s="19" t="s">
        <v>63</v>
      </c>
      <c r="BG356" s="19" t="s">
        <v>64</v>
      </c>
      <c r="BH356" s="22" t="s">
        <v>4513</v>
      </c>
      <c r="BI356" s="22" t="s">
        <v>4513</v>
      </c>
      <c r="BJ356" s="22"/>
      <c r="BK356" s="22"/>
      <c r="BL356" s="19" t="s">
        <v>4513</v>
      </c>
      <c r="BM356" s="22" t="s">
        <v>4513</v>
      </c>
      <c r="BN356" s="22" t="s">
        <v>4513</v>
      </c>
      <c r="BO356" s="22"/>
      <c r="BP356" s="22"/>
      <c r="BQ356" s="19" t="s">
        <v>64</v>
      </c>
      <c r="BR356" s="22"/>
      <c r="BS356" s="22"/>
      <c r="BT356" s="19">
        <v>82</v>
      </c>
      <c r="BU356" s="22"/>
      <c r="BV356" s="19"/>
      <c r="BW356" s="19"/>
      <c r="BX356" s="19">
        <v>2023</v>
      </c>
      <c r="BY356" s="95" t="str">
        <f>IFERROR(
IF(OR(AZ356="anulado",AZ356="stand by"),CONCATENATE(AZ356,": ",AT356),
IF(OR(YEAR(BA356)=2022,YEAR(BA356)=2023),CONCATENATE("Se activó en ",YEAR(BA356)),
IF(AND(OR(AZ356="En proceso",AZ356="facturando"),AND(AV356="-",BA356="")),"Por revisar",
IF(BA356="",IF(AV356="NUEVAS",CONCATENATE("Estado: ",AZ356,", ",AV356),
IF(AX356=Meses!$A$3,"Por revisar",
IF(AT356="","Sin registro","En programación Frcst."))),"En programación")))),
"Error")</f>
        <v>Se activó en 2023</v>
      </c>
      <c r="BZ356" s="14" t="str">
        <f t="shared" si="15"/>
        <v/>
      </c>
      <c r="CA356" s="95" t="str">
        <f>IF(BY356="En programación Frcst.",VLOOKUP(AX356,Meses!$A$1:$H$14,3+HLOOKUP(Cronograma!AV356,Meses!$D$1:$G$2,2,FALSE),FALSE),
IF(BY356="En programación",BA356,""))</f>
        <v/>
      </c>
      <c r="CB356" s="95" t="str">
        <f t="shared" si="16"/>
        <v/>
      </c>
      <c r="CC356" s="91" t="str">
        <f>IFERROR(
(VLOOKUP(MONTH(CA356),Meses!$B$3:$C$14,2,FALSE)-DAY(CA356))/VLOOKUP(MONTH(CA356),Meses!$B$3:$C$14,2,FALSE)*CD356,
"")</f>
        <v/>
      </c>
      <c r="CD356" s="92">
        <f t="shared" si="17"/>
        <v>1185</v>
      </c>
    </row>
    <row r="357" spans="1:82" ht="31.8" thickBot="1" x14ac:dyDescent="0.6">
      <c r="A357" s="25" t="s">
        <v>1006</v>
      </c>
      <c r="B357" s="25" t="s">
        <v>1061</v>
      </c>
      <c r="C357" s="25" t="s">
        <v>1062</v>
      </c>
      <c r="D357" s="25" t="s">
        <v>53</v>
      </c>
      <c r="E357" s="26">
        <v>45019</v>
      </c>
      <c r="F357" s="26">
        <v>45135.477187500001</v>
      </c>
      <c r="G357" s="26">
        <v>45019</v>
      </c>
      <c r="H357" s="26">
        <v>45030</v>
      </c>
      <c r="I357" s="26">
        <v>45101</v>
      </c>
      <c r="J357" s="26">
        <v>45101</v>
      </c>
      <c r="K357" s="120" t="s">
        <v>4534</v>
      </c>
      <c r="L357" s="25" t="s">
        <v>1012</v>
      </c>
      <c r="M357" s="26">
        <v>45038</v>
      </c>
      <c r="N357" s="26">
        <v>45050</v>
      </c>
      <c r="O357" s="25" t="s">
        <v>54</v>
      </c>
      <c r="P357" s="25" t="s">
        <v>54</v>
      </c>
      <c r="Q357" s="25" t="s">
        <v>55</v>
      </c>
      <c r="R357" s="25">
        <v>1128</v>
      </c>
      <c r="S357" s="25" t="s">
        <v>4576</v>
      </c>
      <c r="T357" s="25" t="s">
        <v>4576</v>
      </c>
      <c r="U357" s="25" t="e">
        <v>#NAME?</v>
      </c>
      <c r="V357" s="25" t="s">
        <v>80</v>
      </c>
      <c r="W357" s="25" t="s">
        <v>68</v>
      </c>
      <c r="X357" s="23">
        <v>45087</v>
      </c>
      <c r="Y357" s="23">
        <v>45094</v>
      </c>
      <c r="Z357" s="23">
        <v>45087</v>
      </c>
      <c r="AA357" s="23">
        <v>45087</v>
      </c>
      <c r="AB357" s="25" t="s">
        <v>58</v>
      </c>
      <c r="AC357" s="23">
        <v>45090</v>
      </c>
      <c r="AD357" s="25" t="s">
        <v>58</v>
      </c>
      <c r="AE357" s="23">
        <v>45092</v>
      </c>
      <c r="AF357" s="23">
        <v>45094</v>
      </c>
      <c r="AG357" s="23">
        <v>45094</v>
      </c>
      <c r="AH357" s="26">
        <v>45101</v>
      </c>
      <c r="AI357" s="25">
        <v>82</v>
      </c>
      <c r="AJ357" s="25">
        <v>11</v>
      </c>
      <c r="AK357" s="25">
        <v>71</v>
      </c>
      <c r="AL357" s="25" t="s">
        <v>15</v>
      </c>
      <c r="AM357" s="25" t="s">
        <v>4536</v>
      </c>
      <c r="AN357" s="25">
        <v>24</v>
      </c>
      <c r="AO357" s="27"/>
      <c r="AP357" s="25" t="s">
        <v>82</v>
      </c>
      <c r="AQ357" s="25" t="s">
        <v>82</v>
      </c>
      <c r="AR357" s="25" t="s">
        <v>60</v>
      </c>
      <c r="AS357" s="25" t="s">
        <v>55</v>
      </c>
      <c r="AT357" s="25" t="s">
        <v>61</v>
      </c>
      <c r="AU357" s="25" t="s">
        <v>62</v>
      </c>
      <c r="AV357" s="25" t="s">
        <v>63</v>
      </c>
      <c r="AW357" s="25" t="s">
        <v>63</v>
      </c>
      <c r="AX357" s="25" t="s">
        <v>63</v>
      </c>
      <c r="AY357" s="25" t="s">
        <v>64</v>
      </c>
      <c r="AZ357" s="25" t="s">
        <v>3822</v>
      </c>
      <c r="BA357" s="26">
        <v>45050</v>
      </c>
      <c r="BB357" s="25">
        <v>5</v>
      </c>
      <c r="BC357" s="25">
        <v>2023</v>
      </c>
      <c r="BD357" s="25" t="s">
        <v>63</v>
      </c>
      <c r="BE357" s="25" t="s">
        <v>63</v>
      </c>
      <c r="BF357" s="25" t="s">
        <v>63</v>
      </c>
      <c r="BG357" s="25" t="s">
        <v>64</v>
      </c>
      <c r="BH357" s="27" t="s">
        <v>4513</v>
      </c>
      <c r="BI357" s="27" t="s">
        <v>4513</v>
      </c>
      <c r="BJ357" s="27"/>
      <c r="BK357" s="27"/>
      <c r="BL357" s="25" t="s">
        <v>4513</v>
      </c>
      <c r="BM357" s="27" t="s">
        <v>4513</v>
      </c>
      <c r="BN357" s="27" t="s">
        <v>4513</v>
      </c>
      <c r="BO357" s="27"/>
      <c r="BP357" s="27"/>
      <c r="BQ357" s="25" t="s">
        <v>64</v>
      </c>
      <c r="BR357" s="27"/>
      <c r="BS357" s="27"/>
      <c r="BT357" s="25">
        <v>82</v>
      </c>
      <c r="BU357" s="27"/>
      <c r="BV357" s="25"/>
      <c r="BW357" s="25"/>
      <c r="BX357" s="25">
        <v>2023</v>
      </c>
      <c r="BY357" s="95" t="str">
        <f>IFERROR(
IF(OR(AZ357="anulado",AZ357="stand by"),CONCATENATE(AZ357,": ",AT357),
IF(OR(YEAR(BA357)=2022,YEAR(BA357)=2023),CONCATENATE("Se activó en ",YEAR(BA357)),
IF(AND(OR(AZ357="En proceso",AZ357="facturando"),AND(AV357="-",BA357="")),"Por revisar",
IF(BA357="",IF(AV357="NUEVAS",CONCATENATE("Estado: ",AZ357,", ",AV357),
IF(AX357=Meses!$A$3,"Por revisar",
IF(AT357="","Sin registro","En programación Frcst."))),"En programación")))),
"Error")</f>
        <v>Se activó en 2023</v>
      </c>
      <c r="BZ357" s="14" t="str">
        <f t="shared" si="15"/>
        <v/>
      </c>
      <c r="CA357" s="95" t="str">
        <f>IF(BY357="En programación Frcst.",VLOOKUP(AX357,Meses!$A$1:$H$14,3+HLOOKUP(Cronograma!AV357,Meses!$D$1:$G$2,2,FALSE),FALSE),
IF(BY357="En programación",BA357,""))</f>
        <v/>
      </c>
      <c r="CB357" s="95" t="str">
        <f t="shared" si="16"/>
        <v/>
      </c>
      <c r="CC357" s="91" t="str">
        <f>IFERROR(
(VLOOKUP(MONTH(CA357),Meses!$B$3:$C$14,2,FALSE)-DAY(CA357))/VLOOKUP(MONTH(CA357),Meses!$B$3:$C$14,2,FALSE)*CD357,
"")</f>
        <v/>
      </c>
      <c r="CD357" s="92">
        <f t="shared" si="17"/>
        <v>1128</v>
      </c>
    </row>
    <row r="358" spans="1:82" ht="31.8" thickBot="1" x14ac:dyDescent="0.6">
      <c r="A358" s="19" t="s">
        <v>1006</v>
      </c>
      <c r="B358" s="19" t="s">
        <v>1063</v>
      </c>
      <c r="C358" s="19" t="s">
        <v>1064</v>
      </c>
      <c r="D358" s="19" t="s">
        <v>53</v>
      </c>
      <c r="E358" s="21">
        <v>45019</v>
      </c>
      <c r="F358" s="21">
        <v>45140.583773148152</v>
      </c>
      <c r="G358" s="21">
        <v>45019</v>
      </c>
      <c r="H358" s="21">
        <v>45030</v>
      </c>
      <c r="I358" s="21">
        <v>45101</v>
      </c>
      <c r="J358" s="21">
        <v>45101</v>
      </c>
      <c r="K358" s="119" t="s">
        <v>4534</v>
      </c>
      <c r="L358" s="19" t="s">
        <v>1012</v>
      </c>
      <c r="M358" s="21">
        <v>45038</v>
      </c>
      <c r="N358" s="21">
        <v>45050</v>
      </c>
      <c r="O358" s="19" t="s">
        <v>54</v>
      </c>
      <c r="P358" s="19" t="s">
        <v>54</v>
      </c>
      <c r="Q358" s="19" t="s">
        <v>55</v>
      </c>
      <c r="R358" s="19">
        <v>896</v>
      </c>
      <c r="S358" s="19" t="s">
        <v>4576</v>
      </c>
      <c r="T358" s="19" t="s">
        <v>4576</v>
      </c>
      <c r="U358" s="19" t="e">
        <v>#NAME?</v>
      </c>
      <c r="V358" s="19" t="s">
        <v>80</v>
      </c>
      <c r="W358" s="19" t="s">
        <v>68</v>
      </c>
      <c r="X358" s="23">
        <v>45087</v>
      </c>
      <c r="Y358" s="23">
        <v>45094</v>
      </c>
      <c r="Z358" s="23">
        <v>45087</v>
      </c>
      <c r="AA358" s="23">
        <v>45087</v>
      </c>
      <c r="AB358" s="19" t="s">
        <v>58</v>
      </c>
      <c r="AC358" s="23">
        <v>45090</v>
      </c>
      <c r="AD358" s="19" t="s">
        <v>58</v>
      </c>
      <c r="AE358" s="23">
        <v>45092</v>
      </c>
      <c r="AF358" s="23">
        <v>45094</v>
      </c>
      <c r="AG358" s="23">
        <v>45094</v>
      </c>
      <c r="AH358" s="21">
        <v>45101</v>
      </c>
      <c r="AI358" s="19">
        <v>82</v>
      </c>
      <c r="AJ358" s="19">
        <v>11</v>
      </c>
      <c r="AK358" s="19">
        <v>71</v>
      </c>
      <c r="AL358" s="19" t="s">
        <v>15</v>
      </c>
      <c r="AM358" s="19" t="s">
        <v>4536</v>
      </c>
      <c r="AN358" s="19">
        <v>24</v>
      </c>
      <c r="AO358" s="22"/>
      <c r="AP358" s="19" t="s">
        <v>82</v>
      </c>
      <c r="AQ358" s="19" t="s">
        <v>82</v>
      </c>
      <c r="AR358" s="19" t="s">
        <v>60</v>
      </c>
      <c r="AS358" s="19" t="s">
        <v>55</v>
      </c>
      <c r="AT358" s="19" t="s">
        <v>61</v>
      </c>
      <c r="AU358" s="19" t="s">
        <v>62</v>
      </c>
      <c r="AV358" s="19" t="s">
        <v>63</v>
      </c>
      <c r="AW358" s="19" t="s">
        <v>63</v>
      </c>
      <c r="AX358" s="19" t="s">
        <v>63</v>
      </c>
      <c r="AY358" s="19" t="s">
        <v>64</v>
      </c>
      <c r="AZ358" s="19" t="s">
        <v>3822</v>
      </c>
      <c r="BA358" s="21">
        <v>45050</v>
      </c>
      <c r="BB358" s="19">
        <v>5</v>
      </c>
      <c r="BC358" s="19">
        <v>2023</v>
      </c>
      <c r="BD358" s="19" t="s">
        <v>63</v>
      </c>
      <c r="BE358" s="19" t="s">
        <v>63</v>
      </c>
      <c r="BF358" s="19" t="s">
        <v>63</v>
      </c>
      <c r="BG358" s="19" t="s">
        <v>64</v>
      </c>
      <c r="BH358" s="22" t="s">
        <v>4513</v>
      </c>
      <c r="BI358" s="22" t="s">
        <v>4513</v>
      </c>
      <c r="BJ358" s="22"/>
      <c r="BK358" s="22"/>
      <c r="BL358" s="19" t="s">
        <v>4513</v>
      </c>
      <c r="BM358" s="22" t="s">
        <v>4513</v>
      </c>
      <c r="BN358" s="22" t="s">
        <v>4513</v>
      </c>
      <c r="BO358" s="22"/>
      <c r="BP358" s="22"/>
      <c r="BQ358" s="19" t="s">
        <v>64</v>
      </c>
      <c r="BR358" s="22"/>
      <c r="BS358" s="22"/>
      <c r="BT358" s="19">
        <v>82</v>
      </c>
      <c r="BU358" s="22"/>
      <c r="BV358" s="19"/>
      <c r="BW358" s="19"/>
      <c r="BX358" s="19">
        <v>2023</v>
      </c>
      <c r="BY358" s="95" t="str">
        <f>IFERROR(
IF(OR(AZ358="anulado",AZ358="stand by"),CONCATENATE(AZ358,": ",AT358),
IF(OR(YEAR(BA358)=2022,YEAR(BA358)=2023),CONCATENATE("Se activó en ",YEAR(BA358)),
IF(AND(OR(AZ358="En proceso",AZ358="facturando"),AND(AV358="-",BA358="")),"Por revisar",
IF(BA358="",IF(AV358="NUEVAS",CONCATENATE("Estado: ",AZ358,", ",AV358),
IF(AX358=Meses!$A$3,"Por revisar",
IF(AT358="","Sin registro","En programación Frcst."))),"En programación")))),
"Error")</f>
        <v>Se activó en 2023</v>
      </c>
      <c r="BZ358" s="14" t="str">
        <f t="shared" si="15"/>
        <v/>
      </c>
      <c r="CA358" s="95" t="str">
        <f>IF(BY358="En programación Frcst.",VLOOKUP(AX358,Meses!$A$1:$H$14,3+HLOOKUP(Cronograma!AV358,Meses!$D$1:$G$2,2,FALSE),FALSE),
IF(BY358="En programación",BA358,""))</f>
        <v/>
      </c>
      <c r="CB358" s="95" t="str">
        <f t="shared" si="16"/>
        <v/>
      </c>
      <c r="CC358" s="91" t="str">
        <f>IFERROR(
(VLOOKUP(MONTH(CA358),Meses!$B$3:$C$14,2,FALSE)-DAY(CA358))/VLOOKUP(MONTH(CA358),Meses!$B$3:$C$14,2,FALSE)*CD358,
"")</f>
        <v/>
      </c>
      <c r="CD358" s="92">
        <f t="shared" si="17"/>
        <v>896</v>
      </c>
    </row>
    <row r="359" spans="1:82" ht="31.8" thickBot="1" x14ac:dyDescent="0.6">
      <c r="A359" s="25" t="s">
        <v>1006</v>
      </c>
      <c r="B359" s="25" t="s">
        <v>1065</v>
      </c>
      <c r="C359" s="25" t="s">
        <v>1066</v>
      </c>
      <c r="D359" s="25" t="s">
        <v>53</v>
      </c>
      <c r="E359" s="26">
        <v>45019</v>
      </c>
      <c r="F359" s="26">
        <v>45140.59233796296</v>
      </c>
      <c r="G359" s="26">
        <v>45019</v>
      </c>
      <c r="H359" s="26">
        <v>45030</v>
      </c>
      <c r="I359" s="26">
        <v>45101</v>
      </c>
      <c r="J359" s="26">
        <v>45101</v>
      </c>
      <c r="K359" s="120" t="s">
        <v>4534</v>
      </c>
      <c r="L359" s="25" t="s">
        <v>1012</v>
      </c>
      <c r="M359" s="26">
        <v>45038</v>
      </c>
      <c r="N359" s="26">
        <v>45050</v>
      </c>
      <c r="O359" s="25" t="s">
        <v>54</v>
      </c>
      <c r="P359" s="25" t="s">
        <v>54</v>
      </c>
      <c r="Q359" s="25" t="s">
        <v>55</v>
      </c>
      <c r="R359" s="25">
        <v>368</v>
      </c>
      <c r="S359" s="25" t="s">
        <v>4576</v>
      </c>
      <c r="T359" s="25" t="s">
        <v>4576</v>
      </c>
      <c r="U359" s="25" t="e">
        <v>#NAME?</v>
      </c>
      <c r="V359" s="25" t="s">
        <v>80</v>
      </c>
      <c r="W359" s="25" t="s">
        <v>68</v>
      </c>
      <c r="X359" s="23">
        <v>45087</v>
      </c>
      <c r="Y359" s="23">
        <v>45094</v>
      </c>
      <c r="Z359" s="23">
        <v>45087</v>
      </c>
      <c r="AA359" s="23">
        <v>45087</v>
      </c>
      <c r="AB359" s="25" t="s">
        <v>58</v>
      </c>
      <c r="AC359" s="23">
        <v>45090</v>
      </c>
      <c r="AD359" s="25" t="s">
        <v>58</v>
      </c>
      <c r="AE359" s="23">
        <v>45092</v>
      </c>
      <c r="AF359" s="23">
        <v>45094</v>
      </c>
      <c r="AG359" s="23">
        <v>45094</v>
      </c>
      <c r="AH359" s="26">
        <v>45101</v>
      </c>
      <c r="AI359" s="25">
        <v>82</v>
      </c>
      <c r="AJ359" s="25">
        <v>11</v>
      </c>
      <c r="AK359" s="25">
        <v>71</v>
      </c>
      <c r="AL359" s="25" t="s">
        <v>15</v>
      </c>
      <c r="AM359" s="25" t="s">
        <v>4536</v>
      </c>
      <c r="AN359" s="25">
        <v>24</v>
      </c>
      <c r="AO359" s="27"/>
      <c r="AP359" s="25" t="s">
        <v>82</v>
      </c>
      <c r="AQ359" s="25" t="s">
        <v>82</v>
      </c>
      <c r="AR359" s="25" t="s">
        <v>60</v>
      </c>
      <c r="AS359" s="25" t="s">
        <v>55</v>
      </c>
      <c r="AT359" s="25" t="s">
        <v>61</v>
      </c>
      <c r="AU359" s="25" t="s">
        <v>62</v>
      </c>
      <c r="AV359" s="25" t="s">
        <v>63</v>
      </c>
      <c r="AW359" s="25" t="s">
        <v>63</v>
      </c>
      <c r="AX359" s="25" t="s">
        <v>63</v>
      </c>
      <c r="AY359" s="25" t="s">
        <v>64</v>
      </c>
      <c r="AZ359" s="25" t="s">
        <v>3822</v>
      </c>
      <c r="BA359" s="26">
        <v>45050</v>
      </c>
      <c r="BB359" s="25">
        <v>5</v>
      </c>
      <c r="BC359" s="25">
        <v>2023</v>
      </c>
      <c r="BD359" s="25" t="s">
        <v>63</v>
      </c>
      <c r="BE359" s="25" t="s">
        <v>63</v>
      </c>
      <c r="BF359" s="25" t="s">
        <v>63</v>
      </c>
      <c r="BG359" s="25" t="s">
        <v>64</v>
      </c>
      <c r="BH359" s="27" t="s">
        <v>4513</v>
      </c>
      <c r="BI359" s="27" t="s">
        <v>4513</v>
      </c>
      <c r="BJ359" s="27"/>
      <c r="BK359" s="27"/>
      <c r="BL359" s="25" t="s">
        <v>4513</v>
      </c>
      <c r="BM359" s="27" t="s">
        <v>4513</v>
      </c>
      <c r="BN359" s="27" t="s">
        <v>4513</v>
      </c>
      <c r="BO359" s="27"/>
      <c r="BP359" s="27"/>
      <c r="BQ359" s="25" t="s">
        <v>64</v>
      </c>
      <c r="BR359" s="27"/>
      <c r="BS359" s="27"/>
      <c r="BT359" s="25">
        <v>82</v>
      </c>
      <c r="BU359" s="27"/>
      <c r="BV359" s="25"/>
      <c r="BW359" s="25"/>
      <c r="BX359" s="25">
        <v>2023</v>
      </c>
      <c r="BY359" s="95" t="str">
        <f>IFERROR(
IF(OR(AZ359="anulado",AZ359="stand by"),CONCATENATE(AZ359,": ",AT359),
IF(OR(YEAR(BA359)=2022,YEAR(BA359)=2023),CONCATENATE("Se activó en ",YEAR(BA359)),
IF(AND(OR(AZ359="En proceso",AZ359="facturando"),AND(AV359="-",BA359="")),"Por revisar",
IF(BA359="",IF(AV359="NUEVAS",CONCATENATE("Estado: ",AZ359,", ",AV359),
IF(AX359=Meses!$A$3,"Por revisar",
IF(AT359="","Sin registro","En programación Frcst."))),"En programación")))),
"Error")</f>
        <v>Se activó en 2023</v>
      </c>
      <c r="BZ359" s="14" t="str">
        <f t="shared" si="15"/>
        <v/>
      </c>
      <c r="CA359" s="95" t="str">
        <f>IF(BY359="En programación Frcst.",VLOOKUP(AX359,Meses!$A$1:$H$14,3+HLOOKUP(Cronograma!AV359,Meses!$D$1:$G$2,2,FALSE),FALSE),
IF(BY359="En programación",BA359,""))</f>
        <v/>
      </c>
      <c r="CB359" s="95" t="str">
        <f t="shared" si="16"/>
        <v/>
      </c>
      <c r="CC359" s="91" t="str">
        <f>IFERROR(
(VLOOKUP(MONTH(CA359),Meses!$B$3:$C$14,2,FALSE)-DAY(CA359))/VLOOKUP(MONTH(CA359),Meses!$B$3:$C$14,2,FALSE)*CD359,
"")</f>
        <v/>
      </c>
      <c r="CD359" s="92">
        <f t="shared" si="17"/>
        <v>368</v>
      </c>
    </row>
    <row r="360" spans="1:82" ht="31.8" thickBot="1" x14ac:dyDescent="0.6">
      <c r="A360" s="19" t="s">
        <v>1006</v>
      </c>
      <c r="B360" s="19" t="s">
        <v>1067</v>
      </c>
      <c r="C360" s="19" t="s">
        <v>1068</v>
      </c>
      <c r="D360" s="19" t="s">
        <v>53</v>
      </c>
      <c r="E360" s="21">
        <v>45019</v>
      </c>
      <c r="F360" s="21">
        <v>45140.59957175926</v>
      </c>
      <c r="G360" s="21">
        <v>45019</v>
      </c>
      <c r="H360" s="21">
        <v>45030</v>
      </c>
      <c r="I360" s="21">
        <v>45101</v>
      </c>
      <c r="J360" s="21">
        <v>45101</v>
      </c>
      <c r="K360" s="119" t="s">
        <v>4534</v>
      </c>
      <c r="L360" s="19" t="s">
        <v>1012</v>
      </c>
      <c r="M360" s="21">
        <v>45038</v>
      </c>
      <c r="N360" s="21">
        <v>45050</v>
      </c>
      <c r="O360" s="19" t="s">
        <v>54</v>
      </c>
      <c r="P360" s="19" t="s">
        <v>54</v>
      </c>
      <c r="Q360" s="19" t="s">
        <v>55</v>
      </c>
      <c r="R360" s="19">
        <v>241</v>
      </c>
      <c r="S360" s="19" t="s">
        <v>4576</v>
      </c>
      <c r="T360" s="19" t="s">
        <v>4576</v>
      </c>
      <c r="U360" s="19" t="e">
        <v>#NAME?</v>
      </c>
      <c r="V360" s="19" t="s">
        <v>80</v>
      </c>
      <c r="W360" s="19" t="s">
        <v>68</v>
      </c>
      <c r="X360" s="23">
        <v>45087</v>
      </c>
      <c r="Y360" s="23">
        <v>45094</v>
      </c>
      <c r="Z360" s="23">
        <v>45087</v>
      </c>
      <c r="AA360" s="23">
        <v>45087</v>
      </c>
      <c r="AB360" s="19" t="s">
        <v>58</v>
      </c>
      <c r="AC360" s="23">
        <v>45090</v>
      </c>
      <c r="AD360" s="19" t="s">
        <v>58</v>
      </c>
      <c r="AE360" s="23">
        <v>45092</v>
      </c>
      <c r="AF360" s="23">
        <v>45094</v>
      </c>
      <c r="AG360" s="23">
        <v>45094</v>
      </c>
      <c r="AH360" s="21">
        <v>45101</v>
      </c>
      <c r="AI360" s="19">
        <v>82</v>
      </c>
      <c r="AJ360" s="19">
        <v>11</v>
      </c>
      <c r="AK360" s="19">
        <v>71</v>
      </c>
      <c r="AL360" s="19" t="s">
        <v>15</v>
      </c>
      <c r="AM360" s="19" t="s">
        <v>4536</v>
      </c>
      <c r="AN360" s="19">
        <v>24</v>
      </c>
      <c r="AO360" s="22"/>
      <c r="AP360" s="19" t="s">
        <v>82</v>
      </c>
      <c r="AQ360" s="19" t="s">
        <v>82</v>
      </c>
      <c r="AR360" s="19" t="s">
        <v>60</v>
      </c>
      <c r="AS360" s="19" t="s">
        <v>55</v>
      </c>
      <c r="AT360" s="19" t="s">
        <v>61</v>
      </c>
      <c r="AU360" s="19" t="s">
        <v>62</v>
      </c>
      <c r="AV360" s="19" t="s">
        <v>63</v>
      </c>
      <c r="AW360" s="19" t="s">
        <v>63</v>
      </c>
      <c r="AX360" s="19" t="s">
        <v>63</v>
      </c>
      <c r="AY360" s="19" t="s">
        <v>64</v>
      </c>
      <c r="AZ360" s="19" t="s">
        <v>3822</v>
      </c>
      <c r="BA360" s="21">
        <v>45050</v>
      </c>
      <c r="BB360" s="19">
        <v>5</v>
      </c>
      <c r="BC360" s="19">
        <v>2023</v>
      </c>
      <c r="BD360" s="19" t="s">
        <v>63</v>
      </c>
      <c r="BE360" s="19" t="s">
        <v>63</v>
      </c>
      <c r="BF360" s="19" t="s">
        <v>63</v>
      </c>
      <c r="BG360" s="19" t="s">
        <v>64</v>
      </c>
      <c r="BH360" s="22" t="s">
        <v>4513</v>
      </c>
      <c r="BI360" s="22" t="s">
        <v>4513</v>
      </c>
      <c r="BJ360" s="22"/>
      <c r="BK360" s="22"/>
      <c r="BL360" s="19" t="s">
        <v>4513</v>
      </c>
      <c r="BM360" s="22" t="s">
        <v>4513</v>
      </c>
      <c r="BN360" s="22" t="s">
        <v>4513</v>
      </c>
      <c r="BO360" s="22"/>
      <c r="BP360" s="22"/>
      <c r="BQ360" s="19" t="s">
        <v>64</v>
      </c>
      <c r="BR360" s="22"/>
      <c r="BS360" s="22"/>
      <c r="BT360" s="19">
        <v>82</v>
      </c>
      <c r="BU360" s="22"/>
      <c r="BV360" s="19"/>
      <c r="BW360" s="19"/>
      <c r="BX360" s="19">
        <v>2023</v>
      </c>
      <c r="BY360" s="95" t="str">
        <f>IFERROR(
IF(OR(AZ360="anulado",AZ360="stand by"),CONCATENATE(AZ360,": ",AT360),
IF(OR(YEAR(BA360)=2022,YEAR(BA360)=2023),CONCATENATE("Se activó en ",YEAR(BA360)),
IF(AND(OR(AZ360="En proceso",AZ360="facturando"),AND(AV360="-",BA360="")),"Por revisar",
IF(BA360="",IF(AV360="NUEVAS",CONCATENATE("Estado: ",AZ360,", ",AV360),
IF(AX360=Meses!$A$3,"Por revisar",
IF(AT360="","Sin registro","En programación Frcst."))),"En programación")))),
"Error")</f>
        <v>Se activó en 2023</v>
      </c>
      <c r="BZ360" s="14" t="str">
        <f t="shared" si="15"/>
        <v/>
      </c>
      <c r="CA360" s="95" t="str">
        <f>IF(BY360="En programación Frcst.",VLOOKUP(AX360,Meses!$A$1:$H$14,3+HLOOKUP(Cronograma!AV360,Meses!$D$1:$G$2,2,FALSE),FALSE),
IF(BY360="En programación",BA360,""))</f>
        <v/>
      </c>
      <c r="CB360" s="95" t="str">
        <f t="shared" si="16"/>
        <v/>
      </c>
      <c r="CC360" s="91" t="str">
        <f>IFERROR(
(VLOOKUP(MONTH(CA360),Meses!$B$3:$C$14,2,FALSE)-DAY(CA360))/VLOOKUP(MONTH(CA360),Meses!$B$3:$C$14,2,FALSE)*CD360,
"")</f>
        <v/>
      </c>
      <c r="CD360" s="92">
        <f t="shared" si="17"/>
        <v>241</v>
      </c>
    </row>
    <row r="361" spans="1:82" ht="31.8" thickBot="1" x14ac:dyDescent="0.6">
      <c r="A361" s="25" t="s">
        <v>1006</v>
      </c>
      <c r="B361" s="25" t="s">
        <v>1069</v>
      </c>
      <c r="C361" s="25" t="s">
        <v>1070</v>
      </c>
      <c r="D361" s="25" t="s">
        <v>53</v>
      </c>
      <c r="E361" s="26">
        <v>45019</v>
      </c>
      <c r="F361" s="26">
        <v>45140.613761574074</v>
      </c>
      <c r="G361" s="26">
        <v>45019</v>
      </c>
      <c r="H361" s="26">
        <v>45030</v>
      </c>
      <c r="I361" s="26">
        <v>45101</v>
      </c>
      <c r="J361" s="26">
        <v>45101</v>
      </c>
      <c r="K361" s="120" t="s">
        <v>4534</v>
      </c>
      <c r="L361" s="25" t="s">
        <v>1012</v>
      </c>
      <c r="M361" s="26">
        <v>45038</v>
      </c>
      <c r="N361" s="26">
        <v>45050</v>
      </c>
      <c r="O361" s="25" t="s">
        <v>54</v>
      </c>
      <c r="P361" s="25" t="s">
        <v>54</v>
      </c>
      <c r="Q361" s="25" t="s">
        <v>55</v>
      </c>
      <c r="R361" s="25">
        <v>1335</v>
      </c>
      <c r="S361" s="25" t="s">
        <v>4576</v>
      </c>
      <c r="T361" s="25" t="s">
        <v>4576</v>
      </c>
      <c r="U361" s="25" t="e">
        <v>#NAME?</v>
      </c>
      <c r="V361" s="25" t="s">
        <v>80</v>
      </c>
      <c r="W361" s="25" t="s">
        <v>68</v>
      </c>
      <c r="X361" s="23">
        <v>45087</v>
      </c>
      <c r="Y361" s="23">
        <v>45094</v>
      </c>
      <c r="Z361" s="23">
        <v>45087</v>
      </c>
      <c r="AA361" s="23">
        <v>45087</v>
      </c>
      <c r="AB361" s="25" t="s">
        <v>58</v>
      </c>
      <c r="AC361" s="23">
        <v>45090</v>
      </c>
      <c r="AD361" s="25" t="s">
        <v>58</v>
      </c>
      <c r="AE361" s="23">
        <v>45092</v>
      </c>
      <c r="AF361" s="23">
        <v>45094</v>
      </c>
      <c r="AG361" s="23">
        <v>45094</v>
      </c>
      <c r="AH361" s="26">
        <v>45101</v>
      </c>
      <c r="AI361" s="25">
        <v>82</v>
      </c>
      <c r="AJ361" s="25">
        <v>11</v>
      </c>
      <c r="AK361" s="25">
        <v>71</v>
      </c>
      <c r="AL361" s="25" t="s">
        <v>15</v>
      </c>
      <c r="AM361" s="25" t="s">
        <v>4536</v>
      </c>
      <c r="AN361" s="25">
        <v>24</v>
      </c>
      <c r="AO361" s="27"/>
      <c r="AP361" s="25" t="s">
        <v>82</v>
      </c>
      <c r="AQ361" s="25" t="s">
        <v>82</v>
      </c>
      <c r="AR361" s="25" t="s">
        <v>60</v>
      </c>
      <c r="AS361" s="25" t="s">
        <v>55</v>
      </c>
      <c r="AT361" s="25" t="s">
        <v>61</v>
      </c>
      <c r="AU361" s="25" t="s">
        <v>62</v>
      </c>
      <c r="AV361" s="25" t="s">
        <v>63</v>
      </c>
      <c r="AW361" s="25" t="s">
        <v>63</v>
      </c>
      <c r="AX361" s="25" t="s">
        <v>63</v>
      </c>
      <c r="AY361" s="25" t="s">
        <v>64</v>
      </c>
      <c r="AZ361" s="25" t="s">
        <v>3822</v>
      </c>
      <c r="BA361" s="26">
        <v>45050</v>
      </c>
      <c r="BB361" s="25">
        <v>5</v>
      </c>
      <c r="BC361" s="25">
        <v>2023</v>
      </c>
      <c r="BD361" s="25" t="s">
        <v>63</v>
      </c>
      <c r="BE361" s="25" t="s">
        <v>63</v>
      </c>
      <c r="BF361" s="25" t="s">
        <v>63</v>
      </c>
      <c r="BG361" s="25" t="s">
        <v>64</v>
      </c>
      <c r="BH361" s="27" t="s">
        <v>4513</v>
      </c>
      <c r="BI361" s="27" t="s">
        <v>4513</v>
      </c>
      <c r="BJ361" s="27"/>
      <c r="BK361" s="27"/>
      <c r="BL361" s="25" t="s">
        <v>4513</v>
      </c>
      <c r="BM361" s="27" t="s">
        <v>4513</v>
      </c>
      <c r="BN361" s="27" t="s">
        <v>4513</v>
      </c>
      <c r="BO361" s="27"/>
      <c r="BP361" s="27"/>
      <c r="BQ361" s="25" t="s">
        <v>64</v>
      </c>
      <c r="BR361" s="27"/>
      <c r="BS361" s="27"/>
      <c r="BT361" s="25">
        <v>82</v>
      </c>
      <c r="BU361" s="27"/>
      <c r="BV361" s="25"/>
      <c r="BW361" s="25"/>
      <c r="BX361" s="25">
        <v>2023</v>
      </c>
      <c r="BY361" s="95" t="str">
        <f>IFERROR(
IF(OR(AZ361="anulado",AZ361="stand by"),CONCATENATE(AZ361,": ",AT361),
IF(OR(YEAR(BA361)=2022,YEAR(BA361)=2023),CONCATENATE("Se activó en ",YEAR(BA361)),
IF(AND(OR(AZ361="En proceso",AZ361="facturando"),AND(AV361="-",BA361="")),"Por revisar",
IF(BA361="",IF(AV361="NUEVAS",CONCATENATE("Estado: ",AZ361,", ",AV361),
IF(AX361=Meses!$A$3,"Por revisar",
IF(AT361="","Sin registro","En programación Frcst."))),"En programación")))),
"Error")</f>
        <v>Se activó en 2023</v>
      </c>
      <c r="BZ361" s="14" t="str">
        <f t="shared" si="15"/>
        <v/>
      </c>
      <c r="CA361" s="95" t="str">
        <f>IF(BY361="En programación Frcst.",VLOOKUP(AX361,Meses!$A$1:$H$14,3+HLOOKUP(Cronograma!AV361,Meses!$D$1:$G$2,2,FALSE),FALSE),
IF(BY361="En programación",BA361,""))</f>
        <v/>
      </c>
      <c r="CB361" s="95" t="str">
        <f t="shared" si="16"/>
        <v/>
      </c>
      <c r="CC361" s="91" t="str">
        <f>IFERROR(
(VLOOKUP(MONTH(CA361),Meses!$B$3:$C$14,2,FALSE)-DAY(CA361))/VLOOKUP(MONTH(CA361),Meses!$B$3:$C$14,2,FALSE)*CD361,
"")</f>
        <v/>
      </c>
      <c r="CD361" s="92">
        <f t="shared" si="17"/>
        <v>1335</v>
      </c>
    </row>
    <row r="362" spans="1:82" ht="31.8" thickBot="1" x14ac:dyDescent="0.6">
      <c r="A362" s="19" t="s">
        <v>1006</v>
      </c>
      <c r="B362" s="19" t="s">
        <v>1071</v>
      </c>
      <c r="C362" s="19" t="s">
        <v>1072</v>
      </c>
      <c r="D362" s="19" t="s">
        <v>53</v>
      </c>
      <c r="E362" s="21">
        <v>45019</v>
      </c>
      <c r="F362" s="21">
        <v>45140.622372685182</v>
      </c>
      <c r="G362" s="21">
        <v>45019</v>
      </c>
      <c r="H362" s="21">
        <v>45030</v>
      </c>
      <c r="I362" s="21">
        <v>45101</v>
      </c>
      <c r="J362" s="21">
        <v>45101</v>
      </c>
      <c r="K362" s="119" t="s">
        <v>4534</v>
      </c>
      <c r="L362" s="19" t="s">
        <v>1012</v>
      </c>
      <c r="M362" s="21">
        <v>45038</v>
      </c>
      <c r="N362" s="21">
        <v>45050</v>
      </c>
      <c r="O362" s="19" t="s">
        <v>54</v>
      </c>
      <c r="P362" s="19" t="s">
        <v>54</v>
      </c>
      <c r="Q362" s="19" t="s">
        <v>55</v>
      </c>
      <c r="R362" s="19">
        <v>314</v>
      </c>
      <c r="S362" s="19" t="s">
        <v>4576</v>
      </c>
      <c r="T362" s="19" t="s">
        <v>4576</v>
      </c>
      <c r="U362" s="19" t="e">
        <v>#NAME?</v>
      </c>
      <c r="V362" s="19" t="s">
        <v>80</v>
      </c>
      <c r="W362" s="19" t="s">
        <v>68</v>
      </c>
      <c r="X362" s="23">
        <v>45087</v>
      </c>
      <c r="Y362" s="23">
        <v>45094</v>
      </c>
      <c r="Z362" s="23">
        <v>45087</v>
      </c>
      <c r="AA362" s="23">
        <v>45087</v>
      </c>
      <c r="AB362" s="19" t="s">
        <v>58</v>
      </c>
      <c r="AC362" s="23">
        <v>45090</v>
      </c>
      <c r="AD362" s="19" t="s">
        <v>58</v>
      </c>
      <c r="AE362" s="23">
        <v>45092</v>
      </c>
      <c r="AF362" s="23">
        <v>45094</v>
      </c>
      <c r="AG362" s="23">
        <v>45094</v>
      </c>
      <c r="AH362" s="21">
        <v>45101</v>
      </c>
      <c r="AI362" s="19">
        <v>82</v>
      </c>
      <c r="AJ362" s="19">
        <v>11</v>
      </c>
      <c r="AK362" s="19">
        <v>71</v>
      </c>
      <c r="AL362" s="19" t="s">
        <v>15</v>
      </c>
      <c r="AM362" s="19" t="s">
        <v>4536</v>
      </c>
      <c r="AN362" s="19">
        <v>24</v>
      </c>
      <c r="AO362" s="22"/>
      <c r="AP362" s="19" t="s">
        <v>82</v>
      </c>
      <c r="AQ362" s="19" t="s">
        <v>82</v>
      </c>
      <c r="AR362" s="19" t="s">
        <v>60</v>
      </c>
      <c r="AS362" s="19" t="s">
        <v>55</v>
      </c>
      <c r="AT362" s="19" t="s">
        <v>61</v>
      </c>
      <c r="AU362" s="19" t="s">
        <v>62</v>
      </c>
      <c r="AV362" s="19" t="s">
        <v>63</v>
      </c>
      <c r="AW362" s="19" t="s">
        <v>63</v>
      </c>
      <c r="AX362" s="19" t="s">
        <v>63</v>
      </c>
      <c r="AY362" s="19" t="s">
        <v>64</v>
      </c>
      <c r="AZ362" s="19" t="s">
        <v>3822</v>
      </c>
      <c r="BA362" s="21">
        <v>45050</v>
      </c>
      <c r="BB362" s="19">
        <v>5</v>
      </c>
      <c r="BC362" s="19">
        <v>2023</v>
      </c>
      <c r="BD362" s="19" t="s">
        <v>63</v>
      </c>
      <c r="BE362" s="19" t="s">
        <v>63</v>
      </c>
      <c r="BF362" s="19" t="s">
        <v>63</v>
      </c>
      <c r="BG362" s="19" t="s">
        <v>64</v>
      </c>
      <c r="BH362" s="22" t="s">
        <v>4513</v>
      </c>
      <c r="BI362" s="22" t="s">
        <v>4513</v>
      </c>
      <c r="BJ362" s="22"/>
      <c r="BK362" s="22"/>
      <c r="BL362" s="19" t="s">
        <v>4513</v>
      </c>
      <c r="BM362" s="22" t="s">
        <v>4513</v>
      </c>
      <c r="BN362" s="22" t="s">
        <v>4513</v>
      </c>
      <c r="BO362" s="22"/>
      <c r="BP362" s="22"/>
      <c r="BQ362" s="19" t="s">
        <v>64</v>
      </c>
      <c r="BR362" s="22"/>
      <c r="BS362" s="22"/>
      <c r="BT362" s="19">
        <v>82</v>
      </c>
      <c r="BU362" s="22"/>
      <c r="BV362" s="19"/>
      <c r="BW362" s="19"/>
      <c r="BX362" s="19">
        <v>2023</v>
      </c>
      <c r="BY362" s="95" t="str">
        <f>IFERROR(
IF(OR(AZ362="anulado",AZ362="stand by"),CONCATENATE(AZ362,": ",AT362),
IF(OR(YEAR(BA362)=2022,YEAR(BA362)=2023),CONCATENATE("Se activó en ",YEAR(BA362)),
IF(AND(OR(AZ362="En proceso",AZ362="facturando"),AND(AV362="-",BA362="")),"Por revisar",
IF(BA362="",IF(AV362="NUEVAS",CONCATENATE("Estado: ",AZ362,", ",AV362),
IF(AX362=Meses!$A$3,"Por revisar",
IF(AT362="","Sin registro","En programación Frcst."))),"En programación")))),
"Error")</f>
        <v>Se activó en 2023</v>
      </c>
      <c r="BZ362" s="14" t="str">
        <f t="shared" si="15"/>
        <v/>
      </c>
      <c r="CA362" s="95" t="str">
        <f>IF(BY362="En programación Frcst.",VLOOKUP(AX362,Meses!$A$1:$H$14,3+HLOOKUP(Cronograma!AV362,Meses!$D$1:$G$2,2,FALSE),FALSE),
IF(BY362="En programación",BA362,""))</f>
        <v/>
      </c>
      <c r="CB362" s="95" t="str">
        <f t="shared" si="16"/>
        <v/>
      </c>
      <c r="CC362" s="91" t="str">
        <f>IFERROR(
(VLOOKUP(MONTH(CA362),Meses!$B$3:$C$14,2,FALSE)-DAY(CA362))/VLOOKUP(MONTH(CA362),Meses!$B$3:$C$14,2,FALSE)*CD362,
"")</f>
        <v/>
      </c>
      <c r="CD362" s="92">
        <f t="shared" si="17"/>
        <v>314</v>
      </c>
    </row>
    <row r="363" spans="1:82" ht="31.8" thickBot="1" x14ac:dyDescent="0.6">
      <c r="A363" s="25" t="s">
        <v>1006</v>
      </c>
      <c r="B363" s="25" t="s">
        <v>1073</v>
      </c>
      <c r="C363" s="25" t="s">
        <v>1074</v>
      </c>
      <c r="D363" s="25" t="s">
        <v>53</v>
      </c>
      <c r="E363" s="26">
        <v>45019</v>
      </c>
      <c r="F363" s="26">
        <v>45140.69767361111</v>
      </c>
      <c r="G363" s="26">
        <v>45019</v>
      </c>
      <c r="H363" s="26">
        <v>45030</v>
      </c>
      <c r="I363" s="26">
        <v>45101</v>
      </c>
      <c r="J363" s="26">
        <v>45101</v>
      </c>
      <c r="K363" s="120" t="s">
        <v>4534</v>
      </c>
      <c r="L363" s="25" t="s">
        <v>1012</v>
      </c>
      <c r="M363" s="26">
        <v>45038</v>
      </c>
      <c r="N363" s="26">
        <v>45050</v>
      </c>
      <c r="O363" s="25" t="s">
        <v>54</v>
      </c>
      <c r="P363" s="25" t="s">
        <v>54</v>
      </c>
      <c r="Q363" s="25" t="s">
        <v>55</v>
      </c>
      <c r="R363" s="25">
        <v>909</v>
      </c>
      <c r="S363" s="25" t="s">
        <v>4576</v>
      </c>
      <c r="T363" s="25" t="s">
        <v>4576</v>
      </c>
      <c r="U363" s="25" t="e">
        <v>#NAME?</v>
      </c>
      <c r="V363" s="25" t="s">
        <v>80</v>
      </c>
      <c r="W363" s="25" t="s">
        <v>68</v>
      </c>
      <c r="X363" s="23">
        <v>45087</v>
      </c>
      <c r="Y363" s="23">
        <v>45094</v>
      </c>
      <c r="Z363" s="23">
        <v>45087</v>
      </c>
      <c r="AA363" s="23">
        <v>45087</v>
      </c>
      <c r="AB363" s="25" t="s">
        <v>58</v>
      </c>
      <c r="AC363" s="23">
        <v>45090</v>
      </c>
      <c r="AD363" s="25" t="s">
        <v>58</v>
      </c>
      <c r="AE363" s="23">
        <v>45092</v>
      </c>
      <c r="AF363" s="23">
        <v>45094</v>
      </c>
      <c r="AG363" s="23">
        <v>45094</v>
      </c>
      <c r="AH363" s="26">
        <v>45101</v>
      </c>
      <c r="AI363" s="25">
        <v>82</v>
      </c>
      <c r="AJ363" s="25">
        <v>11</v>
      </c>
      <c r="AK363" s="25">
        <v>71</v>
      </c>
      <c r="AL363" s="25" t="s">
        <v>15</v>
      </c>
      <c r="AM363" s="25" t="s">
        <v>4536</v>
      </c>
      <c r="AN363" s="25">
        <v>24</v>
      </c>
      <c r="AO363" s="27"/>
      <c r="AP363" s="25" t="s">
        <v>82</v>
      </c>
      <c r="AQ363" s="25" t="s">
        <v>82</v>
      </c>
      <c r="AR363" s="25" t="s">
        <v>60</v>
      </c>
      <c r="AS363" s="25" t="s">
        <v>55</v>
      </c>
      <c r="AT363" s="25" t="s">
        <v>61</v>
      </c>
      <c r="AU363" s="25" t="s">
        <v>62</v>
      </c>
      <c r="AV363" s="25" t="s">
        <v>63</v>
      </c>
      <c r="AW363" s="25" t="s">
        <v>63</v>
      </c>
      <c r="AX363" s="25" t="s">
        <v>63</v>
      </c>
      <c r="AY363" s="25" t="s">
        <v>64</v>
      </c>
      <c r="AZ363" s="25" t="s">
        <v>3822</v>
      </c>
      <c r="BA363" s="26">
        <v>45050</v>
      </c>
      <c r="BB363" s="25">
        <v>5</v>
      </c>
      <c r="BC363" s="25">
        <v>2023</v>
      </c>
      <c r="BD363" s="25" t="s">
        <v>63</v>
      </c>
      <c r="BE363" s="25" t="s">
        <v>63</v>
      </c>
      <c r="BF363" s="25" t="s">
        <v>63</v>
      </c>
      <c r="BG363" s="25" t="s">
        <v>64</v>
      </c>
      <c r="BH363" s="27" t="s">
        <v>4513</v>
      </c>
      <c r="BI363" s="27" t="s">
        <v>4513</v>
      </c>
      <c r="BJ363" s="27"/>
      <c r="BK363" s="27"/>
      <c r="BL363" s="25" t="s">
        <v>4513</v>
      </c>
      <c r="BM363" s="27" t="s">
        <v>4513</v>
      </c>
      <c r="BN363" s="27" t="s">
        <v>4513</v>
      </c>
      <c r="BO363" s="27"/>
      <c r="BP363" s="27"/>
      <c r="BQ363" s="25" t="s">
        <v>64</v>
      </c>
      <c r="BR363" s="27"/>
      <c r="BS363" s="27"/>
      <c r="BT363" s="25">
        <v>82</v>
      </c>
      <c r="BU363" s="27"/>
      <c r="BV363" s="25"/>
      <c r="BW363" s="25"/>
      <c r="BX363" s="25">
        <v>2023</v>
      </c>
      <c r="BY363" s="95" t="str">
        <f>IFERROR(
IF(OR(AZ363="anulado",AZ363="stand by"),CONCATENATE(AZ363,": ",AT363),
IF(OR(YEAR(BA363)=2022,YEAR(BA363)=2023),CONCATENATE("Se activó en ",YEAR(BA363)),
IF(AND(OR(AZ363="En proceso",AZ363="facturando"),AND(AV363="-",BA363="")),"Por revisar",
IF(BA363="",IF(AV363="NUEVAS",CONCATENATE("Estado: ",AZ363,", ",AV363),
IF(AX363=Meses!$A$3,"Por revisar",
IF(AT363="","Sin registro","En programación Frcst."))),"En programación")))),
"Error")</f>
        <v>Se activó en 2023</v>
      </c>
      <c r="BZ363" s="14" t="str">
        <f t="shared" si="15"/>
        <v/>
      </c>
      <c r="CA363" s="95" t="str">
        <f>IF(BY363="En programación Frcst.",VLOOKUP(AX363,Meses!$A$1:$H$14,3+HLOOKUP(Cronograma!AV363,Meses!$D$1:$G$2,2,FALSE),FALSE),
IF(BY363="En programación",BA363,""))</f>
        <v/>
      </c>
      <c r="CB363" s="95" t="str">
        <f t="shared" si="16"/>
        <v/>
      </c>
      <c r="CC363" s="91" t="str">
        <f>IFERROR(
(VLOOKUP(MONTH(CA363),Meses!$B$3:$C$14,2,FALSE)-DAY(CA363))/VLOOKUP(MONTH(CA363),Meses!$B$3:$C$14,2,FALSE)*CD363,
"")</f>
        <v/>
      </c>
      <c r="CD363" s="92">
        <f t="shared" si="17"/>
        <v>909</v>
      </c>
    </row>
    <row r="364" spans="1:82" ht="31.8" thickBot="1" x14ac:dyDescent="0.6">
      <c r="A364" s="19" t="s">
        <v>1006</v>
      </c>
      <c r="B364" s="19" t="s">
        <v>1075</v>
      </c>
      <c r="C364" s="19" t="s">
        <v>1076</v>
      </c>
      <c r="D364" s="19" t="s">
        <v>53</v>
      </c>
      <c r="E364" s="21">
        <v>45019</v>
      </c>
      <c r="F364" s="21">
        <v>45140.703229166669</v>
      </c>
      <c r="G364" s="21">
        <v>45019</v>
      </c>
      <c r="H364" s="21">
        <v>45030</v>
      </c>
      <c r="I364" s="21">
        <v>45101</v>
      </c>
      <c r="J364" s="21">
        <v>45101</v>
      </c>
      <c r="K364" s="119" t="s">
        <v>4534</v>
      </c>
      <c r="L364" s="19" t="s">
        <v>1012</v>
      </c>
      <c r="M364" s="21">
        <v>45038</v>
      </c>
      <c r="N364" s="21">
        <v>45050</v>
      </c>
      <c r="O364" s="19" t="s">
        <v>54</v>
      </c>
      <c r="P364" s="19" t="s">
        <v>54</v>
      </c>
      <c r="Q364" s="19" t="s">
        <v>55</v>
      </c>
      <c r="R364" s="19">
        <v>842</v>
      </c>
      <c r="S364" s="19" t="s">
        <v>4576</v>
      </c>
      <c r="T364" s="19" t="s">
        <v>4576</v>
      </c>
      <c r="U364" s="19" t="e">
        <v>#NAME?</v>
      </c>
      <c r="V364" s="19" t="s">
        <v>80</v>
      </c>
      <c r="W364" s="19" t="s">
        <v>68</v>
      </c>
      <c r="X364" s="23">
        <v>45087</v>
      </c>
      <c r="Y364" s="23">
        <v>45094</v>
      </c>
      <c r="Z364" s="23">
        <v>45087</v>
      </c>
      <c r="AA364" s="23">
        <v>45087</v>
      </c>
      <c r="AB364" s="19" t="s">
        <v>58</v>
      </c>
      <c r="AC364" s="23">
        <v>45090</v>
      </c>
      <c r="AD364" s="19" t="s">
        <v>58</v>
      </c>
      <c r="AE364" s="23">
        <v>45092</v>
      </c>
      <c r="AF364" s="23">
        <v>45094</v>
      </c>
      <c r="AG364" s="23">
        <v>45094</v>
      </c>
      <c r="AH364" s="21">
        <v>45101</v>
      </c>
      <c r="AI364" s="19">
        <v>82</v>
      </c>
      <c r="AJ364" s="19">
        <v>11</v>
      </c>
      <c r="AK364" s="19">
        <v>71</v>
      </c>
      <c r="AL364" s="19" t="s">
        <v>15</v>
      </c>
      <c r="AM364" s="19" t="s">
        <v>4536</v>
      </c>
      <c r="AN364" s="19">
        <v>24</v>
      </c>
      <c r="AO364" s="22"/>
      <c r="AP364" s="19" t="s">
        <v>82</v>
      </c>
      <c r="AQ364" s="19" t="s">
        <v>82</v>
      </c>
      <c r="AR364" s="19" t="s">
        <v>60</v>
      </c>
      <c r="AS364" s="19" t="s">
        <v>55</v>
      </c>
      <c r="AT364" s="19" t="s">
        <v>61</v>
      </c>
      <c r="AU364" s="19" t="s">
        <v>62</v>
      </c>
      <c r="AV364" s="19" t="s">
        <v>63</v>
      </c>
      <c r="AW364" s="19" t="s">
        <v>63</v>
      </c>
      <c r="AX364" s="19" t="s">
        <v>63</v>
      </c>
      <c r="AY364" s="19" t="s">
        <v>64</v>
      </c>
      <c r="AZ364" s="19" t="s">
        <v>3822</v>
      </c>
      <c r="BA364" s="21">
        <v>45050</v>
      </c>
      <c r="BB364" s="19">
        <v>5</v>
      </c>
      <c r="BC364" s="19">
        <v>2023</v>
      </c>
      <c r="BD364" s="19" t="s">
        <v>63</v>
      </c>
      <c r="BE364" s="19" t="s">
        <v>63</v>
      </c>
      <c r="BF364" s="19" t="s">
        <v>63</v>
      </c>
      <c r="BG364" s="19" t="s">
        <v>64</v>
      </c>
      <c r="BH364" s="22" t="s">
        <v>4513</v>
      </c>
      <c r="BI364" s="22" t="s">
        <v>4513</v>
      </c>
      <c r="BJ364" s="22"/>
      <c r="BK364" s="22"/>
      <c r="BL364" s="19" t="s">
        <v>4513</v>
      </c>
      <c r="BM364" s="22" t="s">
        <v>4513</v>
      </c>
      <c r="BN364" s="22" t="s">
        <v>4513</v>
      </c>
      <c r="BO364" s="22"/>
      <c r="BP364" s="22"/>
      <c r="BQ364" s="19" t="s">
        <v>64</v>
      </c>
      <c r="BR364" s="22"/>
      <c r="BS364" s="22"/>
      <c r="BT364" s="19">
        <v>82</v>
      </c>
      <c r="BU364" s="22"/>
      <c r="BV364" s="19"/>
      <c r="BW364" s="19"/>
      <c r="BX364" s="19">
        <v>2023</v>
      </c>
      <c r="BY364" s="95" t="str">
        <f>IFERROR(
IF(OR(AZ364="anulado",AZ364="stand by"),CONCATENATE(AZ364,": ",AT364),
IF(OR(YEAR(BA364)=2022,YEAR(BA364)=2023),CONCATENATE("Se activó en ",YEAR(BA364)),
IF(AND(OR(AZ364="En proceso",AZ364="facturando"),AND(AV364="-",BA364="")),"Por revisar",
IF(BA364="",IF(AV364="NUEVAS",CONCATENATE("Estado: ",AZ364,", ",AV364),
IF(AX364=Meses!$A$3,"Por revisar",
IF(AT364="","Sin registro","En programación Frcst."))),"En programación")))),
"Error")</f>
        <v>Se activó en 2023</v>
      </c>
      <c r="BZ364" s="14" t="str">
        <f t="shared" si="15"/>
        <v/>
      </c>
      <c r="CA364" s="95" t="str">
        <f>IF(BY364="En programación Frcst.",VLOOKUP(AX364,Meses!$A$1:$H$14,3+HLOOKUP(Cronograma!AV364,Meses!$D$1:$G$2,2,FALSE),FALSE),
IF(BY364="En programación",BA364,""))</f>
        <v/>
      </c>
      <c r="CB364" s="95" t="str">
        <f t="shared" si="16"/>
        <v/>
      </c>
      <c r="CC364" s="91" t="str">
        <f>IFERROR(
(VLOOKUP(MONTH(CA364),Meses!$B$3:$C$14,2,FALSE)-DAY(CA364))/VLOOKUP(MONTH(CA364),Meses!$B$3:$C$14,2,FALSE)*CD364,
"")</f>
        <v/>
      </c>
      <c r="CD364" s="92">
        <f t="shared" si="17"/>
        <v>842</v>
      </c>
    </row>
    <row r="365" spans="1:82" ht="31.8" thickBot="1" x14ac:dyDescent="0.6">
      <c r="A365" s="25" t="s">
        <v>1006</v>
      </c>
      <c r="B365" s="25" t="s">
        <v>1077</v>
      </c>
      <c r="C365" s="25" t="s">
        <v>1078</v>
      </c>
      <c r="D365" s="25" t="s">
        <v>53</v>
      </c>
      <c r="E365" s="26">
        <v>45019</v>
      </c>
      <c r="F365" s="26">
        <v>45140.708067129628</v>
      </c>
      <c r="G365" s="26">
        <v>45019</v>
      </c>
      <c r="H365" s="26">
        <v>45030</v>
      </c>
      <c r="I365" s="26">
        <v>45101</v>
      </c>
      <c r="J365" s="26">
        <v>45101</v>
      </c>
      <c r="K365" s="120" t="s">
        <v>4534</v>
      </c>
      <c r="L365" s="25" t="s">
        <v>1012</v>
      </c>
      <c r="M365" s="26">
        <v>45038</v>
      </c>
      <c r="N365" s="26">
        <v>45050</v>
      </c>
      <c r="O365" s="25" t="s">
        <v>54</v>
      </c>
      <c r="P365" s="25" t="s">
        <v>54</v>
      </c>
      <c r="Q365" s="25" t="s">
        <v>55</v>
      </c>
      <c r="R365" s="25">
        <v>1076</v>
      </c>
      <c r="S365" s="25" t="s">
        <v>4576</v>
      </c>
      <c r="T365" s="25" t="s">
        <v>4576</v>
      </c>
      <c r="U365" s="25" t="e">
        <v>#NAME?</v>
      </c>
      <c r="V365" s="25" t="s">
        <v>80</v>
      </c>
      <c r="W365" s="25" t="s">
        <v>68</v>
      </c>
      <c r="X365" s="23">
        <v>45087</v>
      </c>
      <c r="Y365" s="23">
        <v>45094</v>
      </c>
      <c r="Z365" s="23">
        <v>45087</v>
      </c>
      <c r="AA365" s="23">
        <v>45087</v>
      </c>
      <c r="AB365" s="25" t="s">
        <v>58</v>
      </c>
      <c r="AC365" s="23">
        <v>45090</v>
      </c>
      <c r="AD365" s="25" t="s">
        <v>58</v>
      </c>
      <c r="AE365" s="23">
        <v>45092</v>
      </c>
      <c r="AF365" s="23">
        <v>45094</v>
      </c>
      <c r="AG365" s="23">
        <v>45094</v>
      </c>
      <c r="AH365" s="26">
        <v>45101</v>
      </c>
      <c r="AI365" s="25">
        <v>82</v>
      </c>
      <c r="AJ365" s="25">
        <v>11</v>
      </c>
      <c r="AK365" s="25">
        <v>71</v>
      </c>
      <c r="AL365" s="25" t="s">
        <v>15</v>
      </c>
      <c r="AM365" s="25" t="s">
        <v>4536</v>
      </c>
      <c r="AN365" s="25">
        <v>24</v>
      </c>
      <c r="AO365" s="27"/>
      <c r="AP365" s="25" t="s">
        <v>82</v>
      </c>
      <c r="AQ365" s="25" t="s">
        <v>82</v>
      </c>
      <c r="AR365" s="25" t="s">
        <v>60</v>
      </c>
      <c r="AS365" s="25" t="s">
        <v>55</v>
      </c>
      <c r="AT365" s="25" t="s">
        <v>61</v>
      </c>
      <c r="AU365" s="25" t="s">
        <v>62</v>
      </c>
      <c r="AV365" s="25" t="s">
        <v>63</v>
      </c>
      <c r="AW365" s="25" t="s">
        <v>63</v>
      </c>
      <c r="AX365" s="25" t="s">
        <v>63</v>
      </c>
      <c r="AY365" s="25" t="s">
        <v>64</v>
      </c>
      <c r="AZ365" s="25" t="s">
        <v>3822</v>
      </c>
      <c r="BA365" s="26">
        <v>45050</v>
      </c>
      <c r="BB365" s="25">
        <v>5</v>
      </c>
      <c r="BC365" s="25">
        <v>2023</v>
      </c>
      <c r="BD365" s="25" t="s">
        <v>63</v>
      </c>
      <c r="BE365" s="25" t="s">
        <v>63</v>
      </c>
      <c r="BF365" s="25" t="s">
        <v>63</v>
      </c>
      <c r="BG365" s="25" t="s">
        <v>64</v>
      </c>
      <c r="BH365" s="27" t="s">
        <v>4513</v>
      </c>
      <c r="BI365" s="27" t="s">
        <v>4513</v>
      </c>
      <c r="BJ365" s="27"/>
      <c r="BK365" s="27"/>
      <c r="BL365" s="25" t="s">
        <v>4513</v>
      </c>
      <c r="BM365" s="27" t="s">
        <v>4513</v>
      </c>
      <c r="BN365" s="27" t="s">
        <v>4513</v>
      </c>
      <c r="BO365" s="27"/>
      <c r="BP365" s="27"/>
      <c r="BQ365" s="25" t="s">
        <v>64</v>
      </c>
      <c r="BR365" s="27"/>
      <c r="BS365" s="27"/>
      <c r="BT365" s="25">
        <v>82</v>
      </c>
      <c r="BU365" s="27"/>
      <c r="BV365" s="25"/>
      <c r="BW365" s="25"/>
      <c r="BX365" s="25">
        <v>2023</v>
      </c>
      <c r="BY365" s="95" t="str">
        <f>IFERROR(
IF(OR(AZ365="anulado",AZ365="stand by"),CONCATENATE(AZ365,": ",AT365),
IF(OR(YEAR(BA365)=2022,YEAR(BA365)=2023),CONCATENATE("Se activó en ",YEAR(BA365)),
IF(AND(OR(AZ365="En proceso",AZ365="facturando"),AND(AV365="-",BA365="")),"Por revisar",
IF(BA365="",IF(AV365="NUEVAS",CONCATENATE("Estado: ",AZ365,", ",AV365),
IF(AX365=Meses!$A$3,"Por revisar",
IF(AT365="","Sin registro","En programación Frcst."))),"En programación")))),
"Error")</f>
        <v>Se activó en 2023</v>
      </c>
      <c r="BZ365" s="14" t="str">
        <f t="shared" si="15"/>
        <v/>
      </c>
      <c r="CA365" s="95" t="str">
        <f>IF(BY365="En programación Frcst.",VLOOKUP(AX365,Meses!$A$1:$H$14,3+HLOOKUP(Cronograma!AV365,Meses!$D$1:$G$2,2,FALSE),FALSE),
IF(BY365="En programación",BA365,""))</f>
        <v/>
      </c>
      <c r="CB365" s="95" t="str">
        <f t="shared" si="16"/>
        <v/>
      </c>
      <c r="CC365" s="91" t="str">
        <f>IFERROR(
(VLOOKUP(MONTH(CA365),Meses!$B$3:$C$14,2,FALSE)-DAY(CA365))/VLOOKUP(MONTH(CA365),Meses!$B$3:$C$14,2,FALSE)*CD365,
"")</f>
        <v/>
      </c>
      <c r="CD365" s="92">
        <f t="shared" si="17"/>
        <v>1076</v>
      </c>
    </row>
    <row r="366" spans="1:82" ht="31.8" thickBot="1" x14ac:dyDescent="0.6">
      <c r="A366" s="19" t="s">
        <v>1006</v>
      </c>
      <c r="B366" s="19" t="s">
        <v>1079</v>
      </c>
      <c r="C366" s="19" t="s">
        <v>1080</v>
      </c>
      <c r="D366" s="19" t="s">
        <v>53</v>
      </c>
      <c r="E366" s="21">
        <v>45019</v>
      </c>
      <c r="F366" s="21">
        <v>45141.396574074082</v>
      </c>
      <c r="G366" s="21">
        <v>45019</v>
      </c>
      <c r="H366" s="21">
        <v>45030</v>
      </c>
      <c r="I366" s="21">
        <v>45101</v>
      </c>
      <c r="J366" s="21">
        <v>45101</v>
      </c>
      <c r="K366" s="119" t="s">
        <v>4534</v>
      </c>
      <c r="L366" s="19" t="s">
        <v>1012</v>
      </c>
      <c r="M366" s="21">
        <v>45038</v>
      </c>
      <c r="N366" s="21">
        <v>45050</v>
      </c>
      <c r="O366" s="19" t="s">
        <v>54</v>
      </c>
      <c r="P366" s="19" t="s">
        <v>54</v>
      </c>
      <c r="Q366" s="19" t="s">
        <v>55</v>
      </c>
      <c r="R366" s="19">
        <v>164</v>
      </c>
      <c r="S366" s="19" t="s">
        <v>4576</v>
      </c>
      <c r="T366" s="19" t="s">
        <v>4576</v>
      </c>
      <c r="U366" s="19" t="e">
        <v>#NAME?</v>
      </c>
      <c r="V366" s="19" t="s">
        <v>80</v>
      </c>
      <c r="W366" s="19" t="s">
        <v>68</v>
      </c>
      <c r="X366" s="23">
        <v>45087</v>
      </c>
      <c r="Y366" s="23">
        <v>45094</v>
      </c>
      <c r="Z366" s="23">
        <v>45087</v>
      </c>
      <c r="AA366" s="23">
        <v>45087</v>
      </c>
      <c r="AB366" s="19" t="s">
        <v>58</v>
      </c>
      <c r="AC366" s="23">
        <v>45090</v>
      </c>
      <c r="AD366" s="19" t="s">
        <v>58</v>
      </c>
      <c r="AE366" s="23">
        <v>45092</v>
      </c>
      <c r="AF366" s="23">
        <v>45094</v>
      </c>
      <c r="AG366" s="23">
        <v>45094</v>
      </c>
      <c r="AH366" s="21">
        <v>45101</v>
      </c>
      <c r="AI366" s="19">
        <v>82</v>
      </c>
      <c r="AJ366" s="19">
        <v>11</v>
      </c>
      <c r="AK366" s="19">
        <v>71</v>
      </c>
      <c r="AL366" s="19" t="s">
        <v>15</v>
      </c>
      <c r="AM366" s="19" t="s">
        <v>4536</v>
      </c>
      <c r="AN366" s="19">
        <v>24</v>
      </c>
      <c r="AO366" s="22"/>
      <c r="AP366" s="19" t="s">
        <v>82</v>
      </c>
      <c r="AQ366" s="19" t="s">
        <v>82</v>
      </c>
      <c r="AR366" s="19" t="s">
        <v>60</v>
      </c>
      <c r="AS366" s="19" t="s">
        <v>55</v>
      </c>
      <c r="AT366" s="19" t="s">
        <v>61</v>
      </c>
      <c r="AU366" s="19" t="s">
        <v>62</v>
      </c>
      <c r="AV366" s="19" t="s">
        <v>63</v>
      </c>
      <c r="AW366" s="19" t="s">
        <v>63</v>
      </c>
      <c r="AX366" s="19" t="s">
        <v>63</v>
      </c>
      <c r="AY366" s="19" t="s">
        <v>64</v>
      </c>
      <c r="AZ366" s="19" t="s">
        <v>3822</v>
      </c>
      <c r="BA366" s="21">
        <v>45050</v>
      </c>
      <c r="BB366" s="19">
        <v>5</v>
      </c>
      <c r="BC366" s="19">
        <v>2023</v>
      </c>
      <c r="BD366" s="19" t="s">
        <v>63</v>
      </c>
      <c r="BE366" s="19" t="s">
        <v>63</v>
      </c>
      <c r="BF366" s="19" t="s">
        <v>63</v>
      </c>
      <c r="BG366" s="19" t="s">
        <v>64</v>
      </c>
      <c r="BH366" s="22" t="s">
        <v>4513</v>
      </c>
      <c r="BI366" s="22" t="s">
        <v>4513</v>
      </c>
      <c r="BJ366" s="22"/>
      <c r="BK366" s="22"/>
      <c r="BL366" s="19" t="s">
        <v>4513</v>
      </c>
      <c r="BM366" s="22" t="s">
        <v>4513</v>
      </c>
      <c r="BN366" s="22" t="s">
        <v>4513</v>
      </c>
      <c r="BO366" s="22"/>
      <c r="BP366" s="22"/>
      <c r="BQ366" s="19" t="s">
        <v>64</v>
      </c>
      <c r="BR366" s="22"/>
      <c r="BS366" s="22"/>
      <c r="BT366" s="19">
        <v>82</v>
      </c>
      <c r="BU366" s="22"/>
      <c r="BV366" s="19"/>
      <c r="BW366" s="19"/>
      <c r="BX366" s="19">
        <v>2023</v>
      </c>
      <c r="BY366" s="95" t="str">
        <f>IFERROR(
IF(OR(AZ366="anulado",AZ366="stand by"),CONCATENATE(AZ366,": ",AT366),
IF(OR(YEAR(BA366)=2022,YEAR(BA366)=2023),CONCATENATE("Se activó en ",YEAR(BA366)),
IF(AND(OR(AZ366="En proceso",AZ366="facturando"),AND(AV366="-",BA366="")),"Por revisar",
IF(BA366="",IF(AV366="NUEVAS",CONCATENATE("Estado: ",AZ366,", ",AV366),
IF(AX366=Meses!$A$3,"Por revisar",
IF(AT366="","Sin registro","En programación Frcst."))),"En programación")))),
"Error")</f>
        <v>Se activó en 2023</v>
      </c>
      <c r="BZ366" s="14" t="str">
        <f t="shared" si="15"/>
        <v/>
      </c>
      <c r="CA366" s="95" t="str">
        <f>IF(BY366="En programación Frcst.",VLOOKUP(AX366,Meses!$A$1:$H$14,3+HLOOKUP(Cronograma!AV366,Meses!$D$1:$G$2,2,FALSE),FALSE),
IF(BY366="En programación",BA366,""))</f>
        <v/>
      </c>
      <c r="CB366" s="95" t="str">
        <f t="shared" si="16"/>
        <v/>
      </c>
      <c r="CC366" s="91" t="str">
        <f>IFERROR(
(VLOOKUP(MONTH(CA366),Meses!$B$3:$C$14,2,FALSE)-DAY(CA366))/VLOOKUP(MONTH(CA366),Meses!$B$3:$C$14,2,FALSE)*CD366,
"")</f>
        <v/>
      </c>
      <c r="CD366" s="92">
        <f t="shared" si="17"/>
        <v>164</v>
      </c>
    </row>
    <row r="367" spans="1:82" ht="31.8" thickBot="1" x14ac:dyDescent="0.6">
      <c r="A367" s="25" t="s">
        <v>1006</v>
      </c>
      <c r="B367" s="25" t="s">
        <v>1081</v>
      </c>
      <c r="C367" s="25" t="s">
        <v>1082</v>
      </c>
      <c r="D367" s="25" t="s">
        <v>53</v>
      </c>
      <c r="E367" s="26">
        <v>45019</v>
      </c>
      <c r="F367" s="26">
        <v>45141.398333333331</v>
      </c>
      <c r="G367" s="26">
        <v>45019</v>
      </c>
      <c r="H367" s="26">
        <v>45030</v>
      </c>
      <c r="I367" s="26">
        <v>45101</v>
      </c>
      <c r="J367" s="26">
        <v>45101</v>
      </c>
      <c r="K367" s="120" t="s">
        <v>4534</v>
      </c>
      <c r="L367" s="25" t="s">
        <v>1012</v>
      </c>
      <c r="M367" s="26">
        <v>45038</v>
      </c>
      <c r="N367" s="26">
        <v>45050</v>
      </c>
      <c r="O367" s="25" t="s">
        <v>54</v>
      </c>
      <c r="P367" s="25" t="s">
        <v>54</v>
      </c>
      <c r="Q367" s="25" t="s">
        <v>55</v>
      </c>
      <c r="R367" s="25">
        <v>903</v>
      </c>
      <c r="S367" s="25" t="s">
        <v>4576</v>
      </c>
      <c r="T367" s="25" t="s">
        <v>4576</v>
      </c>
      <c r="U367" s="25" t="e">
        <v>#NAME?</v>
      </c>
      <c r="V367" s="25" t="s">
        <v>80</v>
      </c>
      <c r="W367" s="25" t="s">
        <v>68</v>
      </c>
      <c r="X367" s="23">
        <v>45087</v>
      </c>
      <c r="Y367" s="23">
        <v>45094</v>
      </c>
      <c r="Z367" s="23">
        <v>45087</v>
      </c>
      <c r="AA367" s="23">
        <v>45087</v>
      </c>
      <c r="AB367" s="25" t="s">
        <v>58</v>
      </c>
      <c r="AC367" s="23">
        <v>45090</v>
      </c>
      <c r="AD367" s="25" t="s">
        <v>58</v>
      </c>
      <c r="AE367" s="23">
        <v>45092</v>
      </c>
      <c r="AF367" s="23">
        <v>45094</v>
      </c>
      <c r="AG367" s="23">
        <v>45094</v>
      </c>
      <c r="AH367" s="26">
        <v>45101</v>
      </c>
      <c r="AI367" s="25">
        <v>82</v>
      </c>
      <c r="AJ367" s="25">
        <v>11</v>
      </c>
      <c r="AK367" s="25">
        <v>71</v>
      </c>
      <c r="AL367" s="25" t="s">
        <v>15</v>
      </c>
      <c r="AM367" s="25" t="s">
        <v>4536</v>
      </c>
      <c r="AN367" s="25">
        <v>24</v>
      </c>
      <c r="AO367" s="27"/>
      <c r="AP367" s="25" t="s">
        <v>82</v>
      </c>
      <c r="AQ367" s="25" t="s">
        <v>82</v>
      </c>
      <c r="AR367" s="25" t="s">
        <v>60</v>
      </c>
      <c r="AS367" s="25" t="s">
        <v>55</v>
      </c>
      <c r="AT367" s="25" t="s">
        <v>61</v>
      </c>
      <c r="AU367" s="25" t="s">
        <v>62</v>
      </c>
      <c r="AV367" s="25" t="s">
        <v>63</v>
      </c>
      <c r="AW367" s="25" t="s">
        <v>63</v>
      </c>
      <c r="AX367" s="25" t="s">
        <v>63</v>
      </c>
      <c r="AY367" s="25" t="s">
        <v>64</v>
      </c>
      <c r="AZ367" s="25" t="s">
        <v>3822</v>
      </c>
      <c r="BA367" s="26">
        <v>45050</v>
      </c>
      <c r="BB367" s="25">
        <v>5</v>
      </c>
      <c r="BC367" s="25">
        <v>2023</v>
      </c>
      <c r="BD367" s="25" t="s">
        <v>63</v>
      </c>
      <c r="BE367" s="25" t="s">
        <v>63</v>
      </c>
      <c r="BF367" s="25" t="s">
        <v>63</v>
      </c>
      <c r="BG367" s="25" t="s">
        <v>64</v>
      </c>
      <c r="BH367" s="27" t="s">
        <v>4513</v>
      </c>
      <c r="BI367" s="27" t="s">
        <v>4513</v>
      </c>
      <c r="BJ367" s="27"/>
      <c r="BK367" s="27"/>
      <c r="BL367" s="25" t="s">
        <v>4513</v>
      </c>
      <c r="BM367" s="27" t="s">
        <v>4513</v>
      </c>
      <c r="BN367" s="27" t="s">
        <v>4513</v>
      </c>
      <c r="BO367" s="27"/>
      <c r="BP367" s="27"/>
      <c r="BQ367" s="25" t="s">
        <v>64</v>
      </c>
      <c r="BR367" s="27"/>
      <c r="BS367" s="27"/>
      <c r="BT367" s="25">
        <v>82</v>
      </c>
      <c r="BU367" s="27"/>
      <c r="BV367" s="25"/>
      <c r="BW367" s="25"/>
      <c r="BX367" s="25">
        <v>2023</v>
      </c>
      <c r="BY367" s="95" t="str">
        <f>IFERROR(
IF(OR(AZ367="anulado",AZ367="stand by"),CONCATENATE(AZ367,": ",AT367),
IF(OR(YEAR(BA367)=2022,YEAR(BA367)=2023),CONCATENATE("Se activó en ",YEAR(BA367)),
IF(AND(OR(AZ367="En proceso",AZ367="facturando"),AND(AV367="-",BA367="")),"Por revisar",
IF(BA367="",IF(AV367="NUEVAS",CONCATENATE("Estado: ",AZ367,", ",AV367),
IF(AX367=Meses!$A$3,"Por revisar",
IF(AT367="","Sin registro","En programación Frcst."))),"En programación")))),
"Error")</f>
        <v>Se activó en 2023</v>
      </c>
      <c r="BZ367" s="14" t="str">
        <f t="shared" si="15"/>
        <v/>
      </c>
      <c r="CA367" s="95" t="str">
        <f>IF(BY367="En programación Frcst.",VLOOKUP(AX367,Meses!$A$1:$H$14,3+HLOOKUP(Cronograma!AV367,Meses!$D$1:$G$2,2,FALSE),FALSE),
IF(BY367="En programación",BA367,""))</f>
        <v/>
      </c>
      <c r="CB367" s="95" t="str">
        <f t="shared" si="16"/>
        <v/>
      </c>
      <c r="CC367" s="91" t="str">
        <f>IFERROR(
(VLOOKUP(MONTH(CA367),Meses!$B$3:$C$14,2,FALSE)-DAY(CA367))/VLOOKUP(MONTH(CA367),Meses!$B$3:$C$14,2,FALSE)*CD367,
"")</f>
        <v/>
      </c>
      <c r="CD367" s="92">
        <f t="shared" si="17"/>
        <v>903</v>
      </c>
    </row>
    <row r="368" spans="1:82" ht="31.8" thickBot="1" x14ac:dyDescent="0.6">
      <c r="A368" s="19" t="s">
        <v>1006</v>
      </c>
      <c r="B368" s="19" t="s">
        <v>1083</v>
      </c>
      <c r="C368" s="19" t="s">
        <v>1084</v>
      </c>
      <c r="D368" s="19" t="s">
        <v>53</v>
      </c>
      <c r="E368" s="21">
        <v>45019</v>
      </c>
      <c r="F368" s="21">
        <v>45141.398912037039</v>
      </c>
      <c r="G368" s="21">
        <v>45019</v>
      </c>
      <c r="H368" s="21">
        <v>45030</v>
      </c>
      <c r="I368" s="21">
        <v>45101</v>
      </c>
      <c r="J368" s="21">
        <v>45101</v>
      </c>
      <c r="K368" s="119" t="s">
        <v>4534</v>
      </c>
      <c r="L368" s="19" t="s">
        <v>1012</v>
      </c>
      <c r="M368" s="21">
        <v>45038</v>
      </c>
      <c r="N368" s="21">
        <v>45050</v>
      </c>
      <c r="O368" s="19" t="s">
        <v>54</v>
      </c>
      <c r="P368" s="19" t="s">
        <v>54</v>
      </c>
      <c r="Q368" s="19" t="s">
        <v>55</v>
      </c>
      <c r="R368" s="19">
        <v>1041</v>
      </c>
      <c r="S368" s="19" t="s">
        <v>4576</v>
      </c>
      <c r="T368" s="19" t="s">
        <v>4576</v>
      </c>
      <c r="U368" s="19" t="e">
        <v>#NAME?</v>
      </c>
      <c r="V368" s="19" t="s">
        <v>80</v>
      </c>
      <c r="W368" s="19" t="s">
        <v>68</v>
      </c>
      <c r="X368" s="23">
        <v>45087</v>
      </c>
      <c r="Y368" s="23">
        <v>45094</v>
      </c>
      <c r="Z368" s="23">
        <v>45087</v>
      </c>
      <c r="AA368" s="23">
        <v>45087</v>
      </c>
      <c r="AB368" s="19" t="s">
        <v>58</v>
      </c>
      <c r="AC368" s="23">
        <v>45090</v>
      </c>
      <c r="AD368" s="19" t="s">
        <v>58</v>
      </c>
      <c r="AE368" s="23">
        <v>45092</v>
      </c>
      <c r="AF368" s="23">
        <v>45094</v>
      </c>
      <c r="AG368" s="23">
        <v>45094</v>
      </c>
      <c r="AH368" s="21">
        <v>45101</v>
      </c>
      <c r="AI368" s="19">
        <v>82</v>
      </c>
      <c r="AJ368" s="19">
        <v>11</v>
      </c>
      <c r="AK368" s="19">
        <v>71</v>
      </c>
      <c r="AL368" s="19" t="s">
        <v>15</v>
      </c>
      <c r="AM368" s="19" t="s">
        <v>4536</v>
      </c>
      <c r="AN368" s="19">
        <v>24</v>
      </c>
      <c r="AO368" s="22"/>
      <c r="AP368" s="19" t="s">
        <v>82</v>
      </c>
      <c r="AQ368" s="19" t="s">
        <v>82</v>
      </c>
      <c r="AR368" s="19" t="s">
        <v>60</v>
      </c>
      <c r="AS368" s="19" t="s">
        <v>55</v>
      </c>
      <c r="AT368" s="19" t="s">
        <v>61</v>
      </c>
      <c r="AU368" s="19" t="s">
        <v>62</v>
      </c>
      <c r="AV368" s="19" t="s">
        <v>63</v>
      </c>
      <c r="AW368" s="19" t="s">
        <v>63</v>
      </c>
      <c r="AX368" s="19" t="s">
        <v>63</v>
      </c>
      <c r="AY368" s="19" t="s">
        <v>64</v>
      </c>
      <c r="AZ368" s="19" t="s">
        <v>3822</v>
      </c>
      <c r="BA368" s="21">
        <v>45050</v>
      </c>
      <c r="BB368" s="19">
        <v>5</v>
      </c>
      <c r="BC368" s="19">
        <v>2023</v>
      </c>
      <c r="BD368" s="19" t="s">
        <v>63</v>
      </c>
      <c r="BE368" s="19" t="s">
        <v>63</v>
      </c>
      <c r="BF368" s="19" t="s">
        <v>63</v>
      </c>
      <c r="BG368" s="19" t="s">
        <v>64</v>
      </c>
      <c r="BH368" s="22" t="s">
        <v>4513</v>
      </c>
      <c r="BI368" s="22" t="s">
        <v>4513</v>
      </c>
      <c r="BJ368" s="22"/>
      <c r="BK368" s="22"/>
      <c r="BL368" s="19" t="s">
        <v>4513</v>
      </c>
      <c r="BM368" s="22" t="s">
        <v>4513</v>
      </c>
      <c r="BN368" s="22" t="s">
        <v>4513</v>
      </c>
      <c r="BO368" s="22"/>
      <c r="BP368" s="22"/>
      <c r="BQ368" s="19" t="s">
        <v>64</v>
      </c>
      <c r="BR368" s="22"/>
      <c r="BS368" s="22"/>
      <c r="BT368" s="19">
        <v>82</v>
      </c>
      <c r="BU368" s="22"/>
      <c r="BV368" s="19"/>
      <c r="BW368" s="19"/>
      <c r="BX368" s="19">
        <v>2023</v>
      </c>
      <c r="BY368" s="95" t="str">
        <f>IFERROR(
IF(OR(AZ368="anulado",AZ368="stand by"),CONCATENATE(AZ368,": ",AT368),
IF(OR(YEAR(BA368)=2022,YEAR(BA368)=2023),CONCATENATE("Se activó en ",YEAR(BA368)),
IF(AND(OR(AZ368="En proceso",AZ368="facturando"),AND(AV368="-",BA368="")),"Por revisar",
IF(BA368="",IF(AV368="NUEVAS",CONCATENATE("Estado: ",AZ368,", ",AV368),
IF(AX368=Meses!$A$3,"Por revisar",
IF(AT368="","Sin registro","En programación Frcst."))),"En programación")))),
"Error")</f>
        <v>Se activó en 2023</v>
      </c>
      <c r="BZ368" s="14" t="str">
        <f t="shared" si="15"/>
        <v/>
      </c>
      <c r="CA368" s="95" t="str">
        <f>IF(BY368="En programación Frcst.",VLOOKUP(AX368,Meses!$A$1:$H$14,3+HLOOKUP(Cronograma!AV368,Meses!$D$1:$G$2,2,FALSE),FALSE),
IF(BY368="En programación",BA368,""))</f>
        <v/>
      </c>
      <c r="CB368" s="95" t="str">
        <f t="shared" si="16"/>
        <v/>
      </c>
      <c r="CC368" s="91" t="str">
        <f>IFERROR(
(VLOOKUP(MONTH(CA368),Meses!$B$3:$C$14,2,FALSE)-DAY(CA368))/VLOOKUP(MONTH(CA368),Meses!$B$3:$C$14,2,FALSE)*CD368,
"")</f>
        <v/>
      </c>
      <c r="CD368" s="92">
        <f t="shared" si="17"/>
        <v>1041</v>
      </c>
    </row>
    <row r="369" spans="1:82" ht="31.8" thickBot="1" x14ac:dyDescent="0.6">
      <c r="A369" s="25" t="s">
        <v>1006</v>
      </c>
      <c r="B369" s="25" t="s">
        <v>1085</v>
      </c>
      <c r="C369" s="25" t="s">
        <v>1086</v>
      </c>
      <c r="D369" s="25" t="s">
        <v>53</v>
      </c>
      <c r="E369" s="26">
        <v>45019</v>
      </c>
      <c r="F369" s="26">
        <v>45141.423726851863</v>
      </c>
      <c r="G369" s="26">
        <v>45019</v>
      </c>
      <c r="H369" s="26">
        <v>45030</v>
      </c>
      <c r="I369" s="26">
        <v>45101</v>
      </c>
      <c r="J369" s="26">
        <v>45101</v>
      </c>
      <c r="K369" s="120" t="s">
        <v>4534</v>
      </c>
      <c r="L369" s="25" t="s">
        <v>1012</v>
      </c>
      <c r="M369" s="26">
        <v>45038</v>
      </c>
      <c r="N369" s="26">
        <v>45050</v>
      </c>
      <c r="O369" s="25" t="s">
        <v>54</v>
      </c>
      <c r="P369" s="25" t="s">
        <v>54</v>
      </c>
      <c r="Q369" s="25" t="s">
        <v>55</v>
      </c>
      <c r="R369" s="25">
        <v>247</v>
      </c>
      <c r="S369" s="25" t="s">
        <v>4576</v>
      </c>
      <c r="T369" s="25" t="s">
        <v>4576</v>
      </c>
      <c r="U369" s="25" t="e">
        <v>#NAME?</v>
      </c>
      <c r="V369" s="25" t="s">
        <v>80</v>
      </c>
      <c r="W369" s="25" t="s">
        <v>68</v>
      </c>
      <c r="X369" s="23">
        <v>45087</v>
      </c>
      <c r="Y369" s="23">
        <v>45094</v>
      </c>
      <c r="Z369" s="23">
        <v>45087</v>
      </c>
      <c r="AA369" s="23">
        <v>45087</v>
      </c>
      <c r="AB369" s="25" t="s">
        <v>58</v>
      </c>
      <c r="AC369" s="23">
        <v>45090</v>
      </c>
      <c r="AD369" s="25" t="s">
        <v>58</v>
      </c>
      <c r="AE369" s="23">
        <v>45092</v>
      </c>
      <c r="AF369" s="23">
        <v>45094</v>
      </c>
      <c r="AG369" s="23">
        <v>45094</v>
      </c>
      <c r="AH369" s="26">
        <v>45101</v>
      </c>
      <c r="AI369" s="25">
        <v>82</v>
      </c>
      <c r="AJ369" s="25">
        <v>11</v>
      </c>
      <c r="AK369" s="25">
        <v>71</v>
      </c>
      <c r="AL369" s="25" t="s">
        <v>15</v>
      </c>
      <c r="AM369" s="25" t="s">
        <v>4536</v>
      </c>
      <c r="AN369" s="25">
        <v>24</v>
      </c>
      <c r="AO369" s="27"/>
      <c r="AP369" s="25" t="s">
        <v>82</v>
      </c>
      <c r="AQ369" s="25" t="s">
        <v>82</v>
      </c>
      <c r="AR369" s="25" t="s">
        <v>60</v>
      </c>
      <c r="AS369" s="25" t="s">
        <v>55</v>
      </c>
      <c r="AT369" s="25" t="s">
        <v>61</v>
      </c>
      <c r="AU369" s="25" t="s">
        <v>62</v>
      </c>
      <c r="AV369" s="25" t="s">
        <v>63</v>
      </c>
      <c r="AW369" s="25" t="s">
        <v>63</v>
      </c>
      <c r="AX369" s="25" t="s">
        <v>63</v>
      </c>
      <c r="AY369" s="25" t="s">
        <v>64</v>
      </c>
      <c r="AZ369" s="25" t="s">
        <v>3822</v>
      </c>
      <c r="BA369" s="26">
        <v>45050</v>
      </c>
      <c r="BB369" s="25">
        <v>5</v>
      </c>
      <c r="BC369" s="25">
        <v>2023</v>
      </c>
      <c r="BD369" s="25" t="s">
        <v>63</v>
      </c>
      <c r="BE369" s="25" t="s">
        <v>63</v>
      </c>
      <c r="BF369" s="25" t="s">
        <v>63</v>
      </c>
      <c r="BG369" s="25" t="s">
        <v>64</v>
      </c>
      <c r="BH369" s="27" t="s">
        <v>4513</v>
      </c>
      <c r="BI369" s="27" t="s">
        <v>4513</v>
      </c>
      <c r="BJ369" s="27"/>
      <c r="BK369" s="27"/>
      <c r="BL369" s="25" t="s">
        <v>4513</v>
      </c>
      <c r="BM369" s="27" t="s">
        <v>4513</v>
      </c>
      <c r="BN369" s="27" t="s">
        <v>4513</v>
      </c>
      <c r="BO369" s="27"/>
      <c r="BP369" s="27"/>
      <c r="BQ369" s="25" t="s">
        <v>64</v>
      </c>
      <c r="BR369" s="27"/>
      <c r="BS369" s="27"/>
      <c r="BT369" s="25">
        <v>82</v>
      </c>
      <c r="BU369" s="27"/>
      <c r="BV369" s="25"/>
      <c r="BW369" s="25"/>
      <c r="BX369" s="25">
        <v>2023</v>
      </c>
      <c r="BY369" s="95" t="str">
        <f>IFERROR(
IF(OR(AZ369="anulado",AZ369="stand by"),CONCATENATE(AZ369,": ",AT369),
IF(OR(YEAR(BA369)=2022,YEAR(BA369)=2023),CONCATENATE("Se activó en ",YEAR(BA369)),
IF(AND(OR(AZ369="En proceso",AZ369="facturando"),AND(AV369="-",BA369="")),"Por revisar",
IF(BA369="",IF(AV369="NUEVAS",CONCATENATE("Estado: ",AZ369,", ",AV369),
IF(AX369=Meses!$A$3,"Por revisar",
IF(AT369="","Sin registro","En programación Frcst."))),"En programación")))),
"Error")</f>
        <v>Se activó en 2023</v>
      </c>
      <c r="BZ369" s="14" t="str">
        <f t="shared" si="15"/>
        <v/>
      </c>
      <c r="CA369" s="95" t="str">
        <f>IF(BY369="En programación Frcst.",VLOOKUP(AX369,Meses!$A$1:$H$14,3+HLOOKUP(Cronograma!AV369,Meses!$D$1:$G$2,2,FALSE),FALSE),
IF(BY369="En programación",BA369,""))</f>
        <v/>
      </c>
      <c r="CB369" s="95" t="str">
        <f t="shared" si="16"/>
        <v/>
      </c>
      <c r="CC369" s="91" t="str">
        <f>IFERROR(
(VLOOKUP(MONTH(CA369),Meses!$B$3:$C$14,2,FALSE)-DAY(CA369))/VLOOKUP(MONTH(CA369),Meses!$B$3:$C$14,2,FALSE)*CD369,
"")</f>
        <v/>
      </c>
      <c r="CD369" s="92">
        <f t="shared" si="17"/>
        <v>247</v>
      </c>
    </row>
    <row r="370" spans="1:82" ht="47.4" thickBot="1" x14ac:dyDescent="0.6">
      <c r="A370" s="19" t="s">
        <v>1006</v>
      </c>
      <c r="B370" s="19" t="s">
        <v>1087</v>
      </c>
      <c r="C370" s="19" t="s">
        <v>1088</v>
      </c>
      <c r="D370" s="19" t="s">
        <v>53</v>
      </c>
      <c r="E370" s="21">
        <v>45019</v>
      </c>
      <c r="F370" s="21">
        <v>45083.604513888888</v>
      </c>
      <c r="G370" s="21">
        <v>45019</v>
      </c>
      <c r="H370" s="21">
        <v>45030</v>
      </c>
      <c r="I370" s="21">
        <v>45080</v>
      </c>
      <c r="J370" s="21">
        <v>45080</v>
      </c>
      <c r="K370" s="119" t="s">
        <v>4534</v>
      </c>
      <c r="L370" s="19" t="s">
        <v>1009</v>
      </c>
      <c r="M370" s="21">
        <v>45031</v>
      </c>
      <c r="N370" s="21">
        <v>45043</v>
      </c>
      <c r="O370" s="19" t="s">
        <v>54</v>
      </c>
      <c r="P370" s="19" t="s">
        <v>54</v>
      </c>
      <c r="Q370" s="19" t="s">
        <v>55</v>
      </c>
      <c r="R370" s="19">
        <v>1894</v>
      </c>
      <c r="S370" s="19" t="s">
        <v>4602</v>
      </c>
      <c r="T370" s="19" t="s">
        <v>4602</v>
      </c>
      <c r="U370" s="19" t="e">
        <v>#NAME?</v>
      </c>
      <c r="V370" s="19" t="s">
        <v>80</v>
      </c>
      <c r="W370" s="19" t="s">
        <v>68</v>
      </c>
      <c r="X370" s="23">
        <v>45066</v>
      </c>
      <c r="Y370" s="23">
        <v>45073</v>
      </c>
      <c r="Z370" s="23">
        <v>45066</v>
      </c>
      <c r="AA370" s="23">
        <v>45066</v>
      </c>
      <c r="AB370" s="19" t="s">
        <v>58</v>
      </c>
      <c r="AC370" s="23">
        <v>45069</v>
      </c>
      <c r="AD370" s="19" t="s">
        <v>58</v>
      </c>
      <c r="AE370" s="23">
        <v>45071</v>
      </c>
      <c r="AF370" s="23">
        <v>45073</v>
      </c>
      <c r="AG370" s="23">
        <v>45073</v>
      </c>
      <c r="AH370" s="21">
        <v>45080</v>
      </c>
      <c r="AI370" s="19">
        <v>61</v>
      </c>
      <c r="AJ370" s="19">
        <v>11</v>
      </c>
      <c r="AK370" s="19">
        <v>50</v>
      </c>
      <c r="AL370" s="19" t="s">
        <v>15</v>
      </c>
      <c r="AM370" s="19" t="s">
        <v>4536</v>
      </c>
      <c r="AN370" s="19">
        <v>3</v>
      </c>
      <c r="AO370" s="22"/>
      <c r="AP370" s="19" t="s">
        <v>82</v>
      </c>
      <c r="AQ370" s="19" t="s">
        <v>82</v>
      </c>
      <c r="AR370" s="19" t="s">
        <v>60</v>
      </c>
      <c r="AS370" s="19" t="s">
        <v>55</v>
      </c>
      <c r="AT370" s="19" t="s">
        <v>61</v>
      </c>
      <c r="AU370" s="19" t="s">
        <v>62</v>
      </c>
      <c r="AV370" s="19" t="s">
        <v>63</v>
      </c>
      <c r="AW370" s="19" t="s">
        <v>63</v>
      </c>
      <c r="AX370" s="19" t="s">
        <v>63</v>
      </c>
      <c r="AY370" s="19" t="s">
        <v>64</v>
      </c>
      <c r="AZ370" s="19" t="s">
        <v>3822</v>
      </c>
      <c r="BA370" s="21">
        <v>45043</v>
      </c>
      <c r="BB370" s="19">
        <v>4</v>
      </c>
      <c r="BC370" s="19">
        <v>2023</v>
      </c>
      <c r="BD370" s="19" t="s">
        <v>63</v>
      </c>
      <c r="BE370" s="19" t="s">
        <v>63</v>
      </c>
      <c r="BF370" s="19" t="s">
        <v>63</v>
      </c>
      <c r="BG370" s="19" t="s">
        <v>64</v>
      </c>
      <c r="BH370" s="22" t="s">
        <v>4513</v>
      </c>
      <c r="BI370" s="22" t="s">
        <v>4513</v>
      </c>
      <c r="BJ370" s="22"/>
      <c r="BK370" s="22"/>
      <c r="BL370" s="19" t="s">
        <v>4513</v>
      </c>
      <c r="BM370" s="22" t="s">
        <v>4513</v>
      </c>
      <c r="BN370" s="22" t="s">
        <v>4513</v>
      </c>
      <c r="BO370" s="22"/>
      <c r="BP370" s="22"/>
      <c r="BQ370" s="19" t="s">
        <v>64</v>
      </c>
      <c r="BR370" s="22"/>
      <c r="BS370" s="22"/>
      <c r="BT370" s="19">
        <v>61</v>
      </c>
      <c r="BU370" s="22"/>
      <c r="BV370" s="19"/>
      <c r="BW370" s="19"/>
      <c r="BX370" s="19">
        <v>2023</v>
      </c>
      <c r="BY370" s="95" t="str">
        <f>IFERROR(
IF(OR(AZ370="anulado",AZ370="stand by"),CONCATENATE(AZ370,": ",AT370),
IF(OR(YEAR(BA370)=2022,YEAR(BA370)=2023),CONCATENATE("Se activó en ",YEAR(BA370)),
IF(AND(OR(AZ370="En proceso",AZ370="facturando"),AND(AV370="-",BA370="")),"Por revisar",
IF(BA370="",IF(AV370="NUEVAS",CONCATENATE("Estado: ",AZ370,", ",AV370),
IF(AX370=Meses!$A$3,"Por revisar",
IF(AT370="","Sin registro","En programación Frcst."))),"En programación")))),
"Error")</f>
        <v>Se activó en 2023</v>
      </c>
      <c r="BZ370" s="14" t="str">
        <f t="shared" si="15"/>
        <v/>
      </c>
      <c r="CA370" s="95" t="str">
        <f>IF(BY370="En programación Frcst.",VLOOKUP(AX370,Meses!$A$1:$H$14,3+HLOOKUP(Cronograma!AV370,Meses!$D$1:$G$2,2,FALSE),FALSE),
IF(BY370="En programación",BA370,""))</f>
        <v/>
      </c>
      <c r="CB370" s="95" t="str">
        <f t="shared" si="16"/>
        <v/>
      </c>
      <c r="CC370" s="91" t="str">
        <f>IFERROR(
(VLOOKUP(MONTH(CA370),Meses!$B$3:$C$14,2,FALSE)-DAY(CA370))/VLOOKUP(MONTH(CA370),Meses!$B$3:$C$14,2,FALSE)*CD370,
"")</f>
        <v/>
      </c>
      <c r="CD370" s="92">
        <f t="shared" si="17"/>
        <v>1894</v>
      </c>
    </row>
    <row r="371" spans="1:82" ht="47.4" thickBot="1" x14ac:dyDescent="0.6">
      <c r="A371" s="25" t="s">
        <v>1006</v>
      </c>
      <c r="B371" s="25" t="s">
        <v>1089</v>
      </c>
      <c r="C371" s="25" t="s">
        <v>1090</v>
      </c>
      <c r="D371" s="25" t="s">
        <v>53</v>
      </c>
      <c r="E371" s="26">
        <v>45019</v>
      </c>
      <c r="F371" s="26">
        <v>45083.604513888888</v>
      </c>
      <c r="G371" s="26">
        <v>45019</v>
      </c>
      <c r="H371" s="26">
        <v>45030</v>
      </c>
      <c r="I371" s="26">
        <v>45080</v>
      </c>
      <c r="J371" s="26">
        <v>45080</v>
      </c>
      <c r="K371" s="120" t="s">
        <v>4534</v>
      </c>
      <c r="L371" s="25" t="s">
        <v>1009</v>
      </c>
      <c r="M371" s="26">
        <v>45031</v>
      </c>
      <c r="N371" s="26">
        <v>45043</v>
      </c>
      <c r="O371" s="25" t="s">
        <v>54</v>
      </c>
      <c r="P371" s="25" t="s">
        <v>54</v>
      </c>
      <c r="Q371" s="25" t="s">
        <v>55</v>
      </c>
      <c r="R371" s="25">
        <v>2991</v>
      </c>
      <c r="S371" s="25" t="s">
        <v>4602</v>
      </c>
      <c r="T371" s="25" t="s">
        <v>4602</v>
      </c>
      <c r="U371" s="25" t="e">
        <v>#NAME?</v>
      </c>
      <c r="V371" s="25" t="s">
        <v>80</v>
      </c>
      <c r="W371" s="25" t="s">
        <v>68</v>
      </c>
      <c r="X371" s="23">
        <v>45066</v>
      </c>
      <c r="Y371" s="23">
        <v>45073</v>
      </c>
      <c r="Z371" s="23">
        <v>45066</v>
      </c>
      <c r="AA371" s="23">
        <v>45066</v>
      </c>
      <c r="AB371" s="25" t="s">
        <v>58</v>
      </c>
      <c r="AC371" s="23">
        <v>45069</v>
      </c>
      <c r="AD371" s="25" t="s">
        <v>58</v>
      </c>
      <c r="AE371" s="23">
        <v>45071</v>
      </c>
      <c r="AF371" s="23">
        <v>45073</v>
      </c>
      <c r="AG371" s="23">
        <v>45073</v>
      </c>
      <c r="AH371" s="26">
        <v>45080</v>
      </c>
      <c r="AI371" s="25">
        <v>61</v>
      </c>
      <c r="AJ371" s="25">
        <v>11</v>
      </c>
      <c r="AK371" s="25">
        <v>50</v>
      </c>
      <c r="AL371" s="25" t="s">
        <v>15</v>
      </c>
      <c r="AM371" s="25" t="s">
        <v>4536</v>
      </c>
      <c r="AN371" s="25">
        <v>3</v>
      </c>
      <c r="AO371" s="27"/>
      <c r="AP371" s="25" t="s">
        <v>82</v>
      </c>
      <c r="AQ371" s="25" t="s">
        <v>82</v>
      </c>
      <c r="AR371" s="25" t="s">
        <v>60</v>
      </c>
      <c r="AS371" s="25" t="s">
        <v>55</v>
      </c>
      <c r="AT371" s="25" t="s">
        <v>61</v>
      </c>
      <c r="AU371" s="25" t="s">
        <v>62</v>
      </c>
      <c r="AV371" s="25" t="s">
        <v>63</v>
      </c>
      <c r="AW371" s="25" t="s">
        <v>63</v>
      </c>
      <c r="AX371" s="25" t="s">
        <v>63</v>
      </c>
      <c r="AY371" s="25" t="s">
        <v>64</v>
      </c>
      <c r="AZ371" s="25" t="s">
        <v>3822</v>
      </c>
      <c r="BA371" s="26">
        <v>45043</v>
      </c>
      <c r="BB371" s="25">
        <v>4</v>
      </c>
      <c r="BC371" s="25">
        <v>2023</v>
      </c>
      <c r="BD371" s="25" t="s">
        <v>63</v>
      </c>
      <c r="BE371" s="25" t="s">
        <v>63</v>
      </c>
      <c r="BF371" s="25" t="s">
        <v>63</v>
      </c>
      <c r="BG371" s="25" t="s">
        <v>64</v>
      </c>
      <c r="BH371" s="27" t="s">
        <v>4513</v>
      </c>
      <c r="BI371" s="27" t="s">
        <v>4513</v>
      </c>
      <c r="BJ371" s="27"/>
      <c r="BK371" s="27"/>
      <c r="BL371" s="25" t="s">
        <v>4513</v>
      </c>
      <c r="BM371" s="27" t="s">
        <v>4513</v>
      </c>
      <c r="BN371" s="27" t="s">
        <v>4513</v>
      </c>
      <c r="BO371" s="27"/>
      <c r="BP371" s="27"/>
      <c r="BQ371" s="25" t="s">
        <v>64</v>
      </c>
      <c r="BR371" s="27"/>
      <c r="BS371" s="27"/>
      <c r="BT371" s="25">
        <v>61</v>
      </c>
      <c r="BU371" s="27"/>
      <c r="BV371" s="25"/>
      <c r="BW371" s="25"/>
      <c r="BX371" s="25">
        <v>2023</v>
      </c>
      <c r="BY371" s="95" t="str">
        <f>IFERROR(
IF(OR(AZ371="anulado",AZ371="stand by"),CONCATENATE(AZ371,": ",AT371),
IF(OR(YEAR(BA371)=2022,YEAR(BA371)=2023),CONCATENATE("Se activó en ",YEAR(BA371)),
IF(AND(OR(AZ371="En proceso",AZ371="facturando"),AND(AV371="-",BA371="")),"Por revisar",
IF(BA371="",IF(AV371="NUEVAS",CONCATENATE("Estado: ",AZ371,", ",AV371),
IF(AX371=Meses!$A$3,"Por revisar",
IF(AT371="","Sin registro","En programación Frcst."))),"En programación")))),
"Error")</f>
        <v>Se activó en 2023</v>
      </c>
      <c r="BZ371" s="14" t="str">
        <f t="shared" si="15"/>
        <v/>
      </c>
      <c r="CA371" s="95" t="str">
        <f>IF(BY371="En programación Frcst.",VLOOKUP(AX371,Meses!$A$1:$H$14,3+HLOOKUP(Cronograma!AV371,Meses!$D$1:$G$2,2,FALSE),FALSE),
IF(BY371="En programación",BA371,""))</f>
        <v/>
      </c>
      <c r="CB371" s="95" t="str">
        <f t="shared" si="16"/>
        <v/>
      </c>
      <c r="CC371" s="91" t="str">
        <f>IFERROR(
(VLOOKUP(MONTH(CA371),Meses!$B$3:$C$14,2,FALSE)-DAY(CA371))/VLOOKUP(MONTH(CA371),Meses!$B$3:$C$14,2,FALSE)*CD371,
"")</f>
        <v/>
      </c>
      <c r="CD371" s="92">
        <f t="shared" si="17"/>
        <v>2991</v>
      </c>
    </row>
    <row r="372" spans="1:82" ht="47.4" thickBot="1" x14ac:dyDescent="0.6">
      <c r="A372" s="19" t="s">
        <v>1006</v>
      </c>
      <c r="B372" s="19" t="s">
        <v>1091</v>
      </c>
      <c r="C372" s="19" t="s">
        <v>1092</v>
      </c>
      <c r="D372" s="19" t="s">
        <v>53</v>
      </c>
      <c r="E372" s="21">
        <v>45019</v>
      </c>
      <c r="F372" s="21">
        <v>45083.604513888888</v>
      </c>
      <c r="G372" s="21">
        <v>45019</v>
      </c>
      <c r="H372" s="21">
        <v>45030</v>
      </c>
      <c r="I372" s="21">
        <v>45080</v>
      </c>
      <c r="J372" s="21">
        <v>45080</v>
      </c>
      <c r="K372" s="119" t="s">
        <v>4534</v>
      </c>
      <c r="L372" s="19" t="s">
        <v>1009</v>
      </c>
      <c r="M372" s="21">
        <v>45031</v>
      </c>
      <c r="N372" s="21">
        <v>45043</v>
      </c>
      <c r="O372" s="19" t="s">
        <v>54</v>
      </c>
      <c r="P372" s="19" t="s">
        <v>54</v>
      </c>
      <c r="Q372" s="19" t="s">
        <v>55</v>
      </c>
      <c r="R372" s="19">
        <v>3696</v>
      </c>
      <c r="S372" s="19" t="s">
        <v>4602</v>
      </c>
      <c r="T372" s="19" t="s">
        <v>4602</v>
      </c>
      <c r="U372" s="19" t="e">
        <v>#NAME?</v>
      </c>
      <c r="V372" s="19" t="s">
        <v>136</v>
      </c>
      <c r="W372" s="19" t="s">
        <v>155</v>
      </c>
      <c r="X372" s="23">
        <v>45061</v>
      </c>
      <c r="Y372" s="23">
        <v>45068</v>
      </c>
      <c r="Z372" s="23">
        <v>45061</v>
      </c>
      <c r="AA372" s="23">
        <v>45061</v>
      </c>
      <c r="AB372" s="19" t="s">
        <v>58</v>
      </c>
      <c r="AC372" s="23">
        <v>45064</v>
      </c>
      <c r="AD372" s="23">
        <v>45066</v>
      </c>
      <c r="AE372" s="23">
        <v>45071</v>
      </c>
      <c r="AF372" s="23">
        <v>45073</v>
      </c>
      <c r="AG372" s="23">
        <v>45073</v>
      </c>
      <c r="AH372" s="21">
        <v>45080</v>
      </c>
      <c r="AI372" s="19">
        <v>61</v>
      </c>
      <c r="AJ372" s="19">
        <v>11</v>
      </c>
      <c r="AK372" s="19">
        <v>50</v>
      </c>
      <c r="AL372" s="19" t="s">
        <v>15</v>
      </c>
      <c r="AM372" s="19" t="s">
        <v>4536</v>
      </c>
      <c r="AN372" s="19">
        <v>3</v>
      </c>
      <c r="AO372" s="22"/>
      <c r="AP372" s="19" t="s">
        <v>82</v>
      </c>
      <c r="AQ372" s="19" t="s">
        <v>82</v>
      </c>
      <c r="AR372" s="19" t="s">
        <v>60</v>
      </c>
      <c r="AS372" s="19" t="s">
        <v>55</v>
      </c>
      <c r="AT372" s="19" t="s">
        <v>61</v>
      </c>
      <c r="AU372" s="19" t="s">
        <v>62</v>
      </c>
      <c r="AV372" s="19" t="s">
        <v>63</v>
      </c>
      <c r="AW372" s="19" t="s">
        <v>63</v>
      </c>
      <c r="AX372" s="19" t="s">
        <v>63</v>
      </c>
      <c r="AY372" s="19" t="s">
        <v>64</v>
      </c>
      <c r="AZ372" s="19" t="s">
        <v>3822</v>
      </c>
      <c r="BA372" s="21">
        <v>45043</v>
      </c>
      <c r="BB372" s="19">
        <v>4</v>
      </c>
      <c r="BC372" s="19">
        <v>2023</v>
      </c>
      <c r="BD372" s="19" t="s">
        <v>63</v>
      </c>
      <c r="BE372" s="19" t="s">
        <v>63</v>
      </c>
      <c r="BF372" s="19" t="s">
        <v>63</v>
      </c>
      <c r="BG372" s="19" t="s">
        <v>64</v>
      </c>
      <c r="BH372" s="22" t="s">
        <v>4513</v>
      </c>
      <c r="BI372" s="22" t="s">
        <v>4513</v>
      </c>
      <c r="BJ372" s="22"/>
      <c r="BK372" s="22"/>
      <c r="BL372" s="19" t="s">
        <v>4513</v>
      </c>
      <c r="BM372" s="22" t="s">
        <v>4513</v>
      </c>
      <c r="BN372" s="22" t="s">
        <v>4513</v>
      </c>
      <c r="BO372" s="22"/>
      <c r="BP372" s="22"/>
      <c r="BQ372" s="19" t="s">
        <v>64</v>
      </c>
      <c r="BR372" s="22"/>
      <c r="BS372" s="22"/>
      <c r="BT372" s="19">
        <v>61</v>
      </c>
      <c r="BU372" s="22"/>
      <c r="BV372" s="19"/>
      <c r="BW372" s="19"/>
      <c r="BX372" s="19">
        <v>2023</v>
      </c>
      <c r="BY372" s="95" t="str">
        <f>IFERROR(
IF(OR(AZ372="anulado",AZ372="stand by"),CONCATENATE(AZ372,": ",AT372),
IF(OR(YEAR(BA372)=2022,YEAR(BA372)=2023),CONCATENATE("Se activó en ",YEAR(BA372)),
IF(AND(OR(AZ372="En proceso",AZ372="facturando"),AND(AV372="-",BA372="")),"Por revisar",
IF(BA372="",IF(AV372="NUEVAS",CONCATENATE("Estado: ",AZ372,", ",AV372),
IF(AX372=Meses!$A$3,"Por revisar",
IF(AT372="","Sin registro","En programación Frcst."))),"En programación")))),
"Error")</f>
        <v>Se activó en 2023</v>
      </c>
      <c r="BZ372" s="14" t="str">
        <f t="shared" si="15"/>
        <v/>
      </c>
      <c r="CA372" s="95" t="str">
        <f>IF(BY372="En programación Frcst.",VLOOKUP(AX372,Meses!$A$1:$H$14,3+HLOOKUP(Cronograma!AV372,Meses!$D$1:$G$2,2,FALSE),FALSE),
IF(BY372="En programación",BA372,""))</f>
        <v/>
      </c>
      <c r="CB372" s="95" t="str">
        <f t="shared" si="16"/>
        <v/>
      </c>
      <c r="CC372" s="91" t="str">
        <f>IFERROR(
(VLOOKUP(MONTH(CA372),Meses!$B$3:$C$14,2,FALSE)-DAY(CA372))/VLOOKUP(MONTH(CA372),Meses!$B$3:$C$14,2,FALSE)*CD372,
"")</f>
        <v/>
      </c>
      <c r="CD372" s="92">
        <f t="shared" si="17"/>
        <v>3696</v>
      </c>
    </row>
    <row r="373" spans="1:82" ht="31.8" thickBot="1" x14ac:dyDescent="0.6">
      <c r="A373" s="25" t="s">
        <v>1006</v>
      </c>
      <c r="B373" s="25" t="s">
        <v>1093</v>
      </c>
      <c r="C373" s="25" t="s">
        <v>1094</v>
      </c>
      <c r="D373" s="25" t="s">
        <v>53</v>
      </c>
      <c r="E373" s="26">
        <v>45019</v>
      </c>
      <c r="F373" s="26">
        <v>45083.604513888888</v>
      </c>
      <c r="G373" s="26">
        <v>45019</v>
      </c>
      <c r="H373" s="26">
        <v>45030</v>
      </c>
      <c r="I373" s="26">
        <v>45080</v>
      </c>
      <c r="J373" s="26">
        <v>45080</v>
      </c>
      <c r="K373" s="120" t="s">
        <v>4534</v>
      </c>
      <c r="L373" s="25" t="s">
        <v>1009</v>
      </c>
      <c r="M373" s="26">
        <v>45031</v>
      </c>
      <c r="N373" s="26">
        <v>45043</v>
      </c>
      <c r="O373" s="25" t="s">
        <v>54</v>
      </c>
      <c r="P373" s="25" t="s">
        <v>54</v>
      </c>
      <c r="Q373" s="25" t="s">
        <v>55</v>
      </c>
      <c r="R373" s="25">
        <v>2400</v>
      </c>
      <c r="S373" s="25" t="s">
        <v>4602</v>
      </c>
      <c r="T373" s="25" t="s">
        <v>4602</v>
      </c>
      <c r="U373" s="25" t="e">
        <v>#NAME?</v>
      </c>
      <c r="V373" s="25" t="s">
        <v>136</v>
      </c>
      <c r="W373" s="25" t="s">
        <v>155</v>
      </c>
      <c r="X373" s="23">
        <v>45061</v>
      </c>
      <c r="Y373" s="23">
        <v>45068</v>
      </c>
      <c r="Z373" s="23">
        <v>45061</v>
      </c>
      <c r="AA373" s="23">
        <v>45061</v>
      </c>
      <c r="AB373" s="25" t="s">
        <v>58</v>
      </c>
      <c r="AC373" s="23">
        <v>45064</v>
      </c>
      <c r="AD373" s="23">
        <v>45066</v>
      </c>
      <c r="AE373" s="23">
        <v>45071</v>
      </c>
      <c r="AF373" s="23">
        <v>45073</v>
      </c>
      <c r="AG373" s="23">
        <v>45073</v>
      </c>
      <c r="AH373" s="26">
        <v>45080</v>
      </c>
      <c r="AI373" s="25">
        <v>61</v>
      </c>
      <c r="AJ373" s="25">
        <v>11</v>
      </c>
      <c r="AK373" s="25">
        <v>50</v>
      </c>
      <c r="AL373" s="25" t="s">
        <v>15</v>
      </c>
      <c r="AM373" s="25" t="s">
        <v>4536</v>
      </c>
      <c r="AN373" s="25">
        <v>3</v>
      </c>
      <c r="AO373" s="27"/>
      <c r="AP373" s="25" t="s">
        <v>82</v>
      </c>
      <c r="AQ373" s="25" t="s">
        <v>82</v>
      </c>
      <c r="AR373" s="25" t="s">
        <v>60</v>
      </c>
      <c r="AS373" s="25" t="s">
        <v>55</v>
      </c>
      <c r="AT373" s="25" t="s">
        <v>61</v>
      </c>
      <c r="AU373" s="25" t="s">
        <v>62</v>
      </c>
      <c r="AV373" s="25" t="s">
        <v>63</v>
      </c>
      <c r="AW373" s="25" t="s">
        <v>63</v>
      </c>
      <c r="AX373" s="25" t="s">
        <v>63</v>
      </c>
      <c r="AY373" s="25" t="s">
        <v>64</v>
      </c>
      <c r="AZ373" s="25" t="s">
        <v>3822</v>
      </c>
      <c r="BA373" s="26">
        <v>45043</v>
      </c>
      <c r="BB373" s="25">
        <v>4</v>
      </c>
      <c r="BC373" s="25">
        <v>2023</v>
      </c>
      <c r="BD373" s="25" t="s">
        <v>63</v>
      </c>
      <c r="BE373" s="25" t="s">
        <v>63</v>
      </c>
      <c r="BF373" s="25" t="s">
        <v>63</v>
      </c>
      <c r="BG373" s="25" t="s">
        <v>64</v>
      </c>
      <c r="BH373" s="27" t="s">
        <v>4513</v>
      </c>
      <c r="BI373" s="27" t="s">
        <v>4513</v>
      </c>
      <c r="BJ373" s="27"/>
      <c r="BK373" s="27"/>
      <c r="BL373" s="25" t="s">
        <v>4513</v>
      </c>
      <c r="BM373" s="27" t="s">
        <v>4513</v>
      </c>
      <c r="BN373" s="27" t="s">
        <v>4513</v>
      </c>
      <c r="BO373" s="27"/>
      <c r="BP373" s="27"/>
      <c r="BQ373" s="25" t="s">
        <v>64</v>
      </c>
      <c r="BR373" s="27"/>
      <c r="BS373" s="27"/>
      <c r="BT373" s="25">
        <v>61</v>
      </c>
      <c r="BU373" s="27"/>
      <c r="BV373" s="25"/>
      <c r="BW373" s="25"/>
      <c r="BX373" s="25">
        <v>2023</v>
      </c>
      <c r="BY373" s="95" t="str">
        <f>IFERROR(
IF(OR(AZ373="anulado",AZ373="stand by"),CONCATENATE(AZ373,": ",AT373),
IF(OR(YEAR(BA373)=2022,YEAR(BA373)=2023),CONCATENATE("Se activó en ",YEAR(BA373)),
IF(AND(OR(AZ373="En proceso",AZ373="facturando"),AND(AV373="-",BA373="")),"Por revisar",
IF(BA373="",IF(AV373="NUEVAS",CONCATENATE("Estado: ",AZ373,", ",AV373),
IF(AX373=Meses!$A$3,"Por revisar",
IF(AT373="","Sin registro","En programación Frcst."))),"En programación")))),
"Error")</f>
        <v>Se activó en 2023</v>
      </c>
      <c r="BZ373" s="14" t="str">
        <f t="shared" si="15"/>
        <v/>
      </c>
      <c r="CA373" s="95" t="str">
        <f>IF(BY373="En programación Frcst.",VLOOKUP(AX373,Meses!$A$1:$H$14,3+HLOOKUP(Cronograma!AV373,Meses!$D$1:$G$2,2,FALSE),FALSE),
IF(BY373="En programación",BA373,""))</f>
        <v/>
      </c>
      <c r="CB373" s="95" t="str">
        <f t="shared" si="16"/>
        <v/>
      </c>
      <c r="CC373" s="91" t="str">
        <f>IFERROR(
(VLOOKUP(MONTH(CA373),Meses!$B$3:$C$14,2,FALSE)-DAY(CA373))/VLOOKUP(MONTH(CA373),Meses!$B$3:$C$14,2,FALSE)*CD373,
"")</f>
        <v/>
      </c>
      <c r="CD373" s="92">
        <f t="shared" si="17"/>
        <v>2400</v>
      </c>
    </row>
    <row r="374" spans="1:82" ht="47.4" thickBot="1" x14ac:dyDescent="0.6">
      <c r="A374" s="19" t="s">
        <v>1006</v>
      </c>
      <c r="B374" s="19" t="s">
        <v>1095</v>
      </c>
      <c r="C374" s="19" t="s">
        <v>1096</v>
      </c>
      <c r="D374" s="19" t="s">
        <v>53</v>
      </c>
      <c r="E374" s="21">
        <v>45019</v>
      </c>
      <c r="F374" s="21">
        <v>45090.37703703704</v>
      </c>
      <c r="G374" s="21">
        <v>45019</v>
      </c>
      <c r="H374" s="21">
        <v>45030</v>
      </c>
      <c r="I374" s="21">
        <v>45087</v>
      </c>
      <c r="J374" s="21">
        <v>45087</v>
      </c>
      <c r="K374" s="119" t="s">
        <v>4534</v>
      </c>
      <c r="L374" s="19" t="s">
        <v>1009</v>
      </c>
      <c r="M374" s="21">
        <v>45031</v>
      </c>
      <c r="N374" s="21">
        <v>45043</v>
      </c>
      <c r="O374" s="19" t="s">
        <v>54</v>
      </c>
      <c r="P374" s="19" t="s">
        <v>54</v>
      </c>
      <c r="Q374" s="19" t="s">
        <v>55</v>
      </c>
      <c r="R374" s="19">
        <v>1632</v>
      </c>
      <c r="S374" s="19" t="s">
        <v>4535</v>
      </c>
      <c r="T374" s="19" t="s">
        <v>4535</v>
      </c>
      <c r="U374" s="19" t="e">
        <v>#NAME?</v>
      </c>
      <c r="V374" s="19" t="s">
        <v>136</v>
      </c>
      <c r="W374" s="19" t="s">
        <v>155</v>
      </c>
      <c r="X374" s="23">
        <v>45068</v>
      </c>
      <c r="Y374" s="23">
        <v>45075</v>
      </c>
      <c r="Z374" s="23">
        <v>45068</v>
      </c>
      <c r="AA374" s="23">
        <v>45068</v>
      </c>
      <c r="AB374" s="19" t="s">
        <v>58</v>
      </c>
      <c r="AC374" s="23">
        <v>45071</v>
      </c>
      <c r="AD374" s="23">
        <v>45073</v>
      </c>
      <c r="AE374" s="23">
        <v>45078</v>
      </c>
      <c r="AF374" s="23">
        <v>45080</v>
      </c>
      <c r="AG374" s="23">
        <v>45080</v>
      </c>
      <c r="AH374" s="21">
        <v>45087</v>
      </c>
      <c r="AI374" s="19">
        <v>68</v>
      </c>
      <c r="AJ374" s="19">
        <v>11</v>
      </c>
      <c r="AK374" s="19">
        <v>57</v>
      </c>
      <c r="AL374" s="19" t="s">
        <v>15</v>
      </c>
      <c r="AM374" s="19" t="s">
        <v>4536</v>
      </c>
      <c r="AN374" s="19">
        <v>10</v>
      </c>
      <c r="AO374" s="22"/>
      <c r="AP374" s="19" t="s">
        <v>82</v>
      </c>
      <c r="AQ374" s="19" t="s">
        <v>82</v>
      </c>
      <c r="AR374" s="19" t="s">
        <v>60</v>
      </c>
      <c r="AS374" s="19" t="s">
        <v>55</v>
      </c>
      <c r="AT374" s="19" t="s">
        <v>61</v>
      </c>
      <c r="AU374" s="19" t="s">
        <v>62</v>
      </c>
      <c r="AV374" s="19" t="s">
        <v>63</v>
      </c>
      <c r="AW374" s="19" t="s">
        <v>63</v>
      </c>
      <c r="AX374" s="19" t="s">
        <v>63</v>
      </c>
      <c r="AY374" s="19" t="s">
        <v>64</v>
      </c>
      <c r="AZ374" s="19" t="s">
        <v>3822</v>
      </c>
      <c r="BA374" s="21">
        <v>45043</v>
      </c>
      <c r="BB374" s="19">
        <v>4</v>
      </c>
      <c r="BC374" s="19">
        <v>2023</v>
      </c>
      <c r="BD374" s="19" t="s">
        <v>63</v>
      </c>
      <c r="BE374" s="19" t="s">
        <v>63</v>
      </c>
      <c r="BF374" s="19" t="s">
        <v>63</v>
      </c>
      <c r="BG374" s="19" t="s">
        <v>64</v>
      </c>
      <c r="BH374" s="22" t="s">
        <v>4513</v>
      </c>
      <c r="BI374" s="22" t="s">
        <v>4513</v>
      </c>
      <c r="BJ374" s="22"/>
      <c r="BK374" s="22"/>
      <c r="BL374" s="19" t="s">
        <v>4513</v>
      </c>
      <c r="BM374" s="22" t="s">
        <v>4513</v>
      </c>
      <c r="BN374" s="22" t="s">
        <v>4513</v>
      </c>
      <c r="BO374" s="22"/>
      <c r="BP374" s="22"/>
      <c r="BQ374" s="19" t="s">
        <v>64</v>
      </c>
      <c r="BR374" s="22"/>
      <c r="BS374" s="22"/>
      <c r="BT374" s="19">
        <v>68</v>
      </c>
      <c r="BU374" s="22"/>
      <c r="BV374" s="19"/>
      <c r="BW374" s="19"/>
      <c r="BX374" s="19">
        <v>2023</v>
      </c>
      <c r="BY374" s="95" t="str">
        <f>IFERROR(
IF(OR(AZ374="anulado",AZ374="stand by"),CONCATENATE(AZ374,": ",AT374),
IF(OR(YEAR(BA374)=2022,YEAR(BA374)=2023),CONCATENATE("Se activó en ",YEAR(BA374)),
IF(AND(OR(AZ374="En proceso",AZ374="facturando"),AND(AV374="-",BA374="")),"Por revisar",
IF(BA374="",IF(AV374="NUEVAS",CONCATENATE("Estado: ",AZ374,", ",AV374),
IF(AX374=Meses!$A$3,"Por revisar",
IF(AT374="","Sin registro","En programación Frcst."))),"En programación")))),
"Error")</f>
        <v>Se activó en 2023</v>
      </c>
      <c r="BZ374" s="14" t="str">
        <f t="shared" si="15"/>
        <v/>
      </c>
      <c r="CA374" s="95" t="str">
        <f>IF(BY374="En programación Frcst.",VLOOKUP(AX374,Meses!$A$1:$H$14,3+HLOOKUP(Cronograma!AV374,Meses!$D$1:$G$2,2,FALSE),FALSE),
IF(BY374="En programación",BA374,""))</f>
        <v/>
      </c>
      <c r="CB374" s="95" t="str">
        <f t="shared" si="16"/>
        <v/>
      </c>
      <c r="CC374" s="91" t="str">
        <f>IFERROR(
(VLOOKUP(MONTH(CA374),Meses!$B$3:$C$14,2,FALSE)-DAY(CA374))/VLOOKUP(MONTH(CA374),Meses!$B$3:$C$14,2,FALSE)*CD374,
"")</f>
        <v/>
      </c>
      <c r="CD374" s="92">
        <f t="shared" si="17"/>
        <v>1632</v>
      </c>
    </row>
    <row r="375" spans="1:82" ht="47.4" thickBot="1" x14ac:dyDescent="0.6">
      <c r="A375" s="25" t="s">
        <v>1006</v>
      </c>
      <c r="B375" s="25" t="s">
        <v>1097</v>
      </c>
      <c r="C375" s="25" t="s">
        <v>1098</v>
      </c>
      <c r="D375" s="25" t="s">
        <v>53</v>
      </c>
      <c r="E375" s="26">
        <v>45019</v>
      </c>
      <c r="F375" s="26">
        <v>45091.720891203702</v>
      </c>
      <c r="G375" s="26">
        <v>45019</v>
      </c>
      <c r="H375" s="26">
        <v>45030</v>
      </c>
      <c r="I375" s="26">
        <v>45087</v>
      </c>
      <c r="J375" s="26">
        <v>45087</v>
      </c>
      <c r="K375" s="120" t="s">
        <v>4534</v>
      </c>
      <c r="L375" s="25" t="s">
        <v>1009</v>
      </c>
      <c r="M375" s="26">
        <v>45031</v>
      </c>
      <c r="N375" s="26">
        <v>45043</v>
      </c>
      <c r="O375" s="25" t="s">
        <v>54</v>
      </c>
      <c r="P375" s="25" t="s">
        <v>54</v>
      </c>
      <c r="Q375" s="25" t="s">
        <v>55</v>
      </c>
      <c r="R375" s="25">
        <v>1344</v>
      </c>
      <c r="S375" s="25" t="s">
        <v>4535</v>
      </c>
      <c r="T375" s="25" t="s">
        <v>4535</v>
      </c>
      <c r="U375" s="25" t="e">
        <v>#NAME?</v>
      </c>
      <c r="V375" s="25" t="s">
        <v>136</v>
      </c>
      <c r="W375" s="25" t="s">
        <v>155</v>
      </c>
      <c r="X375" s="23">
        <v>45068</v>
      </c>
      <c r="Y375" s="23">
        <v>45075</v>
      </c>
      <c r="Z375" s="23">
        <v>45068</v>
      </c>
      <c r="AA375" s="23">
        <v>45068</v>
      </c>
      <c r="AB375" s="25" t="s">
        <v>58</v>
      </c>
      <c r="AC375" s="23">
        <v>45071</v>
      </c>
      <c r="AD375" s="23">
        <v>45073</v>
      </c>
      <c r="AE375" s="23">
        <v>45078</v>
      </c>
      <c r="AF375" s="23">
        <v>45080</v>
      </c>
      <c r="AG375" s="23">
        <v>45080</v>
      </c>
      <c r="AH375" s="26">
        <v>45087</v>
      </c>
      <c r="AI375" s="25">
        <v>68</v>
      </c>
      <c r="AJ375" s="25">
        <v>11</v>
      </c>
      <c r="AK375" s="25">
        <v>57</v>
      </c>
      <c r="AL375" s="25" t="s">
        <v>15</v>
      </c>
      <c r="AM375" s="25" t="s">
        <v>4536</v>
      </c>
      <c r="AN375" s="25">
        <v>10</v>
      </c>
      <c r="AO375" s="27"/>
      <c r="AP375" s="25" t="s">
        <v>82</v>
      </c>
      <c r="AQ375" s="25" t="s">
        <v>82</v>
      </c>
      <c r="AR375" s="25" t="s">
        <v>60</v>
      </c>
      <c r="AS375" s="25" t="s">
        <v>55</v>
      </c>
      <c r="AT375" s="25" t="s">
        <v>61</v>
      </c>
      <c r="AU375" s="25" t="s">
        <v>62</v>
      </c>
      <c r="AV375" s="25" t="s">
        <v>63</v>
      </c>
      <c r="AW375" s="25" t="s">
        <v>63</v>
      </c>
      <c r="AX375" s="25" t="s">
        <v>63</v>
      </c>
      <c r="AY375" s="25" t="s">
        <v>64</v>
      </c>
      <c r="AZ375" s="25" t="s">
        <v>3822</v>
      </c>
      <c r="BA375" s="26">
        <v>45043</v>
      </c>
      <c r="BB375" s="25">
        <v>4</v>
      </c>
      <c r="BC375" s="25">
        <v>2023</v>
      </c>
      <c r="BD375" s="25" t="s">
        <v>63</v>
      </c>
      <c r="BE375" s="25" t="s">
        <v>63</v>
      </c>
      <c r="BF375" s="25" t="s">
        <v>63</v>
      </c>
      <c r="BG375" s="25" t="s">
        <v>64</v>
      </c>
      <c r="BH375" s="27" t="s">
        <v>4513</v>
      </c>
      <c r="BI375" s="27" t="s">
        <v>4513</v>
      </c>
      <c r="BJ375" s="27"/>
      <c r="BK375" s="27"/>
      <c r="BL375" s="25" t="s">
        <v>4513</v>
      </c>
      <c r="BM375" s="27" t="s">
        <v>4513</v>
      </c>
      <c r="BN375" s="27" t="s">
        <v>4513</v>
      </c>
      <c r="BO375" s="27"/>
      <c r="BP375" s="27"/>
      <c r="BQ375" s="25" t="s">
        <v>64</v>
      </c>
      <c r="BR375" s="27"/>
      <c r="BS375" s="27"/>
      <c r="BT375" s="25">
        <v>68</v>
      </c>
      <c r="BU375" s="27"/>
      <c r="BV375" s="25"/>
      <c r="BW375" s="25"/>
      <c r="BX375" s="25">
        <v>2023</v>
      </c>
      <c r="BY375" s="95" t="str">
        <f>IFERROR(
IF(OR(AZ375="anulado",AZ375="stand by"),CONCATENATE(AZ375,": ",AT375),
IF(OR(YEAR(BA375)=2022,YEAR(BA375)=2023),CONCATENATE("Se activó en ",YEAR(BA375)),
IF(AND(OR(AZ375="En proceso",AZ375="facturando"),AND(AV375="-",BA375="")),"Por revisar",
IF(BA375="",IF(AV375="NUEVAS",CONCATENATE("Estado: ",AZ375,", ",AV375),
IF(AX375=Meses!$A$3,"Por revisar",
IF(AT375="","Sin registro","En programación Frcst."))),"En programación")))),
"Error")</f>
        <v>Se activó en 2023</v>
      </c>
      <c r="BZ375" s="14" t="str">
        <f t="shared" si="15"/>
        <v/>
      </c>
      <c r="CA375" s="95" t="str">
        <f>IF(BY375="En programación Frcst.",VLOOKUP(AX375,Meses!$A$1:$H$14,3+HLOOKUP(Cronograma!AV375,Meses!$D$1:$G$2,2,FALSE),FALSE),
IF(BY375="En programación",BA375,""))</f>
        <v/>
      </c>
      <c r="CB375" s="95" t="str">
        <f t="shared" si="16"/>
        <v/>
      </c>
      <c r="CC375" s="91" t="str">
        <f>IFERROR(
(VLOOKUP(MONTH(CA375),Meses!$B$3:$C$14,2,FALSE)-DAY(CA375))/VLOOKUP(MONTH(CA375),Meses!$B$3:$C$14,2,FALSE)*CD375,
"")</f>
        <v/>
      </c>
      <c r="CD375" s="92">
        <f t="shared" si="17"/>
        <v>1344</v>
      </c>
    </row>
    <row r="376" spans="1:82" ht="47.4" thickBot="1" x14ac:dyDescent="0.6">
      <c r="A376" s="19" t="s">
        <v>1006</v>
      </c>
      <c r="B376" s="19" t="s">
        <v>1099</v>
      </c>
      <c r="C376" s="19" t="s">
        <v>1100</v>
      </c>
      <c r="D376" s="19" t="s">
        <v>53</v>
      </c>
      <c r="E376" s="21">
        <v>45019</v>
      </c>
      <c r="F376" s="21">
        <v>45090.378275462957</v>
      </c>
      <c r="G376" s="21">
        <v>45019</v>
      </c>
      <c r="H376" s="21">
        <v>45030</v>
      </c>
      <c r="I376" s="21">
        <v>45089</v>
      </c>
      <c r="J376" s="21">
        <v>45089</v>
      </c>
      <c r="K376" s="119" t="s">
        <v>4534</v>
      </c>
      <c r="L376" s="19" t="s">
        <v>1009</v>
      </c>
      <c r="M376" s="21">
        <v>45031</v>
      </c>
      <c r="N376" s="21">
        <v>45043</v>
      </c>
      <c r="O376" s="19" t="s">
        <v>54</v>
      </c>
      <c r="P376" s="19" t="s">
        <v>54</v>
      </c>
      <c r="Q376" s="19" t="s">
        <v>55</v>
      </c>
      <c r="R376" s="19">
        <v>864</v>
      </c>
      <c r="S376" s="19" t="s">
        <v>4572</v>
      </c>
      <c r="T376" s="19" t="s">
        <v>4572</v>
      </c>
      <c r="U376" s="19" t="e">
        <v>#NAME?</v>
      </c>
      <c r="V376" s="19" t="s">
        <v>136</v>
      </c>
      <c r="W376" s="19" t="s">
        <v>155</v>
      </c>
      <c r="X376" s="23">
        <v>45070</v>
      </c>
      <c r="Y376" s="23">
        <v>45077</v>
      </c>
      <c r="Z376" s="23">
        <v>45070</v>
      </c>
      <c r="AA376" s="23">
        <v>45070</v>
      </c>
      <c r="AB376" s="19" t="s">
        <v>58</v>
      </c>
      <c r="AC376" s="23">
        <v>45073</v>
      </c>
      <c r="AD376" s="23">
        <v>45075</v>
      </c>
      <c r="AE376" s="23">
        <v>45080</v>
      </c>
      <c r="AF376" s="23">
        <v>45082</v>
      </c>
      <c r="AG376" s="23">
        <v>45082</v>
      </c>
      <c r="AH376" s="21">
        <v>45089</v>
      </c>
      <c r="AI376" s="19">
        <v>70</v>
      </c>
      <c r="AJ376" s="19">
        <v>11</v>
      </c>
      <c r="AK376" s="19">
        <v>59</v>
      </c>
      <c r="AL376" s="19" t="s">
        <v>15</v>
      </c>
      <c r="AM376" s="19" t="s">
        <v>4536</v>
      </c>
      <c r="AN376" s="19">
        <v>12</v>
      </c>
      <c r="AO376" s="22"/>
      <c r="AP376" s="19" t="s">
        <v>82</v>
      </c>
      <c r="AQ376" s="19" t="s">
        <v>82</v>
      </c>
      <c r="AR376" s="19" t="s">
        <v>60</v>
      </c>
      <c r="AS376" s="19" t="s">
        <v>55</v>
      </c>
      <c r="AT376" s="19" t="s">
        <v>61</v>
      </c>
      <c r="AU376" s="19" t="s">
        <v>62</v>
      </c>
      <c r="AV376" s="19" t="s">
        <v>63</v>
      </c>
      <c r="AW376" s="19" t="s">
        <v>63</v>
      </c>
      <c r="AX376" s="19" t="s">
        <v>63</v>
      </c>
      <c r="AY376" s="19" t="s">
        <v>64</v>
      </c>
      <c r="AZ376" s="19" t="s">
        <v>3822</v>
      </c>
      <c r="BA376" s="21">
        <v>45043</v>
      </c>
      <c r="BB376" s="19">
        <v>4</v>
      </c>
      <c r="BC376" s="19">
        <v>2023</v>
      </c>
      <c r="BD376" s="19" t="s">
        <v>63</v>
      </c>
      <c r="BE376" s="19" t="s">
        <v>63</v>
      </c>
      <c r="BF376" s="19" t="s">
        <v>63</v>
      </c>
      <c r="BG376" s="19" t="s">
        <v>64</v>
      </c>
      <c r="BH376" s="22" t="s">
        <v>4513</v>
      </c>
      <c r="BI376" s="22" t="s">
        <v>4513</v>
      </c>
      <c r="BJ376" s="22"/>
      <c r="BK376" s="22"/>
      <c r="BL376" s="19" t="s">
        <v>4513</v>
      </c>
      <c r="BM376" s="22" t="s">
        <v>4513</v>
      </c>
      <c r="BN376" s="22" t="s">
        <v>4513</v>
      </c>
      <c r="BO376" s="22"/>
      <c r="BP376" s="22"/>
      <c r="BQ376" s="19" t="s">
        <v>64</v>
      </c>
      <c r="BR376" s="22"/>
      <c r="BS376" s="22"/>
      <c r="BT376" s="19">
        <v>70</v>
      </c>
      <c r="BU376" s="22"/>
      <c r="BV376" s="19"/>
      <c r="BW376" s="19"/>
      <c r="BX376" s="19">
        <v>2023</v>
      </c>
      <c r="BY376" s="95" t="str">
        <f>IFERROR(
IF(OR(AZ376="anulado",AZ376="stand by"),CONCATENATE(AZ376,": ",AT376),
IF(OR(YEAR(BA376)=2022,YEAR(BA376)=2023),CONCATENATE("Se activó en ",YEAR(BA376)),
IF(AND(OR(AZ376="En proceso",AZ376="facturando"),AND(AV376="-",BA376="")),"Por revisar",
IF(BA376="",IF(AV376="NUEVAS",CONCATENATE("Estado: ",AZ376,", ",AV376),
IF(AX376=Meses!$A$3,"Por revisar",
IF(AT376="","Sin registro","En programación Frcst."))),"En programación")))),
"Error")</f>
        <v>Se activó en 2023</v>
      </c>
      <c r="BZ376" s="14" t="str">
        <f t="shared" si="15"/>
        <v/>
      </c>
      <c r="CA376" s="95" t="str">
        <f>IF(BY376="En programación Frcst.",VLOOKUP(AX376,Meses!$A$1:$H$14,3+HLOOKUP(Cronograma!AV376,Meses!$D$1:$G$2,2,FALSE),FALSE),
IF(BY376="En programación",BA376,""))</f>
        <v/>
      </c>
      <c r="CB376" s="95" t="str">
        <f t="shared" si="16"/>
        <v/>
      </c>
      <c r="CC376" s="91" t="str">
        <f>IFERROR(
(VLOOKUP(MONTH(CA376),Meses!$B$3:$C$14,2,FALSE)-DAY(CA376))/VLOOKUP(MONTH(CA376),Meses!$B$3:$C$14,2,FALSE)*CD376,
"")</f>
        <v/>
      </c>
      <c r="CD376" s="92">
        <f t="shared" si="17"/>
        <v>864</v>
      </c>
    </row>
    <row r="377" spans="1:82" ht="31.8" thickBot="1" x14ac:dyDescent="0.6">
      <c r="A377" s="25" t="s">
        <v>1006</v>
      </c>
      <c r="B377" s="25" t="s">
        <v>1101</v>
      </c>
      <c r="C377" s="25" t="s">
        <v>1102</v>
      </c>
      <c r="D377" s="25" t="s">
        <v>53</v>
      </c>
      <c r="E377" s="26">
        <v>45019</v>
      </c>
      <c r="F377" s="26">
        <v>45083.604513888888</v>
      </c>
      <c r="G377" s="26">
        <v>45019</v>
      </c>
      <c r="H377" s="26">
        <v>45030</v>
      </c>
      <c r="I377" s="26">
        <v>45080</v>
      </c>
      <c r="J377" s="26">
        <v>45080</v>
      </c>
      <c r="K377" s="120" t="s">
        <v>4534</v>
      </c>
      <c r="L377" s="25" t="s">
        <v>1009</v>
      </c>
      <c r="M377" s="26">
        <v>45031</v>
      </c>
      <c r="N377" s="26">
        <v>45043</v>
      </c>
      <c r="O377" s="25" t="s">
        <v>54</v>
      </c>
      <c r="P377" s="25" t="s">
        <v>54</v>
      </c>
      <c r="Q377" s="25" t="s">
        <v>55</v>
      </c>
      <c r="R377" s="25">
        <v>288</v>
      </c>
      <c r="S377" s="25" t="s">
        <v>4602</v>
      </c>
      <c r="T377" s="25" t="s">
        <v>4602</v>
      </c>
      <c r="U377" s="25" t="e">
        <v>#NAME?</v>
      </c>
      <c r="V377" s="25" t="s">
        <v>136</v>
      </c>
      <c r="W377" s="25" t="s">
        <v>155</v>
      </c>
      <c r="X377" s="23">
        <v>45061</v>
      </c>
      <c r="Y377" s="23">
        <v>45068</v>
      </c>
      <c r="Z377" s="23">
        <v>45061</v>
      </c>
      <c r="AA377" s="23">
        <v>45061</v>
      </c>
      <c r="AB377" s="25" t="s">
        <v>58</v>
      </c>
      <c r="AC377" s="23">
        <v>45064</v>
      </c>
      <c r="AD377" s="23">
        <v>45066</v>
      </c>
      <c r="AE377" s="23">
        <v>45071</v>
      </c>
      <c r="AF377" s="23">
        <v>45073</v>
      </c>
      <c r="AG377" s="23">
        <v>45073</v>
      </c>
      <c r="AH377" s="26">
        <v>45080</v>
      </c>
      <c r="AI377" s="25">
        <v>61</v>
      </c>
      <c r="AJ377" s="25">
        <v>11</v>
      </c>
      <c r="AK377" s="25">
        <v>50</v>
      </c>
      <c r="AL377" s="25" t="s">
        <v>15</v>
      </c>
      <c r="AM377" s="25" t="s">
        <v>4536</v>
      </c>
      <c r="AN377" s="25">
        <v>3</v>
      </c>
      <c r="AO377" s="27"/>
      <c r="AP377" s="25" t="s">
        <v>82</v>
      </c>
      <c r="AQ377" s="25" t="s">
        <v>82</v>
      </c>
      <c r="AR377" s="25" t="s">
        <v>60</v>
      </c>
      <c r="AS377" s="25" t="s">
        <v>55</v>
      </c>
      <c r="AT377" s="25" t="s">
        <v>61</v>
      </c>
      <c r="AU377" s="25" t="s">
        <v>62</v>
      </c>
      <c r="AV377" s="25" t="s">
        <v>63</v>
      </c>
      <c r="AW377" s="25" t="s">
        <v>63</v>
      </c>
      <c r="AX377" s="25" t="s">
        <v>63</v>
      </c>
      <c r="AY377" s="25" t="s">
        <v>64</v>
      </c>
      <c r="AZ377" s="25" t="s">
        <v>3822</v>
      </c>
      <c r="BA377" s="26">
        <v>45043</v>
      </c>
      <c r="BB377" s="25">
        <v>4</v>
      </c>
      <c r="BC377" s="25">
        <v>2023</v>
      </c>
      <c r="BD377" s="25" t="s">
        <v>63</v>
      </c>
      <c r="BE377" s="25" t="s">
        <v>63</v>
      </c>
      <c r="BF377" s="25" t="s">
        <v>63</v>
      </c>
      <c r="BG377" s="25" t="s">
        <v>64</v>
      </c>
      <c r="BH377" s="27" t="s">
        <v>4513</v>
      </c>
      <c r="BI377" s="27" t="s">
        <v>4513</v>
      </c>
      <c r="BJ377" s="27"/>
      <c r="BK377" s="27"/>
      <c r="BL377" s="25" t="s">
        <v>4513</v>
      </c>
      <c r="BM377" s="27" t="s">
        <v>4513</v>
      </c>
      <c r="BN377" s="27" t="s">
        <v>4513</v>
      </c>
      <c r="BO377" s="27"/>
      <c r="BP377" s="27"/>
      <c r="BQ377" s="25" t="s">
        <v>64</v>
      </c>
      <c r="BR377" s="27"/>
      <c r="BS377" s="27"/>
      <c r="BT377" s="25">
        <v>61</v>
      </c>
      <c r="BU377" s="27"/>
      <c r="BV377" s="25"/>
      <c r="BW377" s="25"/>
      <c r="BX377" s="25">
        <v>2023</v>
      </c>
      <c r="BY377" s="95" t="str">
        <f>IFERROR(
IF(OR(AZ377="anulado",AZ377="stand by"),CONCATENATE(AZ377,": ",AT377),
IF(OR(YEAR(BA377)=2022,YEAR(BA377)=2023),CONCATENATE("Se activó en ",YEAR(BA377)),
IF(AND(OR(AZ377="En proceso",AZ377="facturando"),AND(AV377="-",BA377="")),"Por revisar",
IF(BA377="",IF(AV377="NUEVAS",CONCATENATE("Estado: ",AZ377,", ",AV377),
IF(AX377=Meses!$A$3,"Por revisar",
IF(AT377="","Sin registro","En programación Frcst."))),"En programación")))),
"Error")</f>
        <v>Se activó en 2023</v>
      </c>
      <c r="BZ377" s="14" t="str">
        <f t="shared" si="15"/>
        <v/>
      </c>
      <c r="CA377" s="95" t="str">
        <f>IF(BY377="En programación Frcst.",VLOOKUP(AX377,Meses!$A$1:$H$14,3+HLOOKUP(Cronograma!AV377,Meses!$D$1:$G$2,2,FALSE),FALSE),
IF(BY377="En programación",BA377,""))</f>
        <v/>
      </c>
      <c r="CB377" s="95" t="str">
        <f t="shared" si="16"/>
        <v/>
      </c>
      <c r="CC377" s="91" t="str">
        <f>IFERROR(
(VLOOKUP(MONTH(CA377),Meses!$B$3:$C$14,2,FALSE)-DAY(CA377))/VLOOKUP(MONTH(CA377),Meses!$B$3:$C$14,2,FALSE)*CD377,
"")</f>
        <v/>
      </c>
      <c r="CD377" s="92">
        <f t="shared" si="17"/>
        <v>288</v>
      </c>
    </row>
    <row r="378" spans="1:82" ht="31.8" thickBot="1" x14ac:dyDescent="0.6">
      <c r="A378" s="19" t="s">
        <v>1006</v>
      </c>
      <c r="B378" s="19" t="s">
        <v>1103</v>
      </c>
      <c r="C378" s="19" t="s">
        <v>1104</v>
      </c>
      <c r="D378" s="19" t="s">
        <v>53</v>
      </c>
      <c r="E378" s="21">
        <v>45019</v>
      </c>
      <c r="F378" s="21">
        <v>45090.378275462957</v>
      </c>
      <c r="G378" s="21">
        <v>45019</v>
      </c>
      <c r="H378" s="21">
        <v>45030</v>
      </c>
      <c r="I378" s="21">
        <v>45089</v>
      </c>
      <c r="J378" s="21">
        <v>45089</v>
      </c>
      <c r="K378" s="119" t="s">
        <v>4534</v>
      </c>
      <c r="L378" s="19" t="s">
        <v>1009</v>
      </c>
      <c r="M378" s="21">
        <v>45031</v>
      </c>
      <c r="N378" s="21">
        <v>45043</v>
      </c>
      <c r="O378" s="19" t="s">
        <v>54</v>
      </c>
      <c r="P378" s="19" t="s">
        <v>54</v>
      </c>
      <c r="Q378" s="19" t="s">
        <v>55</v>
      </c>
      <c r="R378" s="19">
        <v>2592</v>
      </c>
      <c r="S378" s="19" t="s">
        <v>4572</v>
      </c>
      <c r="T378" s="19" t="s">
        <v>4572</v>
      </c>
      <c r="U378" s="19" t="e">
        <v>#NAME?</v>
      </c>
      <c r="V378" s="19" t="s">
        <v>136</v>
      </c>
      <c r="W378" s="19" t="s">
        <v>155</v>
      </c>
      <c r="X378" s="23">
        <v>45070</v>
      </c>
      <c r="Y378" s="23">
        <v>45077</v>
      </c>
      <c r="Z378" s="23">
        <v>45070</v>
      </c>
      <c r="AA378" s="23">
        <v>45070</v>
      </c>
      <c r="AB378" s="19" t="s">
        <v>58</v>
      </c>
      <c r="AC378" s="23">
        <v>45073</v>
      </c>
      <c r="AD378" s="23">
        <v>45075</v>
      </c>
      <c r="AE378" s="23">
        <v>45080</v>
      </c>
      <c r="AF378" s="23">
        <v>45082</v>
      </c>
      <c r="AG378" s="23">
        <v>45082</v>
      </c>
      <c r="AH378" s="21">
        <v>45089</v>
      </c>
      <c r="AI378" s="19">
        <v>70</v>
      </c>
      <c r="AJ378" s="19">
        <v>11</v>
      </c>
      <c r="AK378" s="19">
        <v>59</v>
      </c>
      <c r="AL378" s="19" t="s">
        <v>15</v>
      </c>
      <c r="AM378" s="19" t="s">
        <v>4536</v>
      </c>
      <c r="AN378" s="19">
        <v>12</v>
      </c>
      <c r="AO378" s="22"/>
      <c r="AP378" s="19" t="s">
        <v>82</v>
      </c>
      <c r="AQ378" s="19" t="s">
        <v>82</v>
      </c>
      <c r="AR378" s="19" t="s">
        <v>60</v>
      </c>
      <c r="AS378" s="19" t="s">
        <v>55</v>
      </c>
      <c r="AT378" s="19" t="s">
        <v>61</v>
      </c>
      <c r="AU378" s="19" t="s">
        <v>62</v>
      </c>
      <c r="AV378" s="19" t="s">
        <v>63</v>
      </c>
      <c r="AW378" s="19" t="s">
        <v>63</v>
      </c>
      <c r="AX378" s="19" t="s">
        <v>63</v>
      </c>
      <c r="AY378" s="19" t="s">
        <v>64</v>
      </c>
      <c r="AZ378" s="19" t="s">
        <v>3822</v>
      </c>
      <c r="BA378" s="21">
        <v>45043</v>
      </c>
      <c r="BB378" s="19">
        <v>4</v>
      </c>
      <c r="BC378" s="19">
        <v>2023</v>
      </c>
      <c r="BD378" s="19" t="s">
        <v>63</v>
      </c>
      <c r="BE378" s="19" t="s">
        <v>63</v>
      </c>
      <c r="BF378" s="19" t="s">
        <v>63</v>
      </c>
      <c r="BG378" s="19" t="s">
        <v>64</v>
      </c>
      <c r="BH378" s="22" t="s">
        <v>4513</v>
      </c>
      <c r="BI378" s="22" t="s">
        <v>4513</v>
      </c>
      <c r="BJ378" s="22"/>
      <c r="BK378" s="22"/>
      <c r="BL378" s="19" t="s">
        <v>4513</v>
      </c>
      <c r="BM378" s="22" t="s">
        <v>4513</v>
      </c>
      <c r="BN378" s="22" t="s">
        <v>4513</v>
      </c>
      <c r="BO378" s="22"/>
      <c r="BP378" s="22"/>
      <c r="BQ378" s="19" t="s">
        <v>64</v>
      </c>
      <c r="BR378" s="22"/>
      <c r="BS378" s="22"/>
      <c r="BT378" s="19">
        <v>70</v>
      </c>
      <c r="BU378" s="22"/>
      <c r="BV378" s="19"/>
      <c r="BW378" s="19"/>
      <c r="BX378" s="19">
        <v>2023</v>
      </c>
      <c r="BY378" s="95" t="str">
        <f>IFERROR(
IF(OR(AZ378="anulado",AZ378="stand by"),CONCATENATE(AZ378,": ",AT378),
IF(OR(YEAR(BA378)=2022,YEAR(BA378)=2023),CONCATENATE("Se activó en ",YEAR(BA378)),
IF(AND(OR(AZ378="En proceso",AZ378="facturando"),AND(AV378="-",BA378="")),"Por revisar",
IF(BA378="",IF(AV378="NUEVAS",CONCATENATE("Estado: ",AZ378,", ",AV378),
IF(AX378=Meses!$A$3,"Por revisar",
IF(AT378="","Sin registro","En programación Frcst."))),"En programación")))),
"Error")</f>
        <v>Se activó en 2023</v>
      </c>
      <c r="BZ378" s="14" t="str">
        <f t="shared" si="15"/>
        <v/>
      </c>
      <c r="CA378" s="95" t="str">
        <f>IF(BY378="En programación Frcst.",VLOOKUP(AX378,Meses!$A$1:$H$14,3+HLOOKUP(Cronograma!AV378,Meses!$D$1:$G$2,2,FALSE),FALSE),
IF(BY378="En programación",BA378,""))</f>
        <v/>
      </c>
      <c r="CB378" s="95" t="str">
        <f t="shared" si="16"/>
        <v/>
      </c>
      <c r="CC378" s="91" t="str">
        <f>IFERROR(
(VLOOKUP(MONTH(CA378),Meses!$B$3:$C$14,2,FALSE)-DAY(CA378))/VLOOKUP(MONTH(CA378),Meses!$B$3:$C$14,2,FALSE)*CD378,
"")</f>
        <v/>
      </c>
      <c r="CD378" s="92">
        <f t="shared" si="17"/>
        <v>2592</v>
      </c>
    </row>
    <row r="379" spans="1:82" ht="47.4" thickBot="1" x14ac:dyDescent="0.6">
      <c r="A379" s="25" t="s">
        <v>1006</v>
      </c>
      <c r="B379" s="25" t="s">
        <v>1105</v>
      </c>
      <c r="C379" s="25" t="s">
        <v>1106</v>
      </c>
      <c r="D379" s="25" t="s">
        <v>53</v>
      </c>
      <c r="E379" s="26">
        <v>45019</v>
      </c>
      <c r="F379" s="26">
        <v>45090.378275462957</v>
      </c>
      <c r="G379" s="26">
        <v>45019</v>
      </c>
      <c r="H379" s="26">
        <v>45030</v>
      </c>
      <c r="I379" s="26">
        <v>45089</v>
      </c>
      <c r="J379" s="26">
        <v>45089</v>
      </c>
      <c r="K379" s="120" t="s">
        <v>4534</v>
      </c>
      <c r="L379" s="25" t="s">
        <v>1009</v>
      </c>
      <c r="M379" s="26">
        <v>45031</v>
      </c>
      <c r="N379" s="26">
        <v>45043</v>
      </c>
      <c r="O379" s="25" t="s">
        <v>54</v>
      </c>
      <c r="P379" s="25" t="s">
        <v>54</v>
      </c>
      <c r="Q379" s="25" t="s">
        <v>55</v>
      </c>
      <c r="R379" s="25">
        <v>3213</v>
      </c>
      <c r="S379" s="25" t="s">
        <v>4572</v>
      </c>
      <c r="T379" s="25" t="s">
        <v>4572</v>
      </c>
      <c r="U379" s="25" t="e">
        <v>#NAME?</v>
      </c>
      <c r="V379" s="25" t="s">
        <v>80</v>
      </c>
      <c r="W379" s="25" t="s">
        <v>68</v>
      </c>
      <c r="X379" s="23">
        <v>45075</v>
      </c>
      <c r="Y379" s="23">
        <v>45082</v>
      </c>
      <c r="Z379" s="23">
        <v>45075</v>
      </c>
      <c r="AA379" s="23">
        <v>45075</v>
      </c>
      <c r="AB379" s="25" t="s">
        <v>58</v>
      </c>
      <c r="AC379" s="23">
        <v>45078</v>
      </c>
      <c r="AD379" s="25" t="s">
        <v>58</v>
      </c>
      <c r="AE379" s="23">
        <v>45080</v>
      </c>
      <c r="AF379" s="23">
        <v>45082</v>
      </c>
      <c r="AG379" s="23">
        <v>45082</v>
      </c>
      <c r="AH379" s="26">
        <v>45089</v>
      </c>
      <c r="AI379" s="25">
        <v>70</v>
      </c>
      <c r="AJ379" s="25">
        <v>11</v>
      </c>
      <c r="AK379" s="25">
        <v>59</v>
      </c>
      <c r="AL379" s="25" t="s">
        <v>15</v>
      </c>
      <c r="AM379" s="25" t="s">
        <v>4536</v>
      </c>
      <c r="AN379" s="25">
        <v>12</v>
      </c>
      <c r="AO379" s="27"/>
      <c r="AP379" s="25" t="s">
        <v>82</v>
      </c>
      <c r="AQ379" s="25" t="s">
        <v>82</v>
      </c>
      <c r="AR379" s="25" t="s">
        <v>60</v>
      </c>
      <c r="AS379" s="25" t="s">
        <v>55</v>
      </c>
      <c r="AT379" s="25" t="s">
        <v>61</v>
      </c>
      <c r="AU379" s="25" t="s">
        <v>62</v>
      </c>
      <c r="AV379" s="25" t="s">
        <v>63</v>
      </c>
      <c r="AW379" s="25" t="s">
        <v>63</v>
      </c>
      <c r="AX379" s="25" t="s">
        <v>63</v>
      </c>
      <c r="AY379" s="25" t="s">
        <v>64</v>
      </c>
      <c r="AZ379" s="25" t="s">
        <v>3822</v>
      </c>
      <c r="BA379" s="26">
        <v>45043</v>
      </c>
      <c r="BB379" s="25">
        <v>4</v>
      </c>
      <c r="BC379" s="25">
        <v>2023</v>
      </c>
      <c r="BD379" s="25" t="s">
        <v>63</v>
      </c>
      <c r="BE379" s="25" t="s">
        <v>63</v>
      </c>
      <c r="BF379" s="25" t="s">
        <v>63</v>
      </c>
      <c r="BG379" s="25" t="s">
        <v>64</v>
      </c>
      <c r="BH379" s="27" t="s">
        <v>4513</v>
      </c>
      <c r="BI379" s="27" t="s">
        <v>4513</v>
      </c>
      <c r="BJ379" s="27"/>
      <c r="BK379" s="27"/>
      <c r="BL379" s="25" t="s">
        <v>4513</v>
      </c>
      <c r="BM379" s="27" t="s">
        <v>4513</v>
      </c>
      <c r="BN379" s="27" t="s">
        <v>4513</v>
      </c>
      <c r="BO379" s="27"/>
      <c r="BP379" s="27"/>
      <c r="BQ379" s="25" t="s">
        <v>64</v>
      </c>
      <c r="BR379" s="27"/>
      <c r="BS379" s="27"/>
      <c r="BT379" s="25">
        <v>70</v>
      </c>
      <c r="BU379" s="27"/>
      <c r="BV379" s="25"/>
      <c r="BW379" s="25"/>
      <c r="BX379" s="25">
        <v>2023</v>
      </c>
      <c r="BY379" s="95" t="str">
        <f>IFERROR(
IF(OR(AZ379="anulado",AZ379="stand by"),CONCATENATE(AZ379,": ",AT379),
IF(OR(YEAR(BA379)=2022,YEAR(BA379)=2023),CONCATENATE("Se activó en ",YEAR(BA379)),
IF(AND(OR(AZ379="En proceso",AZ379="facturando"),AND(AV379="-",BA379="")),"Por revisar",
IF(BA379="",IF(AV379="NUEVAS",CONCATENATE("Estado: ",AZ379,", ",AV379),
IF(AX379=Meses!$A$3,"Por revisar",
IF(AT379="","Sin registro","En programación Frcst."))),"En programación")))),
"Error")</f>
        <v>Se activó en 2023</v>
      </c>
      <c r="BZ379" s="14" t="str">
        <f t="shared" si="15"/>
        <v/>
      </c>
      <c r="CA379" s="95" t="str">
        <f>IF(BY379="En programación Frcst.",VLOOKUP(AX379,Meses!$A$1:$H$14,3+HLOOKUP(Cronograma!AV379,Meses!$D$1:$G$2,2,FALSE),FALSE),
IF(BY379="En programación",BA379,""))</f>
        <v/>
      </c>
      <c r="CB379" s="95" t="str">
        <f t="shared" si="16"/>
        <v/>
      </c>
      <c r="CC379" s="91" t="str">
        <f>IFERROR(
(VLOOKUP(MONTH(CA379),Meses!$B$3:$C$14,2,FALSE)-DAY(CA379))/VLOOKUP(MONTH(CA379),Meses!$B$3:$C$14,2,FALSE)*CD379,
"")</f>
        <v/>
      </c>
      <c r="CD379" s="92">
        <f t="shared" si="17"/>
        <v>3213</v>
      </c>
    </row>
    <row r="380" spans="1:82" ht="47.4" thickBot="1" x14ac:dyDescent="0.6">
      <c r="A380" s="19" t="s">
        <v>1006</v>
      </c>
      <c r="B380" s="19" t="s">
        <v>1107</v>
      </c>
      <c r="C380" s="19" t="s">
        <v>1108</v>
      </c>
      <c r="D380" s="19" t="s">
        <v>53</v>
      </c>
      <c r="E380" s="21">
        <v>45019</v>
      </c>
      <c r="F380" s="21">
        <v>45083.604513888888</v>
      </c>
      <c r="G380" s="21">
        <v>45019</v>
      </c>
      <c r="H380" s="21">
        <v>45030</v>
      </c>
      <c r="I380" s="21">
        <v>45080</v>
      </c>
      <c r="J380" s="21">
        <v>45080</v>
      </c>
      <c r="K380" s="119" t="s">
        <v>4534</v>
      </c>
      <c r="L380" s="19" t="s">
        <v>1009</v>
      </c>
      <c r="M380" s="21">
        <v>45031</v>
      </c>
      <c r="N380" s="21">
        <v>45043</v>
      </c>
      <c r="O380" s="19" t="s">
        <v>54</v>
      </c>
      <c r="P380" s="19" t="s">
        <v>54</v>
      </c>
      <c r="Q380" s="19" t="s">
        <v>55</v>
      </c>
      <c r="R380" s="19">
        <v>432</v>
      </c>
      <c r="S380" s="19" t="s">
        <v>4602</v>
      </c>
      <c r="T380" s="19" t="s">
        <v>4602</v>
      </c>
      <c r="U380" s="19" t="e">
        <v>#NAME?</v>
      </c>
      <c r="V380" s="19" t="s">
        <v>80</v>
      </c>
      <c r="W380" s="19" t="s">
        <v>68</v>
      </c>
      <c r="X380" s="23">
        <v>45066</v>
      </c>
      <c r="Y380" s="23">
        <v>45073</v>
      </c>
      <c r="Z380" s="23">
        <v>45066</v>
      </c>
      <c r="AA380" s="23">
        <v>45066</v>
      </c>
      <c r="AB380" s="19" t="s">
        <v>58</v>
      </c>
      <c r="AC380" s="23">
        <v>45069</v>
      </c>
      <c r="AD380" s="19" t="s">
        <v>58</v>
      </c>
      <c r="AE380" s="23">
        <v>45071</v>
      </c>
      <c r="AF380" s="23">
        <v>45073</v>
      </c>
      <c r="AG380" s="23">
        <v>45073</v>
      </c>
      <c r="AH380" s="21">
        <v>45080</v>
      </c>
      <c r="AI380" s="19">
        <v>61</v>
      </c>
      <c r="AJ380" s="19">
        <v>11</v>
      </c>
      <c r="AK380" s="19">
        <v>50</v>
      </c>
      <c r="AL380" s="19" t="s">
        <v>15</v>
      </c>
      <c r="AM380" s="19" t="s">
        <v>4536</v>
      </c>
      <c r="AN380" s="19">
        <v>3</v>
      </c>
      <c r="AO380" s="22"/>
      <c r="AP380" s="19" t="s">
        <v>82</v>
      </c>
      <c r="AQ380" s="19" t="s">
        <v>82</v>
      </c>
      <c r="AR380" s="19" t="s">
        <v>60</v>
      </c>
      <c r="AS380" s="19" t="s">
        <v>55</v>
      </c>
      <c r="AT380" s="19" t="s">
        <v>61</v>
      </c>
      <c r="AU380" s="19" t="s">
        <v>62</v>
      </c>
      <c r="AV380" s="19" t="s">
        <v>63</v>
      </c>
      <c r="AW380" s="19" t="s">
        <v>63</v>
      </c>
      <c r="AX380" s="19" t="s">
        <v>63</v>
      </c>
      <c r="AY380" s="19" t="s">
        <v>64</v>
      </c>
      <c r="AZ380" s="19" t="s">
        <v>3822</v>
      </c>
      <c r="BA380" s="21">
        <v>45043</v>
      </c>
      <c r="BB380" s="19">
        <v>4</v>
      </c>
      <c r="BC380" s="19">
        <v>2023</v>
      </c>
      <c r="BD380" s="19" t="s">
        <v>63</v>
      </c>
      <c r="BE380" s="19" t="s">
        <v>63</v>
      </c>
      <c r="BF380" s="19" t="s">
        <v>63</v>
      </c>
      <c r="BG380" s="19" t="s">
        <v>64</v>
      </c>
      <c r="BH380" s="22" t="s">
        <v>4513</v>
      </c>
      <c r="BI380" s="22" t="s">
        <v>4513</v>
      </c>
      <c r="BJ380" s="22"/>
      <c r="BK380" s="22"/>
      <c r="BL380" s="19" t="s">
        <v>4513</v>
      </c>
      <c r="BM380" s="22" t="s">
        <v>4513</v>
      </c>
      <c r="BN380" s="22" t="s">
        <v>4513</v>
      </c>
      <c r="BO380" s="22"/>
      <c r="BP380" s="22"/>
      <c r="BQ380" s="19" t="s">
        <v>64</v>
      </c>
      <c r="BR380" s="22"/>
      <c r="BS380" s="22"/>
      <c r="BT380" s="19">
        <v>61</v>
      </c>
      <c r="BU380" s="22"/>
      <c r="BV380" s="19"/>
      <c r="BW380" s="19"/>
      <c r="BX380" s="19">
        <v>2023</v>
      </c>
      <c r="BY380" s="95" t="str">
        <f>IFERROR(
IF(OR(AZ380="anulado",AZ380="stand by"),CONCATENATE(AZ380,": ",AT380),
IF(OR(YEAR(BA380)=2022,YEAR(BA380)=2023),CONCATENATE("Se activó en ",YEAR(BA380)),
IF(AND(OR(AZ380="En proceso",AZ380="facturando"),AND(AV380="-",BA380="")),"Por revisar",
IF(BA380="",IF(AV380="NUEVAS",CONCATENATE("Estado: ",AZ380,", ",AV380),
IF(AX380=Meses!$A$3,"Por revisar",
IF(AT380="","Sin registro","En programación Frcst."))),"En programación")))),
"Error")</f>
        <v>Se activó en 2023</v>
      </c>
      <c r="BZ380" s="14" t="str">
        <f t="shared" si="15"/>
        <v/>
      </c>
      <c r="CA380" s="95" t="str">
        <f>IF(BY380="En programación Frcst.",VLOOKUP(AX380,Meses!$A$1:$H$14,3+HLOOKUP(Cronograma!AV380,Meses!$D$1:$G$2,2,FALSE),FALSE),
IF(BY380="En programación",BA380,""))</f>
        <v/>
      </c>
      <c r="CB380" s="95" t="str">
        <f t="shared" si="16"/>
        <v/>
      </c>
      <c r="CC380" s="91" t="str">
        <f>IFERROR(
(VLOOKUP(MONTH(CA380),Meses!$B$3:$C$14,2,FALSE)-DAY(CA380))/VLOOKUP(MONTH(CA380),Meses!$B$3:$C$14,2,FALSE)*CD380,
"")</f>
        <v/>
      </c>
      <c r="CD380" s="92">
        <f t="shared" si="17"/>
        <v>432</v>
      </c>
    </row>
    <row r="381" spans="1:82" ht="47.4" thickBot="1" x14ac:dyDescent="0.6">
      <c r="A381" s="25" t="s">
        <v>1006</v>
      </c>
      <c r="B381" s="25" t="s">
        <v>1109</v>
      </c>
      <c r="C381" s="25" t="s">
        <v>1110</v>
      </c>
      <c r="D381" s="25" t="s">
        <v>53</v>
      </c>
      <c r="E381" s="26">
        <v>45019</v>
      </c>
      <c r="F381" s="26">
        <v>45090.373379629629</v>
      </c>
      <c r="G381" s="26">
        <v>45019</v>
      </c>
      <c r="H381" s="26">
        <v>45030</v>
      </c>
      <c r="I381" s="26">
        <v>45087</v>
      </c>
      <c r="J381" s="26">
        <v>45087</v>
      </c>
      <c r="K381" s="120" t="s">
        <v>4534</v>
      </c>
      <c r="L381" s="25" t="s">
        <v>1009</v>
      </c>
      <c r="M381" s="26">
        <v>45031</v>
      </c>
      <c r="N381" s="26">
        <v>45043</v>
      </c>
      <c r="O381" s="25" t="s">
        <v>54</v>
      </c>
      <c r="P381" s="25" t="s">
        <v>54</v>
      </c>
      <c r="Q381" s="25" t="s">
        <v>55</v>
      </c>
      <c r="R381" s="25">
        <v>166</v>
      </c>
      <c r="S381" s="25" t="s">
        <v>4535</v>
      </c>
      <c r="T381" s="25" t="s">
        <v>4535</v>
      </c>
      <c r="U381" s="25" t="e">
        <v>#NAME?</v>
      </c>
      <c r="V381" s="25" t="s">
        <v>80</v>
      </c>
      <c r="W381" s="25" t="s">
        <v>68</v>
      </c>
      <c r="X381" s="23">
        <v>45073</v>
      </c>
      <c r="Y381" s="23">
        <v>45080</v>
      </c>
      <c r="Z381" s="23">
        <v>45073</v>
      </c>
      <c r="AA381" s="23">
        <v>45073</v>
      </c>
      <c r="AB381" s="25" t="s">
        <v>58</v>
      </c>
      <c r="AC381" s="23">
        <v>45076</v>
      </c>
      <c r="AD381" s="25" t="s">
        <v>58</v>
      </c>
      <c r="AE381" s="23">
        <v>45078</v>
      </c>
      <c r="AF381" s="23">
        <v>45080</v>
      </c>
      <c r="AG381" s="23">
        <v>45080</v>
      </c>
      <c r="AH381" s="26">
        <v>45087</v>
      </c>
      <c r="AI381" s="25">
        <v>68</v>
      </c>
      <c r="AJ381" s="25">
        <v>11</v>
      </c>
      <c r="AK381" s="25">
        <v>57</v>
      </c>
      <c r="AL381" s="25" t="s">
        <v>15</v>
      </c>
      <c r="AM381" s="25" t="s">
        <v>4536</v>
      </c>
      <c r="AN381" s="25">
        <v>10</v>
      </c>
      <c r="AO381" s="27"/>
      <c r="AP381" s="25" t="s">
        <v>82</v>
      </c>
      <c r="AQ381" s="25" t="s">
        <v>82</v>
      </c>
      <c r="AR381" s="25" t="s">
        <v>60</v>
      </c>
      <c r="AS381" s="25" t="s">
        <v>55</v>
      </c>
      <c r="AT381" s="25" t="s">
        <v>61</v>
      </c>
      <c r="AU381" s="25" t="s">
        <v>62</v>
      </c>
      <c r="AV381" s="25" t="s">
        <v>63</v>
      </c>
      <c r="AW381" s="25" t="s">
        <v>63</v>
      </c>
      <c r="AX381" s="25" t="s">
        <v>63</v>
      </c>
      <c r="AY381" s="25" t="s">
        <v>64</v>
      </c>
      <c r="AZ381" s="25" t="s">
        <v>3822</v>
      </c>
      <c r="BA381" s="26">
        <v>45043</v>
      </c>
      <c r="BB381" s="25">
        <v>4</v>
      </c>
      <c r="BC381" s="25">
        <v>2023</v>
      </c>
      <c r="BD381" s="25" t="s">
        <v>63</v>
      </c>
      <c r="BE381" s="25" t="s">
        <v>63</v>
      </c>
      <c r="BF381" s="25" t="s">
        <v>63</v>
      </c>
      <c r="BG381" s="25" t="s">
        <v>64</v>
      </c>
      <c r="BH381" s="27" t="s">
        <v>4513</v>
      </c>
      <c r="BI381" s="27" t="s">
        <v>4513</v>
      </c>
      <c r="BJ381" s="27"/>
      <c r="BK381" s="27"/>
      <c r="BL381" s="25" t="s">
        <v>4513</v>
      </c>
      <c r="BM381" s="27" t="s">
        <v>4513</v>
      </c>
      <c r="BN381" s="27" t="s">
        <v>4513</v>
      </c>
      <c r="BO381" s="27"/>
      <c r="BP381" s="27"/>
      <c r="BQ381" s="25" t="s">
        <v>64</v>
      </c>
      <c r="BR381" s="27"/>
      <c r="BS381" s="27"/>
      <c r="BT381" s="25">
        <v>68</v>
      </c>
      <c r="BU381" s="27"/>
      <c r="BV381" s="25"/>
      <c r="BW381" s="25"/>
      <c r="BX381" s="25">
        <v>2023</v>
      </c>
      <c r="BY381" s="95" t="str">
        <f>IFERROR(
IF(OR(AZ381="anulado",AZ381="stand by"),CONCATENATE(AZ381,": ",AT381),
IF(OR(YEAR(BA381)=2022,YEAR(BA381)=2023),CONCATENATE("Se activó en ",YEAR(BA381)),
IF(AND(OR(AZ381="En proceso",AZ381="facturando"),AND(AV381="-",BA381="")),"Por revisar",
IF(BA381="",IF(AV381="NUEVAS",CONCATENATE("Estado: ",AZ381,", ",AV381),
IF(AX381=Meses!$A$3,"Por revisar",
IF(AT381="","Sin registro","En programación Frcst."))),"En programación")))),
"Error")</f>
        <v>Se activó en 2023</v>
      </c>
      <c r="BZ381" s="14" t="str">
        <f t="shared" si="15"/>
        <v/>
      </c>
      <c r="CA381" s="95" t="str">
        <f>IF(BY381="En programación Frcst.",VLOOKUP(AX381,Meses!$A$1:$H$14,3+HLOOKUP(Cronograma!AV381,Meses!$D$1:$G$2,2,FALSE),FALSE),
IF(BY381="En programación",BA381,""))</f>
        <v/>
      </c>
      <c r="CB381" s="95" t="str">
        <f t="shared" si="16"/>
        <v/>
      </c>
      <c r="CC381" s="91" t="str">
        <f>IFERROR(
(VLOOKUP(MONTH(CA381),Meses!$B$3:$C$14,2,FALSE)-DAY(CA381))/VLOOKUP(MONTH(CA381),Meses!$B$3:$C$14,2,FALSE)*CD381,
"")</f>
        <v/>
      </c>
      <c r="CD381" s="92">
        <f t="shared" si="17"/>
        <v>166</v>
      </c>
    </row>
    <row r="382" spans="1:82" ht="47.4" thickBot="1" x14ac:dyDescent="0.6">
      <c r="A382" s="19" t="s">
        <v>1006</v>
      </c>
      <c r="B382" s="19" t="s">
        <v>1111</v>
      </c>
      <c r="C382" s="19" t="s">
        <v>1112</v>
      </c>
      <c r="D382" s="19" t="s">
        <v>53</v>
      </c>
      <c r="E382" s="21">
        <v>45019</v>
      </c>
      <c r="F382" s="21">
        <v>45083.604513888888</v>
      </c>
      <c r="G382" s="21">
        <v>45019</v>
      </c>
      <c r="H382" s="21">
        <v>45030</v>
      </c>
      <c r="I382" s="21">
        <v>45080</v>
      </c>
      <c r="J382" s="21">
        <v>45080</v>
      </c>
      <c r="K382" s="119" t="s">
        <v>4534</v>
      </c>
      <c r="L382" s="19" t="s">
        <v>1009</v>
      </c>
      <c r="M382" s="21">
        <v>45031</v>
      </c>
      <c r="N382" s="21">
        <v>45043</v>
      </c>
      <c r="O382" s="19" t="s">
        <v>54</v>
      </c>
      <c r="P382" s="19" t="s">
        <v>54</v>
      </c>
      <c r="Q382" s="19" t="s">
        <v>55</v>
      </c>
      <c r="R382" s="19">
        <v>115</v>
      </c>
      <c r="S382" s="19" t="s">
        <v>4602</v>
      </c>
      <c r="T382" s="19" t="s">
        <v>4602</v>
      </c>
      <c r="U382" s="19" t="e">
        <v>#NAME?</v>
      </c>
      <c r="V382" s="19" t="s">
        <v>80</v>
      </c>
      <c r="W382" s="19" t="s">
        <v>68</v>
      </c>
      <c r="X382" s="23">
        <v>45066</v>
      </c>
      <c r="Y382" s="23">
        <v>45073</v>
      </c>
      <c r="Z382" s="23">
        <v>45066</v>
      </c>
      <c r="AA382" s="23">
        <v>45066</v>
      </c>
      <c r="AB382" s="19" t="s">
        <v>58</v>
      </c>
      <c r="AC382" s="23">
        <v>45069</v>
      </c>
      <c r="AD382" s="19" t="s">
        <v>58</v>
      </c>
      <c r="AE382" s="23">
        <v>45071</v>
      </c>
      <c r="AF382" s="23">
        <v>45073</v>
      </c>
      <c r="AG382" s="23">
        <v>45073</v>
      </c>
      <c r="AH382" s="21">
        <v>45080</v>
      </c>
      <c r="AI382" s="19">
        <v>61</v>
      </c>
      <c r="AJ382" s="19">
        <v>11</v>
      </c>
      <c r="AK382" s="19">
        <v>50</v>
      </c>
      <c r="AL382" s="19" t="s">
        <v>15</v>
      </c>
      <c r="AM382" s="19" t="s">
        <v>4536</v>
      </c>
      <c r="AN382" s="19">
        <v>3</v>
      </c>
      <c r="AO382" s="22"/>
      <c r="AP382" s="19" t="s">
        <v>82</v>
      </c>
      <c r="AQ382" s="19" t="s">
        <v>82</v>
      </c>
      <c r="AR382" s="19" t="s">
        <v>60</v>
      </c>
      <c r="AS382" s="19" t="s">
        <v>55</v>
      </c>
      <c r="AT382" s="19" t="s">
        <v>61</v>
      </c>
      <c r="AU382" s="19" t="s">
        <v>62</v>
      </c>
      <c r="AV382" s="19" t="s">
        <v>63</v>
      </c>
      <c r="AW382" s="19" t="s">
        <v>63</v>
      </c>
      <c r="AX382" s="19" t="s">
        <v>63</v>
      </c>
      <c r="AY382" s="19" t="s">
        <v>64</v>
      </c>
      <c r="AZ382" s="19" t="s">
        <v>3822</v>
      </c>
      <c r="BA382" s="21">
        <v>45043</v>
      </c>
      <c r="BB382" s="19">
        <v>4</v>
      </c>
      <c r="BC382" s="19">
        <v>2023</v>
      </c>
      <c r="BD382" s="19" t="s">
        <v>63</v>
      </c>
      <c r="BE382" s="19" t="s">
        <v>63</v>
      </c>
      <c r="BF382" s="19" t="s">
        <v>63</v>
      </c>
      <c r="BG382" s="19" t="s">
        <v>64</v>
      </c>
      <c r="BH382" s="22" t="s">
        <v>4513</v>
      </c>
      <c r="BI382" s="22" t="s">
        <v>4513</v>
      </c>
      <c r="BJ382" s="22"/>
      <c r="BK382" s="22"/>
      <c r="BL382" s="19" t="s">
        <v>4513</v>
      </c>
      <c r="BM382" s="22" t="s">
        <v>4513</v>
      </c>
      <c r="BN382" s="22" t="s">
        <v>4513</v>
      </c>
      <c r="BO382" s="22"/>
      <c r="BP382" s="22"/>
      <c r="BQ382" s="19" t="s">
        <v>64</v>
      </c>
      <c r="BR382" s="22"/>
      <c r="BS382" s="22"/>
      <c r="BT382" s="19">
        <v>61</v>
      </c>
      <c r="BU382" s="22"/>
      <c r="BV382" s="19"/>
      <c r="BW382" s="19"/>
      <c r="BX382" s="19">
        <v>2023</v>
      </c>
      <c r="BY382" s="95" t="str">
        <f>IFERROR(
IF(OR(AZ382="anulado",AZ382="stand by"),CONCATENATE(AZ382,": ",AT382),
IF(OR(YEAR(BA382)=2022,YEAR(BA382)=2023),CONCATENATE("Se activó en ",YEAR(BA382)),
IF(AND(OR(AZ382="En proceso",AZ382="facturando"),AND(AV382="-",BA382="")),"Por revisar",
IF(BA382="",IF(AV382="NUEVAS",CONCATENATE("Estado: ",AZ382,", ",AV382),
IF(AX382=Meses!$A$3,"Por revisar",
IF(AT382="","Sin registro","En programación Frcst."))),"En programación")))),
"Error")</f>
        <v>Se activó en 2023</v>
      </c>
      <c r="BZ382" s="14" t="str">
        <f t="shared" si="15"/>
        <v/>
      </c>
      <c r="CA382" s="95" t="str">
        <f>IF(BY382="En programación Frcst.",VLOOKUP(AX382,Meses!$A$1:$H$14,3+HLOOKUP(Cronograma!AV382,Meses!$D$1:$G$2,2,FALSE),FALSE),
IF(BY382="En programación",BA382,""))</f>
        <v/>
      </c>
      <c r="CB382" s="95" t="str">
        <f t="shared" si="16"/>
        <v/>
      </c>
      <c r="CC382" s="91" t="str">
        <f>IFERROR(
(VLOOKUP(MONTH(CA382),Meses!$B$3:$C$14,2,FALSE)-DAY(CA382))/VLOOKUP(MONTH(CA382),Meses!$B$3:$C$14,2,FALSE)*CD382,
"")</f>
        <v/>
      </c>
      <c r="CD382" s="92">
        <f t="shared" si="17"/>
        <v>115</v>
      </c>
    </row>
    <row r="383" spans="1:82" ht="31.8" thickBot="1" x14ac:dyDescent="0.6">
      <c r="A383" s="25" t="s">
        <v>1006</v>
      </c>
      <c r="B383" s="25" t="s">
        <v>1113</v>
      </c>
      <c r="C383" s="25" t="s">
        <v>1114</v>
      </c>
      <c r="D383" s="25" t="s">
        <v>53</v>
      </c>
      <c r="E383" s="26">
        <v>45019</v>
      </c>
      <c r="F383" s="26">
        <v>45083.604513888888</v>
      </c>
      <c r="G383" s="26">
        <v>45019</v>
      </c>
      <c r="H383" s="26">
        <v>45030</v>
      </c>
      <c r="I383" s="26">
        <v>45080</v>
      </c>
      <c r="J383" s="26">
        <v>45080</v>
      </c>
      <c r="K383" s="120" t="s">
        <v>4534</v>
      </c>
      <c r="L383" s="25" t="s">
        <v>1009</v>
      </c>
      <c r="M383" s="26">
        <v>45031</v>
      </c>
      <c r="N383" s="26">
        <v>45043</v>
      </c>
      <c r="O383" s="25" t="s">
        <v>54</v>
      </c>
      <c r="P383" s="25" t="s">
        <v>54</v>
      </c>
      <c r="Q383" s="25" t="s">
        <v>55</v>
      </c>
      <c r="R383" s="25">
        <v>198</v>
      </c>
      <c r="S383" s="25" t="s">
        <v>4602</v>
      </c>
      <c r="T383" s="25" t="s">
        <v>4602</v>
      </c>
      <c r="U383" s="25" t="e">
        <v>#NAME?</v>
      </c>
      <c r="V383" s="25" t="s">
        <v>80</v>
      </c>
      <c r="W383" s="25" t="s">
        <v>68</v>
      </c>
      <c r="X383" s="23">
        <v>45066</v>
      </c>
      <c r="Y383" s="23">
        <v>45073</v>
      </c>
      <c r="Z383" s="23">
        <v>45066</v>
      </c>
      <c r="AA383" s="23">
        <v>45066</v>
      </c>
      <c r="AB383" s="25" t="s">
        <v>58</v>
      </c>
      <c r="AC383" s="23">
        <v>45069</v>
      </c>
      <c r="AD383" s="25" t="s">
        <v>58</v>
      </c>
      <c r="AE383" s="23">
        <v>45071</v>
      </c>
      <c r="AF383" s="23">
        <v>45073</v>
      </c>
      <c r="AG383" s="23">
        <v>45073</v>
      </c>
      <c r="AH383" s="26">
        <v>45080</v>
      </c>
      <c r="AI383" s="25">
        <v>61</v>
      </c>
      <c r="AJ383" s="25">
        <v>11</v>
      </c>
      <c r="AK383" s="25">
        <v>50</v>
      </c>
      <c r="AL383" s="25" t="s">
        <v>15</v>
      </c>
      <c r="AM383" s="25" t="s">
        <v>4536</v>
      </c>
      <c r="AN383" s="25">
        <v>3</v>
      </c>
      <c r="AO383" s="27"/>
      <c r="AP383" s="25" t="s">
        <v>82</v>
      </c>
      <c r="AQ383" s="25" t="s">
        <v>82</v>
      </c>
      <c r="AR383" s="25" t="s">
        <v>60</v>
      </c>
      <c r="AS383" s="25" t="s">
        <v>55</v>
      </c>
      <c r="AT383" s="25" t="s">
        <v>61</v>
      </c>
      <c r="AU383" s="25" t="s">
        <v>62</v>
      </c>
      <c r="AV383" s="25" t="s">
        <v>63</v>
      </c>
      <c r="AW383" s="25" t="s">
        <v>63</v>
      </c>
      <c r="AX383" s="25" t="s">
        <v>63</v>
      </c>
      <c r="AY383" s="25" t="s">
        <v>64</v>
      </c>
      <c r="AZ383" s="25" t="s">
        <v>3822</v>
      </c>
      <c r="BA383" s="26">
        <v>45043</v>
      </c>
      <c r="BB383" s="25">
        <v>4</v>
      </c>
      <c r="BC383" s="25">
        <v>2023</v>
      </c>
      <c r="BD383" s="25" t="s">
        <v>63</v>
      </c>
      <c r="BE383" s="25" t="s">
        <v>63</v>
      </c>
      <c r="BF383" s="25" t="s">
        <v>63</v>
      </c>
      <c r="BG383" s="25" t="s">
        <v>64</v>
      </c>
      <c r="BH383" s="27" t="s">
        <v>4513</v>
      </c>
      <c r="BI383" s="27" t="s">
        <v>4513</v>
      </c>
      <c r="BJ383" s="27"/>
      <c r="BK383" s="27"/>
      <c r="BL383" s="25" t="s">
        <v>4513</v>
      </c>
      <c r="BM383" s="27" t="s">
        <v>4513</v>
      </c>
      <c r="BN383" s="27" t="s">
        <v>4513</v>
      </c>
      <c r="BO383" s="27"/>
      <c r="BP383" s="27"/>
      <c r="BQ383" s="25" t="s">
        <v>64</v>
      </c>
      <c r="BR383" s="27"/>
      <c r="BS383" s="27"/>
      <c r="BT383" s="25">
        <v>61</v>
      </c>
      <c r="BU383" s="27"/>
      <c r="BV383" s="25"/>
      <c r="BW383" s="25"/>
      <c r="BX383" s="25">
        <v>2023</v>
      </c>
      <c r="BY383" s="95" t="str">
        <f>IFERROR(
IF(OR(AZ383="anulado",AZ383="stand by"),CONCATENATE(AZ383,": ",AT383),
IF(OR(YEAR(BA383)=2022,YEAR(BA383)=2023),CONCATENATE("Se activó en ",YEAR(BA383)),
IF(AND(OR(AZ383="En proceso",AZ383="facturando"),AND(AV383="-",BA383="")),"Por revisar",
IF(BA383="",IF(AV383="NUEVAS",CONCATENATE("Estado: ",AZ383,", ",AV383),
IF(AX383=Meses!$A$3,"Por revisar",
IF(AT383="","Sin registro","En programación Frcst."))),"En programación")))),
"Error")</f>
        <v>Se activó en 2023</v>
      </c>
      <c r="BZ383" s="14" t="str">
        <f t="shared" si="15"/>
        <v/>
      </c>
      <c r="CA383" s="95" t="str">
        <f>IF(BY383="En programación Frcst.",VLOOKUP(AX383,Meses!$A$1:$H$14,3+HLOOKUP(Cronograma!AV383,Meses!$D$1:$G$2,2,FALSE),FALSE),
IF(BY383="En programación",BA383,""))</f>
        <v/>
      </c>
      <c r="CB383" s="95" t="str">
        <f t="shared" si="16"/>
        <v/>
      </c>
      <c r="CC383" s="91" t="str">
        <f>IFERROR(
(VLOOKUP(MONTH(CA383),Meses!$B$3:$C$14,2,FALSE)-DAY(CA383))/VLOOKUP(MONTH(CA383),Meses!$B$3:$C$14,2,FALSE)*CD383,
"")</f>
        <v/>
      </c>
      <c r="CD383" s="92">
        <f t="shared" si="17"/>
        <v>198</v>
      </c>
    </row>
    <row r="384" spans="1:82" ht="47.4" thickBot="1" x14ac:dyDescent="0.6">
      <c r="A384" s="19" t="s">
        <v>1006</v>
      </c>
      <c r="B384" s="19" t="s">
        <v>1115</v>
      </c>
      <c r="C384" s="19" t="s">
        <v>1116</v>
      </c>
      <c r="D384" s="19" t="s">
        <v>53</v>
      </c>
      <c r="E384" s="21">
        <v>45019</v>
      </c>
      <c r="F384" s="21">
        <v>45090.378275462957</v>
      </c>
      <c r="G384" s="21">
        <v>45019</v>
      </c>
      <c r="H384" s="21">
        <v>45030</v>
      </c>
      <c r="I384" s="21">
        <v>45087</v>
      </c>
      <c r="J384" s="21">
        <v>45087</v>
      </c>
      <c r="K384" s="119" t="s">
        <v>4534</v>
      </c>
      <c r="L384" s="19" t="s">
        <v>1009</v>
      </c>
      <c r="M384" s="21">
        <v>45031</v>
      </c>
      <c r="N384" s="21">
        <v>45043</v>
      </c>
      <c r="O384" s="19" t="s">
        <v>54</v>
      </c>
      <c r="P384" s="19" t="s">
        <v>54</v>
      </c>
      <c r="Q384" s="19" t="s">
        <v>55</v>
      </c>
      <c r="R384" s="19">
        <v>2950</v>
      </c>
      <c r="S384" s="19" t="s">
        <v>4535</v>
      </c>
      <c r="T384" s="19" t="s">
        <v>4535</v>
      </c>
      <c r="U384" s="19" t="e">
        <v>#NAME?</v>
      </c>
      <c r="V384" s="19" t="s">
        <v>136</v>
      </c>
      <c r="W384" s="19" t="s">
        <v>155</v>
      </c>
      <c r="X384" s="23">
        <v>45068</v>
      </c>
      <c r="Y384" s="23">
        <v>45075</v>
      </c>
      <c r="Z384" s="23">
        <v>45068</v>
      </c>
      <c r="AA384" s="23">
        <v>45068</v>
      </c>
      <c r="AB384" s="19" t="s">
        <v>58</v>
      </c>
      <c r="AC384" s="23">
        <v>45071</v>
      </c>
      <c r="AD384" s="23">
        <v>45073</v>
      </c>
      <c r="AE384" s="23">
        <v>45078</v>
      </c>
      <c r="AF384" s="23">
        <v>45080</v>
      </c>
      <c r="AG384" s="23">
        <v>45080</v>
      </c>
      <c r="AH384" s="21">
        <v>45087</v>
      </c>
      <c r="AI384" s="19">
        <v>68</v>
      </c>
      <c r="AJ384" s="19">
        <v>11</v>
      </c>
      <c r="AK384" s="19">
        <v>57</v>
      </c>
      <c r="AL384" s="19" t="s">
        <v>15</v>
      </c>
      <c r="AM384" s="19" t="s">
        <v>4536</v>
      </c>
      <c r="AN384" s="19">
        <v>10</v>
      </c>
      <c r="AO384" s="22"/>
      <c r="AP384" s="19" t="s">
        <v>82</v>
      </c>
      <c r="AQ384" s="19" t="s">
        <v>82</v>
      </c>
      <c r="AR384" s="19" t="s">
        <v>60</v>
      </c>
      <c r="AS384" s="19" t="s">
        <v>55</v>
      </c>
      <c r="AT384" s="19" t="s">
        <v>61</v>
      </c>
      <c r="AU384" s="19" t="s">
        <v>62</v>
      </c>
      <c r="AV384" s="19" t="s">
        <v>63</v>
      </c>
      <c r="AW384" s="19" t="s">
        <v>63</v>
      </c>
      <c r="AX384" s="19" t="s">
        <v>63</v>
      </c>
      <c r="AY384" s="19" t="s">
        <v>64</v>
      </c>
      <c r="AZ384" s="19" t="s">
        <v>3822</v>
      </c>
      <c r="BA384" s="21">
        <v>45043</v>
      </c>
      <c r="BB384" s="19">
        <v>4</v>
      </c>
      <c r="BC384" s="19">
        <v>2023</v>
      </c>
      <c r="BD384" s="19" t="s">
        <v>63</v>
      </c>
      <c r="BE384" s="19" t="s">
        <v>63</v>
      </c>
      <c r="BF384" s="19" t="s">
        <v>63</v>
      </c>
      <c r="BG384" s="19" t="s">
        <v>64</v>
      </c>
      <c r="BH384" s="22" t="s">
        <v>4513</v>
      </c>
      <c r="BI384" s="22" t="s">
        <v>4513</v>
      </c>
      <c r="BJ384" s="22"/>
      <c r="BK384" s="22"/>
      <c r="BL384" s="19" t="s">
        <v>4513</v>
      </c>
      <c r="BM384" s="22" t="s">
        <v>4513</v>
      </c>
      <c r="BN384" s="22" t="s">
        <v>4513</v>
      </c>
      <c r="BO384" s="22"/>
      <c r="BP384" s="22"/>
      <c r="BQ384" s="19" t="s">
        <v>64</v>
      </c>
      <c r="BR384" s="22"/>
      <c r="BS384" s="22"/>
      <c r="BT384" s="19">
        <v>68</v>
      </c>
      <c r="BU384" s="22"/>
      <c r="BV384" s="19"/>
      <c r="BW384" s="19"/>
      <c r="BX384" s="19">
        <v>2023</v>
      </c>
      <c r="BY384" s="95" t="str">
        <f>IFERROR(
IF(OR(AZ384="anulado",AZ384="stand by"),CONCATENATE(AZ384,": ",AT384),
IF(OR(YEAR(BA384)=2022,YEAR(BA384)=2023),CONCATENATE("Se activó en ",YEAR(BA384)),
IF(AND(OR(AZ384="En proceso",AZ384="facturando"),AND(AV384="-",BA384="")),"Por revisar",
IF(BA384="",IF(AV384="NUEVAS",CONCATENATE("Estado: ",AZ384,", ",AV384),
IF(AX384=Meses!$A$3,"Por revisar",
IF(AT384="","Sin registro","En programación Frcst."))),"En programación")))),
"Error")</f>
        <v>Se activó en 2023</v>
      </c>
      <c r="BZ384" s="14" t="str">
        <f t="shared" si="15"/>
        <v/>
      </c>
      <c r="CA384" s="95" t="str">
        <f>IF(BY384="En programación Frcst.",VLOOKUP(AX384,Meses!$A$1:$H$14,3+HLOOKUP(Cronograma!AV384,Meses!$D$1:$G$2,2,FALSE),FALSE),
IF(BY384="En programación",BA384,""))</f>
        <v/>
      </c>
      <c r="CB384" s="95" t="str">
        <f t="shared" si="16"/>
        <v/>
      </c>
      <c r="CC384" s="91" t="str">
        <f>IFERROR(
(VLOOKUP(MONTH(CA384),Meses!$B$3:$C$14,2,FALSE)-DAY(CA384))/VLOOKUP(MONTH(CA384),Meses!$B$3:$C$14,2,FALSE)*CD384,
"")</f>
        <v/>
      </c>
      <c r="CD384" s="92">
        <f t="shared" si="17"/>
        <v>2950</v>
      </c>
    </row>
    <row r="385" spans="1:82" ht="47.4" thickBot="1" x14ac:dyDescent="0.6">
      <c r="A385" s="25" t="s">
        <v>1006</v>
      </c>
      <c r="B385" s="25" t="s">
        <v>1117</v>
      </c>
      <c r="C385" s="25" t="s">
        <v>1118</v>
      </c>
      <c r="D385" s="25" t="s">
        <v>53</v>
      </c>
      <c r="E385" s="26">
        <v>45019</v>
      </c>
      <c r="F385" s="26">
        <v>45083.604513888888</v>
      </c>
      <c r="G385" s="26">
        <v>45019</v>
      </c>
      <c r="H385" s="26">
        <v>45030</v>
      </c>
      <c r="I385" s="26">
        <v>45080</v>
      </c>
      <c r="J385" s="26">
        <v>45080</v>
      </c>
      <c r="K385" s="120" t="s">
        <v>4534</v>
      </c>
      <c r="L385" s="25" t="s">
        <v>1009</v>
      </c>
      <c r="M385" s="26">
        <v>45031</v>
      </c>
      <c r="N385" s="26">
        <v>45043</v>
      </c>
      <c r="O385" s="25" t="s">
        <v>54</v>
      </c>
      <c r="P385" s="25" t="s">
        <v>54</v>
      </c>
      <c r="Q385" s="25" t="s">
        <v>55</v>
      </c>
      <c r="R385" s="25">
        <v>5734</v>
      </c>
      <c r="S385" s="25" t="s">
        <v>4602</v>
      </c>
      <c r="T385" s="25" t="s">
        <v>4602</v>
      </c>
      <c r="U385" s="25" t="e">
        <v>#NAME?</v>
      </c>
      <c r="V385" s="25" t="s">
        <v>136</v>
      </c>
      <c r="W385" s="25" t="s">
        <v>155</v>
      </c>
      <c r="X385" s="23">
        <v>45061</v>
      </c>
      <c r="Y385" s="23">
        <v>45068</v>
      </c>
      <c r="Z385" s="23">
        <v>45061</v>
      </c>
      <c r="AA385" s="23">
        <v>45061</v>
      </c>
      <c r="AB385" s="25" t="s">
        <v>58</v>
      </c>
      <c r="AC385" s="23">
        <v>45064</v>
      </c>
      <c r="AD385" s="23">
        <v>45066</v>
      </c>
      <c r="AE385" s="23">
        <v>45071</v>
      </c>
      <c r="AF385" s="23">
        <v>45073</v>
      </c>
      <c r="AG385" s="23">
        <v>45073</v>
      </c>
      <c r="AH385" s="26">
        <v>45080</v>
      </c>
      <c r="AI385" s="25">
        <v>61</v>
      </c>
      <c r="AJ385" s="25">
        <v>11</v>
      </c>
      <c r="AK385" s="25">
        <v>50</v>
      </c>
      <c r="AL385" s="25" t="s">
        <v>15</v>
      </c>
      <c r="AM385" s="25" t="s">
        <v>4536</v>
      </c>
      <c r="AN385" s="25">
        <v>3</v>
      </c>
      <c r="AO385" s="27"/>
      <c r="AP385" s="25" t="s">
        <v>82</v>
      </c>
      <c r="AQ385" s="25" t="s">
        <v>82</v>
      </c>
      <c r="AR385" s="25" t="s">
        <v>60</v>
      </c>
      <c r="AS385" s="25" t="s">
        <v>55</v>
      </c>
      <c r="AT385" s="25" t="s">
        <v>61</v>
      </c>
      <c r="AU385" s="25" t="s">
        <v>62</v>
      </c>
      <c r="AV385" s="25" t="s">
        <v>63</v>
      </c>
      <c r="AW385" s="25" t="s">
        <v>63</v>
      </c>
      <c r="AX385" s="25" t="s">
        <v>63</v>
      </c>
      <c r="AY385" s="25" t="s">
        <v>64</v>
      </c>
      <c r="AZ385" s="25" t="s">
        <v>3822</v>
      </c>
      <c r="BA385" s="26">
        <v>45043</v>
      </c>
      <c r="BB385" s="25">
        <v>4</v>
      </c>
      <c r="BC385" s="25">
        <v>2023</v>
      </c>
      <c r="BD385" s="25" t="s">
        <v>63</v>
      </c>
      <c r="BE385" s="25" t="s">
        <v>63</v>
      </c>
      <c r="BF385" s="25" t="s">
        <v>63</v>
      </c>
      <c r="BG385" s="25" t="s">
        <v>64</v>
      </c>
      <c r="BH385" s="27" t="s">
        <v>4513</v>
      </c>
      <c r="BI385" s="27" t="s">
        <v>4513</v>
      </c>
      <c r="BJ385" s="27"/>
      <c r="BK385" s="27"/>
      <c r="BL385" s="25" t="s">
        <v>4513</v>
      </c>
      <c r="BM385" s="27" t="s">
        <v>4513</v>
      </c>
      <c r="BN385" s="27" t="s">
        <v>4513</v>
      </c>
      <c r="BO385" s="27"/>
      <c r="BP385" s="27"/>
      <c r="BQ385" s="25" t="s">
        <v>64</v>
      </c>
      <c r="BR385" s="27"/>
      <c r="BS385" s="27"/>
      <c r="BT385" s="25">
        <v>61</v>
      </c>
      <c r="BU385" s="27"/>
      <c r="BV385" s="25"/>
      <c r="BW385" s="25"/>
      <c r="BX385" s="25">
        <v>2023</v>
      </c>
      <c r="BY385" s="95" t="str">
        <f>IFERROR(
IF(OR(AZ385="anulado",AZ385="stand by"),CONCATENATE(AZ385,": ",AT385),
IF(OR(YEAR(BA385)=2022,YEAR(BA385)=2023),CONCATENATE("Se activó en ",YEAR(BA385)),
IF(AND(OR(AZ385="En proceso",AZ385="facturando"),AND(AV385="-",BA385="")),"Por revisar",
IF(BA385="",IF(AV385="NUEVAS",CONCATENATE("Estado: ",AZ385,", ",AV385),
IF(AX385=Meses!$A$3,"Por revisar",
IF(AT385="","Sin registro","En programación Frcst."))),"En programación")))),
"Error")</f>
        <v>Se activó en 2023</v>
      </c>
      <c r="BZ385" s="14" t="str">
        <f t="shared" si="15"/>
        <v/>
      </c>
      <c r="CA385" s="95" t="str">
        <f>IF(BY385="En programación Frcst.",VLOOKUP(AX385,Meses!$A$1:$H$14,3+HLOOKUP(Cronograma!AV385,Meses!$D$1:$G$2,2,FALSE),FALSE),
IF(BY385="En programación",BA385,""))</f>
        <v/>
      </c>
      <c r="CB385" s="95" t="str">
        <f t="shared" si="16"/>
        <v/>
      </c>
      <c r="CC385" s="91" t="str">
        <f>IFERROR(
(VLOOKUP(MONTH(CA385),Meses!$B$3:$C$14,2,FALSE)-DAY(CA385))/VLOOKUP(MONTH(CA385),Meses!$B$3:$C$14,2,FALSE)*CD385,
"")</f>
        <v/>
      </c>
      <c r="CD385" s="92">
        <f t="shared" si="17"/>
        <v>5734</v>
      </c>
    </row>
    <row r="386" spans="1:82" ht="47.4" thickBot="1" x14ac:dyDescent="0.6">
      <c r="A386" s="19" t="s">
        <v>1006</v>
      </c>
      <c r="B386" s="19" t="s">
        <v>1119</v>
      </c>
      <c r="C386" s="19" t="s">
        <v>1120</v>
      </c>
      <c r="D386" s="19" t="s">
        <v>53</v>
      </c>
      <c r="E386" s="21">
        <v>45019</v>
      </c>
      <c r="F386" s="21">
        <v>45091.720925925933</v>
      </c>
      <c r="G386" s="21">
        <v>45019</v>
      </c>
      <c r="H386" s="21">
        <v>45030</v>
      </c>
      <c r="I386" s="21">
        <v>45087</v>
      </c>
      <c r="J386" s="21">
        <v>45087</v>
      </c>
      <c r="K386" s="119" t="s">
        <v>4534</v>
      </c>
      <c r="L386" s="19" t="s">
        <v>1009</v>
      </c>
      <c r="M386" s="21">
        <v>45031</v>
      </c>
      <c r="N386" s="21">
        <v>45043</v>
      </c>
      <c r="O386" s="19" t="s">
        <v>54</v>
      </c>
      <c r="P386" s="19" t="s">
        <v>54</v>
      </c>
      <c r="Q386" s="19" t="s">
        <v>55</v>
      </c>
      <c r="R386" s="19">
        <v>2326</v>
      </c>
      <c r="S386" s="19" t="s">
        <v>4535</v>
      </c>
      <c r="T386" s="19" t="s">
        <v>4535</v>
      </c>
      <c r="U386" s="19" t="e">
        <v>#NAME?</v>
      </c>
      <c r="V386" s="19" t="s">
        <v>136</v>
      </c>
      <c r="W386" s="19" t="s">
        <v>155</v>
      </c>
      <c r="X386" s="23">
        <v>45068</v>
      </c>
      <c r="Y386" s="23">
        <v>45075</v>
      </c>
      <c r="Z386" s="23">
        <v>45068</v>
      </c>
      <c r="AA386" s="23">
        <v>45068</v>
      </c>
      <c r="AB386" s="19" t="s">
        <v>58</v>
      </c>
      <c r="AC386" s="23">
        <v>45071</v>
      </c>
      <c r="AD386" s="23">
        <v>45073</v>
      </c>
      <c r="AE386" s="23">
        <v>45078</v>
      </c>
      <c r="AF386" s="23">
        <v>45080</v>
      </c>
      <c r="AG386" s="23">
        <v>45080</v>
      </c>
      <c r="AH386" s="21">
        <v>45087</v>
      </c>
      <c r="AI386" s="19">
        <v>68</v>
      </c>
      <c r="AJ386" s="19">
        <v>11</v>
      </c>
      <c r="AK386" s="19">
        <v>57</v>
      </c>
      <c r="AL386" s="19" t="s">
        <v>15</v>
      </c>
      <c r="AM386" s="19" t="s">
        <v>4536</v>
      </c>
      <c r="AN386" s="19">
        <v>10</v>
      </c>
      <c r="AO386" s="22"/>
      <c r="AP386" s="19" t="s">
        <v>82</v>
      </c>
      <c r="AQ386" s="19" t="s">
        <v>82</v>
      </c>
      <c r="AR386" s="19" t="s">
        <v>60</v>
      </c>
      <c r="AS386" s="19" t="s">
        <v>55</v>
      </c>
      <c r="AT386" s="19" t="s">
        <v>61</v>
      </c>
      <c r="AU386" s="19" t="s">
        <v>62</v>
      </c>
      <c r="AV386" s="19" t="s">
        <v>63</v>
      </c>
      <c r="AW386" s="19" t="s">
        <v>63</v>
      </c>
      <c r="AX386" s="19" t="s">
        <v>63</v>
      </c>
      <c r="AY386" s="19" t="s">
        <v>64</v>
      </c>
      <c r="AZ386" s="19" t="s">
        <v>3822</v>
      </c>
      <c r="BA386" s="21">
        <v>45043</v>
      </c>
      <c r="BB386" s="19">
        <v>4</v>
      </c>
      <c r="BC386" s="19">
        <v>2023</v>
      </c>
      <c r="BD386" s="19" t="s">
        <v>63</v>
      </c>
      <c r="BE386" s="19" t="s">
        <v>63</v>
      </c>
      <c r="BF386" s="19" t="s">
        <v>63</v>
      </c>
      <c r="BG386" s="19" t="s">
        <v>64</v>
      </c>
      <c r="BH386" s="22" t="s">
        <v>4513</v>
      </c>
      <c r="BI386" s="22" t="s">
        <v>4513</v>
      </c>
      <c r="BJ386" s="22"/>
      <c r="BK386" s="22"/>
      <c r="BL386" s="19" t="s">
        <v>4513</v>
      </c>
      <c r="BM386" s="22" t="s">
        <v>4513</v>
      </c>
      <c r="BN386" s="22" t="s">
        <v>4513</v>
      </c>
      <c r="BO386" s="22"/>
      <c r="BP386" s="22"/>
      <c r="BQ386" s="19" t="s">
        <v>64</v>
      </c>
      <c r="BR386" s="22"/>
      <c r="BS386" s="22"/>
      <c r="BT386" s="19">
        <v>68</v>
      </c>
      <c r="BU386" s="22"/>
      <c r="BV386" s="19"/>
      <c r="BW386" s="19"/>
      <c r="BX386" s="19">
        <v>2023</v>
      </c>
      <c r="BY386" s="95" t="str">
        <f>IFERROR(
IF(OR(AZ386="anulado",AZ386="stand by"),CONCATENATE(AZ386,": ",AT386),
IF(OR(YEAR(BA386)=2022,YEAR(BA386)=2023),CONCATENATE("Se activó en ",YEAR(BA386)),
IF(AND(OR(AZ386="En proceso",AZ386="facturando"),AND(AV386="-",BA386="")),"Por revisar",
IF(BA386="",IF(AV386="NUEVAS",CONCATENATE("Estado: ",AZ386,", ",AV386),
IF(AX386=Meses!$A$3,"Por revisar",
IF(AT386="","Sin registro","En programación Frcst."))),"En programación")))),
"Error")</f>
        <v>Se activó en 2023</v>
      </c>
      <c r="BZ386" s="14" t="str">
        <f t="shared" si="15"/>
        <v/>
      </c>
      <c r="CA386" s="95" t="str">
        <f>IF(BY386="En programación Frcst.",VLOOKUP(AX386,Meses!$A$1:$H$14,3+HLOOKUP(Cronograma!AV386,Meses!$D$1:$G$2,2,FALSE),FALSE),
IF(BY386="En programación",BA386,""))</f>
        <v/>
      </c>
      <c r="CB386" s="95" t="str">
        <f t="shared" si="16"/>
        <v/>
      </c>
      <c r="CC386" s="91" t="str">
        <f>IFERROR(
(VLOOKUP(MONTH(CA386),Meses!$B$3:$C$14,2,FALSE)-DAY(CA386))/VLOOKUP(MONTH(CA386),Meses!$B$3:$C$14,2,FALSE)*CD386,
"")</f>
        <v/>
      </c>
      <c r="CD386" s="92">
        <f t="shared" si="17"/>
        <v>2326</v>
      </c>
    </row>
    <row r="387" spans="1:82" ht="31.8" thickBot="1" x14ac:dyDescent="0.6">
      <c r="A387" s="25" t="s">
        <v>1006</v>
      </c>
      <c r="B387" s="25" t="s">
        <v>1121</v>
      </c>
      <c r="C387" s="25" t="s">
        <v>1122</v>
      </c>
      <c r="D387" s="25" t="s">
        <v>53</v>
      </c>
      <c r="E387" s="26">
        <v>45019</v>
      </c>
      <c r="F387" s="26">
        <v>45083.604513888888</v>
      </c>
      <c r="G387" s="26">
        <v>45019</v>
      </c>
      <c r="H387" s="26">
        <v>45030</v>
      </c>
      <c r="I387" s="26">
        <v>45080</v>
      </c>
      <c r="J387" s="26">
        <v>45080</v>
      </c>
      <c r="K387" s="120" t="s">
        <v>4534</v>
      </c>
      <c r="L387" s="25" t="s">
        <v>1009</v>
      </c>
      <c r="M387" s="26">
        <v>45031</v>
      </c>
      <c r="N387" s="26">
        <v>45043</v>
      </c>
      <c r="O387" s="25" t="s">
        <v>54</v>
      </c>
      <c r="P387" s="25" t="s">
        <v>54</v>
      </c>
      <c r="Q387" s="25" t="s">
        <v>55</v>
      </c>
      <c r="R387" s="25">
        <v>3238</v>
      </c>
      <c r="S387" s="25" t="s">
        <v>4602</v>
      </c>
      <c r="T387" s="25" t="s">
        <v>4602</v>
      </c>
      <c r="U387" s="25" t="e">
        <v>#NAME?</v>
      </c>
      <c r="V387" s="25" t="s">
        <v>136</v>
      </c>
      <c r="W387" s="25" t="s">
        <v>155</v>
      </c>
      <c r="X387" s="23">
        <v>45061</v>
      </c>
      <c r="Y387" s="23">
        <v>45068</v>
      </c>
      <c r="Z387" s="23">
        <v>45061</v>
      </c>
      <c r="AA387" s="23">
        <v>45061</v>
      </c>
      <c r="AB387" s="25" t="s">
        <v>58</v>
      </c>
      <c r="AC387" s="23">
        <v>45064</v>
      </c>
      <c r="AD387" s="23">
        <v>45066</v>
      </c>
      <c r="AE387" s="23">
        <v>45071</v>
      </c>
      <c r="AF387" s="23">
        <v>45073</v>
      </c>
      <c r="AG387" s="23">
        <v>45073</v>
      </c>
      <c r="AH387" s="26">
        <v>45080</v>
      </c>
      <c r="AI387" s="25">
        <v>61</v>
      </c>
      <c r="AJ387" s="25">
        <v>11</v>
      </c>
      <c r="AK387" s="25">
        <v>50</v>
      </c>
      <c r="AL387" s="25" t="s">
        <v>15</v>
      </c>
      <c r="AM387" s="25" t="s">
        <v>4536</v>
      </c>
      <c r="AN387" s="25">
        <v>3</v>
      </c>
      <c r="AO387" s="27"/>
      <c r="AP387" s="25" t="s">
        <v>82</v>
      </c>
      <c r="AQ387" s="25" t="s">
        <v>82</v>
      </c>
      <c r="AR387" s="25" t="s">
        <v>60</v>
      </c>
      <c r="AS387" s="25" t="s">
        <v>55</v>
      </c>
      <c r="AT387" s="25" t="s">
        <v>61</v>
      </c>
      <c r="AU387" s="25" t="s">
        <v>62</v>
      </c>
      <c r="AV387" s="25" t="s">
        <v>63</v>
      </c>
      <c r="AW387" s="25" t="s">
        <v>63</v>
      </c>
      <c r="AX387" s="25" t="s">
        <v>63</v>
      </c>
      <c r="AY387" s="25" t="s">
        <v>64</v>
      </c>
      <c r="AZ387" s="25" t="s">
        <v>3822</v>
      </c>
      <c r="BA387" s="26">
        <v>45043</v>
      </c>
      <c r="BB387" s="25">
        <v>4</v>
      </c>
      <c r="BC387" s="25">
        <v>2023</v>
      </c>
      <c r="BD387" s="25" t="s">
        <v>63</v>
      </c>
      <c r="BE387" s="25" t="s">
        <v>63</v>
      </c>
      <c r="BF387" s="25" t="s">
        <v>63</v>
      </c>
      <c r="BG387" s="25" t="s">
        <v>64</v>
      </c>
      <c r="BH387" s="27" t="s">
        <v>4513</v>
      </c>
      <c r="BI387" s="27" t="s">
        <v>4513</v>
      </c>
      <c r="BJ387" s="27"/>
      <c r="BK387" s="27"/>
      <c r="BL387" s="25" t="s">
        <v>4513</v>
      </c>
      <c r="BM387" s="27" t="s">
        <v>4513</v>
      </c>
      <c r="BN387" s="27" t="s">
        <v>4513</v>
      </c>
      <c r="BO387" s="27"/>
      <c r="BP387" s="27"/>
      <c r="BQ387" s="25" t="s">
        <v>64</v>
      </c>
      <c r="BR387" s="27"/>
      <c r="BS387" s="27"/>
      <c r="BT387" s="25">
        <v>61</v>
      </c>
      <c r="BU387" s="27"/>
      <c r="BV387" s="25"/>
      <c r="BW387" s="25"/>
      <c r="BX387" s="25">
        <v>2023</v>
      </c>
      <c r="BY387" s="95" t="str">
        <f>IFERROR(
IF(OR(AZ387="anulado",AZ387="stand by"),CONCATENATE(AZ387,": ",AT387),
IF(OR(YEAR(BA387)=2022,YEAR(BA387)=2023),CONCATENATE("Se activó en ",YEAR(BA387)),
IF(AND(OR(AZ387="En proceso",AZ387="facturando"),AND(AV387="-",BA387="")),"Por revisar",
IF(BA387="",IF(AV387="NUEVAS",CONCATENATE("Estado: ",AZ387,", ",AV387),
IF(AX387=Meses!$A$3,"Por revisar",
IF(AT387="","Sin registro","En programación Frcst."))),"En programación")))),
"Error")</f>
        <v>Se activó en 2023</v>
      </c>
      <c r="BZ387" s="14" t="str">
        <f t="shared" ref="BZ387:BZ450" si="18">IF(BY387="Por revisar",CONCATENATE("programación de act. ",AY387,", estado: ",AZ387,", Comercializador: ",O387,", Etapa: ",AT387),"")</f>
        <v/>
      </c>
      <c r="CA387" s="95" t="str">
        <f>IF(BY387="En programación Frcst.",VLOOKUP(AX387,Meses!$A$1:$H$14,3+HLOOKUP(Cronograma!AV387,Meses!$D$1:$G$2,2,FALSE),FALSE),
IF(BY387="En programación",BA387,""))</f>
        <v/>
      </c>
      <c r="CB387" s="95" t="str">
        <f t="shared" ref="CB387:CB450" si="19">IFERROR(CONCATENATE(YEAR(CA387),"/",MONTH(CA387)),"")</f>
        <v/>
      </c>
      <c r="CC387" s="91" t="str">
        <f>IFERROR(
(VLOOKUP(MONTH(CA387),Meses!$B$3:$C$14,2,FALSE)-DAY(CA387))/VLOOKUP(MONTH(CA387),Meses!$B$3:$C$14,2,FALSE)*CD387,
"")</f>
        <v/>
      </c>
      <c r="CD387" s="92">
        <f t="shared" ref="CD387:CD450" si="20">R387</f>
        <v>3238</v>
      </c>
    </row>
    <row r="388" spans="1:82" ht="31.8" thickBot="1" x14ac:dyDescent="0.6">
      <c r="A388" s="19" t="s">
        <v>1006</v>
      </c>
      <c r="B388" s="19" t="s">
        <v>1123</v>
      </c>
      <c r="C388" s="19" t="s">
        <v>1124</v>
      </c>
      <c r="D388" s="19" t="s">
        <v>53</v>
      </c>
      <c r="E388" s="21">
        <v>45019</v>
      </c>
      <c r="F388" s="21">
        <v>45083.604513888888</v>
      </c>
      <c r="G388" s="21">
        <v>45019</v>
      </c>
      <c r="H388" s="21">
        <v>45030</v>
      </c>
      <c r="I388" s="21">
        <v>45080</v>
      </c>
      <c r="J388" s="21">
        <v>45080</v>
      </c>
      <c r="K388" s="119" t="s">
        <v>4534</v>
      </c>
      <c r="L388" s="19" t="s">
        <v>1009</v>
      </c>
      <c r="M388" s="21">
        <v>45031</v>
      </c>
      <c r="N388" s="21">
        <v>45043</v>
      </c>
      <c r="O388" s="19" t="s">
        <v>54</v>
      </c>
      <c r="P388" s="19" t="s">
        <v>54</v>
      </c>
      <c r="Q388" s="19" t="s">
        <v>55</v>
      </c>
      <c r="R388" s="19">
        <v>1606</v>
      </c>
      <c r="S388" s="19" t="s">
        <v>4602</v>
      </c>
      <c r="T388" s="19" t="s">
        <v>4602</v>
      </c>
      <c r="U388" s="19" t="e">
        <v>#NAME?</v>
      </c>
      <c r="V388" s="19" t="s">
        <v>136</v>
      </c>
      <c r="W388" s="19" t="s">
        <v>155</v>
      </c>
      <c r="X388" s="23">
        <v>45061</v>
      </c>
      <c r="Y388" s="23">
        <v>45068</v>
      </c>
      <c r="Z388" s="23">
        <v>45061</v>
      </c>
      <c r="AA388" s="23">
        <v>45061</v>
      </c>
      <c r="AB388" s="19" t="s">
        <v>58</v>
      </c>
      <c r="AC388" s="23">
        <v>45064</v>
      </c>
      <c r="AD388" s="23">
        <v>45066</v>
      </c>
      <c r="AE388" s="23">
        <v>45071</v>
      </c>
      <c r="AF388" s="23">
        <v>45073</v>
      </c>
      <c r="AG388" s="23">
        <v>45073</v>
      </c>
      <c r="AH388" s="21">
        <v>45080</v>
      </c>
      <c r="AI388" s="19">
        <v>61</v>
      </c>
      <c r="AJ388" s="19">
        <v>11</v>
      </c>
      <c r="AK388" s="19">
        <v>50</v>
      </c>
      <c r="AL388" s="19" t="s">
        <v>15</v>
      </c>
      <c r="AM388" s="19" t="s">
        <v>4536</v>
      </c>
      <c r="AN388" s="19">
        <v>3</v>
      </c>
      <c r="AO388" s="22"/>
      <c r="AP388" s="19" t="s">
        <v>82</v>
      </c>
      <c r="AQ388" s="19" t="s">
        <v>82</v>
      </c>
      <c r="AR388" s="19" t="s">
        <v>60</v>
      </c>
      <c r="AS388" s="19" t="s">
        <v>55</v>
      </c>
      <c r="AT388" s="19" t="s">
        <v>61</v>
      </c>
      <c r="AU388" s="19" t="s">
        <v>62</v>
      </c>
      <c r="AV388" s="19" t="s">
        <v>63</v>
      </c>
      <c r="AW388" s="19" t="s">
        <v>63</v>
      </c>
      <c r="AX388" s="19" t="s">
        <v>63</v>
      </c>
      <c r="AY388" s="19" t="s">
        <v>64</v>
      </c>
      <c r="AZ388" s="19" t="s">
        <v>3822</v>
      </c>
      <c r="BA388" s="21">
        <v>45043</v>
      </c>
      <c r="BB388" s="19">
        <v>4</v>
      </c>
      <c r="BC388" s="19">
        <v>2023</v>
      </c>
      <c r="BD388" s="19" t="s">
        <v>63</v>
      </c>
      <c r="BE388" s="19" t="s">
        <v>63</v>
      </c>
      <c r="BF388" s="19" t="s">
        <v>63</v>
      </c>
      <c r="BG388" s="19" t="s">
        <v>64</v>
      </c>
      <c r="BH388" s="22" t="s">
        <v>4513</v>
      </c>
      <c r="BI388" s="22" t="s">
        <v>4513</v>
      </c>
      <c r="BJ388" s="22"/>
      <c r="BK388" s="22"/>
      <c r="BL388" s="19" t="s">
        <v>4513</v>
      </c>
      <c r="BM388" s="22" t="s">
        <v>4513</v>
      </c>
      <c r="BN388" s="22" t="s">
        <v>4513</v>
      </c>
      <c r="BO388" s="22"/>
      <c r="BP388" s="22"/>
      <c r="BQ388" s="19" t="s">
        <v>64</v>
      </c>
      <c r="BR388" s="22"/>
      <c r="BS388" s="22"/>
      <c r="BT388" s="19">
        <v>61</v>
      </c>
      <c r="BU388" s="22"/>
      <c r="BV388" s="19"/>
      <c r="BW388" s="19"/>
      <c r="BX388" s="19">
        <v>2023</v>
      </c>
      <c r="BY388" s="95" t="str">
        <f>IFERROR(
IF(OR(AZ388="anulado",AZ388="stand by"),CONCATENATE(AZ388,": ",AT388),
IF(OR(YEAR(BA388)=2022,YEAR(BA388)=2023),CONCATENATE("Se activó en ",YEAR(BA388)),
IF(AND(OR(AZ388="En proceso",AZ388="facturando"),AND(AV388="-",BA388="")),"Por revisar",
IF(BA388="",IF(AV388="NUEVAS",CONCATENATE("Estado: ",AZ388,", ",AV388),
IF(AX388=Meses!$A$3,"Por revisar",
IF(AT388="","Sin registro","En programación Frcst."))),"En programación")))),
"Error")</f>
        <v>Se activó en 2023</v>
      </c>
      <c r="BZ388" s="14" t="str">
        <f t="shared" si="18"/>
        <v/>
      </c>
      <c r="CA388" s="95" t="str">
        <f>IF(BY388="En programación Frcst.",VLOOKUP(AX388,Meses!$A$1:$H$14,3+HLOOKUP(Cronograma!AV388,Meses!$D$1:$G$2,2,FALSE),FALSE),
IF(BY388="En programación",BA388,""))</f>
        <v/>
      </c>
      <c r="CB388" s="95" t="str">
        <f t="shared" si="19"/>
        <v/>
      </c>
      <c r="CC388" s="91" t="str">
        <f>IFERROR(
(VLOOKUP(MONTH(CA388),Meses!$B$3:$C$14,2,FALSE)-DAY(CA388))/VLOOKUP(MONTH(CA388),Meses!$B$3:$C$14,2,FALSE)*CD388,
"")</f>
        <v/>
      </c>
      <c r="CD388" s="92">
        <f t="shared" si="20"/>
        <v>1606</v>
      </c>
    </row>
    <row r="389" spans="1:82" ht="47.4" thickBot="1" x14ac:dyDescent="0.6">
      <c r="A389" s="25" t="s">
        <v>1006</v>
      </c>
      <c r="B389" s="25" t="s">
        <v>1125</v>
      </c>
      <c r="C389" s="25" t="s">
        <v>1126</v>
      </c>
      <c r="D389" s="25" t="s">
        <v>53</v>
      </c>
      <c r="E389" s="26">
        <v>45019</v>
      </c>
      <c r="F389" s="26">
        <v>45090.378275462957</v>
      </c>
      <c r="G389" s="26">
        <v>45019</v>
      </c>
      <c r="H389" s="26">
        <v>45030</v>
      </c>
      <c r="I389" s="26">
        <v>45087</v>
      </c>
      <c r="J389" s="26">
        <v>45087</v>
      </c>
      <c r="K389" s="120" t="s">
        <v>4534</v>
      </c>
      <c r="L389" s="25" t="s">
        <v>1009</v>
      </c>
      <c r="M389" s="26">
        <v>45031</v>
      </c>
      <c r="N389" s="26">
        <v>45043</v>
      </c>
      <c r="O389" s="25" t="s">
        <v>54</v>
      </c>
      <c r="P389" s="25" t="s">
        <v>54</v>
      </c>
      <c r="Q389" s="25" t="s">
        <v>55</v>
      </c>
      <c r="R389" s="25">
        <v>6334</v>
      </c>
      <c r="S389" s="25" t="s">
        <v>4535</v>
      </c>
      <c r="T389" s="25" t="s">
        <v>4535</v>
      </c>
      <c r="U389" s="25" t="e">
        <v>#NAME?</v>
      </c>
      <c r="V389" s="25" t="s">
        <v>136</v>
      </c>
      <c r="W389" s="25" t="s">
        <v>155</v>
      </c>
      <c r="X389" s="23">
        <v>45068</v>
      </c>
      <c r="Y389" s="23">
        <v>45075</v>
      </c>
      <c r="Z389" s="23">
        <v>45068</v>
      </c>
      <c r="AA389" s="23">
        <v>45068</v>
      </c>
      <c r="AB389" s="25" t="s">
        <v>58</v>
      </c>
      <c r="AC389" s="23">
        <v>45071</v>
      </c>
      <c r="AD389" s="23">
        <v>45073</v>
      </c>
      <c r="AE389" s="23">
        <v>45078</v>
      </c>
      <c r="AF389" s="23">
        <v>45080</v>
      </c>
      <c r="AG389" s="23">
        <v>45080</v>
      </c>
      <c r="AH389" s="26">
        <v>45087</v>
      </c>
      <c r="AI389" s="25">
        <v>68</v>
      </c>
      <c r="AJ389" s="25">
        <v>11</v>
      </c>
      <c r="AK389" s="25">
        <v>57</v>
      </c>
      <c r="AL389" s="25" t="s">
        <v>15</v>
      </c>
      <c r="AM389" s="25" t="s">
        <v>4536</v>
      </c>
      <c r="AN389" s="25">
        <v>10</v>
      </c>
      <c r="AO389" s="27"/>
      <c r="AP389" s="25" t="s">
        <v>82</v>
      </c>
      <c r="AQ389" s="25" t="s">
        <v>82</v>
      </c>
      <c r="AR389" s="25" t="s">
        <v>60</v>
      </c>
      <c r="AS389" s="25" t="s">
        <v>55</v>
      </c>
      <c r="AT389" s="25" t="s">
        <v>61</v>
      </c>
      <c r="AU389" s="25" t="s">
        <v>62</v>
      </c>
      <c r="AV389" s="25" t="s">
        <v>63</v>
      </c>
      <c r="AW389" s="25" t="s">
        <v>63</v>
      </c>
      <c r="AX389" s="25" t="s">
        <v>63</v>
      </c>
      <c r="AY389" s="25" t="s">
        <v>64</v>
      </c>
      <c r="AZ389" s="25" t="s">
        <v>3822</v>
      </c>
      <c r="BA389" s="26">
        <v>45043</v>
      </c>
      <c r="BB389" s="25">
        <v>4</v>
      </c>
      <c r="BC389" s="25">
        <v>2023</v>
      </c>
      <c r="BD389" s="25" t="s">
        <v>63</v>
      </c>
      <c r="BE389" s="25" t="s">
        <v>63</v>
      </c>
      <c r="BF389" s="25" t="s">
        <v>63</v>
      </c>
      <c r="BG389" s="25" t="s">
        <v>64</v>
      </c>
      <c r="BH389" s="27" t="s">
        <v>4513</v>
      </c>
      <c r="BI389" s="27" t="s">
        <v>4513</v>
      </c>
      <c r="BJ389" s="27"/>
      <c r="BK389" s="27"/>
      <c r="BL389" s="25" t="s">
        <v>4513</v>
      </c>
      <c r="BM389" s="27" t="s">
        <v>4513</v>
      </c>
      <c r="BN389" s="27" t="s">
        <v>4513</v>
      </c>
      <c r="BO389" s="27"/>
      <c r="BP389" s="27"/>
      <c r="BQ389" s="25" t="s">
        <v>64</v>
      </c>
      <c r="BR389" s="27"/>
      <c r="BS389" s="27"/>
      <c r="BT389" s="25">
        <v>68</v>
      </c>
      <c r="BU389" s="27"/>
      <c r="BV389" s="25"/>
      <c r="BW389" s="25"/>
      <c r="BX389" s="25">
        <v>2023</v>
      </c>
      <c r="BY389" s="95" t="str">
        <f>IFERROR(
IF(OR(AZ389="anulado",AZ389="stand by"),CONCATENATE(AZ389,": ",AT389),
IF(OR(YEAR(BA389)=2022,YEAR(BA389)=2023),CONCATENATE("Se activó en ",YEAR(BA389)),
IF(AND(OR(AZ389="En proceso",AZ389="facturando"),AND(AV389="-",BA389="")),"Por revisar",
IF(BA389="",IF(AV389="NUEVAS",CONCATENATE("Estado: ",AZ389,", ",AV389),
IF(AX389=Meses!$A$3,"Por revisar",
IF(AT389="","Sin registro","En programación Frcst."))),"En programación")))),
"Error")</f>
        <v>Se activó en 2023</v>
      </c>
      <c r="BZ389" s="14" t="str">
        <f t="shared" si="18"/>
        <v/>
      </c>
      <c r="CA389" s="95" t="str">
        <f>IF(BY389="En programación Frcst.",VLOOKUP(AX389,Meses!$A$1:$H$14,3+HLOOKUP(Cronograma!AV389,Meses!$D$1:$G$2,2,FALSE),FALSE),
IF(BY389="En programación",BA389,""))</f>
        <v/>
      </c>
      <c r="CB389" s="95" t="str">
        <f t="shared" si="19"/>
        <v/>
      </c>
      <c r="CC389" s="91" t="str">
        <f>IFERROR(
(VLOOKUP(MONTH(CA389),Meses!$B$3:$C$14,2,FALSE)-DAY(CA389))/VLOOKUP(MONTH(CA389),Meses!$B$3:$C$14,2,FALSE)*CD389,
"")</f>
        <v/>
      </c>
      <c r="CD389" s="92">
        <f t="shared" si="20"/>
        <v>6334</v>
      </c>
    </row>
    <row r="390" spans="1:82" ht="47.4" thickBot="1" x14ac:dyDescent="0.6">
      <c r="A390" s="19" t="s">
        <v>1006</v>
      </c>
      <c r="B390" s="19" t="s">
        <v>1127</v>
      </c>
      <c r="C390" s="19" t="s">
        <v>1128</v>
      </c>
      <c r="D390" s="19" t="s">
        <v>53</v>
      </c>
      <c r="E390" s="21">
        <v>45019</v>
      </c>
      <c r="F390" s="21">
        <v>45083.604513888888</v>
      </c>
      <c r="G390" s="21">
        <v>45019</v>
      </c>
      <c r="H390" s="21">
        <v>45030</v>
      </c>
      <c r="I390" s="21">
        <v>45080</v>
      </c>
      <c r="J390" s="21">
        <v>45080</v>
      </c>
      <c r="K390" s="119" t="s">
        <v>4534</v>
      </c>
      <c r="L390" s="19" t="s">
        <v>1009</v>
      </c>
      <c r="M390" s="21">
        <v>45031</v>
      </c>
      <c r="N390" s="21">
        <v>45043</v>
      </c>
      <c r="O390" s="19" t="s">
        <v>54</v>
      </c>
      <c r="P390" s="19" t="s">
        <v>54</v>
      </c>
      <c r="Q390" s="19" t="s">
        <v>55</v>
      </c>
      <c r="R390" s="19">
        <v>2998</v>
      </c>
      <c r="S390" s="19" t="s">
        <v>4602</v>
      </c>
      <c r="T390" s="19" t="s">
        <v>4602</v>
      </c>
      <c r="U390" s="19" t="e">
        <v>#NAME?</v>
      </c>
      <c r="V390" s="19" t="s">
        <v>136</v>
      </c>
      <c r="W390" s="19" t="s">
        <v>155</v>
      </c>
      <c r="X390" s="23">
        <v>45061</v>
      </c>
      <c r="Y390" s="23">
        <v>45068</v>
      </c>
      <c r="Z390" s="23">
        <v>45061</v>
      </c>
      <c r="AA390" s="23">
        <v>45061</v>
      </c>
      <c r="AB390" s="19" t="s">
        <v>58</v>
      </c>
      <c r="AC390" s="23">
        <v>45064</v>
      </c>
      <c r="AD390" s="23">
        <v>45066</v>
      </c>
      <c r="AE390" s="23">
        <v>45071</v>
      </c>
      <c r="AF390" s="23">
        <v>45073</v>
      </c>
      <c r="AG390" s="23">
        <v>45073</v>
      </c>
      <c r="AH390" s="21">
        <v>45080</v>
      </c>
      <c r="AI390" s="19">
        <v>61</v>
      </c>
      <c r="AJ390" s="19">
        <v>11</v>
      </c>
      <c r="AK390" s="19">
        <v>50</v>
      </c>
      <c r="AL390" s="19" t="s">
        <v>15</v>
      </c>
      <c r="AM390" s="19" t="s">
        <v>4536</v>
      </c>
      <c r="AN390" s="19">
        <v>3</v>
      </c>
      <c r="AO390" s="22"/>
      <c r="AP390" s="19" t="s">
        <v>82</v>
      </c>
      <c r="AQ390" s="19" t="s">
        <v>82</v>
      </c>
      <c r="AR390" s="19" t="s">
        <v>60</v>
      </c>
      <c r="AS390" s="19" t="s">
        <v>55</v>
      </c>
      <c r="AT390" s="19" t="s">
        <v>61</v>
      </c>
      <c r="AU390" s="19" t="s">
        <v>62</v>
      </c>
      <c r="AV390" s="19" t="s">
        <v>63</v>
      </c>
      <c r="AW390" s="19" t="s">
        <v>63</v>
      </c>
      <c r="AX390" s="19" t="s">
        <v>63</v>
      </c>
      <c r="AY390" s="19" t="s">
        <v>64</v>
      </c>
      <c r="AZ390" s="19" t="s">
        <v>3822</v>
      </c>
      <c r="BA390" s="21">
        <v>45043</v>
      </c>
      <c r="BB390" s="19">
        <v>4</v>
      </c>
      <c r="BC390" s="19">
        <v>2023</v>
      </c>
      <c r="BD390" s="19" t="s">
        <v>63</v>
      </c>
      <c r="BE390" s="19" t="s">
        <v>63</v>
      </c>
      <c r="BF390" s="19" t="s">
        <v>63</v>
      </c>
      <c r="BG390" s="19" t="s">
        <v>64</v>
      </c>
      <c r="BH390" s="22" t="s">
        <v>4513</v>
      </c>
      <c r="BI390" s="22" t="s">
        <v>4513</v>
      </c>
      <c r="BJ390" s="22"/>
      <c r="BK390" s="22"/>
      <c r="BL390" s="19" t="s">
        <v>4513</v>
      </c>
      <c r="BM390" s="22" t="s">
        <v>4513</v>
      </c>
      <c r="BN390" s="22" t="s">
        <v>4513</v>
      </c>
      <c r="BO390" s="22"/>
      <c r="BP390" s="22"/>
      <c r="BQ390" s="19" t="s">
        <v>64</v>
      </c>
      <c r="BR390" s="22"/>
      <c r="BS390" s="22"/>
      <c r="BT390" s="19">
        <v>61</v>
      </c>
      <c r="BU390" s="22"/>
      <c r="BV390" s="19"/>
      <c r="BW390" s="19"/>
      <c r="BX390" s="19">
        <v>2023</v>
      </c>
      <c r="BY390" s="95" t="str">
        <f>IFERROR(
IF(OR(AZ390="anulado",AZ390="stand by"),CONCATENATE(AZ390,": ",AT390),
IF(OR(YEAR(BA390)=2022,YEAR(BA390)=2023),CONCATENATE("Se activó en ",YEAR(BA390)),
IF(AND(OR(AZ390="En proceso",AZ390="facturando"),AND(AV390="-",BA390="")),"Por revisar",
IF(BA390="",IF(AV390="NUEVAS",CONCATENATE("Estado: ",AZ390,", ",AV390),
IF(AX390=Meses!$A$3,"Por revisar",
IF(AT390="","Sin registro","En programación Frcst."))),"En programación")))),
"Error")</f>
        <v>Se activó en 2023</v>
      </c>
      <c r="BZ390" s="14" t="str">
        <f t="shared" si="18"/>
        <v/>
      </c>
      <c r="CA390" s="95" t="str">
        <f>IF(BY390="En programación Frcst.",VLOOKUP(AX390,Meses!$A$1:$H$14,3+HLOOKUP(Cronograma!AV390,Meses!$D$1:$G$2,2,FALSE),FALSE),
IF(BY390="En programación",BA390,""))</f>
        <v/>
      </c>
      <c r="CB390" s="95" t="str">
        <f t="shared" si="19"/>
        <v/>
      </c>
      <c r="CC390" s="91" t="str">
        <f>IFERROR(
(VLOOKUP(MONTH(CA390),Meses!$B$3:$C$14,2,FALSE)-DAY(CA390))/VLOOKUP(MONTH(CA390),Meses!$B$3:$C$14,2,FALSE)*CD390,
"")</f>
        <v/>
      </c>
      <c r="CD390" s="92">
        <f t="shared" si="20"/>
        <v>2998</v>
      </c>
    </row>
    <row r="391" spans="1:82" ht="47.4" thickBot="1" x14ac:dyDescent="0.6">
      <c r="A391" s="25" t="s">
        <v>1006</v>
      </c>
      <c r="B391" s="25" t="s">
        <v>1129</v>
      </c>
      <c r="C391" s="25" t="s">
        <v>1130</v>
      </c>
      <c r="D391" s="25" t="s">
        <v>53</v>
      </c>
      <c r="E391" s="26">
        <v>45019</v>
      </c>
      <c r="F391" s="26">
        <v>45083.604513888888</v>
      </c>
      <c r="G391" s="26">
        <v>45019</v>
      </c>
      <c r="H391" s="26">
        <v>45030</v>
      </c>
      <c r="I391" s="26">
        <v>45080</v>
      </c>
      <c r="J391" s="26">
        <v>45080</v>
      </c>
      <c r="K391" s="120" t="s">
        <v>4534</v>
      </c>
      <c r="L391" s="25" t="s">
        <v>1009</v>
      </c>
      <c r="M391" s="26">
        <v>45031</v>
      </c>
      <c r="N391" s="26">
        <v>45043</v>
      </c>
      <c r="O391" s="25" t="s">
        <v>54</v>
      </c>
      <c r="P391" s="25" t="s">
        <v>54</v>
      </c>
      <c r="Q391" s="25" t="s">
        <v>55</v>
      </c>
      <c r="R391" s="25">
        <v>1462</v>
      </c>
      <c r="S391" s="25" t="s">
        <v>4602</v>
      </c>
      <c r="T391" s="25" t="s">
        <v>4602</v>
      </c>
      <c r="U391" s="25" t="e">
        <v>#NAME?</v>
      </c>
      <c r="V391" s="25" t="s">
        <v>136</v>
      </c>
      <c r="W391" s="25" t="s">
        <v>155</v>
      </c>
      <c r="X391" s="23">
        <v>45061</v>
      </c>
      <c r="Y391" s="23">
        <v>45068</v>
      </c>
      <c r="Z391" s="23">
        <v>45061</v>
      </c>
      <c r="AA391" s="23">
        <v>45061</v>
      </c>
      <c r="AB391" s="25" t="s">
        <v>58</v>
      </c>
      <c r="AC391" s="23">
        <v>45064</v>
      </c>
      <c r="AD391" s="23">
        <v>45066</v>
      </c>
      <c r="AE391" s="23">
        <v>45071</v>
      </c>
      <c r="AF391" s="23">
        <v>45073</v>
      </c>
      <c r="AG391" s="23">
        <v>45073</v>
      </c>
      <c r="AH391" s="26">
        <v>45080</v>
      </c>
      <c r="AI391" s="25">
        <v>61</v>
      </c>
      <c r="AJ391" s="25">
        <v>11</v>
      </c>
      <c r="AK391" s="25">
        <v>50</v>
      </c>
      <c r="AL391" s="25" t="s">
        <v>15</v>
      </c>
      <c r="AM391" s="25" t="s">
        <v>4536</v>
      </c>
      <c r="AN391" s="25">
        <v>3</v>
      </c>
      <c r="AO391" s="27"/>
      <c r="AP391" s="25" t="s">
        <v>82</v>
      </c>
      <c r="AQ391" s="25" t="s">
        <v>82</v>
      </c>
      <c r="AR391" s="25" t="s">
        <v>60</v>
      </c>
      <c r="AS391" s="25" t="s">
        <v>55</v>
      </c>
      <c r="AT391" s="25" t="s">
        <v>61</v>
      </c>
      <c r="AU391" s="25" t="s">
        <v>62</v>
      </c>
      <c r="AV391" s="25" t="s">
        <v>63</v>
      </c>
      <c r="AW391" s="25" t="s">
        <v>63</v>
      </c>
      <c r="AX391" s="25" t="s">
        <v>63</v>
      </c>
      <c r="AY391" s="25" t="s">
        <v>64</v>
      </c>
      <c r="AZ391" s="25" t="s">
        <v>3822</v>
      </c>
      <c r="BA391" s="26">
        <v>45043</v>
      </c>
      <c r="BB391" s="25">
        <v>4</v>
      </c>
      <c r="BC391" s="25">
        <v>2023</v>
      </c>
      <c r="BD391" s="25" t="s">
        <v>63</v>
      </c>
      <c r="BE391" s="25" t="s">
        <v>63</v>
      </c>
      <c r="BF391" s="25" t="s">
        <v>63</v>
      </c>
      <c r="BG391" s="25" t="s">
        <v>64</v>
      </c>
      <c r="BH391" s="27" t="s">
        <v>4513</v>
      </c>
      <c r="BI391" s="27" t="s">
        <v>4513</v>
      </c>
      <c r="BJ391" s="27"/>
      <c r="BK391" s="27"/>
      <c r="BL391" s="25" t="s">
        <v>4513</v>
      </c>
      <c r="BM391" s="27" t="s">
        <v>4513</v>
      </c>
      <c r="BN391" s="27" t="s">
        <v>4513</v>
      </c>
      <c r="BO391" s="27"/>
      <c r="BP391" s="27"/>
      <c r="BQ391" s="25" t="s">
        <v>64</v>
      </c>
      <c r="BR391" s="27"/>
      <c r="BS391" s="27"/>
      <c r="BT391" s="25">
        <v>61</v>
      </c>
      <c r="BU391" s="27"/>
      <c r="BV391" s="25"/>
      <c r="BW391" s="25"/>
      <c r="BX391" s="25">
        <v>2023</v>
      </c>
      <c r="BY391" s="95" t="str">
        <f>IFERROR(
IF(OR(AZ391="anulado",AZ391="stand by"),CONCATENATE(AZ391,": ",AT391),
IF(OR(YEAR(BA391)=2022,YEAR(BA391)=2023),CONCATENATE("Se activó en ",YEAR(BA391)),
IF(AND(OR(AZ391="En proceso",AZ391="facturando"),AND(AV391="-",BA391="")),"Por revisar",
IF(BA391="",IF(AV391="NUEVAS",CONCATENATE("Estado: ",AZ391,", ",AV391),
IF(AX391=Meses!$A$3,"Por revisar",
IF(AT391="","Sin registro","En programación Frcst."))),"En programación")))),
"Error")</f>
        <v>Se activó en 2023</v>
      </c>
      <c r="BZ391" s="14" t="str">
        <f t="shared" si="18"/>
        <v/>
      </c>
      <c r="CA391" s="95" t="str">
        <f>IF(BY391="En programación Frcst.",VLOOKUP(AX391,Meses!$A$1:$H$14,3+HLOOKUP(Cronograma!AV391,Meses!$D$1:$G$2,2,FALSE),FALSE),
IF(BY391="En programación",BA391,""))</f>
        <v/>
      </c>
      <c r="CB391" s="95" t="str">
        <f t="shared" si="19"/>
        <v/>
      </c>
      <c r="CC391" s="91" t="str">
        <f>IFERROR(
(VLOOKUP(MONTH(CA391),Meses!$B$3:$C$14,2,FALSE)-DAY(CA391))/VLOOKUP(MONTH(CA391),Meses!$B$3:$C$14,2,FALSE)*CD391,
"")</f>
        <v/>
      </c>
      <c r="CD391" s="92">
        <f t="shared" si="20"/>
        <v>1462</v>
      </c>
    </row>
    <row r="392" spans="1:82" ht="47.4" thickBot="1" x14ac:dyDescent="0.6">
      <c r="A392" s="19" t="s">
        <v>1006</v>
      </c>
      <c r="B392" s="19" t="s">
        <v>1131</v>
      </c>
      <c r="C392" s="19" t="s">
        <v>1132</v>
      </c>
      <c r="D392" s="19" t="s">
        <v>53</v>
      </c>
      <c r="E392" s="21">
        <v>45019</v>
      </c>
      <c r="F392" s="21">
        <v>45090.378275462957</v>
      </c>
      <c r="G392" s="21">
        <v>45019</v>
      </c>
      <c r="H392" s="21">
        <v>45030</v>
      </c>
      <c r="I392" s="21">
        <v>45089</v>
      </c>
      <c r="J392" s="21">
        <v>45089</v>
      </c>
      <c r="K392" s="119" t="s">
        <v>4534</v>
      </c>
      <c r="L392" s="19" t="s">
        <v>1009</v>
      </c>
      <c r="M392" s="21">
        <v>45031</v>
      </c>
      <c r="N392" s="21">
        <v>45043</v>
      </c>
      <c r="O392" s="19" t="s">
        <v>54</v>
      </c>
      <c r="P392" s="19" t="s">
        <v>54</v>
      </c>
      <c r="Q392" s="19" t="s">
        <v>55</v>
      </c>
      <c r="R392" s="19">
        <v>9862</v>
      </c>
      <c r="S392" s="19" t="s">
        <v>4572</v>
      </c>
      <c r="T392" s="19" t="s">
        <v>4572</v>
      </c>
      <c r="U392" s="19" t="e">
        <v>#NAME?</v>
      </c>
      <c r="V392" s="19" t="s">
        <v>136</v>
      </c>
      <c r="W392" s="19" t="s">
        <v>155</v>
      </c>
      <c r="X392" s="23">
        <v>45070</v>
      </c>
      <c r="Y392" s="23">
        <v>45077</v>
      </c>
      <c r="Z392" s="23">
        <v>45070</v>
      </c>
      <c r="AA392" s="23">
        <v>45070</v>
      </c>
      <c r="AB392" s="19" t="s">
        <v>58</v>
      </c>
      <c r="AC392" s="23">
        <v>45073</v>
      </c>
      <c r="AD392" s="23">
        <v>45075</v>
      </c>
      <c r="AE392" s="23">
        <v>45080</v>
      </c>
      <c r="AF392" s="23">
        <v>45082</v>
      </c>
      <c r="AG392" s="23">
        <v>45082</v>
      </c>
      <c r="AH392" s="21">
        <v>45089</v>
      </c>
      <c r="AI392" s="19">
        <v>70</v>
      </c>
      <c r="AJ392" s="19">
        <v>11</v>
      </c>
      <c r="AK392" s="19">
        <v>59</v>
      </c>
      <c r="AL392" s="19" t="s">
        <v>15</v>
      </c>
      <c r="AM392" s="19" t="s">
        <v>4536</v>
      </c>
      <c r="AN392" s="19">
        <v>12</v>
      </c>
      <c r="AO392" s="22"/>
      <c r="AP392" s="19" t="s">
        <v>82</v>
      </c>
      <c r="AQ392" s="19" t="s">
        <v>82</v>
      </c>
      <c r="AR392" s="19" t="s">
        <v>94</v>
      </c>
      <c r="AS392" s="19" t="s">
        <v>55</v>
      </c>
      <c r="AT392" s="19" t="s">
        <v>61</v>
      </c>
      <c r="AU392" s="19" t="s">
        <v>62</v>
      </c>
      <c r="AV392" s="19" t="s">
        <v>63</v>
      </c>
      <c r="AW392" s="19" t="s">
        <v>63</v>
      </c>
      <c r="AX392" s="19" t="s">
        <v>63</v>
      </c>
      <c r="AY392" s="19" t="s">
        <v>64</v>
      </c>
      <c r="AZ392" s="19" t="s">
        <v>3822</v>
      </c>
      <c r="BA392" s="21">
        <v>45043</v>
      </c>
      <c r="BB392" s="19">
        <v>4</v>
      </c>
      <c r="BC392" s="19">
        <v>2023</v>
      </c>
      <c r="BD392" s="19" t="s">
        <v>63</v>
      </c>
      <c r="BE392" s="19" t="s">
        <v>63</v>
      </c>
      <c r="BF392" s="19" t="s">
        <v>63</v>
      </c>
      <c r="BG392" s="19" t="s">
        <v>64</v>
      </c>
      <c r="BH392" s="22" t="s">
        <v>4513</v>
      </c>
      <c r="BI392" s="22" t="s">
        <v>4513</v>
      </c>
      <c r="BJ392" s="22"/>
      <c r="BK392" s="22"/>
      <c r="BL392" s="19" t="s">
        <v>4513</v>
      </c>
      <c r="BM392" s="22" t="s">
        <v>4513</v>
      </c>
      <c r="BN392" s="22" t="s">
        <v>4513</v>
      </c>
      <c r="BO392" s="22"/>
      <c r="BP392" s="22"/>
      <c r="BQ392" s="19" t="s">
        <v>64</v>
      </c>
      <c r="BR392" s="22"/>
      <c r="BS392" s="22"/>
      <c r="BT392" s="19">
        <v>70</v>
      </c>
      <c r="BU392" s="22"/>
      <c r="BV392" s="19"/>
      <c r="BW392" s="19"/>
      <c r="BX392" s="19">
        <v>2023</v>
      </c>
      <c r="BY392" s="95" t="str">
        <f>IFERROR(
IF(OR(AZ392="anulado",AZ392="stand by"),CONCATENATE(AZ392,": ",AT392),
IF(OR(YEAR(BA392)=2022,YEAR(BA392)=2023),CONCATENATE("Se activó en ",YEAR(BA392)),
IF(AND(OR(AZ392="En proceso",AZ392="facturando"),AND(AV392="-",BA392="")),"Por revisar",
IF(BA392="",IF(AV392="NUEVAS",CONCATENATE("Estado: ",AZ392,", ",AV392),
IF(AX392=Meses!$A$3,"Por revisar",
IF(AT392="","Sin registro","En programación Frcst."))),"En programación")))),
"Error")</f>
        <v>Se activó en 2023</v>
      </c>
      <c r="BZ392" s="14" t="str">
        <f t="shared" si="18"/>
        <v/>
      </c>
      <c r="CA392" s="95" t="str">
        <f>IF(BY392="En programación Frcst.",VLOOKUP(AX392,Meses!$A$1:$H$14,3+HLOOKUP(Cronograma!AV392,Meses!$D$1:$G$2,2,FALSE),FALSE),
IF(BY392="En programación",BA392,""))</f>
        <v/>
      </c>
      <c r="CB392" s="95" t="str">
        <f t="shared" si="19"/>
        <v/>
      </c>
      <c r="CC392" s="91" t="str">
        <f>IFERROR(
(VLOOKUP(MONTH(CA392),Meses!$B$3:$C$14,2,FALSE)-DAY(CA392))/VLOOKUP(MONTH(CA392),Meses!$B$3:$C$14,2,FALSE)*CD392,
"")</f>
        <v/>
      </c>
      <c r="CD392" s="92">
        <f t="shared" si="20"/>
        <v>9862</v>
      </c>
    </row>
    <row r="393" spans="1:82" ht="47.4" thickBot="1" x14ac:dyDescent="0.6">
      <c r="A393" s="25" t="s">
        <v>1006</v>
      </c>
      <c r="B393" s="25" t="s">
        <v>1133</v>
      </c>
      <c r="C393" s="25" t="s">
        <v>1134</v>
      </c>
      <c r="D393" s="25" t="s">
        <v>53</v>
      </c>
      <c r="E393" s="26">
        <v>45019</v>
      </c>
      <c r="F393" s="26">
        <v>45090.378275462957</v>
      </c>
      <c r="G393" s="26">
        <v>45019</v>
      </c>
      <c r="H393" s="26">
        <v>45030</v>
      </c>
      <c r="I393" s="26">
        <v>45089</v>
      </c>
      <c r="J393" s="26">
        <v>45089</v>
      </c>
      <c r="K393" s="120" t="s">
        <v>4534</v>
      </c>
      <c r="L393" s="25" t="s">
        <v>1009</v>
      </c>
      <c r="M393" s="26">
        <v>45031</v>
      </c>
      <c r="N393" s="26">
        <v>45043</v>
      </c>
      <c r="O393" s="25" t="s">
        <v>54</v>
      </c>
      <c r="P393" s="25" t="s">
        <v>54</v>
      </c>
      <c r="Q393" s="25" t="s">
        <v>55</v>
      </c>
      <c r="R393" s="25">
        <v>2406</v>
      </c>
      <c r="S393" s="25" t="s">
        <v>4572</v>
      </c>
      <c r="T393" s="25" t="s">
        <v>4572</v>
      </c>
      <c r="U393" s="25" t="e">
        <v>#NAME?</v>
      </c>
      <c r="V393" s="25" t="s">
        <v>80</v>
      </c>
      <c r="W393" s="25" t="s">
        <v>68</v>
      </c>
      <c r="X393" s="23">
        <v>45075</v>
      </c>
      <c r="Y393" s="23">
        <v>45082</v>
      </c>
      <c r="Z393" s="23">
        <v>45075</v>
      </c>
      <c r="AA393" s="23">
        <v>45075</v>
      </c>
      <c r="AB393" s="25" t="s">
        <v>58</v>
      </c>
      <c r="AC393" s="23">
        <v>45078</v>
      </c>
      <c r="AD393" s="25" t="s">
        <v>58</v>
      </c>
      <c r="AE393" s="23">
        <v>45080</v>
      </c>
      <c r="AF393" s="23">
        <v>45082</v>
      </c>
      <c r="AG393" s="23">
        <v>45082</v>
      </c>
      <c r="AH393" s="26">
        <v>45089</v>
      </c>
      <c r="AI393" s="25">
        <v>70</v>
      </c>
      <c r="AJ393" s="25">
        <v>11</v>
      </c>
      <c r="AK393" s="25">
        <v>59</v>
      </c>
      <c r="AL393" s="25" t="s">
        <v>15</v>
      </c>
      <c r="AM393" s="25" t="s">
        <v>4536</v>
      </c>
      <c r="AN393" s="25">
        <v>12</v>
      </c>
      <c r="AO393" s="27"/>
      <c r="AP393" s="25" t="s">
        <v>82</v>
      </c>
      <c r="AQ393" s="25" t="s">
        <v>82</v>
      </c>
      <c r="AR393" s="25" t="s">
        <v>60</v>
      </c>
      <c r="AS393" s="25" t="s">
        <v>55</v>
      </c>
      <c r="AT393" s="25" t="s">
        <v>61</v>
      </c>
      <c r="AU393" s="25" t="s">
        <v>62</v>
      </c>
      <c r="AV393" s="25" t="s">
        <v>63</v>
      </c>
      <c r="AW393" s="25" t="s">
        <v>63</v>
      </c>
      <c r="AX393" s="25" t="s">
        <v>63</v>
      </c>
      <c r="AY393" s="25" t="s">
        <v>64</v>
      </c>
      <c r="AZ393" s="25" t="s">
        <v>3822</v>
      </c>
      <c r="BA393" s="26">
        <v>45043</v>
      </c>
      <c r="BB393" s="25">
        <v>4</v>
      </c>
      <c r="BC393" s="25">
        <v>2023</v>
      </c>
      <c r="BD393" s="25" t="s">
        <v>63</v>
      </c>
      <c r="BE393" s="25" t="s">
        <v>63</v>
      </c>
      <c r="BF393" s="25" t="s">
        <v>63</v>
      </c>
      <c r="BG393" s="25" t="s">
        <v>64</v>
      </c>
      <c r="BH393" s="27" t="s">
        <v>4513</v>
      </c>
      <c r="BI393" s="27" t="s">
        <v>4513</v>
      </c>
      <c r="BJ393" s="27"/>
      <c r="BK393" s="27"/>
      <c r="BL393" s="25" t="s">
        <v>4513</v>
      </c>
      <c r="BM393" s="27" t="s">
        <v>4513</v>
      </c>
      <c r="BN393" s="27" t="s">
        <v>4513</v>
      </c>
      <c r="BO393" s="27"/>
      <c r="BP393" s="27"/>
      <c r="BQ393" s="25" t="s">
        <v>64</v>
      </c>
      <c r="BR393" s="27"/>
      <c r="BS393" s="27"/>
      <c r="BT393" s="25">
        <v>70</v>
      </c>
      <c r="BU393" s="27"/>
      <c r="BV393" s="25"/>
      <c r="BW393" s="25"/>
      <c r="BX393" s="25">
        <v>2023</v>
      </c>
      <c r="BY393" s="95" t="str">
        <f>IFERROR(
IF(OR(AZ393="anulado",AZ393="stand by"),CONCATENATE(AZ393,": ",AT393),
IF(OR(YEAR(BA393)=2022,YEAR(BA393)=2023),CONCATENATE("Se activó en ",YEAR(BA393)),
IF(AND(OR(AZ393="En proceso",AZ393="facturando"),AND(AV393="-",BA393="")),"Por revisar",
IF(BA393="",IF(AV393="NUEVAS",CONCATENATE("Estado: ",AZ393,", ",AV393),
IF(AX393=Meses!$A$3,"Por revisar",
IF(AT393="","Sin registro","En programación Frcst."))),"En programación")))),
"Error")</f>
        <v>Se activó en 2023</v>
      </c>
      <c r="BZ393" s="14" t="str">
        <f t="shared" si="18"/>
        <v/>
      </c>
      <c r="CA393" s="95" t="str">
        <f>IF(BY393="En programación Frcst.",VLOOKUP(AX393,Meses!$A$1:$H$14,3+HLOOKUP(Cronograma!AV393,Meses!$D$1:$G$2,2,FALSE),FALSE),
IF(BY393="En programación",BA393,""))</f>
        <v/>
      </c>
      <c r="CB393" s="95" t="str">
        <f t="shared" si="19"/>
        <v/>
      </c>
      <c r="CC393" s="91" t="str">
        <f>IFERROR(
(VLOOKUP(MONTH(CA393),Meses!$B$3:$C$14,2,FALSE)-DAY(CA393))/VLOOKUP(MONTH(CA393),Meses!$B$3:$C$14,2,FALSE)*CD393,
"")</f>
        <v/>
      </c>
      <c r="CD393" s="92">
        <f t="shared" si="20"/>
        <v>2406</v>
      </c>
    </row>
    <row r="394" spans="1:82" ht="31.8" thickBot="1" x14ac:dyDescent="0.6">
      <c r="A394" s="19" t="s">
        <v>1006</v>
      </c>
      <c r="B394" s="19" t="s">
        <v>1135</v>
      </c>
      <c r="C394" s="19" t="s">
        <v>1136</v>
      </c>
      <c r="D394" s="19" t="s">
        <v>53</v>
      </c>
      <c r="E394" s="21">
        <v>45019</v>
      </c>
      <c r="F394" s="21">
        <v>45083.604513888888</v>
      </c>
      <c r="G394" s="21">
        <v>45019</v>
      </c>
      <c r="H394" s="21">
        <v>45030</v>
      </c>
      <c r="I394" s="21">
        <v>45080</v>
      </c>
      <c r="J394" s="21">
        <v>45080</v>
      </c>
      <c r="K394" s="119" t="s">
        <v>4534</v>
      </c>
      <c r="L394" s="19" t="s">
        <v>1009</v>
      </c>
      <c r="M394" s="21">
        <v>45031</v>
      </c>
      <c r="N394" s="21">
        <v>45043</v>
      </c>
      <c r="O394" s="19" t="s">
        <v>54</v>
      </c>
      <c r="P394" s="19" t="s">
        <v>54</v>
      </c>
      <c r="Q394" s="19" t="s">
        <v>55</v>
      </c>
      <c r="R394" s="19">
        <v>1678</v>
      </c>
      <c r="S394" s="19" t="s">
        <v>4602</v>
      </c>
      <c r="T394" s="19" t="s">
        <v>4602</v>
      </c>
      <c r="U394" s="19" t="e">
        <v>#NAME?</v>
      </c>
      <c r="V394" s="19" t="s">
        <v>80</v>
      </c>
      <c r="W394" s="19" t="s">
        <v>68</v>
      </c>
      <c r="X394" s="23">
        <v>45066</v>
      </c>
      <c r="Y394" s="23">
        <v>45073</v>
      </c>
      <c r="Z394" s="23">
        <v>45066</v>
      </c>
      <c r="AA394" s="23">
        <v>45066</v>
      </c>
      <c r="AB394" s="19" t="s">
        <v>58</v>
      </c>
      <c r="AC394" s="23">
        <v>45069</v>
      </c>
      <c r="AD394" s="19" t="s">
        <v>58</v>
      </c>
      <c r="AE394" s="23">
        <v>45071</v>
      </c>
      <c r="AF394" s="23">
        <v>45073</v>
      </c>
      <c r="AG394" s="23">
        <v>45073</v>
      </c>
      <c r="AH394" s="21">
        <v>45080</v>
      </c>
      <c r="AI394" s="19">
        <v>61</v>
      </c>
      <c r="AJ394" s="19">
        <v>11</v>
      </c>
      <c r="AK394" s="19">
        <v>50</v>
      </c>
      <c r="AL394" s="19" t="s">
        <v>15</v>
      </c>
      <c r="AM394" s="19" t="s">
        <v>4536</v>
      </c>
      <c r="AN394" s="19">
        <v>3</v>
      </c>
      <c r="AO394" s="22"/>
      <c r="AP394" s="19" t="s">
        <v>82</v>
      </c>
      <c r="AQ394" s="19" t="s">
        <v>82</v>
      </c>
      <c r="AR394" s="19" t="s">
        <v>60</v>
      </c>
      <c r="AS394" s="19" t="s">
        <v>55</v>
      </c>
      <c r="AT394" s="19" t="s">
        <v>61</v>
      </c>
      <c r="AU394" s="19" t="s">
        <v>62</v>
      </c>
      <c r="AV394" s="19" t="s">
        <v>63</v>
      </c>
      <c r="AW394" s="19" t="s">
        <v>63</v>
      </c>
      <c r="AX394" s="19" t="s">
        <v>63</v>
      </c>
      <c r="AY394" s="19" t="s">
        <v>64</v>
      </c>
      <c r="AZ394" s="19" t="s">
        <v>3822</v>
      </c>
      <c r="BA394" s="21">
        <v>45043</v>
      </c>
      <c r="BB394" s="19">
        <v>4</v>
      </c>
      <c r="BC394" s="19">
        <v>2023</v>
      </c>
      <c r="BD394" s="19" t="s">
        <v>63</v>
      </c>
      <c r="BE394" s="19" t="s">
        <v>63</v>
      </c>
      <c r="BF394" s="19" t="s">
        <v>63</v>
      </c>
      <c r="BG394" s="19" t="s">
        <v>64</v>
      </c>
      <c r="BH394" s="22" t="s">
        <v>4513</v>
      </c>
      <c r="BI394" s="22" t="s">
        <v>4513</v>
      </c>
      <c r="BJ394" s="22"/>
      <c r="BK394" s="22"/>
      <c r="BL394" s="19" t="s">
        <v>4513</v>
      </c>
      <c r="BM394" s="22" t="s">
        <v>4513</v>
      </c>
      <c r="BN394" s="22" t="s">
        <v>4513</v>
      </c>
      <c r="BO394" s="22"/>
      <c r="BP394" s="22"/>
      <c r="BQ394" s="19" t="s">
        <v>64</v>
      </c>
      <c r="BR394" s="22"/>
      <c r="BS394" s="22"/>
      <c r="BT394" s="19">
        <v>61</v>
      </c>
      <c r="BU394" s="22"/>
      <c r="BV394" s="19"/>
      <c r="BW394" s="19"/>
      <c r="BX394" s="19">
        <v>2023</v>
      </c>
      <c r="BY394" s="95" t="str">
        <f>IFERROR(
IF(OR(AZ394="anulado",AZ394="stand by"),CONCATENATE(AZ394,": ",AT394),
IF(OR(YEAR(BA394)=2022,YEAR(BA394)=2023),CONCATENATE("Se activó en ",YEAR(BA394)),
IF(AND(OR(AZ394="En proceso",AZ394="facturando"),AND(AV394="-",BA394="")),"Por revisar",
IF(BA394="",IF(AV394="NUEVAS",CONCATENATE("Estado: ",AZ394,", ",AV394),
IF(AX394=Meses!$A$3,"Por revisar",
IF(AT394="","Sin registro","En programación Frcst."))),"En programación")))),
"Error")</f>
        <v>Se activó en 2023</v>
      </c>
      <c r="BZ394" s="14" t="str">
        <f t="shared" si="18"/>
        <v/>
      </c>
      <c r="CA394" s="95" t="str">
        <f>IF(BY394="En programación Frcst.",VLOOKUP(AX394,Meses!$A$1:$H$14,3+HLOOKUP(Cronograma!AV394,Meses!$D$1:$G$2,2,FALSE),FALSE),
IF(BY394="En programación",BA394,""))</f>
        <v/>
      </c>
      <c r="CB394" s="95" t="str">
        <f t="shared" si="19"/>
        <v/>
      </c>
      <c r="CC394" s="91" t="str">
        <f>IFERROR(
(VLOOKUP(MONTH(CA394),Meses!$B$3:$C$14,2,FALSE)-DAY(CA394))/VLOOKUP(MONTH(CA394),Meses!$B$3:$C$14,2,FALSE)*CD394,
"")</f>
        <v/>
      </c>
      <c r="CD394" s="92">
        <f t="shared" si="20"/>
        <v>1678</v>
      </c>
    </row>
    <row r="395" spans="1:82" ht="47.4" thickBot="1" x14ac:dyDescent="0.6">
      <c r="A395" s="25" t="s">
        <v>1006</v>
      </c>
      <c r="B395" s="25" t="s">
        <v>1137</v>
      </c>
      <c r="C395" s="25" t="s">
        <v>1138</v>
      </c>
      <c r="D395" s="25" t="s">
        <v>53</v>
      </c>
      <c r="E395" s="26">
        <v>45019</v>
      </c>
      <c r="F395" s="26">
        <v>45090.377685185187</v>
      </c>
      <c r="G395" s="26">
        <v>45019</v>
      </c>
      <c r="H395" s="26">
        <v>45030</v>
      </c>
      <c r="I395" s="26">
        <v>45087</v>
      </c>
      <c r="J395" s="26">
        <v>45087</v>
      </c>
      <c r="K395" s="120" t="s">
        <v>4534</v>
      </c>
      <c r="L395" s="25" t="s">
        <v>1009</v>
      </c>
      <c r="M395" s="26">
        <v>45031</v>
      </c>
      <c r="N395" s="26">
        <v>45043</v>
      </c>
      <c r="O395" s="25" t="s">
        <v>54</v>
      </c>
      <c r="P395" s="25" t="s">
        <v>54</v>
      </c>
      <c r="Q395" s="25" t="s">
        <v>55</v>
      </c>
      <c r="R395" s="25">
        <v>1580</v>
      </c>
      <c r="S395" s="25" t="s">
        <v>4535</v>
      </c>
      <c r="T395" s="25" t="s">
        <v>4535</v>
      </c>
      <c r="U395" s="25" t="e">
        <v>#NAME?</v>
      </c>
      <c r="V395" s="25" t="s">
        <v>80</v>
      </c>
      <c r="W395" s="25" t="s">
        <v>68</v>
      </c>
      <c r="X395" s="23">
        <v>45073</v>
      </c>
      <c r="Y395" s="23">
        <v>45080</v>
      </c>
      <c r="Z395" s="23">
        <v>45073</v>
      </c>
      <c r="AA395" s="23">
        <v>45073</v>
      </c>
      <c r="AB395" s="25" t="s">
        <v>58</v>
      </c>
      <c r="AC395" s="23">
        <v>45076</v>
      </c>
      <c r="AD395" s="25" t="s">
        <v>58</v>
      </c>
      <c r="AE395" s="23">
        <v>45078</v>
      </c>
      <c r="AF395" s="23">
        <v>45080</v>
      </c>
      <c r="AG395" s="23">
        <v>45080</v>
      </c>
      <c r="AH395" s="26">
        <v>45087</v>
      </c>
      <c r="AI395" s="25">
        <v>68</v>
      </c>
      <c r="AJ395" s="25">
        <v>11</v>
      </c>
      <c r="AK395" s="25">
        <v>57</v>
      </c>
      <c r="AL395" s="25" t="s">
        <v>15</v>
      </c>
      <c r="AM395" s="25" t="s">
        <v>4536</v>
      </c>
      <c r="AN395" s="25">
        <v>10</v>
      </c>
      <c r="AO395" s="27"/>
      <c r="AP395" s="25" t="s">
        <v>82</v>
      </c>
      <c r="AQ395" s="25" t="s">
        <v>82</v>
      </c>
      <c r="AR395" s="25" t="s">
        <v>60</v>
      </c>
      <c r="AS395" s="25" t="s">
        <v>55</v>
      </c>
      <c r="AT395" s="25" t="s">
        <v>61</v>
      </c>
      <c r="AU395" s="25" t="s">
        <v>62</v>
      </c>
      <c r="AV395" s="25" t="s">
        <v>63</v>
      </c>
      <c r="AW395" s="25" t="s">
        <v>63</v>
      </c>
      <c r="AX395" s="25" t="s">
        <v>63</v>
      </c>
      <c r="AY395" s="25" t="s">
        <v>64</v>
      </c>
      <c r="AZ395" s="25" t="s">
        <v>3822</v>
      </c>
      <c r="BA395" s="26">
        <v>45043</v>
      </c>
      <c r="BB395" s="25">
        <v>4</v>
      </c>
      <c r="BC395" s="25">
        <v>2023</v>
      </c>
      <c r="BD395" s="25" t="s">
        <v>63</v>
      </c>
      <c r="BE395" s="25" t="s">
        <v>63</v>
      </c>
      <c r="BF395" s="25" t="s">
        <v>63</v>
      </c>
      <c r="BG395" s="25" t="s">
        <v>64</v>
      </c>
      <c r="BH395" s="27" t="s">
        <v>4513</v>
      </c>
      <c r="BI395" s="27" t="s">
        <v>4513</v>
      </c>
      <c r="BJ395" s="27"/>
      <c r="BK395" s="27"/>
      <c r="BL395" s="25" t="s">
        <v>4513</v>
      </c>
      <c r="BM395" s="27" t="s">
        <v>4513</v>
      </c>
      <c r="BN395" s="27" t="s">
        <v>4513</v>
      </c>
      <c r="BO395" s="27"/>
      <c r="BP395" s="27"/>
      <c r="BQ395" s="25" t="s">
        <v>64</v>
      </c>
      <c r="BR395" s="27"/>
      <c r="BS395" s="27"/>
      <c r="BT395" s="25">
        <v>68</v>
      </c>
      <c r="BU395" s="27"/>
      <c r="BV395" s="25"/>
      <c r="BW395" s="25"/>
      <c r="BX395" s="25">
        <v>2023</v>
      </c>
      <c r="BY395" s="95" t="str">
        <f>IFERROR(
IF(OR(AZ395="anulado",AZ395="stand by"),CONCATENATE(AZ395,": ",AT395),
IF(OR(YEAR(BA395)=2022,YEAR(BA395)=2023),CONCATENATE("Se activó en ",YEAR(BA395)),
IF(AND(OR(AZ395="En proceso",AZ395="facturando"),AND(AV395="-",BA395="")),"Por revisar",
IF(BA395="",IF(AV395="NUEVAS",CONCATENATE("Estado: ",AZ395,", ",AV395),
IF(AX395=Meses!$A$3,"Por revisar",
IF(AT395="","Sin registro","En programación Frcst."))),"En programación")))),
"Error")</f>
        <v>Se activó en 2023</v>
      </c>
      <c r="BZ395" s="14" t="str">
        <f t="shared" si="18"/>
        <v/>
      </c>
      <c r="CA395" s="95" t="str">
        <f>IF(BY395="En programación Frcst.",VLOOKUP(AX395,Meses!$A$1:$H$14,3+HLOOKUP(Cronograma!AV395,Meses!$D$1:$G$2,2,FALSE),FALSE),
IF(BY395="En programación",BA395,""))</f>
        <v/>
      </c>
      <c r="CB395" s="95" t="str">
        <f t="shared" si="19"/>
        <v/>
      </c>
      <c r="CC395" s="91" t="str">
        <f>IFERROR(
(VLOOKUP(MONTH(CA395),Meses!$B$3:$C$14,2,FALSE)-DAY(CA395))/VLOOKUP(MONTH(CA395),Meses!$B$3:$C$14,2,FALSE)*CD395,
"")</f>
        <v/>
      </c>
      <c r="CD395" s="92">
        <f t="shared" si="20"/>
        <v>1580</v>
      </c>
    </row>
    <row r="396" spans="1:82" ht="47.4" thickBot="1" x14ac:dyDescent="0.6">
      <c r="A396" s="19" t="s">
        <v>1006</v>
      </c>
      <c r="B396" s="19" t="s">
        <v>1139</v>
      </c>
      <c r="C396" s="19" t="s">
        <v>1140</v>
      </c>
      <c r="D396" s="19" t="s">
        <v>53</v>
      </c>
      <c r="E396" s="21">
        <v>45019</v>
      </c>
      <c r="F396" s="21">
        <v>45083.604513888888</v>
      </c>
      <c r="G396" s="21">
        <v>45019</v>
      </c>
      <c r="H396" s="21">
        <v>45030</v>
      </c>
      <c r="I396" s="21">
        <v>45080</v>
      </c>
      <c r="J396" s="21">
        <v>45080</v>
      </c>
      <c r="K396" s="119" t="s">
        <v>4534</v>
      </c>
      <c r="L396" s="19" t="s">
        <v>1009</v>
      </c>
      <c r="M396" s="21">
        <v>45031</v>
      </c>
      <c r="N396" s="21">
        <v>45043</v>
      </c>
      <c r="O396" s="19" t="s">
        <v>54</v>
      </c>
      <c r="P396" s="19" t="s">
        <v>54</v>
      </c>
      <c r="Q396" s="19" t="s">
        <v>55</v>
      </c>
      <c r="R396" s="19">
        <v>1917</v>
      </c>
      <c r="S396" s="19" t="s">
        <v>4602</v>
      </c>
      <c r="T396" s="19" t="s">
        <v>4602</v>
      </c>
      <c r="U396" s="19" t="e">
        <v>#NAME?</v>
      </c>
      <c r="V396" s="19" t="s">
        <v>80</v>
      </c>
      <c r="W396" s="19" t="s">
        <v>68</v>
      </c>
      <c r="X396" s="23">
        <v>45066</v>
      </c>
      <c r="Y396" s="23">
        <v>45073</v>
      </c>
      <c r="Z396" s="23">
        <v>45066</v>
      </c>
      <c r="AA396" s="23">
        <v>45066</v>
      </c>
      <c r="AB396" s="19" t="s">
        <v>58</v>
      </c>
      <c r="AC396" s="23">
        <v>45069</v>
      </c>
      <c r="AD396" s="19" t="s">
        <v>58</v>
      </c>
      <c r="AE396" s="23">
        <v>45071</v>
      </c>
      <c r="AF396" s="23">
        <v>45073</v>
      </c>
      <c r="AG396" s="23">
        <v>45073</v>
      </c>
      <c r="AH396" s="21">
        <v>45080</v>
      </c>
      <c r="AI396" s="19">
        <v>61</v>
      </c>
      <c r="AJ396" s="19">
        <v>11</v>
      </c>
      <c r="AK396" s="19">
        <v>50</v>
      </c>
      <c r="AL396" s="19" t="s">
        <v>15</v>
      </c>
      <c r="AM396" s="19" t="s">
        <v>4536</v>
      </c>
      <c r="AN396" s="19">
        <v>3</v>
      </c>
      <c r="AO396" s="22"/>
      <c r="AP396" s="19" t="s">
        <v>82</v>
      </c>
      <c r="AQ396" s="19" t="s">
        <v>82</v>
      </c>
      <c r="AR396" s="19" t="s">
        <v>60</v>
      </c>
      <c r="AS396" s="19" t="s">
        <v>55</v>
      </c>
      <c r="AT396" s="19" t="s">
        <v>61</v>
      </c>
      <c r="AU396" s="19" t="s">
        <v>62</v>
      </c>
      <c r="AV396" s="19" t="s">
        <v>63</v>
      </c>
      <c r="AW396" s="19" t="s">
        <v>63</v>
      </c>
      <c r="AX396" s="19" t="s">
        <v>63</v>
      </c>
      <c r="AY396" s="19" t="s">
        <v>64</v>
      </c>
      <c r="AZ396" s="19" t="s">
        <v>3822</v>
      </c>
      <c r="BA396" s="21">
        <v>45043</v>
      </c>
      <c r="BB396" s="19">
        <v>4</v>
      </c>
      <c r="BC396" s="19">
        <v>2023</v>
      </c>
      <c r="BD396" s="19" t="s">
        <v>63</v>
      </c>
      <c r="BE396" s="19" t="s">
        <v>63</v>
      </c>
      <c r="BF396" s="19" t="s">
        <v>63</v>
      </c>
      <c r="BG396" s="19" t="s">
        <v>64</v>
      </c>
      <c r="BH396" s="22" t="s">
        <v>4513</v>
      </c>
      <c r="BI396" s="22" t="s">
        <v>4513</v>
      </c>
      <c r="BJ396" s="22"/>
      <c r="BK396" s="22"/>
      <c r="BL396" s="19" t="s">
        <v>4513</v>
      </c>
      <c r="BM396" s="22" t="s">
        <v>4513</v>
      </c>
      <c r="BN396" s="22" t="s">
        <v>4513</v>
      </c>
      <c r="BO396" s="22"/>
      <c r="BP396" s="22"/>
      <c r="BQ396" s="19" t="s">
        <v>64</v>
      </c>
      <c r="BR396" s="22"/>
      <c r="BS396" s="22"/>
      <c r="BT396" s="19">
        <v>61</v>
      </c>
      <c r="BU396" s="22"/>
      <c r="BV396" s="19"/>
      <c r="BW396" s="19"/>
      <c r="BX396" s="19">
        <v>2023</v>
      </c>
      <c r="BY396" s="95" t="str">
        <f>IFERROR(
IF(OR(AZ396="anulado",AZ396="stand by"),CONCATENATE(AZ396,": ",AT396),
IF(OR(YEAR(BA396)=2022,YEAR(BA396)=2023),CONCATENATE("Se activó en ",YEAR(BA396)),
IF(AND(OR(AZ396="En proceso",AZ396="facturando"),AND(AV396="-",BA396="")),"Por revisar",
IF(BA396="",IF(AV396="NUEVAS",CONCATENATE("Estado: ",AZ396,", ",AV396),
IF(AX396=Meses!$A$3,"Por revisar",
IF(AT396="","Sin registro","En programación Frcst."))),"En programación")))),
"Error")</f>
        <v>Se activó en 2023</v>
      </c>
      <c r="BZ396" s="14" t="str">
        <f t="shared" si="18"/>
        <v/>
      </c>
      <c r="CA396" s="95" t="str">
        <f>IF(BY396="En programación Frcst.",VLOOKUP(AX396,Meses!$A$1:$H$14,3+HLOOKUP(Cronograma!AV396,Meses!$D$1:$G$2,2,FALSE),FALSE),
IF(BY396="En programación",BA396,""))</f>
        <v/>
      </c>
      <c r="CB396" s="95" t="str">
        <f t="shared" si="19"/>
        <v/>
      </c>
      <c r="CC396" s="91" t="str">
        <f>IFERROR(
(VLOOKUP(MONTH(CA396),Meses!$B$3:$C$14,2,FALSE)-DAY(CA396))/VLOOKUP(MONTH(CA396),Meses!$B$3:$C$14,2,FALSE)*CD396,
"")</f>
        <v/>
      </c>
      <c r="CD396" s="92">
        <f t="shared" si="20"/>
        <v>1917</v>
      </c>
    </row>
    <row r="397" spans="1:82" ht="31.8" thickBot="1" x14ac:dyDescent="0.6">
      <c r="A397" s="25" t="s">
        <v>1006</v>
      </c>
      <c r="B397" s="25" t="s">
        <v>1141</v>
      </c>
      <c r="C397" s="25" t="s">
        <v>1142</v>
      </c>
      <c r="D397" s="25" t="s">
        <v>53</v>
      </c>
      <c r="E397" s="26">
        <v>45019</v>
      </c>
      <c r="F397" s="26">
        <v>45083.604513888888</v>
      </c>
      <c r="G397" s="26">
        <v>45019</v>
      </c>
      <c r="H397" s="26">
        <v>45030</v>
      </c>
      <c r="I397" s="26">
        <v>45080</v>
      </c>
      <c r="J397" s="26">
        <v>45080</v>
      </c>
      <c r="K397" s="120" t="s">
        <v>4534</v>
      </c>
      <c r="L397" s="25" t="s">
        <v>1009</v>
      </c>
      <c r="M397" s="26">
        <v>45031</v>
      </c>
      <c r="N397" s="26">
        <v>45043</v>
      </c>
      <c r="O397" s="25" t="s">
        <v>54</v>
      </c>
      <c r="P397" s="25" t="s">
        <v>54</v>
      </c>
      <c r="Q397" s="25" t="s">
        <v>55</v>
      </c>
      <c r="R397" s="25">
        <v>1441</v>
      </c>
      <c r="S397" s="25" t="s">
        <v>4602</v>
      </c>
      <c r="T397" s="25" t="s">
        <v>4602</v>
      </c>
      <c r="U397" s="25" t="e">
        <v>#NAME?</v>
      </c>
      <c r="V397" s="25" t="s">
        <v>80</v>
      </c>
      <c r="W397" s="25" t="s">
        <v>68</v>
      </c>
      <c r="X397" s="23">
        <v>45066</v>
      </c>
      <c r="Y397" s="23">
        <v>45073</v>
      </c>
      <c r="Z397" s="23">
        <v>45066</v>
      </c>
      <c r="AA397" s="23">
        <v>45066</v>
      </c>
      <c r="AB397" s="25" t="s">
        <v>58</v>
      </c>
      <c r="AC397" s="23">
        <v>45069</v>
      </c>
      <c r="AD397" s="25" t="s">
        <v>58</v>
      </c>
      <c r="AE397" s="23">
        <v>45071</v>
      </c>
      <c r="AF397" s="23">
        <v>45073</v>
      </c>
      <c r="AG397" s="23">
        <v>45073</v>
      </c>
      <c r="AH397" s="26">
        <v>45080</v>
      </c>
      <c r="AI397" s="25">
        <v>61</v>
      </c>
      <c r="AJ397" s="25">
        <v>11</v>
      </c>
      <c r="AK397" s="25">
        <v>50</v>
      </c>
      <c r="AL397" s="25" t="s">
        <v>15</v>
      </c>
      <c r="AM397" s="25" t="s">
        <v>4536</v>
      </c>
      <c r="AN397" s="25">
        <v>3</v>
      </c>
      <c r="AO397" s="27"/>
      <c r="AP397" s="25" t="s">
        <v>82</v>
      </c>
      <c r="AQ397" s="25" t="s">
        <v>82</v>
      </c>
      <c r="AR397" s="25" t="s">
        <v>60</v>
      </c>
      <c r="AS397" s="25" t="s">
        <v>55</v>
      </c>
      <c r="AT397" s="25" t="s">
        <v>61</v>
      </c>
      <c r="AU397" s="25" t="s">
        <v>62</v>
      </c>
      <c r="AV397" s="25" t="s">
        <v>63</v>
      </c>
      <c r="AW397" s="25" t="s">
        <v>63</v>
      </c>
      <c r="AX397" s="25" t="s">
        <v>63</v>
      </c>
      <c r="AY397" s="25" t="s">
        <v>64</v>
      </c>
      <c r="AZ397" s="25" t="s">
        <v>3822</v>
      </c>
      <c r="BA397" s="26">
        <v>45043</v>
      </c>
      <c r="BB397" s="25">
        <v>4</v>
      </c>
      <c r="BC397" s="25">
        <v>2023</v>
      </c>
      <c r="BD397" s="25" t="s">
        <v>63</v>
      </c>
      <c r="BE397" s="25" t="s">
        <v>63</v>
      </c>
      <c r="BF397" s="25" t="s">
        <v>63</v>
      </c>
      <c r="BG397" s="25" t="s">
        <v>64</v>
      </c>
      <c r="BH397" s="27" t="s">
        <v>4513</v>
      </c>
      <c r="BI397" s="27" t="s">
        <v>4513</v>
      </c>
      <c r="BJ397" s="27"/>
      <c r="BK397" s="27"/>
      <c r="BL397" s="25" t="s">
        <v>4513</v>
      </c>
      <c r="BM397" s="27" t="s">
        <v>4513</v>
      </c>
      <c r="BN397" s="27" t="s">
        <v>4513</v>
      </c>
      <c r="BO397" s="27"/>
      <c r="BP397" s="27"/>
      <c r="BQ397" s="25" t="s">
        <v>64</v>
      </c>
      <c r="BR397" s="27"/>
      <c r="BS397" s="27"/>
      <c r="BT397" s="25">
        <v>61</v>
      </c>
      <c r="BU397" s="27"/>
      <c r="BV397" s="25"/>
      <c r="BW397" s="25"/>
      <c r="BX397" s="25">
        <v>2023</v>
      </c>
      <c r="BY397" s="95" t="str">
        <f>IFERROR(
IF(OR(AZ397="anulado",AZ397="stand by"),CONCATENATE(AZ397,": ",AT397),
IF(OR(YEAR(BA397)=2022,YEAR(BA397)=2023),CONCATENATE("Se activó en ",YEAR(BA397)),
IF(AND(OR(AZ397="En proceso",AZ397="facturando"),AND(AV397="-",BA397="")),"Por revisar",
IF(BA397="",IF(AV397="NUEVAS",CONCATENATE("Estado: ",AZ397,", ",AV397),
IF(AX397=Meses!$A$3,"Por revisar",
IF(AT397="","Sin registro","En programación Frcst."))),"En programación")))),
"Error")</f>
        <v>Se activó en 2023</v>
      </c>
      <c r="BZ397" s="14" t="str">
        <f t="shared" si="18"/>
        <v/>
      </c>
      <c r="CA397" s="95" t="str">
        <f>IF(BY397="En programación Frcst.",VLOOKUP(AX397,Meses!$A$1:$H$14,3+HLOOKUP(Cronograma!AV397,Meses!$D$1:$G$2,2,FALSE),FALSE),
IF(BY397="En programación",BA397,""))</f>
        <v/>
      </c>
      <c r="CB397" s="95" t="str">
        <f t="shared" si="19"/>
        <v/>
      </c>
      <c r="CC397" s="91" t="str">
        <f>IFERROR(
(VLOOKUP(MONTH(CA397),Meses!$B$3:$C$14,2,FALSE)-DAY(CA397))/VLOOKUP(MONTH(CA397),Meses!$B$3:$C$14,2,FALSE)*CD397,
"")</f>
        <v/>
      </c>
      <c r="CD397" s="92">
        <f t="shared" si="20"/>
        <v>1441</v>
      </c>
    </row>
    <row r="398" spans="1:82" ht="31.8" thickBot="1" x14ac:dyDescent="0.6">
      <c r="A398" s="19" t="s">
        <v>1006</v>
      </c>
      <c r="B398" s="19" t="s">
        <v>1143</v>
      </c>
      <c r="C398" s="19" t="s">
        <v>1144</v>
      </c>
      <c r="D398" s="19" t="s">
        <v>53</v>
      </c>
      <c r="E398" s="21">
        <v>45019</v>
      </c>
      <c r="F398" s="21">
        <v>45140.717164351852</v>
      </c>
      <c r="G398" s="21">
        <v>45019</v>
      </c>
      <c r="H398" s="21">
        <v>45030</v>
      </c>
      <c r="I398" s="21">
        <v>45101</v>
      </c>
      <c r="J398" s="21">
        <v>45101</v>
      </c>
      <c r="K398" s="119" t="s">
        <v>4534</v>
      </c>
      <c r="L398" s="19" t="s">
        <v>1009</v>
      </c>
      <c r="M398" s="21">
        <v>45031</v>
      </c>
      <c r="N398" s="21">
        <v>45050</v>
      </c>
      <c r="O398" s="19" t="s">
        <v>54</v>
      </c>
      <c r="P398" s="19" t="s">
        <v>54</v>
      </c>
      <c r="Q398" s="19" t="s">
        <v>55</v>
      </c>
      <c r="R398" s="19">
        <v>358</v>
      </c>
      <c r="S398" s="19" t="s">
        <v>4576</v>
      </c>
      <c r="T398" s="19" t="s">
        <v>4576</v>
      </c>
      <c r="U398" s="19" t="e">
        <v>#NAME?</v>
      </c>
      <c r="V398" s="19" t="s">
        <v>80</v>
      </c>
      <c r="W398" s="19" t="s">
        <v>68</v>
      </c>
      <c r="X398" s="23">
        <v>45087</v>
      </c>
      <c r="Y398" s="23">
        <v>45094</v>
      </c>
      <c r="Z398" s="23">
        <v>45087</v>
      </c>
      <c r="AA398" s="23">
        <v>45087</v>
      </c>
      <c r="AB398" s="19" t="s">
        <v>58</v>
      </c>
      <c r="AC398" s="23">
        <v>45090</v>
      </c>
      <c r="AD398" s="19" t="s">
        <v>58</v>
      </c>
      <c r="AE398" s="23">
        <v>45092</v>
      </c>
      <c r="AF398" s="23">
        <v>45094</v>
      </c>
      <c r="AG398" s="23">
        <v>45094</v>
      </c>
      <c r="AH398" s="21">
        <v>45101</v>
      </c>
      <c r="AI398" s="19">
        <v>82</v>
      </c>
      <c r="AJ398" s="19">
        <v>11</v>
      </c>
      <c r="AK398" s="19">
        <v>71</v>
      </c>
      <c r="AL398" s="19" t="s">
        <v>15</v>
      </c>
      <c r="AM398" s="19" t="s">
        <v>4536</v>
      </c>
      <c r="AN398" s="19">
        <v>24</v>
      </c>
      <c r="AO398" s="22"/>
      <c r="AP398" s="19" t="s">
        <v>82</v>
      </c>
      <c r="AQ398" s="19" t="s">
        <v>82</v>
      </c>
      <c r="AR398" s="19" t="s">
        <v>60</v>
      </c>
      <c r="AS398" s="19" t="s">
        <v>55</v>
      </c>
      <c r="AT398" s="19" t="s">
        <v>61</v>
      </c>
      <c r="AU398" s="19" t="s">
        <v>62</v>
      </c>
      <c r="AV398" s="19" t="s">
        <v>63</v>
      </c>
      <c r="AW398" s="19" t="s">
        <v>63</v>
      </c>
      <c r="AX398" s="19" t="s">
        <v>63</v>
      </c>
      <c r="AY398" s="19" t="s">
        <v>64</v>
      </c>
      <c r="AZ398" s="19" t="s">
        <v>3822</v>
      </c>
      <c r="BA398" s="21">
        <v>45050</v>
      </c>
      <c r="BB398" s="19">
        <v>5</v>
      </c>
      <c r="BC398" s="19">
        <v>2023</v>
      </c>
      <c r="BD398" s="19" t="s">
        <v>63</v>
      </c>
      <c r="BE398" s="19" t="s">
        <v>63</v>
      </c>
      <c r="BF398" s="19" t="s">
        <v>63</v>
      </c>
      <c r="BG398" s="19" t="s">
        <v>64</v>
      </c>
      <c r="BH398" s="22" t="s">
        <v>4513</v>
      </c>
      <c r="BI398" s="22" t="s">
        <v>4513</v>
      </c>
      <c r="BJ398" s="22"/>
      <c r="BK398" s="22"/>
      <c r="BL398" s="19" t="s">
        <v>4513</v>
      </c>
      <c r="BM398" s="22" t="s">
        <v>4513</v>
      </c>
      <c r="BN398" s="22" t="s">
        <v>4513</v>
      </c>
      <c r="BO398" s="22"/>
      <c r="BP398" s="22"/>
      <c r="BQ398" s="19" t="s">
        <v>64</v>
      </c>
      <c r="BR398" s="22"/>
      <c r="BS398" s="22"/>
      <c r="BT398" s="19">
        <v>82</v>
      </c>
      <c r="BU398" s="22"/>
      <c r="BV398" s="19"/>
      <c r="BW398" s="19"/>
      <c r="BX398" s="19">
        <v>2023</v>
      </c>
      <c r="BY398" s="95" t="str">
        <f>IFERROR(
IF(OR(AZ398="anulado",AZ398="stand by"),CONCATENATE(AZ398,": ",AT398),
IF(OR(YEAR(BA398)=2022,YEAR(BA398)=2023),CONCATENATE("Se activó en ",YEAR(BA398)),
IF(AND(OR(AZ398="En proceso",AZ398="facturando"),AND(AV398="-",BA398="")),"Por revisar",
IF(BA398="",IF(AV398="NUEVAS",CONCATENATE("Estado: ",AZ398,", ",AV398),
IF(AX398=Meses!$A$3,"Por revisar",
IF(AT398="","Sin registro","En programación Frcst."))),"En programación")))),
"Error")</f>
        <v>Se activó en 2023</v>
      </c>
      <c r="BZ398" s="14" t="str">
        <f t="shared" si="18"/>
        <v/>
      </c>
      <c r="CA398" s="95" t="str">
        <f>IF(BY398="En programación Frcst.",VLOOKUP(AX398,Meses!$A$1:$H$14,3+HLOOKUP(Cronograma!AV398,Meses!$D$1:$G$2,2,FALSE),FALSE),
IF(BY398="En programación",BA398,""))</f>
        <v/>
      </c>
      <c r="CB398" s="95" t="str">
        <f t="shared" si="19"/>
        <v/>
      </c>
      <c r="CC398" s="91" t="str">
        <f>IFERROR(
(VLOOKUP(MONTH(CA398),Meses!$B$3:$C$14,2,FALSE)-DAY(CA398))/VLOOKUP(MONTH(CA398),Meses!$B$3:$C$14,2,FALSE)*CD398,
"")</f>
        <v/>
      </c>
      <c r="CD398" s="92">
        <f t="shared" si="20"/>
        <v>358</v>
      </c>
    </row>
    <row r="399" spans="1:82" ht="31.8" thickBot="1" x14ac:dyDescent="0.6">
      <c r="A399" s="25" t="s">
        <v>1145</v>
      </c>
      <c r="B399" s="25" t="s">
        <v>1146</v>
      </c>
      <c r="C399" s="25" t="s">
        <v>1147</v>
      </c>
      <c r="D399" s="25" t="s">
        <v>345</v>
      </c>
      <c r="E399" s="26">
        <v>45030</v>
      </c>
      <c r="F399" s="26">
        <v>45097.628252314818</v>
      </c>
      <c r="G399" s="26">
        <v>45035</v>
      </c>
      <c r="H399" s="26">
        <v>45034</v>
      </c>
      <c r="I399" s="27"/>
      <c r="J399" s="27"/>
      <c r="K399" s="27">
        <v>0</v>
      </c>
      <c r="L399" s="27"/>
      <c r="M399" s="27"/>
      <c r="N399" s="27"/>
      <c r="O399" s="25" t="s">
        <v>377</v>
      </c>
      <c r="P399" s="25" t="s">
        <v>377</v>
      </c>
      <c r="Q399" s="25" t="s">
        <v>55</v>
      </c>
      <c r="R399" s="25">
        <v>4145</v>
      </c>
      <c r="S399" s="25" t="s">
        <v>145</v>
      </c>
      <c r="T399" s="25" t="s">
        <v>145</v>
      </c>
      <c r="U399" s="25" t="e">
        <v>#NAME?</v>
      </c>
      <c r="V399" s="25" t="s">
        <v>56</v>
      </c>
      <c r="W399" s="25" t="s">
        <v>57</v>
      </c>
      <c r="X399" s="27">
        <v>0</v>
      </c>
      <c r="Y399" s="23">
        <v>7</v>
      </c>
      <c r="Z399" s="27">
        <v>0</v>
      </c>
      <c r="AA399" s="27">
        <v>0</v>
      </c>
      <c r="AB399" s="27">
        <v>0</v>
      </c>
      <c r="AC399" s="27">
        <v>0</v>
      </c>
      <c r="AD399" s="27">
        <v>0</v>
      </c>
      <c r="AE399" s="27">
        <v>0</v>
      </c>
      <c r="AF399" s="25" t="s">
        <v>58</v>
      </c>
      <c r="AG399" s="27">
        <v>0</v>
      </c>
      <c r="AH399" s="27">
        <v>0</v>
      </c>
      <c r="AI399" s="25">
        <v>-45030</v>
      </c>
      <c r="AJ399" s="25">
        <v>-1</v>
      </c>
      <c r="AK399" s="25">
        <v>-45034</v>
      </c>
      <c r="AL399" s="25" t="s">
        <v>15</v>
      </c>
      <c r="AM399" s="27">
        <v>0</v>
      </c>
      <c r="AN399" s="27" t="s">
        <v>4513</v>
      </c>
      <c r="AO399" s="27"/>
      <c r="AP399" s="25" t="s">
        <v>378</v>
      </c>
      <c r="AQ399" s="25" t="s">
        <v>378</v>
      </c>
      <c r="AR399" s="25" t="s">
        <v>60</v>
      </c>
      <c r="AS399" s="25" t="s">
        <v>55</v>
      </c>
      <c r="AT399" s="25" t="s">
        <v>347</v>
      </c>
      <c r="AU399" s="25" t="s">
        <v>132</v>
      </c>
      <c r="AV399" s="25" t="s">
        <v>63</v>
      </c>
      <c r="AW399" s="25" t="s">
        <v>63</v>
      </c>
      <c r="AX399" s="25" t="s">
        <v>63</v>
      </c>
      <c r="AY399" s="25" t="s">
        <v>64</v>
      </c>
      <c r="AZ399" s="25" t="s">
        <v>3827</v>
      </c>
      <c r="BA399" s="27">
        <v>0</v>
      </c>
      <c r="BB399" s="27"/>
      <c r="BC399" s="27"/>
      <c r="BD399" s="25" t="s">
        <v>63</v>
      </c>
      <c r="BE399" s="25" t="s">
        <v>63</v>
      </c>
      <c r="BF399" s="25" t="s">
        <v>63</v>
      </c>
      <c r="BG399" s="25" t="s">
        <v>64</v>
      </c>
      <c r="BH399" s="27" t="s">
        <v>4513</v>
      </c>
      <c r="BI399" s="27" t="s">
        <v>4513</v>
      </c>
      <c r="BJ399" s="27"/>
      <c r="BK399" s="27"/>
      <c r="BL399" s="25" t="s">
        <v>4513</v>
      </c>
      <c r="BM399" s="27" t="s">
        <v>4513</v>
      </c>
      <c r="BN399" s="27" t="s">
        <v>4513</v>
      </c>
      <c r="BO399" s="25" t="s">
        <v>3857</v>
      </c>
      <c r="BP399" s="27"/>
      <c r="BQ399" s="25" t="s">
        <v>64</v>
      </c>
      <c r="BR399" s="27"/>
      <c r="BS399" s="27"/>
      <c r="BT399" s="27"/>
      <c r="BU399" s="27"/>
      <c r="BV399" s="25"/>
      <c r="BW399" s="25" t="s">
        <v>3823</v>
      </c>
      <c r="BX399" s="27"/>
      <c r="BY399" s="95" t="str">
        <f>IFERROR(
IF(OR(AZ399="anulado",AZ399="stand by"),CONCATENATE(AZ399,": ",AT399),
IF(OR(YEAR(BA399)=2022,YEAR(BA399)=2023),CONCATENATE("Se activó en ",YEAR(BA399)),
IF(AND(OR(AZ399="En proceso",AZ399="facturando"),AND(AV399="-",BA399="")),"Por revisar",
IF(BA399="",IF(AV399="NUEVAS",CONCATENATE("Estado: ",AZ399,", ",AV399),
IF(AX399=Meses!$A$3,"Por revisar",
IF(AT399="","Sin registro","En programación Frcst."))),"En programación")))),
"Error")</f>
        <v>anulado: Desistido</v>
      </c>
      <c r="BZ399" s="14" t="str">
        <f t="shared" si="18"/>
        <v/>
      </c>
      <c r="CA399" s="95" t="str">
        <f>IF(BY399="En programación Frcst.",VLOOKUP(AX399,Meses!$A$1:$H$14,3+HLOOKUP(Cronograma!AV399,Meses!$D$1:$G$2,2,FALSE),FALSE),
IF(BY399="En programación",BA399,""))</f>
        <v/>
      </c>
      <c r="CB399" s="95" t="str">
        <f t="shared" si="19"/>
        <v/>
      </c>
      <c r="CC399" s="91" t="str">
        <f>IFERROR(
(VLOOKUP(MONTH(CA399),Meses!$B$3:$C$14,2,FALSE)-DAY(CA399))/VLOOKUP(MONTH(CA399),Meses!$B$3:$C$14,2,FALSE)*CD399,
"")</f>
        <v/>
      </c>
      <c r="CD399" s="92">
        <f t="shared" si="20"/>
        <v>4145</v>
      </c>
    </row>
    <row r="400" spans="1:82" ht="31.8" thickBot="1" x14ac:dyDescent="0.6">
      <c r="A400" s="19" t="s">
        <v>1145</v>
      </c>
      <c r="B400" s="19" t="s">
        <v>1148</v>
      </c>
      <c r="C400" s="19" t="s">
        <v>1149</v>
      </c>
      <c r="D400" s="19" t="s">
        <v>345</v>
      </c>
      <c r="E400" s="21">
        <v>45030</v>
      </c>
      <c r="F400" s="21">
        <v>45097.627627314818</v>
      </c>
      <c r="G400" s="21">
        <v>45028</v>
      </c>
      <c r="H400" s="22"/>
      <c r="I400" s="22"/>
      <c r="J400" s="22"/>
      <c r="K400" s="22">
        <v>0</v>
      </c>
      <c r="L400" s="22"/>
      <c r="M400" s="22"/>
      <c r="N400" s="22"/>
      <c r="O400" s="19" t="s">
        <v>199</v>
      </c>
      <c r="P400" s="19" t="s">
        <v>199</v>
      </c>
      <c r="Q400" s="19" t="s">
        <v>55</v>
      </c>
      <c r="R400" s="19">
        <v>8720</v>
      </c>
      <c r="S400" s="19" t="s">
        <v>145</v>
      </c>
      <c r="T400" s="19" t="s">
        <v>145</v>
      </c>
      <c r="U400" s="30" t="e">
        <v>#NAME?</v>
      </c>
      <c r="V400" s="19" t="s">
        <v>56</v>
      </c>
      <c r="W400" s="19" t="s">
        <v>57</v>
      </c>
      <c r="X400" s="22">
        <v>0</v>
      </c>
      <c r="Y400" s="23">
        <v>7</v>
      </c>
      <c r="Z400" s="22">
        <v>0</v>
      </c>
      <c r="AA400" s="22">
        <v>0</v>
      </c>
      <c r="AB400" s="22">
        <v>0</v>
      </c>
      <c r="AC400" s="22">
        <v>0</v>
      </c>
      <c r="AD400" s="22">
        <v>0</v>
      </c>
      <c r="AE400" s="22">
        <v>0</v>
      </c>
      <c r="AF400" s="19" t="s">
        <v>58</v>
      </c>
      <c r="AG400" s="22">
        <v>0</v>
      </c>
      <c r="AH400" s="22">
        <v>0</v>
      </c>
      <c r="AI400" s="19">
        <v>-45030</v>
      </c>
      <c r="AJ400" s="19">
        <v>-45028</v>
      </c>
      <c r="AK400" s="19">
        <v>0</v>
      </c>
      <c r="AL400" s="19" t="s">
        <v>15</v>
      </c>
      <c r="AM400" s="22">
        <v>0</v>
      </c>
      <c r="AN400" s="22" t="s">
        <v>4513</v>
      </c>
      <c r="AO400" s="22"/>
      <c r="AP400" s="19" t="s">
        <v>201</v>
      </c>
      <c r="AQ400" s="19" t="s">
        <v>140</v>
      </c>
      <c r="AR400" s="19" t="s">
        <v>94</v>
      </c>
      <c r="AS400" s="19" t="s">
        <v>55</v>
      </c>
      <c r="AT400" s="19" t="s">
        <v>347</v>
      </c>
      <c r="AU400" s="19" t="s">
        <v>132</v>
      </c>
      <c r="AV400" s="19" t="s">
        <v>63</v>
      </c>
      <c r="AW400" s="19" t="s">
        <v>63</v>
      </c>
      <c r="AX400" s="19" t="s">
        <v>63</v>
      </c>
      <c r="AY400" s="19" t="s">
        <v>64</v>
      </c>
      <c r="AZ400" s="19" t="s">
        <v>3827</v>
      </c>
      <c r="BA400" s="22">
        <v>0</v>
      </c>
      <c r="BB400" s="22"/>
      <c r="BC400" s="22"/>
      <c r="BD400" s="19" t="s">
        <v>63</v>
      </c>
      <c r="BE400" s="19" t="s">
        <v>63</v>
      </c>
      <c r="BF400" s="19" t="s">
        <v>63</v>
      </c>
      <c r="BG400" s="19" t="s">
        <v>64</v>
      </c>
      <c r="BH400" s="22" t="s">
        <v>4513</v>
      </c>
      <c r="BI400" s="22" t="s">
        <v>4513</v>
      </c>
      <c r="BJ400" s="22"/>
      <c r="BK400" s="22"/>
      <c r="BL400" s="19" t="s">
        <v>4513</v>
      </c>
      <c r="BM400" s="22" t="s">
        <v>4513</v>
      </c>
      <c r="BN400" s="22" t="s">
        <v>4513</v>
      </c>
      <c r="BO400" s="19" t="s">
        <v>3857</v>
      </c>
      <c r="BP400" s="22"/>
      <c r="BQ400" s="19" t="s">
        <v>64</v>
      </c>
      <c r="BR400" s="22"/>
      <c r="BS400" s="22"/>
      <c r="BT400" s="22"/>
      <c r="BU400" s="22"/>
      <c r="BV400" s="19"/>
      <c r="BW400" s="19" t="s">
        <v>3823</v>
      </c>
      <c r="BX400" s="22"/>
      <c r="BY400" s="95" t="str">
        <f>IFERROR(
IF(OR(AZ400="anulado",AZ400="stand by"),CONCATENATE(AZ400,": ",AT400),
IF(OR(YEAR(BA400)=2022,YEAR(BA400)=2023),CONCATENATE("Se activó en ",YEAR(BA400)),
IF(AND(OR(AZ400="En proceso",AZ400="facturando"),AND(AV400="-",BA400="")),"Por revisar",
IF(BA400="",IF(AV400="NUEVAS",CONCATENATE("Estado: ",AZ400,", ",AV400),
IF(AX400=Meses!$A$3,"Por revisar",
IF(AT400="","Sin registro","En programación Frcst."))),"En programación")))),
"Error")</f>
        <v>anulado: Desistido</v>
      </c>
      <c r="BZ400" s="14" t="str">
        <f t="shared" si="18"/>
        <v/>
      </c>
      <c r="CA400" s="95" t="str">
        <f>IF(BY400="En programación Frcst.",VLOOKUP(AX400,Meses!$A$1:$H$14,3+HLOOKUP(Cronograma!AV400,Meses!$D$1:$G$2,2,FALSE),FALSE),
IF(BY400="En programación",BA400,""))</f>
        <v/>
      </c>
      <c r="CB400" s="95" t="str">
        <f t="shared" si="19"/>
        <v/>
      </c>
      <c r="CC400" s="91" t="str">
        <f>IFERROR(
(VLOOKUP(MONTH(CA400),Meses!$B$3:$C$14,2,FALSE)-DAY(CA400))/VLOOKUP(MONTH(CA400),Meses!$B$3:$C$14,2,FALSE)*CD400,
"")</f>
        <v/>
      </c>
      <c r="CD400" s="92">
        <f t="shared" si="20"/>
        <v>8720</v>
      </c>
    </row>
    <row r="401" spans="1:82" ht="31.8" thickBot="1" x14ac:dyDescent="0.6">
      <c r="A401" s="25" t="s">
        <v>1150</v>
      </c>
      <c r="B401" s="25" t="s">
        <v>1151</v>
      </c>
      <c r="C401" s="25" t="s">
        <v>1152</v>
      </c>
      <c r="D401" s="25" t="s">
        <v>53</v>
      </c>
      <c r="E401" s="26">
        <v>45034</v>
      </c>
      <c r="F401" s="26">
        <v>45086.778784722221</v>
      </c>
      <c r="G401" s="26">
        <v>45034</v>
      </c>
      <c r="H401" s="26">
        <v>45037</v>
      </c>
      <c r="I401" s="26">
        <v>45073</v>
      </c>
      <c r="J401" s="26">
        <v>45073</v>
      </c>
      <c r="K401" s="120" t="s">
        <v>4554</v>
      </c>
      <c r="L401" s="25">
        <v>2023051270</v>
      </c>
      <c r="M401" s="26">
        <v>45054</v>
      </c>
      <c r="N401" s="26">
        <v>45078</v>
      </c>
      <c r="O401" s="25" t="s">
        <v>54</v>
      </c>
      <c r="P401" s="25" t="s">
        <v>54</v>
      </c>
      <c r="Q401" s="25" t="s">
        <v>55</v>
      </c>
      <c r="R401" s="25">
        <v>1586</v>
      </c>
      <c r="S401" s="25" t="s">
        <v>4593</v>
      </c>
      <c r="T401" s="25" t="s">
        <v>4593</v>
      </c>
      <c r="U401" s="25" t="e">
        <v>#NAME?</v>
      </c>
      <c r="V401" s="25" t="s">
        <v>136</v>
      </c>
      <c r="W401" s="25" t="s">
        <v>155</v>
      </c>
      <c r="X401" s="23">
        <v>45054</v>
      </c>
      <c r="Y401" s="23">
        <v>45061</v>
      </c>
      <c r="Z401" s="23">
        <v>45054</v>
      </c>
      <c r="AA401" s="23">
        <v>45054</v>
      </c>
      <c r="AB401" s="25" t="s">
        <v>58</v>
      </c>
      <c r="AC401" s="23">
        <v>45057</v>
      </c>
      <c r="AD401" s="23">
        <v>45059</v>
      </c>
      <c r="AE401" s="23">
        <v>45064</v>
      </c>
      <c r="AF401" s="23">
        <v>45066</v>
      </c>
      <c r="AG401" s="23">
        <v>45066</v>
      </c>
      <c r="AH401" s="26">
        <v>45073</v>
      </c>
      <c r="AI401" s="25">
        <v>39</v>
      </c>
      <c r="AJ401" s="25">
        <v>3</v>
      </c>
      <c r="AK401" s="25">
        <v>36</v>
      </c>
      <c r="AL401" s="25" t="s">
        <v>15</v>
      </c>
      <c r="AM401" s="25" t="s">
        <v>4556</v>
      </c>
      <c r="AN401" s="25">
        <v>27</v>
      </c>
      <c r="AO401" s="27"/>
      <c r="AP401" s="25" t="s">
        <v>82</v>
      </c>
      <c r="AQ401" s="25" t="s">
        <v>82</v>
      </c>
      <c r="AR401" s="25" t="s">
        <v>60</v>
      </c>
      <c r="AS401" s="25" t="s">
        <v>55</v>
      </c>
      <c r="AT401" s="25" t="s">
        <v>61</v>
      </c>
      <c r="AU401" s="25" t="s">
        <v>62</v>
      </c>
      <c r="AV401" s="25" t="s">
        <v>63</v>
      </c>
      <c r="AW401" s="25" t="s">
        <v>63</v>
      </c>
      <c r="AX401" s="25" t="s">
        <v>63</v>
      </c>
      <c r="AY401" s="25" t="s">
        <v>64</v>
      </c>
      <c r="AZ401" s="25" t="s">
        <v>3822</v>
      </c>
      <c r="BA401" s="26">
        <v>45078</v>
      </c>
      <c r="BB401" s="25">
        <v>6</v>
      </c>
      <c r="BC401" s="25">
        <v>2023</v>
      </c>
      <c r="BD401" s="25" t="s">
        <v>63</v>
      </c>
      <c r="BE401" s="25" t="s">
        <v>63</v>
      </c>
      <c r="BF401" s="25" t="s">
        <v>63</v>
      </c>
      <c r="BG401" s="25" t="s">
        <v>64</v>
      </c>
      <c r="BH401" s="27" t="s">
        <v>4513</v>
      </c>
      <c r="BI401" s="27" t="s">
        <v>4513</v>
      </c>
      <c r="BJ401" s="27"/>
      <c r="BK401" s="27"/>
      <c r="BL401" s="25" t="s">
        <v>4513</v>
      </c>
      <c r="BM401" s="27" t="s">
        <v>4513</v>
      </c>
      <c r="BN401" s="27" t="s">
        <v>4513</v>
      </c>
      <c r="BO401" s="27"/>
      <c r="BP401" s="27"/>
      <c r="BQ401" s="25" t="s">
        <v>64</v>
      </c>
      <c r="BR401" s="27"/>
      <c r="BS401" s="27"/>
      <c r="BT401" s="25">
        <v>39</v>
      </c>
      <c r="BU401" s="27"/>
      <c r="BV401" s="25"/>
      <c r="BW401" s="25"/>
      <c r="BX401" s="25">
        <v>2023</v>
      </c>
      <c r="BY401" s="95" t="str">
        <f>IFERROR(
IF(OR(AZ401="anulado",AZ401="stand by"),CONCATENATE(AZ401,": ",AT401),
IF(OR(YEAR(BA401)=2022,YEAR(BA401)=2023),CONCATENATE("Se activó en ",YEAR(BA401)),
IF(AND(OR(AZ401="En proceso",AZ401="facturando"),AND(AV401="-",BA401="")),"Por revisar",
IF(BA401="",IF(AV401="NUEVAS",CONCATENATE("Estado: ",AZ401,", ",AV401),
IF(AX401=Meses!$A$3,"Por revisar",
IF(AT401="","Sin registro","En programación Frcst."))),"En programación")))),
"Error")</f>
        <v>Se activó en 2023</v>
      </c>
      <c r="BZ401" s="14" t="str">
        <f t="shared" si="18"/>
        <v/>
      </c>
      <c r="CA401" s="95" t="str">
        <f>IF(BY401="En programación Frcst.",VLOOKUP(AX401,Meses!$A$1:$H$14,3+HLOOKUP(Cronograma!AV401,Meses!$D$1:$G$2,2,FALSE),FALSE),
IF(BY401="En programación",BA401,""))</f>
        <v/>
      </c>
      <c r="CB401" s="95" t="str">
        <f t="shared" si="19"/>
        <v/>
      </c>
      <c r="CC401" s="91" t="str">
        <f>IFERROR(
(VLOOKUP(MONTH(CA401),Meses!$B$3:$C$14,2,FALSE)-DAY(CA401))/VLOOKUP(MONTH(CA401),Meses!$B$3:$C$14,2,FALSE)*CD401,
"")</f>
        <v/>
      </c>
      <c r="CD401" s="92">
        <f t="shared" si="20"/>
        <v>1586</v>
      </c>
    </row>
    <row r="402" spans="1:82" ht="31.8" thickBot="1" x14ac:dyDescent="0.6">
      <c r="A402" s="19" t="s">
        <v>1145</v>
      </c>
      <c r="B402" s="19" t="s">
        <v>1153</v>
      </c>
      <c r="C402" s="19" t="s">
        <v>1154</v>
      </c>
      <c r="D402" s="19" t="s">
        <v>345</v>
      </c>
      <c r="E402" s="21">
        <v>45035</v>
      </c>
      <c r="F402" s="21">
        <v>45097.628032407411</v>
      </c>
      <c r="G402" s="21">
        <v>45028</v>
      </c>
      <c r="H402" s="21">
        <v>45043</v>
      </c>
      <c r="I402" s="22"/>
      <c r="J402" s="22"/>
      <c r="K402" s="22">
        <v>0</v>
      </c>
      <c r="L402" s="22"/>
      <c r="M402" s="22"/>
      <c r="N402" s="22"/>
      <c r="O402" s="19" t="s">
        <v>128</v>
      </c>
      <c r="P402" s="19" t="s">
        <v>128</v>
      </c>
      <c r="Q402" s="19" t="s">
        <v>55</v>
      </c>
      <c r="R402" s="19">
        <v>1572</v>
      </c>
      <c r="S402" s="19" t="s">
        <v>145</v>
      </c>
      <c r="T402" s="19" t="s">
        <v>145</v>
      </c>
      <c r="U402" s="19" t="e">
        <v>#NAME?</v>
      </c>
      <c r="V402" s="19" t="s">
        <v>56</v>
      </c>
      <c r="W402" s="19" t="s">
        <v>57</v>
      </c>
      <c r="X402" s="22">
        <v>0</v>
      </c>
      <c r="Y402" s="23">
        <v>7</v>
      </c>
      <c r="Z402" s="22">
        <v>0</v>
      </c>
      <c r="AA402" s="22">
        <v>0</v>
      </c>
      <c r="AB402" s="22">
        <v>0</v>
      </c>
      <c r="AC402" s="22">
        <v>0</v>
      </c>
      <c r="AD402" s="22">
        <v>0</v>
      </c>
      <c r="AE402" s="22">
        <v>0</v>
      </c>
      <c r="AF402" s="19" t="s">
        <v>58</v>
      </c>
      <c r="AG402" s="22">
        <v>0</v>
      </c>
      <c r="AH402" s="22">
        <v>0</v>
      </c>
      <c r="AI402" s="19">
        <v>-45035</v>
      </c>
      <c r="AJ402" s="19">
        <v>15</v>
      </c>
      <c r="AK402" s="19">
        <v>-45043</v>
      </c>
      <c r="AL402" s="19" t="s">
        <v>15</v>
      </c>
      <c r="AM402" s="22">
        <v>0</v>
      </c>
      <c r="AN402" s="22" t="s">
        <v>4513</v>
      </c>
      <c r="AO402" s="22"/>
      <c r="AP402" s="19" t="s">
        <v>131</v>
      </c>
      <c r="AQ402" s="19" t="s">
        <v>131</v>
      </c>
      <c r="AR402" s="19" t="s">
        <v>60</v>
      </c>
      <c r="AS402" s="19" t="s">
        <v>55</v>
      </c>
      <c r="AT402" s="19" t="s">
        <v>347</v>
      </c>
      <c r="AU402" s="19" t="s">
        <v>132</v>
      </c>
      <c r="AV402" s="19" t="s">
        <v>63</v>
      </c>
      <c r="AW402" s="19" t="s">
        <v>63</v>
      </c>
      <c r="AX402" s="19" t="s">
        <v>63</v>
      </c>
      <c r="AY402" s="19" t="s">
        <v>64</v>
      </c>
      <c r="AZ402" s="19" t="s">
        <v>3827</v>
      </c>
      <c r="BA402" s="22">
        <v>0</v>
      </c>
      <c r="BB402" s="22"/>
      <c r="BC402" s="22"/>
      <c r="BD402" s="19" t="s">
        <v>63</v>
      </c>
      <c r="BE402" s="19" t="s">
        <v>63</v>
      </c>
      <c r="BF402" s="19" t="s">
        <v>63</v>
      </c>
      <c r="BG402" s="19" t="s">
        <v>64</v>
      </c>
      <c r="BH402" s="22" t="s">
        <v>4513</v>
      </c>
      <c r="BI402" s="22" t="s">
        <v>4513</v>
      </c>
      <c r="BJ402" s="22"/>
      <c r="BK402" s="22"/>
      <c r="BL402" s="19" t="s">
        <v>4513</v>
      </c>
      <c r="BM402" s="22" t="s">
        <v>4513</v>
      </c>
      <c r="BN402" s="22" t="s">
        <v>4513</v>
      </c>
      <c r="BO402" s="19" t="s">
        <v>3857</v>
      </c>
      <c r="BP402" s="22"/>
      <c r="BQ402" s="19" t="s">
        <v>64</v>
      </c>
      <c r="BR402" s="22"/>
      <c r="BS402" s="22"/>
      <c r="BT402" s="22"/>
      <c r="BU402" s="22"/>
      <c r="BV402" s="19"/>
      <c r="BW402" s="19" t="s">
        <v>3823</v>
      </c>
      <c r="BX402" s="22"/>
      <c r="BY402" s="95" t="str">
        <f>IFERROR(
IF(OR(AZ402="anulado",AZ402="stand by"),CONCATENATE(AZ402,": ",AT402),
IF(OR(YEAR(BA402)=2022,YEAR(BA402)=2023),CONCATENATE("Se activó en ",YEAR(BA402)),
IF(AND(OR(AZ402="En proceso",AZ402="facturando"),AND(AV402="-",BA402="")),"Por revisar",
IF(BA402="",IF(AV402="NUEVAS",CONCATENATE("Estado: ",AZ402,", ",AV402),
IF(AX402=Meses!$A$3,"Por revisar",
IF(AT402="","Sin registro","En programación Frcst."))),"En programación")))),
"Error")</f>
        <v>anulado: Desistido</v>
      </c>
      <c r="BZ402" s="14" t="str">
        <f t="shared" si="18"/>
        <v/>
      </c>
      <c r="CA402" s="95" t="str">
        <f>IF(BY402="En programación Frcst.",VLOOKUP(AX402,Meses!$A$1:$H$14,3+HLOOKUP(Cronograma!AV402,Meses!$D$1:$G$2,2,FALSE),FALSE),
IF(BY402="En programación",BA402,""))</f>
        <v/>
      </c>
      <c r="CB402" s="95" t="str">
        <f t="shared" si="19"/>
        <v/>
      </c>
      <c r="CC402" s="91" t="str">
        <f>IFERROR(
(VLOOKUP(MONTH(CA402),Meses!$B$3:$C$14,2,FALSE)-DAY(CA402))/VLOOKUP(MONTH(CA402),Meses!$B$3:$C$14,2,FALSE)*CD402,
"")</f>
        <v/>
      </c>
      <c r="CD402" s="92">
        <f t="shared" si="20"/>
        <v>1572</v>
      </c>
    </row>
    <row r="403" spans="1:82" ht="31.8" thickBot="1" x14ac:dyDescent="0.6">
      <c r="A403" s="25" t="s">
        <v>1145</v>
      </c>
      <c r="B403" s="25" t="s">
        <v>1155</v>
      </c>
      <c r="C403" s="25" t="s">
        <v>1156</v>
      </c>
      <c r="D403" s="25" t="s">
        <v>345</v>
      </c>
      <c r="E403" s="26">
        <v>45035</v>
      </c>
      <c r="F403" s="26">
        <v>45097.627916666657</v>
      </c>
      <c r="G403" s="26">
        <v>45028</v>
      </c>
      <c r="H403" s="26">
        <v>45043</v>
      </c>
      <c r="I403" s="27"/>
      <c r="J403" s="27"/>
      <c r="K403" s="27">
        <v>0</v>
      </c>
      <c r="L403" s="27"/>
      <c r="M403" s="27"/>
      <c r="N403" s="27"/>
      <c r="O403" s="25" t="s">
        <v>128</v>
      </c>
      <c r="P403" s="25" t="s">
        <v>128</v>
      </c>
      <c r="Q403" s="25" t="s">
        <v>55</v>
      </c>
      <c r="R403" s="25">
        <v>3683</v>
      </c>
      <c r="S403" s="25" t="s">
        <v>145</v>
      </c>
      <c r="T403" s="25" t="s">
        <v>145</v>
      </c>
      <c r="U403" s="25" t="e">
        <v>#NAME?</v>
      </c>
      <c r="V403" s="25" t="s">
        <v>56</v>
      </c>
      <c r="W403" s="25" t="s">
        <v>57</v>
      </c>
      <c r="X403" s="27">
        <v>0</v>
      </c>
      <c r="Y403" s="23">
        <v>7</v>
      </c>
      <c r="Z403" s="27">
        <v>0</v>
      </c>
      <c r="AA403" s="27">
        <v>0</v>
      </c>
      <c r="AB403" s="27">
        <v>0</v>
      </c>
      <c r="AC403" s="27">
        <v>0</v>
      </c>
      <c r="AD403" s="27">
        <v>0</v>
      </c>
      <c r="AE403" s="27">
        <v>0</v>
      </c>
      <c r="AF403" s="25" t="s">
        <v>58</v>
      </c>
      <c r="AG403" s="27">
        <v>0</v>
      </c>
      <c r="AH403" s="27">
        <v>0</v>
      </c>
      <c r="AI403" s="25">
        <v>-45035</v>
      </c>
      <c r="AJ403" s="25">
        <v>15</v>
      </c>
      <c r="AK403" s="25">
        <v>-45043</v>
      </c>
      <c r="AL403" s="25" t="s">
        <v>15</v>
      </c>
      <c r="AM403" s="27">
        <v>0</v>
      </c>
      <c r="AN403" s="27" t="s">
        <v>4513</v>
      </c>
      <c r="AO403" s="27"/>
      <c r="AP403" s="25" t="s">
        <v>131</v>
      </c>
      <c r="AQ403" s="25" t="s">
        <v>131</v>
      </c>
      <c r="AR403" s="25" t="s">
        <v>60</v>
      </c>
      <c r="AS403" s="25" t="s">
        <v>55</v>
      </c>
      <c r="AT403" s="25" t="s">
        <v>347</v>
      </c>
      <c r="AU403" s="25" t="s">
        <v>132</v>
      </c>
      <c r="AV403" s="25" t="s">
        <v>63</v>
      </c>
      <c r="AW403" s="25" t="s">
        <v>63</v>
      </c>
      <c r="AX403" s="25" t="s">
        <v>63</v>
      </c>
      <c r="AY403" s="25" t="s">
        <v>64</v>
      </c>
      <c r="AZ403" s="25" t="s">
        <v>3827</v>
      </c>
      <c r="BA403" s="27">
        <v>0</v>
      </c>
      <c r="BB403" s="27"/>
      <c r="BC403" s="27"/>
      <c r="BD403" s="25" t="s">
        <v>63</v>
      </c>
      <c r="BE403" s="25" t="s">
        <v>63</v>
      </c>
      <c r="BF403" s="25" t="s">
        <v>63</v>
      </c>
      <c r="BG403" s="25" t="s">
        <v>64</v>
      </c>
      <c r="BH403" s="27" t="s">
        <v>4513</v>
      </c>
      <c r="BI403" s="27" t="s">
        <v>4513</v>
      </c>
      <c r="BJ403" s="27"/>
      <c r="BK403" s="27"/>
      <c r="BL403" s="25" t="s">
        <v>4513</v>
      </c>
      <c r="BM403" s="27" t="s">
        <v>4513</v>
      </c>
      <c r="BN403" s="27" t="s">
        <v>4513</v>
      </c>
      <c r="BO403" s="25" t="s">
        <v>3857</v>
      </c>
      <c r="BP403" s="27"/>
      <c r="BQ403" s="25" t="s">
        <v>64</v>
      </c>
      <c r="BR403" s="27"/>
      <c r="BS403" s="27"/>
      <c r="BT403" s="27"/>
      <c r="BU403" s="27"/>
      <c r="BV403" s="25"/>
      <c r="BW403" s="25" t="s">
        <v>3823</v>
      </c>
      <c r="BX403" s="27"/>
      <c r="BY403" s="95" t="str">
        <f>IFERROR(
IF(OR(AZ403="anulado",AZ403="stand by"),CONCATENATE(AZ403,": ",AT403),
IF(OR(YEAR(BA403)=2022,YEAR(BA403)=2023),CONCATENATE("Se activó en ",YEAR(BA403)),
IF(AND(OR(AZ403="En proceso",AZ403="facturando"),AND(AV403="-",BA403="")),"Por revisar",
IF(BA403="",IF(AV403="NUEVAS",CONCATENATE("Estado: ",AZ403,", ",AV403),
IF(AX403=Meses!$A$3,"Por revisar",
IF(AT403="","Sin registro","En programación Frcst."))),"En programación")))),
"Error")</f>
        <v>anulado: Desistido</v>
      </c>
      <c r="BZ403" s="14" t="str">
        <f t="shared" si="18"/>
        <v/>
      </c>
      <c r="CA403" s="95" t="str">
        <f>IF(BY403="En programación Frcst.",VLOOKUP(AX403,Meses!$A$1:$H$14,3+HLOOKUP(Cronograma!AV403,Meses!$D$1:$G$2,2,FALSE),FALSE),
IF(BY403="En programación",BA403,""))</f>
        <v/>
      </c>
      <c r="CB403" s="95" t="str">
        <f t="shared" si="19"/>
        <v/>
      </c>
      <c r="CC403" s="91" t="str">
        <f>IFERROR(
(VLOOKUP(MONTH(CA403),Meses!$B$3:$C$14,2,FALSE)-DAY(CA403))/VLOOKUP(MONTH(CA403),Meses!$B$3:$C$14,2,FALSE)*CD403,
"")</f>
        <v/>
      </c>
      <c r="CD403" s="92">
        <f t="shared" si="20"/>
        <v>3683</v>
      </c>
    </row>
    <row r="404" spans="1:82" ht="31.8" thickBot="1" x14ac:dyDescent="0.6">
      <c r="A404" s="19" t="s">
        <v>1145</v>
      </c>
      <c r="B404" s="19" t="s">
        <v>1157</v>
      </c>
      <c r="C404" s="19" t="s">
        <v>1158</v>
      </c>
      <c r="D404" s="29" t="s">
        <v>345</v>
      </c>
      <c r="E404" s="21">
        <v>45035</v>
      </c>
      <c r="F404" s="21">
        <v>45097.627465277779</v>
      </c>
      <c r="G404" s="21">
        <v>45028</v>
      </c>
      <c r="H404" s="21">
        <v>45043</v>
      </c>
      <c r="I404" s="22"/>
      <c r="J404" s="22"/>
      <c r="K404" s="22">
        <v>0</v>
      </c>
      <c r="L404" s="22"/>
      <c r="M404" s="22"/>
      <c r="N404" s="22"/>
      <c r="O404" s="19" t="s">
        <v>54</v>
      </c>
      <c r="P404" s="19" t="s">
        <v>54</v>
      </c>
      <c r="Q404" s="19" t="s">
        <v>55</v>
      </c>
      <c r="R404" s="19">
        <v>5289</v>
      </c>
      <c r="S404" s="19" t="s">
        <v>145</v>
      </c>
      <c r="T404" s="19" t="s">
        <v>145</v>
      </c>
      <c r="U404" s="19" t="e">
        <v>#NAME?</v>
      </c>
      <c r="V404" s="19" t="s">
        <v>56</v>
      </c>
      <c r="W404" s="19" t="s">
        <v>57</v>
      </c>
      <c r="X404" s="22">
        <v>0</v>
      </c>
      <c r="Y404" s="23">
        <v>7</v>
      </c>
      <c r="Z404" s="22">
        <v>0</v>
      </c>
      <c r="AA404" s="22">
        <v>0</v>
      </c>
      <c r="AB404" s="22">
        <v>0</v>
      </c>
      <c r="AC404" s="22">
        <v>0</v>
      </c>
      <c r="AD404" s="22">
        <v>0</v>
      </c>
      <c r="AE404" s="22">
        <v>0</v>
      </c>
      <c r="AF404" s="19" t="s">
        <v>58</v>
      </c>
      <c r="AG404" s="22">
        <v>0</v>
      </c>
      <c r="AH404" s="22">
        <v>0</v>
      </c>
      <c r="AI404" s="19">
        <v>-45035</v>
      </c>
      <c r="AJ404" s="19">
        <v>15</v>
      </c>
      <c r="AK404" s="19">
        <v>-45043</v>
      </c>
      <c r="AL404" s="19" t="s">
        <v>15</v>
      </c>
      <c r="AM404" s="22">
        <v>0</v>
      </c>
      <c r="AN404" s="22" t="s">
        <v>4513</v>
      </c>
      <c r="AO404" s="22"/>
      <c r="AP404" s="19" t="s">
        <v>82</v>
      </c>
      <c r="AQ404" s="19" t="s">
        <v>82</v>
      </c>
      <c r="AR404" s="19" t="s">
        <v>60</v>
      </c>
      <c r="AS404" s="19" t="s">
        <v>55</v>
      </c>
      <c r="AT404" s="19" t="s">
        <v>347</v>
      </c>
      <c r="AU404" s="19" t="s">
        <v>62</v>
      </c>
      <c r="AV404" s="19" t="s">
        <v>63</v>
      </c>
      <c r="AW404" s="19" t="s">
        <v>63</v>
      </c>
      <c r="AX404" s="19" t="s">
        <v>63</v>
      </c>
      <c r="AY404" s="19" t="s">
        <v>64</v>
      </c>
      <c r="AZ404" s="19" t="s">
        <v>3827</v>
      </c>
      <c r="BA404" s="22">
        <v>0</v>
      </c>
      <c r="BB404" s="22"/>
      <c r="BC404" s="22"/>
      <c r="BD404" s="19" t="s">
        <v>63</v>
      </c>
      <c r="BE404" s="19" t="s">
        <v>63</v>
      </c>
      <c r="BF404" s="19" t="s">
        <v>63</v>
      </c>
      <c r="BG404" s="19" t="s">
        <v>64</v>
      </c>
      <c r="BH404" s="22" t="s">
        <v>4513</v>
      </c>
      <c r="BI404" s="22" t="s">
        <v>4513</v>
      </c>
      <c r="BJ404" s="22"/>
      <c r="BK404" s="22"/>
      <c r="BL404" s="19" t="s">
        <v>4513</v>
      </c>
      <c r="BM404" s="22" t="s">
        <v>4513</v>
      </c>
      <c r="BN404" s="22" t="s">
        <v>4513</v>
      </c>
      <c r="BO404" s="19" t="s">
        <v>3857</v>
      </c>
      <c r="BP404" s="22"/>
      <c r="BQ404" s="19" t="s">
        <v>64</v>
      </c>
      <c r="BR404" s="22"/>
      <c r="BS404" s="22"/>
      <c r="BT404" s="22"/>
      <c r="BU404" s="22"/>
      <c r="BV404" s="19"/>
      <c r="BW404" s="19" t="s">
        <v>3823</v>
      </c>
      <c r="BX404" s="22"/>
      <c r="BY404" s="95" t="str">
        <f>IFERROR(
IF(OR(AZ404="anulado",AZ404="stand by"),CONCATENATE(AZ404,": ",AT404),
IF(OR(YEAR(BA404)=2022,YEAR(BA404)=2023),CONCATENATE("Se activó en ",YEAR(BA404)),
IF(AND(OR(AZ404="En proceso",AZ404="facturando"),AND(AV404="-",BA404="")),"Por revisar",
IF(BA404="",IF(AV404="NUEVAS",CONCATENATE("Estado: ",AZ404,", ",AV404),
IF(AX404=Meses!$A$3,"Por revisar",
IF(AT404="","Sin registro","En programación Frcst."))),"En programación")))),
"Error")</f>
        <v>anulado: Desistido</v>
      </c>
      <c r="BZ404" s="14" t="str">
        <f t="shared" si="18"/>
        <v/>
      </c>
      <c r="CA404" s="95" t="str">
        <f>IF(BY404="En programación Frcst.",VLOOKUP(AX404,Meses!$A$1:$H$14,3+HLOOKUP(Cronograma!AV404,Meses!$D$1:$G$2,2,FALSE),FALSE),
IF(BY404="En programación",BA404,""))</f>
        <v/>
      </c>
      <c r="CB404" s="95" t="str">
        <f t="shared" si="19"/>
        <v/>
      </c>
      <c r="CC404" s="91" t="str">
        <f>IFERROR(
(VLOOKUP(MONTH(CA404),Meses!$B$3:$C$14,2,FALSE)-DAY(CA404))/VLOOKUP(MONTH(CA404),Meses!$B$3:$C$14,2,FALSE)*CD404,
"")</f>
        <v/>
      </c>
      <c r="CD404" s="92">
        <f t="shared" si="20"/>
        <v>5289</v>
      </c>
    </row>
    <row r="405" spans="1:82" ht="31.8" thickBot="1" x14ac:dyDescent="0.6">
      <c r="A405" s="25" t="s">
        <v>1159</v>
      </c>
      <c r="B405" s="25" t="s">
        <v>1160</v>
      </c>
      <c r="C405" s="25" t="s">
        <v>1161</v>
      </c>
      <c r="D405" s="25" t="s">
        <v>53</v>
      </c>
      <c r="E405" s="26">
        <v>45040</v>
      </c>
      <c r="F405" s="26">
        <v>45086.779664351852</v>
      </c>
      <c r="G405" s="26">
        <v>45044</v>
      </c>
      <c r="H405" s="26">
        <v>45044</v>
      </c>
      <c r="I405" s="26">
        <v>45076</v>
      </c>
      <c r="J405" s="26">
        <v>45076</v>
      </c>
      <c r="K405" s="120" t="s">
        <v>4554</v>
      </c>
      <c r="L405" s="25">
        <v>2023053936</v>
      </c>
      <c r="M405" s="26">
        <v>45072</v>
      </c>
      <c r="N405" s="26">
        <v>45085</v>
      </c>
      <c r="O405" s="25" t="s">
        <v>54</v>
      </c>
      <c r="P405" s="25" t="s">
        <v>54</v>
      </c>
      <c r="Q405" s="25" t="s">
        <v>55</v>
      </c>
      <c r="R405" s="25">
        <v>4066</v>
      </c>
      <c r="S405" s="25" t="s">
        <v>4597</v>
      </c>
      <c r="T405" s="25" t="s">
        <v>4597</v>
      </c>
      <c r="U405" s="25" t="e">
        <v>#NAME?</v>
      </c>
      <c r="V405" s="25" t="s">
        <v>80</v>
      </c>
      <c r="W405" s="25" t="s">
        <v>68</v>
      </c>
      <c r="X405" s="23">
        <v>45062</v>
      </c>
      <c r="Y405" s="23">
        <v>45069</v>
      </c>
      <c r="Z405" s="23">
        <v>45062</v>
      </c>
      <c r="AA405" s="23">
        <v>45062</v>
      </c>
      <c r="AB405" s="25" t="s">
        <v>58</v>
      </c>
      <c r="AC405" s="23">
        <v>45065</v>
      </c>
      <c r="AD405" s="25" t="s">
        <v>58</v>
      </c>
      <c r="AE405" s="23">
        <v>45067</v>
      </c>
      <c r="AF405" s="23">
        <v>45069</v>
      </c>
      <c r="AG405" s="23">
        <v>45069</v>
      </c>
      <c r="AH405" s="26">
        <v>45076</v>
      </c>
      <c r="AI405" s="25">
        <v>36</v>
      </c>
      <c r="AJ405" s="25">
        <v>0</v>
      </c>
      <c r="AK405" s="25">
        <v>32</v>
      </c>
      <c r="AL405" s="25" t="s">
        <v>15</v>
      </c>
      <c r="AM405" s="25" t="s">
        <v>4556</v>
      </c>
      <c r="AN405" s="25">
        <v>30</v>
      </c>
      <c r="AO405" s="27"/>
      <c r="AP405" s="25" t="s">
        <v>82</v>
      </c>
      <c r="AQ405" s="25" t="s">
        <v>82</v>
      </c>
      <c r="AR405" s="25" t="s">
        <v>60</v>
      </c>
      <c r="AS405" s="25" t="s">
        <v>55</v>
      </c>
      <c r="AT405" s="25" t="s">
        <v>61</v>
      </c>
      <c r="AU405" s="25" t="s">
        <v>62</v>
      </c>
      <c r="AV405" s="25" t="s">
        <v>63</v>
      </c>
      <c r="AW405" s="25" t="s">
        <v>63</v>
      </c>
      <c r="AX405" s="25" t="s">
        <v>63</v>
      </c>
      <c r="AY405" s="25" t="s">
        <v>64</v>
      </c>
      <c r="AZ405" s="25" t="s">
        <v>3822</v>
      </c>
      <c r="BA405" s="26">
        <v>45085</v>
      </c>
      <c r="BB405" s="25">
        <v>6</v>
      </c>
      <c r="BC405" s="25">
        <v>2023</v>
      </c>
      <c r="BD405" s="25" t="s">
        <v>63</v>
      </c>
      <c r="BE405" s="25" t="s">
        <v>63</v>
      </c>
      <c r="BF405" s="25" t="s">
        <v>63</v>
      </c>
      <c r="BG405" s="25" t="s">
        <v>64</v>
      </c>
      <c r="BH405" s="27" t="s">
        <v>4513</v>
      </c>
      <c r="BI405" s="27" t="s">
        <v>4513</v>
      </c>
      <c r="BJ405" s="27"/>
      <c r="BK405" s="27"/>
      <c r="BL405" s="25" t="s">
        <v>4513</v>
      </c>
      <c r="BM405" s="27" t="s">
        <v>4513</v>
      </c>
      <c r="BN405" s="27" t="s">
        <v>4513</v>
      </c>
      <c r="BO405" s="27"/>
      <c r="BP405" s="27"/>
      <c r="BQ405" s="25" t="s">
        <v>64</v>
      </c>
      <c r="BR405" s="27"/>
      <c r="BS405" s="27"/>
      <c r="BT405" s="25">
        <v>36</v>
      </c>
      <c r="BU405" s="27"/>
      <c r="BV405" s="25"/>
      <c r="BW405" s="25"/>
      <c r="BX405" s="25">
        <v>2023</v>
      </c>
      <c r="BY405" s="95" t="str">
        <f>IFERROR(
IF(OR(AZ405="anulado",AZ405="stand by"),CONCATENATE(AZ405,": ",AT405),
IF(OR(YEAR(BA405)=2022,YEAR(BA405)=2023),CONCATENATE("Se activó en ",YEAR(BA405)),
IF(AND(OR(AZ405="En proceso",AZ405="facturando"),AND(AV405="-",BA405="")),"Por revisar",
IF(BA405="",IF(AV405="NUEVAS",CONCATENATE("Estado: ",AZ405,", ",AV405),
IF(AX405=Meses!$A$3,"Por revisar",
IF(AT405="","Sin registro","En programación Frcst."))),"En programación")))),
"Error")</f>
        <v>Se activó en 2023</v>
      </c>
      <c r="BZ405" s="14" t="str">
        <f t="shared" si="18"/>
        <v/>
      </c>
      <c r="CA405" s="95" t="str">
        <f>IF(BY405="En programación Frcst.",VLOOKUP(AX405,Meses!$A$1:$H$14,3+HLOOKUP(Cronograma!AV405,Meses!$D$1:$G$2,2,FALSE),FALSE),
IF(BY405="En programación",BA405,""))</f>
        <v/>
      </c>
      <c r="CB405" s="95" t="str">
        <f t="shared" si="19"/>
        <v/>
      </c>
      <c r="CC405" s="91" t="str">
        <f>IFERROR(
(VLOOKUP(MONTH(CA405),Meses!$B$3:$C$14,2,FALSE)-DAY(CA405))/VLOOKUP(MONTH(CA405),Meses!$B$3:$C$14,2,FALSE)*CD405,
"")</f>
        <v/>
      </c>
      <c r="CD405" s="92">
        <f t="shared" si="20"/>
        <v>4066</v>
      </c>
    </row>
    <row r="406" spans="1:82" ht="63" thickBot="1" x14ac:dyDescent="0.6">
      <c r="A406" s="19" t="s">
        <v>1162</v>
      </c>
      <c r="B406" s="19" t="s">
        <v>1163</v>
      </c>
      <c r="C406" s="19" t="s">
        <v>1164</v>
      </c>
      <c r="D406" s="19" t="s">
        <v>656</v>
      </c>
      <c r="E406" s="21">
        <v>45042</v>
      </c>
      <c r="F406" s="21">
        <v>45092.744131944448</v>
      </c>
      <c r="G406" s="21">
        <v>45044</v>
      </c>
      <c r="H406" s="21">
        <v>45090</v>
      </c>
      <c r="I406" s="22"/>
      <c r="J406" s="22"/>
      <c r="K406" s="22">
        <v>0</v>
      </c>
      <c r="L406" s="22"/>
      <c r="M406" s="22"/>
      <c r="N406" s="22"/>
      <c r="O406" s="19" t="s">
        <v>199</v>
      </c>
      <c r="P406" s="19" t="s">
        <v>199</v>
      </c>
      <c r="Q406" s="19" t="s">
        <v>55</v>
      </c>
      <c r="R406" s="19">
        <v>1831</v>
      </c>
      <c r="S406" s="19" t="s">
        <v>145</v>
      </c>
      <c r="T406" s="19" t="s">
        <v>145</v>
      </c>
      <c r="U406" s="19" t="e">
        <v>#NAME?</v>
      </c>
      <c r="V406" s="19" t="s">
        <v>80</v>
      </c>
      <c r="W406" s="19" t="s">
        <v>129</v>
      </c>
      <c r="X406" s="23">
        <v>-9</v>
      </c>
      <c r="Y406" s="23">
        <v>-2</v>
      </c>
      <c r="Z406" s="23">
        <v>-9</v>
      </c>
      <c r="AA406" s="23">
        <v>-9</v>
      </c>
      <c r="AB406" s="19" t="s">
        <v>58</v>
      </c>
      <c r="AC406" s="23">
        <v>-6</v>
      </c>
      <c r="AD406" s="19" t="s">
        <v>58</v>
      </c>
      <c r="AE406" s="23">
        <v>-4</v>
      </c>
      <c r="AF406" s="19" t="s">
        <v>58</v>
      </c>
      <c r="AG406" s="23">
        <v>-4</v>
      </c>
      <c r="AH406" s="22">
        <v>0</v>
      </c>
      <c r="AI406" s="19">
        <v>-45042</v>
      </c>
      <c r="AJ406" s="19">
        <v>46</v>
      </c>
      <c r="AK406" s="19">
        <v>-45090</v>
      </c>
      <c r="AL406" s="19" t="s">
        <v>15</v>
      </c>
      <c r="AM406" s="22">
        <v>0</v>
      </c>
      <c r="AN406" s="22" t="s">
        <v>4513</v>
      </c>
      <c r="AO406" s="22"/>
      <c r="AP406" s="19" t="s">
        <v>201</v>
      </c>
      <c r="AQ406" s="19" t="s">
        <v>140</v>
      </c>
      <c r="AR406" s="19" t="s">
        <v>60</v>
      </c>
      <c r="AS406" s="19" t="s">
        <v>55</v>
      </c>
      <c r="AT406" s="19" t="s">
        <v>659</v>
      </c>
      <c r="AU406" s="19" t="s">
        <v>132</v>
      </c>
      <c r="AV406" s="19" t="s">
        <v>679</v>
      </c>
      <c r="AW406" s="19" t="s">
        <v>3130</v>
      </c>
      <c r="AX406" s="19" t="s">
        <v>1557</v>
      </c>
      <c r="AY406" s="19" t="s">
        <v>55</v>
      </c>
      <c r="AZ406" s="19" t="s">
        <v>3830</v>
      </c>
      <c r="BA406" s="22">
        <v>0</v>
      </c>
      <c r="BB406" s="22"/>
      <c r="BC406" s="22"/>
      <c r="BD406" s="19" t="s">
        <v>2205</v>
      </c>
      <c r="BE406" s="19" t="s">
        <v>660</v>
      </c>
      <c r="BF406" s="19" t="s">
        <v>2204</v>
      </c>
      <c r="BG406" s="19" t="s">
        <v>55</v>
      </c>
      <c r="BH406" s="19" t="s">
        <v>4513</v>
      </c>
      <c r="BI406" s="22" t="s">
        <v>4513</v>
      </c>
      <c r="BJ406" s="22"/>
      <c r="BK406" s="22"/>
      <c r="BL406" s="19" t="s">
        <v>4513</v>
      </c>
      <c r="BM406" s="32" t="s">
        <v>4513</v>
      </c>
      <c r="BN406" s="22" t="s">
        <v>4513</v>
      </c>
      <c r="BO406" s="19" t="s">
        <v>3842</v>
      </c>
      <c r="BP406" s="22"/>
      <c r="BQ406" s="19" t="s">
        <v>64</v>
      </c>
      <c r="BR406" s="22"/>
      <c r="BS406" s="22"/>
      <c r="BT406" s="22"/>
      <c r="BU406" s="19">
        <v>280</v>
      </c>
      <c r="BV406" s="19" t="s">
        <v>4694</v>
      </c>
      <c r="BW406" s="19" t="s">
        <v>3839</v>
      </c>
      <c r="BX406" s="22"/>
      <c r="BY406" s="95" t="str">
        <f>IFERROR(
IF(OR(AZ406="anulado",AZ406="stand by"),CONCATENATE(AZ406,": ",AT406),
IF(OR(YEAR(BA406)=2022,YEAR(BA406)=2023),CONCATENATE("Se activó en ",YEAR(BA406)),
IF(AND(OR(AZ406="En proceso",AZ406="facturando"),AND(AV406="-",BA406="")),"Por revisar",
IF(BA406="",IF(AV406="NUEVAS",CONCATENATE("Estado: ",AZ406,", ",AV406),
IF(AX406=Meses!$A$3,"Por revisar",
IF(AT406="","Sin registro","En programación Frcst."))),"En programación")))),
"Error")</f>
        <v>En programación</v>
      </c>
      <c r="BZ406" s="14" t="str">
        <f t="shared" si="18"/>
        <v/>
      </c>
      <c r="CA406" s="95">
        <f>IF(BY406="En programación Frcst.",VLOOKUP(AX406,Meses!$A$1:$H$14,3+HLOOKUP(Cronograma!AV406,Meses!$D$1:$G$2,2,FALSE),FALSE),
IF(BY406="En programación",BA406,""))</f>
        <v>0</v>
      </c>
      <c r="CB406" s="95" t="str">
        <f t="shared" si="19"/>
        <v>1900/1</v>
      </c>
      <c r="CC406" s="91">
        <f>IFERROR(
(VLOOKUP(MONTH(CA406),Meses!$B$3:$C$14,2,FALSE)-DAY(CA406))/VLOOKUP(MONTH(CA406),Meses!$B$3:$C$14,2,FALSE)*CD406,
"")</f>
        <v>1831</v>
      </c>
      <c r="CD406" s="92">
        <f t="shared" si="20"/>
        <v>1831</v>
      </c>
    </row>
    <row r="407" spans="1:82" ht="31.8" thickBot="1" x14ac:dyDescent="0.6">
      <c r="A407" s="25" t="s">
        <v>1162</v>
      </c>
      <c r="B407" s="25" t="s">
        <v>1166</v>
      </c>
      <c r="C407" s="25" t="s">
        <v>1167</v>
      </c>
      <c r="D407" s="25" t="s">
        <v>53</v>
      </c>
      <c r="E407" s="26">
        <v>45042</v>
      </c>
      <c r="F407" s="26">
        <v>45092.744131944448</v>
      </c>
      <c r="G407" s="26">
        <v>45044</v>
      </c>
      <c r="H407" s="26">
        <v>45090</v>
      </c>
      <c r="I407" s="26">
        <v>45123</v>
      </c>
      <c r="J407" s="26">
        <v>45123</v>
      </c>
      <c r="K407" s="120" t="s">
        <v>4544</v>
      </c>
      <c r="L407" s="25">
        <v>2023092036</v>
      </c>
      <c r="M407" s="26">
        <v>45186</v>
      </c>
      <c r="N407" s="26">
        <v>45197</v>
      </c>
      <c r="O407" s="25" t="s">
        <v>199</v>
      </c>
      <c r="P407" s="25" t="s">
        <v>199</v>
      </c>
      <c r="Q407" s="25" t="s">
        <v>55</v>
      </c>
      <c r="R407" s="25">
        <v>8417</v>
      </c>
      <c r="S407" s="25" t="s">
        <v>4596</v>
      </c>
      <c r="T407" s="25" t="s">
        <v>4596</v>
      </c>
      <c r="U407" s="25" t="e">
        <v>#NAME?</v>
      </c>
      <c r="V407" s="25" t="s">
        <v>136</v>
      </c>
      <c r="W407" s="25" t="s">
        <v>74</v>
      </c>
      <c r="X407" s="23">
        <v>45109</v>
      </c>
      <c r="Y407" s="23">
        <v>45116</v>
      </c>
      <c r="Z407" s="23">
        <v>45109</v>
      </c>
      <c r="AA407" s="23">
        <v>45109</v>
      </c>
      <c r="AB407" s="25" t="s">
        <v>58</v>
      </c>
      <c r="AC407" s="23">
        <v>45112</v>
      </c>
      <c r="AD407" s="23">
        <v>45114</v>
      </c>
      <c r="AE407" s="23">
        <v>45119</v>
      </c>
      <c r="AF407" s="25" t="s">
        <v>58</v>
      </c>
      <c r="AG407" s="23">
        <v>45119</v>
      </c>
      <c r="AH407" s="26">
        <v>45123</v>
      </c>
      <c r="AI407" s="25">
        <v>81</v>
      </c>
      <c r="AJ407" s="25">
        <v>46</v>
      </c>
      <c r="AK407" s="25">
        <v>33</v>
      </c>
      <c r="AL407" s="25" t="s">
        <v>15</v>
      </c>
      <c r="AM407" s="25" t="s">
        <v>4546</v>
      </c>
      <c r="AN407" s="25">
        <v>16</v>
      </c>
      <c r="AO407" s="27"/>
      <c r="AP407" s="25" t="s">
        <v>201</v>
      </c>
      <c r="AQ407" s="25" t="s">
        <v>140</v>
      </c>
      <c r="AR407" s="25" t="s">
        <v>60</v>
      </c>
      <c r="AS407" s="25" t="s">
        <v>55</v>
      </c>
      <c r="AT407" s="25" t="s">
        <v>61</v>
      </c>
      <c r="AU407" s="25" t="s">
        <v>132</v>
      </c>
      <c r="AV407" s="25" t="s">
        <v>63</v>
      </c>
      <c r="AW407" s="25" t="s">
        <v>63</v>
      </c>
      <c r="AX407" s="25" t="s">
        <v>63</v>
      </c>
      <c r="AY407" s="25" t="s">
        <v>64</v>
      </c>
      <c r="AZ407" s="25" t="s">
        <v>3822</v>
      </c>
      <c r="BA407" s="26">
        <v>45197</v>
      </c>
      <c r="BB407" s="25">
        <v>9</v>
      </c>
      <c r="BC407" s="25">
        <v>2023</v>
      </c>
      <c r="BD407" s="25" t="s">
        <v>63</v>
      </c>
      <c r="BE407" s="25" t="s">
        <v>63</v>
      </c>
      <c r="BF407" s="25" t="s">
        <v>63</v>
      </c>
      <c r="BG407" s="25" t="s">
        <v>64</v>
      </c>
      <c r="BH407" s="27" t="s">
        <v>4513</v>
      </c>
      <c r="BI407" s="27" t="s">
        <v>4513</v>
      </c>
      <c r="BJ407" s="27"/>
      <c r="BK407" s="27"/>
      <c r="BL407" s="25" t="s">
        <v>4513</v>
      </c>
      <c r="BM407" s="27" t="s">
        <v>4513</v>
      </c>
      <c r="BN407" s="27" t="s">
        <v>4513</v>
      </c>
      <c r="BO407" s="27"/>
      <c r="BP407" s="27"/>
      <c r="BQ407" s="25" t="s">
        <v>64</v>
      </c>
      <c r="BR407" s="27"/>
      <c r="BS407" s="27"/>
      <c r="BT407" s="25">
        <v>81</v>
      </c>
      <c r="BU407" s="27"/>
      <c r="BV407" s="25"/>
      <c r="BW407" s="25"/>
      <c r="BX407" s="25">
        <v>2023</v>
      </c>
      <c r="BY407" s="95" t="str">
        <f>IFERROR(
IF(OR(AZ407="anulado",AZ407="stand by"),CONCATENATE(AZ407,": ",AT407),
IF(OR(YEAR(BA407)=2022,YEAR(BA407)=2023),CONCATENATE("Se activó en ",YEAR(BA407)),
IF(AND(OR(AZ407="En proceso",AZ407="facturando"),AND(AV407="-",BA407="")),"Por revisar",
IF(BA407="",IF(AV407="NUEVAS",CONCATENATE("Estado: ",AZ407,", ",AV407),
IF(AX407=Meses!$A$3,"Por revisar",
IF(AT407="","Sin registro","En programación Frcst."))),"En programación")))),
"Error")</f>
        <v>Se activó en 2023</v>
      </c>
      <c r="BZ407" s="14" t="str">
        <f t="shared" si="18"/>
        <v/>
      </c>
      <c r="CA407" s="95" t="str">
        <f>IF(BY407="En programación Frcst.",VLOOKUP(AX407,Meses!$A$1:$H$14,3+HLOOKUP(Cronograma!AV407,Meses!$D$1:$G$2,2,FALSE),FALSE),
IF(BY407="En programación",BA407,""))</f>
        <v/>
      </c>
      <c r="CB407" s="95" t="str">
        <f t="shared" si="19"/>
        <v/>
      </c>
      <c r="CC407" s="91" t="str">
        <f>IFERROR(
(VLOOKUP(MONTH(CA407),Meses!$B$3:$C$14,2,FALSE)-DAY(CA407))/VLOOKUP(MONTH(CA407),Meses!$B$3:$C$14,2,FALSE)*CD407,
"")</f>
        <v/>
      </c>
      <c r="CD407" s="92">
        <f t="shared" si="20"/>
        <v>8417</v>
      </c>
    </row>
    <row r="408" spans="1:82" ht="31.8" thickBot="1" x14ac:dyDescent="0.6">
      <c r="A408" s="19" t="s">
        <v>1168</v>
      </c>
      <c r="B408" s="19" t="s">
        <v>1169</v>
      </c>
      <c r="C408" s="19" t="s">
        <v>1170</v>
      </c>
      <c r="D408" s="19" t="s">
        <v>53</v>
      </c>
      <c r="E408" s="21">
        <v>45042</v>
      </c>
      <c r="F408" s="21">
        <v>45122.116851851853</v>
      </c>
      <c r="G408" s="21">
        <v>45043</v>
      </c>
      <c r="H408" s="21">
        <v>45050</v>
      </c>
      <c r="I408" s="21">
        <v>45083</v>
      </c>
      <c r="J408" s="21">
        <v>45083</v>
      </c>
      <c r="K408" s="119" t="s">
        <v>4534</v>
      </c>
      <c r="L408" s="19">
        <v>2023063281</v>
      </c>
      <c r="M408" s="21">
        <v>45105</v>
      </c>
      <c r="N408" s="21">
        <v>45120</v>
      </c>
      <c r="O408" s="19" t="s">
        <v>135</v>
      </c>
      <c r="P408" s="19" t="s">
        <v>135</v>
      </c>
      <c r="Q408" s="19" t="s">
        <v>55</v>
      </c>
      <c r="R408" s="19">
        <v>2720</v>
      </c>
      <c r="S408" s="19" t="s">
        <v>4535</v>
      </c>
      <c r="T408" s="19" t="s">
        <v>4535</v>
      </c>
      <c r="U408" s="19" t="e">
        <v>#NAME?</v>
      </c>
      <c r="V408" s="19" t="s">
        <v>136</v>
      </c>
      <c r="W408" s="19" t="s">
        <v>137</v>
      </c>
      <c r="X408" s="23">
        <v>45065</v>
      </c>
      <c r="Y408" s="23">
        <v>45072</v>
      </c>
      <c r="Z408" s="23">
        <v>45065</v>
      </c>
      <c r="AA408" s="23">
        <v>45065</v>
      </c>
      <c r="AB408" s="23">
        <v>45068</v>
      </c>
      <c r="AC408" s="23">
        <v>45072</v>
      </c>
      <c r="AD408" s="23">
        <v>45074</v>
      </c>
      <c r="AE408" s="23">
        <v>45079</v>
      </c>
      <c r="AF408" s="19" t="s">
        <v>58</v>
      </c>
      <c r="AG408" s="23">
        <v>45079</v>
      </c>
      <c r="AH408" s="21">
        <v>45083</v>
      </c>
      <c r="AI408" s="19">
        <v>41</v>
      </c>
      <c r="AJ408" s="19">
        <v>7</v>
      </c>
      <c r="AK408" s="19">
        <v>33</v>
      </c>
      <c r="AL408" s="19" t="s">
        <v>15</v>
      </c>
      <c r="AM408" s="19" t="s">
        <v>4536</v>
      </c>
      <c r="AN408" s="19">
        <v>6</v>
      </c>
      <c r="AO408" s="22"/>
      <c r="AP408" s="19" t="s">
        <v>139</v>
      </c>
      <c r="AQ408" s="19" t="s">
        <v>140</v>
      </c>
      <c r="AR408" s="19" t="s">
        <v>60</v>
      </c>
      <c r="AS408" s="19" t="s">
        <v>55</v>
      </c>
      <c r="AT408" s="19" t="s">
        <v>61</v>
      </c>
      <c r="AU408" s="19" t="s">
        <v>132</v>
      </c>
      <c r="AV408" s="19" t="s">
        <v>63</v>
      </c>
      <c r="AW408" s="19" t="s">
        <v>63</v>
      </c>
      <c r="AX408" s="19" t="s">
        <v>63</v>
      </c>
      <c r="AY408" s="19" t="s">
        <v>64</v>
      </c>
      <c r="AZ408" s="19" t="s">
        <v>3822</v>
      </c>
      <c r="BA408" s="21">
        <v>45120</v>
      </c>
      <c r="BB408" s="19">
        <v>7</v>
      </c>
      <c r="BC408" s="19">
        <v>2023</v>
      </c>
      <c r="BD408" s="19" t="s">
        <v>63</v>
      </c>
      <c r="BE408" s="19" t="s">
        <v>63</v>
      </c>
      <c r="BF408" s="19" t="s">
        <v>63</v>
      </c>
      <c r="BG408" s="19" t="s">
        <v>64</v>
      </c>
      <c r="BH408" s="22" t="s">
        <v>4513</v>
      </c>
      <c r="BI408" s="22" t="s">
        <v>4513</v>
      </c>
      <c r="BJ408" s="22"/>
      <c r="BK408" s="22"/>
      <c r="BL408" s="19" t="s">
        <v>4513</v>
      </c>
      <c r="BM408" s="22" t="s">
        <v>4513</v>
      </c>
      <c r="BN408" s="22" t="s">
        <v>4513</v>
      </c>
      <c r="BO408" s="22"/>
      <c r="BP408" s="22"/>
      <c r="BQ408" s="19" t="s">
        <v>64</v>
      </c>
      <c r="BR408" s="22"/>
      <c r="BS408" s="22"/>
      <c r="BT408" s="19">
        <v>41</v>
      </c>
      <c r="BU408" s="22"/>
      <c r="BV408" s="19"/>
      <c r="BW408" s="19"/>
      <c r="BX408" s="19">
        <v>2023</v>
      </c>
      <c r="BY408" s="95" t="str">
        <f>IFERROR(
IF(OR(AZ408="anulado",AZ408="stand by"),CONCATENATE(AZ408,": ",AT408),
IF(OR(YEAR(BA408)=2022,YEAR(BA408)=2023),CONCATENATE("Se activó en ",YEAR(BA408)),
IF(AND(OR(AZ408="En proceso",AZ408="facturando"),AND(AV408="-",BA408="")),"Por revisar",
IF(BA408="",IF(AV408="NUEVAS",CONCATENATE("Estado: ",AZ408,", ",AV408),
IF(AX408=Meses!$A$3,"Por revisar",
IF(AT408="","Sin registro","En programación Frcst."))),"En programación")))),
"Error")</f>
        <v>Se activó en 2023</v>
      </c>
      <c r="BZ408" s="14" t="str">
        <f t="shared" si="18"/>
        <v/>
      </c>
      <c r="CA408" s="95" t="str">
        <f>IF(BY408="En programación Frcst.",VLOOKUP(AX408,Meses!$A$1:$H$14,3+HLOOKUP(Cronograma!AV408,Meses!$D$1:$G$2,2,FALSE),FALSE),
IF(BY408="En programación",BA408,""))</f>
        <v/>
      </c>
      <c r="CB408" s="95" t="str">
        <f t="shared" si="19"/>
        <v/>
      </c>
      <c r="CC408" s="91" t="str">
        <f>IFERROR(
(VLOOKUP(MONTH(CA408),Meses!$B$3:$C$14,2,FALSE)-DAY(CA408))/VLOOKUP(MONTH(CA408),Meses!$B$3:$C$14,2,FALSE)*CD408,
"")</f>
        <v/>
      </c>
      <c r="CD408" s="92">
        <f t="shared" si="20"/>
        <v>2720</v>
      </c>
    </row>
    <row r="409" spans="1:82" ht="47.4" thickBot="1" x14ac:dyDescent="0.6">
      <c r="A409" s="25" t="s">
        <v>1171</v>
      </c>
      <c r="B409" s="25" t="s">
        <v>1172</v>
      </c>
      <c r="C409" s="25" t="s">
        <v>1173</v>
      </c>
      <c r="D409" s="25" t="s">
        <v>53</v>
      </c>
      <c r="E409" s="26">
        <v>45043</v>
      </c>
      <c r="F409" s="26">
        <v>45090.461087962962</v>
      </c>
      <c r="G409" s="26">
        <v>45044</v>
      </c>
      <c r="H409" s="26">
        <v>45051</v>
      </c>
      <c r="I409" s="26">
        <v>45077</v>
      </c>
      <c r="J409" s="26">
        <v>45077</v>
      </c>
      <c r="K409" s="120" t="s">
        <v>4554</v>
      </c>
      <c r="L409" s="25">
        <v>2023060696</v>
      </c>
      <c r="M409" s="26">
        <v>45072</v>
      </c>
      <c r="N409" s="26">
        <v>45099</v>
      </c>
      <c r="O409" s="25" t="s">
        <v>54</v>
      </c>
      <c r="P409" s="25" t="s">
        <v>54</v>
      </c>
      <c r="Q409" s="25" t="s">
        <v>55</v>
      </c>
      <c r="R409" s="25">
        <v>3000</v>
      </c>
      <c r="S409" s="25" t="s">
        <v>4597</v>
      </c>
      <c r="T409" s="25" t="s">
        <v>4597</v>
      </c>
      <c r="U409" s="25" t="e">
        <v>#NAME?</v>
      </c>
      <c r="V409" s="25" t="s">
        <v>136</v>
      </c>
      <c r="W409" s="25" t="s">
        <v>155</v>
      </c>
      <c r="X409" s="23">
        <v>45058</v>
      </c>
      <c r="Y409" s="23">
        <v>45065</v>
      </c>
      <c r="Z409" s="23">
        <v>45058</v>
      </c>
      <c r="AA409" s="23">
        <v>45058</v>
      </c>
      <c r="AB409" s="25" t="s">
        <v>58</v>
      </c>
      <c r="AC409" s="23">
        <v>45061</v>
      </c>
      <c r="AD409" s="23">
        <v>45063</v>
      </c>
      <c r="AE409" s="23">
        <v>45068</v>
      </c>
      <c r="AF409" s="23">
        <v>45070</v>
      </c>
      <c r="AG409" s="23">
        <v>45070</v>
      </c>
      <c r="AH409" s="26">
        <v>45077</v>
      </c>
      <c r="AI409" s="25">
        <v>34</v>
      </c>
      <c r="AJ409" s="25">
        <v>7</v>
      </c>
      <c r="AK409" s="25">
        <v>26</v>
      </c>
      <c r="AL409" s="25" t="s">
        <v>15</v>
      </c>
      <c r="AM409" s="25" t="s">
        <v>4556</v>
      </c>
      <c r="AN409" s="25">
        <v>31</v>
      </c>
      <c r="AO409" s="27"/>
      <c r="AP409" s="25" t="s">
        <v>82</v>
      </c>
      <c r="AQ409" s="25" t="s">
        <v>82</v>
      </c>
      <c r="AR409" s="25" t="s">
        <v>60</v>
      </c>
      <c r="AS409" s="25" t="s">
        <v>55</v>
      </c>
      <c r="AT409" s="25" t="s">
        <v>61</v>
      </c>
      <c r="AU409" s="25" t="s">
        <v>62</v>
      </c>
      <c r="AV409" s="25" t="s">
        <v>63</v>
      </c>
      <c r="AW409" s="25" t="s">
        <v>63</v>
      </c>
      <c r="AX409" s="25" t="s">
        <v>63</v>
      </c>
      <c r="AY409" s="25" t="s">
        <v>64</v>
      </c>
      <c r="AZ409" s="25" t="s">
        <v>3822</v>
      </c>
      <c r="BA409" s="26">
        <v>45099</v>
      </c>
      <c r="BB409" s="25">
        <v>6</v>
      </c>
      <c r="BC409" s="25">
        <v>2023</v>
      </c>
      <c r="BD409" s="25" t="s">
        <v>63</v>
      </c>
      <c r="BE409" s="25" t="s">
        <v>63</v>
      </c>
      <c r="BF409" s="25" t="s">
        <v>63</v>
      </c>
      <c r="BG409" s="25" t="s">
        <v>64</v>
      </c>
      <c r="BH409" s="27" t="s">
        <v>4513</v>
      </c>
      <c r="BI409" s="27" t="s">
        <v>4513</v>
      </c>
      <c r="BJ409" s="27"/>
      <c r="BK409" s="27"/>
      <c r="BL409" s="25" t="s">
        <v>4513</v>
      </c>
      <c r="BM409" s="27" t="s">
        <v>4513</v>
      </c>
      <c r="BN409" s="27" t="s">
        <v>4513</v>
      </c>
      <c r="BO409" s="27"/>
      <c r="BP409" s="27"/>
      <c r="BQ409" s="25" t="s">
        <v>64</v>
      </c>
      <c r="BR409" s="27"/>
      <c r="BS409" s="27"/>
      <c r="BT409" s="25">
        <v>34</v>
      </c>
      <c r="BU409" s="27"/>
      <c r="BV409" s="25"/>
      <c r="BW409" s="25"/>
      <c r="BX409" s="25">
        <v>2023</v>
      </c>
      <c r="BY409" s="95" t="str">
        <f>IFERROR(
IF(OR(AZ409="anulado",AZ409="stand by"),CONCATENATE(AZ409,": ",AT409),
IF(OR(YEAR(BA409)=2022,YEAR(BA409)=2023),CONCATENATE("Se activó en ",YEAR(BA409)),
IF(AND(OR(AZ409="En proceso",AZ409="facturando"),AND(AV409="-",BA409="")),"Por revisar",
IF(BA409="",IF(AV409="NUEVAS",CONCATENATE("Estado: ",AZ409,", ",AV409),
IF(AX409=Meses!$A$3,"Por revisar",
IF(AT409="","Sin registro","En programación Frcst."))),"En programación")))),
"Error")</f>
        <v>Se activó en 2023</v>
      </c>
      <c r="BZ409" s="14" t="str">
        <f t="shared" si="18"/>
        <v/>
      </c>
      <c r="CA409" s="95" t="str">
        <f>IF(BY409="En programación Frcst.",VLOOKUP(AX409,Meses!$A$1:$H$14,3+HLOOKUP(Cronograma!AV409,Meses!$D$1:$G$2,2,FALSE),FALSE),
IF(BY409="En programación",BA409,""))</f>
        <v/>
      </c>
      <c r="CB409" s="95" t="str">
        <f t="shared" si="19"/>
        <v/>
      </c>
      <c r="CC409" s="91" t="str">
        <f>IFERROR(
(VLOOKUP(MONTH(CA409),Meses!$B$3:$C$14,2,FALSE)-DAY(CA409))/VLOOKUP(MONTH(CA409),Meses!$B$3:$C$14,2,FALSE)*CD409,
"")</f>
        <v/>
      </c>
      <c r="CD409" s="92">
        <f t="shared" si="20"/>
        <v>3000</v>
      </c>
    </row>
    <row r="410" spans="1:82" ht="47.4" thickBot="1" x14ac:dyDescent="0.6">
      <c r="A410" s="19" t="s">
        <v>1171</v>
      </c>
      <c r="B410" s="19" t="s">
        <v>1174</v>
      </c>
      <c r="C410" s="19" t="s">
        <v>1175</v>
      </c>
      <c r="D410" s="19" t="s">
        <v>53</v>
      </c>
      <c r="E410" s="21">
        <v>45043</v>
      </c>
      <c r="F410" s="21">
        <v>45090.461145833331</v>
      </c>
      <c r="G410" s="21">
        <v>45044</v>
      </c>
      <c r="H410" s="21">
        <v>45051</v>
      </c>
      <c r="I410" s="21">
        <v>45077</v>
      </c>
      <c r="J410" s="21">
        <v>45077</v>
      </c>
      <c r="K410" s="119" t="s">
        <v>4554</v>
      </c>
      <c r="L410" s="19">
        <v>2023060713</v>
      </c>
      <c r="M410" s="21">
        <v>45072</v>
      </c>
      <c r="N410" s="21">
        <v>45099</v>
      </c>
      <c r="O410" s="19" t="s">
        <v>54</v>
      </c>
      <c r="P410" s="19" t="s">
        <v>54</v>
      </c>
      <c r="Q410" s="19" t="s">
        <v>55</v>
      </c>
      <c r="R410" s="19">
        <v>3337</v>
      </c>
      <c r="S410" s="19" t="s">
        <v>4597</v>
      </c>
      <c r="T410" s="19" t="s">
        <v>4597</v>
      </c>
      <c r="U410" s="19" t="e">
        <v>#NAME?</v>
      </c>
      <c r="V410" s="19" t="s">
        <v>136</v>
      </c>
      <c r="W410" s="19" t="s">
        <v>155</v>
      </c>
      <c r="X410" s="23">
        <v>45058</v>
      </c>
      <c r="Y410" s="23">
        <v>45065</v>
      </c>
      <c r="Z410" s="23">
        <v>45058</v>
      </c>
      <c r="AA410" s="23">
        <v>45058</v>
      </c>
      <c r="AB410" s="19" t="s">
        <v>58</v>
      </c>
      <c r="AC410" s="23">
        <v>45061</v>
      </c>
      <c r="AD410" s="23">
        <v>45063</v>
      </c>
      <c r="AE410" s="23">
        <v>45068</v>
      </c>
      <c r="AF410" s="23">
        <v>45070</v>
      </c>
      <c r="AG410" s="23">
        <v>45070</v>
      </c>
      <c r="AH410" s="21">
        <v>45077</v>
      </c>
      <c r="AI410" s="19">
        <v>34</v>
      </c>
      <c r="AJ410" s="19">
        <v>7</v>
      </c>
      <c r="AK410" s="19">
        <v>26</v>
      </c>
      <c r="AL410" s="19" t="s">
        <v>15</v>
      </c>
      <c r="AM410" s="19" t="s">
        <v>4556</v>
      </c>
      <c r="AN410" s="19">
        <v>31</v>
      </c>
      <c r="AO410" s="22"/>
      <c r="AP410" s="19" t="s">
        <v>82</v>
      </c>
      <c r="AQ410" s="19" t="s">
        <v>82</v>
      </c>
      <c r="AR410" s="19" t="s">
        <v>60</v>
      </c>
      <c r="AS410" s="19" t="s">
        <v>55</v>
      </c>
      <c r="AT410" s="19" t="s">
        <v>61</v>
      </c>
      <c r="AU410" s="19" t="s">
        <v>62</v>
      </c>
      <c r="AV410" s="19" t="s">
        <v>63</v>
      </c>
      <c r="AW410" s="19" t="s">
        <v>63</v>
      </c>
      <c r="AX410" s="19" t="s">
        <v>63</v>
      </c>
      <c r="AY410" s="19" t="s">
        <v>64</v>
      </c>
      <c r="AZ410" s="19" t="s">
        <v>3822</v>
      </c>
      <c r="BA410" s="21">
        <v>45099</v>
      </c>
      <c r="BB410" s="19">
        <v>6</v>
      </c>
      <c r="BC410" s="19">
        <v>2023</v>
      </c>
      <c r="BD410" s="19" t="s">
        <v>63</v>
      </c>
      <c r="BE410" s="19" t="s">
        <v>63</v>
      </c>
      <c r="BF410" s="19" t="s">
        <v>63</v>
      </c>
      <c r="BG410" s="19" t="s">
        <v>64</v>
      </c>
      <c r="BH410" s="22" t="s">
        <v>4513</v>
      </c>
      <c r="BI410" s="22" t="s">
        <v>4513</v>
      </c>
      <c r="BJ410" s="22"/>
      <c r="BK410" s="22"/>
      <c r="BL410" s="19" t="s">
        <v>4513</v>
      </c>
      <c r="BM410" s="22" t="s">
        <v>4513</v>
      </c>
      <c r="BN410" s="22" t="s">
        <v>4513</v>
      </c>
      <c r="BO410" s="22"/>
      <c r="BP410" s="22"/>
      <c r="BQ410" s="19" t="s">
        <v>64</v>
      </c>
      <c r="BR410" s="22"/>
      <c r="BS410" s="22"/>
      <c r="BT410" s="19">
        <v>34</v>
      </c>
      <c r="BU410" s="22"/>
      <c r="BV410" s="19"/>
      <c r="BW410" s="19"/>
      <c r="BX410" s="19">
        <v>2023</v>
      </c>
      <c r="BY410" s="95" t="str">
        <f>IFERROR(
IF(OR(AZ410="anulado",AZ410="stand by"),CONCATENATE(AZ410,": ",AT410),
IF(OR(YEAR(BA410)=2022,YEAR(BA410)=2023),CONCATENATE("Se activó en ",YEAR(BA410)),
IF(AND(OR(AZ410="En proceso",AZ410="facturando"),AND(AV410="-",BA410="")),"Por revisar",
IF(BA410="",IF(AV410="NUEVAS",CONCATENATE("Estado: ",AZ410,", ",AV410),
IF(AX410=Meses!$A$3,"Por revisar",
IF(AT410="","Sin registro","En programación Frcst."))),"En programación")))),
"Error")</f>
        <v>Se activó en 2023</v>
      </c>
      <c r="BZ410" s="14" t="str">
        <f t="shared" si="18"/>
        <v/>
      </c>
      <c r="CA410" s="95" t="str">
        <f>IF(BY410="En programación Frcst.",VLOOKUP(AX410,Meses!$A$1:$H$14,3+HLOOKUP(Cronograma!AV410,Meses!$D$1:$G$2,2,FALSE),FALSE),
IF(BY410="En programación",BA410,""))</f>
        <v/>
      </c>
      <c r="CB410" s="95" t="str">
        <f t="shared" si="19"/>
        <v/>
      </c>
      <c r="CC410" s="91" t="str">
        <f>IFERROR(
(VLOOKUP(MONTH(CA410),Meses!$B$3:$C$14,2,FALSE)-DAY(CA410))/VLOOKUP(MONTH(CA410),Meses!$B$3:$C$14,2,FALSE)*CD410,
"")</f>
        <v/>
      </c>
      <c r="CD410" s="92">
        <f t="shared" si="20"/>
        <v>3337</v>
      </c>
    </row>
    <row r="411" spans="1:82" ht="47.4" thickBot="1" x14ac:dyDescent="0.6">
      <c r="A411" s="25" t="s">
        <v>1171</v>
      </c>
      <c r="B411" s="25" t="s">
        <v>1176</v>
      </c>
      <c r="C411" s="25" t="s">
        <v>1177</v>
      </c>
      <c r="D411" s="25" t="s">
        <v>53</v>
      </c>
      <c r="E411" s="26">
        <v>45043</v>
      </c>
      <c r="F411" s="26">
        <v>45146.354525462957</v>
      </c>
      <c r="G411" s="26">
        <v>45044</v>
      </c>
      <c r="H411" s="26">
        <v>45051</v>
      </c>
      <c r="I411" s="26">
        <v>45094</v>
      </c>
      <c r="J411" s="26">
        <v>45094</v>
      </c>
      <c r="K411" s="120" t="s">
        <v>4534</v>
      </c>
      <c r="L411" s="25">
        <v>2023060717</v>
      </c>
      <c r="M411" s="26">
        <v>45072</v>
      </c>
      <c r="N411" s="26">
        <v>45099</v>
      </c>
      <c r="O411" s="25" t="s">
        <v>54</v>
      </c>
      <c r="P411" s="25" t="s">
        <v>54</v>
      </c>
      <c r="Q411" s="25" t="s">
        <v>55</v>
      </c>
      <c r="R411" s="25">
        <v>4320</v>
      </c>
      <c r="S411" s="25" t="s">
        <v>4572</v>
      </c>
      <c r="T411" s="25" t="s">
        <v>4572</v>
      </c>
      <c r="U411" s="25" t="e">
        <v>#NAME?</v>
      </c>
      <c r="V411" s="25" t="s">
        <v>136</v>
      </c>
      <c r="W411" s="25" t="s">
        <v>155</v>
      </c>
      <c r="X411" s="23">
        <v>45075</v>
      </c>
      <c r="Y411" s="23">
        <v>45082</v>
      </c>
      <c r="Z411" s="23">
        <v>45075</v>
      </c>
      <c r="AA411" s="23">
        <v>45075</v>
      </c>
      <c r="AB411" s="25" t="s">
        <v>58</v>
      </c>
      <c r="AC411" s="23">
        <v>45078</v>
      </c>
      <c r="AD411" s="23">
        <v>45080</v>
      </c>
      <c r="AE411" s="23">
        <v>45085</v>
      </c>
      <c r="AF411" s="23">
        <v>45087</v>
      </c>
      <c r="AG411" s="23">
        <v>45087</v>
      </c>
      <c r="AH411" s="26">
        <v>45094</v>
      </c>
      <c r="AI411" s="25">
        <v>51</v>
      </c>
      <c r="AJ411" s="25">
        <v>7</v>
      </c>
      <c r="AK411" s="25">
        <v>43</v>
      </c>
      <c r="AL411" s="25" t="s">
        <v>15</v>
      </c>
      <c r="AM411" s="25" t="s">
        <v>4536</v>
      </c>
      <c r="AN411" s="25">
        <v>17</v>
      </c>
      <c r="AO411" s="27"/>
      <c r="AP411" s="25" t="s">
        <v>82</v>
      </c>
      <c r="AQ411" s="25" t="s">
        <v>82</v>
      </c>
      <c r="AR411" s="25" t="s">
        <v>60</v>
      </c>
      <c r="AS411" s="25" t="s">
        <v>55</v>
      </c>
      <c r="AT411" s="25" t="s">
        <v>61</v>
      </c>
      <c r="AU411" s="25" t="s">
        <v>62</v>
      </c>
      <c r="AV411" s="25" t="s">
        <v>63</v>
      </c>
      <c r="AW411" s="25" t="s">
        <v>63</v>
      </c>
      <c r="AX411" s="25" t="s">
        <v>63</v>
      </c>
      <c r="AY411" s="25" t="s">
        <v>64</v>
      </c>
      <c r="AZ411" s="25" t="s">
        <v>3822</v>
      </c>
      <c r="BA411" s="26">
        <v>45099</v>
      </c>
      <c r="BB411" s="25">
        <v>6</v>
      </c>
      <c r="BC411" s="25">
        <v>2023</v>
      </c>
      <c r="BD411" s="25" t="s">
        <v>63</v>
      </c>
      <c r="BE411" s="25" t="s">
        <v>63</v>
      </c>
      <c r="BF411" s="25" t="s">
        <v>63</v>
      </c>
      <c r="BG411" s="25" t="s">
        <v>64</v>
      </c>
      <c r="BH411" s="27" t="s">
        <v>4513</v>
      </c>
      <c r="BI411" s="27" t="s">
        <v>4513</v>
      </c>
      <c r="BJ411" s="27"/>
      <c r="BK411" s="27"/>
      <c r="BL411" s="25" t="s">
        <v>4513</v>
      </c>
      <c r="BM411" s="27" t="s">
        <v>4513</v>
      </c>
      <c r="BN411" s="27" t="s">
        <v>4513</v>
      </c>
      <c r="BO411" s="27"/>
      <c r="BP411" s="27"/>
      <c r="BQ411" s="25" t="s">
        <v>64</v>
      </c>
      <c r="BR411" s="27"/>
      <c r="BS411" s="27"/>
      <c r="BT411" s="25">
        <v>51</v>
      </c>
      <c r="BU411" s="27"/>
      <c r="BV411" s="25"/>
      <c r="BW411" s="25"/>
      <c r="BX411" s="25">
        <v>2023</v>
      </c>
      <c r="BY411" s="95" t="str">
        <f>IFERROR(
IF(OR(AZ411="anulado",AZ411="stand by"),CONCATENATE(AZ411,": ",AT411),
IF(OR(YEAR(BA411)=2022,YEAR(BA411)=2023),CONCATENATE("Se activó en ",YEAR(BA411)),
IF(AND(OR(AZ411="En proceso",AZ411="facturando"),AND(AV411="-",BA411="")),"Por revisar",
IF(BA411="",IF(AV411="NUEVAS",CONCATENATE("Estado: ",AZ411,", ",AV411),
IF(AX411=Meses!$A$3,"Por revisar",
IF(AT411="","Sin registro","En programación Frcst."))),"En programación")))),
"Error")</f>
        <v>Se activó en 2023</v>
      </c>
      <c r="BZ411" s="14" t="str">
        <f t="shared" si="18"/>
        <v/>
      </c>
      <c r="CA411" s="95" t="str">
        <f>IF(BY411="En programación Frcst.",VLOOKUP(AX411,Meses!$A$1:$H$14,3+HLOOKUP(Cronograma!AV411,Meses!$D$1:$G$2,2,FALSE),FALSE),
IF(BY411="En programación",BA411,""))</f>
        <v/>
      </c>
      <c r="CB411" s="95" t="str">
        <f t="shared" si="19"/>
        <v/>
      </c>
      <c r="CC411" s="91" t="str">
        <f>IFERROR(
(VLOOKUP(MONTH(CA411),Meses!$B$3:$C$14,2,FALSE)-DAY(CA411))/VLOOKUP(MONTH(CA411),Meses!$B$3:$C$14,2,FALSE)*CD411,
"")</f>
        <v/>
      </c>
      <c r="CD411" s="92">
        <f t="shared" si="20"/>
        <v>4320</v>
      </c>
    </row>
    <row r="412" spans="1:82" ht="47.4" thickBot="1" x14ac:dyDescent="0.6">
      <c r="A412" s="19" t="s">
        <v>837</v>
      </c>
      <c r="B412" s="19" t="s">
        <v>1178</v>
      </c>
      <c r="C412" s="19" t="s">
        <v>1179</v>
      </c>
      <c r="D412" s="19" t="s">
        <v>53</v>
      </c>
      <c r="E412" s="21">
        <v>45044</v>
      </c>
      <c r="F412" s="21">
        <v>45062.796574074076</v>
      </c>
      <c r="G412" s="21">
        <v>45050</v>
      </c>
      <c r="H412" s="21">
        <v>45020</v>
      </c>
      <c r="I412" s="21">
        <v>45080</v>
      </c>
      <c r="J412" s="21">
        <v>45080</v>
      </c>
      <c r="K412" s="119" t="s">
        <v>4534</v>
      </c>
      <c r="L412" s="19">
        <v>2023102249</v>
      </c>
      <c r="M412" s="21">
        <v>45225</v>
      </c>
      <c r="N412" s="21">
        <v>45225</v>
      </c>
      <c r="O412" s="19" t="s">
        <v>199</v>
      </c>
      <c r="P412" s="19" t="s">
        <v>199</v>
      </c>
      <c r="Q412" s="19" t="s">
        <v>55</v>
      </c>
      <c r="R412" s="19">
        <v>0</v>
      </c>
      <c r="S412" s="19" t="s">
        <v>4602</v>
      </c>
      <c r="T412" s="19" t="s">
        <v>4602</v>
      </c>
      <c r="U412" s="19" t="e">
        <v>#NAME?</v>
      </c>
      <c r="V412" s="19" t="s">
        <v>56</v>
      </c>
      <c r="W412" s="19" t="s">
        <v>57</v>
      </c>
      <c r="X412" s="22">
        <v>0</v>
      </c>
      <c r="Y412" s="23">
        <v>7</v>
      </c>
      <c r="Z412" s="22">
        <v>0</v>
      </c>
      <c r="AA412" s="22">
        <v>0</v>
      </c>
      <c r="AB412" s="22">
        <v>0</v>
      </c>
      <c r="AC412" s="22">
        <v>0</v>
      </c>
      <c r="AD412" s="22">
        <v>0</v>
      </c>
      <c r="AE412" s="22">
        <v>0</v>
      </c>
      <c r="AF412" s="19" t="s">
        <v>58</v>
      </c>
      <c r="AG412" s="22">
        <v>0</v>
      </c>
      <c r="AH412" s="21">
        <v>45080</v>
      </c>
      <c r="AI412" s="19">
        <v>36</v>
      </c>
      <c r="AJ412" s="19">
        <v>-30</v>
      </c>
      <c r="AK412" s="19">
        <v>60</v>
      </c>
      <c r="AL412" s="19" t="s">
        <v>15</v>
      </c>
      <c r="AM412" s="19" t="s">
        <v>4536</v>
      </c>
      <c r="AN412" s="19">
        <v>3</v>
      </c>
      <c r="AO412" s="22"/>
      <c r="AP412" s="19" t="s">
        <v>201</v>
      </c>
      <c r="AQ412" s="19" t="s">
        <v>140</v>
      </c>
      <c r="AR412" s="19" t="s">
        <v>60</v>
      </c>
      <c r="AS412" s="19" t="s">
        <v>55</v>
      </c>
      <c r="AT412" s="19" t="s">
        <v>61</v>
      </c>
      <c r="AU412" s="19" t="s">
        <v>132</v>
      </c>
      <c r="AV412" s="19" t="s">
        <v>354</v>
      </c>
      <c r="AW412" s="19" t="s">
        <v>355</v>
      </c>
      <c r="AX412" s="19" t="s">
        <v>356</v>
      </c>
      <c r="AY412" s="19" t="s">
        <v>55</v>
      </c>
      <c r="AZ412" s="19" t="s">
        <v>3822</v>
      </c>
      <c r="BA412" s="21">
        <v>45225</v>
      </c>
      <c r="BB412" s="19">
        <v>10</v>
      </c>
      <c r="BC412" s="19">
        <v>2023</v>
      </c>
      <c r="BD412" s="19" t="s">
        <v>63</v>
      </c>
      <c r="BE412" s="19" t="s">
        <v>63</v>
      </c>
      <c r="BF412" s="19" t="s">
        <v>680</v>
      </c>
      <c r="BG412" s="19" t="s">
        <v>64</v>
      </c>
      <c r="BH412" s="19" t="s">
        <v>4513</v>
      </c>
      <c r="BI412" s="48" t="s">
        <v>4513</v>
      </c>
      <c r="BJ412" s="22"/>
      <c r="BK412" s="22"/>
      <c r="BL412" s="19" t="s">
        <v>4513</v>
      </c>
      <c r="BM412" s="32" t="s">
        <v>4513</v>
      </c>
      <c r="BN412" s="22" t="s">
        <v>4513</v>
      </c>
      <c r="BO412" s="19" t="s">
        <v>3844</v>
      </c>
      <c r="BP412" s="22"/>
      <c r="BQ412" s="19" t="s">
        <v>64</v>
      </c>
      <c r="BR412" s="22"/>
      <c r="BS412" s="22"/>
      <c r="BT412" s="19">
        <v>36</v>
      </c>
      <c r="BU412" s="22"/>
      <c r="BV412" s="19"/>
      <c r="BW412" s="19" t="s">
        <v>3823</v>
      </c>
      <c r="BX412" s="19">
        <v>2023</v>
      </c>
      <c r="BY412" s="95" t="str">
        <f>IFERROR(
IF(OR(AZ412="anulado",AZ412="stand by"),CONCATENATE(AZ412,": ",AT412),
IF(OR(YEAR(BA412)=2022,YEAR(BA412)=2023),CONCATENATE("Se activó en ",YEAR(BA412)),
IF(AND(OR(AZ412="En proceso",AZ412="facturando"),AND(AV412="-",BA412="")),"Por revisar",
IF(BA412="",IF(AV412="NUEVAS",CONCATENATE("Estado: ",AZ412,", ",AV412),
IF(AX412=Meses!$A$3,"Por revisar",
IF(AT412="","Sin registro","En programación Frcst."))),"En programación")))),
"Error")</f>
        <v>Se activó en 2023</v>
      </c>
      <c r="BZ412" s="14" t="str">
        <f t="shared" si="18"/>
        <v/>
      </c>
      <c r="CA412" s="95" t="str">
        <f>IF(BY412="En programación Frcst.",VLOOKUP(AX412,Meses!$A$1:$H$14,3+HLOOKUP(Cronograma!AV412,Meses!$D$1:$G$2,2,FALSE),FALSE),
IF(BY412="En programación",BA412,""))</f>
        <v/>
      </c>
      <c r="CB412" s="95" t="str">
        <f t="shared" si="19"/>
        <v/>
      </c>
      <c r="CC412" s="91" t="str">
        <f>IFERROR(
(VLOOKUP(MONTH(CA412),Meses!$B$3:$C$14,2,FALSE)-DAY(CA412))/VLOOKUP(MONTH(CA412),Meses!$B$3:$C$14,2,FALSE)*CD412,
"")</f>
        <v/>
      </c>
      <c r="CD412" s="92">
        <f t="shared" si="20"/>
        <v>0</v>
      </c>
    </row>
    <row r="413" spans="1:82" ht="47.4" thickBot="1" x14ac:dyDescent="0.6">
      <c r="A413" s="25" t="s">
        <v>837</v>
      </c>
      <c r="B413" s="40" t="s">
        <v>1180</v>
      </c>
      <c r="C413" s="25" t="s">
        <v>1181</v>
      </c>
      <c r="D413" s="25" t="s">
        <v>53</v>
      </c>
      <c r="E413" s="26">
        <v>45044</v>
      </c>
      <c r="F413" s="26">
        <v>45044</v>
      </c>
      <c r="G413" s="26">
        <v>45050</v>
      </c>
      <c r="H413" s="26">
        <v>45020</v>
      </c>
      <c r="I413" s="26">
        <v>45080</v>
      </c>
      <c r="J413" s="26">
        <v>45080</v>
      </c>
      <c r="K413" s="120" t="s">
        <v>4534</v>
      </c>
      <c r="L413" s="25">
        <v>2023101849</v>
      </c>
      <c r="M413" s="26">
        <v>45213</v>
      </c>
      <c r="N413" s="26">
        <v>45232</v>
      </c>
      <c r="O413" s="25" t="s">
        <v>409</v>
      </c>
      <c r="P413" s="25" t="s">
        <v>199</v>
      </c>
      <c r="Q413" s="25" t="s">
        <v>55</v>
      </c>
      <c r="R413" s="25">
        <v>161</v>
      </c>
      <c r="S413" s="25" t="s">
        <v>4602</v>
      </c>
      <c r="T413" s="25" t="s">
        <v>4602</v>
      </c>
      <c r="U413" s="25" t="e">
        <v>#NAME?</v>
      </c>
      <c r="V413" s="25" t="s">
        <v>80</v>
      </c>
      <c r="W413" s="25" t="s">
        <v>129</v>
      </c>
      <c r="X413" s="23">
        <v>45071</v>
      </c>
      <c r="Y413" s="23">
        <v>45078</v>
      </c>
      <c r="Z413" s="23">
        <v>45071</v>
      </c>
      <c r="AA413" s="23">
        <v>45071</v>
      </c>
      <c r="AB413" s="25" t="s">
        <v>58</v>
      </c>
      <c r="AC413" s="23">
        <v>45074</v>
      </c>
      <c r="AD413" s="25" t="s">
        <v>58</v>
      </c>
      <c r="AE413" s="23">
        <v>45076</v>
      </c>
      <c r="AF413" s="25" t="s">
        <v>58</v>
      </c>
      <c r="AG413" s="23">
        <v>45076</v>
      </c>
      <c r="AH413" s="26">
        <v>45080</v>
      </c>
      <c r="AI413" s="25">
        <v>36</v>
      </c>
      <c r="AJ413" s="25">
        <v>-30</v>
      </c>
      <c r="AK413" s="25">
        <v>60</v>
      </c>
      <c r="AL413" s="25" t="s">
        <v>15</v>
      </c>
      <c r="AM413" s="25" t="s">
        <v>4536</v>
      </c>
      <c r="AN413" s="25">
        <v>3</v>
      </c>
      <c r="AO413" s="27"/>
      <c r="AP413" s="25" t="s">
        <v>201</v>
      </c>
      <c r="AQ413" s="25" t="s">
        <v>140</v>
      </c>
      <c r="AR413" s="25" t="s">
        <v>60</v>
      </c>
      <c r="AS413" s="25" t="s">
        <v>55</v>
      </c>
      <c r="AT413" s="25" t="s">
        <v>61</v>
      </c>
      <c r="AU413" s="25" t="s">
        <v>179</v>
      </c>
      <c r="AV413" s="25" t="s">
        <v>63</v>
      </c>
      <c r="AW413" s="25" t="s">
        <v>63</v>
      </c>
      <c r="AX413" s="25" t="s">
        <v>63</v>
      </c>
      <c r="AY413" s="25" t="s">
        <v>64</v>
      </c>
      <c r="AZ413" s="25" t="s">
        <v>3822</v>
      </c>
      <c r="BA413" s="26">
        <v>45232</v>
      </c>
      <c r="BB413" s="25">
        <v>11</v>
      </c>
      <c r="BC413" s="25">
        <v>2023</v>
      </c>
      <c r="BD413" s="25" t="s">
        <v>63</v>
      </c>
      <c r="BE413" s="25" t="s">
        <v>63</v>
      </c>
      <c r="BF413" s="25" t="s">
        <v>63</v>
      </c>
      <c r="BG413" s="25" t="s">
        <v>64</v>
      </c>
      <c r="BH413" s="27" t="s">
        <v>4513</v>
      </c>
      <c r="BI413" s="27" t="s">
        <v>4513</v>
      </c>
      <c r="BJ413" s="27"/>
      <c r="BK413" s="27"/>
      <c r="BL413" s="25" t="s">
        <v>4513</v>
      </c>
      <c r="BM413" s="27" t="s">
        <v>4513</v>
      </c>
      <c r="BN413" s="27" t="s">
        <v>4513</v>
      </c>
      <c r="BO413" s="27"/>
      <c r="BP413" s="27"/>
      <c r="BQ413" s="25" t="s">
        <v>64</v>
      </c>
      <c r="BR413" s="27"/>
      <c r="BS413" s="27"/>
      <c r="BT413" s="25">
        <v>36</v>
      </c>
      <c r="BU413" s="27"/>
      <c r="BV413" s="25"/>
      <c r="BW413" s="25"/>
      <c r="BX413" s="25">
        <v>2023</v>
      </c>
      <c r="BY413" s="95" t="str">
        <f>IFERROR(
IF(OR(AZ413="anulado",AZ413="stand by"),CONCATENATE(AZ413,": ",AT413),
IF(OR(YEAR(BA413)=2022,YEAR(BA413)=2023),CONCATENATE("Se activó en ",YEAR(BA413)),
IF(AND(OR(AZ413="En proceso",AZ413="facturando"),AND(AV413="-",BA413="")),"Por revisar",
IF(BA413="",IF(AV413="NUEVAS",CONCATENATE("Estado: ",AZ413,", ",AV413),
IF(AX413=Meses!$A$3,"Por revisar",
IF(AT413="","Sin registro","En programación Frcst."))),"En programación")))),
"Error")</f>
        <v>Se activó en 2023</v>
      </c>
      <c r="BZ413" s="14" t="str">
        <f t="shared" si="18"/>
        <v/>
      </c>
      <c r="CA413" s="95" t="str">
        <f>IF(BY413="En programación Frcst.",VLOOKUP(AX413,Meses!$A$1:$H$14,3+HLOOKUP(Cronograma!AV413,Meses!$D$1:$G$2,2,FALSE),FALSE),
IF(BY413="En programación",BA413,""))</f>
        <v/>
      </c>
      <c r="CB413" s="95" t="str">
        <f t="shared" si="19"/>
        <v/>
      </c>
      <c r="CC413" s="91" t="str">
        <f>IFERROR(
(VLOOKUP(MONTH(CA413),Meses!$B$3:$C$14,2,FALSE)-DAY(CA413))/VLOOKUP(MONTH(CA413),Meses!$B$3:$C$14,2,FALSE)*CD413,
"")</f>
        <v/>
      </c>
      <c r="CD413" s="92">
        <f t="shared" si="20"/>
        <v>161</v>
      </c>
    </row>
    <row r="414" spans="1:82" ht="47.4" thickBot="1" x14ac:dyDescent="0.6">
      <c r="A414" s="19" t="s">
        <v>837</v>
      </c>
      <c r="B414" s="40" t="s">
        <v>1182</v>
      </c>
      <c r="C414" s="19" t="s">
        <v>1183</v>
      </c>
      <c r="D414" s="19" t="s">
        <v>53</v>
      </c>
      <c r="E414" s="21">
        <v>45044</v>
      </c>
      <c r="F414" s="21">
        <v>45062.801041666673</v>
      </c>
      <c r="G414" s="21">
        <v>45050</v>
      </c>
      <c r="H414" s="21">
        <v>45020</v>
      </c>
      <c r="I414" s="21">
        <v>45080</v>
      </c>
      <c r="J414" s="21">
        <v>45080</v>
      </c>
      <c r="K414" s="119" t="s">
        <v>4534</v>
      </c>
      <c r="L414" s="19">
        <v>2023101849</v>
      </c>
      <c r="M414" s="21">
        <v>45213</v>
      </c>
      <c r="N414" s="21">
        <v>45232</v>
      </c>
      <c r="O414" s="19" t="s">
        <v>409</v>
      </c>
      <c r="P414" s="19" t="s">
        <v>199</v>
      </c>
      <c r="Q414" s="19" t="s">
        <v>55</v>
      </c>
      <c r="R414" s="19">
        <v>2045</v>
      </c>
      <c r="S414" s="19" t="s">
        <v>4602</v>
      </c>
      <c r="T414" s="19" t="s">
        <v>4602</v>
      </c>
      <c r="U414" s="19" t="e">
        <v>#NAME?</v>
      </c>
      <c r="V414" s="19" t="s">
        <v>80</v>
      </c>
      <c r="W414" s="19" t="s">
        <v>129</v>
      </c>
      <c r="X414" s="23">
        <v>45071</v>
      </c>
      <c r="Y414" s="23">
        <v>45078</v>
      </c>
      <c r="Z414" s="23">
        <v>45071</v>
      </c>
      <c r="AA414" s="23">
        <v>45071</v>
      </c>
      <c r="AB414" s="19" t="s">
        <v>58</v>
      </c>
      <c r="AC414" s="23">
        <v>45074</v>
      </c>
      <c r="AD414" s="19" t="s">
        <v>58</v>
      </c>
      <c r="AE414" s="23">
        <v>45076</v>
      </c>
      <c r="AF414" s="19" t="s">
        <v>58</v>
      </c>
      <c r="AG414" s="23">
        <v>45076</v>
      </c>
      <c r="AH414" s="21">
        <v>45080</v>
      </c>
      <c r="AI414" s="19">
        <v>36</v>
      </c>
      <c r="AJ414" s="19">
        <v>-30</v>
      </c>
      <c r="AK414" s="19">
        <v>60</v>
      </c>
      <c r="AL414" s="19" t="s">
        <v>15</v>
      </c>
      <c r="AM414" s="19" t="s">
        <v>4536</v>
      </c>
      <c r="AN414" s="19">
        <v>3</v>
      </c>
      <c r="AO414" s="22"/>
      <c r="AP414" s="19" t="s">
        <v>201</v>
      </c>
      <c r="AQ414" s="19" t="s">
        <v>140</v>
      </c>
      <c r="AR414" s="19" t="s">
        <v>60</v>
      </c>
      <c r="AS414" s="19" t="s">
        <v>55</v>
      </c>
      <c r="AT414" s="19" t="s">
        <v>61</v>
      </c>
      <c r="AU414" s="19" t="s">
        <v>179</v>
      </c>
      <c r="AV414" s="19" t="s">
        <v>63</v>
      </c>
      <c r="AW414" s="19" t="s">
        <v>63</v>
      </c>
      <c r="AX414" s="19" t="s">
        <v>63</v>
      </c>
      <c r="AY414" s="19" t="s">
        <v>64</v>
      </c>
      <c r="AZ414" s="19" t="s">
        <v>3822</v>
      </c>
      <c r="BA414" s="21">
        <v>45232</v>
      </c>
      <c r="BB414" s="19">
        <v>11</v>
      </c>
      <c r="BC414" s="19">
        <v>2023</v>
      </c>
      <c r="BD414" s="19" t="s">
        <v>63</v>
      </c>
      <c r="BE414" s="19" t="s">
        <v>63</v>
      </c>
      <c r="BF414" s="19" t="s">
        <v>63</v>
      </c>
      <c r="BG414" s="19" t="s">
        <v>64</v>
      </c>
      <c r="BH414" s="22" t="s">
        <v>4513</v>
      </c>
      <c r="BI414" s="22" t="s">
        <v>4513</v>
      </c>
      <c r="BJ414" s="22"/>
      <c r="BK414" s="22"/>
      <c r="BL414" s="19" t="s">
        <v>4513</v>
      </c>
      <c r="BM414" s="22" t="s">
        <v>4513</v>
      </c>
      <c r="BN414" s="22" t="s">
        <v>4513</v>
      </c>
      <c r="BO414" s="22"/>
      <c r="BP414" s="22"/>
      <c r="BQ414" s="19" t="s">
        <v>64</v>
      </c>
      <c r="BR414" s="22"/>
      <c r="BS414" s="22"/>
      <c r="BT414" s="19">
        <v>36</v>
      </c>
      <c r="BU414" s="22"/>
      <c r="BV414" s="19"/>
      <c r="BW414" s="19"/>
      <c r="BX414" s="19">
        <v>2023</v>
      </c>
      <c r="BY414" s="95" t="str">
        <f>IFERROR(
IF(OR(AZ414="anulado",AZ414="stand by"),CONCATENATE(AZ414,": ",AT414),
IF(OR(YEAR(BA414)=2022,YEAR(BA414)=2023),CONCATENATE("Se activó en ",YEAR(BA414)),
IF(AND(OR(AZ414="En proceso",AZ414="facturando"),AND(AV414="-",BA414="")),"Por revisar",
IF(BA414="",IF(AV414="NUEVAS",CONCATENATE("Estado: ",AZ414,", ",AV414),
IF(AX414=Meses!$A$3,"Por revisar",
IF(AT414="","Sin registro","En programación Frcst."))),"En programación")))),
"Error")</f>
        <v>Se activó en 2023</v>
      </c>
      <c r="BZ414" s="14" t="str">
        <f t="shared" si="18"/>
        <v/>
      </c>
      <c r="CA414" s="95" t="str">
        <f>IF(BY414="En programación Frcst.",VLOOKUP(AX414,Meses!$A$1:$H$14,3+HLOOKUP(Cronograma!AV414,Meses!$D$1:$G$2,2,FALSE),FALSE),
IF(BY414="En programación",BA414,""))</f>
        <v/>
      </c>
      <c r="CB414" s="95" t="str">
        <f t="shared" si="19"/>
        <v/>
      </c>
      <c r="CC414" s="91" t="str">
        <f>IFERROR(
(VLOOKUP(MONTH(CA414),Meses!$B$3:$C$14,2,FALSE)-DAY(CA414))/VLOOKUP(MONTH(CA414),Meses!$B$3:$C$14,2,FALSE)*CD414,
"")</f>
        <v/>
      </c>
      <c r="CD414" s="92">
        <f t="shared" si="20"/>
        <v>2045</v>
      </c>
    </row>
    <row r="415" spans="1:82" ht="47.4" thickBot="1" x14ac:dyDescent="0.6">
      <c r="A415" s="25" t="s">
        <v>837</v>
      </c>
      <c r="B415" s="40" t="s">
        <v>1184</v>
      </c>
      <c r="C415" s="25" t="s">
        <v>1185</v>
      </c>
      <c r="D415" s="25" t="s">
        <v>53</v>
      </c>
      <c r="E415" s="26">
        <v>45044</v>
      </c>
      <c r="F415" s="26">
        <v>45062.801041666673</v>
      </c>
      <c r="G415" s="26">
        <v>45050</v>
      </c>
      <c r="H415" s="26">
        <v>45020</v>
      </c>
      <c r="I415" s="26">
        <v>45080</v>
      </c>
      <c r="J415" s="26">
        <v>45080</v>
      </c>
      <c r="K415" s="120" t="s">
        <v>4534</v>
      </c>
      <c r="L415" s="25">
        <v>2023101849</v>
      </c>
      <c r="M415" s="26">
        <v>45213</v>
      </c>
      <c r="N415" s="26">
        <v>45232</v>
      </c>
      <c r="O415" s="25" t="s">
        <v>409</v>
      </c>
      <c r="P415" s="25" t="s">
        <v>199</v>
      </c>
      <c r="Q415" s="25" t="s">
        <v>55</v>
      </c>
      <c r="R415" s="25">
        <v>2045</v>
      </c>
      <c r="S415" s="25" t="s">
        <v>4602</v>
      </c>
      <c r="T415" s="25" t="s">
        <v>4602</v>
      </c>
      <c r="U415" s="25" t="e">
        <v>#NAME?</v>
      </c>
      <c r="V415" s="25" t="s">
        <v>80</v>
      </c>
      <c r="W415" s="25" t="s">
        <v>129</v>
      </c>
      <c r="X415" s="23">
        <v>45071</v>
      </c>
      <c r="Y415" s="23">
        <v>45078</v>
      </c>
      <c r="Z415" s="23">
        <v>45071</v>
      </c>
      <c r="AA415" s="23">
        <v>45071</v>
      </c>
      <c r="AB415" s="25" t="s">
        <v>58</v>
      </c>
      <c r="AC415" s="23">
        <v>45074</v>
      </c>
      <c r="AD415" s="25" t="s">
        <v>58</v>
      </c>
      <c r="AE415" s="23">
        <v>45076</v>
      </c>
      <c r="AF415" s="25" t="s">
        <v>58</v>
      </c>
      <c r="AG415" s="23">
        <v>45076</v>
      </c>
      <c r="AH415" s="26">
        <v>45080</v>
      </c>
      <c r="AI415" s="25">
        <v>36</v>
      </c>
      <c r="AJ415" s="25">
        <v>-30</v>
      </c>
      <c r="AK415" s="25">
        <v>60</v>
      </c>
      <c r="AL415" s="25" t="s">
        <v>15</v>
      </c>
      <c r="AM415" s="25" t="s">
        <v>4536</v>
      </c>
      <c r="AN415" s="25">
        <v>3</v>
      </c>
      <c r="AO415" s="27"/>
      <c r="AP415" s="25" t="s">
        <v>201</v>
      </c>
      <c r="AQ415" s="25" t="s">
        <v>140</v>
      </c>
      <c r="AR415" s="25" t="s">
        <v>60</v>
      </c>
      <c r="AS415" s="25" t="s">
        <v>55</v>
      </c>
      <c r="AT415" s="25" t="s">
        <v>61</v>
      </c>
      <c r="AU415" s="25" t="s">
        <v>179</v>
      </c>
      <c r="AV415" s="25" t="s">
        <v>63</v>
      </c>
      <c r="AW415" s="25" t="s">
        <v>63</v>
      </c>
      <c r="AX415" s="25" t="s">
        <v>63</v>
      </c>
      <c r="AY415" s="25" t="s">
        <v>64</v>
      </c>
      <c r="AZ415" s="25" t="s">
        <v>3822</v>
      </c>
      <c r="BA415" s="26">
        <v>45232</v>
      </c>
      <c r="BB415" s="25">
        <v>11</v>
      </c>
      <c r="BC415" s="25">
        <v>2023</v>
      </c>
      <c r="BD415" s="25" t="s">
        <v>63</v>
      </c>
      <c r="BE415" s="25" t="s">
        <v>63</v>
      </c>
      <c r="BF415" s="25" t="s">
        <v>63</v>
      </c>
      <c r="BG415" s="25" t="s">
        <v>64</v>
      </c>
      <c r="BH415" s="27" t="s">
        <v>4513</v>
      </c>
      <c r="BI415" s="27" t="s">
        <v>4513</v>
      </c>
      <c r="BJ415" s="27"/>
      <c r="BK415" s="27"/>
      <c r="BL415" s="25" t="s">
        <v>4513</v>
      </c>
      <c r="BM415" s="27" t="s">
        <v>4513</v>
      </c>
      <c r="BN415" s="27" t="s">
        <v>4513</v>
      </c>
      <c r="BO415" s="27"/>
      <c r="BP415" s="27"/>
      <c r="BQ415" s="25" t="s">
        <v>64</v>
      </c>
      <c r="BR415" s="27"/>
      <c r="BS415" s="27"/>
      <c r="BT415" s="25">
        <v>36</v>
      </c>
      <c r="BU415" s="27"/>
      <c r="BV415" s="25"/>
      <c r="BW415" s="25"/>
      <c r="BX415" s="25">
        <v>2023</v>
      </c>
      <c r="BY415" s="95" t="str">
        <f>IFERROR(
IF(OR(AZ415="anulado",AZ415="stand by"),CONCATENATE(AZ415,": ",AT415),
IF(OR(YEAR(BA415)=2022,YEAR(BA415)=2023),CONCATENATE("Se activó en ",YEAR(BA415)),
IF(AND(OR(AZ415="En proceso",AZ415="facturando"),AND(AV415="-",BA415="")),"Por revisar",
IF(BA415="",IF(AV415="NUEVAS",CONCATENATE("Estado: ",AZ415,", ",AV415),
IF(AX415=Meses!$A$3,"Por revisar",
IF(AT415="","Sin registro","En programación Frcst."))),"En programación")))),
"Error")</f>
        <v>Se activó en 2023</v>
      </c>
      <c r="BZ415" s="14" t="str">
        <f t="shared" si="18"/>
        <v/>
      </c>
      <c r="CA415" s="95" t="str">
        <f>IF(BY415="En programación Frcst.",VLOOKUP(AX415,Meses!$A$1:$H$14,3+HLOOKUP(Cronograma!AV415,Meses!$D$1:$G$2,2,FALSE),FALSE),
IF(BY415="En programación",BA415,""))</f>
        <v/>
      </c>
      <c r="CB415" s="95" t="str">
        <f t="shared" si="19"/>
        <v/>
      </c>
      <c r="CC415" s="91" t="str">
        <f>IFERROR(
(VLOOKUP(MONTH(CA415),Meses!$B$3:$C$14,2,FALSE)-DAY(CA415))/VLOOKUP(MONTH(CA415),Meses!$B$3:$C$14,2,FALSE)*CD415,
"")</f>
        <v/>
      </c>
      <c r="CD415" s="92">
        <f t="shared" si="20"/>
        <v>2045</v>
      </c>
    </row>
    <row r="416" spans="1:82" ht="47.4" thickBot="1" x14ac:dyDescent="0.6">
      <c r="A416" s="19" t="s">
        <v>837</v>
      </c>
      <c r="B416" s="19" t="s">
        <v>1186</v>
      </c>
      <c r="C416" s="19" t="s">
        <v>1187</v>
      </c>
      <c r="D416" s="19" t="s">
        <v>53</v>
      </c>
      <c r="E416" s="21">
        <v>45044</v>
      </c>
      <c r="F416" s="21">
        <v>45044</v>
      </c>
      <c r="G416" s="21">
        <v>45050</v>
      </c>
      <c r="H416" s="21">
        <v>45020</v>
      </c>
      <c r="I416" s="21">
        <v>45080</v>
      </c>
      <c r="J416" s="21">
        <v>45080</v>
      </c>
      <c r="K416" s="119" t="s">
        <v>4534</v>
      </c>
      <c r="L416" s="19">
        <v>2023102245</v>
      </c>
      <c r="M416" s="21">
        <v>45213</v>
      </c>
      <c r="N416" s="21">
        <v>45225</v>
      </c>
      <c r="O416" s="19" t="s">
        <v>409</v>
      </c>
      <c r="P416" s="19" t="s">
        <v>199</v>
      </c>
      <c r="Q416" s="19" t="s">
        <v>55</v>
      </c>
      <c r="R416" s="19">
        <v>237</v>
      </c>
      <c r="S416" s="19" t="s">
        <v>4602</v>
      </c>
      <c r="T416" s="19" t="s">
        <v>4602</v>
      </c>
      <c r="U416" s="19" t="e">
        <v>#NAME?</v>
      </c>
      <c r="V416" s="19" t="s">
        <v>80</v>
      </c>
      <c r="W416" s="19" t="s">
        <v>129</v>
      </c>
      <c r="X416" s="23">
        <v>45071</v>
      </c>
      <c r="Y416" s="23">
        <v>45078</v>
      </c>
      <c r="Z416" s="23">
        <v>45071</v>
      </c>
      <c r="AA416" s="23">
        <v>45071</v>
      </c>
      <c r="AB416" s="19" t="s">
        <v>58</v>
      </c>
      <c r="AC416" s="23">
        <v>45074</v>
      </c>
      <c r="AD416" s="19" t="s">
        <v>58</v>
      </c>
      <c r="AE416" s="23">
        <v>45076</v>
      </c>
      <c r="AF416" s="19" t="s">
        <v>58</v>
      </c>
      <c r="AG416" s="23">
        <v>45076</v>
      </c>
      <c r="AH416" s="21">
        <v>45080</v>
      </c>
      <c r="AI416" s="19">
        <v>36</v>
      </c>
      <c r="AJ416" s="19">
        <v>-30</v>
      </c>
      <c r="AK416" s="19">
        <v>60</v>
      </c>
      <c r="AL416" s="19" t="s">
        <v>15</v>
      </c>
      <c r="AM416" s="19" t="s">
        <v>4536</v>
      </c>
      <c r="AN416" s="19">
        <v>3</v>
      </c>
      <c r="AO416" s="22"/>
      <c r="AP416" s="19" t="s">
        <v>201</v>
      </c>
      <c r="AQ416" s="19" t="s">
        <v>140</v>
      </c>
      <c r="AR416" s="19" t="s">
        <v>60</v>
      </c>
      <c r="AS416" s="19" t="s">
        <v>55</v>
      </c>
      <c r="AT416" s="19" t="s">
        <v>61</v>
      </c>
      <c r="AU416" s="19" t="s">
        <v>179</v>
      </c>
      <c r="AV416" s="19" t="s">
        <v>63</v>
      </c>
      <c r="AW416" s="19" t="s">
        <v>63</v>
      </c>
      <c r="AX416" s="19" t="s">
        <v>63</v>
      </c>
      <c r="AY416" s="19" t="s">
        <v>64</v>
      </c>
      <c r="AZ416" s="19" t="s">
        <v>3822</v>
      </c>
      <c r="BA416" s="21">
        <v>45225</v>
      </c>
      <c r="BB416" s="19">
        <v>10</v>
      </c>
      <c r="BC416" s="19">
        <v>2023</v>
      </c>
      <c r="BD416" s="19" t="s">
        <v>63</v>
      </c>
      <c r="BE416" s="19" t="s">
        <v>63</v>
      </c>
      <c r="BF416" s="19" t="s">
        <v>63</v>
      </c>
      <c r="BG416" s="19" t="s">
        <v>64</v>
      </c>
      <c r="BH416" s="22" t="s">
        <v>4513</v>
      </c>
      <c r="BI416" s="22" t="s">
        <v>4513</v>
      </c>
      <c r="BJ416" s="22"/>
      <c r="BK416" s="22"/>
      <c r="BL416" s="19" t="s">
        <v>4513</v>
      </c>
      <c r="BM416" s="22" t="s">
        <v>4513</v>
      </c>
      <c r="BN416" s="22" t="s">
        <v>4513</v>
      </c>
      <c r="BO416" s="22"/>
      <c r="BP416" s="22"/>
      <c r="BQ416" s="19" t="s">
        <v>64</v>
      </c>
      <c r="BR416" s="22"/>
      <c r="BS416" s="22"/>
      <c r="BT416" s="19">
        <v>36</v>
      </c>
      <c r="BU416" s="22"/>
      <c r="BV416" s="19"/>
      <c r="BW416" s="19"/>
      <c r="BX416" s="19">
        <v>2023</v>
      </c>
      <c r="BY416" s="95" t="str">
        <f>IFERROR(
IF(OR(AZ416="anulado",AZ416="stand by"),CONCATENATE(AZ416,": ",AT416),
IF(OR(YEAR(BA416)=2022,YEAR(BA416)=2023),CONCATENATE("Se activó en ",YEAR(BA416)),
IF(AND(OR(AZ416="En proceso",AZ416="facturando"),AND(AV416="-",BA416="")),"Por revisar",
IF(BA416="",IF(AV416="NUEVAS",CONCATENATE("Estado: ",AZ416,", ",AV416),
IF(AX416=Meses!$A$3,"Por revisar",
IF(AT416="","Sin registro","En programación Frcst."))),"En programación")))),
"Error")</f>
        <v>Se activó en 2023</v>
      </c>
      <c r="BZ416" s="14" t="str">
        <f t="shared" si="18"/>
        <v/>
      </c>
      <c r="CA416" s="95" t="str">
        <f>IF(BY416="En programación Frcst.",VLOOKUP(AX416,Meses!$A$1:$H$14,3+HLOOKUP(Cronograma!AV416,Meses!$D$1:$G$2,2,FALSE),FALSE),
IF(BY416="En programación",BA416,""))</f>
        <v/>
      </c>
      <c r="CB416" s="95" t="str">
        <f t="shared" si="19"/>
        <v/>
      </c>
      <c r="CC416" s="91" t="str">
        <f>IFERROR(
(VLOOKUP(MONTH(CA416),Meses!$B$3:$C$14,2,FALSE)-DAY(CA416))/VLOOKUP(MONTH(CA416),Meses!$B$3:$C$14,2,FALSE)*CD416,
"")</f>
        <v/>
      </c>
      <c r="CD416" s="92">
        <f t="shared" si="20"/>
        <v>237</v>
      </c>
    </row>
    <row r="417" spans="1:82" ht="47.4" thickBot="1" x14ac:dyDescent="0.6">
      <c r="A417" s="25" t="s">
        <v>837</v>
      </c>
      <c r="B417" s="25" t="s">
        <v>1188</v>
      </c>
      <c r="C417" s="25" t="s">
        <v>1189</v>
      </c>
      <c r="D417" s="25" t="s">
        <v>53</v>
      </c>
      <c r="E417" s="26">
        <v>45044</v>
      </c>
      <c r="F417" s="26">
        <v>45044</v>
      </c>
      <c r="G417" s="26">
        <v>45050</v>
      </c>
      <c r="H417" s="26">
        <v>45020</v>
      </c>
      <c r="I417" s="26">
        <v>45080</v>
      </c>
      <c r="J417" s="26">
        <v>45080</v>
      </c>
      <c r="K417" s="120" t="s">
        <v>4534</v>
      </c>
      <c r="L417" s="25">
        <v>2023102245</v>
      </c>
      <c r="M417" s="26">
        <v>45213</v>
      </c>
      <c r="N417" s="26">
        <v>45225</v>
      </c>
      <c r="O417" s="25" t="s">
        <v>409</v>
      </c>
      <c r="P417" s="25" t="s">
        <v>199</v>
      </c>
      <c r="Q417" s="25" t="s">
        <v>55</v>
      </c>
      <c r="R417" s="25">
        <v>656</v>
      </c>
      <c r="S417" s="25" t="s">
        <v>4602</v>
      </c>
      <c r="T417" s="25" t="s">
        <v>4602</v>
      </c>
      <c r="U417" s="25" t="e">
        <v>#NAME?</v>
      </c>
      <c r="V417" s="25" t="s">
        <v>80</v>
      </c>
      <c r="W417" s="25" t="s">
        <v>129</v>
      </c>
      <c r="X417" s="23">
        <v>45071</v>
      </c>
      <c r="Y417" s="23">
        <v>45078</v>
      </c>
      <c r="Z417" s="23">
        <v>45071</v>
      </c>
      <c r="AA417" s="23">
        <v>45071</v>
      </c>
      <c r="AB417" s="25" t="s">
        <v>58</v>
      </c>
      <c r="AC417" s="23">
        <v>45074</v>
      </c>
      <c r="AD417" s="25" t="s">
        <v>58</v>
      </c>
      <c r="AE417" s="23">
        <v>45076</v>
      </c>
      <c r="AF417" s="25" t="s">
        <v>58</v>
      </c>
      <c r="AG417" s="23">
        <v>45076</v>
      </c>
      <c r="AH417" s="26">
        <v>45080</v>
      </c>
      <c r="AI417" s="25">
        <v>36</v>
      </c>
      <c r="AJ417" s="25">
        <v>-30</v>
      </c>
      <c r="AK417" s="25">
        <v>60</v>
      </c>
      <c r="AL417" s="25" t="s">
        <v>15</v>
      </c>
      <c r="AM417" s="25" t="s">
        <v>4536</v>
      </c>
      <c r="AN417" s="25">
        <v>3</v>
      </c>
      <c r="AO417" s="27"/>
      <c r="AP417" s="25" t="s">
        <v>201</v>
      </c>
      <c r="AQ417" s="25" t="s">
        <v>140</v>
      </c>
      <c r="AR417" s="25" t="s">
        <v>60</v>
      </c>
      <c r="AS417" s="25" t="s">
        <v>55</v>
      </c>
      <c r="AT417" s="25" t="s">
        <v>61</v>
      </c>
      <c r="AU417" s="25" t="s">
        <v>179</v>
      </c>
      <c r="AV417" s="25" t="s">
        <v>63</v>
      </c>
      <c r="AW417" s="25" t="s">
        <v>63</v>
      </c>
      <c r="AX417" s="25" t="s">
        <v>63</v>
      </c>
      <c r="AY417" s="25" t="s">
        <v>64</v>
      </c>
      <c r="AZ417" s="25" t="s">
        <v>3822</v>
      </c>
      <c r="BA417" s="26">
        <v>45225</v>
      </c>
      <c r="BB417" s="25">
        <v>10</v>
      </c>
      <c r="BC417" s="25">
        <v>2023</v>
      </c>
      <c r="BD417" s="25" t="s">
        <v>63</v>
      </c>
      <c r="BE417" s="25" t="s">
        <v>63</v>
      </c>
      <c r="BF417" s="25" t="s">
        <v>63</v>
      </c>
      <c r="BG417" s="25" t="s">
        <v>64</v>
      </c>
      <c r="BH417" s="27" t="s">
        <v>4513</v>
      </c>
      <c r="BI417" s="27" t="s">
        <v>4513</v>
      </c>
      <c r="BJ417" s="27"/>
      <c r="BK417" s="27"/>
      <c r="BL417" s="25" t="s">
        <v>4513</v>
      </c>
      <c r="BM417" s="27" t="s">
        <v>4513</v>
      </c>
      <c r="BN417" s="27" t="s">
        <v>4513</v>
      </c>
      <c r="BO417" s="27"/>
      <c r="BP417" s="27"/>
      <c r="BQ417" s="25" t="s">
        <v>64</v>
      </c>
      <c r="BR417" s="27"/>
      <c r="BS417" s="27"/>
      <c r="BT417" s="25">
        <v>36</v>
      </c>
      <c r="BU417" s="27"/>
      <c r="BV417" s="25"/>
      <c r="BW417" s="25"/>
      <c r="BX417" s="25">
        <v>2023</v>
      </c>
      <c r="BY417" s="95" t="str">
        <f>IFERROR(
IF(OR(AZ417="anulado",AZ417="stand by"),CONCATENATE(AZ417,": ",AT417),
IF(OR(YEAR(BA417)=2022,YEAR(BA417)=2023),CONCATENATE("Se activó en ",YEAR(BA417)),
IF(AND(OR(AZ417="En proceso",AZ417="facturando"),AND(AV417="-",BA417="")),"Por revisar",
IF(BA417="",IF(AV417="NUEVAS",CONCATENATE("Estado: ",AZ417,", ",AV417),
IF(AX417=Meses!$A$3,"Por revisar",
IF(AT417="","Sin registro","En programación Frcst."))),"En programación")))),
"Error")</f>
        <v>Se activó en 2023</v>
      </c>
      <c r="BZ417" s="14" t="str">
        <f t="shared" si="18"/>
        <v/>
      </c>
      <c r="CA417" s="95" t="str">
        <f>IF(BY417="En programación Frcst.",VLOOKUP(AX417,Meses!$A$1:$H$14,3+HLOOKUP(Cronograma!AV417,Meses!$D$1:$G$2,2,FALSE),FALSE),
IF(BY417="En programación",BA417,""))</f>
        <v/>
      </c>
      <c r="CB417" s="95" t="str">
        <f t="shared" si="19"/>
        <v/>
      </c>
      <c r="CC417" s="91" t="str">
        <f>IFERROR(
(VLOOKUP(MONTH(CA417),Meses!$B$3:$C$14,2,FALSE)-DAY(CA417))/VLOOKUP(MONTH(CA417),Meses!$B$3:$C$14,2,FALSE)*CD417,
"")</f>
        <v/>
      </c>
      <c r="CD417" s="92">
        <f t="shared" si="20"/>
        <v>656</v>
      </c>
    </row>
    <row r="418" spans="1:82" ht="47.4" thickBot="1" x14ac:dyDescent="0.6">
      <c r="A418" s="19" t="s">
        <v>837</v>
      </c>
      <c r="B418" s="19" t="s">
        <v>1190</v>
      </c>
      <c r="C418" s="19" t="s">
        <v>1191</v>
      </c>
      <c r="D418" s="19" t="s">
        <v>53</v>
      </c>
      <c r="E418" s="21">
        <v>45044</v>
      </c>
      <c r="F418" s="21">
        <v>45044</v>
      </c>
      <c r="G418" s="21">
        <v>45050</v>
      </c>
      <c r="H418" s="21">
        <v>45020</v>
      </c>
      <c r="I418" s="21">
        <v>45080</v>
      </c>
      <c r="J418" s="21">
        <v>45080</v>
      </c>
      <c r="K418" s="119" t="s">
        <v>4534</v>
      </c>
      <c r="L418" s="19">
        <v>2023102245</v>
      </c>
      <c r="M418" s="21">
        <v>45213</v>
      </c>
      <c r="N418" s="21">
        <v>45225</v>
      </c>
      <c r="O418" s="19" t="s">
        <v>409</v>
      </c>
      <c r="P418" s="19" t="s">
        <v>199</v>
      </c>
      <c r="Q418" s="19" t="s">
        <v>55</v>
      </c>
      <c r="R418" s="19">
        <v>743</v>
      </c>
      <c r="S418" s="19" t="s">
        <v>4602</v>
      </c>
      <c r="T418" s="19" t="s">
        <v>4602</v>
      </c>
      <c r="U418" s="19" t="e">
        <v>#NAME?</v>
      </c>
      <c r="V418" s="19" t="s">
        <v>80</v>
      </c>
      <c r="W418" s="19" t="s">
        <v>129</v>
      </c>
      <c r="X418" s="23">
        <v>45071</v>
      </c>
      <c r="Y418" s="23">
        <v>45078</v>
      </c>
      <c r="Z418" s="23">
        <v>45071</v>
      </c>
      <c r="AA418" s="23">
        <v>45071</v>
      </c>
      <c r="AB418" s="19" t="s">
        <v>58</v>
      </c>
      <c r="AC418" s="23">
        <v>45074</v>
      </c>
      <c r="AD418" s="19" t="s">
        <v>58</v>
      </c>
      <c r="AE418" s="23">
        <v>45076</v>
      </c>
      <c r="AF418" s="19" t="s">
        <v>58</v>
      </c>
      <c r="AG418" s="23">
        <v>45076</v>
      </c>
      <c r="AH418" s="21">
        <v>45080</v>
      </c>
      <c r="AI418" s="19">
        <v>36</v>
      </c>
      <c r="AJ418" s="19">
        <v>-30</v>
      </c>
      <c r="AK418" s="19">
        <v>60</v>
      </c>
      <c r="AL418" s="19" t="s">
        <v>15</v>
      </c>
      <c r="AM418" s="19" t="s">
        <v>4536</v>
      </c>
      <c r="AN418" s="19">
        <v>3</v>
      </c>
      <c r="AO418" s="22"/>
      <c r="AP418" s="19" t="s">
        <v>201</v>
      </c>
      <c r="AQ418" s="19" t="s">
        <v>140</v>
      </c>
      <c r="AR418" s="19" t="s">
        <v>60</v>
      </c>
      <c r="AS418" s="19" t="s">
        <v>55</v>
      </c>
      <c r="AT418" s="19" t="s">
        <v>61</v>
      </c>
      <c r="AU418" s="19" t="s">
        <v>179</v>
      </c>
      <c r="AV418" s="19" t="s">
        <v>63</v>
      </c>
      <c r="AW418" s="19" t="s">
        <v>63</v>
      </c>
      <c r="AX418" s="19" t="s">
        <v>63</v>
      </c>
      <c r="AY418" s="19" t="s">
        <v>64</v>
      </c>
      <c r="AZ418" s="19" t="s">
        <v>3822</v>
      </c>
      <c r="BA418" s="21">
        <v>45225</v>
      </c>
      <c r="BB418" s="19">
        <v>10</v>
      </c>
      <c r="BC418" s="19">
        <v>2023</v>
      </c>
      <c r="BD418" s="19" t="s">
        <v>63</v>
      </c>
      <c r="BE418" s="19" t="s">
        <v>63</v>
      </c>
      <c r="BF418" s="19" t="s">
        <v>63</v>
      </c>
      <c r="BG418" s="19" t="s">
        <v>64</v>
      </c>
      <c r="BH418" s="22" t="s">
        <v>4513</v>
      </c>
      <c r="BI418" s="22" t="s">
        <v>4513</v>
      </c>
      <c r="BJ418" s="22"/>
      <c r="BK418" s="22"/>
      <c r="BL418" s="19" t="s">
        <v>4513</v>
      </c>
      <c r="BM418" s="22" t="s">
        <v>4513</v>
      </c>
      <c r="BN418" s="22" t="s">
        <v>4513</v>
      </c>
      <c r="BO418" s="22"/>
      <c r="BP418" s="22"/>
      <c r="BQ418" s="19" t="s">
        <v>64</v>
      </c>
      <c r="BR418" s="22"/>
      <c r="BS418" s="22"/>
      <c r="BT418" s="19">
        <v>36</v>
      </c>
      <c r="BU418" s="22"/>
      <c r="BV418" s="19"/>
      <c r="BW418" s="19"/>
      <c r="BX418" s="19">
        <v>2023</v>
      </c>
      <c r="BY418" s="95" t="str">
        <f>IFERROR(
IF(OR(AZ418="anulado",AZ418="stand by"),CONCATENATE(AZ418,": ",AT418),
IF(OR(YEAR(BA418)=2022,YEAR(BA418)=2023),CONCATENATE("Se activó en ",YEAR(BA418)),
IF(AND(OR(AZ418="En proceso",AZ418="facturando"),AND(AV418="-",BA418="")),"Por revisar",
IF(BA418="",IF(AV418="NUEVAS",CONCATENATE("Estado: ",AZ418,", ",AV418),
IF(AX418=Meses!$A$3,"Por revisar",
IF(AT418="","Sin registro","En programación Frcst."))),"En programación")))),
"Error")</f>
        <v>Se activó en 2023</v>
      </c>
      <c r="BZ418" s="14" t="str">
        <f t="shared" si="18"/>
        <v/>
      </c>
      <c r="CA418" s="95" t="str">
        <f>IF(BY418="En programación Frcst.",VLOOKUP(AX418,Meses!$A$1:$H$14,3+HLOOKUP(Cronograma!AV418,Meses!$D$1:$G$2,2,FALSE),FALSE),
IF(BY418="En programación",BA418,""))</f>
        <v/>
      </c>
      <c r="CB418" s="95" t="str">
        <f t="shared" si="19"/>
        <v/>
      </c>
      <c r="CC418" s="91" t="str">
        <f>IFERROR(
(VLOOKUP(MONTH(CA418),Meses!$B$3:$C$14,2,FALSE)-DAY(CA418))/VLOOKUP(MONTH(CA418),Meses!$B$3:$C$14,2,FALSE)*CD418,
"")</f>
        <v/>
      </c>
      <c r="CD418" s="92">
        <f t="shared" si="20"/>
        <v>743</v>
      </c>
    </row>
    <row r="419" spans="1:82" ht="47.4" thickBot="1" x14ac:dyDescent="0.6">
      <c r="A419" s="25" t="s">
        <v>837</v>
      </c>
      <c r="B419" s="25" t="s">
        <v>1192</v>
      </c>
      <c r="C419" s="25" t="s">
        <v>1193</v>
      </c>
      <c r="D419" s="25" t="s">
        <v>53</v>
      </c>
      <c r="E419" s="26">
        <v>45044</v>
      </c>
      <c r="F419" s="26">
        <v>45044</v>
      </c>
      <c r="G419" s="26">
        <v>45050</v>
      </c>
      <c r="H419" s="26">
        <v>45020</v>
      </c>
      <c r="I419" s="26">
        <v>45080</v>
      </c>
      <c r="J419" s="26">
        <v>45080</v>
      </c>
      <c r="K419" s="120" t="s">
        <v>4534</v>
      </c>
      <c r="L419" s="25">
        <v>2023102245</v>
      </c>
      <c r="M419" s="26">
        <v>45213</v>
      </c>
      <c r="N419" s="26">
        <v>45225</v>
      </c>
      <c r="O419" s="25" t="s">
        <v>409</v>
      </c>
      <c r="P419" s="25" t="s">
        <v>199</v>
      </c>
      <c r="Q419" s="25" t="s">
        <v>55</v>
      </c>
      <c r="R419" s="25">
        <v>270</v>
      </c>
      <c r="S419" s="25" t="s">
        <v>4602</v>
      </c>
      <c r="T419" s="25" t="s">
        <v>4602</v>
      </c>
      <c r="U419" s="25" t="e">
        <v>#NAME?</v>
      </c>
      <c r="V419" s="25" t="s">
        <v>80</v>
      </c>
      <c r="W419" s="25" t="s">
        <v>129</v>
      </c>
      <c r="X419" s="23">
        <v>45071</v>
      </c>
      <c r="Y419" s="23">
        <v>45078</v>
      </c>
      <c r="Z419" s="23">
        <v>45071</v>
      </c>
      <c r="AA419" s="23">
        <v>45071</v>
      </c>
      <c r="AB419" s="25" t="s">
        <v>58</v>
      </c>
      <c r="AC419" s="23">
        <v>45074</v>
      </c>
      <c r="AD419" s="25" t="s">
        <v>58</v>
      </c>
      <c r="AE419" s="23">
        <v>45076</v>
      </c>
      <c r="AF419" s="25" t="s">
        <v>58</v>
      </c>
      <c r="AG419" s="23">
        <v>45076</v>
      </c>
      <c r="AH419" s="26">
        <v>45080</v>
      </c>
      <c r="AI419" s="25">
        <v>36</v>
      </c>
      <c r="AJ419" s="25">
        <v>-30</v>
      </c>
      <c r="AK419" s="25">
        <v>60</v>
      </c>
      <c r="AL419" s="25" t="s">
        <v>15</v>
      </c>
      <c r="AM419" s="25" t="s">
        <v>4536</v>
      </c>
      <c r="AN419" s="25">
        <v>3</v>
      </c>
      <c r="AO419" s="27"/>
      <c r="AP419" s="25" t="s">
        <v>201</v>
      </c>
      <c r="AQ419" s="25" t="s">
        <v>140</v>
      </c>
      <c r="AR419" s="25" t="s">
        <v>60</v>
      </c>
      <c r="AS419" s="25" t="s">
        <v>55</v>
      </c>
      <c r="AT419" s="25" t="s">
        <v>61</v>
      </c>
      <c r="AU419" s="25" t="s">
        <v>179</v>
      </c>
      <c r="AV419" s="25" t="s">
        <v>63</v>
      </c>
      <c r="AW419" s="25" t="s">
        <v>63</v>
      </c>
      <c r="AX419" s="25" t="s">
        <v>63</v>
      </c>
      <c r="AY419" s="25" t="s">
        <v>64</v>
      </c>
      <c r="AZ419" s="25" t="s">
        <v>3822</v>
      </c>
      <c r="BA419" s="26">
        <v>45225</v>
      </c>
      <c r="BB419" s="25">
        <v>10</v>
      </c>
      <c r="BC419" s="25">
        <v>2023</v>
      </c>
      <c r="BD419" s="25" t="s">
        <v>63</v>
      </c>
      <c r="BE419" s="25" t="s">
        <v>63</v>
      </c>
      <c r="BF419" s="25" t="s">
        <v>63</v>
      </c>
      <c r="BG419" s="25" t="s">
        <v>64</v>
      </c>
      <c r="BH419" s="27" t="s">
        <v>4513</v>
      </c>
      <c r="BI419" s="27" t="s">
        <v>4513</v>
      </c>
      <c r="BJ419" s="27"/>
      <c r="BK419" s="27"/>
      <c r="BL419" s="25" t="s">
        <v>4513</v>
      </c>
      <c r="BM419" s="27" t="s">
        <v>4513</v>
      </c>
      <c r="BN419" s="27" t="s">
        <v>4513</v>
      </c>
      <c r="BO419" s="27"/>
      <c r="BP419" s="27"/>
      <c r="BQ419" s="25" t="s">
        <v>64</v>
      </c>
      <c r="BR419" s="27"/>
      <c r="BS419" s="27"/>
      <c r="BT419" s="25">
        <v>36</v>
      </c>
      <c r="BU419" s="27"/>
      <c r="BV419" s="25"/>
      <c r="BW419" s="25"/>
      <c r="BX419" s="25">
        <v>2023</v>
      </c>
      <c r="BY419" s="95" t="str">
        <f>IFERROR(
IF(OR(AZ419="anulado",AZ419="stand by"),CONCATENATE(AZ419,": ",AT419),
IF(OR(YEAR(BA419)=2022,YEAR(BA419)=2023),CONCATENATE("Se activó en ",YEAR(BA419)),
IF(AND(OR(AZ419="En proceso",AZ419="facturando"),AND(AV419="-",BA419="")),"Por revisar",
IF(BA419="",IF(AV419="NUEVAS",CONCATENATE("Estado: ",AZ419,", ",AV419),
IF(AX419=Meses!$A$3,"Por revisar",
IF(AT419="","Sin registro","En programación Frcst."))),"En programación")))),
"Error")</f>
        <v>Se activó en 2023</v>
      </c>
      <c r="BZ419" s="14" t="str">
        <f t="shared" si="18"/>
        <v/>
      </c>
      <c r="CA419" s="95" t="str">
        <f>IF(BY419="En programación Frcst.",VLOOKUP(AX419,Meses!$A$1:$H$14,3+HLOOKUP(Cronograma!AV419,Meses!$D$1:$G$2,2,FALSE),FALSE),
IF(BY419="En programación",BA419,""))</f>
        <v/>
      </c>
      <c r="CB419" s="95" t="str">
        <f t="shared" si="19"/>
        <v/>
      </c>
      <c r="CC419" s="91" t="str">
        <f>IFERROR(
(VLOOKUP(MONTH(CA419),Meses!$B$3:$C$14,2,FALSE)-DAY(CA419))/VLOOKUP(MONTH(CA419),Meses!$B$3:$C$14,2,FALSE)*CD419,
"")</f>
        <v/>
      </c>
      <c r="CD419" s="92">
        <f t="shared" si="20"/>
        <v>270</v>
      </c>
    </row>
    <row r="420" spans="1:82" ht="47.4" thickBot="1" x14ac:dyDescent="0.6">
      <c r="A420" s="19" t="s">
        <v>837</v>
      </c>
      <c r="B420" s="19" t="s">
        <v>1194</v>
      </c>
      <c r="C420" s="19" t="s">
        <v>1195</v>
      </c>
      <c r="D420" s="19" t="s">
        <v>53</v>
      </c>
      <c r="E420" s="21">
        <v>45044</v>
      </c>
      <c r="F420" s="21">
        <v>45044</v>
      </c>
      <c r="G420" s="21">
        <v>45050</v>
      </c>
      <c r="H420" s="21">
        <v>45020</v>
      </c>
      <c r="I420" s="21">
        <v>45080</v>
      </c>
      <c r="J420" s="21">
        <v>45080</v>
      </c>
      <c r="K420" s="119" t="s">
        <v>4534</v>
      </c>
      <c r="L420" s="19">
        <v>2023102245</v>
      </c>
      <c r="M420" s="21">
        <v>45213</v>
      </c>
      <c r="N420" s="21">
        <v>45225</v>
      </c>
      <c r="O420" s="19" t="s">
        <v>409</v>
      </c>
      <c r="P420" s="19" t="s">
        <v>199</v>
      </c>
      <c r="Q420" s="19" t="s">
        <v>55</v>
      </c>
      <c r="R420" s="19">
        <v>791</v>
      </c>
      <c r="S420" s="19" t="s">
        <v>4602</v>
      </c>
      <c r="T420" s="19" t="s">
        <v>4602</v>
      </c>
      <c r="U420" s="19" t="e">
        <v>#NAME?</v>
      </c>
      <c r="V420" s="19" t="s">
        <v>80</v>
      </c>
      <c r="W420" s="19" t="s">
        <v>129</v>
      </c>
      <c r="X420" s="23">
        <v>45071</v>
      </c>
      <c r="Y420" s="23">
        <v>45078</v>
      </c>
      <c r="Z420" s="23">
        <v>45071</v>
      </c>
      <c r="AA420" s="23">
        <v>45071</v>
      </c>
      <c r="AB420" s="19" t="s">
        <v>58</v>
      </c>
      <c r="AC420" s="23">
        <v>45074</v>
      </c>
      <c r="AD420" s="19" t="s">
        <v>58</v>
      </c>
      <c r="AE420" s="23">
        <v>45076</v>
      </c>
      <c r="AF420" s="19" t="s">
        <v>58</v>
      </c>
      <c r="AG420" s="23">
        <v>45076</v>
      </c>
      <c r="AH420" s="21">
        <v>45080</v>
      </c>
      <c r="AI420" s="19">
        <v>36</v>
      </c>
      <c r="AJ420" s="19">
        <v>-30</v>
      </c>
      <c r="AK420" s="19">
        <v>60</v>
      </c>
      <c r="AL420" s="19" t="s">
        <v>15</v>
      </c>
      <c r="AM420" s="19" t="s">
        <v>4536</v>
      </c>
      <c r="AN420" s="19">
        <v>3</v>
      </c>
      <c r="AO420" s="22"/>
      <c r="AP420" s="19" t="s">
        <v>201</v>
      </c>
      <c r="AQ420" s="19" t="s">
        <v>140</v>
      </c>
      <c r="AR420" s="19" t="s">
        <v>60</v>
      </c>
      <c r="AS420" s="19" t="s">
        <v>55</v>
      </c>
      <c r="AT420" s="19" t="s">
        <v>61</v>
      </c>
      <c r="AU420" s="19" t="s">
        <v>179</v>
      </c>
      <c r="AV420" s="19" t="s">
        <v>63</v>
      </c>
      <c r="AW420" s="19" t="s">
        <v>63</v>
      </c>
      <c r="AX420" s="19" t="s">
        <v>63</v>
      </c>
      <c r="AY420" s="19" t="s">
        <v>64</v>
      </c>
      <c r="AZ420" s="19" t="s">
        <v>3822</v>
      </c>
      <c r="BA420" s="21">
        <v>45225</v>
      </c>
      <c r="BB420" s="19">
        <v>10</v>
      </c>
      <c r="BC420" s="19">
        <v>2023</v>
      </c>
      <c r="BD420" s="19" t="s">
        <v>63</v>
      </c>
      <c r="BE420" s="19" t="s">
        <v>63</v>
      </c>
      <c r="BF420" s="19" t="s">
        <v>63</v>
      </c>
      <c r="BG420" s="19" t="s">
        <v>64</v>
      </c>
      <c r="BH420" s="22" t="s">
        <v>4513</v>
      </c>
      <c r="BI420" s="22" t="s">
        <v>4513</v>
      </c>
      <c r="BJ420" s="22"/>
      <c r="BK420" s="22"/>
      <c r="BL420" s="19" t="s">
        <v>4513</v>
      </c>
      <c r="BM420" s="22" t="s">
        <v>4513</v>
      </c>
      <c r="BN420" s="22" t="s">
        <v>4513</v>
      </c>
      <c r="BO420" s="22"/>
      <c r="BP420" s="22"/>
      <c r="BQ420" s="19" t="s">
        <v>64</v>
      </c>
      <c r="BR420" s="22"/>
      <c r="BS420" s="22"/>
      <c r="BT420" s="19">
        <v>36</v>
      </c>
      <c r="BU420" s="22"/>
      <c r="BV420" s="19"/>
      <c r="BW420" s="19"/>
      <c r="BX420" s="19">
        <v>2023</v>
      </c>
      <c r="BY420" s="95" t="str">
        <f>IFERROR(
IF(OR(AZ420="anulado",AZ420="stand by"),CONCATENATE(AZ420,": ",AT420),
IF(OR(YEAR(BA420)=2022,YEAR(BA420)=2023),CONCATENATE("Se activó en ",YEAR(BA420)),
IF(AND(OR(AZ420="En proceso",AZ420="facturando"),AND(AV420="-",BA420="")),"Por revisar",
IF(BA420="",IF(AV420="NUEVAS",CONCATENATE("Estado: ",AZ420,", ",AV420),
IF(AX420=Meses!$A$3,"Por revisar",
IF(AT420="","Sin registro","En programación Frcst."))),"En programación")))),
"Error")</f>
        <v>Se activó en 2023</v>
      </c>
      <c r="BZ420" s="14" t="str">
        <f t="shared" si="18"/>
        <v/>
      </c>
      <c r="CA420" s="95" t="str">
        <f>IF(BY420="En programación Frcst.",VLOOKUP(AX420,Meses!$A$1:$H$14,3+HLOOKUP(Cronograma!AV420,Meses!$D$1:$G$2,2,FALSE),FALSE),
IF(BY420="En programación",BA420,""))</f>
        <v/>
      </c>
      <c r="CB420" s="95" t="str">
        <f t="shared" si="19"/>
        <v/>
      </c>
      <c r="CC420" s="91" t="str">
        <f>IFERROR(
(VLOOKUP(MONTH(CA420),Meses!$B$3:$C$14,2,FALSE)-DAY(CA420))/VLOOKUP(MONTH(CA420),Meses!$B$3:$C$14,2,FALSE)*CD420,
"")</f>
        <v/>
      </c>
      <c r="CD420" s="92">
        <f t="shared" si="20"/>
        <v>791</v>
      </c>
    </row>
    <row r="421" spans="1:82" ht="47.4" thickBot="1" x14ac:dyDescent="0.6">
      <c r="A421" s="25" t="s">
        <v>837</v>
      </c>
      <c r="B421" s="40" t="s">
        <v>1196</v>
      </c>
      <c r="C421" s="25" t="s">
        <v>1197</v>
      </c>
      <c r="D421" s="25" t="s">
        <v>53</v>
      </c>
      <c r="E421" s="26">
        <v>45044</v>
      </c>
      <c r="F421" s="26">
        <v>45044</v>
      </c>
      <c r="G421" s="26">
        <v>45050</v>
      </c>
      <c r="H421" s="26">
        <v>45020</v>
      </c>
      <c r="I421" s="26">
        <v>45081</v>
      </c>
      <c r="J421" s="26">
        <v>45081</v>
      </c>
      <c r="K421" s="120" t="s">
        <v>4534</v>
      </c>
      <c r="L421" s="25">
        <v>2023101849</v>
      </c>
      <c r="M421" s="26">
        <v>45213</v>
      </c>
      <c r="N421" s="26">
        <v>45232</v>
      </c>
      <c r="O421" s="25" t="s">
        <v>409</v>
      </c>
      <c r="P421" s="25" t="s">
        <v>199</v>
      </c>
      <c r="Q421" s="25" t="s">
        <v>55</v>
      </c>
      <c r="R421" s="25">
        <v>916</v>
      </c>
      <c r="S421" s="25" t="s">
        <v>4535</v>
      </c>
      <c r="T421" s="25" t="s">
        <v>4535</v>
      </c>
      <c r="U421" s="25" t="e">
        <v>#NAME?</v>
      </c>
      <c r="V421" s="25" t="s">
        <v>80</v>
      </c>
      <c r="W421" s="25" t="s">
        <v>129</v>
      </c>
      <c r="X421" s="23">
        <v>45072</v>
      </c>
      <c r="Y421" s="23">
        <v>45079</v>
      </c>
      <c r="Z421" s="23">
        <v>45072</v>
      </c>
      <c r="AA421" s="23">
        <v>45072</v>
      </c>
      <c r="AB421" s="25" t="s">
        <v>58</v>
      </c>
      <c r="AC421" s="23">
        <v>45075</v>
      </c>
      <c r="AD421" s="25" t="s">
        <v>58</v>
      </c>
      <c r="AE421" s="23">
        <v>45077</v>
      </c>
      <c r="AF421" s="25" t="s">
        <v>58</v>
      </c>
      <c r="AG421" s="23">
        <v>45077</v>
      </c>
      <c r="AH421" s="26">
        <v>45081</v>
      </c>
      <c r="AI421" s="25">
        <v>37</v>
      </c>
      <c r="AJ421" s="25">
        <v>-30</v>
      </c>
      <c r="AK421" s="25">
        <v>61</v>
      </c>
      <c r="AL421" s="25" t="s">
        <v>15</v>
      </c>
      <c r="AM421" s="25" t="s">
        <v>4536</v>
      </c>
      <c r="AN421" s="25">
        <v>4</v>
      </c>
      <c r="AO421" s="27"/>
      <c r="AP421" s="25" t="s">
        <v>201</v>
      </c>
      <c r="AQ421" s="25" t="s">
        <v>140</v>
      </c>
      <c r="AR421" s="25" t="s">
        <v>60</v>
      </c>
      <c r="AS421" s="25" t="s">
        <v>55</v>
      </c>
      <c r="AT421" s="25" t="s">
        <v>61</v>
      </c>
      <c r="AU421" s="25" t="s">
        <v>179</v>
      </c>
      <c r="AV421" s="25" t="s">
        <v>63</v>
      </c>
      <c r="AW421" s="25" t="s">
        <v>63</v>
      </c>
      <c r="AX421" s="25" t="s">
        <v>63</v>
      </c>
      <c r="AY421" s="25" t="s">
        <v>64</v>
      </c>
      <c r="AZ421" s="25" t="s">
        <v>3822</v>
      </c>
      <c r="BA421" s="26">
        <v>45232</v>
      </c>
      <c r="BB421" s="25">
        <v>11</v>
      </c>
      <c r="BC421" s="25">
        <v>2023</v>
      </c>
      <c r="BD421" s="25" t="s">
        <v>63</v>
      </c>
      <c r="BE421" s="25" t="s">
        <v>63</v>
      </c>
      <c r="BF421" s="25" t="s">
        <v>63</v>
      </c>
      <c r="BG421" s="25" t="s">
        <v>64</v>
      </c>
      <c r="BH421" s="27" t="s">
        <v>4513</v>
      </c>
      <c r="BI421" s="27" t="s">
        <v>4513</v>
      </c>
      <c r="BJ421" s="27"/>
      <c r="BK421" s="27"/>
      <c r="BL421" s="25" t="s">
        <v>4513</v>
      </c>
      <c r="BM421" s="27" t="s">
        <v>4513</v>
      </c>
      <c r="BN421" s="27" t="s">
        <v>4513</v>
      </c>
      <c r="BO421" s="27"/>
      <c r="BP421" s="27"/>
      <c r="BQ421" s="25" t="s">
        <v>64</v>
      </c>
      <c r="BR421" s="27"/>
      <c r="BS421" s="27"/>
      <c r="BT421" s="25">
        <v>37</v>
      </c>
      <c r="BU421" s="27"/>
      <c r="BV421" s="25"/>
      <c r="BW421" s="25"/>
      <c r="BX421" s="25">
        <v>2023</v>
      </c>
      <c r="BY421" s="95" t="str">
        <f>IFERROR(
IF(OR(AZ421="anulado",AZ421="stand by"),CONCATENATE(AZ421,": ",AT421),
IF(OR(YEAR(BA421)=2022,YEAR(BA421)=2023),CONCATENATE("Se activó en ",YEAR(BA421)),
IF(AND(OR(AZ421="En proceso",AZ421="facturando"),AND(AV421="-",BA421="")),"Por revisar",
IF(BA421="",IF(AV421="NUEVAS",CONCATENATE("Estado: ",AZ421,", ",AV421),
IF(AX421=Meses!$A$3,"Por revisar",
IF(AT421="","Sin registro","En programación Frcst."))),"En programación")))),
"Error")</f>
        <v>Se activó en 2023</v>
      </c>
      <c r="BZ421" s="14" t="str">
        <f t="shared" si="18"/>
        <v/>
      </c>
      <c r="CA421" s="95" t="str">
        <f>IF(BY421="En programación Frcst.",VLOOKUP(AX421,Meses!$A$1:$H$14,3+HLOOKUP(Cronograma!AV421,Meses!$D$1:$G$2,2,FALSE),FALSE),
IF(BY421="En programación",BA421,""))</f>
        <v/>
      </c>
      <c r="CB421" s="95" t="str">
        <f t="shared" si="19"/>
        <v/>
      </c>
      <c r="CC421" s="91" t="str">
        <f>IFERROR(
(VLOOKUP(MONTH(CA421),Meses!$B$3:$C$14,2,FALSE)-DAY(CA421))/VLOOKUP(MONTH(CA421),Meses!$B$3:$C$14,2,FALSE)*CD421,
"")</f>
        <v/>
      </c>
      <c r="CD421" s="92">
        <f t="shared" si="20"/>
        <v>916</v>
      </c>
    </row>
    <row r="422" spans="1:82" ht="47.4" thickBot="1" x14ac:dyDescent="0.6">
      <c r="A422" s="19" t="s">
        <v>837</v>
      </c>
      <c r="B422" s="40" t="s">
        <v>1198</v>
      </c>
      <c r="C422" s="19" t="s">
        <v>1199</v>
      </c>
      <c r="D422" s="19" t="s">
        <v>53</v>
      </c>
      <c r="E422" s="21">
        <v>45044</v>
      </c>
      <c r="F422" s="21">
        <v>45044</v>
      </c>
      <c r="G422" s="21">
        <v>45050</v>
      </c>
      <c r="H422" s="21">
        <v>45020</v>
      </c>
      <c r="I422" s="21">
        <v>45081</v>
      </c>
      <c r="J422" s="21">
        <v>45081</v>
      </c>
      <c r="K422" s="119" t="s">
        <v>4534</v>
      </c>
      <c r="L422" s="19">
        <v>2023101849</v>
      </c>
      <c r="M422" s="21">
        <v>45213</v>
      </c>
      <c r="N422" s="21">
        <v>45232</v>
      </c>
      <c r="O422" s="19" t="s">
        <v>409</v>
      </c>
      <c r="P422" s="19" t="s">
        <v>199</v>
      </c>
      <c r="Q422" s="19" t="s">
        <v>55</v>
      </c>
      <c r="R422" s="19">
        <v>1400</v>
      </c>
      <c r="S422" s="19" t="s">
        <v>4535</v>
      </c>
      <c r="T422" s="19" t="s">
        <v>4535</v>
      </c>
      <c r="U422" s="19" t="e">
        <v>#NAME?</v>
      </c>
      <c r="V422" s="19" t="s">
        <v>80</v>
      </c>
      <c r="W422" s="19" t="s">
        <v>129</v>
      </c>
      <c r="X422" s="23">
        <v>45072</v>
      </c>
      <c r="Y422" s="23">
        <v>45079</v>
      </c>
      <c r="Z422" s="23">
        <v>45072</v>
      </c>
      <c r="AA422" s="23">
        <v>45072</v>
      </c>
      <c r="AB422" s="19" t="s">
        <v>58</v>
      </c>
      <c r="AC422" s="23">
        <v>45075</v>
      </c>
      <c r="AD422" s="19" t="s">
        <v>58</v>
      </c>
      <c r="AE422" s="23">
        <v>45077</v>
      </c>
      <c r="AF422" s="19" t="s">
        <v>58</v>
      </c>
      <c r="AG422" s="23">
        <v>45077</v>
      </c>
      <c r="AH422" s="21">
        <v>45081</v>
      </c>
      <c r="AI422" s="19">
        <v>37</v>
      </c>
      <c r="AJ422" s="19">
        <v>-30</v>
      </c>
      <c r="AK422" s="19">
        <v>61</v>
      </c>
      <c r="AL422" s="19" t="s">
        <v>15</v>
      </c>
      <c r="AM422" s="19" t="s">
        <v>4536</v>
      </c>
      <c r="AN422" s="19">
        <v>4</v>
      </c>
      <c r="AO422" s="22"/>
      <c r="AP422" s="19" t="s">
        <v>201</v>
      </c>
      <c r="AQ422" s="19" t="s">
        <v>140</v>
      </c>
      <c r="AR422" s="19" t="s">
        <v>60</v>
      </c>
      <c r="AS422" s="19" t="s">
        <v>55</v>
      </c>
      <c r="AT422" s="19" t="s">
        <v>61</v>
      </c>
      <c r="AU422" s="19" t="s">
        <v>179</v>
      </c>
      <c r="AV422" s="19" t="s">
        <v>63</v>
      </c>
      <c r="AW422" s="19" t="s">
        <v>63</v>
      </c>
      <c r="AX422" s="19" t="s">
        <v>63</v>
      </c>
      <c r="AY422" s="19" t="s">
        <v>64</v>
      </c>
      <c r="AZ422" s="19" t="s">
        <v>3822</v>
      </c>
      <c r="BA422" s="21">
        <v>45232</v>
      </c>
      <c r="BB422" s="19">
        <v>11</v>
      </c>
      <c r="BC422" s="19">
        <v>2023</v>
      </c>
      <c r="BD422" s="19" t="s">
        <v>63</v>
      </c>
      <c r="BE422" s="19" t="s">
        <v>63</v>
      </c>
      <c r="BF422" s="19" t="s">
        <v>63</v>
      </c>
      <c r="BG422" s="19" t="s">
        <v>64</v>
      </c>
      <c r="BH422" s="22" t="s">
        <v>4513</v>
      </c>
      <c r="BI422" s="22" t="s">
        <v>4513</v>
      </c>
      <c r="BJ422" s="22"/>
      <c r="BK422" s="22"/>
      <c r="BL422" s="19" t="s">
        <v>4513</v>
      </c>
      <c r="BM422" s="22" t="s">
        <v>4513</v>
      </c>
      <c r="BN422" s="22" t="s">
        <v>4513</v>
      </c>
      <c r="BO422" s="22"/>
      <c r="BP422" s="22"/>
      <c r="BQ422" s="19" t="s">
        <v>64</v>
      </c>
      <c r="BR422" s="22"/>
      <c r="BS422" s="22"/>
      <c r="BT422" s="19">
        <v>37</v>
      </c>
      <c r="BU422" s="22"/>
      <c r="BV422" s="19"/>
      <c r="BW422" s="19"/>
      <c r="BX422" s="19">
        <v>2023</v>
      </c>
      <c r="BY422" s="95" t="str">
        <f>IFERROR(
IF(OR(AZ422="anulado",AZ422="stand by"),CONCATENATE(AZ422,": ",AT422),
IF(OR(YEAR(BA422)=2022,YEAR(BA422)=2023),CONCATENATE("Se activó en ",YEAR(BA422)),
IF(AND(OR(AZ422="En proceso",AZ422="facturando"),AND(AV422="-",BA422="")),"Por revisar",
IF(BA422="",IF(AV422="NUEVAS",CONCATENATE("Estado: ",AZ422,", ",AV422),
IF(AX422=Meses!$A$3,"Por revisar",
IF(AT422="","Sin registro","En programación Frcst."))),"En programación")))),
"Error")</f>
        <v>Se activó en 2023</v>
      </c>
      <c r="BZ422" s="14" t="str">
        <f t="shared" si="18"/>
        <v/>
      </c>
      <c r="CA422" s="95" t="str">
        <f>IF(BY422="En programación Frcst.",VLOOKUP(AX422,Meses!$A$1:$H$14,3+HLOOKUP(Cronograma!AV422,Meses!$D$1:$G$2,2,FALSE),FALSE),
IF(BY422="En programación",BA422,""))</f>
        <v/>
      </c>
      <c r="CB422" s="95" t="str">
        <f t="shared" si="19"/>
        <v/>
      </c>
      <c r="CC422" s="91" t="str">
        <f>IFERROR(
(VLOOKUP(MONTH(CA422),Meses!$B$3:$C$14,2,FALSE)-DAY(CA422))/VLOOKUP(MONTH(CA422),Meses!$B$3:$C$14,2,FALSE)*CD422,
"")</f>
        <v/>
      </c>
      <c r="CD422" s="92">
        <f t="shared" si="20"/>
        <v>1400</v>
      </c>
    </row>
    <row r="423" spans="1:82" ht="47.4" thickBot="1" x14ac:dyDescent="0.6">
      <c r="A423" s="25" t="s">
        <v>837</v>
      </c>
      <c r="B423" s="25" t="s">
        <v>1200</v>
      </c>
      <c r="C423" s="25" t="s">
        <v>1201</v>
      </c>
      <c r="D423" s="25" t="s">
        <v>53</v>
      </c>
      <c r="E423" s="26">
        <v>45044</v>
      </c>
      <c r="F423" s="26">
        <v>45044</v>
      </c>
      <c r="G423" s="26">
        <v>45050</v>
      </c>
      <c r="H423" s="26">
        <v>45020</v>
      </c>
      <c r="I423" s="26">
        <v>45081</v>
      </c>
      <c r="J423" s="26">
        <v>45081</v>
      </c>
      <c r="K423" s="120" t="s">
        <v>4534</v>
      </c>
      <c r="L423" s="25">
        <v>2023102245</v>
      </c>
      <c r="M423" s="26">
        <v>45213</v>
      </c>
      <c r="N423" s="26">
        <v>45225</v>
      </c>
      <c r="O423" s="25" t="s">
        <v>409</v>
      </c>
      <c r="P423" s="25" t="s">
        <v>199</v>
      </c>
      <c r="Q423" s="25" t="s">
        <v>55</v>
      </c>
      <c r="R423" s="25">
        <v>422</v>
      </c>
      <c r="S423" s="25" t="s">
        <v>4535</v>
      </c>
      <c r="T423" s="25" t="s">
        <v>4535</v>
      </c>
      <c r="U423" s="25" t="e">
        <v>#NAME?</v>
      </c>
      <c r="V423" s="25" t="s">
        <v>80</v>
      </c>
      <c r="W423" s="25" t="s">
        <v>129</v>
      </c>
      <c r="X423" s="23">
        <v>45072</v>
      </c>
      <c r="Y423" s="23">
        <v>45079</v>
      </c>
      <c r="Z423" s="23">
        <v>45072</v>
      </c>
      <c r="AA423" s="23">
        <v>45072</v>
      </c>
      <c r="AB423" s="25" t="s">
        <v>58</v>
      </c>
      <c r="AC423" s="23">
        <v>45075</v>
      </c>
      <c r="AD423" s="25" t="s">
        <v>58</v>
      </c>
      <c r="AE423" s="23">
        <v>45077</v>
      </c>
      <c r="AF423" s="25" t="s">
        <v>58</v>
      </c>
      <c r="AG423" s="23">
        <v>45077</v>
      </c>
      <c r="AH423" s="26">
        <v>45081</v>
      </c>
      <c r="AI423" s="25">
        <v>37</v>
      </c>
      <c r="AJ423" s="25">
        <v>-30</v>
      </c>
      <c r="AK423" s="25">
        <v>61</v>
      </c>
      <c r="AL423" s="25" t="s">
        <v>15</v>
      </c>
      <c r="AM423" s="25" t="s">
        <v>4536</v>
      </c>
      <c r="AN423" s="25">
        <v>4</v>
      </c>
      <c r="AO423" s="27"/>
      <c r="AP423" s="25" t="s">
        <v>201</v>
      </c>
      <c r="AQ423" s="25" t="s">
        <v>140</v>
      </c>
      <c r="AR423" s="25" t="s">
        <v>60</v>
      </c>
      <c r="AS423" s="25" t="s">
        <v>55</v>
      </c>
      <c r="AT423" s="25" t="s">
        <v>61</v>
      </c>
      <c r="AU423" s="25" t="s">
        <v>179</v>
      </c>
      <c r="AV423" s="25" t="s">
        <v>63</v>
      </c>
      <c r="AW423" s="25" t="s">
        <v>63</v>
      </c>
      <c r="AX423" s="25" t="s">
        <v>63</v>
      </c>
      <c r="AY423" s="25" t="s">
        <v>64</v>
      </c>
      <c r="AZ423" s="25" t="s">
        <v>3822</v>
      </c>
      <c r="BA423" s="26">
        <v>45225</v>
      </c>
      <c r="BB423" s="25">
        <v>10</v>
      </c>
      <c r="BC423" s="25">
        <v>2023</v>
      </c>
      <c r="BD423" s="25" t="s">
        <v>63</v>
      </c>
      <c r="BE423" s="25" t="s">
        <v>63</v>
      </c>
      <c r="BF423" s="25" t="s">
        <v>63</v>
      </c>
      <c r="BG423" s="25" t="s">
        <v>64</v>
      </c>
      <c r="BH423" s="27" t="s">
        <v>4513</v>
      </c>
      <c r="BI423" s="27" t="s">
        <v>4513</v>
      </c>
      <c r="BJ423" s="27"/>
      <c r="BK423" s="27"/>
      <c r="BL423" s="25" t="s">
        <v>4513</v>
      </c>
      <c r="BM423" s="27" t="s">
        <v>4513</v>
      </c>
      <c r="BN423" s="27" t="s">
        <v>4513</v>
      </c>
      <c r="BO423" s="27"/>
      <c r="BP423" s="27"/>
      <c r="BQ423" s="25" t="s">
        <v>64</v>
      </c>
      <c r="BR423" s="27"/>
      <c r="BS423" s="27"/>
      <c r="BT423" s="25">
        <v>37</v>
      </c>
      <c r="BU423" s="27"/>
      <c r="BV423" s="25"/>
      <c r="BW423" s="25"/>
      <c r="BX423" s="25">
        <v>2023</v>
      </c>
      <c r="BY423" s="95" t="str">
        <f>IFERROR(
IF(OR(AZ423="anulado",AZ423="stand by"),CONCATENATE(AZ423,": ",AT423),
IF(OR(YEAR(BA423)=2022,YEAR(BA423)=2023),CONCATENATE("Se activó en ",YEAR(BA423)),
IF(AND(OR(AZ423="En proceso",AZ423="facturando"),AND(AV423="-",BA423="")),"Por revisar",
IF(BA423="",IF(AV423="NUEVAS",CONCATENATE("Estado: ",AZ423,", ",AV423),
IF(AX423=Meses!$A$3,"Por revisar",
IF(AT423="","Sin registro","En programación Frcst."))),"En programación")))),
"Error")</f>
        <v>Se activó en 2023</v>
      </c>
      <c r="BZ423" s="14" t="str">
        <f t="shared" si="18"/>
        <v/>
      </c>
      <c r="CA423" s="95" t="str">
        <f>IF(BY423="En programación Frcst.",VLOOKUP(AX423,Meses!$A$1:$H$14,3+HLOOKUP(Cronograma!AV423,Meses!$D$1:$G$2,2,FALSE),FALSE),
IF(BY423="En programación",BA423,""))</f>
        <v/>
      </c>
      <c r="CB423" s="95" t="str">
        <f t="shared" si="19"/>
        <v/>
      </c>
      <c r="CC423" s="91" t="str">
        <f>IFERROR(
(VLOOKUP(MONTH(CA423),Meses!$B$3:$C$14,2,FALSE)-DAY(CA423))/VLOOKUP(MONTH(CA423),Meses!$B$3:$C$14,2,FALSE)*CD423,
"")</f>
        <v/>
      </c>
      <c r="CD423" s="92">
        <f t="shared" si="20"/>
        <v>422</v>
      </c>
    </row>
    <row r="424" spans="1:82" ht="47.4" thickBot="1" x14ac:dyDescent="0.6">
      <c r="A424" s="19" t="s">
        <v>837</v>
      </c>
      <c r="B424" s="40" t="s">
        <v>1202</v>
      </c>
      <c r="C424" s="19" t="s">
        <v>1203</v>
      </c>
      <c r="D424" s="19" t="s">
        <v>53</v>
      </c>
      <c r="E424" s="21">
        <v>45044</v>
      </c>
      <c r="F424" s="21">
        <v>45044</v>
      </c>
      <c r="G424" s="21">
        <v>45050</v>
      </c>
      <c r="H424" s="21">
        <v>45020</v>
      </c>
      <c r="I424" s="21">
        <v>45081</v>
      </c>
      <c r="J424" s="21">
        <v>45081</v>
      </c>
      <c r="K424" s="119" t="s">
        <v>4534</v>
      </c>
      <c r="L424" s="19">
        <v>2023101849</v>
      </c>
      <c r="M424" s="21">
        <v>45213</v>
      </c>
      <c r="N424" s="21">
        <v>45232</v>
      </c>
      <c r="O424" s="19" t="s">
        <v>409</v>
      </c>
      <c r="P424" s="19" t="s">
        <v>199</v>
      </c>
      <c r="Q424" s="19" t="s">
        <v>55</v>
      </c>
      <c r="R424" s="19">
        <v>423</v>
      </c>
      <c r="S424" s="19" t="s">
        <v>4535</v>
      </c>
      <c r="T424" s="19" t="s">
        <v>4535</v>
      </c>
      <c r="U424" s="19" t="e">
        <v>#NAME?</v>
      </c>
      <c r="V424" s="19" t="s">
        <v>80</v>
      </c>
      <c r="W424" s="19" t="s">
        <v>129</v>
      </c>
      <c r="X424" s="23">
        <v>45072</v>
      </c>
      <c r="Y424" s="23">
        <v>45079</v>
      </c>
      <c r="Z424" s="23">
        <v>45072</v>
      </c>
      <c r="AA424" s="23">
        <v>45072</v>
      </c>
      <c r="AB424" s="19" t="s">
        <v>58</v>
      </c>
      <c r="AC424" s="23">
        <v>45075</v>
      </c>
      <c r="AD424" s="19" t="s">
        <v>58</v>
      </c>
      <c r="AE424" s="23">
        <v>45077</v>
      </c>
      <c r="AF424" s="19" t="s">
        <v>58</v>
      </c>
      <c r="AG424" s="23">
        <v>45077</v>
      </c>
      <c r="AH424" s="21">
        <v>45081</v>
      </c>
      <c r="AI424" s="19">
        <v>37</v>
      </c>
      <c r="AJ424" s="19">
        <v>-30</v>
      </c>
      <c r="AK424" s="19">
        <v>61</v>
      </c>
      <c r="AL424" s="19" t="s">
        <v>15</v>
      </c>
      <c r="AM424" s="19" t="s">
        <v>4536</v>
      </c>
      <c r="AN424" s="19">
        <v>4</v>
      </c>
      <c r="AO424" s="22"/>
      <c r="AP424" s="19" t="s">
        <v>201</v>
      </c>
      <c r="AQ424" s="19" t="s">
        <v>140</v>
      </c>
      <c r="AR424" s="19" t="s">
        <v>60</v>
      </c>
      <c r="AS424" s="19" t="s">
        <v>55</v>
      </c>
      <c r="AT424" s="19" t="s">
        <v>61</v>
      </c>
      <c r="AU424" s="19" t="s">
        <v>179</v>
      </c>
      <c r="AV424" s="19" t="s">
        <v>63</v>
      </c>
      <c r="AW424" s="19" t="s">
        <v>63</v>
      </c>
      <c r="AX424" s="19" t="s">
        <v>63</v>
      </c>
      <c r="AY424" s="19" t="s">
        <v>64</v>
      </c>
      <c r="AZ424" s="19" t="s">
        <v>3822</v>
      </c>
      <c r="BA424" s="21">
        <v>45232</v>
      </c>
      <c r="BB424" s="19">
        <v>11</v>
      </c>
      <c r="BC424" s="19">
        <v>2023</v>
      </c>
      <c r="BD424" s="19" t="s">
        <v>63</v>
      </c>
      <c r="BE424" s="19" t="s">
        <v>63</v>
      </c>
      <c r="BF424" s="19" t="s">
        <v>63</v>
      </c>
      <c r="BG424" s="19" t="s">
        <v>64</v>
      </c>
      <c r="BH424" s="22" t="s">
        <v>4513</v>
      </c>
      <c r="BI424" s="22" t="s">
        <v>4513</v>
      </c>
      <c r="BJ424" s="22"/>
      <c r="BK424" s="22"/>
      <c r="BL424" s="19" t="s">
        <v>4513</v>
      </c>
      <c r="BM424" s="22" t="s">
        <v>4513</v>
      </c>
      <c r="BN424" s="22" t="s">
        <v>4513</v>
      </c>
      <c r="BO424" s="22"/>
      <c r="BP424" s="22"/>
      <c r="BQ424" s="19" t="s">
        <v>64</v>
      </c>
      <c r="BR424" s="22"/>
      <c r="BS424" s="22"/>
      <c r="BT424" s="19">
        <v>37</v>
      </c>
      <c r="BU424" s="22"/>
      <c r="BV424" s="19"/>
      <c r="BW424" s="19"/>
      <c r="BX424" s="19">
        <v>2023</v>
      </c>
      <c r="BY424" s="95" t="str">
        <f>IFERROR(
IF(OR(AZ424="anulado",AZ424="stand by"),CONCATENATE(AZ424,": ",AT424),
IF(OR(YEAR(BA424)=2022,YEAR(BA424)=2023),CONCATENATE("Se activó en ",YEAR(BA424)),
IF(AND(OR(AZ424="En proceso",AZ424="facturando"),AND(AV424="-",BA424="")),"Por revisar",
IF(BA424="",IF(AV424="NUEVAS",CONCATENATE("Estado: ",AZ424,", ",AV424),
IF(AX424=Meses!$A$3,"Por revisar",
IF(AT424="","Sin registro","En programación Frcst."))),"En programación")))),
"Error")</f>
        <v>Se activó en 2023</v>
      </c>
      <c r="BZ424" s="14" t="str">
        <f t="shared" si="18"/>
        <v/>
      </c>
      <c r="CA424" s="95" t="str">
        <f>IF(BY424="En programación Frcst.",VLOOKUP(AX424,Meses!$A$1:$H$14,3+HLOOKUP(Cronograma!AV424,Meses!$D$1:$G$2,2,FALSE),FALSE),
IF(BY424="En programación",BA424,""))</f>
        <v/>
      </c>
      <c r="CB424" s="95" t="str">
        <f t="shared" si="19"/>
        <v/>
      </c>
      <c r="CC424" s="91" t="str">
        <f>IFERROR(
(VLOOKUP(MONTH(CA424),Meses!$B$3:$C$14,2,FALSE)-DAY(CA424))/VLOOKUP(MONTH(CA424),Meses!$B$3:$C$14,2,FALSE)*CD424,
"")</f>
        <v/>
      </c>
      <c r="CD424" s="92">
        <f t="shared" si="20"/>
        <v>423</v>
      </c>
    </row>
    <row r="425" spans="1:82" ht="63" thickBot="1" x14ac:dyDescent="0.6">
      <c r="A425" s="25" t="s">
        <v>837</v>
      </c>
      <c r="B425" s="40" t="s">
        <v>1204</v>
      </c>
      <c r="C425" s="25" t="s">
        <v>1205</v>
      </c>
      <c r="D425" s="25" t="s">
        <v>53</v>
      </c>
      <c r="E425" s="26">
        <v>45044</v>
      </c>
      <c r="F425" s="26">
        <v>45044</v>
      </c>
      <c r="G425" s="26">
        <v>45050</v>
      </c>
      <c r="H425" s="26">
        <v>45020</v>
      </c>
      <c r="I425" s="26">
        <v>45081</v>
      </c>
      <c r="J425" s="26">
        <v>45081</v>
      </c>
      <c r="K425" s="120" t="s">
        <v>4534</v>
      </c>
      <c r="L425" s="25">
        <v>2023101849</v>
      </c>
      <c r="M425" s="26">
        <v>45213</v>
      </c>
      <c r="N425" s="26">
        <v>45232</v>
      </c>
      <c r="O425" s="25" t="s">
        <v>409</v>
      </c>
      <c r="P425" s="25" t="s">
        <v>199</v>
      </c>
      <c r="Q425" s="25" t="s">
        <v>55</v>
      </c>
      <c r="R425" s="25">
        <v>1331</v>
      </c>
      <c r="S425" s="25" t="s">
        <v>4535</v>
      </c>
      <c r="T425" s="25" t="s">
        <v>4535</v>
      </c>
      <c r="U425" s="25" t="e">
        <v>#NAME?</v>
      </c>
      <c r="V425" s="25" t="s">
        <v>80</v>
      </c>
      <c r="W425" s="25" t="s">
        <v>129</v>
      </c>
      <c r="X425" s="23">
        <v>45072</v>
      </c>
      <c r="Y425" s="23">
        <v>45079</v>
      </c>
      <c r="Z425" s="23">
        <v>45072</v>
      </c>
      <c r="AA425" s="23">
        <v>45072</v>
      </c>
      <c r="AB425" s="25" t="s">
        <v>58</v>
      </c>
      <c r="AC425" s="23">
        <v>45075</v>
      </c>
      <c r="AD425" s="25" t="s">
        <v>58</v>
      </c>
      <c r="AE425" s="23">
        <v>45077</v>
      </c>
      <c r="AF425" s="25" t="s">
        <v>58</v>
      </c>
      <c r="AG425" s="23">
        <v>45077</v>
      </c>
      <c r="AH425" s="26">
        <v>45081</v>
      </c>
      <c r="AI425" s="25">
        <v>37</v>
      </c>
      <c r="AJ425" s="25">
        <v>-30</v>
      </c>
      <c r="AK425" s="25">
        <v>61</v>
      </c>
      <c r="AL425" s="25" t="s">
        <v>15</v>
      </c>
      <c r="AM425" s="25" t="s">
        <v>4536</v>
      </c>
      <c r="AN425" s="25">
        <v>4</v>
      </c>
      <c r="AO425" s="27"/>
      <c r="AP425" s="25" t="s">
        <v>201</v>
      </c>
      <c r="AQ425" s="25" t="s">
        <v>140</v>
      </c>
      <c r="AR425" s="25" t="s">
        <v>60</v>
      </c>
      <c r="AS425" s="25" t="s">
        <v>55</v>
      </c>
      <c r="AT425" s="25" t="s">
        <v>61</v>
      </c>
      <c r="AU425" s="25" t="s">
        <v>179</v>
      </c>
      <c r="AV425" s="25" t="s">
        <v>63</v>
      </c>
      <c r="AW425" s="25" t="s">
        <v>63</v>
      </c>
      <c r="AX425" s="25" t="s">
        <v>63</v>
      </c>
      <c r="AY425" s="25" t="s">
        <v>64</v>
      </c>
      <c r="AZ425" s="25" t="s">
        <v>3822</v>
      </c>
      <c r="BA425" s="26">
        <v>45232</v>
      </c>
      <c r="BB425" s="25">
        <v>11</v>
      </c>
      <c r="BC425" s="25">
        <v>2023</v>
      </c>
      <c r="BD425" s="25" t="s">
        <v>63</v>
      </c>
      <c r="BE425" s="25" t="s">
        <v>63</v>
      </c>
      <c r="BF425" s="25" t="s">
        <v>63</v>
      </c>
      <c r="BG425" s="25" t="s">
        <v>64</v>
      </c>
      <c r="BH425" s="27" t="s">
        <v>4513</v>
      </c>
      <c r="BI425" s="27" t="s">
        <v>4513</v>
      </c>
      <c r="BJ425" s="27"/>
      <c r="BK425" s="27"/>
      <c r="BL425" s="25" t="s">
        <v>4513</v>
      </c>
      <c r="BM425" s="27" t="s">
        <v>4513</v>
      </c>
      <c r="BN425" s="27" t="s">
        <v>4513</v>
      </c>
      <c r="BO425" s="27"/>
      <c r="BP425" s="27"/>
      <c r="BQ425" s="25" t="s">
        <v>64</v>
      </c>
      <c r="BR425" s="27"/>
      <c r="BS425" s="27"/>
      <c r="BT425" s="25">
        <v>37</v>
      </c>
      <c r="BU425" s="27"/>
      <c r="BV425" s="25"/>
      <c r="BW425" s="25"/>
      <c r="BX425" s="25">
        <v>2023</v>
      </c>
      <c r="BY425" s="95" t="str">
        <f>IFERROR(
IF(OR(AZ425="anulado",AZ425="stand by"),CONCATENATE(AZ425,": ",AT425),
IF(OR(YEAR(BA425)=2022,YEAR(BA425)=2023),CONCATENATE("Se activó en ",YEAR(BA425)),
IF(AND(OR(AZ425="En proceso",AZ425="facturando"),AND(AV425="-",BA425="")),"Por revisar",
IF(BA425="",IF(AV425="NUEVAS",CONCATENATE("Estado: ",AZ425,", ",AV425),
IF(AX425=Meses!$A$3,"Por revisar",
IF(AT425="","Sin registro","En programación Frcst."))),"En programación")))),
"Error")</f>
        <v>Se activó en 2023</v>
      </c>
      <c r="BZ425" s="14" t="str">
        <f t="shared" si="18"/>
        <v/>
      </c>
      <c r="CA425" s="95" t="str">
        <f>IF(BY425="En programación Frcst.",VLOOKUP(AX425,Meses!$A$1:$H$14,3+HLOOKUP(Cronograma!AV425,Meses!$D$1:$G$2,2,FALSE),FALSE),
IF(BY425="En programación",BA425,""))</f>
        <v/>
      </c>
      <c r="CB425" s="95" t="str">
        <f t="shared" si="19"/>
        <v/>
      </c>
      <c r="CC425" s="91" t="str">
        <f>IFERROR(
(VLOOKUP(MONTH(CA425),Meses!$B$3:$C$14,2,FALSE)-DAY(CA425))/VLOOKUP(MONTH(CA425),Meses!$B$3:$C$14,2,FALSE)*CD425,
"")</f>
        <v/>
      </c>
      <c r="CD425" s="92">
        <f t="shared" si="20"/>
        <v>1331</v>
      </c>
    </row>
    <row r="426" spans="1:82" ht="47.4" thickBot="1" x14ac:dyDescent="0.6">
      <c r="A426" s="19" t="s">
        <v>837</v>
      </c>
      <c r="B426" s="40" t="s">
        <v>1206</v>
      </c>
      <c r="C426" s="19" t="s">
        <v>1207</v>
      </c>
      <c r="D426" s="19" t="s">
        <v>53</v>
      </c>
      <c r="E426" s="21">
        <v>45044</v>
      </c>
      <c r="F426" s="21">
        <v>45044</v>
      </c>
      <c r="G426" s="21">
        <v>45050</v>
      </c>
      <c r="H426" s="21">
        <v>45020</v>
      </c>
      <c r="I426" s="21">
        <v>45081</v>
      </c>
      <c r="J426" s="21">
        <v>45081</v>
      </c>
      <c r="K426" s="119" t="s">
        <v>4534</v>
      </c>
      <c r="L426" s="19">
        <v>2023101849</v>
      </c>
      <c r="M426" s="21">
        <v>45213</v>
      </c>
      <c r="N426" s="21">
        <v>45232</v>
      </c>
      <c r="O426" s="19" t="s">
        <v>409</v>
      </c>
      <c r="P426" s="19" t="s">
        <v>199</v>
      </c>
      <c r="Q426" s="19" t="s">
        <v>55</v>
      </c>
      <c r="R426" s="19">
        <v>169</v>
      </c>
      <c r="S426" s="19" t="s">
        <v>4535</v>
      </c>
      <c r="T426" s="19" t="s">
        <v>4535</v>
      </c>
      <c r="U426" s="19" t="e">
        <v>#NAME?</v>
      </c>
      <c r="V426" s="19" t="s">
        <v>80</v>
      </c>
      <c r="W426" s="19" t="s">
        <v>129</v>
      </c>
      <c r="X426" s="23">
        <v>45072</v>
      </c>
      <c r="Y426" s="23">
        <v>45079</v>
      </c>
      <c r="Z426" s="23">
        <v>45072</v>
      </c>
      <c r="AA426" s="23">
        <v>45072</v>
      </c>
      <c r="AB426" s="19" t="s">
        <v>58</v>
      </c>
      <c r="AC426" s="23">
        <v>45075</v>
      </c>
      <c r="AD426" s="19" t="s">
        <v>58</v>
      </c>
      <c r="AE426" s="23">
        <v>45077</v>
      </c>
      <c r="AF426" s="19" t="s">
        <v>58</v>
      </c>
      <c r="AG426" s="23">
        <v>45077</v>
      </c>
      <c r="AH426" s="21">
        <v>45081</v>
      </c>
      <c r="AI426" s="19">
        <v>37</v>
      </c>
      <c r="AJ426" s="19">
        <v>-30</v>
      </c>
      <c r="AK426" s="19">
        <v>61</v>
      </c>
      <c r="AL426" s="19" t="s">
        <v>15</v>
      </c>
      <c r="AM426" s="19" t="s">
        <v>4536</v>
      </c>
      <c r="AN426" s="19">
        <v>4</v>
      </c>
      <c r="AO426" s="22"/>
      <c r="AP426" s="19" t="s">
        <v>201</v>
      </c>
      <c r="AQ426" s="19" t="s">
        <v>140</v>
      </c>
      <c r="AR426" s="19" t="s">
        <v>60</v>
      </c>
      <c r="AS426" s="19" t="s">
        <v>55</v>
      </c>
      <c r="AT426" s="19" t="s">
        <v>61</v>
      </c>
      <c r="AU426" s="19" t="s">
        <v>179</v>
      </c>
      <c r="AV426" s="19" t="s">
        <v>63</v>
      </c>
      <c r="AW426" s="19" t="s">
        <v>63</v>
      </c>
      <c r="AX426" s="19" t="s">
        <v>63</v>
      </c>
      <c r="AY426" s="19" t="s">
        <v>64</v>
      </c>
      <c r="AZ426" s="19" t="s">
        <v>3822</v>
      </c>
      <c r="BA426" s="21">
        <v>45232</v>
      </c>
      <c r="BB426" s="19">
        <v>11</v>
      </c>
      <c r="BC426" s="19">
        <v>2023</v>
      </c>
      <c r="BD426" s="19" t="s">
        <v>63</v>
      </c>
      <c r="BE426" s="19" t="s">
        <v>63</v>
      </c>
      <c r="BF426" s="19" t="s">
        <v>63</v>
      </c>
      <c r="BG426" s="19" t="s">
        <v>64</v>
      </c>
      <c r="BH426" s="22" t="s">
        <v>4513</v>
      </c>
      <c r="BI426" s="22" t="s">
        <v>4513</v>
      </c>
      <c r="BJ426" s="22"/>
      <c r="BK426" s="22"/>
      <c r="BL426" s="19" t="s">
        <v>4513</v>
      </c>
      <c r="BM426" s="22" t="s">
        <v>4513</v>
      </c>
      <c r="BN426" s="22" t="s">
        <v>4513</v>
      </c>
      <c r="BO426" s="22"/>
      <c r="BP426" s="22"/>
      <c r="BQ426" s="19" t="s">
        <v>64</v>
      </c>
      <c r="BR426" s="22"/>
      <c r="BS426" s="22"/>
      <c r="BT426" s="19">
        <v>37</v>
      </c>
      <c r="BU426" s="22"/>
      <c r="BV426" s="19"/>
      <c r="BW426" s="19"/>
      <c r="BX426" s="19">
        <v>2023</v>
      </c>
      <c r="BY426" s="95" t="str">
        <f>IFERROR(
IF(OR(AZ426="anulado",AZ426="stand by"),CONCATENATE(AZ426,": ",AT426),
IF(OR(YEAR(BA426)=2022,YEAR(BA426)=2023),CONCATENATE("Se activó en ",YEAR(BA426)),
IF(AND(OR(AZ426="En proceso",AZ426="facturando"),AND(AV426="-",BA426="")),"Por revisar",
IF(BA426="",IF(AV426="NUEVAS",CONCATENATE("Estado: ",AZ426,", ",AV426),
IF(AX426=Meses!$A$3,"Por revisar",
IF(AT426="","Sin registro","En programación Frcst."))),"En programación")))),
"Error")</f>
        <v>Se activó en 2023</v>
      </c>
      <c r="BZ426" s="14" t="str">
        <f t="shared" si="18"/>
        <v/>
      </c>
      <c r="CA426" s="95" t="str">
        <f>IF(BY426="En programación Frcst.",VLOOKUP(AX426,Meses!$A$1:$H$14,3+HLOOKUP(Cronograma!AV426,Meses!$D$1:$G$2,2,FALSE),FALSE),
IF(BY426="En programación",BA426,""))</f>
        <v/>
      </c>
      <c r="CB426" s="95" t="str">
        <f t="shared" si="19"/>
        <v/>
      </c>
      <c r="CC426" s="91" t="str">
        <f>IFERROR(
(VLOOKUP(MONTH(CA426),Meses!$B$3:$C$14,2,FALSE)-DAY(CA426))/VLOOKUP(MONTH(CA426),Meses!$B$3:$C$14,2,FALSE)*CD426,
"")</f>
        <v/>
      </c>
      <c r="CD426" s="92">
        <f t="shared" si="20"/>
        <v>169</v>
      </c>
    </row>
    <row r="427" spans="1:82" ht="47.4" thickBot="1" x14ac:dyDescent="0.6">
      <c r="A427" s="25" t="s">
        <v>837</v>
      </c>
      <c r="B427" s="40" t="s">
        <v>1208</v>
      </c>
      <c r="C427" s="25" t="s">
        <v>1209</v>
      </c>
      <c r="D427" s="25" t="s">
        <v>53</v>
      </c>
      <c r="E427" s="26">
        <v>45044</v>
      </c>
      <c r="F427" s="26">
        <v>45044</v>
      </c>
      <c r="G427" s="26">
        <v>45050</v>
      </c>
      <c r="H427" s="26">
        <v>45020</v>
      </c>
      <c r="I427" s="26">
        <v>45081</v>
      </c>
      <c r="J427" s="26">
        <v>45081</v>
      </c>
      <c r="K427" s="120" t="s">
        <v>4534</v>
      </c>
      <c r="L427" s="25">
        <v>2023101849</v>
      </c>
      <c r="M427" s="26">
        <v>45213</v>
      </c>
      <c r="N427" s="26">
        <v>45232</v>
      </c>
      <c r="O427" s="25" t="s">
        <v>409</v>
      </c>
      <c r="P427" s="25" t="s">
        <v>199</v>
      </c>
      <c r="Q427" s="25" t="s">
        <v>55</v>
      </c>
      <c r="R427" s="25">
        <v>175</v>
      </c>
      <c r="S427" s="25" t="s">
        <v>4535</v>
      </c>
      <c r="T427" s="25" t="s">
        <v>4535</v>
      </c>
      <c r="U427" s="25" t="e">
        <v>#NAME?</v>
      </c>
      <c r="V427" s="25" t="s">
        <v>80</v>
      </c>
      <c r="W427" s="25" t="s">
        <v>129</v>
      </c>
      <c r="X427" s="23">
        <v>45072</v>
      </c>
      <c r="Y427" s="23">
        <v>45079</v>
      </c>
      <c r="Z427" s="23">
        <v>45072</v>
      </c>
      <c r="AA427" s="23">
        <v>45072</v>
      </c>
      <c r="AB427" s="25" t="s">
        <v>58</v>
      </c>
      <c r="AC427" s="23">
        <v>45075</v>
      </c>
      <c r="AD427" s="25" t="s">
        <v>58</v>
      </c>
      <c r="AE427" s="23">
        <v>45077</v>
      </c>
      <c r="AF427" s="25" t="s">
        <v>58</v>
      </c>
      <c r="AG427" s="23">
        <v>45077</v>
      </c>
      <c r="AH427" s="26">
        <v>45081</v>
      </c>
      <c r="AI427" s="25">
        <v>37</v>
      </c>
      <c r="AJ427" s="25">
        <v>-30</v>
      </c>
      <c r="AK427" s="25">
        <v>61</v>
      </c>
      <c r="AL427" s="25" t="s">
        <v>15</v>
      </c>
      <c r="AM427" s="25" t="s">
        <v>4536</v>
      </c>
      <c r="AN427" s="25">
        <v>4</v>
      </c>
      <c r="AO427" s="27"/>
      <c r="AP427" s="25" t="s">
        <v>201</v>
      </c>
      <c r="AQ427" s="25" t="s">
        <v>140</v>
      </c>
      <c r="AR427" s="25" t="s">
        <v>60</v>
      </c>
      <c r="AS427" s="25" t="s">
        <v>55</v>
      </c>
      <c r="AT427" s="25" t="s">
        <v>61</v>
      </c>
      <c r="AU427" s="25" t="s">
        <v>179</v>
      </c>
      <c r="AV427" s="25" t="s">
        <v>63</v>
      </c>
      <c r="AW427" s="25" t="s">
        <v>63</v>
      </c>
      <c r="AX427" s="25" t="s">
        <v>63</v>
      </c>
      <c r="AY427" s="25" t="s">
        <v>64</v>
      </c>
      <c r="AZ427" s="25" t="s">
        <v>3822</v>
      </c>
      <c r="BA427" s="26">
        <v>45232</v>
      </c>
      <c r="BB427" s="25">
        <v>11</v>
      </c>
      <c r="BC427" s="25">
        <v>2023</v>
      </c>
      <c r="BD427" s="25" t="s">
        <v>63</v>
      </c>
      <c r="BE427" s="25" t="s">
        <v>63</v>
      </c>
      <c r="BF427" s="25" t="s">
        <v>63</v>
      </c>
      <c r="BG427" s="25" t="s">
        <v>64</v>
      </c>
      <c r="BH427" s="27" t="s">
        <v>4513</v>
      </c>
      <c r="BI427" s="27" t="s">
        <v>4513</v>
      </c>
      <c r="BJ427" s="27"/>
      <c r="BK427" s="27"/>
      <c r="BL427" s="25" t="s">
        <v>4513</v>
      </c>
      <c r="BM427" s="27" t="s">
        <v>4513</v>
      </c>
      <c r="BN427" s="27" t="s">
        <v>4513</v>
      </c>
      <c r="BO427" s="27"/>
      <c r="BP427" s="27"/>
      <c r="BQ427" s="25" t="s">
        <v>64</v>
      </c>
      <c r="BR427" s="27"/>
      <c r="BS427" s="27"/>
      <c r="BT427" s="25">
        <v>37</v>
      </c>
      <c r="BU427" s="27"/>
      <c r="BV427" s="25"/>
      <c r="BW427" s="25"/>
      <c r="BX427" s="25">
        <v>2023</v>
      </c>
      <c r="BY427" s="95" t="str">
        <f>IFERROR(
IF(OR(AZ427="anulado",AZ427="stand by"),CONCATENATE(AZ427,": ",AT427),
IF(OR(YEAR(BA427)=2022,YEAR(BA427)=2023),CONCATENATE("Se activó en ",YEAR(BA427)),
IF(AND(OR(AZ427="En proceso",AZ427="facturando"),AND(AV427="-",BA427="")),"Por revisar",
IF(BA427="",IF(AV427="NUEVAS",CONCATENATE("Estado: ",AZ427,", ",AV427),
IF(AX427=Meses!$A$3,"Por revisar",
IF(AT427="","Sin registro","En programación Frcst."))),"En programación")))),
"Error")</f>
        <v>Se activó en 2023</v>
      </c>
      <c r="BZ427" s="14" t="str">
        <f t="shared" si="18"/>
        <v/>
      </c>
      <c r="CA427" s="95" t="str">
        <f>IF(BY427="En programación Frcst.",VLOOKUP(AX427,Meses!$A$1:$H$14,3+HLOOKUP(Cronograma!AV427,Meses!$D$1:$G$2,2,FALSE),FALSE),
IF(BY427="En programación",BA427,""))</f>
        <v/>
      </c>
      <c r="CB427" s="95" t="str">
        <f t="shared" si="19"/>
        <v/>
      </c>
      <c r="CC427" s="91" t="str">
        <f>IFERROR(
(VLOOKUP(MONTH(CA427),Meses!$B$3:$C$14,2,FALSE)-DAY(CA427))/VLOOKUP(MONTH(CA427),Meses!$B$3:$C$14,2,FALSE)*CD427,
"")</f>
        <v/>
      </c>
      <c r="CD427" s="92">
        <f t="shared" si="20"/>
        <v>175</v>
      </c>
    </row>
    <row r="428" spans="1:82" ht="47.4" thickBot="1" x14ac:dyDescent="0.6">
      <c r="A428" s="19" t="s">
        <v>837</v>
      </c>
      <c r="B428" s="19" t="s">
        <v>1210</v>
      </c>
      <c r="C428" s="19" t="s">
        <v>1211</v>
      </c>
      <c r="D428" s="19" t="s">
        <v>53</v>
      </c>
      <c r="E428" s="21">
        <v>45044</v>
      </c>
      <c r="F428" s="21">
        <v>45044</v>
      </c>
      <c r="G428" s="21">
        <v>45050</v>
      </c>
      <c r="H428" s="21">
        <v>45020</v>
      </c>
      <c r="I428" s="21">
        <v>45081</v>
      </c>
      <c r="J428" s="21">
        <v>45081</v>
      </c>
      <c r="K428" s="119" t="s">
        <v>4534</v>
      </c>
      <c r="L428" s="19">
        <v>2023102245</v>
      </c>
      <c r="M428" s="21">
        <v>45213</v>
      </c>
      <c r="N428" s="21">
        <v>45225</v>
      </c>
      <c r="O428" s="19" t="s">
        <v>409</v>
      </c>
      <c r="P428" s="19" t="s">
        <v>199</v>
      </c>
      <c r="Q428" s="19" t="s">
        <v>55</v>
      </c>
      <c r="R428" s="19">
        <v>226</v>
      </c>
      <c r="S428" s="19" t="s">
        <v>4535</v>
      </c>
      <c r="T428" s="19" t="s">
        <v>4535</v>
      </c>
      <c r="U428" s="19" t="e">
        <v>#NAME?</v>
      </c>
      <c r="V428" s="19" t="s">
        <v>80</v>
      </c>
      <c r="W428" s="19" t="s">
        <v>129</v>
      </c>
      <c r="X428" s="23">
        <v>45072</v>
      </c>
      <c r="Y428" s="23">
        <v>45079</v>
      </c>
      <c r="Z428" s="23">
        <v>45072</v>
      </c>
      <c r="AA428" s="23">
        <v>45072</v>
      </c>
      <c r="AB428" s="19" t="s">
        <v>58</v>
      </c>
      <c r="AC428" s="23">
        <v>45075</v>
      </c>
      <c r="AD428" s="19" t="s">
        <v>58</v>
      </c>
      <c r="AE428" s="23">
        <v>45077</v>
      </c>
      <c r="AF428" s="19" t="s">
        <v>58</v>
      </c>
      <c r="AG428" s="23">
        <v>45077</v>
      </c>
      <c r="AH428" s="21">
        <v>45081</v>
      </c>
      <c r="AI428" s="19">
        <v>37</v>
      </c>
      <c r="AJ428" s="19">
        <v>-30</v>
      </c>
      <c r="AK428" s="19">
        <v>61</v>
      </c>
      <c r="AL428" s="19" t="s">
        <v>15</v>
      </c>
      <c r="AM428" s="19" t="s">
        <v>4536</v>
      </c>
      <c r="AN428" s="19">
        <v>4</v>
      </c>
      <c r="AO428" s="22"/>
      <c r="AP428" s="19" t="s">
        <v>201</v>
      </c>
      <c r="AQ428" s="19" t="s">
        <v>140</v>
      </c>
      <c r="AR428" s="19" t="s">
        <v>60</v>
      </c>
      <c r="AS428" s="19" t="s">
        <v>55</v>
      </c>
      <c r="AT428" s="19" t="s">
        <v>61</v>
      </c>
      <c r="AU428" s="19" t="s">
        <v>179</v>
      </c>
      <c r="AV428" s="19" t="s">
        <v>63</v>
      </c>
      <c r="AW428" s="19" t="s">
        <v>63</v>
      </c>
      <c r="AX428" s="19" t="s">
        <v>63</v>
      </c>
      <c r="AY428" s="19" t="s">
        <v>64</v>
      </c>
      <c r="AZ428" s="19" t="s">
        <v>3822</v>
      </c>
      <c r="BA428" s="21">
        <v>45225</v>
      </c>
      <c r="BB428" s="19">
        <v>10</v>
      </c>
      <c r="BC428" s="19">
        <v>2023</v>
      </c>
      <c r="BD428" s="19" t="s">
        <v>63</v>
      </c>
      <c r="BE428" s="19" t="s">
        <v>63</v>
      </c>
      <c r="BF428" s="19" t="s">
        <v>63</v>
      </c>
      <c r="BG428" s="19" t="s">
        <v>64</v>
      </c>
      <c r="BH428" s="22" t="s">
        <v>4513</v>
      </c>
      <c r="BI428" s="22" t="s">
        <v>4513</v>
      </c>
      <c r="BJ428" s="22"/>
      <c r="BK428" s="22"/>
      <c r="BL428" s="19" t="s">
        <v>4513</v>
      </c>
      <c r="BM428" s="22" t="s">
        <v>4513</v>
      </c>
      <c r="BN428" s="22" t="s">
        <v>4513</v>
      </c>
      <c r="BO428" s="22"/>
      <c r="BP428" s="22"/>
      <c r="BQ428" s="19" t="s">
        <v>64</v>
      </c>
      <c r="BR428" s="22"/>
      <c r="BS428" s="22"/>
      <c r="BT428" s="19">
        <v>37</v>
      </c>
      <c r="BU428" s="22"/>
      <c r="BV428" s="19"/>
      <c r="BW428" s="19"/>
      <c r="BX428" s="19">
        <v>2023</v>
      </c>
      <c r="BY428" s="95" t="str">
        <f>IFERROR(
IF(OR(AZ428="anulado",AZ428="stand by"),CONCATENATE(AZ428,": ",AT428),
IF(OR(YEAR(BA428)=2022,YEAR(BA428)=2023),CONCATENATE("Se activó en ",YEAR(BA428)),
IF(AND(OR(AZ428="En proceso",AZ428="facturando"),AND(AV428="-",BA428="")),"Por revisar",
IF(BA428="",IF(AV428="NUEVAS",CONCATENATE("Estado: ",AZ428,", ",AV428),
IF(AX428=Meses!$A$3,"Por revisar",
IF(AT428="","Sin registro","En programación Frcst."))),"En programación")))),
"Error")</f>
        <v>Se activó en 2023</v>
      </c>
      <c r="BZ428" s="14" t="str">
        <f t="shared" si="18"/>
        <v/>
      </c>
      <c r="CA428" s="95" t="str">
        <f>IF(BY428="En programación Frcst.",VLOOKUP(AX428,Meses!$A$1:$H$14,3+HLOOKUP(Cronograma!AV428,Meses!$D$1:$G$2,2,FALSE),FALSE),
IF(BY428="En programación",BA428,""))</f>
        <v/>
      </c>
      <c r="CB428" s="95" t="str">
        <f t="shared" si="19"/>
        <v/>
      </c>
      <c r="CC428" s="91" t="str">
        <f>IFERROR(
(VLOOKUP(MONTH(CA428),Meses!$B$3:$C$14,2,FALSE)-DAY(CA428))/VLOOKUP(MONTH(CA428),Meses!$B$3:$C$14,2,FALSE)*CD428,
"")</f>
        <v/>
      </c>
      <c r="CD428" s="92">
        <f t="shared" si="20"/>
        <v>226</v>
      </c>
    </row>
    <row r="429" spans="1:82" ht="47.4" thickBot="1" x14ac:dyDescent="0.6">
      <c r="A429" s="25" t="s">
        <v>837</v>
      </c>
      <c r="B429" s="25" t="s">
        <v>1212</v>
      </c>
      <c r="C429" s="25" t="s">
        <v>1213</v>
      </c>
      <c r="D429" s="25" t="s">
        <v>53</v>
      </c>
      <c r="E429" s="26">
        <v>45044</v>
      </c>
      <c r="F429" s="26">
        <v>45044</v>
      </c>
      <c r="G429" s="26">
        <v>45050</v>
      </c>
      <c r="H429" s="26">
        <v>45020</v>
      </c>
      <c r="I429" s="26">
        <v>45081</v>
      </c>
      <c r="J429" s="26">
        <v>45081</v>
      </c>
      <c r="K429" s="120" t="s">
        <v>4534</v>
      </c>
      <c r="L429" s="25">
        <v>2023102245</v>
      </c>
      <c r="M429" s="26">
        <v>45213</v>
      </c>
      <c r="N429" s="26">
        <v>45225</v>
      </c>
      <c r="O429" s="25" t="s">
        <v>409</v>
      </c>
      <c r="P429" s="25" t="s">
        <v>199</v>
      </c>
      <c r="Q429" s="25" t="s">
        <v>55</v>
      </c>
      <c r="R429" s="25">
        <v>303</v>
      </c>
      <c r="S429" s="25" t="s">
        <v>4535</v>
      </c>
      <c r="T429" s="25" t="s">
        <v>4535</v>
      </c>
      <c r="U429" s="25" t="e">
        <v>#NAME?</v>
      </c>
      <c r="V429" s="25" t="s">
        <v>80</v>
      </c>
      <c r="W429" s="25" t="s">
        <v>129</v>
      </c>
      <c r="X429" s="23">
        <v>45072</v>
      </c>
      <c r="Y429" s="23">
        <v>45079</v>
      </c>
      <c r="Z429" s="23">
        <v>45072</v>
      </c>
      <c r="AA429" s="23">
        <v>45072</v>
      </c>
      <c r="AB429" s="25" t="s">
        <v>58</v>
      </c>
      <c r="AC429" s="23">
        <v>45075</v>
      </c>
      <c r="AD429" s="25" t="s">
        <v>58</v>
      </c>
      <c r="AE429" s="23">
        <v>45077</v>
      </c>
      <c r="AF429" s="25" t="s">
        <v>58</v>
      </c>
      <c r="AG429" s="23">
        <v>45077</v>
      </c>
      <c r="AH429" s="26">
        <v>45081</v>
      </c>
      <c r="AI429" s="25">
        <v>37</v>
      </c>
      <c r="AJ429" s="25">
        <v>-30</v>
      </c>
      <c r="AK429" s="25">
        <v>61</v>
      </c>
      <c r="AL429" s="25" t="s">
        <v>15</v>
      </c>
      <c r="AM429" s="25" t="s">
        <v>4536</v>
      </c>
      <c r="AN429" s="25">
        <v>4</v>
      </c>
      <c r="AO429" s="27"/>
      <c r="AP429" s="25" t="s">
        <v>201</v>
      </c>
      <c r="AQ429" s="25" t="s">
        <v>140</v>
      </c>
      <c r="AR429" s="25" t="s">
        <v>60</v>
      </c>
      <c r="AS429" s="25" t="s">
        <v>55</v>
      </c>
      <c r="AT429" s="25" t="s">
        <v>61</v>
      </c>
      <c r="AU429" s="25" t="s">
        <v>179</v>
      </c>
      <c r="AV429" s="25" t="s">
        <v>63</v>
      </c>
      <c r="AW429" s="25" t="s">
        <v>63</v>
      </c>
      <c r="AX429" s="25" t="s">
        <v>63</v>
      </c>
      <c r="AY429" s="25" t="s">
        <v>64</v>
      </c>
      <c r="AZ429" s="25" t="s">
        <v>3822</v>
      </c>
      <c r="BA429" s="26">
        <v>45225</v>
      </c>
      <c r="BB429" s="25">
        <v>10</v>
      </c>
      <c r="BC429" s="25">
        <v>2023</v>
      </c>
      <c r="BD429" s="25" t="s">
        <v>63</v>
      </c>
      <c r="BE429" s="25" t="s">
        <v>63</v>
      </c>
      <c r="BF429" s="25" t="s">
        <v>63</v>
      </c>
      <c r="BG429" s="25" t="s">
        <v>64</v>
      </c>
      <c r="BH429" s="27" t="s">
        <v>4513</v>
      </c>
      <c r="BI429" s="27" t="s">
        <v>4513</v>
      </c>
      <c r="BJ429" s="27"/>
      <c r="BK429" s="27"/>
      <c r="BL429" s="25" t="s">
        <v>4513</v>
      </c>
      <c r="BM429" s="27" t="s">
        <v>4513</v>
      </c>
      <c r="BN429" s="27" t="s">
        <v>4513</v>
      </c>
      <c r="BO429" s="27"/>
      <c r="BP429" s="27"/>
      <c r="BQ429" s="25" t="s">
        <v>64</v>
      </c>
      <c r="BR429" s="27"/>
      <c r="BS429" s="27"/>
      <c r="BT429" s="25">
        <v>37</v>
      </c>
      <c r="BU429" s="27"/>
      <c r="BV429" s="25"/>
      <c r="BW429" s="25"/>
      <c r="BX429" s="25">
        <v>2023</v>
      </c>
      <c r="BY429" s="95" t="str">
        <f>IFERROR(
IF(OR(AZ429="anulado",AZ429="stand by"),CONCATENATE(AZ429,": ",AT429),
IF(OR(YEAR(BA429)=2022,YEAR(BA429)=2023),CONCATENATE("Se activó en ",YEAR(BA429)),
IF(AND(OR(AZ429="En proceso",AZ429="facturando"),AND(AV429="-",BA429="")),"Por revisar",
IF(BA429="",IF(AV429="NUEVAS",CONCATENATE("Estado: ",AZ429,", ",AV429),
IF(AX429=Meses!$A$3,"Por revisar",
IF(AT429="","Sin registro","En programación Frcst."))),"En programación")))),
"Error")</f>
        <v>Se activó en 2023</v>
      </c>
      <c r="BZ429" s="14" t="str">
        <f t="shared" si="18"/>
        <v/>
      </c>
      <c r="CA429" s="95" t="str">
        <f>IF(BY429="En programación Frcst.",VLOOKUP(AX429,Meses!$A$1:$H$14,3+HLOOKUP(Cronograma!AV429,Meses!$D$1:$G$2,2,FALSE),FALSE),
IF(BY429="En programación",BA429,""))</f>
        <v/>
      </c>
      <c r="CB429" s="95" t="str">
        <f t="shared" si="19"/>
        <v/>
      </c>
      <c r="CC429" s="91" t="str">
        <f>IFERROR(
(VLOOKUP(MONTH(CA429),Meses!$B$3:$C$14,2,FALSE)-DAY(CA429))/VLOOKUP(MONTH(CA429),Meses!$B$3:$C$14,2,FALSE)*CD429,
"")</f>
        <v/>
      </c>
      <c r="CD429" s="92">
        <f t="shared" si="20"/>
        <v>303</v>
      </c>
    </row>
    <row r="430" spans="1:82" ht="63" thickBot="1" x14ac:dyDescent="0.6">
      <c r="A430" s="19" t="s">
        <v>1214</v>
      </c>
      <c r="B430" s="19" t="s">
        <v>1215</v>
      </c>
      <c r="C430" s="19" t="s">
        <v>1216</v>
      </c>
      <c r="D430" s="19" t="s">
        <v>656</v>
      </c>
      <c r="E430" s="21">
        <v>45049</v>
      </c>
      <c r="F430" s="21">
        <v>45082.379131944443</v>
      </c>
      <c r="G430" s="21">
        <v>45050</v>
      </c>
      <c r="H430" s="21">
        <v>45076</v>
      </c>
      <c r="I430" s="22"/>
      <c r="J430" s="22"/>
      <c r="K430" s="22">
        <v>0</v>
      </c>
      <c r="L430" s="22"/>
      <c r="M430" s="22"/>
      <c r="N430" s="22"/>
      <c r="O430" s="19" t="s">
        <v>128</v>
      </c>
      <c r="P430" s="19" t="s">
        <v>128</v>
      </c>
      <c r="Q430" s="19" t="s">
        <v>55</v>
      </c>
      <c r="R430" s="19">
        <v>485</v>
      </c>
      <c r="S430" s="19" t="s">
        <v>145</v>
      </c>
      <c r="T430" s="19" t="s">
        <v>145</v>
      </c>
      <c r="U430" s="19" t="e">
        <v>#NAME?</v>
      </c>
      <c r="V430" s="19" t="s">
        <v>80</v>
      </c>
      <c r="W430" s="19" t="s">
        <v>129</v>
      </c>
      <c r="X430" s="23">
        <v>-9</v>
      </c>
      <c r="Y430" s="23">
        <v>-2</v>
      </c>
      <c r="Z430" s="23">
        <v>-9</v>
      </c>
      <c r="AA430" s="23">
        <v>-9</v>
      </c>
      <c r="AB430" s="19" t="s">
        <v>58</v>
      </c>
      <c r="AC430" s="23">
        <v>-6</v>
      </c>
      <c r="AD430" s="19" t="s">
        <v>58</v>
      </c>
      <c r="AE430" s="23">
        <v>-4</v>
      </c>
      <c r="AF430" s="19" t="s">
        <v>58</v>
      </c>
      <c r="AG430" s="23">
        <v>-4</v>
      </c>
      <c r="AH430" s="22">
        <v>0</v>
      </c>
      <c r="AI430" s="19">
        <v>-45049</v>
      </c>
      <c r="AJ430" s="19">
        <v>26</v>
      </c>
      <c r="AK430" s="19">
        <v>-45076</v>
      </c>
      <c r="AL430" s="19" t="s">
        <v>15</v>
      </c>
      <c r="AM430" s="22">
        <v>0</v>
      </c>
      <c r="AN430" s="22" t="s">
        <v>4513</v>
      </c>
      <c r="AO430" s="22"/>
      <c r="AP430" s="19" t="s">
        <v>131</v>
      </c>
      <c r="AQ430" s="19" t="s">
        <v>131</v>
      </c>
      <c r="AR430" s="19" t="s">
        <v>60</v>
      </c>
      <c r="AS430" s="19" t="s">
        <v>55</v>
      </c>
      <c r="AT430" s="19" t="s">
        <v>659</v>
      </c>
      <c r="AU430" s="19" t="s">
        <v>132</v>
      </c>
      <c r="AV430" s="19" t="s">
        <v>354</v>
      </c>
      <c r="AW430" s="19" t="s">
        <v>2274</v>
      </c>
      <c r="AX430" s="19" t="s">
        <v>2205</v>
      </c>
      <c r="AY430" s="19" t="s">
        <v>55</v>
      </c>
      <c r="AZ430" s="19" t="s">
        <v>3830</v>
      </c>
      <c r="BA430" s="22">
        <v>0</v>
      </c>
      <c r="BB430" s="22"/>
      <c r="BC430" s="22"/>
      <c r="BD430" s="19" t="s">
        <v>1557</v>
      </c>
      <c r="BE430" s="19" t="s">
        <v>651</v>
      </c>
      <c r="BF430" s="19" t="s">
        <v>2222</v>
      </c>
      <c r="BG430" s="19" t="s">
        <v>55</v>
      </c>
      <c r="BH430" s="19" t="s">
        <v>4513</v>
      </c>
      <c r="BI430" s="22" t="s">
        <v>4513</v>
      </c>
      <c r="BJ430" s="19" t="e">
        <v>#VALUE!</v>
      </c>
      <c r="BK430" s="43" t="e">
        <v>#VALUE!</v>
      </c>
      <c r="BL430" s="19" t="s">
        <v>4513</v>
      </c>
      <c r="BM430" s="32" t="s">
        <v>4513</v>
      </c>
      <c r="BN430" s="22" t="s">
        <v>4513</v>
      </c>
      <c r="BO430" s="19" t="s">
        <v>3842</v>
      </c>
      <c r="BP430" s="22"/>
      <c r="BQ430" s="19" t="s">
        <v>64</v>
      </c>
      <c r="BR430" s="22"/>
      <c r="BS430" s="22"/>
      <c r="BT430" s="22"/>
      <c r="BU430" s="19">
        <v>273</v>
      </c>
      <c r="BV430" s="19" t="s">
        <v>4697</v>
      </c>
      <c r="BW430" s="19" t="s">
        <v>3858</v>
      </c>
      <c r="BX430" s="22"/>
      <c r="BY430" s="95" t="str">
        <f>IFERROR(
IF(OR(AZ430="anulado",AZ430="stand by"),CONCATENATE(AZ430,": ",AT430),
IF(OR(YEAR(BA430)=2022,YEAR(BA430)=2023),CONCATENATE("Se activó en ",YEAR(BA430)),
IF(AND(OR(AZ430="En proceso",AZ430="facturando"),AND(AV430="-",BA430="")),"Por revisar",
IF(BA430="",IF(AV430="NUEVAS",CONCATENATE("Estado: ",AZ430,", ",AV430),
IF(AX430=Meses!$A$3,"Por revisar",
IF(AT430="","Sin registro","En programación Frcst."))),"En programación")))),
"Error")</f>
        <v>En programación</v>
      </c>
      <c r="BZ430" s="14" t="str">
        <f t="shared" si="18"/>
        <v/>
      </c>
      <c r="CA430" s="95">
        <f>IF(BY430="En programación Frcst.",VLOOKUP(AX430,Meses!$A$1:$H$14,3+HLOOKUP(Cronograma!AV430,Meses!$D$1:$G$2,2,FALSE),FALSE),
IF(BY430="En programación",BA430,""))</f>
        <v>0</v>
      </c>
      <c r="CB430" s="95" t="str">
        <f t="shared" si="19"/>
        <v>1900/1</v>
      </c>
      <c r="CC430" s="91">
        <f>IFERROR(
(VLOOKUP(MONTH(CA430),Meses!$B$3:$C$14,2,FALSE)-DAY(CA430))/VLOOKUP(MONTH(CA430),Meses!$B$3:$C$14,2,FALSE)*CD430,
"")</f>
        <v>485</v>
      </c>
      <c r="CD430" s="92">
        <f t="shared" si="20"/>
        <v>485</v>
      </c>
    </row>
    <row r="431" spans="1:82" ht="63" thickBot="1" x14ac:dyDescent="0.6">
      <c r="A431" s="25" t="s">
        <v>1214</v>
      </c>
      <c r="B431" s="25" t="s">
        <v>1217</v>
      </c>
      <c r="C431" s="25" t="s">
        <v>1218</v>
      </c>
      <c r="D431" s="25" t="s">
        <v>656</v>
      </c>
      <c r="E431" s="26">
        <v>45049</v>
      </c>
      <c r="F431" s="26">
        <v>45082.379201388889</v>
      </c>
      <c r="G431" s="26">
        <v>45050</v>
      </c>
      <c r="H431" s="26">
        <v>45076</v>
      </c>
      <c r="I431" s="27"/>
      <c r="J431" s="27"/>
      <c r="K431" s="27">
        <v>0</v>
      </c>
      <c r="L431" s="27"/>
      <c r="M431" s="27"/>
      <c r="N431" s="27"/>
      <c r="O431" s="25" t="s">
        <v>128</v>
      </c>
      <c r="P431" s="25" t="s">
        <v>128</v>
      </c>
      <c r="Q431" s="25" t="s">
        <v>55</v>
      </c>
      <c r="R431" s="25">
        <v>1679</v>
      </c>
      <c r="S431" s="25" t="s">
        <v>145</v>
      </c>
      <c r="T431" s="25" t="s">
        <v>145</v>
      </c>
      <c r="U431" s="25" t="e">
        <v>#NAME?</v>
      </c>
      <c r="V431" s="25" t="s">
        <v>80</v>
      </c>
      <c r="W431" s="25" t="s">
        <v>129</v>
      </c>
      <c r="X431" s="23">
        <v>-9</v>
      </c>
      <c r="Y431" s="23">
        <v>-2</v>
      </c>
      <c r="Z431" s="23">
        <v>-9</v>
      </c>
      <c r="AA431" s="23">
        <v>-9</v>
      </c>
      <c r="AB431" s="25" t="s">
        <v>58</v>
      </c>
      <c r="AC431" s="23">
        <v>-6</v>
      </c>
      <c r="AD431" s="25" t="s">
        <v>58</v>
      </c>
      <c r="AE431" s="23">
        <v>-4</v>
      </c>
      <c r="AF431" s="25" t="s">
        <v>58</v>
      </c>
      <c r="AG431" s="23">
        <v>-4</v>
      </c>
      <c r="AH431" s="27">
        <v>0</v>
      </c>
      <c r="AI431" s="25">
        <v>-45049</v>
      </c>
      <c r="AJ431" s="25">
        <v>26</v>
      </c>
      <c r="AK431" s="25">
        <v>-45076</v>
      </c>
      <c r="AL431" s="25" t="s">
        <v>15</v>
      </c>
      <c r="AM431" s="27">
        <v>0</v>
      </c>
      <c r="AN431" s="27" t="s">
        <v>4513</v>
      </c>
      <c r="AO431" s="27"/>
      <c r="AP431" s="25" t="s">
        <v>131</v>
      </c>
      <c r="AQ431" s="25" t="s">
        <v>131</v>
      </c>
      <c r="AR431" s="25" t="s">
        <v>60</v>
      </c>
      <c r="AS431" s="25" t="s">
        <v>55</v>
      </c>
      <c r="AT431" s="25" t="s">
        <v>659</v>
      </c>
      <c r="AU431" s="25" t="s">
        <v>132</v>
      </c>
      <c r="AV431" s="25" t="s">
        <v>354</v>
      </c>
      <c r="AW431" s="25" t="s">
        <v>2274</v>
      </c>
      <c r="AX431" s="25" t="s">
        <v>2205</v>
      </c>
      <c r="AY431" s="25" t="s">
        <v>55</v>
      </c>
      <c r="AZ431" s="25" t="s">
        <v>3830</v>
      </c>
      <c r="BA431" s="27">
        <v>0</v>
      </c>
      <c r="BB431" s="27"/>
      <c r="BC431" s="27"/>
      <c r="BD431" s="25" t="s">
        <v>1557</v>
      </c>
      <c r="BE431" s="25" t="s">
        <v>651</v>
      </c>
      <c r="BF431" s="25" t="s">
        <v>2222</v>
      </c>
      <c r="BG431" s="25" t="s">
        <v>55</v>
      </c>
      <c r="BH431" s="25" t="s">
        <v>4513</v>
      </c>
      <c r="BI431" s="39" t="s">
        <v>4513</v>
      </c>
      <c r="BJ431" s="25" t="e">
        <v>#VALUE!</v>
      </c>
      <c r="BK431" s="44" t="e">
        <v>#VALUE!</v>
      </c>
      <c r="BL431" s="25" t="s">
        <v>4513</v>
      </c>
      <c r="BM431" s="36" t="s">
        <v>4513</v>
      </c>
      <c r="BN431" s="27" t="s">
        <v>4513</v>
      </c>
      <c r="BO431" s="25" t="s">
        <v>3842</v>
      </c>
      <c r="BP431" s="27"/>
      <c r="BQ431" s="25" t="s">
        <v>64</v>
      </c>
      <c r="BR431" s="27"/>
      <c r="BS431" s="27"/>
      <c r="BT431" s="27"/>
      <c r="BU431" s="25">
        <v>273</v>
      </c>
      <c r="BV431" s="25" t="s">
        <v>4697</v>
      </c>
      <c r="BW431" s="25" t="s">
        <v>3858</v>
      </c>
      <c r="BX431" s="27"/>
      <c r="BY431" s="95" t="str">
        <f>IFERROR(
IF(OR(AZ431="anulado",AZ431="stand by"),CONCATENATE(AZ431,": ",AT431),
IF(OR(YEAR(BA431)=2022,YEAR(BA431)=2023),CONCATENATE("Se activó en ",YEAR(BA431)),
IF(AND(OR(AZ431="En proceso",AZ431="facturando"),AND(AV431="-",BA431="")),"Por revisar",
IF(BA431="",IF(AV431="NUEVAS",CONCATENATE("Estado: ",AZ431,", ",AV431),
IF(AX431=Meses!$A$3,"Por revisar",
IF(AT431="","Sin registro","En programación Frcst."))),"En programación")))),
"Error")</f>
        <v>En programación</v>
      </c>
      <c r="BZ431" s="14" t="str">
        <f t="shared" si="18"/>
        <v/>
      </c>
      <c r="CA431" s="95">
        <f>IF(BY431="En programación Frcst.",VLOOKUP(AX431,Meses!$A$1:$H$14,3+HLOOKUP(Cronograma!AV431,Meses!$D$1:$G$2,2,FALSE),FALSE),
IF(BY431="En programación",BA431,""))</f>
        <v>0</v>
      </c>
      <c r="CB431" s="95" t="str">
        <f t="shared" si="19"/>
        <v>1900/1</v>
      </c>
      <c r="CC431" s="91">
        <f>IFERROR(
(VLOOKUP(MONTH(CA431),Meses!$B$3:$C$14,2,FALSE)-DAY(CA431))/VLOOKUP(MONTH(CA431),Meses!$B$3:$C$14,2,FALSE)*CD431,
"")</f>
        <v>1679</v>
      </c>
      <c r="CD431" s="92">
        <f t="shared" si="20"/>
        <v>1679</v>
      </c>
    </row>
    <row r="432" spans="1:82" ht="63" thickBot="1" x14ac:dyDescent="0.6">
      <c r="A432" s="19" t="s">
        <v>1214</v>
      </c>
      <c r="B432" s="19" t="s">
        <v>1219</v>
      </c>
      <c r="C432" s="19" t="s">
        <v>1220</v>
      </c>
      <c r="D432" s="19" t="s">
        <v>656</v>
      </c>
      <c r="E432" s="21">
        <v>45049</v>
      </c>
      <c r="F432" s="21">
        <v>45082.379293981481</v>
      </c>
      <c r="G432" s="21">
        <v>45050</v>
      </c>
      <c r="H432" s="21">
        <v>45076</v>
      </c>
      <c r="I432" s="22"/>
      <c r="J432" s="22"/>
      <c r="K432" s="22">
        <v>0</v>
      </c>
      <c r="L432" s="22"/>
      <c r="M432" s="22"/>
      <c r="N432" s="22"/>
      <c r="O432" s="19" t="s">
        <v>128</v>
      </c>
      <c r="P432" s="19" t="s">
        <v>128</v>
      </c>
      <c r="Q432" s="19" t="s">
        <v>55</v>
      </c>
      <c r="R432" s="19">
        <v>2213</v>
      </c>
      <c r="S432" s="19" t="s">
        <v>145</v>
      </c>
      <c r="T432" s="19" t="s">
        <v>145</v>
      </c>
      <c r="U432" s="19" t="e">
        <v>#NAME?</v>
      </c>
      <c r="V432" s="19" t="s">
        <v>80</v>
      </c>
      <c r="W432" s="19" t="s">
        <v>129</v>
      </c>
      <c r="X432" s="23">
        <v>-9</v>
      </c>
      <c r="Y432" s="23">
        <v>-2</v>
      </c>
      <c r="Z432" s="23">
        <v>-9</v>
      </c>
      <c r="AA432" s="23">
        <v>-9</v>
      </c>
      <c r="AB432" s="19" t="s">
        <v>58</v>
      </c>
      <c r="AC432" s="23">
        <v>-6</v>
      </c>
      <c r="AD432" s="19" t="s">
        <v>58</v>
      </c>
      <c r="AE432" s="23">
        <v>-4</v>
      </c>
      <c r="AF432" s="19" t="s">
        <v>58</v>
      </c>
      <c r="AG432" s="23">
        <v>-4</v>
      </c>
      <c r="AH432" s="22">
        <v>0</v>
      </c>
      <c r="AI432" s="19">
        <v>-45049</v>
      </c>
      <c r="AJ432" s="19">
        <v>26</v>
      </c>
      <c r="AK432" s="19">
        <v>-45076</v>
      </c>
      <c r="AL432" s="19" t="s">
        <v>15</v>
      </c>
      <c r="AM432" s="22">
        <v>0</v>
      </c>
      <c r="AN432" s="22" t="s">
        <v>4513</v>
      </c>
      <c r="AO432" s="22"/>
      <c r="AP432" s="19" t="s">
        <v>131</v>
      </c>
      <c r="AQ432" s="19" t="s">
        <v>131</v>
      </c>
      <c r="AR432" s="19" t="s">
        <v>60</v>
      </c>
      <c r="AS432" s="19" t="s">
        <v>55</v>
      </c>
      <c r="AT432" s="19" t="s">
        <v>659</v>
      </c>
      <c r="AU432" s="19" t="s">
        <v>132</v>
      </c>
      <c r="AV432" s="19" t="s">
        <v>354</v>
      </c>
      <c r="AW432" s="19" t="s">
        <v>2274</v>
      </c>
      <c r="AX432" s="19" t="s">
        <v>2205</v>
      </c>
      <c r="AY432" s="19" t="s">
        <v>55</v>
      </c>
      <c r="AZ432" s="19" t="s">
        <v>3830</v>
      </c>
      <c r="BA432" s="22">
        <v>0</v>
      </c>
      <c r="BB432" s="22"/>
      <c r="BC432" s="22"/>
      <c r="BD432" s="19" t="s">
        <v>1557</v>
      </c>
      <c r="BE432" s="19" t="s">
        <v>651</v>
      </c>
      <c r="BF432" s="19" t="s">
        <v>2222</v>
      </c>
      <c r="BG432" s="19" t="s">
        <v>55</v>
      </c>
      <c r="BH432" s="19" t="s">
        <v>4513</v>
      </c>
      <c r="BI432" s="22" t="s">
        <v>4513</v>
      </c>
      <c r="BJ432" s="22"/>
      <c r="BK432" s="22"/>
      <c r="BL432" s="19" t="s">
        <v>4513</v>
      </c>
      <c r="BM432" s="32" t="s">
        <v>4513</v>
      </c>
      <c r="BN432" s="22" t="s">
        <v>4513</v>
      </c>
      <c r="BO432" s="19" t="s">
        <v>3842</v>
      </c>
      <c r="BP432" s="22"/>
      <c r="BQ432" s="19" t="s">
        <v>64</v>
      </c>
      <c r="BR432" s="22"/>
      <c r="BS432" s="22"/>
      <c r="BT432" s="22"/>
      <c r="BU432" s="19">
        <v>273</v>
      </c>
      <c r="BV432" s="19" t="s">
        <v>4697</v>
      </c>
      <c r="BW432" s="19" t="s">
        <v>3858</v>
      </c>
      <c r="BX432" s="22"/>
      <c r="BY432" s="95" t="str">
        <f>IFERROR(
IF(OR(AZ432="anulado",AZ432="stand by"),CONCATENATE(AZ432,": ",AT432),
IF(OR(YEAR(BA432)=2022,YEAR(BA432)=2023),CONCATENATE("Se activó en ",YEAR(BA432)),
IF(AND(OR(AZ432="En proceso",AZ432="facturando"),AND(AV432="-",BA432="")),"Por revisar",
IF(BA432="",IF(AV432="NUEVAS",CONCATENATE("Estado: ",AZ432,", ",AV432),
IF(AX432=Meses!$A$3,"Por revisar",
IF(AT432="","Sin registro","En programación Frcst."))),"En programación")))),
"Error")</f>
        <v>En programación</v>
      </c>
      <c r="BZ432" s="14" t="str">
        <f t="shared" si="18"/>
        <v/>
      </c>
      <c r="CA432" s="95">
        <f>IF(BY432="En programación Frcst.",VLOOKUP(AX432,Meses!$A$1:$H$14,3+HLOOKUP(Cronograma!AV432,Meses!$D$1:$G$2,2,FALSE),FALSE),
IF(BY432="En programación",BA432,""))</f>
        <v>0</v>
      </c>
      <c r="CB432" s="95" t="str">
        <f t="shared" si="19"/>
        <v>1900/1</v>
      </c>
      <c r="CC432" s="91">
        <f>IFERROR(
(VLOOKUP(MONTH(CA432),Meses!$B$3:$C$14,2,FALSE)-DAY(CA432))/VLOOKUP(MONTH(CA432),Meses!$B$3:$C$14,2,FALSE)*CD432,
"")</f>
        <v>2213</v>
      </c>
      <c r="CD432" s="92">
        <f t="shared" si="20"/>
        <v>2213</v>
      </c>
    </row>
    <row r="433" spans="1:82" ht="31.8" thickBot="1" x14ac:dyDescent="0.6">
      <c r="A433" s="25" t="s">
        <v>1221</v>
      </c>
      <c r="B433" s="25" t="s">
        <v>1222</v>
      </c>
      <c r="C433" s="25" t="s">
        <v>1223</v>
      </c>
      <c r="D433" s="45" t="s">
        <v>936</v>
      </c>
      <c r="E433" s="26">
        <v>45049</v>
      </c>
      <c r="F433" s="26">
        <v>45050.392777777779</v>
      </c>
      <c r="G433" s="26">
        <v>45050</v>
      </c>
      <c r="H433" s="27"/>
      <c r="I433" s="27"/>
      <c r="J433" s="27"/>
      <c r="K433" s="27">
        <v>0</v>
      </c>
      <c r="L433" s="27"/>
      <c r="M433" s="27"/>
      <c r="N433" s="27"/>
      <c r="O433" s="25" t="s">
        <v>199</v>
      </c>
      <c r="P433" s="25" t="s">
        <v>199</v>
      </c>
      <c r="Q433" s="25" t="s">
        <v>55</v>
      </c>
      <c r="R433" s="25">
        <v>6830</v>
      </c>
      <c r="S433" s="25" t="s">
        <v>145</v>
      </c>
      <c r="T433" s="25" t="s">
        <v>145</v>
      </c>
      <c r="U433" s="30" t="e">
        <v>#NAME?</v>
      </c>
      <c r="V433" s="25" t="s">
        <v>80</v>
      </c>
      <c r="W433" s="25" t="s">
        <v>129</v>
      </c>
      <c r="X433" s="23">
        <v>-9</v>
      </c>
      <c r="Y433" s="23">
        <v>-2</v>
      </c>
      <c r="Z433" s="23">
        <v>-9</v>
      </c>
      <c r="AA433" s="23">
        <v>-9</v>
      </c>
      <c r="AB433" s="25" t="s">
        <v>58</v>
      </c>
      <c r="AC433" s="23">
        <v>-6</v>
      </c>
      <c r="AD433" s="25" t="s">
        <v>58</v>
      </c>
      <c r="AE433" s="23">
        <v>-4</v>
      </c>
      <c r="AF433" s="25" t="s">
        <v>58</v>
      </c>
      <c r="AG433" s="23">
        <v>-4</v>
      </c>
      <c r="AH433" s="27">
        <v>0</v>
      </c>
      <c r="AI433" s="25">
        <v>-45049</v>
      </c>
      <c r="AJ433" s="25">
        <v>-45050</v>
      </c>
      <c r="AK433" s="25">
        <v>0</v>
      </c>
      <c r="AL433" s="25" t="s">
        <v>15</v>
      </c>
      <c r="AM433" s="27">
        <v>0</v>
      </c>
      <c r="AN433" s="27" t="s">
        <v>4513</v>
      </c>
      <c r="AO433" s="27"/>
      <c r="AP433" s="25" t="s">
        <v>201</v>
      </c>
      <c r="AQ433" s="25" t="s">
        <v>140</v>
      </c>
      <c r="AR433" s="25" t="s">
        <v>60</v>
      </c>
      <c r="AS433" s="25" t="s">
        <v>55</v>
      </c>
      <c r="AT433" s="25" t="s">
        <v>937</v>
      </c>
      <c r="AU433" s="25" t="s">
        <v>132</v>
      </c>
      <c r="AV433" s="25" t="s">
        <v>679</v>
      </c>
      <c r="AW433" s="25" t="s">
        <v>3130</v>
      </c>
      <c r="AX433" s="25" t="s">
        <v>1557</v>
      </c>
      <c r="AY433" s="25" t="s">
        <v>55</v>
      </c>
      <c r="AZ433" s="25" t="s">
        <v>3830</v>
      </c>
      <c r="BA433" s="27">
        <v>0</v>
      </c>
      <c r="BB433" s="27"/>
      <c r="BC433" s="27"/>
      <c r="BD433" s="25" t="s">
        <v>2205</v>
      </c>
      <c r="BE433" s="25" t="s">
        <v>660</v>
      </c>
      <c r="BF433" s="25" t="s">
        <v>2204</v>
      </c>
      <c r="BG433" s="25" t="s">
        <v>55</v>
      </c>
      <c r="BH433" s="25" t="s">
        <v>4513</v>
      </c>
      <c r="BI433" s="27" t="s">
        <v>4513</v>
      </c>
      <c r="BJ433" s="27"/>
      <c r="BK433" s="27"/>
      <c r="BL433" s="25" t="s">
        <v>4513</v>
      </c>
      <c r="BM433" s="36" t="s">
        <v>4513</v>
      </c>
      <c r="BN433" s="27" t="s">
        <v>4513</v>
      </c>
      <c r="BO433" s="25" t="s">
        <v>3842</v>
      </c>
      <c r="BP433" s="27"/>
      <c r="BQ433" s="25" t="s">
        <v>64</v>
      </c>
      <c r="BR433" s="27"/>
      <c r="BS433" s="27"/>
      <c r="BT433" s="27"/>
      <c r="BU433" s="25">
        <v>273</v>
      </c>
      <c r="BV433" s="25" t="s">
        <v>4694</v>
      </c>
      <c r="BW433" s="25" t="s">
        <v>3839</v>
      </c>
      <c r="BX433" s="27"/>
      <c r="BY433" s="95" t="str">
        <f>IFERROR(
IF(OR(AZ433="anulado",AZ433="stand by"),CONCATENATE(AZ433,": ",AT433),
IF(OR(YEAR(BA433)=2022,YEAR(BA433)=2023),CONCATENATE("Se activó en ",YEAR(BA433)),
IF(AND(OR(AZ433="En proceso",AZ433="facturando"),AND(AV433="-",BA433="")),"Por revisar",
IF(BA433="",IF(AV433="NUEVAS",CONCATENATE("Estado: ",AZ433,", ",AV433),
IF(AX433=Meses!$A$3,"Por revisar",
IF(AT433="","Sin registro","En programación Frcst."))),"En programación")))),
"Error")</f>
        <v>En programación</v>
      </c>
      <c r="BZ433" s="14" t="str">
        <f t="shared" si="18"/>
        <v/>
      </c>
      <c r="CA433" s="95">
        <f>IF(BY433="En programación Frcst.",VLOOKUP(AX433,Meses!$A$1:$H$14,3+HLOOKUP(Cronograma!AV433,Meses!$D$1:$G$2,2,FALSE),FALSE),
IF(BY433="En programación",BA433,""))</f>
        <v>0</v>
      </c>
      <c r="CB433" s="95" t="str">
        <f t="shared" si="19"/>
        <v>1900/1</v>
      </c>
      <c r="CC433" s="91">
        <f>IFERROR(
(VLOOKUP(MONTH(CA433),Meses!$B$3:$C$14,2,FALSE)-DAY(CA433))/VLOOKUP(MONTH(CA433),Meses!$B$3:$C$14,2,FALSE)*CD433,
"")</f>
        <v>6830</v>
      </c>
      <c r="CD433" s="92">
        <f t="shared" si="20"/>
        <v>6830</v>
      </c>
    </row>
    <row r="434" spans="1:82" ht="31.8" thickBot="1" x14ac:dyDescent="0.6">
      <c r="A434" s="19" t="s">
        <v>1224</v>
      </c>
      <c r="B434" s="19" t="s">
        <v>1225</v>
      </c>
      <c r="C434" s="19" t="s">
        <v>1226</v>
      </c>
      <c r="D434" s="41" t="s">
        <v>345</v>
      </c>
      <c r="E434" s="21">
        <v>45049</v>
      </c>
      <c r="F434" s="21">
        <v>45135.415856481479</v>
      </c>
      <c r="G434" s="21">
        <v>45050</v>
      </c>
      <c r="H434" s="21">
        <v>45058</v>
      </c>
      <c r="I434" s="22"/>
      <c r="J434" s="22"/>
      <c r="K434" s="22">
        <v>0</v>
      </c>
      <c r="L434" s="22"/>
      <c r="M434" s="22"/>
      <c r="N434" s="22"/>
      <c r="O434" s="19" t="s">
        <v>54</v>
      </c>
      <c r="P434" s="19" t="s">
        <v>54</v>
      </c>
      <c r="Q434" s="19" t="s">
        <v>55</v>
      </c>
      <c r="R434" s="19">
        <v>2825</v>
      </c>
      <c r="S434" s="19" t="s">
        <v>145</v>
      </c>
      <c r="T434" s="19" t="s">
        <v>145</v>
      </c>
      <c r="U434" s="19" t="e">
        <v>#NAME?</v>
      </c>
      <c r="V434" s="19" t="s">
        <v>80</v>
      </c>
      <c r="W434" s="19" t="s">
        <v>68</v>
      </c>
      <c r="X434" s="23">
        <v>-14</v>
      </c>
      <c r="Y434" s="23">
        <v>-7</v>
      </c>
      <c r="Z434" s="23">
        <v>-14</v>
      </c>
      <c r="AA434" s="23">
        <v>-14</v>
      </c>
      <c r="AB434" s="19" t="s">
        <v>58</v>
      </c>
      <c r="AC434" s="23">
        <v>-11</v>
      </c>
      <c r="AD434" s="19" t="s">
        <v>58</v>
      </c>
      <c r="AE434" s="23">
        <v>-9</v>
      </c>
      <c r="AF434" s="23">
        <v>-7</v>
      </c>
      <c r="AG434" s="23">
        <v>-7</v>
      </c>
      <c r="AH434" s="22">
        <v>0</v>
      </c>
      <c r="AI434" s="19">
        <v>-45049</v>
      </c>
      <c r="AJ434" s="19">
        <v>8</v>
      </c>
      <c r="AK434" s="19">
        <v>-45058</v>
      </c>
      <c r="AL434" s="19" t="s">
        <v>15</v>
      </c>
      <c r="AM434" s="22">
        <v>0</v>
      </c>
      <c r="AN434" s="22" t="s">
        <v>4513</v>
      </c>
      <c r="AO434" s="22"/>
      <c r="AP434" s="19" t="s">
        <v>82</v>
      </c>
      <c r="AQ434" s="19" t="s">
        <v>82</v>
      </c>
      <c r="AR434" s="19" t="s">
        <v>60</v>
      </c>
      <c r="AS434" s="19" t="s">
        <v>55</v>
      </c>
      <c r="AT434" s="19" t="s">
        <v>347</v>
      </c>
      <c r="AU434" s="19" t="s">
        <v>62</v>
      </c>
      <c r="AV434" s="19" t="s">
        <v>63</v>
      </c>
      <c r="AW434" s="19" t="s">
        <v>63</v>
      </c>
      <c r="AX434" s="19" t="s">
        <v>63</v>
      </c>
      <c r="AY434" s="19" t="s">
        <v>64</v>
      </c>
      <c r="AZ434" s="19" t="s">
        <v>3827</v>
      </c>
      <c r="BA434" s="22">
        <v>0</v>
      </c>
      <c r="BB434" s="22"/>
      <c r="BC434" s="22"/>
      <c r="BD434" s="19" t="s">
        <v>63</v>
      </c>
      <c r="BE434" s="19" t="s">
        <v>63</v>
      </c>
      <c r="BF434" s="19" t="s">
        <v>680</v>
      </c>
      <c r="BG434" s="19" t="s">
        <v>64</v>
      </c>
      <c r="BH434" s="19" t="s">
        <v>4513</v>
      </c>
      <c r="BI434" s="22" t="s">
        <v>4513</v>
      </c>
      <c r="BJ434" s="22"/>
      <c r="BK434" s="22"/>
      <c r="BL434" s="19" t="s">
        <v>4513</v>
      </c>
      <c r="BM434" s="32" t="s">
        <v>4513</v>
      </c>
      <c r="BN434" s="46" t="s">
        <v>4513</v>
      </c>
      <c r="BO434" s="19" t="s">
        <v>3838</v>
      </c>
      <c r="BP434" s="22"/>
      <c r="BQ434" s="19" t="s">
        <v>64</v>
      </c>
      <c r="BR434" s="22"/>
      <c r="BS434" s="22"/>
      <c r="BT434" s="22"/>
      <c r="BU434" s="22"/>
      <c r="BV434" s="19"/>
      <c r="BW434" s="19" t="s">
        <v>3823</v>
      </c>
      <c r="BX434" s="22"/>
      <c r="BY434" s="95" t="str">
        <f>IFERROR(
IF(OR(AZ434="anulado",AZ434="stand by"),CONCATENATE(AZ434,": ",AT434),
IF(OR(YEAR(BA434)=2022,YEAR(BA434)=2023),CONCATENATE("Se activó en ",YEAR(BA434)),
IF(AND(OR(AZ434="En proceso",AZ434="facturando"),AND(AV434="-",BA434="")),"Por revisar",
IF(BA434="",IF(AV434="NUEVAS",CONCATENATE("Estado: ",AZ434,", ",AV434),
IF(AX434=Meses!$A$3,"Por revisar",
IF(AT434="","Sin registro","En programación Frcst."))),"En programación")))),
"Error")</f>
        <v>anulado: Desistido</v>
      </c>
      <c r="BZ434" s="14" t="str">
        <f t="shared" si="18"/>
        <v/>
      </c>
      <c r="CA434" s="95" t="str">
        <f>IF(BY434="En programación Frcst.",VLOOKUP(AX434,Meses!$A$1:$H$14,3+HLOOKUP(Cronograma!AV434,Meses!$D$1:$G$2,2,FALSE),FALSE),
IF(BY434="En programación",BA434,""))</f>
        <v/>
      </c>
      <c r="CB434" s="95" t="str">
        <f t="shared" si="19"/>
        <v/>
      </c>
      <c r="CC434" s="91" t="str">
        <f>IFERROR(
(VLOOKUP(MONTH(CA434),Meses!$B$3:$C$14,2,FALSE)-DAY(CA434))/VLOOKUP(MONTH(CA434),Meses!$B$3:$C$14,2,FALSE)*CD434,
"")</f>
        <v/>
      </c>
      <c r="CD434" s="92">
        <f t="shared" si="20"/>
        <v>2825</v>
      </c>
    </row>
    <row r="435" spans="1:82" ht="94.2" thickBot="1" x14ac:dyDescent="0.6">
      <c r="A435" s="25" t="s">
        <v>837</v>
      </c>
      <c r="B435" s="25" t="s">
        <v>1227</v>
      </c>
      <c r="C435" s="25" t="s">
        <v>1228</v>
      </c>
      <c r="D435" s="25" t="s">
        <v>53</v>
      </c>
      <c r="E435" s="26">
        <v>45050</v>
      </c>
      <c r="F435" s="26">
        <v>45188.593356481477</v>
      </c>
      <c r="G435" s="26">
        <v>45050</v>
      </c>
      <c r="H435" s="26">
        <v>45212</v>
      </c>
      <c r="I435" s="26">
        <v>45281</v>
      </c>
      <c r="J435" s="26">
        <v>45281</v>
      </c>
      <c r="K435" s="120" t="s">
        <v>4599</v>
      </c>
      <c r="L435" s="25">
        <v>2023101849</v>
      </c>
      <c r="M435" s="26">
        <v>45213</v>
      </c>
      <c r="N435" s="26">
        <v>45232</v>
      </c>
      <c r="O435" s="25" t="s">
        <v>409</v>
      </c>
      <c r="P435" s="25" t="s">
        <v>199</v>
      </c>
      <c r="Q435" s="25" t="s">
        <v>55</v>
      </c>
      <c r="R435" s="25">
        <v>0</v>
      </c>
      <c r="S435" s="25" t="s">
        <v>4607</v>
      </c>
      <c r="T435" s="25" t="s">
        <v>4607</v>
      </c>
      <c r="U435" s="25" t="e">
        <v>#NAME?</v>
      </c>
      <c r="V435" s="25" t="s">
        <v>56</v>
      </c>
      <c r="W435" s="25" t="s">
        <v>57</v>
      </c>
      <c r="X435" s="27">
        <v>0</v>
      </c>
      <c r="Y435" s="23">
        <v>7</v>
      </c>
      <c r="Z435" s="27">
        <v>0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5" t="s">
        <v>58</v>
      </c>
      <c r="AG435" s="27">
        <v>0</v>
      </c>
      <c r="AH435" s="26">
        <v>45281</v>
      </c>
      <c r="AI435" s="26">
        <v>231</v>
      </c>
      <c r="AJ435" s="25">
        <v>162</v>
      </c>
      <c r="AK435" s="25">
        <v>69</v>
      </c>
      <c r="AL435" s="25" t="s">
        <v>15</v>
      </c>
      <c r="AM435" s="25" t="s">
        <v>4601</v>
      </c>
      <c r="AN435" s="25">
        <v>21</v>
      </c>
      <c r="AO435" s="27"/>
      <c r="AP435" s="25" t="s">
        <v>201</v>
      </c>
      <c r="AQ435" s="25" t="s">
        <v>140</v>
      </c>
      <c r="AR435" s="25" t="s">
        <v>60</v>
      </c>
      <c r="AS435" s="25" t="s">
        <v>55</v>
      </c>
      <c r="AT435" s="25" t="s">
        <v>61</v>
      </c>
      <c r="AU435" s="25" t="s">
        <v>179</v>
      </c>
      <c r="AV435" s="25" t="s">
        <v>63</v>
      </c>
      <c r="AW435" s="25" t="s">
        <v>63</v>
      </c>
      <c r="AX435" s="25" t="s">
        <v>63</v>
      </c>
      <c r="AY435" s="25" t="s">
        <v>64</v>
      </c>
      <c r="AZ435" s="25" t="s">
        <v>3822</v>
      </c>
      <c r="BA435" s="26">
        <v>45232</v>
      </c>
      <c r="BB435" s="25">
        <v>11</v>
      </c>
      <c r="BC435" s="25">
        <v>2023</v>
      </c>
      <c r="BD435" s="25" t="s">
        <v>356</v>
      </c>
      <c r="BE435" s="25" t="s">
        <v>651</v>
      </c>
      <c r="BF435" s="25" t="s">
        <v>3843</v>
      </c>
      <c r="BG435" s="25" t="s">
        <v>55</v>
      </c>
      <c r="BH435" s="25" t="s">
        <v>4513</v>
      </c>
      <c r="BI435" s="39" t="s">
        <v>4513</v>
      </c>
      <c r="BJ435" s="25" t="e">
        <v>#VALUE!</v>
      </c>
      <c r="BK435" s="44" t="e">
        <v>#VALUE!</v>
      </c>
      <c r="BL435" s="25" t="s">
        <v>4513</v>
      </c>
      <c r="BM435" s="36" t="s">
        <v>4513</v>
      </c>
      <c r="BN435" s="47" t="s">
        <v>4513</v>
      </c>
      <c r="BO435" s="27"/>
      <c r="BP435" s="27"/>
      <c r="BQ435" s="25" t="s">
        <v>64</v>
      </c>
      <c r="BR435" s="27"/>
      <c r="BS435" s="25" t="s">
        <v>3824</v>
      </c>
      <c r="BT435" s="25">
        <v>231</v>
      </c>
      <c r="BU435" s="27"/>
      <c r="BV435" s="25"/>
      <c r="BW435" s="25" t="s">
        <v>3823</v>
      </c>
      <c r="BX435" s="25">
        <v>2023</v>
      </c>
      <c r="BY435" s="95" t="str">
        <f>IFERROR(
IF(OR(AZ435="anulado",AZ435="stand by"),CONCATENATE(AZ435,": ",AT435),
IF(OR(YEAR(BA435)=2022,YEAR(BA435)=2023),CONCATENATE("Se activó en ",YEAR(BA435)),
IF(AND(OR(AZ435="En proceso",AZ435="facturando"),AND(AV435="-",BA435="")),"Por revisar",
IF(BA435="",IF(AV435="NUEVAS",CONCATENATE("Estado: ",AZ435,", ",AV435),
IF(AX435=Meses!$A$3,"Por revisar",
IF(AT435="","Sin registro","En programación Frcst."))),"En programación")))),
"Error")</f>
        <v>Se activó en 2023</v>
      </c>
      <c r="BZ435" s="14" t="str">
        <f t="shared" si="18"/>
        <v/>
      </c>
      <c r="CA435" s="95" t="str">
        <f>IF(BY435="En programación Frcst.",VLOOKUP(AX435,Meses!$A$1:$H$14,3+HLOOKUP(Cronograma!AV435,Meses!$D$1:$G$2,2,FALSE),FALSE),
IF(BY435="En programación",BA435,""))</f>
        <v/>
      </c>
      <c r="CB435" s="95" t="str">
        <f t="shared" si="19"/>
        <v/>
      </c>
      <c r="CC435" s="91" t="str">
        <f>IFERROR(
(VLOOKUP(MONTH(CA435),Meses!$B$3:$C$14,2,FALSE)-DAY(CA435))/VLOOKUP(MONTH(CA435),Meses!$B$3:$C$14,2,FALSE)*CD435,
"")</f>
        <v/>
      </c>
      <c r="CD435" s="92">
        <f t="shared" si="20"/>
        <v>0</v>
      </c>
    </row>
    <row r="436" spans="1:82" ht="94.2" thickBot="1" x14ac:dyDescent="0.6">
      <c r="A436" s="19" t="s">
        <v>837</v>
      </c>
      <c r="B436" s="19" t="s">
        <v>1229</v>
      </c>
      <c r="C436" s="19" t="s">
        <v>1230</v>
      </c>
      <c r="D436" s="19" t="s">
        <v>53</v>
      </c>
      <c r="E436" s="21">
        <v>45050</v>
      </c>
      <c r="F436" s="21">
        <v>45188.592395833337</v>
      </c>
      <c r="G436" s="21">
        <v>45050</v>
      </c>
      <c r="H436" s="21">
        <v>45212</v>
      </c>
      <c r="I436" s="21">
        <v>45281</v>
      </c>
      <c r="J436" s="21">
        <v>45281</v>
      </c>
      <c r="K436" s="119" t="s">
        <v>4599</v>
      </c>
      <c r="L436" s="19">
        <v>2023102245</v>
      </c>
      <c r="M436" s="21">
        <v>45213</v>
      </c>
      <c r="N436" s="21">
        <v>45225</v>
      </c>
      <c r="O436" s="19" t="s">
        <v>409</v>
      </c>
      <c r="P436" s="19" t="s">
        <v>199</v>
      </c>
      <c r="Q436" s="19" t="s">
        <v>55</v>
      </c>
      <c r="R436" s="19">
        <v>0</v>
      </c>
      <c r="S436" s="19" t="s">
        <v>4607</v>
      </c>
      <c r="T436" s="19" t="s">
        <v>4607</v>
      </c>
      <c r="U436" s="19" t="e">
        <v>#NAME?</v>
      </c>
      <c r="V436" s="19" t="s">
        <v>56</v>
      </c>
      <c r="W436" s="19" t="s">
        <v>57</v>
      </c>
      <c r="X436" s="22">
        <v>0</v>
      </c>
      <c r="Y436" s="23">
        <v>7</v>
      </c>
      <c r="Z436" s="22">
        <v>0</v>
      </c>
      <c r="AA436" s="22">
        <v>0</v>
      </c>
      <c r="AB436" s="22">
        <v>0</v>
      </c>
      <c r="AC436" s="22">
        <v>0</v>
      </c>
      <c r="AD436" s="22">
        <v>0</v>
      </c>
      <c r="AE436" s="22">
        <v>0</v>
      </c>
      <c r="AF436" s="19" t="s">
        <v>58</v>
      </c>
      <c r="AG436" s="22">
        <v>0</v>
      </c>
      <c r="AH436" s="21">
        <v>45281</v>
      </c>
      <c r="AI436" s="21">
        <v>231</v>
      </c>
      <c r="AJ436" s="19">
        <v>162</v>
      </c>
      <c r="AK436" s="19">
        <v>69</v>
      </c>
      <c r="AL436" s="19" t="s">
        <v>15</v>
      </c>
      <c r="AM436" s="19" t="s">
        <v>4601</v>
      </c>
      <c r="AN436" s="19">
        <v>21</v>
      </c>
      <c r="AO436" s="22"/>
      <c r="AP436" s="19" t="s">
        <v>201</v>
      </c>
      <c r="AQ436" s="19" t="s">
        <v>140</v>
      </c>
      <c r="AR436" s="19" t="s">
        <v>60</v>
      </c>
      <c r="AS436" s="19" t="s">
        <v>55</v>
      </c>
      <c r="AT436" s="19" t="s">
        <v>61</v>
      </c>
      <c r="AU436" s="19" t="s">
        <v>179</v>
      </c>
      <c r="AV436" s="19" t="s">
        <v>63</v>
      </c>
      <c r="AW436" s="19" t="s">
        <v>63</v>
      </c>
      <c r="AX436" s="19" t="s">
        <v>63</v>
      </c>
      <c r="AY436" s="19" t="s">
        <v>64</v>
      </c>
      <c r="AZ436" s="19" t="s">
        <v>3822</v>
      </c>
      <c r="BA436" s="21">
        <v>45225</v>
      </c>
      <c r="BB436" s="19">
        <v>10</v>
      </c>
      <c r="BC436" s="19">
        <v>2023</v>
      </c>
      <c r="BD436" s="19" t="s">
        <v>356</v>
      </c>
      <c r="BE436" s="19" t="s">
        <v>651</v>
      </c>
      <c r="BF436" s="19" t="s">
        <v>3843</v>
      </c>
      <c r="BG436" s="19" t="s">
        <v>55</v>
      </c>
      <c r="BH436" s="19" t="s">
        <v>4513</v>
      </c>
      <c r="BI436" s="48" t="s">
        <v>4513</v>
      </c>
      <c r="BJ436" s="19" t="e">
        <v>#VALUE!</v>
      </c>
      <c r="BK436" s="43" t="e">
        <v>#VALUE!</v>
      </c>
      <c r="BL436" s="19" t="s">
        <v>4513</v>
      </c>
      <c r="BM436" s="32" t="s">
        <v>4513</v>
      </c>
      <c r="BN436" s="22" t="s">
        <v>4513</v>
      </c>
      <c r="BO436" s="22"/>
      <c r="BP436" s="22"/>
      <c r="BQ436" s="19" t="s">
        <v>64</v>
      </c>
      <c r="BR436" s="22"/>
      <c r="BS436" s="19" t="s">
        <v>3824</v>
      </c>
      <c r="BT436" s="19">
        <v>231</v>
      </c>
      <c r="BU436" s="22"/>
      <c r="BV436" s="19"/>
      <c r="BW436" s="19" t="s">
        <v>3823</v>
      </c>
      <c r="BX436" s="19">
        <v>2023</v>
      </c>
      <c r="BY436" s="95" t="str">
        <f>IFERROR(
IF(OR(AZ436="anulado",AZ436="stand by"),CONCATENATE(AZ436,": ",AT436),
IF(OR(YEAR(BA436)=2022,YEAR(BA436)=2023),CONCATENATE("Se activó en ",YEAR(BA436)),
IF(AND(OR(AZ436="En proceso",AZ436="facturando"),AND(AV436="-",BA436="")),"Por revisar",
IF(BA436="",IF(AV436="NUEVAS",CONCATENATE("Estado: ",AZ436,", ",AV436),
IF(AX436=Meses!$A$3,"Por revisar",
IF(AT436="","Sin registro","En programación Frcst."))),"En programación")))),
"Error")</f>
        <v>Se activó en 2023</v>
      </c>
      <c r="BZ436" s="14" t="str">
        <f t="shared" si="18"/>
        <v/>
      </c>
      <c r="CA436" s="95" t="str">
        <f>IF(BY436="En programación Frcst.",VLOOKUP(AX436,Meses!$A$1:$H$14,3+HLOOKUP(Cronograma!AV436,Meses!$D$1:$G$2,2,FALSE),FALSE),
IF(BY436="En programación",BA436,""))</f>
        <v/>
      </c>
      <c r="CB436" s="95" t="str">
        <f t="shared" si="19"/>
        <v/>
      </c>
      <c r="CC436" s="91" t="str">
        <f>IFERROR(
(VLOOKUP(MONTH(CA436),Meses!$B$3:$C$14,2,FALSE)-DAY(CA436))/VLOOKUP(MONTH(CA436),Meses!$B$3:$C$14,2,FALSE)*CD436,
"")</f>
        <v/>
      </c>
      <c r="CD436" s="92">
        <f t="shared" si="20"/>
        <v>0</v>
      </c>
    </row>
    <row r="437" spans="1:82" ht="47.4" thickBot="1" x14ac:dyDescent="0.6">
      <c r="A437" s="25" t="s">
        <v>1231</v>
      </c>
      <c r="B437" s="25" t="s">
        <v>1232</v>
      </c>
      <c r="C437" s="25" t="s">
        <v>1233</v>
      </c>
      <c r="D437" s="25" t="s">
        <v>53</v>
      </c>
      <c r="E437" s="26">
        <v>45062</v>
      </c>
      <c r="F437" s="26">
        <v>45105.517511574071</v>
      </c>
      <c r="G437" s="26">
        <v>45078</v>
      </c>
      <c r="H437" s="26">
        <v>45086</v>
      </c>
      <c r="I437" s="26">
        <v>45120</v>
      </c>
      <c r="J437" s="26">
        <v>45120</v>
      </c>
      <c r="K437" s="120" t="s">
        <v>4544</v>
      </c>
      <c r="L437" s="25">
        <v>2023061251</v>
      </c>
      <c r="M437" s="26">
        <v>45088</v>
      </c>
      <c r="N437" s="26">
        <v>45099</v>
      </c>
      <c r="O437" s="25" t="s">
        <v>673</v>
      </c>
      <c r="P437" s="25" t="s">
        <v>673</v>
      </c>
      <c r="Q437" s="25" t="s">
        <v>55</v>
      </c>
      <c r="R437" s="25">
        <v>3584</v>
      </c>
      <c r="S437" s="25" t="s">
        <v>4545</v>
      </c>
      <c r="T437" s="25" t="s">
        <v>4545</v>
      </c>
      <c r="U437" s="25" t="e">
        <v>#NAME?</v>
      </c>
      <c r="V437" s="25" t="s">
        <v>80</v>
      </c>
      <c r="W437" s="25" t="s">
        <v>68</v>
      </c>
      <c r="X437" s="23">
        <v>45106</v>
      </c>
      <c r="Y437" s="23">
        <v>45113</v>
      </c>
      <c r="Z437" s="23">
        <v>45106</v>
      </c>
      <c r="AA437" s="23">
        <v>45106</v>
      </c>
      <c r="AB437" s="25" t="s">
        <v>58</v>
      </c>
      <c r="AC437" s="23">
        <v>45109</v>
      </c>
      <c r="AD437" s="25" t="s">
        <v>58</v>
      </c>
      <c r="AE437" s="23">
        <v>45111</v>
      </c>
      <c r="AF437" s="23">
        <v>45113</v>
      </c>
      <c r="AG437" s="23">
        <v>45113</v>
      </c>
      <c r="AH437" s="26">
        <v>45120</v>
      </c>
      <c r="AI437" s="25">
        <v>58</v>
      </c>
      <c r="AJ437" s="25">
        <v>8</v>
      </c>
      <c r="AK437" s="25">
        <v>34</v>
      </c>
      <c r="AL437" s="25" t="s">
        <v>15</v>
      </c>
      <c r="AM437" s="25" t="s">
        <v>4546</v>
      </c>
      <c r="AN437" s="25">
        <v>13</v>
      </c>
      <c r="AO437" s="27"/>
      <c r="AP437" s="25" t="s">
        <v>82</v>
      </c>
      <c r="AQ437" s="25" t="s">
        <v>82</v>
      </c>
      <c r="AR437" s="25" t="s">
        <v>60</v>
      </c>
      <c r="AS437" s="25" t="s">
        <v>55</v>
      </c>
      <c r="AT437" s="25" t="s">
        <v>61</v>
      </c>
      <c r="AU437" s="25" t="s">
        <v>62</v>
      </c>
      <c r="AV437" s="25" t="s">
        <v>63</v>
      </c>
      <c r="AW437" s="25" t="s">
        <v>63</v>
      </c>
      <c r="AX437" s="25" t="s">
        <v>63</v>
      </c>
      <c r="AY437" s="25" t="s">
        <v>64</v>
      </c>
      <c r="AZ437" s="25" t="s">
        <v>3822</v>
      </c>
      <c r="BA437" s="26">
        <v>45099</v>
      </c>
      <c r="BB437" s="25">
        <v>6</v>
      </c>
      <c r="BC437" s="25">
        <v>2023</v>
      </c>
      <c r="BD437" s="25" t="s">
        <v>63</v>
      </c>
      <c r="BE437" s="25" t="s">
        <v>63</v>
      </c>
      <c r="BF437" s="25" t="s">
        <v>63</v>
      </c>
      <c r="BG437" s="25" t="s">
        <v>64</v>
      </c>
      <c r="BH437" s="27" t="s">
        <v>4513</v>
      </c>
      <c r="BI437" s="27" t="s">
        <v>4513</v>
      </c>
      <c r="BJ437" s="27"/>
      <c r="BK437" s="27"/>
      <c r="BL437" s="25" t="s">
        <v>4513</v>
      </c>
      <c r="BM437" s="27" t="s">
        <v>4513</v>
      </c>
      <c r="BN437" s="27" t="s">
        <v>4513</v>
      </c>
      <c r="BO437" s="27"/>
      <c r="BP437" s="27"/>
      <c r="BQ437" s="25" t="s">
        <v>64</v>
      </c>
      <c r="BR437" s="27"/>
      <c r="BS437" s="27"/>
      <c r="BT437" s="25">
        <v>58</v>
      </c>
      <c r="BU437" s="27"/>
      <c r="BV437" s="25"/>
      <c r="BW437" s="25"/>
      <c r="BX437" s="25">
        <v>2023</v>
      </c>
      <c r="BY437" s="95" t="str">
        <f>IFERROR(
IF(OR(AZ437="anulado",AZ437="stand by"),CONCATENATE(AZ437,": ",AT437),
IF(OR(YEAR(BA437)=2022,YEAR(BA437)=2023),CONCATENATE("Se activó en ",YEAR(BA437)),
IF(AND(OR(AZ437="En proceso",AZ437="facturando"),AND(AV437="-",BA437="")),"Por revisar",
IF(BA437="",IF(AV437="NUEVAS",CONCATENATE("Estado: ",AZ437,", ",AV437),
IF(AX437=Meses!$A$3,"Por revisar",
IF(AT437="","Sin registro","En programación Frcst."))),"En programación")))),
"Error")</f>
        <v>Se activó en 2023</v>
      </c>
      <c r="BZ437" s="14" t="str">
        <f t="shared" si="18"/>
        <v/>
      </c>
      <c r="CA437" s="95" t="str">
        <f>IF(BY437="En programación Frcst.",VLOOKUP(AX437,Meses!$A$1:$H$14,3+HLOOKUP(Cronograma!AV437,Meses!$D$1:$G$2,2,FALSE),FALSE),
IF(BY437="En programación",BA437,""))</f>
        <v/>
      </c>
      <c r="CB437" s="95" t="str">
        <f t="shared" si="19"/>
        <v/>
      </c>
      <c r="CC437" s="91" t="str">
        <f>IFERROR(
(VLOOKUP(MONTH(CA437),Meses!$B$3:$C$14,2,FALSE)-DAY(CA437))/VLOOKUP(MONTH(CA437),Meses!$B$3:$C$14,2,FALSE)*CD437,
"")</f>
        <v/>
      </c>
      <c r="CD437" s="92">
        <f t="shared" si="20"/>
        <v>3584</v>
      </c>
    </row>
    <row r="438" spans="1:82" ht="31.8" thickBot="1" x14ac:dyDescent="0.6">
      <c r="A438" s="19" t="s">
        <v>1234</v>
      </c>
      <c r="B438" s="19" t="s">
        <v>1235</v>
      </c>
      <c r="C438" s="19" t="s">
        <v>1236</v>
      </c>
      <c r="D438" s="19" t="s">
        <v>53</v>
      </c>
      <c r="E438" s="21">
        <v>45062</v>
      </c>
      <c r="F438" s="21">
        <v>45125.442708333343</v>
      </c>
      <c r="G438" s="21">
        <v>45078</v>
      </c>
      <c r="H438" s="21">
        <v>45078</v>
      </c>
      <c r="I438" s="21">
        <v>45125</v>
      </c>
      <c r="J438" s="21">
        <v>45125</v>
      </c>
      <c r="K438" s="119" t="s">
        <v>4544</v>
      </c>
      <c r="L438" s="19">
        <v>2023060428</v>
      </c>
      <c r="M438" s="21">
        <v>45081</v>
      </c>
      <c r="N438" s="21">
        <v>45092</v>
      </c>
      <c r="O438" s="19" t="s">
        <v>54</v>
      </c>
      <c r="P438" s="19" t="s">
        <v>54</v>
      </c>
      <c r="Q438" s="19" t="s">
        <v>55</v>
      </c>
      <c r="R438" s="19">
        <v>2519</v>
      </c>
      <c r="S438" s="19" t="s">
        <v>4596</v>
      </c>
      <c r="T438" s="19" t="s">
        <v>4596</v>
      </c>
      <c r="U438" s="19" t="e">
        <v>#NAME?</v>
      </c>
      <c r="V438" s="19" t="s">
        <v>80</v>
      </c>
      <c r="W438" s="19" t="s">
        <v>68</v>
      </c>
      <c r="X438" s="23">
        <v>45111</v>
      </c>
      <c r="Y438" s="23">
        <v>45118</v>
      </c>
      <c r="Z438" s="23">
        <v>45111</v>
      </c>
      <c r="AA438" s="23">
        <v>45111</v>
      </c>
      <c r="AB438" s="19" t="s">
        <v>58</v>
      </c>
      <c r="AC438" s="23">
        <v>45114</v>
      </c>
      <c r="AD438" s="19" t="s">
        <v>58</v>
      </c>
      <c r="AE438" s="23">
        <v>45116</v>
      </c>
      <c r="AF438" s="23">
        <v>45118</v>
      </c>
      <c r="AG438" s="23">
        <v>45118</v>
      </c>
      <c r="AH438" s="21">
        <v>45125</v>
      </c>
      <c r="AI438" s="19">
        <v>63</v>
      </c>
      <c r="AJ438" s="19">
        <v>0</v>
      </c>
      <c r="AK438" s="19">
        <v>47</v>
      </c>
      <c r="AL438" s="19" t="s">
        <v>15</v>
      </c>
      <c r="AM438" s="19" t="s">
        <v>4546</v>
      </c>
      <c r="AN438" s="19">
        <v>18</v>
      </c>
      <c r="AO438" s="22"/>
      <c r="AP438" s="19" t="s">
        <v>82</v>
      </c>
      <c r="AQ438" s="19" t="s">
        <v>82</v>
      </c>
      <c r="AR438" s="19" t="s">
        <v>60</v>
      </c>
      <c r="AS438" s="19" t="s">
        <v>55</v>
      </c>
      <c r="AT438" s="19" t="s">
        <v>61</v>
      </c>
      <c r="AU438" s="19" t="s">
        <v>62</v>
      </c>
      <c r="AV438" s="19" t="s">
        <v>63</v>
      </c>
      <c r="AW438" s="19" t="s">
        <v>63</v>
      </c>
      <c r="AX438" s="19" t="s">
        <v>63</v>
      </c>
      <c r="AY438" s="19" t="s">
        <v>64</v>
      </c>
      <c r="AZ438" s="19" t="s">
        <v>3822</v>
      </c>
      <c r="BA438" s="21">
        <v>45092</v>
      </c>
      <c r="BB438" s="19">
        <v>6</v>
      </c>
      <c r="BC438" s="19">
        <v>2023</v>
      </c>
      <c r="BD438" s="19" t="s">
        <v>63</v>
      </c>
      <c r="BE438" s="19" t="s">
        <v>63</v>
      </c>
      <c r="BF438" s="19" t="s">
        <v>63</v>
      </c>
      <c r="BG438" s="19" t="s">
        <v>64</v>
      </c>
      <c r="BH438" s="22" t="s">
        <v>4513</v>
      </c>
      <c r="BI438" s="22" t="s">
        <v>4513</v>
      </c>
      <c r="BJ438" s="22"/>
      <c r="BK438" s="22"/>
      <c r="BL438" s="19" t="s">
        <v>4513</v>
      </c>
      <c r="BM438" s="22" t="s">
        <v>4513</v>
      </c>
      <c r="BN438" s="22" t="s">
        <v>4513</v>
      </c>
      <c r="BO438" s="22"/>
      <c r="BP438" s="22"/>
      <c r="BQ438" s="19" t="s">
        <v>64</v>
      </c>
      <c r="BR438" s="22"/>
      <c r="BS438" s="22"/>
      <c r="BT438" s="19">
        <v>63</v>
      </c>
      <c r="BU438" s="22"/>
      <c r="BV438" s="19"/>
      <c r="BW438" s="19"/>
      <c r="BX438" s="19">
        <v>2023</v>
      </c>
      <c r="BY438" s="95" t="str">
        <f>IFERROR(
IF(OR(AZ438="anulado",AZ438="stand by"),CONCATENATE(AZ438,": ",AT438),
IF(OR(YEAR(BA438)=2022,YEAR(BA438)=2023),CONCATENATE("Se activó en ",YEAR(BA438)),
IF(AND(OR(AZ438="En proceso",AZ438="facturando"),AND(AV438="-",BA438="")),"Por revisar",
IF(BA438="",IF(AV438="NUEVAS",CONCATENATE("Estado: ",AZ438,", ",AV438),
IF(AX438=Meses!$A$3,"Por revisar",
IF(AT438="","Sin registro","En programación Frcst."))),"En programación")))),
"Error")</f>
        <v>Se activó en 2023</v>
      </c>
      <c r="BZ438" s="14" t="str">
        <f t="shared" si="18"/>
        <v/>
      </c>
      <c r="CA438" s="95" t="str">
        <f>IF(BY438="En programación Frcst.",VLOOKUP(AX438,Meses!$A$1:$H$14,3+HLOOKUP(Cronograma!AV438,Meses!$D$1:$G$2,2,FALSE),FALSE),
IF(BY438="En programación",BA438,""))</f>
        <v/>
      </c>
      <c r="CB438" s="95" t="str">
        <f t="shared" si="19"/>
        <v/>
      </c>
      <c r="CC438" s="91" t="str">
        <f>IFERROR(
(VLOOKUP(MONTH(CA438),Meses!$B$3:$C$14,2,FALSE)-DAY(CA438))/VLOOKUP(MONTH(CA438),Meses!$B$3:$C$14,2,FALSE)*CD438,
"")</f>
        <v/>
      </c>
      <c r="CD438" s="92">
        <f t="shared" si="20"/>
        <v>2519</v>
      </c>
    </row>
    <row r="439" spans="1:82" ht="31.8" thickBot="1" x14ac:dyDescent="0.6">
      <c r="A439" s="49" t="s">
        <v>1234</v>
      </c>
      <c r="B439" s="49" t="s">
        <v>1237</v>
      </c>
      <c r="C439" s="49" t="s">
        <v>1238</v>
      </c>
      <c r="D439" s="19" t="s">
        <v>53</v>
      </c>
      <c r="E439" s="21">
        <v>45062</v>
      </c>
      <c r="F439" s="21">
        <v>45125.422384259262</v>
      </c>
      <c r="G439" s="21">
        <v>45078</v>
      </c>
      <c r="H439" s="21">
        <v>45078</v>
      </c>
      <c r="I439" s="21">
        <v>45124</v>
      </c>
      <c r="J439" s="21">
        <v>45124</v>
      </c>
      <c r="K439" s="119" t="s">
        <v>4544</v>
      </c>
      <c r="L439" s="25">
        <v>2023060429</v>
      </c>
      <c r="M439" s="26">
        <v>45081</v>
      </c>
      <c r="N439" s="26">
        <v>45092</v>
      </c>
      <c r="O439" s="25" t="s">
        <v>54</v>
      </c>
      <c r="P439" s="19" t="s">
        <v>54</v>
      </c>
      <c r="Q439" s="19" t="s">
        <v>55</v>
      </c>
      <c r="R439" s="49">
        <v>6910</v>
      </c>
      <c r="S439" s="25" t="s">
        <v>4596</v>
      </c>
      <c r="T439" s="25" t="s">
        <v>4596</v>
      </c>
      <c r="U439" s="25" t="e">
        <v>#NAME?</v>
      </c>
      <c r="V439" s="25" t="s">
        <v>80</v>
      </c>
      <c r="W439" s="25" t="s">
        <v>68</v>
      </c>
      <c r="X439" s="23">
        <v>45110</v>
      </c>
      <c r="Y439" s="23">
        <v>45117</v>
      </c>
      <c r="Z439" s="23">
        <v>45110</v>
      </c>
      <c r="AA439" s="23">
        <v>45110</v>
      </c>
      <c r="AB439" s="25" t="s">
        <v>58</v>
      </c>
      <c r="AC439" s="23">
        <v>45113</v>
      </c>
      <c r="AD439" s="25" t="s">
        <v>58</v>
      </c>
      <c r="AE439" s="23">
        <v>45115</v>
      </c>
      <c r="AF439" s="23">
        <v>45117</v>
      </c>
      <c r="AG439" s="23">
        <v>45117</v>
      </c>
      <c r="AH439" s="26">
        <v>45124</v>
      </c>
      <c r="AI439" s="25">
        <v>62</v>
      </c>
      <c r="AJ439" s="25">
        <v>0</v>
      </c>
      <c r="AK439" s="25">
        <v>46</v>
      </c>
      <c r="AL439" s="25" t="s">
        <v>15</v>
      </c>
      <c r="AM439" s="25" t="s">
        <v>4546</v>
      </c>
      <c r="AN439" s="25">
        <v>17</v>
      </c>
      <c r="AO439" s="27"/>
      <c r="AP439" s="25" t="s">
        <v>82</v>
      </c>
      <c r="AQ439" s="25" t="s">
        <v>82</v>
      </c>
      <c r="AR439" s="25" t="s">
        <v>60</v>
      </c>
      <c r="AS439" s="25" t="s">
        <v>55</v>
      </c>
      <c r="AT439" s="25" t="s">
        <v>61</v>
      </c>
      <c r="AU439" s="25" t="s">
        <v>62</v>
      </c>
      <c r="AV439" s="25" t="s">
        <v>63</v>
      </c>
      <c r="AW439" s="25" t="s">
        <v>63</v>
      </c>
      <c r="AX439" s="25" t="s">
        <v>63</v>
      </c>
      <c r="AY439" s="25" t="s">
        <v>64</v>
      </c>
      <c r="AZ439" s="25" t="s">
        <v>3822</v>
      </c>
      <c r="BA439" s="26">
        <v>45092</v>
      </c>
      <c r="BB439" s="25">
        <v>6</v>
      </c>
      <c r="BC439" s="25">
        <v>2023</v>
      </c>
      <c r="BD439" s="25" t="s">
        <v>63</v>
      </c>
      <c r="BE439" s="25" t="s">
        <v>63</v>
      </c>
      <c r="BF439" s="25" t="s">
        <v>63</v>
      </c>
      <c r="BG439" s="25" t="s">
        <v>64</v>
      </c>
      <c r="BH439" s="27" t="s">
        <v>4513</v>
      </c>
      <c r="BI439" s="27" t="s">
        <v>4513</v>
      </c>
      <c r="BJ439" s="27"/>
      <c r="BK439" s="27"/>
      <c r="BL439" s="25" t="s">
        <v>4513</v>
      </c>
      <c r="BM439" s="27" t="s">
        <v>4513</v>
      </c>
      <c r="BN439" s="27" t="s">
        <v>4513</v>
      </c>
      <c r="BO439" s="27"/>
      <c r="BP439" s="27"/>
      <c r="BQ439" s="25" t="s">
        <v>64</v>
      </c>
      <c r="BR439" s="27"/>
      <c r="BS439" s="27"/>
      <c r="BT439" s="25">
        <v>62</v>
      </c>
      <c r="BU439" s="27"/>
      <c r="BV439" s="25"/>
      <c r="BW439" s="25"/>
      <c r="BX439" s="25">
        <v>2023</v>
      </c>
      <c r="BY439" s="95" t="str">
        <f>IFERROR(
IF(OR(AZ439="anulado",AZ439="stand by"),CONCATENATE(AZ439,": ",AT439),
IF(OR(YEAR(BA439)=2022,YEAR(BA439)=2023),CONCATENATE("Se activó en ",YEAR(BA439)),
IF(AND(OR(AZ439="En proceso",AZ439="facturando"),AND(AV439="-",BA439="")),"Por revisar",
IF(BA439="",IF(AV439="NUEVAS",CONCATENATE("Estado: ",AZ439,", ",AV439),
IF(AX439=Meses!$A$3,"Por revisar",
IF(AT439="","Sin registro","En programación Frcst."))),"En programación")))),
"Error")</f>
        <v>Se activó en 2023</v>
      </c>
      <c r="BZ439" s="14" t="str">
        <f t="shared" si="18"/>
        <v/>
      </c>
      <c r="CA439" s="95" t="str">
        <f>IF(BY439="En programación Frcst.",VLOOKUP(AX439,Meses!$A$1:$H$14,3+HLOOKUP(Cronograma!AV439,Meses!$D$1:$G$2,2,FALSE),FALSE),
IF(BY439="En programación",BA439,""))</f>
        <v/>
      </c>
      <c r="CB439" s="95" t="str">
        <f t="shared" si="19"/>
        <v/>
      </c>
      <c r="CC439" s="91" t="str">
        <f>IFERROR(
(VLOOKUP(MONTH(CA439),Meses!$B$3:$C$14,2,FALSE)-DAY(CA439))/VLOOKUP(MONTH(CA439),Meses!$B$3:$C$14,2,FALSE)*CD439,
"")</f>
        <v/>
      </c>
      <c r="CD439" s="92">
        <f t="shared" si="20"/>
        <v>6910</v>
      </c>
    </row>
    <row r="440" spans="1:82" ht="31.8" thickBot="1" x14ac:dyDescent="0.6">
      <c r="A440" s="25" t="s">
        <v>1234</v>
      </c>
      <c r="B440" s="25" t="s">
        <v>1239</v>
      </c>
      <c r="C440" s="25" t="s">
        <v>1240</v>
      </c>
      <c r="D440" s="25" t="s">
        <v>53</v>
      </c>
      <c r="E440" s="26">
        <v>45062</v>
      </c>
      <c r="F440" s="26">
        <v>45125.433541666673</v>
      </c>
      <c r="G440" s="26">
        <v>45078</v>
      </c>
      <c r="H440" s="26">
        <v>45078</v>
      </c>
      <c r="I440" s="26">
        <v>45124</v>
      </c>
      <c r="J440" s="26">
        <v>45124</v>
      </c>
      <c r="K440" s="120" t="s">
        <v>4544</v>
      </c>
      <c r="L440" s="25">
        <v>2023060430</v>
      </c>
      <c r="M440" s="26">
        <v>45081</v>
      </c>
      <c r="N440" s="26">
        <v>45092</v>
      </c>
      <c r="O440" s="25" t="s">
        <v>54</v>
      </c>
      <c r="P440" s="25" t="s">
        <v>54</v>
      </c>
      <c r="Q440" s="25" t="s">
        <v>55</v>
      </c>
      <c r="R440" s="25">
        <v>6113</v>
      </c>
      <c r="S440" s="25" t="s">
        <v>4596</v>
      </c>
      <c r="T440" s="25" t="s">
        <v>4596</v>
      </c>
      <c r="U440" s="25" t="e">
        <v>#NAME?</v>
      </c>
      <c r="V440" s="25" t="s">
        <v>80</v>
      </c>
      <c r="W440" s="25" t="s">
        <v>68</v>
      </c>
      <c r="X440" s="23">
        <v>45110</v>
      </c>
      <c r="Y440" s="23">
        <v>45117</v>
      </c>
      <c r="Z440" s="23">
        <v>45110</v>
      </c>
      <c r="AA440" s="23">
        <v>45110</v>
      </c>
      <c r="AB440" s="25" t="s">
        <v>58</v>
      </c>
      <c r="AC440" s="23">
        <v>45113</v>
      </c>
      <c r="AD440" s="25" t="s">
        <v>58</v>
      </c>
      <c r="AE440" s="23">
        <v>45115</v>
      </c>
      <c r="AF440" s="23">
        <v>45117</v>
      </c>
      <c r="AG440" s="23">
        <v>45117</v>
      </c>
      <c r="AH440" s="26">
        <v>45124</v>
      </c>
      <c r="AI440" s="25">
        <v>62</v>
      </c>
      <c r="AJ440" s="25">
        <v>0</v>
      </c>
      <c r="AK440" s="25">
        <v>46</v>
      </c>
      <c r="AL440" s="25" t="s">
        <v>15</v>
      </c>
      <c r="AM440" s="25" t="s">
        <v>4546</v>
      </c>
      <c r="AN440" s="25">
        <v>17</v>
      </c>
      <c r="AO440" s="27"/>
      <c r="AP440" s="25" t="s">
        <v>82</v>
      </c>
      <c r="AQ440" s="25" t="s">
        <v>82</v>
      </c>
      <c r="AR440" s="25" t="s">
        <v>60</v>
      </c>
      <c r="AS440" s="25" t="s">
        <v>55</v>
      </c>
      <c r="AT440" s="25" t="s">
        <v>61</v>
      </c>
      <c r="AU440" s="25" t="s">
        <v>62</v>
      </c>
      <c r="AV440" s="25" t="s">
        <v>63</v>
      </c>
      <c r="AW440" s="25" t="s">
        <v>63</v>
      </c>
      <c r="AX440" s="25" t="s">
        <v>63</v>
      </c>
      <c r="AY440" s="25" t="s">
        <v>64</v>
      </c>
      <c r="AZ440" s="25" t="s">
        <v>3822</v>
      </c>
      <c r="BA440" s="26">
        <v>45092</v>
      </c>
      <c r="BB440" s="25">
        <v>6</v>
      </c>
      <c r="BC440" s="25">
        <v>2023</v>
      </c>
      <c r="BD440" s="25" t="s">
        <v>63</v>
      </c>
      <c r="BE440" s="25" t="s">
        <v>63</v>
      </c>
      <c r="BF440" s="25" t="s">
        <v>63</v>
      </c>
      <c r="BG440" s="25" t="s">
        <v>64</v>
      </c>
      <c r="BH440" s="27" t="s">
        <v>4513</v>
      </c>
      <c r="BI440" s="27" t="s">
        <v>4513</v>
      </c>
      <c r="BJ440" s="27"/>
      <c r="BK440" s="27"/>
      <c r="BL440" s="25" t="s">
        <v>4513</v>
      </c>
      <c r="BM440" s="27" t="s">
        <v>4513</v>
      </c>
      <c r="BN440" s="27" t="s">
        <v>4513</v>
      </c>
      <c r="BO440" s="27"/>
      <c r="BP440" s="27"/>
      <c r="BQ440" s="25" t="s">
        <v>64</v>
      </c>
      <c r="BR440" s="27"/>
      <c r="BS440" s="27"/>
      <c r="BT440" s="25">
        <v>62</v>
      </c>
      <c r="BU440" s="27"/>
      <c r="BV440" s="25"/>
      <c r="BW440" s="25"/>
      <c r="BX440" s="25">
        <v>2023</v>
      </c>
      <c r="BY440" s="95" t="str">
        <f>IFERROR(
IF(OR(AZ440="anulado",AZ440="stand by"),CONCATENATE(AZ440,": ",AT440),
IF(OR(YEAR(BA440)=2022,YEAR(BA440)=2023),CONCATENATE("Se activó en ",YEAR(BA440)),
IF(AND(OR(AZ440="En proceso",AZ440="facturando"),AND(AV440="-",BA440="")),"Por revisar",
IF(BA440="",IF(AV440="NUEVAS",CONCATENATE("Estado: ",AZ440,", ",AV440),
IF(AX440=Meses!$A$3,"Por revisar",
IF(AT440="","Sin registro","En programación Frcst."))),"En programación")))),
"Error")</f>
        <v>Se activó en 2023</v>
      </c>
      <c r="BZ440" s="14" t="str">
        <f t="shared" si="18"/>
        <v/>
      </c>
      <c r="CA440" s="95" t="str">
        <f>IF(BY440="En programación Frcst.",VLOOKUP(AX440,Meses!$A$1:$H$14,3+HLOOKUP(Cronograma!AV440,Meses!$D$1:$G$2,2,FALSE),FALSE),
IF(BY440="En programación",BA440,""))</f>
        <v/>
      </c>
      <c r="CB440" s="95" t="str">
        <f t="shared" si="19"/>
        <v/>
      </c>
      <c r="CC440" s="91" t="str">
        <f>IFERROR(
(VLOOKUP(MONTH(CA440),Meses!$B$3:$C$14,2,FALSE)-DAY(CA440))/VLOOKUP(MONTH(CA440),Meses!$B$3:$C$14,2,FALSE)*CD440,
"")</f>
        <v/>
      </c>
      <c r="CD440" s="92">
        <f t="shared" si="20"/>
        <v>6113</v>
      </c>
    </row>
    <row r="441" spans="1:82" ht="31.8" thickBot="1" x14ac:dyDescent="0.6">
      <c r="A441" s="49" t="s">
        <v>1241</v>
      </c>
      <c r="B441" s="49" t="s">
        <v>1242</v>
      </c>
      <c r="C441" s="49" t="s">
        <v>1243</v>
      </c>
      <c r="D441" s="19" t="s">
        <v>53</v>
      </c>
      <c r="E441" s="21">
        <v>45063</v>
      </c>
      <c r="F441" s="21">
        <v>45138.643483796302</v>
      </c>
      <c r="G441" s="21">
        <v>45072</v>
      </c>
      <c r="H441" s="21">
        <v>45078</v>
      </c>
      <c r="I441" s="21">
        <v>45119</v>
      </c>
      <c r="J441" s="21">
        <v>45119</v>
      </c>
      <c r="K441" s="119" t="s">
        <v>4544</v>
      </c>
      <c r="L441" s="49">
        <v>2023070339</v>
      </c>
      <c r="M441" s="21">
        <v>45112</v>
      </c>
      <c r="N441" s="21">
        <v>45127</v>
      </c>
      <c r="O441" s="19" t="s">
        <v>54</v>
      </c>
      <c r="P441" s="19" t="s">
        <v>54</v>
      </c>
      <c r="Q441" s="19" t="s">
        <v>55</v>
      </c>
      <c r="R441" s="49">
        <v>57</v>
      </c>
      <c r="S441" s="19" t="s">
        <v>4545</v>
      </c>
      <c r="T441" s="19" t="s">
        <v>4545</v>
      </c>
      <c r="U441" s="19" t="e">
        <v>#NAME?</v>
      </c>
      <c r="V441" s="19" t="s">
        <v>80</v>
      </c>
      <c r="W441" s="19" t="s">
        <v>68</v>
      </c>
      <c r="X441" s="23">
        <v>45105</v>
      </c>
      <c r="Y441" s="23">
        <v>45112</v>
      </c>
      <c r="Z441" s="23">
        <v>45105</v>
      </c>
      <c r="AA441" s="23">
        <v>45105</v>
      </c>
      <c r="AB441" s="19" t="s">
        <v>58</v>
      </c>
      <c r="AC441" s="23">
        <v>45108</v>
      </c>
      <c r="AD441" s="49" t="s">
        <v>58</v>
      </c>
      <c r="AE441" s="23">
        <v>45110</v>
      </c>
      <c r="AF441" s="23">
        <v>45112</v>
      </c>
      <c r="AG441" s="23">
        <v>45112</v>
      </c>
      <c r="AH441" s="21">
        <v>45119</v>
      </c>
      <c r="AI441" s="19">
        <v>56</v>
      </c>
      <c r="AJ441" s="19">
        <v>6</v>
      </c>
      <c r="AK441" s="19">
        <v>41</v>
      </c>
      <c r="AL441" s="19" t="s">
        <v>15</v>
      </c>
      <c r="AM441" s="19" t="s">
        <v>4546</v>
      </c>
      <c r="AN441" s="19">
        <v>12</v>
      </c>
      <c r="AO441" s="22"/>
      <c r="AP441" s="19" t="s">
        <v>82</v>
      </c>
      <c r="AQ441" s="19" t="s">
        <v>82</v>
      </c>
      <c r="AR441" s="19" t="s">
        <v>60</v>
      </c>
      <c r="AS441" s="19" t="s">
        <v>55</v>
      </c>
      <c r="AT441" s="19" t="s">
        <v>61</v>
      </c>
      <c r="AU441" s="19" t="s">
        <v>62</v>
      </c>
      <c r="AV441" s="19" t="s">
        <v>63</v>
      </c>
      <c r="AW441" s="19" t="s">
        <v>63</v>
      </c>
      <c r="AX441" s="19" t="s">
        <v>63</v>
      </c>
      <c r="AY441" s="19" t="s">
        <v>64</v>
      </c>
      <c r="AZ441" s="19" t="s">
        <v>3822</v>
      </c>
      <c r="BA441" s="21">
        <v>45127</v>
      </c>
      <c r="BB441" s="19">
        <v>7</v>
      </c>
      <c r="BC441" s="19">
        <v>2023</v>
      </c>
      <c r="BD441" s="19" t="s">
        <v>63</v>
      </c>
      <c r="BE441" s="19" t="s">
        <v>63</v>
      </c>
      <c r="BF441" s="19" t="s">
        <v>63</v>
      </c>
      <c r="BG441" s="19" t="s">
        <v>64</v>
      </c>
      <c r="BH441" s="22" t="s">
        <v>4513</v>
      </c>
      <c r="BI441" s="22" t="s">
        <v>4513</v>
      </c>
      <c r="BJ441" s="22"/>
      <c r="BK441" s="22"/>
      <c r="BL441" s="19" t="s">
        <v>4513</v>
      </c>
      <c r="BM441" s="22" t="s">
        <v>4513</v>
      </c>
      <c r="BN441" s="22" t="s">
        <v>4513</v>
      </c>
      <c r="BO441" s="22"/>
      <c r="BP441" s="22"/>
      <c r="BQ441" s="19" t="s">
        <v>64</v>
      </c>
      <c r="BR441" s="22"/>
      <c r="BS441" s="22"/>
      <c r="BT441" s="19">
        <v>56</v>
      </c>
      <c r="BU441" s="22"/>
      <c r="BV441" s="19"/>
      <c r="BW441" s="19"/>
      <c r="BX441" s="19">
        <v>2023</v>
      </c>
      <c r="BY441" s="95" t="str">
        <f>IFERROR(
IF(OR(AZ441="anulado",AZ441="stand by"),CONCATENATE(AZ441,": ",AT441),
IF(OR(YEAR(BA441)=2022,YEAR(BA441)=2023),CONCATENATE("Se activó en ",YEAR(BA441)),
IF(AND(OR(AZ441="En proceso",AZ441="facturando"),AND(AV441="-",BA441="")),"Por revisar",
IF(BA441="",IF(AV441="NUEVAS",CONCATENATE("Estado: ",AZ441,", ",AV441),
IF(AX441=Meses!$A$3,"Por revisar",
IF(AT441="","Sin registro","En programación Frcst."))),"En programación")))),
"Error")</f>
        <v>Se activó en 2023</v>
      </c>
      <c r="BZ441" s="14" t="str">
        <f t="shared" si="18"/>
        <v/>
      </c>
      <c r="CA441" s="95" t="str">
        <f>IF(BY441="En programación Frcst.",VLOOKUP(AX441,Meses!$A$1:$H$14,3+HLOOKUP(Cronograma!AV441,Meses!$D$1:$G$2,2,FALSE),FALSE),
IF(BY441="En programación",BA441,""))</f>
        <v/>
      </c>
      <c r="CB441" s="95" t="str">
        <f t="shared" si="19"/>
        <v/>
      </c>
      <c r="CC441" s="91" t="str">
        <f>IFERROR(
(VLOOKUP(MONTH(CA441),Meses!$B$3:$C$14,2,FALSE)-DAY(CA441))/VLOOKUP(MONTH(CA441),Meses!$B$3:$C$14,2,FALSE)*CD441,
"")</f>
        <v/>
      </c>
      <c r="CD441" s="92">
        <f t="shared" si="20"/>
        <v>57</v>
      </c>
    </row>
    <row r="442" spans="1:82" ht="31.8" thickBot="1" x14ac:dyDescent="0.6">
      <c r="A442" s="49" t="s">
        <v>1241</v>
      </c>
      <c r="B442" s="49" t="s">
        <v>1244</v>
      </c>
      <c r="C442" s="49" t="s">
        <v>1245</v>
      </c>
      <c r="D442" s="19" t="s">
        <v>53</v>
      </c>
      <c r="E442" s="21">
        <v>45063</v>
      </c>
      <c r="F442" s="21">
        <v>45138.6481712963</v>
      </c>
      <c r="G442" s="21">
        <v>45072</v>
      </c>
      <c r="H442" s="21">
        <v>45078</v>
      </c>
      <c r="I442" s="21">
        <v>45121</v>
      </c>
      <c r="J442" s="21">
        <v>45121</v>
      </c>
      <c r="K442" s="119" t="s">
        <v>4544</v>
      </c>
      <c r="L442" s="49">
        <v>2023070340</v>
      </c>
      <c r="M442" s="21">
        <v>45112</v>
      </c>
      <c r="N442" s="21">
        <v>45127</v>
      </c>
      <c r="O442" s="19" t="s">
        <v>54</v>
      </c>
      <c r="P442" s="19" t="s">
        <v>54</v>
      </c>
      <c r="Q442" s="19" t="s">
        <v>55</v>
      </c>
      <c r="R442" s="49">
        <v>125</v>
      </c>
      <c r="S442" s="19" t="s">
        <v>4545</v>
      </c>
      <c r="T442" s="19" t="s">
        <v>4545</v>
      </c>
      <c r="U442" s="19" t="e">
        <v>#NAME?</v>
      </c>
      <c r="V442" s="19" t="s">
        <v>80</v>
      </c>
      <c r="W442" s="19" t="s">
        <v>68</v>
      </c>
      <c r="X442" s="23">
        <v>45107</v>
      </c>
      <c r="Y442" s="23">
        <v>45114</v>
      </c>
      <c r="Z442" s="23">
        <v>45107</v>
      </c>
      <c r="AA442" s="23">
        <v>45107</v>
      </c>
      <c r="AB442" s="19" t="s">
        <v>58</v>
      </c>
      <c r="AC442" s="23">
        <v>45110</v>
      </c>
      <c r="AD442" s="49" t="s">
        <v>58</v>
      </c>
      <c r="AE442" s="23">
        <v>45112</v>
      </c>
      <c r="AF442" s="23">
        <v>45114</v>
      </c>
      <c r="AG442" s="23">
        <v>45114</v>
      </c>
      <c r="AH442" s="21">
        <v>45121</v>
      </c>
      <c r="AI442" s="19">
        <v>58</v>
      </c>
      <c r="AJ442" s="19">
        <v>6</v>
      </c>
      <c r="AK442" s="19">
        <v>43</v>
      </c>
      <c r="AL442" s="19" t="s">
        <v>15</v>
      </c>
      <c r="AM442" s="19" t="s">
        <v>4546</v>
      </c>
      <c r="AN442" s="19">
        <v>14</v>
      </c>
      <c r="AO442" s="22"/>
      <c r="AP442" s="19" t="s">
        <v>82</v>
      </c>
      <c r="AQ442" s="19" t="s">
        <v>82</v>
      </c>
      <c r="AR442" s="19" t="s">
        <v>60</v>
      </c>
      <c r="AS442" s="19" t="s">
        <v>55</v>
      </c>
      <c r="AT442" s="19" t="s">
        <v>61</v>
      </c>
      <c r="AU442" s="19" t="s">
        <v>62</v>
      </c>
      <c r="AV442" s="19" t="s">
        <v>63</v>
      </c>
      <c r="AW442" s="19" t="s">
        <v>63</v>
      </c>
      <c r="AX442" s="19" t="s">
        <v>63</v>
      </c>
      <c r="AY442" s="19" t="s">
        <v>64</v>
      </c>
      <c r="AZ442" s="19" t="s">
        <v>3822</v>
      </c>
      <c r="BA442" s="21">
        <v>45127</v>
      </c>
      <c r="BB442" s="19">
        <v>7</v>
      </c>
      <c r="BC442" s="19">
        <v>2023</v>
      </c>
      <c r="BD442" s="19" t="s">
        <v>63</v>
      </c>
      <c r="BE442" s="19" t="s">
        <v>63</v>
      </c>
      <c r="BF442" s="19" t="s">
        <v>63</v>
      </c>
      <c r="BG442" s="19" t="s">
        <v>64</v>
      </c>
      <c r="BH442" s="22" t="s">
        <v>4513</v>
      </c>
      <c r="BI442" s="22" t="s">
        <v>4513</v>
      </c>
      <c r="BJ442" s="22"/>
      <c r="BK442" s="22"/>
      <c r="BL442" s="19" t="s">
        <v>4513</v>
      </c>
      <c r="BM442" s="22" t="s">
        <v>4513</v>
      </c>
      <c r="BN442" s="22" t="s">
        <v>4513</v>
      </c>
      <c r="BO442" s="22"/>
      <c r="BP442" s="22"/>
      <c r="BQ442" s="19" t="s">
        <v>64</v>
      </c>
      <c r="BR442" s="22"/>
      <c r="BS442" s="22"/>
      <c r="BT442" s="19">
        <v>58</v>
      </c>
      <c r="BU442" s="22"/>
      <c r="BV442" s="19"/>
      <c r="BW442" s="19"/>
      <c r="BX442" s="19">
        <v>2023</v>
      </c>
      <c r="BY442" s="95" t="str">
        <f>IFERROR(
IF(OR(AZ442="anulado",AZ442="stand by"),CONCATENATE(AZ442,": ",AT442),
IF(OR(YEAR(BA442)=2022,YEAR(BA442)=2023),CONCATENATE("Se activó en ",YEAR(BA442)),
IF(AND(OR(AZ442="En proceso",AZ442="facturando"),AND(AV442="-",BA442="")),"Por revisar",
IF(BA442="",IF(AV442="NUEVAS",CONCATENATE("Estado: ",AZ442,", ",AV442),
IF(AX442=Meses!$A$3,"Por revisar",
IF(AT442="","Sin registro","En programación Frcst."))),"En programación")))),
"Error")</f>
        <v>Se activó en 2023</v>
      </c>
      <c r="BZ442" s="14" t="str">
        <f t="shared" si="18"/>
        <v/>
      </c>
      <c r="CA442" s="95" t="str">
        <f>IF(BY442="En programación Frcst.",VLOOKUP(AX442,Meses!$A$1:$H$14,3+HLOOKUP(Cronograma!AV442,Meses!$D$1:$G$2,2,FALSE),FALSE),
IF(BY442="En programación",BA442,""))</f>
        <v/>
      </c>
      <c r="CB442" s="95" t="str">
        <f t="shared" si="19"/>
        <v/>
      </c>
      <c r="CC442" s="91" t="str">
        <f>IFERROR(
(VLOOKUP(MONTH(CA442),Meses!$B$3:$C$14,2,FALSE)-DAY(CA442))/VLOOKUP(MONTH(CA442),Meses!$B$3:$C$14,2,FALSE)*CD442,
"")</f>
        <v/>
      </c>
      <c r="CD442" s="92">
        <f t="shared" si="20"/>
        <v>125</v>
      </c>
    </row>
    <row r="443" spans="1:82" ht="31.8" thickBot="1" x14ac:dyDescent="0.6">
      <c r="A443" s="49" t="s">
        <v>1241</v>
      </c>
      <c r="B443" s="49" t="s">
        <v>1246</v>
      </c>
      <c r="C443" s="49" t="s">
        <v>1247</v>
      </c>
      <c r="D443" s="19" t="s">
        <v>53</v>
      </c>
      <c r="E443" s="21">
        <v>45063</v>
      </c>
      <c r="F443" s="21">
        <v>45138.649687500001</v>
      </c>
      <c r="G443" s="21">
        <v>45072</v>
      </c>
      <c r="H443" s="21">
        <v>45078</v>
      </c>
      <c r="I443" s="21">
        <v>45121</v>
      </c>
      <c r="J443" s="21">
        <v>45121</v>
      </c>
      <c r="K443" s="119" t="s">
        <v>4544</v>
      </c>
      <c r="L443" s="49">
        <v>2023070342</v>
      </c>
      <c r="M443" s="21">
        <v>45112</v>
      </c>
      <c r="N443" s="21">
        <v>45127</v>
      </c>
      <c r="O443" s="19" t="s">
        <v>54</v>
      </c>
      <c r="P443" s="19" t="s">
        <v>54</v>
      </c>
      <c r="Q443" s="19" t="s">
        <v>55</v>
      </c>
      <c r="R443" s="49">
        <v>143</v>
      </c>
      <c r="S443" s="19" t="s">
        <v>4545</v>
      </c>
      <c r="T443" s="19" t="s">
        <v>4545</v>
      </c>
      <c r="U443" s="19" t="e">
        <v>#NAME?</v>
      </c>
      <c r="V443" s="19" t="s">
        <v>80</v>
      </c>
      <c r="W443" s="19" t="s">
        <v>68</v>
      </c>
      <c r="X443" s="23">
        <v>45107</v>
      </c>
      <c r="Y443" s="23">
        <v>45114</v>
      </c>
      <c r="Z443" s="23">
        <v>45107</v>
      </c>
      <c r="AA443" s="23">
        <v>45107</v>
      </c>
      <c r="AB443" s="19" t="s">
        <v>58</v>
      </c>
      <c r="AC443" s="23">
        <v>45110</v>
      </c>
      <c r="AD443" s="49" t="s">
        <v>58</v>
      </c>
      <c r="AE443" s="23">
        <v>45112</v>
      </c>
      <c r="AF443" s="23">
        <v>45114</v>
      </c>
      <c r="AG443" s="23">
        <v>45114</v>
      </c>
      <c r="AH443" s="21">
        <v>45121</v>
      </c>
      <c r="AI443" s="19">
        <v>58</v>
      </c>
      <c r="AJ443" s="19">
        <v>6</v>
      </c>
      <c r="AK443" s="19">
        <v>43</v>
      </c>
      <c r="AL443" s="19" t="s">
        <v>15</v>
      </c>
      <c r="AM443" s="19" t="s">
        <v>4546</v>
      </c>
      <c r="AN443" s="19">
        <v>14</v>
      </c>
      <c r="AO443" s="22"/>
      <c r="AP443" s="19" t="s">
        <v>82</v>
      </c>
      <c r="AQ443" s="19" t="s">
        <v>82</v>
      </c>
      <c r="AR443" s="19" t="s">
        <v>60</v>
      </c>
      <c r="AS443" s="19" t="s">
        <v>55</v>
      </c>
      <c r="AT443" s="19" t="s">
        <v>61</v>
      </c>
      <c r="AU443" s="19" t="s">
        <v>62</v>
      </c>
      <c r="AV443" s="19" t="s">
        <v>63</v>
      </c>
      <c r="AW443" s="19" t="s">
        <v>63</v>
      </c>
      <c r="AX443" s="19" t="s">
        <v>63</v>
      </c>
      <c r="AY443" s="19" t="s">
        <v>64</v>
      </c>
      <c r="AZ443" s="19" t="s">
        <v>3822</v>
      </c>
      <c r="BA443" s="21">
        <v>45127</v>
      </c>
      <c r="BB443" s="19">
        <v>7</v>
      </c>
      <c r="BC443" s="19">
        <v>2023</v>
      </c>
      <c r="BD443" s="19" t="s">
        <v>63</v>
      </c>
      <c r="BE443" s="19" t="s">
        <v>63</v>
      </c>
      <c r="BF443" s="19" t="s">
        <v>63</v>
      </c>
      <c r="BG443" s="19" t="s">
        <v>64</v>
      </c>
      <c r="BH443" s="22" t="s">
        <v>4513</v>
      </c>
      <c r="BI443" s="22" t="s">
        <v>4513</v>
      </c>
      <c r="BJ443" s="22"/>
      <c r="BK443" s="22"/>
      <c r="BL443" s="19" t="s">
        <v>4513</v>
      </c>
      <c r="BM443" s="22" t="s">
        <v>4513</v>
      </c>
      <c r="BN443" s="22" t="s">
        <v>4513</v>
      </c>
      <c r="BO443" s="22"/>
      <c r="BP443" s="22"/>
      <c r="BQ443" s="19" t="s">
        <v>64</v>
      </c>
      <c r="BR443" s="22"/>
      <c r="BS443" s="22"/>
      <c r="BT443" s="19">
        <v>58</v>
      </c>
      <c r="BU443" s="22"/>
      <c r="BV443" s="19"/>
      <c r="BW443" s="19"/>
      <c r="BX443" s="19">
        <v>2023</v>
      </c>
      <c r="BY443" s="95" t="str">
        <f>IFERROR(
IF(OR(AZ443="anulado",AZ443="stand by"),CONCATENATE(AZ443,": ",AT443),
IF(OR(YEAR(BA443)=2022,YEAR(BA443)=2023),CONCATENATE("Se activó en ",YEAR(BA443)),
IF(AND(OR(AZ443="En proceso",AZ443="facturando"),AND(AV443="-",BA443="")),"Por revisar",
IF(BA443="",IF(AV443="NUEVAS",CONCATENATE("Estado: ",AZ443,", ",AV443),
IF(AX443=Meses!$A$3,"Por revisar",
IF(AT443="","Sin registro","En programación Frcst."))),"En programación")))),
"Error")</f>
        <v>Se activó en 2023</v>
      </c>
      <c r="BZ443" s="14" t="str">
        <f t="shared" si="18"/>
        <v/>
      </c>
      <c r="CA443" s="95" t="str">
        <f>IF(BY443="En programación Frcst.",VLOOKUP(AX443,Meses!$A$1:$H$14,3+HLOOKUP(Cronograma!AV443,Meses!$D$1:$G$2,2,FALSE),FALSE),
IF(BY443="En programación",BA443,""))</f>
        <v/>
      </c>
      <c r="CB443" s="95" t="str">
        <f t="shared" si="19"/>
        <v/>
      </c>
      <c r="CC443" s="91" t="str">
        <f>IFERROR(
(VLOOKUP(MONTH(CA443),Meses!$B$3:$C$14,2,FALSE)-DAY(CA443))/VLOOKUP(MONTH(CA443),Meses!$B$3:$C$14,2,FALSE)*CD443,
"")</f>
        <v/>
      </c>
      <c r="CD443" s="92">
        <f t="shared" si="20"/>
        <v>143</v>
      </c>
    </row>
    <row r="444" spans="1:82" ht="31.8" thickBot="1" x14ac:dyDescent="0.6">
      <c r="A444" s="49" t="s">
        <v>1241</v>
      </c>
      <c r="B444" s="49" t="s">
        <v>1248</v>
      </c>
      <c r="C444" s="49" t="s">
        <v>1249</v>
      </c>
      <c r="D444" s="19" t="s">
        <v>53</v>
      </c>
      <c r="E444" s="21">
        <v>45063</v>
      </c>
      <c r="F444" s="21">
        <v>45138.650787037041</v>
      </c>
      <c r="G444" s="21">
        <v>45072</v>
      </c>
      <c r="H444" s="21">
        <v>45078</v>
      </c>
      <c r="I444" s="21">
        <v>45121</v>
      </c>
      <c r="J444" s="21">
        <v>45121</v>
      </c>
      <c r="K444" s="119" t="s">
        <v>4544</v>
      </c>
      <c r="L444" s="49">
        <v>2023070348</v>
      </c>
      <c r="M444" s="21">
        <v>45112</v>
      </c>
      <c r="N444" s="21">
        <v>45127</v>
      </c>
      <c r="O444" s="19" t="s">
        <v>54</v>
      </c>
      <c r="P444" s="19" t="s">
        <v>54</v>
      </c>
      <c r="Q444" s="19" t="s">
        <v>55</v>
      </c>
      <c r="R444" s="49">
        <v>181</v>
      </c>
      <c r="S444" s="19" t="s">
        <v>4545</v>
      </c>
      <c r="T444" s="19" t="s">
        <v>4545</v>
      </c>
      <c r="U444" s="19" t="e">
        <v>#NAME?</v>
      </c>
      <c r="V444" s="19" t="s">
        <v>80</v>
      </c>
      <c r="W444" s="19" t="s">
        <v>68</v>
      </c>
      <c r="X444" s="23">
        <v>45107</v>
      </c>
      <c r="Y444" s="23">
        <v>45114</v>
      </c>
      <c r="Z444" s="23">
        <v>45107</v>
      </c>
      <c r="AA444" s="23">
        <v>45107</v>
      </c>
      <c r="AB444" s="19" t="s">
        <v>58</v>
      </c>
      <c r="AC444" s="23">
        <v>45110</v>
      </c>
      <c r="AD444" s="49" t="s">
        <v>58</v>
      </c>
      <c r="AE444" s="23">
        <v>45112</v>
      </c>
      <c r="AF444" s="23">
        <v>45114</v>
      </c>
      <c r="AG444" s="23">
        <v>45114</v>
      </c>
      <c r="AH444" s="21">
        <v>45121</v>
      </c>
      <c r="AI444" s="19">
        <v>58</v>
      </c>
      <c r="AJ444" s="19">
        <v>6</v>
      </c>
      <c r="AK444" s="19">
        <v>43</v>
      </c>
      <c r="AL444" s="19" t="s">
        <v>15</v>
      </c>
      <c r="AM444" s="19" t="s">
        <v>4546</v>
      </c>
      <c r="AN444" s="19">
        <v>14</v>
      </c>
      <c r="AO444" s="22"/>
      <c r="AP444" s="19" t="s">
        <v>82</v>
      </c>
      <c r="AQ444" s="19" t="s">
        <v>82</v>
      </c>
      <c r="AR444" s="19" t="s">
        <v>60</v>
      </c>
      <c r="AS444" s="19" t="s">
        <v>55</v>
      </c>
      <c r="AT444" s="19" t="s">
        <v>61</v>
      </c>
      <c r="AU444" s="19" t="s">
        <v>62</v>
      </c>
      <c r="AV444" s="19" t="s">
        <v>63</v>
      </c>
      <c r="AW444" s="19" t="s">
        <v>63</v>
      </c>
      <c r="AX444" s="19" t="s">
        <v>63</v>
      </c>
      <c r="AY444" s="19" t="s">
        <v>64</v>
      </c>
      <c r="AZ444" s="19" t="s">
        <v>3822</v>
      </c>
      <c r="BA444" s="21">
        <v>45127</v>
      </c>
      <c r="BB444" s="19">
        <v>7</v>
      </c>
      <c r="BC444" s="19">
        <v>2023</v>
      </c>
      <c r="BD444" s="19" t="s">
        <v>63</v>
      </c>
      <c r="BE444" s="19" t="s">
        <v>63</v>
      </c>
      <c r="BF444" s="19" t="s">
        <v>63</v>
      </c>
      <c r="BG444" s="19" t="s">
        <v>64</v>
      </c>
      <c r="BH444" s="22" t="s">
        <v>4513</v>
      </c>
      <c r="BI444" s="22" t="s">
        <v>4513</v>
      </c>
      <c r="BJ444" s="22"/>
      <c r="BK444" s="22"/>
      <c r="BL444" s="19" t="s">
        <v>4513</v>
      </c>
      <c r="BM444" s="22" t="s">
        <v>4513</v>
      </c>
      <c r="BN444" s="22" t="s">
        <v>4513</v>
      </c>
      <c r="BO444" s="22"/>
      <c r="BP444" s="22"/>
      <c r="BQ444" s="19" t="s">
        <v>64</v>
      </c>
      <c r="BR444" s="22"/>
      <c r="BS444" s="22"/>
      <c r="BT444" s="19">
        <v>58</v>
      </c>
      <c r="BU444" s="22"/>
      <c r="BV444" s="19"/>
      <c r="BW444" s="19"/>
      <c r="BX444" s="19">
        <v>2023</v>
      </c>
      <c r="BY444" s="95" t="str">
        <f>IFERROR(
IF(OR(AZ444="anulado",AZ444="stand by"),CONCATENATE(AZ444,": ",AT444),
IF(OR(YEAR(BA444)=2022,YEAR(BA444)=2023),CONCATENATE("Se activó en ",YEAR(BA444)),
IF(AND(OR(AZ444="En proceso",AZ444="facturando"),AND(AV444="-",BA444="")),"Por revisar",
IF(BA444="",IF(AV444="NUEVAS",CONCATENATE("Estado: ",AZ444,", ",AV444),
IF(AX444=Meses!$A$3,"Por revisar",
IF(AT444="","Sin registro","En programación Frcst."))),"En programación")))),
"Error")</f>
        <v>Se activó en 2023</v>
      </c>
      <c r="BZ444" s="14" t="str">
        <f t="shared" si="18"/>
        <v/>
      </c>
      <c r="CA444" s="95" t="str">
        <f>IF(BY444="En programación Frcst.",VLOOKUP(AX444,Meses!$A$1:$H$14,3+HLOOKUP(Cronograma!AV444,Meses!$D$1:$G$2,2,FALSE),FALSE),
IF(BY444="En programación",BA444,""))</f>
        <v/>
      </c>
      <c r="CB444" s="95" t="str">
        <f t="shared" si="19"/>
        <v/>
      </c>
      <c r="CC444" s="91" t="str">
        <f>IFERROR(
(VLOOKUP(MONTH(CA444),Meses!$B$3:$C$14,2,FALSE)-DAY(CA444))/VLOOKUP(MONTH(CA444),Meses!$B$3:$C$14,2,FALSE)*CD444,
"")</f>
        <v/>
      </c>
      <c r="CD444" s="92">
        <f t="shared" si="20"/>
        <v>181</v>
      </c>
    </row>
    <row r="445" spans="1:82" ht="31.8" thickBot="1" x14ac:dyDescent="0.6">
      <c r="A445" s="49" t="s">
        <v>1241</v>
      </c>
      <c r="B445" s="49" t="s">
        <v>1250</v>
      </c>
      <c r="C445" s="49" t="s">
        <v>1251</v>
      </c>
      <c r="D445" s="19" t="s">
        <v>53</v>
      </c>
      <c r="E445" s="21">
        <v>45063</v>
      </c>
      <c r="F445" s="21">
        <v>45138.361990740741</v>
      </c>
      <c r="G445" s="21">
        <v>45072</v>
      </c>
      <c r="H445" s="21">
        <v>45078</v>
      </c>
      <c r="I445" s="21">
        <v>45132</v>
      </c>
      <c r="J445" s="21">
        <v>45132</v>
      </c>
      <c r="K445" s="119" t="s">
        <v>4544</v>
      </c>
      <c r="L445" s="49">
        <v>2023071285</v>
      </c>
      <c r="M445" s="21">
        <v>45117</v>
      </c>
      <c r="N445" s="21">
        <v>45134</v>
      </c>
      <c r="O445" s="19" t="s">
        <v>54</v>
      </c>
      <c r="P445" s="19" t="s">
        <v>54</v>
      </c>
      <c r="Q445" s="19" t="s">
        <v>55</v>
      </c>
      <c r="R445" s="49">
        <v>212</v>
      </c>
      <c r="S445" s="19" t="s">
        <v>4604</v>
      </c>
      <c r="T445" s="19" t="s">
        <v>4604</v>
      </c>
      <c r="U445" s="19" t="e">
        <v>#NAME?</v>
      </c>
      <c r="V445" s="19" t="s">
        <v>80</v>
      </c>
      <c r="W445" s="19" t="s">
        <v>68</v>
      </c>
      <c r="X445" s="23">
        <v>45118</v>
      </c>
      <c r="Y445" s="23">
        <v>45125</v>
      </c>
      <c r="Z445" s="23">
        <v>45118</v>
      </c>
      <c r="AA445" s="23">
        <v>45118</v>
      </c>
      <c r="AB445" s="19" t="s">
        <v>58</v>
      </c>
      <c r="AC445" s="23">
        <v>45121</v>
      </c>
      <c r="AD445" s="49" t="s">
        <v>58</v>
      </c>
      <c r="AE445" s="23">
        <v>45123</v>
      </c>
      <c r="AF445" s="23">
        <v>45125</v>
      </c>
      <c r="AG445" s="23">
        <v>45125</v>
      </c>
      <c r="AH445" s="21">
        <v>45132</v>
      </c>
      <c r="AI445" s="19">
        <v>69</v>
      </c>
      <c r="AJ445" s="19">
        <v>6</v>
      </c>
      <c r="AK445" s="19">
        <v>54</v>
      </c>
      <c r="AL445" s="19" t="s">
        <v>15</v>
      </c>
      <c r="AM445" s="19" t="s">
        <v>4546</v>
      </c>
      <c r="AN445" s="19">
        <v>25</v>
      </c>
      <c r="AO445" s="22"/>
      <c r="AP445" s="19" t="s">
        <v>82</v>
      </c>
      <c r="AQ445" s="19" t="s">
        <v>82</v>
      </c>
      <c r="AR445" s="19" t="s">
        <v>60</v>
      </c>
      <c r="AS445" s="19" t="s">
        <v>55</v>
      </c>
      <c r="AT445" s="19" t="s">
        <v>61</v>
      </c>
      <c r="AU445" s="19" t="s">
        <v>62</v>
      </c>
      <c r="AV445" s="19" t="s">
        <v>63</v>
      </c>
      <c r="AW445" s="19" t="s">
        <v>63</v>
      </c>
      <c r="AX445" s="19" t="s">
        <v>63</v>
      </c>
      <c r="AY445" s="19" t="s">
        <v>64</v>
      </c>
      <c r="AZ445" s="19" t="s">
        <v>3822</v>
      </c>
      <c r="BA445" s="21">
        <v>45134</v>
      </c>
      <c r="BB445" s="19">
        <v>7</v>
      </c>
      <c r="BC445" s="19">
        <v>2023</v>
      </c>
      <c r="BD445" s="19" t="s">
        <v>63</v>
      </c>
      <c r="BE445" s="19" t="s">
        <v>63</v>
      </c>
      <c r="BF445" s="19" t="s">
        <v>63</v>
      </c>
      <c r="BG445" s="19" t="s">
        <v>64</v>
      </c>
      <c r="BH445" s="22" t="s">
        <v>4513</v>
      </c>
      <c r="BI445" s="22" t="s">
        <v>4513</v>
      </c>
      <c r="BJ445" s="22"/>
      <c r="BK445" s="22"/>
      <c r="BL445" s="19" t="s">
        <v>4513</v>
      </c>
      <c r="BM445" s="22" t="s">
        <v>4513</v>
      </c>
      <c r="BN445" s="22" t="s">
        <v>4513</v>
      </c>
      <c r="BO445" s="22"/>
      <c r="BP445" s="22"/>
      <c r="BQ445" s="19" t="s">
        <v>64</v>
      </c>
      <c r="BR445" s="22"/>
      <c r="BS445" s="22"/>
      <c r="BT445" s="19">
        <v>69</v>
      </c>
      <c r="BU445" s="22"/>
      <c r="BV445" s="19"/>
      <c r="BW445" s="19"/>
      <c r="BX445" s="19">
        <v>2023</v>
      </c>
      <c r="BY445" s="95" t="str">
        <f>IFERROR(
IF(OR(AZ445="anulado",AZ445="stand by"),CONCATENATE(AZ445,": ",AT445),
IF(OR(YEAR(BA445)=2022,YEAR(BA445)=2023),CONCATENATE("Se activó en ",YEAR(BA445)),
IF(AND(OR(AZ445="En proceso",AZ445="facturando"),AND(AV445="-",BA445="")),"Por revisar",
IF(BA445="",IF(AV445="NUEVAS",CONCATENATE("Estado: ",AZ445,", ",AV445),
IF(AX445=Meses!$A$3,"Por revisar",
IF(AT445="","Sin registro","En programación Frcst."))),"En programación")))),
"Error")</f>
        <v>Se activó en 2023</v>
      </c>
      <c r="BZ445" s="14" t="str">
        <f t="shared" si="18"/>
        <v/>
      </c>
      <c r="CA445" s="95" t="str">
        <f>IF(BY445="En programación Frcst.",VLOOKUP(AX445,Meses!$A$1:$H$14,3+HLOOKUP(Cronograma!AV445,Meses!$D$1:$G$2,2,FALSE),FALSE),
IF(BY445="En programación",BA445,""))</f>
        <v/>
      </c>
      <c r="CB445" s="95" t="str">
        <f t="shared" si="19"/>
        <v/>
      </c>
      <c r="CC445" s="91" t="str">
        <f>IFERROR(
(VLOOKUP(MONTH(CA445),Meses!$B$3:$C$14,2,FALSE)-DAY(CA445))/VLOOKUP(MONTH(CA445),Meses!$B$3:$C$14,2,FALSE)*CD445,
"")</f>
        <v/>
      </c>
      <c r="CD445" s="92">
        <f t="shared" si="20"/>
        <v>212</v>
      </c>
    </row>
    <row r="446" spans="1:82" ht="31.8" thickBot="1" x14ac:dyDescent="0.6">
      <c r="A446" s="49" t="s">
        <v>1241</v>
      </c>
      <c r="B446" s="49" t="s">
        <v>1252</v>
      </c>
      <c r="C446" s="49" t="s">
        <v>1253</v>
      </c>
      <c r="D446" s="19" t="s">
        <v>53</v>
      </c>
      <c r="E446" s="21">
        <v>45063</v>
      </c>
      <c r="F446" s="21">
        <v>45138.652106481481</v>
      </c>
      <c r="G446" s="21">
        <v>45072</v>
      </c>
      <c r="H446" s="21">
        <v>45078</v>
      </c>
      <c r="I446" s="21">
        <v>45120</v>
      </c>
      <c r="J446" s="21">
        <v>45120</v>
      </c>
      <c r="K446" s="119" t="s">
        <v>4544</v>
      </c>
      <c r="L446" s="49">
        <v>2023070373</v>
      </c>
      <c r="M446" s="21">
        <v>45112</v>
      </c>
      <c r="N446" s="21">
        <v>45127</v>
      </c>
      <c r="O446" s="19" t="s">
        <v>54</v>
      </c>
      <c r="P446" s="19" t="s">
        <v>54</v>
      </c>
      <c r="Q446" s="19" t="s">
        <v>55</v>
      </c>
      <c r="R446" s="49">
        <v>239</v>
      </c>
      <c r="S446" s="19" t="s">
        <v>4545</v>
      </c>
      <c r="T446" s="19" t="s">
        <v>4545</v>
      </c>
      <c r="U446" s="19" t="e">
        <v>#NAME?</v>
      </c>
      <c r="V446" s="19" t="s">
        <v>80</v>
      </c>
      <c r="W446" s="19" t="s">
        <v>68</v>
      </c>
      <c r="X446" s="23">
        <v>45106</v>
      </c>
      <c r="Y446" s="23">
        <v>45113</v>
      </c>
      <c r="Z446" s="23">
        <v>45106</v>
      </c>
      <c r="AA446" s="23">
        <v>45106</v>
      </c>
      <c r="AB446" s="19" t="s">
        <v>58</v>
      </c>
      <c r="AC446" s="23">
        <v>45109</v>
      </c>
      <c r="AD446" s="49" t="s">
        <v>58</v>
      </c>
      <c r="AE446" s="23">
        <v>45111</v>
      </c>
      <c r="AF446" s="23">
        <v>45113</v>
      </c>
      <c r="AG446" s="23">
        <v>45113</v>
      </c>
      <c r="AH446" s="21">
        <v>45120</v>
      </c>
      <c r="AI446" s="19">
        <v>57</v>
      </c>
      <c r="AJ446" s="19">
        <v>6</v>
      </c>
      <c r="AK446" s="19">
        <v>42</v>
      </c>
      <c r="AL446" s="19" t="s">
        <v>15</v>
      </c>
      <c r="AM446" s="19" t="s">
        <v>4546</v>
      </c>
      <c r="AN446" s="19">
        <v>13</v>
      </c>
      <c r="AO446" s="22"/>
      <c r="AP446" s="19" t="s">
        <v>82</v>
      </c>
      <c r="AQ446" s="19" t="s">
        <v>82</v>
      </c>
      <c r="AR446" s="19" t="s">
        <v>60</v>
      </c>
      <c r="AS446" s="19" t="s">
        <v>55</v>
      </c>
      <c r="AT446" s="19" t="s">
        <v>61</v>
      </c>
      <c r="AU446" s="19" t="s">
        <v>62</v>
      </c>
      <c r="AV446" s="19" t="s">
        <v>63</v>
      </c>
      <c r="AW446" s="19" t="s">
        <v>63</v>
      </c>
      <c r="AX446" s="19" t="s">
        <v>63</v>
      </c>
      <c r="AY446" s="19" t="s">
        <v>64</v>
      </c>
      <c r="AZ446" s="19" t="s">
        <v>3822</v>
      </c>
      <c r="BA446" s="21">
        <v>45127</v>
      </c>
      <c r="BB446" s="19">
        <v>7</v>
      </c>
      <c r="BC446" s="19">
        <v>2023</v>
      </c>
      <c r="BD446" s="19" t="s">
        <v>63</v>
      </c>
      <c r="BE446" s="19" t="s">
        <v>63</v>
      </c>
      <c r="BF446" s="19" t="s">
        <v>63</v>
      </c>
      <c r="BG446" s="19" t="s">
        <v>64</v>
      </c>
      <c r="BH446" s="22" t="s">
        <v>4513</v>
      </c>
      <c r="BI446" s="22" t="s">
        <v>4513</v>
      </c>
      <c r="BJ446" s="22"/>
      <c r="BK446" s="22"/>
      <c r="BL446" s="19" t="s">
        <v>4513</v>
      </c>
      <c r="BM446" s="22" t="s">
        <v>4513</v>
      </c>
      <c r="BN446" s="22" t="s">
        <v>4513</v>
      </c>
      <c r="BO446" s="22"/>
      <c r="BP446" s="22"/>
      <c r="BQ446" s="19" t="s">
        <v>64</v>
      </c>
      <c r="BR446" s="22"/>
      <c r="BS446" s="22"/>
      <c r="BT446" s="19">
        <v>57</v>
      </c>
      <c r="BU446" s="22"/>
      <c r="BV446" s="19"/>
      <c r="BW446" s="19"/>
      <c r="BX446" s="19">
        <v>2023</v>
      </c>
      <c r="BY446" s="95" t="str">
        <f>IFERROR(
IF(OR(AZ446="anulado",AZ446="stand by"),CONCATENATE(AZ446,": ",AT446),
IF(OR(YEAR(BA446)=2022,YEAR(BA446)=2023),CONCATENATE("Se activó en ",YEAR(BA446)),
IF(AND(OR(AZ446="En proceso",AZ446="facturando"),AND(AV446="-",BA446="")),"Por revisar",
IF(BA446="",IF(AV446="NUEVAS",CONCATENATE("Estado: ",AZ446,", ",AV446),
IF(AX446=Meses!$A$3,"Por revisar",
IF(AT446="","Sin registro","En programación Frcst."))),"En programación")))),
"Error")</f>
        <v>Se activó en 2023</v>
      </c>
      <c r="BZ446" s="14" t="str">
        <f t="shared" si="18"/>
        <v/>
      </c>
      <c r="CA446" s="95" t="str">
        <f>IF(BY446="En programación Frcst.",VLOOKUP(AX446,Meses!$A$1:$H$14,3+HLOOKUP(Cronograma!AV446,Meses!$D$1:$G$2,2,FALSE),FALSE),
IF(BY446="En programación",BA446,""))</f>
        <v/>
      </c>
      <c r="CB446" s="95" t="str">
        <f t="shared" si="19"/>
        <v/>
      </c>
      <c r="CC446" s="91" t="str">
        <f>IFERROR(
(VLOOKUP(MONTH(CA446),Meses!$B$3:$C$14,2,FALSE)-DAY(CA446))/VLOOKUP(MONTH(CA446),Meses!$B$3:$C$14,2,FALSE)*CD446,
"")</f>
        <v/>
      </c>
      <c r="CD446" s="92">
        <f t="shared" si="20"/>
        <v>239</v>
      </c>
    </row>
    <row r="447" spans="1:82" ht="31.8" thickBot="1" x14ac:dyDescent="0.6">
      <c r="A447" s="49" t="s">
        <v>1241</v>
      </c>
      <c r="B447" s="49" t="s">
        <v>1254</v>
      </c>
      <c r="C447" s="49" t="s">
        <v>1255</v>
      </c>
      <c r="D447" s="19" t="s">
        <v>53</v>
      </c>
      <c r="E447" s="21">
        <v>45063</v>
      </c>
      <c r="F447" s="21">
        <v>45138.654872685183</v>
      </c>
      <c r="G447" s="21">
        <v>45072</v>
      </c>
      <c r="H447" s="21">
        <v>45078</v>
      </c>
      <c r="I447" s="21">
        <v>45122</v>
      </c>
      <c r="J447" s="21">
        <v>45122</v>
      </c>
      <c r="K447" s="119" t="s">
        <v>4544</v>
      </c>
      <c r="L447" s="49">
        <v>2023070375</v>
      </c>
      <c r="M447" s="21">
        <v>45112</v>
      </c>
      <c r="N447" s="21">
        <v>45127</v>
      </c>
      <c r="O447" s="19" t="s">
        <v>54</v>
      </c>
      <c r="P447" s="19" t="s">
        <v>54</v>
      </c>
      <c r="Q447" s="19" t="s">
        <v>55</v>
      </c>
      <c r="R447" s="49">
        <v>202</v>
      </c>
      <c r="S447" s="19" t="s">
        <v>4545</v>
      </c>
      <c r="T447" s="19" t="s">
        <v>4545</v>
      </c>
      <c r="U447" s="19" t="e">
        <v>#NAME?</v>
      </c>
      <c r="V447" s="19" t="s">
        <v>80</v>
      </c>
      <c r="W447" s="19" t="s">
        <v>68</v>
      </c>
      <c r="X447" s="23">
        <v>45108</v>
      </c>
      <c r="Y447" s="23">
        <v>45115</v>
      </c>
      <c r="Z447" s="23">
        <v>45108</v>
      </c>
      <c r="AA447" s="23">
        <v>45108</v>
      </c>
      <c r="AB447" s="19" t="s">
        <v>58</v>
      </c>
      <c r="AC447" s="23">
        <v>45111</v>
      </c>
      <c r="AD447" s="49" t="s">
        <v>58</v>
      </c>
      <c r="AE447" s="23">
        <v>45113</v>
      </c>
      <c r="AF447" s="23">
        <v>45115</v>
      </c>
      <c r="AG447" s="23">
        <v>45115</v>
      </c>
      <c r="AH447" s="21">
        <v>45122</v>
      </c>
      <c r="AI447" s="19">
        <v>59</v>
      </c>
      <c r="AJ447" s="19">
        <v>6</v>
      </c>
      <c r="AK447" s="19">
        <v>44</v>
      </c>
      <c r="AL447" s="19" t="s">
        <v>15</v>
      </c>
      <c r="AM447" s="19" t="s">
        <v>4546</v>
      </c>
      <c r="AN447" s="19">
        <v>15</v>
      </c>
      <c r="AO447" s="22"/>
      <c r="AP447" s="19" t="s">
        <v>82</v>
      </c>
      <c r="AQ447" s="19" t="s">
        <v>82</v>
      </c>
      <c r="AR447" s="19" t="s">
        <v>60</v>
      </c>
      <c r="AS447" s="19" t="s">
        <v>55</v>
      </c>
      <c r="AT447" s="19" t="s">
        <v>61</v>
      </c>
      <c r="AU447" s="19" t="s">
        <v>62</v>
      </c>
      <c r="AV447" s="19" t="s">
        <v>63</v>
      </c>
      <c r="AW447" s="19" t="s">
        <v>63</v>
      </c>
      <c r="AX447" s="19" t="s">
        <v>63</v>
      </c>
      <c r="AY447" s="19" t="s">
        <v>64</v>
      </c>
      <c r="AZ447" s="19" t="s">
        <v>3822</v>
      </c>
      <c r="BA447" s="21">
        <v>45127</v>
      </c>
      <c r="BB447" s="19">
        <v>7</v>
      </c>
      <c r="BC447" s="19">
        <v>2023</v>
      </c>
      <c r="BD447" s="19" t="s">
        <v>63</v>
      </c>
      <c r="BE447" s="19" t="s">
        <v>63</v>
      </c>
      <c r="BF447" s="19" t="s">
        <v>63</v>
      </c>
      <c r="BG447" s="19" t="s">
        <v>64</v>
      </c>
      <c r="BH447" s="22" t="s">
        <v>4513</v>
      </c>
      <c r="BI447" s="22" t="s">
        <v>4513</v>
      </c>
      <c r="BJ447" s="22"/>
      <c r="BK447" s="22"/>
      <c r="BL447" s="19" t="s">
        <v>4513</v>
      </c>
      <c r="BM447" s="22" t="s">
        <v>4513</v>
      </c>
      <c r="BN447" s="22" t="s">
        <v>4513</v>
      </c>
      <c r="BO447" s="22"/>
      <c r="BP447" s="22"/>
      <c r="BQ447" s="19" t="s">
        <v>64</v>
      </c>
      <c r="BR447" s="22"/>
      <c r="BS447" s="22"/>
      <c r="BT447" s="19">
        <v>59</v>
      </c>
      <c r="BU447" s="22"/>
      <c r="BV447" s="19"/>
      <c r="BW447" s="19"/>
      <c r="BX447" s="19">
        <v>2023</v>
      </c>
      <c r="BY447" s="95" t="str">
        <f>IFERROR(
IF(OR(AZ447="anulado",AZ447="stand by"),CONCATENATE(AZ447,": ",AT447),
IF(OR(YEAR(BA447)=2022,YEAR(BA447)=2023),CONCATENATE("Se activó en ",YEAR(BA447)),
IF(AND(OR(AZ447="En proceso",AZ447="facturando"),AND(AV447="-",BA447="")),"Por revisar",
IF(BA447="",IF(AV447="NUEVAS",CONCATENATE("Estado: ",AZ447,", ",AV447),
IF(AX447=Meses!$A$3,"Por revisar",
IF(AT447="","Sin registro","En programación Frcst."))),"En programación")))),
"Error")</f>
        <v>Se activó en 2023</v>
      </c>
      <c r="BZ447" s="14" t="str">
        <f t="shared" si="18"/>
        <v/>
      </c>
      <c r="CA447" s="95" t="str">
        <f>IF(BY447="En programación Frcst.",VLOOKUP(AX447,Meses!$A$1:$H$14,3+HLOOKUP(Cronograma!AV447,Meses!$D$1:$G$2,2,FALSE),FALSE),
IF(BY447="En programación",BA447,""))</f>
        <v/>
      </c>
      <c r="CB447" s="95" t="str">
        <f t="shared" si="19"/>
        <v/>
      </c>
      <c r="CC447" s="91" t="str">
        <f>IFERROR(
(VLOOKUP(MONTH(CA447),Meses!$B$3:$C$14,2,FALSE)-DAY(CA447))/VLOOKUP(MONTH(CA447),Meses!$B$3:$C$14,2,FALSE)*CD447,
"")</f>
        <v/>
      </c>
      <c r="CD447" s="92">
        <f t="shared" si="20"/>
        <v>202</v>
      </c>
    </row>
    <row r="448" spans="1:82" ht="31.8" thickBot="1" x14ac:dyDescent="0.6">
      <c r="A448" s="49" t="s">
        <v>1241</v>
      </c>
      <c r="B448" s="49" t="s">
        <v>1256</v>
      </c>
      <c r="C448" s="49" t="s">
        <v>1257</v>
      </c>
      <c r="D448" s="19" t="s">
        <v>53</v>
      </c>
      <c r="E448" s="21">
        <v>45063</v>
      </c>
      <c r="F448" s="21">
        <v>45138.655694444453</v>
      </c>
      <c r="G448" s="21">
        <v>45072</v>
      </c>
      <c r="H448" s="21">
        <v>45078</v>
      </c>
      <c r="I448" s="21">
        <v>45122</v>
      </c>
      <c r="J448" s="21">
        <v>45122</v>
      </c>
      <c r="K448" s="119" t="s">
        <v>4544</v>
      </c>
      <c r="L448" s="49">
        <v>2023070379</v>
      </c>
      <c r="M448" s="21">
        <v>45112</v>
      </c>
      <c r="N448" s="21">
        <v>45127</v>
      </c>
      <c r="O448" s="19" t="s">
        <v>54</v>
      </c>
      <c r="P448" s="19" t="s">
        <v>54</v>
      </c>
      <c r="Q448" s="19" t="s">
        <v>55</v>
      </c>
      <c r="R448" s="49">
        <v>176</v>
      </c>
      <c r="S448" s="19" t="s">
        <v>4545</v>
      </c>
      <c r="T448" s="19" t="s">
        <v>4545</v>
      </c>
      <c r="U448" s="19" t="e">
        <v>#NAME?</v>
      </c>
      <c r="V448" s="19" t="s">
        <v>80</v>
      </c>
      <c r="W448" s="19" t="s">
        <v>68</v>
      </c>
      <c r="X448" s="23">
        <v>45108</v>
      </c>
      <c r="Y448" s="23">
        <v>45115</v>
      </c>
      <c r="Z448" s="23">
        <v>45108</v>
      </c>
      <c r="AA448" s="23">
        <v>45108</v>
      </c>
      <c r="AB448" s="19" t="s">
        <v>58</v>
      </c>
      <c r="AC448" s="23">
        <v>45111</v>
      </c>
      <c r="AD448" s="49" t="s">
        <v>58</v>
      </c>
      <c r="AE448" s="23">
        <v>45113</v>
      </c>
      <c r="AF448" s="23">
        <v>45115</v>
      </c>
      <c r="AG448" s="23">
        <v>45115</v>
      </c>
      <c r="AH448" s="21">
        <v>45122</v>
      </c>
      <c r="AI448" s="19">
        <v>59</v>
      </c>
      <c r="AJ448" s="19">
        <v>6</v>
      </c>
      <c r="AK448" s="19">
        <v>44</v>
      </c>
      <c r="AL448" s="19" t="s">
        <v>15</v>
      </c>
      <c r="AM448" s="19" t="s">
        <v>4546</v>
      </c>
      <c r="AN448" s="19">
        <v>15</v>
      </c>
      <c r="AO448" s="22"/>
      <c r="AP448" s="19" t="s">
        <v>82</v>
      </c>
      <c r="AQ448" s="19" t="s">
        <v>82</v>
      </c>
      <c r="AR448" s="19" t="s">
        <v>60</v>
      </c>
      <c r="AS448" s="19" t="s">
        <v>55</v>
      </c>
      <c r="AT448" s="19" t="s">
        <v>61</v>
      </c>
      <c r="AU448" s="19" t="s">
        <v>62</v>
      </c>
      <c r="AV448" s="19" t="s">
        <v>63</v>
      </c>
      <c r="AW448" s="19" t="s">
        <v>63</v>
      </c>
      <c r="AX448" s="19" t="s">
        <v>63</v>
      </c>
      <c r="AY448" s="19" t="s">
        <v>64</v>
      </c>
      <c r="AZ448" s="19" t="s">
        <v>3822</v>
      </c>
      <c r="BA448" s="21">
        <v>45127</v>
      </c>
      <c r="BB448" s="19">
        <v>7</v>
      </c>
      <c r="BC448" s="19">
        <v>2023</v>
      </c>
      <c r="BD448" s="19" t="s">
        <v>63</v>
      </c>
      <c r="BE448" s="19" t="s">
        <v>63</v>
      </c>
      <c r="BF448" s="19" t="s">
        <v>63</v>
      </c>
      <c r="BG448" s="19" t="s">
        <v>64</v>
      </c>
      <c r="BH448" s="22" t="s">
        <v>4513</v>
      </c>
      <c r="BI448" s="22" t="s">
        <v>4513</v>
      </c>
      <c r="BJ448" s="22"/>
      <c r="BK448" s="22"/>
      <c r="BL448" s="19" t="s">
        <v>4513</v>
      </c>
      <c r="BM448" s="22" t="s">
        <v>4513</v>
      </c>
      <c r="BN448" s="22" t="s">
        <v>4513</v>
      </c>
      <c r="BO448" s="22"/>
      <c r="BP448" s="22"/>
      <c r="BQ448" s="19" t="s">
        <v>64</v>
      </c>
      <c r="BR448" s="22"/>
      <c r="BS448" s="22"/>
      <c r="BT448" s="19">
        <v>59</v>
      </c>
      <c r="BU448" s="22"/>
      <c r="BV448" s="19"/>
      <c r="BW448" s="19"/>
      <c r="BX448" s="19">
        <v>2023</v>
      </c>
      <c r="BY448" s="95" t="str">
        <f>IFERROR(
IF(OR(AZ448="anulado",AZ448="stand by"),CONCATENATE(AZ448,": ",AT448),
IF(OR(YEAR(BA448)=2022,YEAR(BA448)=2023),CONCATENATE("Se activó en ",YEAR(BA448)),
IF(AND(OR(AZ448="En proceso",AZ448="facturando"),AND(AV448="-",BA448="")),"Por revisar",
IF(BA448="",IF(AV448="NUEVAS",CONCATENATE("Estado: ",AZ448,", ",AV448),
IF(AX448=Meses!$A$3,"Por revisar",
IF(AT448="","Sin registro","En programación Frcst."))),"En programación")))),
"Error")</f>
        <v>Se activó en 2023</v>
      </c>
      <c r="BZ448" s="14" t="str">
        <f t="shared" si="18"/>
        <v/>
      </c>
      <c r="CA448" s="95" t="str">
        <f>IF(BY448="En programación Frcst.",VLOOKUP(AX448,Meses!$A$1:$H$14,3+HLOOKUP(Cronograma!AV448,Meses!$D$1:$G$2,2,FALSE),FALSE),
IF(BY448="En programación",BA448,""))</f>
        <v/>
      </c>
      <c r="CB448" s="95" t="str">
        <f t="shared" si="19"/>
        <v/>
      </c>
      <c r="CC448" s="91" t="str">
        <f>IFERROR(
(VLOOKUP(MONTH(CA448),Meses!$B$3:$C$14,2,FALSE)-DAY(CA448))/VLOOKUP(MONTH(CA448),Meses!$B$3:$C$14,2,FALSE)*CD448,
"")</f>
        <v/>
      </c>
      <c r="CD448" s="92">
        <f t="shared" si="20"/>
        <v>176</v>
      </c>
    </row>
    <row r="449" spans="1:82" ht="31.8" thickBot="1" x14ac:dyDescent="0.6">
      <c r="A449" s="49" t="s">
        <v>1241</v>
      </c>
      <c r="B449" s="49" t="s">
        <v>1258</v>
      </c>
      <c r="C449" s="49" t="s">
        <v>1259</v>
      </c>
      <c r="D449" s="19" t="s">
        <v>53</v>
      </c>
      <c r="E449" s="21">
        <v>45063</v>
      </c>
      <c r="F449" s="21">
        <v>45138.662951388891</v>
      </c>
      <c r="G449" s="21">
        <v>45072</v>
      </c>
      <c r="H449" s="21">
        <v>45078</v>
      </c>
      <c r="I449" s="21">
        <v>45120</v>
      </c>
      <c r="J449" s="21">
        <v>45120</v>
      </c>
      <c r="K449" s="119" t="s">
        <v>4544</v>
      </c>
      <c r="L449" s="49">
        <v>2023070588</v>
      </c>
      <c r="M449" s="21">
        <v>45112</v>
      </c>
      <c r="N449" s="21">
        <v>45127</v>
      </c>
      <c r="O449" s="19" t="s">
        <v>54</v>
      </c>
      <c r="P449" s="19" t="s">
        <v>54</v>
      </c>
      <c r="Q449" s="19" t="s">
        <v>55</v>
      </c>
      <c r="R449" s="49">
        <v>249</v>
      </c>
      <c r="S449" s="19" t="s">
        <v>4545</v>
      </c>
      <c r="T449" s="19" t="s">
        <v>4545</v>
      </c>
      <c r="U449" s="19" t="e">
        <v>#NAME?</v>
      </c>
      <c r="V449" s="19" t="s">
        <v>80</v>
      </c>
      <c r="W449" s="19" t="s">
        <v>68</v>
      </c>
      <c r="X449" s="23">
        <v>45106</v>
      </c>
      <c r="Y449" s="23">
        <v>45113</v>
      </c>
      <c r="Z449" s="23">
        <v>45106</v>
      </c>
      <c r="AA449" s="23">
        <v>45106</v>
      </c>
      <c r="AB449" s="19" t="s">
        <v>58</v>
      </c>
      <c r="AC449" s="23">
        <v>45109</v>
      </c>
      <c r="AD449" s="49" t="s">
        <v>58</v>
      </c>
      <c r="AE449" s="23">
        <v>45111</v>
      </c>
      <c r="AF449" s="23">
        <v>45113</v>
      </c>
      <c r="AG449" s="23">
        <v>45113</v>
      </c>
      <c r="AH449" s="21">
        <v>45120</v>
      </c>
      <c r="AI449" s="19">
        <v>57</v>
      </c>
      <c r="AJ449" s="19">
        <v>6</v>
      </c>
      <c r="AK449" s="19">
        <v>42</v>
      </c>
      <c r="AL449" s="19" t="s">
        <v>15</v>
      </c>
      <c r="AM449" s="19" t="s">
        <v>4546</v>
      </c>
      <c r="AN449" s="19">
        <v>13</v>
      </c>
      <c r="AO449" s="22"/>
      <c r="AP449" s="19" t="s">
        <v>82</v>
      </c>
      <c r="AQ449" s="19" t="s">
        <v>82</v>
      </c>
      <c r="AR449" s="19" t="s">
        <v>60</v>
      </c>
      <c r="AS449" s="19" t="s">
        <v>55</v>
      </c>
      <c r="AT449" s="19" t="s">
        <v>61</v>
      </c>
      <c r="AU449" s="19" t="s">
        <v>62</v>
      </c>
      <c r="AV449" s="19" t="s">
        <v>63</v>
      </c>
      <c r="AW449" s="19" t="s">
        <v>63</v>
      </c>
      <c r="AX449" s="19" t="s">
        <v>63</v>
      </c>
      <c r="AY449" s="19" t="s">
        <v>64</v>
      </c>
      <c r="AZ449" s="19" t="s">
        <v>3822</v>
      </c>
      <c r="BA449" s="21">
        <v>45127</v>
      </c>
      <c r="BB449" s="19">
        <v>7</v>
      </c>
      <c r="BC449" s="19">
        <v>2023</v>
      </c>
      <c r="BD449" s="19" t="s">
        <v>63</v>
      </c>
      <c r="BE449" s="19" t="s">
        <v>63</v>
      </c>
      <c r="BF449" s="19" t="s">
        <v>63</v>
      </c>
      <c r="BG449" s="19" t="s">
        <v>64</v>
      </c>
      <c r="BH449" s="22" t="s">
        <v>4513</v>
      </c>
      <c r="BI449" s="22" t="s">
        <v>4513</v>
      </c>
      <c r="BJ449" s="22"/>
      <c r="BK449" s="22"/>
      <c r="BL449" s="19" t="s">
        <v>4513</v>
      </c>
      <c r="BM449" s="22" t="s">
        <v>4513</v>
      </c>
      <c r="BN449" s="22" t="s">
        <v>4513</v>
      </c>
      <c r="BO449" s="22"/>
      <c r="BP449" s="22"/>
      <c r="BQ449" s="19" t="s">
        <v>64</v>
      </c>
      <c r="BR449" s="22"/>
      <c r="BS449" s="22"/>
      <c r="BT449" s="19">
        <v>57</v>
      </c>
      <c r="BU449" s="22"/>
      <c r="BV449" s="19"/>
      <c r="BW449" s="19"/>
      <c r="BX449" s="19">
        <v>2023</v>
      </c>
      <c r="BY449" s="95" t="str">
        <f>IFERROR(
IF(OR(AZ449="anulado",AZ449="stand by"),CONCATENATE(AZ449,": ",AT449),
IF(OR(YEAR(BA449)=2022,YEAR(BA449)=2023),CONCATENATE("Se activó en ",YEAR(BA449)),
IF(AND(OR(AZ449="En proceso",AZ449="facturando"),AND(AV449="-",BA449="")),"Por revisar",
IF(BA449="",IF(AV449="NUEVAS",CONCATENATE("Estado: ",AZ449,", ",AV449),
IF(AX449=Meses!$A$3,"Por revisar",
IF(AT449="","Sin registro","En programación Frcst."))),"En programación")))),
"Error")</f>
        <v>Se activó en 2023</v>
      </c>
      <c r="BZ449" s="14" t="str">
        <f t="shared" si="18"/>
        <v/>
      </c>
      <c r="CA449" s="95" t="str">
        <f>IF(BY449="En programación Frcst.",VLOOKUP(AX449,Meses!$A$1:$H$14,3+HLOOKUP(Cronograma!AV449,Meses!$D$1:$G$2,2,FALSE),FALSE),
IF(BY449="En programación",BA449,""))</f>
        <v/>
      </c>
      <c r="CB449" s="95" t="str">
        <f t="shared" si="19"/>
        <v/>
      </c>
      <c r="CC449" s="91" t="str">
        <f>IFERROR(
(VLOOKUP(MONTH(CA449),Meses!$B$3:$C$14,2,FALSE)-DAY(CA449))/VLOOKUP(MONTH(CA449),Meses!$B$3:$C$14,2,FALSE)*CD449,
"")</f>
        <v/>
      </c>
      <c r="CD449" s="92">
        <f t="shared" si="20"/>
        <v>249</v>
      </c>
    </row>
    <row r="450" spans="1:82" ht="31.8" thickBot="1" x14ac:dyDescent="0.6">
      <c r="A450" s="49" t="s">
        <v>1241</v>
      </c>
      <c r="B450" s="49" t="s">
        <v>1260</v>
      </c>
      <c r="C450" s="49" t="s">
        <v>1261</v>
      </c>
      <c r="D450" s="19" t="s">
        <v>53</v>
      </c>
      <c r="E450" s="21">
        <v>45063</v>
      </c>
      <c r="F450" s="21">
        <v>45138.676041666673</v>
      </c>
      <c r="G450" s="21">
        <v>45072</v>
      </c>
      <c r="H450" s="21">
        <v>45078</v>
      </c>
      <c r="I450" s="21">
        <v>45121</v>
      </c>
      <c r="J450" s="21">
        <v>45121</v>
      </c>
      <c r="K450" s="119" t="s">
        <v>4544</v>
      </c>
      <c r="L450" s="49">
        <v>2023070597</v>
      </c>
      <c r="M450" s="21">
        <v>45112</v>
      </c>
      <c r="N450" s="21">
        <v>45127</v>
      </c>
      <c r="O450" s="19" t="s">
        <v>54</v>
      </c>
      <c r="P450" s="19" t="s">
        <v>54</v>
      </c>
      <c r="Q450" s="19" t="s">
        <v>55</v>
      </c>
      <c r="R450" s="49">
        <v>84</v>
      </c>
      <c r="S450" s="19" t="s">
        <v>4545</v>
      </c>
      <c r="T450" s="19" t="s">
        <v>4545</v>
      </c>
      <c r="U450" s="19" t="e">
        <v>#NAME?</v>
      </c>
      <c r="V450" s="19" t="s">
        <v>80</v>
      </c>
      <c r="W450" s="19" t="s">
        <v>68</v>
      </c>
      <c r="X450" s="23">
        <v>45107</v>
      </c>
      <c r="Y450" s="23">
        <v>45114</v>
      </c>
      <c r="Z450" s="23">
        <v>45107</v>
      </c>
      <c r="AA450" s="23">
        <v>45107</v>
      </c>
      <c r="AB450" s="19" t="s">
        <v>58</v>
      </c>
      <c r="AC450" s="23">
        <v>45110</v>
      </c>
      <c r="AD450" s="49" t="s">
        <v>58</v>
      </c>
      <c r="AE450" s="23">
        <v>45112</v>
      </c>
      <c r="AF450" s="23">
        <v>45114</v>
      </c>
      <c r="AG450" s="23">
        <v>45114</v>
      </c>
      <c r="AH450" s="21">
        <v>45121</v>
      </c>
      <c r="AI450" s="19">
        <v>58</v>
      </c>
      <c r="AJ450" s="19">
        <v>6</v>
      </c>
      <c r="AK450" s="19">
        <v>43</v>
      </c>
      <c r="AL450" s="19" t="s">
        <v>15</v>
      </c>
      <c r="AM450" s="19" t="s">
        <v>4546</v>
      </c>
      <c r="AN450" s="19">
        <v>14</v>
      </c>
      <c r="AO450" s="22"/>
      <c r="AP450" s="19" t="s">
        <v>82</v>
      </c>
      <c r="AQ450" s="19" t="s">
        <v>82</v>
      </c>
      <c r="AR450" s="19" t="s">
        <v>60</v>
      </c>
      <c r="AS450" s="19" t="s">
        <v>55</v>
      </c>
      <c r="AT450" s="19" t="s">
        <v>61</v>
      </c>
      <c r="AU450" s="19" t="s">
        <v>62</v>
      </c>
      <c r="AV450" s="19" t="s">
        <v>63</v>
      </c>
      <c r="AW450" s="19" t="s">
        <v>63</v>
      </c>
      <c r="AX450" s="19" t="s">
        <v>63</v>
      </c>
      <c r="AY450" s="19" t="s">
        <v>64</v>
      </c>
      <c r="AZ450" s="19" t="s">
        <v>3822</v>
      </c>
      <c r="BA450" s="21">
        <v>45127</v>
      </c>
      <c r="BB450" s="19">
        <v>7</v>
      </c>
      <c r="BC450" s="19">
        <v>2023</v>
      </c>
      <c r="BD450" s="19" t="s">
        <v>63</v>
      </c>
      <c r="BE450" s="19" t="s">
        <v>63</v>
      </c>
      <c r="BF450" s="19" t="s">
        <v>63</v>
      </c>
      <c r="BG450" s="19" t="s">
        <v>64</v>
      </c>
      <c r="BH450" s="22" t="s">
        <v>4513</v>
      </c>
      <c r="BI450" s="22" t="s">
        <v>4513</v>
      </c>
      <c r="BJ450" s="22"/>
      <c r="BK450" s="22"/>
      <c r="BL450" s="19" t="s">
        <v>4513</v>
      </c>
      <c r="BM450" s="22" t="s">
        <v>4513</v>
      </c>
      <c r="BN450" s="22" t="s">
        <v>4513</v>
      </c>
      <c r="BO450" s="22"/>
      <c r="BP450" s="22"/>
      <c r="BQ450" s="19" t="s">
        <v>64</v>
      </c>
      <c r="BR450" s="22"/>
      <c r="BS450" s="22"/>
      <c r="BT450" s="19">
        <v>58</v>
      </c>
      <c r="BU450" s="22"/>
      <c r="BV450" s="19"/>
      <c r="BW450" s="19"/>
      <c r="BX450" s="19">
        <v>2023</v>
      </c>
      <c r="BY450" s="95" t="str">
        <f>IFERROR(
IF(OR(AZ450="anulado",AZ450="stand by"),CONCATENATE(AZ450,": ",AT450),
IF(OR(YEAR(BA450)=2022,YEAR(BA450)=2023),CONCATENATE("Se activó en ",YEAR(BA450)),
IF(AND(OR(AZ450="En proceso",AZ450="facturando"),AND(AV450="-",BA450="")),"Por revisar",
IF(BA450="",IF(AV450="NUEVAS",CONCATENATE("Estado: ",AZ450,", ",AV450),
IF(AX450=Meses!$A$3,"Por revisar",
IF(AT450="","Sin registro","En programación Frcst."))),"En programación")))),
"Error")</f>
        <v>Se activó en 2023</v>
      </c>
      <c r="BZ450" s="14" t="str">
        <f t="shared" si="18"/>
        <v/>
      </c>
      <c r="CA450" s="95" t="str">
        <f>IF(BY450="En programación Frcst.",VLOOKUP(AX450,Meses!$A$1:$H$14,3+HLOOKUP(Cronograma!AV450,Meses!$D$1:$G$2,2,FALSE),FALSE),
IF(BY450="En programación",BA450,""))</f>
        <v/>
      </c>
      <c r="CB450" s="95" t="str">
        <f t="shared" si="19"/>
        <v/>
      </c>
      <c r="CC450" s="91" t="str">
        <f>IFERROR(
(VLOOKUP(MONTH(CA450),Meses!$B$3:$C$14,2,FALSE)-DAY(CA450))/VLOOKUP(MONTH(CA450),Meses!$B$3:$C$14,2,FALSE)*CD450,
"")</f>
        <v/>
      </c>
      <c r="CD450" s="92">
        <f t="shared" si="20"/>
        <v>84</v>
      </c>
    </row>
    <row r="451" spans="1:82" ht="31.8" thickBot="1" x14ac:dyDescent="0.6">
      <c r="A451" s="49" t="s">
        <v>1241</v>
      </c>
      <c r="B451" s="49" t="s">
        <v>1262</v>
      </c>
      <c r="C451" s="49" t="s">
        <v>1263</v>
      </c>
      <c r="D451" s="19" t="s">
        <v>53</v>
      </c>
      <c r="E451" s="21">
        <v>45063</v>
      </c>
      <c r="F451" s="21">
        <v>45138.677372685182</v>
      </c>
      <c r="G451" s="21">
        <v>45072</v>
      </c>
      <c r="H451" s="21">
        <v>45078</v>
      </c>
      <c r="I451" s="21">
        <v>45132</v>
      </c>
      <c r="J451" s="21">
        <v>45132</v>
      </c>
      <c r="K451" s="119" t="s">
        <v>4544</v>
      </c>
      <c r="L451" s="49">
        <v>2023070607</v>
      </c>
      <c r="M451" s="21">
        <v>45112</v>
      </c>
      <c r="N451" s="21">
        <v>45127</v>
      </c>
      <c r="O451" s="19" t="s">
        <v>54</v>
      </c>
      <c r="P451" s="19" t="s">
        <v>54</v>
      </c>
      <c r="Q451" s="19" t="s">
        <v>55</v>
      </c>
      <c r="R451" s="49">
        <v>195</v>
      </c>
      <c r="S451" s="19" t="s">
        <v>4604</v>
      </c>
      <c r="T451" s="19" t="s">
        <v>4604</v>
      </c>
      <c r="U451" s="19" t="e">
        <v>#NAME?</v>
      </c>
      <c r="V451" s="19" t="s">
        <v>80</v>
      </c>
      <c r="W451" s="19" t="s">
        <v>68</v>
      </c>
      <c r="X451" s="23">
        <v>45118</v>
      </c>
      <c r="Y451" s="23">
        <v>45125</v>
      </c>
      <c r="Z451" s="23">
        <v>45118</v>
      </c>
      <c r="AA451" s="23">
        <v>45118</v>
      </c>
      <c r="AB451" s="19" t="s">
        <v>58</v>
      </c>
      <c r="AC451" s="23">
        <v>45121</v>
      </c>
      <c r="AD451" s="49" t="s">
        <v>58</v>
      </c>
      <c r="AE451" s="23">
        <v>45123</v>
      </c>
      <c r="AF451" s="23">
        <v>45125</v>
      </c>
      <c r="AG451" s="23">
        <v>45125</v>
      </c>
      <c r="AH451" s="21">
        <v>45132</v>
      </c>
      <c r="AI451" s="19">
        <v>69</v>
      </c>
      <c r="AJ451" s="19">
        <v>6</v>
      </c>
      <c r="AK451" s="19">
        <v>54</v>
      </c>
      <c r="AL451" s="19" t="s">
        <v>15</v>
      </c>
      <c r="AM451" s="19" t="s">
        <v>4546</v>
      </c>
      <c r="AN451" s="19">
        <v>25</v>
      </c>
      <c r="AO451" s="22"/>
      <c r="AP451" s="19" t="s">
        <v>82</v>
      </c>
      <c r="AQ451" s="19" t="s">
        <v>82</v>
      </c>
      <c r="AR451" s="19" t="s">
        <v>60</v>
      </c>
      <c r="AS451" s="19" t="s">
        <v>55</v>
      </c>
      <c r="AT451" s="19" t="s">
        <v>61</v>
      </c>
      <c r="AU451" s="19" t="s">
        <v>62</v>
      </c>
      <c r="AV451" s="19" t="s">
        <v>63</v>
      </c>
      <c r="AW451" s="19" t="s">
        <v>63</v>
      </c>
      <c r="AX451" s="19" t="s">
        <v>63</v>
      </c>
      <c r="AY451" s="19" t="s">
        <v>64</v>
      </c>
      <c r="AZ451" s="19" t="s">
        <v>3822</v>
      </c>
      <c r="BA451" s="21">
        <v>45127</v>
      </c>
      <c r="BB451" s="19">
        <v>7</v>
      </c>
      <c r="BC451" s="19">
        <v>2023</v>
      </c>
      <c r="BD451" s="19" t="s">
        <v>63</v>
      </c>
      <c r="BE451" s="19" t="s">
        <v>63</v>
      </c>
      <c r="BF451" s="19" t="s">
        <v>63</v>
      </c>
      <c r="BG451" s="19" t="s">
        <v>64</v>
      </c>
      <c r="BH451" s="22" t="s">
        <v>4513</v>
      </c>
      <c r="BI451" s="22" t="s">
        <v>4513</v>
      </c>
      <c r="BJ451" s="22"/>
      <c r="BK451" s="22"/>
      <c r="BL451" s="19" t="s">
        <v>4513</v>
      </c>
      <c r="BM451" s="22" t="s">
        <v>4513</v>
      </c>
      <c r="BN451" s="22" t="s">
        <v>4513</v>
      </c>
      <c r="BO451" s="22"/>
      <c r="BP451" s="22"/>
      <c r="BQ451" s="19" t="s">
        <v>64</v>
      </c>
      <c r="BR451" s="22"/>
      <c r="BS451" s="22"/>
      <c r="BT451" s="19">
        <v>69</v>
      </c>
      <c r="BU451" s="22"/>
      <c r="BV451" s="19"/>
      <c r="BW451" s="19"/>
      <c r="BX451" s="19">
        <v>2023</v>
      </c>
      <c r="BY451" s="95" t="str">
        <f>IFERROR(
IF(OR(AZ451="anulado",AZ451="stand by"),CONCATENATE(AZ451,": ",AT451),
IF(OR(YEAR(BA451)=2022,YEAR(BA451)=2023),CONCATENATE("Se activó en ",YEAR(BA451)),
IF(AND(OR(AZ451="En proceso",AZ451="facturando"),AND(AV451="-",BA451="")),"Por revisar",
IF(BA451="",IF(AV451="NUEVAS",CONCATENATE("Estado: ",AZ451,", ",AV451),
IF(AX451=Meses!$A$3,"Por revisar",
IF(AT451="","Sin registro","En programación Frcst."))),"En programación")))),
"Error")</f>
        <v>Se activó en 2023</v>
      </c>
      <c r="BZ451" s="14" t="str">
        <f t="shared" ref="BZ451:BZ514" si="21">IF(BY451="Por revisar",CONCATENATE("programación de act. ",AY451,", estado: ",AZ451,", Comercializador: ",O451,", Etapa: ",AT451),"")</f>
        <v/>
      </c>
      <c r="CA451" s="95" t="str">
        <f>IF(BY451="En programación Frcst.",VLOOKUP(AX451,Meses!$A$1:$H$14,3+HLOOKUP(Cronograma!AV451,Meses!$D$1:$G$2,2,FALSE),FALSE),
IF(BY451="En programación",BA451,""))</f>
        <v/>
      </c>
      <c r="CB451" s="95" t="str">
        <f t="shared" ref="CB451:CB514" si="22">IFERROR(CONCATENATE(YEAR(CA451),"/",MONTH(CA451)),"")</f>
        <v/>
      </c>
      <c r="CC451" s="91" t="str">
        <f>IFERROR(
(VLOOKUP(MONTH(CA451),Meses!$B$3:$C$14,2,FALSE)-DAY(CA451))/VLOOKUP(MONTH(CA451),Meses!$B$3:$C$14,2,FALSE)*CD451,
"")</f>
        <v/>
      </c>
      <c r="CD451" s="92">
        <f t="shared" ref="CD451:CD514" si="23">R451</f>
        <v>195</v>
      </c>
    </row>
    <row r="452" spans="1:82" ht="31.8" thickBot="1" x14ac:dyDescent="0.6">
      <c r="A452" s="49" t="s">
        <v>1241</v>
      </c>
      <c r="B452" s="49" t="s">
        <v>1264</v>
      </c>
      <c r="C452" s="49" t="s">
        <v>1265</v>
      </c>
      <c r="D452" s="19" t="s">
        <v>53</v>
      </c>
      <c r="E452" s="21">
        <v>45063</v>
      </c>
      <c r="F452" s="21">
        <v>45138.678344907406</v>
      </c>
      <c r="G452" s="21">
        <v>45072</v>
      </c>
      <c r="H452" s="21">
        <v>45078</v>
      </c>
      <c r="I452" s="21">
        <v>45120</v>
      </c>
      <c r="J452" s="21">
        <v>45120</v>
      </c>
      <c r="K452" s="119" t="s">
        <v>4544</v>
      </c>
      <c r="L452" s="49">
        <v>2023070609</v>
      </c>
      <c r="M452" s="21">
        <v>45112</v>
      </c>
      <c r="N452" s="21">
        <v>45127</v>
      </c>
      <c r="O452" s="19" t="s">
        <v>54</v>
      </c>
      <c r="P452" s="19" t="s">
        <v>54</v>
      </c>
      <c r="Q452" s="19" t="s">
        <v>55</v>
      </c>
      <c r="R452" s="49">
        <v>194</v>
      </c>
      <c r="S452" s="19" t="s">
        <v>4545</v>
      </c>
      <c r="T452" s="19" t="s">
        <v>4545</v>
      </c>
      <c r="U452" s="19" t="e">
        <v>#NAME?</v>
      </c>
      <c r="V452" s="19" t="s">
        <v>80</v>
      </c>
      <c r="W452" s="19" t="s">
        <v>68</v>
      </c>
      <c r="X452" s="23">
        <v>45106</v>
      </c>
      <c r="Y452" s="23">
        <v>45113</v>
      </c>
      <c r="Z452" s="23">
        <v>45106</v>
      </c>
      <c r="AA452" s="23">
        <v>45106</v>
      </c>
      <c r="AB452" s="19" t="s">
        <v>58</v>
      </c>
      <c r="AC452" s="23">
        <v>45109</v>
      </c>
      <c r="AD452" s="49" t="s">
        <v>58</v>
      </c>
      <c r="AE452" s="23">
        <v>45111</v>
      </c>
      <c r="AF452" s="23">
        <v>45113</v>
      </c>
      <c r="AG452" s="23">
        <v>45113</v>
      </c>
      <c r="AH452" s="21">
        <v>45120</v>
      </c>
      <c r="AI452" s="19">
        <v>57</v>
      </c>
      <c r="AJ452" s="19">
        <v>6</v>
      </c>
      <c r="AK452" s="19">
        <v>42</v>
      </c>
      <c r="AL452" s="19" t="s">
        <v>15</v>
      </c>
      <c r="AM452" s="19" t="s">
        <v>4546</v>
      </c>
      <c r="AN452" s="19">
        <v>13</v>
      </c>
      <c r="AO452" s="22"/>
      <c r="AP452" s="19" t="s">
        <v>82</v>
      </c>
      <c r="AQ452" s="19" t="s">
        <v>82</v>
      </c>
      <c r="AR452" s="19" t="s">
        <v>60</v>
      </c>
      <c r="AS452" s="19" t="s">
        <v>55</v>
      </c>
      <c r="AT452" s="19" t="s">
        <v>61</v>
      </c>
      <c r="AU452" s="19" t="s">
        <v>62</v>
      </c>
      <c r="AV452" s="19" t="s">
        <v>63</v>
      </c>
      <c r="AW452" s="19" t="s">
        <v>63</v>
      </c>
      <c r="AX452" s="19" t="s">
        <v>63</v>
      </c>
      <c r="AY452" s="19" t="s">
        <v>64</v>
      </c>
      <c r="AZ452" s="19" t="s">
        <v>3822</v>
      </c>
      <c r="BA452" s="21">
        <v>45127</v>
      </c>
      <c r="BB452" s="19">
        <v>7</v>
      </c>
      <c r="BC452" s="19">
        <v>2023</v>
      </c>
      <c r="BD452" s="19" t="s">
        <v>63</v>
      </c>
      <c r="BE452" s="19" t="s">
        <v>63</v>
      </c>
      <c r="BF452" s="19" t="s">
        <v>63</v>
      </c>
      <c r="BG452" s="19" t="s">
        <v>64</v>
      </c>
      <c r="BH452" s="22" t="s">
        <v>4513</v>
      </c>
      <c r="BI452" s="22" t="s">
        <v>4513</v>
      </c>
      <c r="BJ452" s="22"/>
      <c r="BK452" s="22"/>
      <c r="BL452" s="19" t="s">
        <v>4513</v>
      </c>
      <c r="BM452" s="22" t="s">
        <v>4513</v>
      </c>
      <c r="BN452" s="22" t="s">
        <v>4513</v>
      </c>
      <c r="BO452" s="22"/>
      <c r="BP452" s="22"/>
      <c r="BQ452" s="19" t="s">
        <v>64</v>
      </c>
      <c r="BR452" s="22"/>
      <c r="BS452" s="22"/>
      <c r="BT452" s="19">
        <v>57</v>
      </c>
      <c r="BU452" s="22"/>
      <c r="BV452" s="19"/>
      <c r="BW452" s="19"/>
      <c r="BX452" s="19">
        <v>2023</v>
      </c>
      <c r="BY452" s="95" t="str">
        <f>IFERROR(
IF(OR(AZ452="anulado",AZ452="stand by"),CONCATENATE(AZ452,": ",AT452),
IF(OR(YEAR(BA452)=2022,YEAR(BA452)=2023),CONCATENATE("Se activó en ",YEAR(BA452)),
IF(AND(OR(AZ452="En proceso",AZ452="facturando"),AND(AV452="-",BA452="")),"Por revisar",
IF(BA452="",IF(AV452="NUEVAS",CONCATENATE("Estado: ",AZ452,", ",AV452),
IF(AX452=Meses!$A$3,"Por revisar",
IF(AT452="","Sin registro","En programación Frcst."))),"En programación")))),
"Error")</f>
        <v>Se activó en 2023</v>
      </c>
      <c r="BZ452" s="14" t="str">
        <f t="shared" si="21"/>
        <v/>
      </c>
      <c r="CA452" s="95" t="str">
        <f>IF(BY452="En programación Frcst.",VLOOKUP(AX452,Meses!$A$1:$H$14,3+HLOOKUP(Cronograma!AV452,Meses!$D$1:$G$2,2,FALSE),FALSE),
IF(BY452="En programación",BA452,""))</f>
        <v/>
      </c>
      <c r="CB452" s="95" t="str">
        <f t="shared" si="22"/>
        <v/>
      </c>
      <c r="CC452" s="91" t="str">
        <f>IFERROR(
(VLOOKUP(MONTH(CA452),Meses!$B$3:$C$14,2,FALSE)-DAY(CA452))/VLOOKUP(MONTH(CA452),Meses!$B$3:$C$14,2,FALSE)*CD452,
"")</f>
        <v/>
      </c>
      <c r="CD452" s="92">
        <f t="shared" si="23"/>
        <v>194</v>
      </c>
    </row>
    <row r="453" spans="1:82" ht="31.8" thickBot="1" x14ac:dyDescent="0.6">
      <c r="A453" s="49" t="s">
        <v>1241</v>
      </c>
      <c r="B453" s="49" t="s">
        <v>1266</v>
      </c>
      <c r="C453" s="49" t="s">
        <v>1267</v>
      </c>
      <c r="D453" s="19" t="s">
        <v>53</v>
      </c>
      <c r="E453" s="21">
        <v>45063</v>
      </c>
      <c r="F453" s="21">
        <v>45138.680532407408</v>
      </c>
      <c r="G453" s="21">
        <v>45072</v>
      </c>
      <c r="H453" s="21">
        <v>45078</v>
      </c>
      <c r="I453" s="21">
        <v>45120</v>
      </c>
      <c r="J453" s="21">
        <v>45120</v>
      </c>
      <c r="K453" s="119" t="s">
        <v>4544</v>
      </c>
      <c r="L453" s="49">
        <v>2023070610</v>
      </c>
      <c r="M453" s="21">
        <v>45112</v>
      </c>
      <c r="N453" s="21">
        <v>45127</v>
      </c>
      <c r="O453" s="19" t="s">
        <v>54</v>
      </c>
      <c r="P453" s="19" t="s">
        <v>54</v>
      </c>
      <c r="Q453" s="19" t="s">
        <v>55</v>
      </c>
      <c r="R453" s="49">
        <v>123</v>
      </c>
      <c r="S453" s="19" t="s">
        <v>4545</v>
      </c>
      <c r="T453" s="19" t="s">
        <v>4545</v>
      </c>
      <c r="U453" s="19" t="e">
        <v>#NAME?</v>
      </c>
      <c r="V453" s="19" t="s">
        <v>80</v>
      </c>
      <c r="W453" s="19" t="s">
        <v>68</v>
      </c>
      <c r="X453" s="23">
        <v>45106</v>
      </c>
      <c r="Y453" s="23">
        <v>45113</v>
      </c>
      <c r="Z453" s="23">
        <v>45106</v>
      </c>
      <c r="AA453" s="23">
        <v>45106</v>
      </c>
      <c r="AB453" s="19" t="s">
        <v>58</v>
      </c>
      <c r="AC453" s="23">
        <v>45109</v>
      </c>
      <c r="AD453" s="49" t="s">
        <v>58</v>
      </c>
      <c r="AE453" s="23">
        <v>45111</v>
      </c>
      <c r="AF453" s="23">
        <v>45113</v>
      </c>
      <c r="AG453" s="23">
        <v>45113</v>
      </c>
      <c r="AH453" s="21">
        <v>45120</v>
      </c>
      <c r="AI453" s="19">
        <v>57</v>
      </c>
      <c r="AJ453" s="19">
        <v>6</v>
      </c>
      <c r="AK453" s="19">
        <v>42</v>
      </c>
      <c r="AL453" s="19" t="s">
        <v>15</v>
      </c>
      <c r="AM453" s="19" t="s">
        <v>4546</v>
      </c>
      <c r="AN453" s="19">
        <v>13</v>
      </c>
      <c r="AO453" s="22"/>
      <c r="AP453" s="19" t="s">
        <v>82</v>
      </c>
      <c r="AQ453" s="19" t="s">
        <v>82</v>
      </c>
      <c r="AR453" s="19" t="s">
        <v>60</v>
      </c>
      <c r="AS453" s="19" t="s">
        <v>55</v>
      </c>
      <c r="AT453" s="19" t="s">
        <v>61</v>
      </c>
      <c r="AU453" s="19" t="s">
        <v>62</v>
      </c>
      <c r="AV453" s="19" t="s">
        <v>63</v>
      </c>
      <c r="AW453" s="19" t="s">
        <v>63</v>
      </c>
      <c r="AX453" s="19" t="s">
        <v>63</v>
      </c>
      <c r="AY453" s="19" t="s">
        <v>64</v>
      </c>
      <c r="AZ453" s="19" t="s">
        <v>3822</v>
      </c>
      <c r="BA453" s="21">
        <v>45127</v>
      </c>
      <c r="BB453" s="19">
        <v>7</v>
      </c>
      <c r="BC453" s="19">
        <v>2023</v>
      </c>
      <c r="BD453" s="19" t="s">
        <v>63</v>
      </c>
      <c r="BE453" s="19" t="s">
        <v>63</v>
      </c>
      <c r="BF453" s="19" t="s">
        <v>63</v>
      </c>
      <c r="BG453" s="19" t="s">
        <v>64</v>
      </c>
      <c r="BH453" s="22" t="s">
        <v>4513</v>
      </c>
      <c r="BI453" s="22" t="s">
        <v>4513</v>
      </c>
      <c r="BJ453" s="22"/>
      <c r="BK453" s="22"/>
      <c r="BL453" s="19" t="s">
        <v>4513</v>
      </c>
      <c r="BM453" s="22" t="s">
        <v>4513</v>
      </c>
      <c r="BN453" s="22" t="s">
        <v>4513</v>
      </c>
      <c r="BO453" s="22"/>
      <c r="BP453" s="22"/>
      <c r="BQ453" s="19" t="s">
        <v>64</v>
      </c>
      <c r="BR453" s="22"/>
      <c r="BS453" s="22"/>
      <c r="BT453" s="19">
        <v>57</v>
      </c>
      <c r="BU453" s="22"/>
      <c r="BV453" s="19"/>
      <c r="BW453" s="19"/>
      <c r="BX453" s="19">
        <v>2023</v>
      </c>
      <c r="BY453" s="95" t="str">
        <f>IFERROR(
IF(OR(AZ453="anulado",AZ453="stand by"),CONCATENATE(AZ453,": ",AT453),
IF(OR(YEAR(BA453)=2022,YEAR(BA453)=2023),CONCATENATE("Se activó en ",YEAR(BA453)),
IF(AND(OR(AZ453="En proceso",AZ453="facturando"),AND(AV453="-",BA453="")),"Por revisar",
IF(BA453="",IF(AV453="NUEVAS",CONCATENATE("Estado: ",AZ453,", ",AV453),
IF(AX453=Meses!$A$3,"Por revisar",
IF(AT453="","Sin registro","En programación Frcst."))),"En programación")))),
"Error")</f>
        <v>Se activó en 2023</v>
      </c>
      <c r="BZ453" s="14" t="str">
        <f t="shared" si="21"/>
        <v/>
      </c>
      <c r="CA453" s="95" t="str">
        <f>IF(BY453="En programación Frcst.",VLOOKUP(AX453,Meses!$A$1:$H$14,3+HLOOKUP(Cronograma!AV453,Meses!$D$1:$G$2,2,FALSE),FALSE),
IF(BY453="En programación",BA453,""))</f>
        <v/>
      </c>
      <c r="CB453" s="95" t="str">
        <f t="shared" si="22"/>
        <v/>
      </c>
      <c r="CC453" s="91" t="str">
        <f>IFERROR(
(VLOOKUP(MONTH(CA453),Meses!$B$3:$C$14,2,FALSE)-DAY(CA453))/VLOOKUP(MONTH(CA453),Meses!$B$3:$C$14,2,FALSE)*CD453,
"")</f>
        <v/>
      </c>
      <c r="CD453" s="92">
        <f t="shared" si="23"/>
        <v>123</v>
      </c>
    </row>
    <row r="454" spans="1:82" ht="31.8" thickBot="1" x14ac:dyDescent="0.6">
      <c r="A454" s="49" t="s">
        <v>1241</v>
      </c>
      <c r="B454" s="49" t="s">
        <v>1268</v>
      </c>
      <c r="C454" s="49" t="s">
        <v>1269</v>
      </c>
      <c r="D454" s="19" t="s">
        <v>53</v>
      </c>
      <c r="E454" s="21">
        <v>45063</v>
      </c>
      <c r="F454" s="21">
        <v>45138.68209490741</v>
      </c>
      <c r="G454" s="21">
        <v>45072</v>
      </c>
      <c r="H454" s="21">
        <v>45078</v>
      </c>
      <c r="I454" s="21">
        <v>45121</v>
      </c>
      <c r="J454" s="21">
        <v>45121</v>
      </c>
      <c r="K454" s="119" t="s">
        <v>4544</v>
      </c>
      <c r="L454" s="49">
        <v>2023070611</v>
      </c>
      <c r="M454" s="26">
        <v>45112</v>
      </c>
      <c r="N454" s="26">
        <v>45127</v>
      </c>
      <c r="O454" s="25" t="s">
        <v>54</v>
      </c>
      <c r="P454" s="19" t="s">
        <v>54</v>
      </c>
      <c r="Q454" s="19" t="s">
        <v>55</v>
      </c>
      <c r="R454" s="49">
        <v>252</v>
      </c>
      <c r="S454" s="19" t="s">
        <v>4545</v>
      </c>
      <c r="T454" s="19" t="s">
        <v>4545</v>
      </c>
      <c r="U454" s="19" t="e">
        <v>#NAME?</v>
      </c>
      <c r="V454" s="19" t="s">
        <v>80</v>
      </c>
      <c r="W454" s="19" t="s">
        <v>68</v>
      </c>
      <c r="X454" s="23">
        <v>45107</v>
      </c>
      <c r="Y454" s="23">
        <v>45114</v>
      </c>
      <c r="Z454" s="23">
        <v>45107</v>
      </c>
      <c r="AA454" s="23">
        <v>45107</v>
      </c>
      <c r="AB454" s="19" t="s">
        <v>58</v>
      </c>
      <c r="AC454" s="23">
        <v>45110</v>
      </c>
      <c r="AD454" s="49" t="s">
        <v>58</v>
      </c>
      <c r="AE454" s="23">
        <v>45112</v>
      </c>
      <c r="AF454" s="23">
        <v>45114</v>
      </c>
      <c r="AG454" s="23">
        <v>45114</v>
      </c>
      <c r="AH454" s="21">
        <v>45121</v>
      </c>
      <c r="AI454" s="19">
        <v>58</v>
      </c>
      <c r="AJ454" s="19">
        <v>6</v>
      </c>
      <c r="AK454" s="19">
        <v>43</v>
      </c>
      <c r="AL454" s="19" t="s">
        <v>15</v>
      </c>
      <c r="AM454" s="19" t="s">
        <v>4546</v>
      </c>
      <c r="AN454" s="19">
        <v>14</v>
      </c>
      <c r="AO454" s="22"/>
      <c r="AP454" s="19" t="s">
        <v>82</v>
      </c>
      <c r="AQ454" s="19" t="s">
        <v>82</v>
      </c>
      <c r="AR454" s="19" t="s">
        <v>60</v>
      </c>
      <c r="AS454" s="19" t="s">
        <v>55</v>
      </c>
      <c r="AT454" s="19" t="s">
        <v>61</v>
      </c>
      <c r="AU454" s="19" t="s">
        <v>62</v>
      </c>
      <c r="AV454" s="19" t="s">
        <v>63</v>
      </c>
      <c r="AW454" s="19" t="s">
        <v>63</v>
      </c>
      <c r="AX454" s="19" t="s">
        <v>63</v>
      </c>
      <c r="AY454" s="19" t="s">
        <v>64</v>
      </c>
      <c r="AZ454" s="19" t="s">
        <v>3822</v>
      </c>
      <c r="BA454" s="21">
        <v>45127</v>
      </c>
      <c r="BB454" s="19">
        <v>7</v>
      </c>
      <c r="BC454" s="19">
        <v>2023</v>
      </c>
      <c r="BD454" s="19" t="s">
        <v>63</v>
      </c>
      <c r="BE454" s="19" t="s">
        <v>63</v>
      </c>
      <c r="BF454" s="19" t="s">
        <v>63</v>
      </c>
      <c r="BG454" s="19" t="s">
        <v>64</v>
      </c>
      <c r="BH454" s="22" t="s">
        <v>4513</v>
      </c>
      <c r="BI454" s="22" t="s">
        <v>4513</v>
      </c>
      <c r="BJ454" s="22"/>
      <c r="BK454" s="22"/>
      <c r="BL454" s="19" t="s">
        <v>4513</v>
      </c>
      <c r="BM454" s="22" t="s">
        <v>4513</v>
      </c>
      <c r="BN454" s="22" t="s">
        <v>4513</v>
      </c>
      <c r="BO454" s="22"/>
      <c r="BP454" s="22"/>
      <c r="BQ454" s="19" t="s">
        <v>64</v>
      </c>
      <c r="BR454" s="22"/>
      <c r="BS454" s="22"/>
      <c r="BT454" s="19">
        <v>58</v>
      </c>
      <c r="BU454" s="22"/>
      <c r="BV454" s="19"/>
      <c r="BW454" s="19"/>
      <c r="BX454" s="19">
        <v>2023</v>
      </c>
      <c r="BY454" s="95" t="str">
        <f>IFERROR(
IF(OR(AZ454="anulado",AZ454="stand by"),CONCATENATE(AZ454,": ",AT454),
IF(OR(YEAR(BA454)=2022,YEAR(BA454)=2023),CONCATENATE("Se activó en ",YEAR(BA454)),
IF(AND(OR(AZ454="En proceso",AZ454="facturando"),AND(AV454="-",BA454="")),"Por revisar",
IF(BA454="",IF(AV454="NUEVAS",CONCATENATE("Estado: ",AZ454,", ",AV454),
IF(AX454=Meses!$A$3,"Por revisar",
IF(AT454="","Sin registro","En programación Frcst."))),"En programación")))),
"Error")</f>
        <v>Se activó en 2023</v>
      </c>
      <c r="BZ454" s="14" t="str">
        <f t="shared" si="21"/>
        <v/>
      </c>
      <c r="CA454" s="95" t="str">
        <f>IF(BY454="En programación Frcst.",VLOOKUP(AX454,Meses!$A$1:$H$14,3+HLOOKUP(Cronograma!AV454,Meses!$D$1:$G$2,2,FALSE),FALSE),
IF(BY454="En programación",BA454,""))</f>
        <v/>
      </c>
      <c r="CB454" s="95" t="str">
        <f t="shared" si="22"/>
        <v/>
      </c>
      <c r="CC454" s="91" t="str">
        <f>IFERROR(
(VLOOKUP(MONTH(CA454),Meses!$B$3:$C$14,2,FALSE)-DAY(CA454))/VLOOKUP(MONTH(CA454),Meses!$B$3:$C$14,2,FALSE)*CD454,
"")</f>
        <v/>
      </c>
      <c r="CD454" s="92">
        <f t="shared" si="23"/>
        <v>252</v>
      </c>
    </row>
    <row r="455" spans="1:82" ht="31.8" thickBot="1" x14ac:dyDescent="0.6">
      <c r="A455" s="49" t="s">
        <v>1241</v>
      </c>
      <c r="B455" s="49" t="s">
        <v>1270</v>
      </c>
      <c r="C455" s="49" t="s">
        <v>1271</v>
      </c>
      <c r="D455" s="19" t="s">
        <v>53</v>
      </c>
      <c r="E455" s="21">
        <v>45063</v>
      </c>
      <c r="F455" s="21">
        <v>45138.689166666663</v>
      </c>
      <c r="G455" s="21">
        <v>45072</v>
      </c>
      <c r="H455" s="21">
        <v>45078</v>
      </c>
      <c r="I455" s="21">
        <v>45119</v>
      </c>
      <c r="J455" s="21">
        <v>45119</v>
      </c>
      <c r="K455" s="119" t="s">
        <v>4544</v>
      </c>
      <c r="L455" s="49">
        <v>2023070612</v>
      </c>
      <c r="M455" s="21">
        <v>45112</v>
      </c>
      <c r="N455" s="21">
        <v>45127</v>
      </c>
      <c r="O455" s="19" t="s">
        <v>54</v>
      </c>
      <c r="P455" s="19" t="s">
        <v>54</v>
      </c>
      <c r="Q455" s="19" t="s">
        <v>55</v>
      </c>
      <c r="R455" s="49">
        <v>274</v>
      </c>
      <c r="S455" s="19" t="s">
        <v>4545</v>
      </c>
      <c r="T455" s="19" t="s">
        <v>4545</v>
      </c>
      <c r="U455" s="19" t="e">
        <v>#NAME?</v>
      </c>
      <c r="V455" s="19" t="s">
        <v>80</v>
      </c>
      <c r="W455" s="19" t="s">
        <v>68</v>
      </c>
      <c r="X455" s="23">
        <v>45105</v>
      </c>
      <c r="Y455" s="23">
        <v>45112</v>
      </c>
      <c r="Z455" s="23">
        <v>45105</v>
      </c>
      <c r="AA455" s="23">
        <v>45105</v>
      </c>
      <c r="AB455" s="19" t="s">
        <v>58</v>
      </c>
      <c r="AC455" s="23">
        <v>45108</v>
      </c>
      <c r="AD455" s="49" t="s">
        <v>58</v>
      </c>
      <c r="AE455" s="23">
        <v>45110</v>
      </c>
      <c r="AF455" s="23">
        <v>45112</v>
      </c>
      <c r="AG455" s="23">
        <v>45112</v>
      </c>
      <c r="AH455" s="21">
        <v>45119</v>
      </c>
      <c r="AI455" s="19">
        <v>56</v>
      </c>
      <c r="AJ455" s="19">
        <v>6</v>
      </c>
      <c r="AK455" s="19">
        <v>41</v>
      </c>
      <c r="AL455" s="19" t="s">
        <v>15</v>
      </c>
      <c r="AM455" s="19" t="s">
        <v>4546</v>
      </c>
      <c r="AN455" s="19">
        <v>12</v>
      </c>
      <c r="AO455" s="22"/>
      <c r="AP455" s="19" t="s">
        <v>82</v>
      </c>
      <c r="AQ455" s="19" t="s">
        <v>82</v>
      </c>
      <c r="AR455" s="19" t="s">
        <v>60</v>
      </c>
      <c r="AS455" s="19" t="s">
        <v>55</v>
      </c>
      <c r="AT455" s="19" t="s">
        <v>61</v>
      </c>
      <c r="AU455" s="19" t="s">
        <v>62</v>
      </c>
      <c r="AV455" s="19" t="s">
        <v>63</v>
      </c>
      <c r="AW455" s="19" t="s">
        <v>63</v>
      </c>
      <c r="AX455" s="19" t="s">
        <v>63</v>
      </c>
      <c r="AY455" s="19" t="s">
        <v>64</v>
      </c>
      <c r="AZ455" s="19" t="s">
        <v>3822</v>
      </c>
      <c r="BA455" s="21">
        <v>45127</v>
      </c>
      <c r="BB455" s="19">
        <v>7</v>
      </c>
      <c r="BC455" s="19">
        <v>2023</v>
      </c>
      <c r="BD455" s="19" t="s">
        <v>63</v>
      </c>
      <c r="BE455" s="19" t="s">
        <v>63</v>
      </c>
      <c r="BF455" s="19" t="s">
        <v>63</v>
      </c>
      <c r="BG455" s="19" t="s">
        <v>64</v>
      </c>
      <c r="BH455" s="22" t="s">
        <v>4513</v>
      </c>
      <c r="BI455" s="22" t="s">
        <v>4513</v>
      </c>
      <c r="BJ455" s="22"/>
      <c r="BK455" s="22"/>
      <c r="BL455" s="19" t="s">
        <v>4513</v>
      </c>
      <c r="BM455" s="22" t="s">
        <v>4513</v>
      </c>
      <c r="BN455" s="22" t="s">
        <v>4513</v>
      </c>
      <c r="BO455" s="22"/>
      <c r="BP455" s="22"/>
      <c r="BQ455" s="19" t="s">
        <v>64</v>
      </c>
      <c r="BR455" s="22"/>
      <c r="BS455" s="22"/>
      <c r="BT455" s="19">
        <v>56</v>
      </c>
      <c r="BU455" s="22"/>
      <c r="BV455" s="19"/>
      <c r="BW455" s="19"/>
      <c r="BX455" s="19">
        <v>2023</v>
      </c>
      <c r="BY455" s="95" t="str">
        <f>IFERROR(
IF(OR(AZ455="anulado",AZ455="stand by"),CONCATENATE(AZ455,": ",AT455),
IF(OR(YEAR(BA455)=2022,YEAR(BA455)=2023),CONCATENATE("Se activó en ",YEAR(BA455)),
IF(AND(OR(AZ455="En proceso",AZ455="facturando"),AND(AV455="-",BA455="")),"Por revisar",
IF(BA455="",IF(AV455="NUEVAS",CONCATENATE("Estado: ",AZ455,", ",AV455),
IF(AX455=Meses!$A$3,"Por revisar",
IF(AT455="","Sin registro","En programación Frcst."))),"En programación")))),
"Error")</f>
        <v>Se activó en 2023</v>
      </c>
      <c r="BZ455" s="14" t="str">
        <f t="shared" si="21"/>
        <v/>
      </c>
      <c r="CA455" s="95" t="str">
        <f>IF(BY455="En programación Frcst.",VLOOKUP(AX455,Meses!$A$1:$H$14,3+HLOOKUP(Cronograma!AV455,Meses!$D$1:$G$2,2,FALSE),FALSE),
IF(BY455="En programación",BA455,""))</f>
        <v/>
      </c>
      <c r="CB455" s="95" t="str">
        <f t="shared" si="22"/>
        <v/>
      </c>
      <c r="CC455" s="91" t="str">
        <f>IFERROR(
(VLOOKUP(MONTH(CA455),Meses!$B$3:$C$14,2,FALSE)-DAY(CA455))/VLOOKUP(MONTH(CA455),Meses!$B$3:$C$14,2,FALSE)*CD455,
"")</f>
        <v/>
      </c>
      <c r="CD455" s="92">
        <f t="shared" si="23"/>
        <v>274</v>
      </c>
    </row>
    <row r="456" spans="1:82" ht="31.8" thickBot="1" x14ac:dyDescent="0.6">
      <c r="A456" s="49" t="s">
        <v>1241</v>
      </c>
      <c r="B456" s="49" t="s">
        <v>1272</v>
      </c>
      <c r="C456" s="49" t="s">
        <v>1273</v>
      </c>
      <c r="D456" s="19" t="s">
        <v>53</v>
      </c>
      <c r="E456" s="21">
        <v>45063</v>
      </c>
      <c r="F456" s="21">
        <v>45138.690081018518</v>
      </c>
      <c r="G456" s="21">
        <v>45072</v>
      </c>
      <c r="H456" s="21">
        <v>45078</v>
      </c>
      <c r="I456" s="21">
        <v>45120</v>
      </c>
      <c r="J456" s="21">
        <v>45120</v>
      </c>
      <c r="K456" s="119" t="s">
        <v>4544</v>
      </c>
      <c r="L456" s="49">
        <v>2023070618</v>
      </c>
      <c r="M456" s="21">
        <v>45112</v>
      </c>
      <c r="N456" s="21">
        <v>45127</v>
      </c>
      <c r="O456" s="19" t="s">
        <v>54</v>
      </c>
      <c r="P456" s="19" t="s">
        <v>54</v>
      </c>
      <c r="Q456" s="19" t="s">
        <v>55</v>
      </c>
      <c r="R456" s="49">
        <v>163</v>
      </c>
      <c r="S456" s="19" t="s">
        <v>4545</v>
      </c>
      <c r="T456" s="19" t="s">
        <v>4545</v>
      </c>
      <c r="U456" s="19" t="e">
        <v>#NAME?</v>
      </c>
      <c r="V456" s="19" t="s">
        <v>80</v>
      </c>
      <c r="W456" s="19" t="s">
        <v>68</v>
      </c>
      <c r="X456" s="23">
        <v>45106</v>
      </c>
      <c r="Y456" s="23">
        <v>45113</v>
      </c>
      <c r="Z456" s="23">
        <v>45106</v>
      </c>
      <c r="AA456" s="23">
        <v>45106</v>
      </c>
      <c r="AB456" s="19" t="s">
        <v>58</v>
      </c>
      <c r="AC456" s="23">
        <v>45109</v>
      </c>
      <c r="AD456" s="49" t="s">
        <v>58</v>
      </c>
      <c r="AE456" s="23">
        <v>45111</v>
      </c>
      <c r="AF456" s="23">
        <v>45113</v>
      </c>
      <c r="AG456" s="23">
        <v>45113</v>
      </c>
      <c r="AH456" s="21">
        <v>45120</v>
      </c>
      <c r="AI456" s="19">
        <v>57</v>
      </c>
      <c r="AJ456" s="19">
        <v>6</v>
      </c>
      <c r="AK456" s="19">
        <v>42</v>
      </c>
      <c r="AL456" s="19" t="s">
        <v>15</v>
      </c>
      <c r="AM456" s="19" t="s">
        <v>4546</v>
      </c>
      <c r="AN456" s="19">
        <v>13</v>
      </c>
      <c r="AO456" s="22"/>
      <c r="AP456" s="19" t="s">
        <v>82</v>
      </c>
      <c r="AQ456" s="19" t="s">
        <v>82</v>
      </c>
      <c r="AR456" s="19" t="s">
        <v>60</v>
      </c>
      <c r="AS456" s="19" t="s">
        <v>55</v>
      </c>
      <c r="AT456" s="19" t="s">
        <v>61</v>
      </c>
      <c r="AU456" s="19" t="s">
        <v>62</v>
      </c>
      <c r="AV456" s="19" t="s">
        <v>63</v>
      </c>
      <c r="AW456" s="19" t="s">
        <v>63</v>
      </c>
      <c r="AX456" s="19" t="s">
        <v>63</v>
      </c>
      <c r="AY456" s="19" t="s">
        <v>64</v>
      </c>
      <c r="AZ456" s="19" t="s">
        <v>3822</v>
      </c>
      <c r="BA456" s="21">
        <v>45127</v>
      </c>
      <c r="BB456" s="19">
        <v>7</v>
      </c>
      <c r="BC456" s="19">
        <v>2023</v>
      </c>
      <c r="BD456" s="19" t="s">
        <v>63</v>
      </c>
      <c r="BE456" s="19" t="s">
        <v>63</v>
      </c>
      <c r="BF456" s="19" t="s">
        <v>63</v>
      </c>
      <c r="BG456" s="19" t="s">
        <v>64</v>
      </c>
      <c r="BH456" s="22" t="s">
        <v>4513</v>
      </c>
      <c r="BI456" s="22" t="s">
        <v>4513</v>
      </c>
      <c r="BJ456" s="22"/>
      <c r="BK456" s="22"/>
      <c r="BL456" s="19" t="s">
        <v>4513</v>
      </c>
      <c r="BM456" s="22" t="s">
        <v>4513</v>
      </c>
      <c r="BN456" s="22" t="s">
        <v>4513</v>
      </c>
      <c r="BO456" s="22"/>
      <c r="BP456" s="22"/>
      <c r="BQ456" s="19" t="s">
        <v>64</v>
      </c>
      <c r="BR456" s="22"/>
      <c r="BS456" s="22"/>
      <c r="BT456" s="19">
        <v>57</v>
      </c>
      <c r="BU456" s="22"/>
      <c r="BV456" s="19"/>
      <c r="BW456" s="19"/>
      <c r="BX456" s="19">
        <v>2023</v>
      </c>
      <c r="BY456" s="95" t="str">
        <f>IFERROR(
IF(OR(AZ456="anulado",AZ456="stand by"),CONCATENATE(AZ456,": ",AT456),
IF(OR(YEAR(BA456)=2022,YEAR(BA456)=2023),CONCATENATE("Se activó en ",YEAR(BA456)),
IF(AND(OR(AZ456="En proceso",AZ456="facturando"),AND(AV456="-",BA456="")),"Por revisar",
IF(BA456="",IF(AV456="NUEVAS",CONCATENATE("Estado: ",AZ456,", ",AV456),
IF(AX456=Meses!$A$3,"Por revisar",
IF(AT456="","Sin registro","En programación Frcst."))),"En programación")))),
"Error")</f>
        <v>Se activó en 2023</v>
      </c>
      <c r="BZ456" s="14" t="str">
        <f t="shared" si="21"/>
        <v/>
      </c>
      <c r="CA456" s="95" t="str">
        <f>IF(BY456="En programación Frcst.",VLOOKUP(AX456,Meses!$A$1:$H$14,3+HLOOKUP(Cronograma!AV456,Meses!$D$1:$G$2,2,FALSE),FALSE),
IF(BY456="En programación",BA456,""))</f>
        <v/>
      </c>
      <c r="CB456" s="95" t="str">
        <f t="shared" si="22"/>
        <v/>
      </c>
      <c r="CC456" s="91" t="str">
        <f>IFERROR(
(VLOOKUP(MONTH(CA456),Meses!$B$3:$C$14,2,FALSE)-DAY(CA456))/VLOOKUP(MONTH(CA456),Meses!$B$3:$C$14,2,FALSE)*CD456,
"")</f>
        <v/>
      </c>
      <c r="CD456" s="92">
        <f t="shared" si="23"/>
        <v>163</v>
      </c>
    </row>
    <row r="457" spans="1:82" ht="31.8" thickBot="1" x14ac:dyDescent="0.6">
      <c r="A457" s="49" t="s">
        <v>1241</v>
      </c>
      <c r="B457" s="49" t="s">
        <v>1274</v>
      </c>
      <c r="C457" s="49" t="s">
        <v>1275</v>
      </c>
      <c r="D457" s="19" t="s">
        <v>53</v>
      </c>
      <c r="E457" s="21">
        <v>45063</v>
      </c>
      <c r="F457" s="21">
        <v>45138.691157407397</v>
      </c>
      <c r="G457" s="21">
        <v>45072</v>
      </c>
      <c r="H457" s="21">
        <v>45078</v>
      </c>
      <c r="I457" s="21">
        <v>45122</v>
      </c>
      <c r="J457" s="21">
        <v>45122</v>
      </c>
      <c r="K457" s="119" t="s">
        <v>4544</v>
      </c>
      <c r="L457" s="49">
        <v>2023070835</v>
      </c>
      <c r="M457" s="21">
        <v>45114</v>
      </c>
      <c r="N457" s="21">
        <v>45127</v>
      </c>
      <c r="O457" s="19" t="s">
        <v>54</v>
      </c>
      <c r="P457" s="19" t="s">
        <v>54</v>
      </c>
      <c r="Q457" s="19" t="s">
        <v>55</v>
      </c>
      <c r="R457" s="49">
        <v>173</v>
      </c>
      <c r="S457" s="19" t="s">
        <v>4545</v>
      </c>
      <c r="T457" s="19" t="s">
        <v>4545</v>
      </c>
      <c r="U457" s="19" t="e">
        <v>#NAME?</v>
      </c>
      <c r="V457" s="19" t="s">
        <v>80</v>
      </c>
      <c r="W457" s="19" t="s">
        <v>68</v>
      </c>
      <c r="X457" s="23">
        <v>45108</v>
      </c>
      <c r="Y457" s="23">
        <v>45115</v>
      </c>
      <c r="Z457" s="23">
        <v>45108</v>
      </c>
      <c r="AA457" s="23">
        <v>45108</v>
      </c>
      <c r="AB457" s="19" t="s">
        <v>58</v>
      </c>
      <c r="AC457" s="23">
        <v>45111</v>
      </c>
      <c r="AD457" s="49" t="s">
        <v>58</v>
      </c>
      <c r="AE457" s="23">
        <v>45113</v>
      </c>
      <c r="AF457" s="23">
        <v>45115</v>
      </c>
      <c r="AG457" s="23">
        <v>45115</v>
      </c>
      <c r="AH457" s="21">
        <v>45122</v>
      </c>
      <c r="AI457" s="19">
        <v>59</v>
      </c>
      <c r="AJ457" s="19">
        <v>6</v>
      </c>
      <c r="AK457" s="19">
        <v>44</v>
      </c>
      <c r="AL457" s="19" t="s">
        <v>15</v>
      </c>
      <c r="AM457" s="19" t="s">
        <v>4546</v>
      </c>
      <c r="AN457" s="19">
        <v>15</v>
      </c>
      <c r="AO457" s="22"/>
      <c r="AP457" s="19" t="s">
        <v>82</v>
      </c>
      <c r="AQ457" s="19" t="s">
        <v>82</v>
      </c>
      <c r="AR457" s="19" t="s">
        <v>60</v>
      </c>
      <c r="AS457" s="19" t="s">
        <v>55</v>
      </c>
      <c r="AT457" s="19" t="s">
        <v>61</v>
      </c>
      <c r="AU457" s="19" t="s">
        <v>62</v>
      </c>
      <c r="AV457" s="19" t="s">
        <v>63</v>
      </c>
      <c r="AW457" s="19" t="s">
        <v>63</v>
      </c>
      <c r="AX457" s="19" t="s">
        <v>63</v>
      </c>
      <c r="AY457" s="19" t="s">
        <v>64</v>
      </c>
      <c r="AZ457" s="19" t="s">
        <v>3822</v>
      </c>
      <c r="BA457" s="21">
        <v>45127</v>
      </c>
      <c r="BB457" s="19">
        <v>7</v>
      </c>
      <c r="BC457" s="19">
        <v>2023</v>
      </c>
      <c r="BD457" s="19" t="s">
        <v>63</v>
      </c>
      <c r="BE457" s="19" t="s">
        <v>63</v>
      </c>
      <c r="BF457" s="19" t="s">
        <v>63</v>
      </c>
      <c r="BG457" s="19" t="s">
        <v>64</v>
      </c>
      <c r="BH457" s="22" t="s">
        <v>4513</v>
      </c>
      <c r="BI457" s="22" t="s">
        <v>4513</v>
      </c>
      <c r="BJ457" s="22"/>
      <c r="BK457" s="22"/>
      <c r="BL457" s="19" t="s">
        <v>4513</v>
      </c>
      <c r="BM457" s="22" t="s">
        <v>4513</v>
      </c>
      <c r="BN457" s="22" t="s">
        <v>4513</v>
      </c>
      <c r="BO457" s="22"/>
      <c r="BP457" s="22"/>
      <c r="BQ457" s="19" t="s">
        <v>64</v>
      </c>
      <c r="BR457" s="22"/>
      <c r="BS457" s="22"/>
      <c r="BT457" s="19">
        <v>59</v>
      </c>
      <c r="BU457" s="22"/>
      <c r="BV457" s="19"/>
      <c r="BW457" s="19"/>
      <c r="BX457" s="19">
        <v>2023</v>
      </c>
      <c r="BY457" s="95" t="str">
        <f>IFERROR(
IF(OR(AZ457="anulado",AZ457="stand by"),CONCATENATE(AZ457,": ",AT457),
IF(OR(YEAR(BA457)=2022,YEAR(BA457)=2023),CONCATENATE("Se activó en ",YEAR(BA457)),
IF(AND(OR(AZ457="En proceso",AZ457="facturando"),AND(AV457="-",BA457="")),"Por revisar",
IF(BA457="",IF(AV457="NUEVAS",CONCATENATE("Estado: ",AZ457,", ",AV457),
IF(AX457=Meses!$A$3,"Por revisar",
IF(AT457="","Sin registro","En programación Frcst."))),"En programación")))),
"Error")</f>
        <v>Se activó en 2023</v>
      </c>
      <c r="BZ457" s="14" t="str">
        <f t="shared" si="21"/>
        <v/>
      </c>
      <c r="CA457" s="95" t="str">
        <f>IF(BY457="En programación Frcst.",VLOOKUP(AX457,Meses!$A$1:$H$14,3+HLOOKUP(Cronograma!AV457,Meses!$D$1:$G$2,2,FALSE),FALSE),
IF(BY457="En programación",BA457,""))</f>
        <v/>
      </c>
      <c r="CB457" s="95" t="str">
        <f t="shared" si="22"/>
        <v/>
      </c>
      <c r="CC457" s="91" t="str">
        <f>IFERROR(
(VLOOKUP(MONTH(CA457),Meses!$B$3:$C$14,2,FALSE)-DAY(CA457))/VLOOKUP(MONTH(CA457),Meses!$B$3:$C$14,2,FALSE)*CD457,
"")</f>
        <v/>
      </c>
      <c r="CD457" s="92">
        <f t="shared" si="23"/>
        <v>173</v>
      </c>
    </row>
    <row r="458" spans="1:82" ht="31.8" thickBot="1" x14ac:dyDescent="0.6">
      <c r="A458" s="49" t="s">
        <v>1241</v>
      </c>
      <c r="B458" s="49" t="s">
        <v>1276</v>
      </c>
      <c r="C458" s="49" t="s">
        <v>1277</v>
      </c>
      <c r="D458" s="19" t="s">
        <v>53</v>
      </c>
      <c r="E458" s="21">
        <v>45063</v>
      </c>
      <c r="F458" s="21">
        <v>45138.811909722222</v>
      </c>
      <c r="G458" s="21">
        <v>45072</v>
      </c>
      <c r="H458" s="21">
        <v>45078</v>
      </c>
      <c r="I458" s="21">
        <v>45132</v>
      </c>
      <c r="J458" s="21">
        <v>45132</v>
      </c>
      <c r="K458" s="119" t="s">
        <v>4544</v>
      </c>
      <c r="L458" s="49">
        <v>2023070836</v>
      </c>
      <c r="M458" s="21">
        <v>45114</v>
      </c>
      <c r="N458" s="21">
        <v>45127</v>
      </c>
      <c r="O458" s="19" t="s">
        <v>54</v>
      </c>
      <c r="P458" s="19" t="s">
        <v>54</v>
      </c>
      <c r="Q458" s="19" t="s">
        <v>55</v>
      </c>
      <c r="R458" s="49">
        <v>239</v>
      </c>
      <c r="S458" s="19" t="s">
        <v>4604</v>
      </c>
      <c r="T458" s="19" t="s">
        <v>4604</v>
      </c>
      <c r="U458" s="19" t="e">
        <v>#NAME?</v>
      </c>
      <c r="V458" s="19" t="s">
        <v>80</v>
      </c>
      <c r="W458" s="19" t="s">
        <v>68</v>
      </c>
      <c r="X458" s="23">
        <v>45118</v>
      </c>
      <c r="Y458" s="23">
        <v>45125</v>
      </c>
      <c r="Z458" s="23">
        <v>45118</v>
      </c>
      <c r="AA458" s="23">
        <v>45118</v>
      </c>
      <c r="AB458" s="19" t="s">
        <v>58</v>
      </c>
      <c r="AC458" s="23">
        <v>45121</v>
      </c>
      <c r="AD458" s="49" t="s">
        <v>58</v>
      </c>
      <c r="AE458" s="23">
        <v>45123</v>
      </c>
      <c r="AF458" s="23">
        <v>45125</v>
      </c>
      <c r="AG458" s="23">
        <v>45125</v>
      </c>
      <c r="AH458" s="21">
        <v>45132</v>
      </c>
      <c r="AI458" s="19">
        <v>69</v>
      </c>
      <c r="AJ458" s="19">
        <v>6</v>
      </c>
      <c r="AK458" s="19">
        <v>54</v>
      </c>
      <c r="AL458" s="19" t="s">
        <v>15</v>
      </c>
      <c r="AM458" s="19" t="s">
        <v>4546</v>
      </c>
      <c r="AN458" s="19">
        <v>25</v>
      </c>
      <c r="AO458" s="22"/>
      <c r="AP458" s="19" t="s">
        <v>82</v>
      </c>
      <c r="AQ458" s="19" t="s">
        <v>82</v>
      </c>
      <c r="AR458" s="19" t="s">
        <v>60</v>
      </c>
      <c r="AS458" s="19" t="s">
        <v>55</v>
      </c>
      <c r="AT458" s="19" t="s">
        <v>61</v>
      </c>
      <c r="AU458" s="19" t="s">
        <v>62</v>
      </c>
      <c r="AV458" s="19" t="s">
        <v>63</v>
      </c>
      <c r="AW458" s="19" t="s">
        <v>63</v>
      </c>
      <c r="AX458" s="19" t="s">
        <v>63</v>
      </c>
      <c r="AY458" s="19" t="s">
        <v>64</v>
      </c>
      <c r="AZ458" s="19" t="s">
        <v>3822</v>
      </c>
      <c r="BA458" s="21">
        <v>45127</v>
      </c>
      <c r="BB458" s="19">
        <v>7</v>
      </c>
      <c r="BC458" s="19">
        <v>2023</v>
      </c>
      <c r="BD458" s="19" t="s">
        <v>63</v>
      </c>
      <c r="BE458" s="19" t="s">
        <v>63</v>
      </c>
      <c r="BF458" s="19" t="s">
        <v>63</v>
      </c>
      <c r="BG458" s="19" t="s">
        <v>64</v>
      </c>
      <c r="BH458" s="22" t="s">
        <v>4513</v>
      </c>
      <c r="BI458" s="22" t="s">
        <v>4513</v>
      </c>
      <c r="BJ458" s="22"/>
      <c r="BK458" s="22"/>
      <c r="BL458" s="19" t="s">
        <v>4513</v>
      </c>
      <c r="BM458" s="22" t="s">
        <v>4513</v>
      </c>
      <c r="BN458" s="22" t="s">
        <v>4513</v>
      </c>
      <c r="BO458" s="22"/>
      <c r="BP458" s="22"/>
      <c r="BQ458" s="19" t="s">
        <v>64</v>
      </c>
      <c r="BR458" s="22"/>
      <c r="BS458" s="22"/>
      <c r="BT458" s="19">
        <v>69</v>
      </c>
      <c r="BU458" s="22"/>
      <c r="BV458" s="19"/>
      <c r="BW458" s="19"/>
      <c r="BX458" s="19">
        <v>2023</v>
      </c>
      <c r="BY458" s="95" t="str">
        <f>IFERROR(
IF(OR(AZ458="anulado",AZ458="stand by"),CONCATENATE(AZ458,": ",AT458),
IF(OR(YEAR(BA458)=2022,YEAR(BA458)=2023),CONCATENATE("Se activó en ",YEAR(BA458)),
IF(AND(OR(AZ458="En proceso",AZ458="facturando"),AND(AV458="-",BA458="")),"Por revisar",
IF(BA458="",IF(AV458="NUEVAS",CONCATENATE("Estado: ",AZ458,", ",AV458),
IF(AX458=Meses!$A$3,"Por revisar",
IF(AT458="","Sin registro","En programación Frcst."))),"En programación")))),
"Error")</f>
        <v>Se activó en 2023</v>
      </c>
      <c r="BZ458" s="14" t="str">
        <f t="shared" si="21"/>
        <v/>
      </c>
      <c r="CA458" s="95" t="str">
        <f>IF(BY458="En programación Frcst.",VLOOKUP(AX458,Meses!$A$1:$H$14,3+HLOOKUP(Cronograma!AV458,Meses!$D$1:$G$2,2,FALSE),FALSE),
IF(BY458="En programación",BA458,""))</f>
        <v/>
      </c>
      <c r="CB458" s="95" t="str">
        <f t="shared" si="22"/>
        <v/>
      </c>
      <c r="CC458" s="91" t="str">
        <f>IFERROR(
(VLOOKUP(MONTH(CA458),Meses!$B$3:$C$14,2,FALSE)-DAY(CA458))/VLOOKUP(MONTH(CA458),Meses!$B$3:$C$14,2,FALSE)*CD458,
"")</f>
        <v/>
      </c>
      <c r="CD458" s="92">
        <f t="shared" si="23"/>
        <v>239</v>
      </c>
    </row>
    <row r="459" spans="1:82" ht="31.8" thickBot="1" x14ac:dyDescent="0.6">
      <c r="A459" s="49" t="s">
        <v>1241</v>
      </c>
      <c r="B459" s="49" t="s">
        <v>1278</v>
      </c>
      <c r="C459" s="49" t="s">
        <v>1279</v>
      </c>
      <c r="D459" s="19" t="s">
        <v>53</v>
      </c>
      <c r="E459" s="21">
        <v>45063</v>
      </c>
      <c r="F459" s="21">
        <v>45138.813078703701</v>
      </c>
      <c r="G459" s="21">
        <v>45072</v>
      </c>
      <c r="H459" s="21">
        <v>45078</v>
      </c>
      <c r="I459" s="21">
        <v>45132</v>
      </c>
      <c r="J459" s="21">
        <v>45132</v>
      </c>
      <c r="K459" s="119" t="s">
        <v>4544</v>
      </c>
      <c r="L459" s="49">
        <v>2023071229</v>
      </c>
      <c r="M459" s="21">
        <v>45119</v>
      </c>
      <c r="N459" s="21">
        <v>45134</v>
      </c>
      <c r="O459" s="19" t="s">
        <v>54</v>
      </c>
      <c r="P459" s="19" t="s">
        <v>54</v>
      </c>
      <c r="Q459" s="19" t="s">
        <v>55</v>
      </c>
      <c r="R459" s="49">
        <v>262</v>
      </c>
      <c r="S459" s="19" t="s">
        <v>4604</v>
      </c>
      <c r="T459" s="19" t="s">
        <v>4604</v>
      </c>
      <c r="U459" s="19" t="e">
        <v>#NAME?</v>
      </c>
      <c r="V459" s="19" t="s">
        <v>80</v>
      </c>
      <c r="W459" s="19" t="s">
        <v>68</v>
      </c>
      <c r="X459" s="23">
        <v>45118</v>
      </c>
      <c r="Y459" s="23">
        <v>45125</v>
      </c>
      <c r="Z459" s="23">
        <v>45118</v>
      </c>
      <c r="AA459" s="23">
        <v>45118</v>
      </c>
      <c r="AB459" s="19" t="s">
        <v>58</v>
      </c>
      <c r="AC459" s="23">
        <v>45121</v>
      </c>
      <c r="AD459" s="49" t="s">
        <v>58</v>
      </c>
      <c r="AE459" s="23">
        <v>45123</v>
      </c>
      <c r="AF459" s="23">
        <v>45125</v>
      </c>
      <c r="AG459" s="23">
        <v>45125</v>
      </c>
      <c r="AH459" s="21">
        <v>45132</v>
      </c>
      <c r="AI459" s="19">
        <v>69</v>
      </c>
      <c r="AJ459" s="19">
        <v>6</v>
      </c>
      <c r="AK459" s="19">
        <v>54</v>
      </c>
      <c r="AL459" s="19" t="s">
        <v>15</v>
      </c>
      <c r="AM459" s="19" t="s">
        <v>4546</v>
      </c>
      <c r="AN459" s="19">
        <v>25</v>
      </c>
      <c r="AO459" s="22"/>
      <c r="AP459" s="19" t="s">
        <v>82</v>
      </c>
      <c r="AQ459" s="19" t="s">
        <v>82</v>
      </c>
      <c r="AR459" s="19" t="s">
        <v>60</v>
      </c>
      <c r="AS459" s="19" t="s">
        <v>55</v>
      </c>
      <c r="AT459" s="19" t="s">
        <v>61</v>
      </c>
      <c r="AU459" s="19" t="s">
        <v>62</v>
      </c>
      <c r="AV459" s="19" t="s">
        <v>63</v>
      </c>
      <c r="AW459" s="19" t="s">
        <v>63</v>
      </c>
      <c r="AX459" s="19" t="s">
        <v>63</v>
      </c>
      <c r="AY459" s="19" t="s">
        <v>64</v>
      </c>
      <c r="AZ459" s="19" t="s">
        <v>3822</v>
      </c>
      <c r="BA459" s="21">
        <v>45134</v>
      </c>
      <c r="BB459" s="19">
        <v>7</v>
      </c>
      <c r="BC459" s="19">
        <v>2023</v>
      </c>
      <c r="BD459" s="19" t="s">
        <v>63</v>
      </c>
      <c r="BE459" s="19" t="s">
        <v>63</v>
      </c>
      <c r="BF459" s="19" t="s">
        <v>63</v>
      </c>
      <c r="BG459" s="19" t="s">
        <v>64</v>
      </c>
      <c r="BH459" s="22" t="s">
        <v>4513</v>
      </c>
      <c r="BI459" s="22" t="s">
        <v>4513</v>
      </c>
      <c r="BJ459" s="22"/>
      <c r="BK459" s="22"/>
      <c r="BL459" s="19" t="s">
        <v>4513</v>
      </c>
      <c r="BM459" s="22" t="s">
        <v>4513</v>
      </c>
      <c r="BN459" s="22" t="s">
        <v>4513</v>
      </c>
      <c r="BO459" s="22"/>
      <c r="BP459" s="22"/>
      <c r="BQ459" s="19" t="s">
        <v>64</v>
      </c>
      <c r="BR459" s="22"/>
      <c r="BS459" s="22"/>
      <c r="BT459" s="19">
        <v>69</v>
      </c>
      <c r="BU459" s="22"/>
      <c r="BV459" s="19"/>
      <c r="BW459" s="19"/>
      <c r="BX459" s="19">
        <v>2023</v>
      </c>
      <c r="BY459" s="95" t="str">
        <f>IFERROR(
IF(OR(AZ459="anulado",AZ459="stand by"),CONCATENATE(AZ459,": ",AT459),
IF(OR(YEAR(BA459)=2022,YEAR(BA459)=2023),CONCATENATE("Se activó en ",YEAR(BA459)),
IF(AND(OR(AZ459="En proceso",AZ459="facturando"),AND(AV459="-",BA459="")),"Por revisar",
IF(BA459="",IF(AV459="NUEVAS",CONCATENATE("Estado: ",AZ459,", ",AV459),
IF(AX459=Meses!$A$3,"Por revisar",
IF(AT459="","Sin registro","En programación Frcst."))),"En programación")))),
"Error")</f>
        <v>Se activó en 2023</v>
      </c>
      <c r="BZ459" s="14" t="str">
        <f t="shared" si="21"/>
        <v/>
      </c>
      <c r="CA459" s="95" t="str">
        <f>IF(BY459="En programación Frcst.",VLOOKUP(AX459,Meses!$A$1:$H$14,3+HLOOKUP(Cronograma!AV459,Meses!$D$1:$G$2,2,FALSE),FALSE),
IF(BY459="En programación",BA459,""))</f>
        <v/>
      </c>
      <c r="CB459" s="95" t="str">
        <f t="shared" si="22"/>
        <v/>
      </c>
      <c r="CC459" s="91" t="str">
        <f>IFERROR(
(VLOOKUP(MONTH(CA459),Meses!$B$3:$C$14,2,FALSE)-DAY(CA459))/VLOOKUP(MONTH(CA459),Meses!$B$3:$C$14,2,FALSE)*CD459,
"")</f>
        <v/>
      </c>
      <c r="CD459" s="92">
        <f t="shared" si="23"/>
        <v>262</v>
      </c>
    </row>
    <row r="460" spans="1:82" ht="31.8" thickBot="1" x14ac:dyDescent="0.6">
      <c r="A460" s="49" t="s">
        <v>1241</v>
      </c>
      <c r="B460" s="49" t="s">
        <v>1280</v>
      </c>
      <c r="C460" s="49" t="s">
        <v>1281</v>
      </c>
      <c r="D460" s="19" t="s">
        <v>53</v>
      </c>
      <c r="E460" s="21">
        <v>45063</v>
      </c>
      <c r="F460" s="21">
        <v>45138.914560185192</v>
      </c>
      <c r="G460" s="21">
        <v>45072</v>
      </c>
      <c r="H460" s="21">
        <v>45078</v>
      </c>
      <c r="I460" s="21">
        <v>45119</v>
      </c>
      <c r="J460" s="21">
        <v>45119</v>
      </c>
      <c r="K460" s="119" t="s">
        <v>4544</v>
      </c>
      <c r="L460" s="49">
        <v>2023071232</v>
      </c>
      <c r="M460" s="21">
        <v>45119</v>
      </c>
      <c r="N460" s="21">
        <v>45134</v>
      </c>
      <c r="O460" s="19" t="s">
        <v>54</v>
      </c>
      <c r="P460" s="19" t="s">
        <v>54</v>
      </c>
      <c r="Q460" s="19" t="s">
        <v>55</v>
      </c>
      <c r="R460" s="49">
        <v>123</v>
      </c>
      <c r="S460" s="19" t="s">
        <v>4545</v>
      </c>
      <c r="T460" s="19" t="s">
        <v>4545</v>
      </c>
      <c r="U460" s="19" t="e">
        <v>#NAME?</v>
      </c>
      <c r="V460" s="19" t="s">
        <v>80</v>
      </c>
      <c r="W460" s="19" t="s">
        <v>68</v>
      </c>
      <c r="X460" s="23">
        <v>45105</v>
      </c>
      <c r="Y460" s="23">
        <v>45112</v>
      </c>
      <c r="Z460" s="23">
        <v>45105</v>
      </c>
      <c r="AA460" s="23">
        <v>45105</v>
      </c>
      <c r="AB460" s="19" t="s">
        <v>58</v>
      </c>
      <c r="AC460" s="23">
        <v>45108</v>
      </c>
      <c r="AD460" s="49" t="s">
        <v>58</v>
      </c>
      <c r="AE460" s="23">
        <v>45110</v>
      </c>
      <c r="AF460" s="23">
        <v>45112</v>
      </c>
      <c r="AG460" s="23">
        <v>45112</v>
      </c>
      <c r="AH460" s="21">
        <v>45119</v>
      </c>
      <c r="AI460" s="19">
        <v>56</v>
      </c>
      <c r="AJ460" s="19">
        <v>6</v>
      </c>
      <c r="AK460" s="19">
        <v>41</v>
      </c>
      <c r="AL460" s="19" t="s">
        <v>15</v>
      </c>
      <c r="AM460" s="19" t="s">
        <v>4546</v>
      </c>
      <c r="AN460" s="19">
        <v>12</v>
      </c>
      <c r="AO460" s="22"/>
      <c r="AP460" s="19" t="s">
        <v>82</v>
      </c>
      <c r="AQ460" s="19" t="s">
        <v>82</v>
      </c>
      <c r="AR460" s="19" t="s">
        <v>60</v>
      </c>
      <c r="AS460" s="19" t="s">
        <v>55</v>
      </c>
      <c r="AT460" s="19" t="s">
        <v>61</v>
      </c>
      <c r="AU460" s="19" t="s">
        <v>62</v>
      </c>
      <c r="AV460" s="19" t="s">
        <v>63</v>
      </c>
      <c r="AW460" s="19" t="s">
        <v>63</v>
      </c>
      <c r="AX460" s="19" t="s">
        <v>63</v>
      </c>
      <c r="AY460" s="19" t="s">
        <v>64</v>
      </c>
      <c r="AZ460" s="19" t="s">
        <v>3822</v>
      </c>
      <c r="BA460" s="21">
        <v>45134</v>
      </c>
      <c r="BB460" s="19">
        <v>7</v>
      </c>
      <c r="BC460" s="19">
        <v>2023</v>
      </c>
      <c r="BD460" s="19" t="s">
        <v>63</v>
      </c>
      <c r="BE460" s="19" t="s">
        <v>63</v>
      </c>
      <c r="BF460" s="19" t="s">
        <v>63</v>
      </c>
      <c r="BG460" s="19" t="s">
        <v>64</v>
      </c>
      <c r="BH460" s="22" t="s">
        <v>4513</v>
      </c>
      <c r="BI460" s="22" t="s">
        <v>4513</v>
      </c>
      <c r="BJ460" s="22"/>
      <c r="BK460" s="22"/>
      <c r="BL460" s="19" t="s">
        <v>4513</v>
      </c>
      <c r="BM460" s="22" t="s">
        <v>4513</v>
      </c>
      <c r="BN460" s="22" t="s">
        <v>4513</v>
      </c>
      <c r="BO460" s="22"/>
      <c r="BP460" s="22"/>
      <c r="BQ460" s="19" t="s">
        <v>64</v>
      </c>
      <c r="BR460" s="22"/>
      <c r="BS460" s="22"/>
      <c r="BT460" s="19">
        <v>56</v>
      </c>
      <c r="BU460" s="22"/>
      <c r="BV460" s="19"/>
      <c r="BW460" s="19"/>
      <c r="BX460" s="19">
        <v>2023</v>
      </c>
      <c r="BY460" s="95" t="str">
        <f>IFERROR(
IF(OR(AZ460="anulado",AZ460="stand by"),CONCATENATE(AZ460,": ",AT460),
IF(OR(YEAR(BA460)=2022,YEAR(BA460)=2023),CONCATENATE("Se activó en ",YEAR(BA460)),
IF(AND(OR(AZ460="En proceso",AZ460="facturando"),AND(AV460="-",BA460="")),"Por revisar",
IF(BA460="",IF(AV460="NUEVAS",CONCATENATE("Estado: ",AZ460,", ",AV460),
IF(AX460=Meses!$A$3,"Por revisar",
IF(AT460="","Sin registro","En programación Frcst."))),"En programación")))),
"Error")</f>
        <v>Se activó en 2023</v>
      </c>
      <c r="BZ460" s="14" t="str">
        <f t="shared" si="21"/>
        <v/>
      </c>
      <c r="CA460" s="95" t="str">
        <f>IF(BY460="En programación Frcst.",VLOOKUP(AX460,Meses!$A$1:$H$14,3+HLOOKUP(Cronograma!AV460,Meses!$D$1:$G$2,2,FALSE),FALSE),
IF(BY460="En programación",BA460,""))</f>
        <v/>
      </c>
      <c r="CB460" s="95" t="str">
        <f t="shared" si="22"/>
        <v/>
      </c>
      <c r="CC460" s="91" t="str">
        <f>IFERROR(
(VLOOKUP(MONTH(CA460),Meses!$B$3:$C$14,2,FALSE)-DAY(CA460))/VLOOKUP(MONTH(CA460),Meses!$B$3:$C$14,2,FALSE)*CD460,
"")</f>
        <v/>
      </c>
      <c r="CD460" s="92">
        <f t="shared" si="23"/>
        <v>123</v>
      </c>
    </row>
    <row r="461" spans="1:82" ht="31.8" thickBot="1" x14ac:dyDescent="0.6">
      <c r="A461" s="49" t="s">
        <v>1241</v>
      </c>
      <c r="B461" s="49" t="s">
        <v>1282</v>
      </c>
      <c r="C461" s="49" t="s">
        <v>1283</v>
      </c>
      <c r="D461" s="19" t="s">
        <v>53</v>
      </c>
      <c r="E461" s="21">
        <v>45063</v>
      </c>
      <c r="F461" s="21">
        <v>45138.815115740741</v>
      </c>
      <c r="G461" s="21">
        <v>45072</v>
      </c>
      <c r="H461" s="21">
        <v>45078</v>
      </c>
      <c r="I461" s="21">
        <v>45132</v>
      </c>
      <c r="J461" s="21">
        <v>45132</v>
      </c>
      <c r="K461" s="119" t="s">
        <v>4544</v>
      </c>
      <c r="L461" s="49">
        <v>2023071235</v>
      </c>
      <c r="M461" s="21">
        <v>45119</v>
      </c>
      <c r="N461" s="21">
        <v>45134</v>
      </c>
      <c r="O461" s="19" t="s">
        <v>54</v>
      </c>
      <c r="P461" s="19" t="s">
        <v>54</v>
      </c>
      <c r="Q461" s="19" t="s">
        <v>55</v>
      </c>
      <c r="R461" s="49">
        <v>193</v>
      </c>
      <c r="S461" s="19" t="s">
        <v>4604</v>
      </c>
      <c r="T461" s="19" t="s">
        <v>4604</v>
      </c>
      <c r="U461" s="19" t="e">
        <v>#NAME?</v>
      </c>
      <c r="V461" s="19" t="s">
        <v>80</v>
      </c>
      <c r="W461" s="19" t="s">
        <v>68</v>
      </c>
      <c r="X461" s="23">
        <v>45118</v>
      </c>
      <c r="Y461" s="23">
        <v>45125</v>
      </c>
      <c r="Z461" s="23">
        <v>45118</v>
      </c>
      <c r="AA461" s="23">
        <v>45118</v>
      </c>
      <c r="AB461" s="19" t="s">
        <v>58</v>
      </c>
      <c r="AC461" s="23">
        <v>45121</v>
      </c>
      <c r="AD461" s="49" t="s">
        <v>58</v>
      </c>
      <c r="AE461" s="23">
        <v>45123</v>
      </c>
      <c r="AF461" s="23">
        <v>45125</v>
      </c>
      <c r="AG461" s="23">
        <v>45125</v>
      </c>
      <c r="AH461" s="21">
        <v>45132</v>
      </c>
      <c r="AI461" s="19">
        <v>69</v>
      </c>
      <c r="AJ461" s="19">
        <v>6</v>
      </c>
      <c r="AK461" s="19">
        <v>54</v>
      </c>
      <c r="AL461" s="19" t="s">
        <v>15</v>
      </c>
      <c r="AM461" s="19" t="s">
        <v>4546</v>
      </c>
      <c r="AN461" s="19">
        <v>25</v>
      </c>
      <c r="AO461" s="22"/>
      <c r="AP461" s="19" t="s">
        <v>82</v>
      </c>
      <c r="AQ461" s="19" t="s">
        <v>82</v>
      </c>
      <c r="AR461" s="19" t="s">
        <v>60</v>
      </c>
      <c r="AS461" s="19" t="s">
        <v>55</v>
      </c>
      <c r="AT461" s="19" t="s">
        <v>61</v>
      </c>
      <c r="AU461" s="19" t="s">
        <v>62</v>
      </c>
      <c r="AV461" s="19" t="s">
        <v>63</v>
      </c>
      <c r="AW461" s="19" t="s">
        <v>63</v>
      </c>
      <c r="AX461" s="19" t="s">
        <v>63</v>
      </c>
      <c r="AY461" s="19" t="s">
        <v>64</v>
      </c>
      <c r="AZ461" s="19" t="s">
        <v>3822</v>
      </c>
      <c r="BA461" s="21">
        <v>45134</v>
      </c>
      <c r="BB461" s="19">
        <v>7</v>
      </c>
      <c r="BC461" s="19">
        <v>2023</v>
      </c>
      <c r="BD461" s="19" t="s">
        <v>63</v>
      </c>
      <c r="BE461" s="19" t="s">
        <v>63</v>
      </c>
      <c r="BF461" s="19" t="s">
        <v>63</v>
      </c>
      <c r="BG461" s="19" t="s">
        <v>64</v>
      </c>
      <c r="BH461" s="22" t="s">
        <v>4513</v>
      </c>
      <c r="BI461" s="22" t="s">
        <v>4513</v>
      </c>
      <c r="BJ461" s="22"/>
      <c r="BK461" s="22"/>
      <c r="BL461" s="19" t="s">
        <v>4513</v>
      </c>
      <c r="BM461" s="22" t="s">
        <v>4513</v>
      </c>
      <c r="BN461" s="22" t="s">
        <v>4513</v>
      </c>
      <c r="BO461" s="22"/>
      <c r="BP461" s="22"/>
      <c r="BQ461" s="19" t="s">
        <v>64</v>
      </c>
      <c r="BR461" s="22"/>
      <c r="BS461" s="22"/>
      <c r="BT461" s="19">
        <v>69</v>
      </c>
      <c r="BU461" s="22"/>
      <c r="BV461" s="19"/>
      <c r="BW461" s="19"/>
      <c r="BX461" s="19">
        <v>2023</v>
      </c>
      <c r="BY461" s="95" t="str">
        <f>IFERROR(
IF(OR(AZ461="anulado",AZ461="stand by"),CONCATENATE(AZ461,": ",AT461),
IF(OR(YEAR(BA461)=2022,YEAR(BA461)=2023),CONCATENATE("Se activó en ",YEAR(BA461)),
IF(AND(OR(AZ461="En proceso",AZ461="facturando"),AND(AV461="-",BA461="")),"Por revisar",
IF(BA461="",IF(AV461="NUEVAS",CONCATENATE("Estado: ",AZ461,", ",AV461),
IF(AX461=Meses!$A$3,"Por revisar",
IF(AT461="","Sin registro","En programación Frcst."))),"En programación")))),
"Error")</f>
        <v>Se activó en 2023</v>
      </c>
      <c r="BZ461" s="14" t="str">
        <f t="shared" si="21"/>
        <v/>
      </c>
      <c r="CA461" s="95" t="str">
        <f>IF(BY461="En programación Frcst.",VLOOKUP(AX461,Meses!$A$1:$H$14,3+HLOOKUP(Cronograma!AV461,Meses!$D$1:$G$2,2,FALSE),FALSE),
IF(BY461="En programación",BA461,""))</f>
        <v/>
      </c>
      <c r="CB461" s="95" t="str">
        <f t="shared" si="22"/>
        <v/>
      </c>
      <c r="CC461" s="91" t="str">
        <f>IFERROR(
(VLOOKUP(MONTH(CA461),Meses!$B$3:$C$14,2,FALSE)-DAY(CA461))/VLOOKUP(MONTH(CA461),Meses!$B$3:$C$14,2,FALSE)*CD461,
"")</f>
        <v/>
      </c>
      <c r="CD461" s="92">
        <f t="shared" si="23"/>
        <v>193</v>
      </c>
    </row>
    <row r="462" spans="1:82" ht="31.8" thickBot="1" x14ac:dyDescent="0.6">
      <c r="A462" s="49" t="s">
        <v>1241</v>
      </c>
      <c r="B462" s="49" t="s">
        <v>1284</v>
      </c>
      <c r="C462" s="49" t="s">
        <v>1285</v>
      </c>
      <c r="D462" s="19" t="s">
        <v>53</v>
      </c>
      <c r="E462" s="21">
        <v>45063</v>
      </c>
      <c r="F462" s="21">
        <v>45138.815937500003</v>
      </c>
      <c r="G462" s="21">
        <v>45072</v>
      </c>
      <c r="H462" s="21">
        <v>45078</v>
      </c>
      <c r="I462" s="21">
        <v>45119</v>
      </c>
      <c r="J462" s="21">
        <v>45119</v>
      </c>
      <c r="K462" s="119" t="s">
        <v>4544</v>
      </c>
      <c r="L462" s="49">
        <v>2023071241</v>
      </c>
      <c r="M462" s="21">
        <v>45119</v>
      </c>
      <c r="N462" s="21">
        <v>45134</v>
      </c>
      <c r="O462" s="19" t="s">
        <v>54</v>
      </c>
      <c r="P462" s="19" t="s">
        <v>54</v>
      </c>
      <c r="Q462" s="19" t="s">
        <v>55</v>
      </c>
      <c r="R462" s="49">
        <v>218</v>
      </c>
      <c r="S462" s="19" t="s">
        <v>4545</v>
      </c>
      <c r="T462" s="19" t="s">
        <v>4545</v>
      </c>
      <c r="U462" s="19" t="e">
        <v>#NAME?</v>
      </c>
      <c r="V462" s="19" t="s">
        <v>80</v>
      </c>
      <c r="W462" s="19" t="s">
        <v>68</v>
      </c>
      <c r="X462" s="23">
        <v>45105</v>
      </c>
      <c r="Y462" s="23">
        <v>45112</v>
      </c>
      <c r="Z462" s="23">
        <v>45105</v>
      </c>
      <c r="AA462" s="23">
        <v>45105</v>
      </c>
      <c r="AB462" s="19" t="s">
        <v>58</v>
      </c>
      <c r="AC462" s="23">
        <v>45108</v>
      </c>
      <c r="AD462" s="49" t="s">
        <v>58</v>
      </c>
      <c r="AE462" s="23">
        <v>45110</v>
      </c>
      <c r="AF462" s="23">
        <v>45112</v>
      </c>
      <c r="AG462" s="23">
        <v>45112</v>
      </c>
      <c r="AH462" s="21">
        <v>45119</v>
      </c>
      <c r="AI462" s="19">
        <v>56</v>
      </c>
      <c r="AJ462" s="19">
        <v>6</v>
      </c>
      <c r="AK462" s="19">
        <v>41</v>
      </c>
      <c r="AL462" s="19" t="s">
        <v>15</v>
      </c>
      <c r="AM462" s="19" t="s">
        <v>4546</v>
      </c>
      <c r="AN462" s="19">
        <v>12</v>
      </c>
      <c r="AO462" s="22"/>
      <c r="AP462" s="19" t="s">
        <v>82</v>
      </c>
      <c r="AQ462" s="19" t="s">
        <v>82</v>
      </c>
      <c r="AR462" s="19" t="s">
        <v>60</v>
      </c>
      <c r="AS462" s="19" t="s">
        <v>55</v>
      </c>
      <c r="AT462" s="19" t="s">
        <v>61</v>
      </c>
      <c r="AU462" s="19" t="s">
        <v>62</v>
      </c>
      <c r="AV462" s="19" t="s">
        <v>63</v>
      </c>
      <c r="AW462" s="19" t="s">
        <v>63</v>
      </c>
      <c r="AX462" s="19" t="s">
        <v>63</v>
      </c>
      <c r="AY462" s="19" t="s">
        <v>64</v>
      </c>
      <c r="AZ462" s="19" t="s">
        <v>3822</v>
      </c>
      <c r="BA462" s="21">
        <v>45134</v>
      </c>
      <c r="BB462" s="19">
        <v>7</v>
      </c>
      <c r="BC462" s="19">
        <v>2023</v>
      </c>
      <c r="BD462" s="19" t="s">
        <v>63</v>
      </c>
      <c r="BE462" s="19" t="s">
        <v>63</v>
      </c>
      <c r="BF462" s="19" t="s">
        <v>63</v>
      </c>
      <c r="BG462" s="19" t="s">
        <v>64</v>
      </c>
      <c r="BH462" s="22" t="s">
        <v>4513</v>
      </c>
      <c r="BI462" s="22" t="s">
        <v>4513</v>
      </c>
      <c r="BJ462" s="22"/>
      <c r="BK462" s="22"/>
      <c r="BL462" s="19" t="s">
        <v>4513</v>
      </c>
      <c r="BM462" s="22" t="s">
        <v>4513</v>
      </c>
      <c r="BN462" s="22" t="s">
        <v>4513</v>
      </c>
      <c r="BO462" s="22"/>
      <c r="BP462" s="22"/>
      <c r="BQ462" s="19" t="s">
        <v>64</v>
      </c>
      <c r="BR462" s="22"/>
      <c r="BS462" s="22"/>
      <c r="BT462" s="19">
        <v>56</v>
      </c>
      <c r="BU462" s="22"/>
      <c r="BV462" s="19"/>
      <c r="BW462" s="19"/>
      <c r="BX462" s="19">
        <v>2023</v>
      </c>
      <c r="BY462" s="95" t="str">
        <f>IFERROR(
IF(OR(AZ462="anulado",AZ462="stand by"),CONCATENATE(AZ462,": ",AT462),
IF(OR(YEAR(BA462)=2022,YEAR(BA462)=2023),CONCATENATE("Se activó en ",YEAR(BA462)),
IF(AND(OR(AZ462="En proceso",AZ462="facturando"),AND(AV462="-",BA462="")),"Por revisar",
IF(BA462="",IF(AV462="NUEVAS",CONCATENATE("Estado: ",AZ462,", ",AV462),
IF(AX462=Meses!$A$3,"Por revisar",
IF(AT462="","Sin registro","En programación Frcst."))),"En programación")))),
"Error")</f>
        <v>Se activó en 2023</v>
      </c>
      <c r="BZ462" s="14" t="str">
        <f t="shared" si="21"/>
        <v/>
      </c>
      <c r="CA462" s="95" t="str">
        <f>IF(BY462="En programación Frcst.",VLOOKUP(AX462,Meses!$A$1:$H$14,3+HLOOKUP(Cronograma!AV462,Meses!$D$1:$G$2,2,FALSE),FALSE),
IF(BY462="En programación",BA462,""))</f>
        <v/>
      </c>
      <c r="CB462" s="95" t="str">
        <f t="shared" si="22"/>
        <v/>
      </c>
      <c r="CC462" s="91" t="str">
        <f>IFERROR(
(VLOOKUP(MONTH(CA462),Meses!$B$3:$C$14,2,FALSE)-DAY(CA462))/VLOOKUP(MONTH(CA462),Meses!$B$3:$C$14,2,FALSE)*CD462,
"")</f>
        <v/>
      </c>
      <c r="CD462" s="92">
        <f t="shared" si="23"/>
        <v>218</v>
      </c>
    </row>
    <row r="463" spans="1:82" ht="31.8" thickBot="1" x14ac:dyDescent="0.6">
      <c r="A463" s="49" t="s">
        <v>1241</v>
      </c>
      <c r="B463" s="49" t="s">
        <v>1286</v>
      </c>
      <c r="C463" s="49" t="s">
        <v>1287</v>
      </c>
      <c r="D463" s="19" t="s">
        <v>53</v>
      </c>
      <c r="E463" s="21">
        <v>45063</v>
      </c>
      <c r="F463" s="21">
        <v>45138.81726851852</v>
      </c>
      <c r="G463" s="21">
        <v>45072</v>
      </c>
      <c r="H463" s="21">
        <v>45078</v>
      </c>
      <c r="I463" s="21">
        <v>45120</v>
      </c>
      <c r="J463" s="21">
        <v>45120</v>
      </c>
      <c r="K463" s="119" t="s">
        <v>4544</v>
      </c>
      <c r="L463" s="49">
        <v>2023071252</v>
      </c>
      <c r="M463" s="21">
        <v>45119</v>
      </c>
      <c r="N463" s="21">
        <v>45134</v>
      </c>
      <c r="O463" s="19" t="s">
        <v>54</v>
      </c>
      <c r="P463" s="19" t="s">
        <v>54</v>
      </c>
      <c r="Q463" s="19" t="s">
        <v>55</v>
      </c>
      <c r="R463" s="49">
        <v>254</v>
      </c>
      <c r="S463" s="19" t="s">
        <v>4545</v>
      </c>
      <c r="T463" s="19" t="s">
        <v>4545</v>
      </c>
      <c r="U463" s="19" t="e">
        <v>#NAME?</v>
      </c>
      <c r="V463" s="19" t="s">
        <v>80</v>
      </c>
      <c r="W463" s="19" t="s">
        <v>68</v>
      </c>
      <c r="X463" s="23">
        <v>45106</v>
      </c>
      <c r="Y463" s="23">
        <v>45113</v>
      </c>
      <c r="Z463" s="23">
        <v>45106</v>
      </c>
      <c r="AA463" s="23">
        <v>45106</v>
      </c>
      <c r="AB463" s="19" t="s">
        <v>58</v>
      </c>
      <c r="AC463" s="23">
        <v>45109</v>
      </c>
      <c r="AD463" s="49" t="s">
        <v>58</v>
      </c>
      <c r="AE463" s="23">
        <v>45111</v>
      </c>
      <c r="AF463" s="23">
        <v>45113</v>
      </c>
      <c r="AG463" s="23">
        <v>45113</v>
      </c>
      <c r="AH463" s="21">
        <v>45120</v>
      </c>
      <c r="AI463" s="19">
        <v>57</v>
      </c>
      <c r="AJ463" s="19">
        <v>6</v>
      </c>
      <c r="AK463" s="19">
        <v>42</v>
      </c>
      <c r="AL463" s="19" t="s">
        <v>15</v>
      </c>
      <c r="AM463" s="19" t="s">
        <v>4546</v>
      </c>
      <c r="AN463" s="19">
        <v>13</v>
      </c>
      <c r="AO463" s="22"/>
      <c r="AP463" s="19" t="s">
        <v>82</v>
      </c>
      <c r="AQ463" s="19" t="s">
        <v>82</v>
      </c>
      <c r="AR463" s="19" t="s">
        <v>60</v>
      </c>
      <c r="AS463" s="19" t="s">
        <v>55</v>
      </c>
      <c r="AT463" s="19" t="s">
        <v>61</v>
      </c>
      <c r="AU463" s="19" t="s">
        <v>62</v>
      </c>
      <c r="AV463" s="19" t="s">
        <v>63</v>
      </c>
      <c r="AW463" s="19" t="s">
        <v>63</v>
      </c>
      <c r="AX463" s="19" t="s">
        <v>63</v>
      </c>
      <c r="AY463" s="19" t="s">
        <v>64</v>
      </c>
      <c r="AZ463" s="19" t="s">
        <v>3822</v>
      </c>
      <c r="BA463" s="21">
        <v>45134</v>
      </c>
      <c r="BB463" s="19">
        <v>7</v>
      </c>
      <c r="BC463" s="19">
        <v>2023</v>
      </c>
      <c r="BD463" s="19" t="s">
        <v>63</v>
      </c>
      <c r="BE463" s="19" t="s">
        <v>63</v>
      </c>
      <c r="BF463" s="19" t="s">
        <v>63</v>
      </c>
      <c r="BG463" s="19" t="s">
        <v>64</v>
      </c>
      <c r="BH463" s="22" t="s">
        <v>4513</v>
      </c>
      <c r="BI463" s="22" t="s">
        <v>4513</v>
      </c>
      <c r="BJ463" s="22"/>
      <c r="BK463" s="22"/>
      <c r="BL463" s="19" t="s">
        <v>4513</v>
      </c>
      <c r="BM463" s="22" t="s">
        <v>4513</v>
      </c>
      <c r="BN463" s="22" t="s">
        <v>4513</v>
      </c>
      <c r="BO463" s="22"/>
      <c r="BP463" s="22"/>
      <c r="BQ463" s="19" t="s">
        <v>64</v>
      </c>
      <c r="BR463" s="22"/>
      <c r="BS463" s="22"/>
      <c r="BT463" s="19">
        <v>57</v>
      </c>
      <c r="BU463" s="22"/>
      <c r="BV463" s="19"/>
      <c r="BW463" s="19"/>
      <c r="BX463" s="19">
        <v>2023</v>
      </c>
      <c r="BY463" s="95" t="str">
        <f>IFERROR(
IF(OR(AZ463="anulado",AZ463="stand by"),CONCATENATE(AZ463,": ",AT463),
IF(OR(YEAR(BA463)=2022,YEAR(BA463)=2023),CONCATENATE("Se activó en ",YEAR(BA463)),
IF(AND(OR(AZ463="En proceso",AZ463="facturando"),AND(AV463="-",BA463="")),"Por revisar",
IF(BA463="",IF(AV463="NUEVAS",CONCATENATE("Estado: ",AZ463,", ",AV463),
IF(AX463=Meses!$A$3,"Por revisar",
IF(AT463="","Sin registro","En programación Frcst."))),"En programación")))),
"Error")</f>
        <v>Se activó en 2023</v>
      </c>
      <c r="BZ463" s="14" t="str">
        <f t="shared" si="21"/>
        <v/>
      </c>
      <c r="CA463" s="95" t="str">
        <f>IF(BY463="En programación Frcst.",VLOOKUP(AX463,Meses!$A$1:$H$14,3+HLOOKUP(Cronograma!AV463,Meses!$D$1:$G$2,2,FALSE),FALSE),
IF(BY463="En programación",BA463,""))</f>
        <v/>
      </c>
      <c r="CB463" s="95" t="str">
        <f t="shared" si="22"/>
        <v/>
      </c>
      <c r="CC463" s="91" t="str">
        <f>IFERROR(
(VLOOKUP(MONTH(CA463),Meses!$B$3:$C$14,2,FALSE)-DAY(CA463))/VLOOKUP(MONTH(CA463),Meses!$B$3:$C$14,2,FALSE)*CD463,
"")</f>
        <v/>
      </c>
      <c r="CD463" s="92">
        <f t="shared" si="23"/>
        <v>254</v>
      </c>
    </row>
    <row r="464" spans="1:82" ht="31.8" thickBot="1" x14ac:dyDescent="0.6">
      <c r="A464" s="49" t="s">
        <v>1241</v>
      </c>
      <c r="B464" s="49" t="s">
        <v>1288</v>
      </c>
      <c r="C464" s="49" t="s">
        <v>1289</v>
      </c>
      <c r="D464" s="19" t="s">
        <v>53</v>
      </c>
      <c r="E464" s="21">
        <v>45063</v>
      </c>
      <c r="F464" s="21">
        <v>45138.887407407397</v>
      </c>
      <c r="G464" s="21">
        <v>45072</v>
      </c>
      <c r="H464" s="21">
        <v>45078</v>
      </c>
      <c r="I464" s="21">
        <v>45122</v>
      </c>
      <c r="J464" s="21">
        <v>45122</v>
      </c>
      <c r="K464" s="119" t="s">
        <v>4544</v>
      </c>
      <c r="L464" s="49">
        <v>2023071399</v>
      </c>
      <c r="M464" s="21">
        <v>45119</v>
      </c>
      <c r="N464" s="21">
        <v>45134</v>
      </c>
      <c r="O464" s="19" t="s">
        <v>54</v>
      </c>
      <c r="P464" s="19" t="s">
        <v>54</v>
      </c>
      <c r="Q464" s="19" t="s">
        <v>55</v>
      </c>
      <c r="R464" s="49">
        <v>115</v>
      </c>
      <c r="S464" s="19" t="s">
        <v>4545</v>
      </c>
      <c r="T464" s="19" t="s">
        <v>4545</v>
      </c>
      <c r="U464" s="19" t="e">
        <v>#NAME?</v>
      </c>
      <c r="V464" s="19" t="s">
        <v>80</v>
      </c>
      <c r="W464" s="19" t="s">
        <v>68</v>
      </c>
      <c r="X464" s="23">
        <v>45108</v>
      </c>
      <c r="Y464" s="23">
        <v>45115</v>
      </c>
      <c r="Z464" s="23">
        <v>45108</v>
      </c>
      <c r="AA464" s="23">
        <v>45108</v>
      </c>
      <c r="AB464" s="19" t="s">
        <v>58</v>
      </c>
      <c r="AC464" s="23">
        <v>45111</v>
      </c>
      <c r="AD464" s="49" t="s">
        <v>58</v>
      </c>
      <c r="AE464" s="23">
        <v>45113</v>
      </c>
      <c r="AF464" s="23">
        <v>45115</v>
      </c>
      <c r="AG464" s="23">
        <v>45115</v>
      </c>
      <c r="AH464" s="21">
        <v>45122</v>
      </c>
      <c r="AI464" s="19">
        <v>59</v>
      </c>
      <c r="AJ464" s="19">
        <v>6</v>
      </c>
      <c r="AK464" s="19">
        <v>44</v>
      </c>
      <c r="AL464" s="19" t="s">
        <v>15</v>
      </c>
      <c r="AM464" s="19" t="s">
        <v>4546</v>
      </c>
      <c r="AN464" s="19">
        <v>15</v>
      </c>
      <c r="AO464" s="22"/>
      <c r="AP464" s="19" t="s">
        <v>82</v>
      </c>
      <c r="AQ464" s="19" t="s">
        <v>82</v>
      </c>
      <c r="AR464" s="19" t="s">
        <v>60</v>
      </c>
      <c r="AS464" s="19" t="s">
        <v>55</v>
      </c>
      <c r="AT464" s="19" t="s">
        <v>61</v>
      </c>
      <c r="AU464" s="19" t="s">
        <v>62</v>
      </c>
      <c r="AV464" s="19" t="s">
        <v>63</v>
      </c>
      <c r="AW464" s="19" t="s">
        <v>63</v>
      </c>
      <c r="AX464" s="19" t="s">
        <v>63</v>
      </c>
      <c r="AY464" s="19" t="s">
        <v>64</v>
      </c>
      <c r="AZ464" s="19" t="s">
        <v>3822</v>
      </c>
      <c r="BA464" s="21">
        <v>45134</v>
      </c>
      <c r="BB464" s="19">
        <v>7</v>
      </c>
      <c r="BC464" s="19">
        <v>2023</v>
      </c>
      <c r="BD464" s="19" t="s">
        <v>63</v>
      </c>
      <c r="BE464" s="19" t="s">
        <v>63</v>
      </c>
      <c r="BF464" s="19" t="s">
        <v>63</v>
      </c>
      <c r="BG464" s="19" t="s">
        <v>64</v>
      </c>
      <c r="BH464" s="22" t="s">
        <v>4513</v>
      </c>
      <c r="BI464" s="22" t="s">
        <v>4513</v>
      </c>
      <c r="BJ464" s="22"/>
      <c r="BK464" s="22"/>
      <c r="BL464" s="19" t="s">
        <v>4513</v>
      </c>
      <c r="BM464" s="22" t="s">
        <v>4513</v>
      </c>
      <c r="BN464" s="22" t="s">
        <v>4513</v>
      </c>
      <c r="BO464" s="22"/>
      <c r="BP464" s="22"/>
      <c r="BQ464" s="19" t="s">
        <v>64</v>
      </c>
      <c r="BR464" s="22"/>
      <c r="BS464" s="22"/>
      <c r="BT464" s="19">
        <v>59</v>
      </c>
      <c r="BU464" s="22"/>
      <c r="BV464" s="19"/>
      <c r="BW464" s="19"/>
      <c r="BX464" s="19">
        <v>2023</v>
      </c>
      <c r="BY464" s="95" t="str">
        <f>IFERROR(
IF(OR(AZ464="anulado",AZ464="stand by"),CONCATENATE(AZ464,": ",AT464),
IF(OR(YEAR(BA464)=2022,YEAR(BA464)=2023),CONCATENATE("Se activó en ",YEAR(BA464)),
IF(AND(OR(AZ464="En proceso",AZ464="facturando"),AND(AV464="-",BA464="")),"Por revisar",
IF(BA464="",IF(AV464="NUEVAS",CONCATENATE("Estado: ",AZ464,", ",AV464),
IF(AX464=Meses!$A$3,"Por revisar",
IF(AT464="","Sin registro","En programación Frcst."))),"En programación")))),
"Error")</f>
        <v>Se activó en 2023</v>
      </c>
      <c r="BZ464" s="14" t="str">
        <f t="shared" si="21"/>
        <v/>
      </c>
      <c r="CA464" s="95" t="str">
        <f>IF(BY464="En programación Frcst.",VLOOKUP(AX464,Meses!$A$1:$H$14,3+HLOOKUP(Cronograma!AV464,Meses!$D$1:$G$2,2,FALSE),FALSE),
IF(BY464="En programación",BA464,""))</f>
        <v/>
      </c>
      <c r="CB464" s="95" t="str">
        <f t="shared" si="22"/>
        <v/>
      </c>
      <c r="CC464" s="91" t="str">
        <f>IFERROR(
(VLOOKUP(MONTH(CA464),Meses!$B$3:$C$14,2,FALSE)-DAY(CA464))/VLOOKUP(MONTH(CA464),Meses!$B$3:$C$14,2,FALSE)*CD464,
"")</f>
        <v/>
      </c>
      <c r="CD464" s="92">
        <f t="shared" si="23"/>
        <v>115</v>
      </c>
    </row>
    <row r="465" spans="1:82" ht="31.8" thickBot="1" x14ac:dyDescent="0.6">
      <c r="A465" s="49" t="s">
        <v>1241</v>
      </c>
      <c r="B465" s="49" t="s">
        <v>1290</v>
      </c>
      <c r="C465" s="49" t="s">
        <v>1291</v>
      </c>
      <c r="D465" s="19" t="s">
        <v>53</v>
      </c>
      <c r="E465" s="21">
        <v>45063</v>
      </c>
      <c r="F465" s="21">
        <v>45138.888356481482</v>
      </c>
      <c r="G465" s="21">
        <v>45072</v>
      </c>
      <c r="H465" s="21">
        <v>45078</v>
      </c>
      <c r="I465" s="21">
        <v>45132</v>
      </c>
      <c r="J465" s="21">
        <v>45132</v>
      </c>
      <c r="K465" s="119" t="s">
        <v>4544</v>
      </c>
      <c r="L465" s="49">
        <v>2023071418</v>
      </c>
      <c r="M465" s="21">
        <v>45119</v>
      </c>
      <c r="N465" s="21">
        <v>45134</v>
      </c>
      <c r="O465" s="19" t="s">
        <v>54</v>
      </c>
      <c r="P465" s="19" t="s">
        <v>54</v>
      </c>
      <c r="Q465" s="19" t="s">
        <v>55</v>
      </c>
      <c r="R465" s="49">
        <v>274</v>
      </c>
      <c r="S465" s="19" t="s">
        <v>4604</v>
      </c>
      <c r="T465" s="19" t="s">
        <v>4604</v>
      </c>
      <c r="U465" s="19" t="e">
        <v>#NAME?</v>
      </c>
      <c r="V465" s="19" t="s">
        <v>80</v>
      </c>
      <c r="W465" s="19" t="s">
        <v>68</v>
      </c>
      <c r="X465" s="23">
        <v>45118</v>
      </c>
      <c r="Y465" s="23">
        <v>45125</v>
      </c>
      <c r="Z465" s="23">
        <v>45118</v>
      </c>
      <c r="AA465" s="23">
        <v>45118</v>
      </c>
      <c r="AB465" s="19" t="s">
        <v>58</v>
      </c>
      <c r="AC465" s="23">
        <v>45121</v>
      </c>
      <c r="AD465" s="49" t="s">
        <v>58</v>
      </c>
      <c r="AE465" s="23">
        <v>45123</v>
      </c>
      <c r="AF465" s="23">
        <v>45125</v>
      </c>
      <c r="AG465" s="23">
        <v>45125</v>
      </c>
      <c r="AH465" s="21">
        <v>45132</v>
      </c>
      <c r="AI465" s="19">
        <v>69</v>
      </c>
      <c r="AJ465" s="19">
        <v>6</v>
      </c>
      <c r="AK465" s="19">
        <v>54</v>
      </c>
      <c r="AL465" s="19" t="s">
        <v>15</v>
      </c>
      <c r="AM465" s="19" t="s">
        <v>4546</v>
      </c>
      <c r="AN465" s="19">
        <v>25</v>
      </c>
      <c r="AO465" s="22"/>
      <c r="AP465" s="19" t="s">
        <v>82</v>
      </c>
      <c r="AQ465" s="19" t="s">
        <v>82</v>
      </c>
      <c r="AR465" s="19" t="s">
        <v>60</v>
      </c>
      <c r="AS465" s="19" t="s">
        <v>55</v>
      </c>
      <c r="AT465" s="19" t="s">
        <v>61</v>
      </c>
      <c r="AU465" s="19" t="s">
        <v>62</v>
      </c>
      <c r="AV465" s="19" t="s">
        <v>63</v>
      </c>
      <c r="AW465" s="19" t="s">
        <v>63</v>
      </c>
      <c r="AX465" s="19" t="s">
        <v>63</v>
      </c>
      <c r="AY465" s="19" t="s">
        <v>64</v>
      </c>
      <c r="AZ465" s="19" t="s">
        <v>3822</v>
      </c>
      <c r="BA465" s="21">
        <v>45134</v>
      </c>
      <c r="BB465" s="19">
        <v>7</v>
      </c>
      <c r="BC465" s="19">
        <v>2023</v>
      </c>
      <c r="BD465" s="19" t="s">
        <v>63</v>
      </c>
      <c r="BE465" s="19" t="s">
        <v>63</v>
      </c>
      <c r="BF465" s="19" t="s">
        <v>63</v>
      </c>
      <c r="BG465" s="19" t="s">
        <v>64</v>
      </c>
      <c r="BH465" s="22" t="s">
        <v>4513</v>
      </c>
      <c r="BI465" s="22" t="s">
        <v>4513</v>
      </c>
      <c r="BJ465" s="22"/>
      <c r="BK465" s="22"/>
      <c r="BL465" s="19" t="s">
        <v>4513</v>
      </c>
      <c r="BM465" s="22" t="s">
        <v>4513</v>
      </c>
      <c r="BN465" s="22" t="s">
        <v>4513</v>
      </c>
      <c r="BO465" s="22"/>
      <c r="BP465" s="22"/>
      <c r="BQ465" s="19" t="s">
        <v>64</v>
      </c>
      <c r="BR465" s="22"/>
      <c r="BS465" s="22"/>
      <c r="BT465" s="19">
        <v>69</v>
      </c>
      <c r="BU465" s="22"/>
      <c r="BV465" s="19"/>
      <c r="BW465" s="19"/>
      <c r="BX465" s="19">
        <v>2023</v>
      </c>
      <c r="BY465" s="95" t="str">
        <f>IFERROR(
IF(OR(AZ465="anulado",AZ465="stand by"),CONCATENATE(AZ465,": ",AT465),
IF(OR(YEAR(BA465)=2022,YEAR(BA465)=2023),CONCATENATE("Se activó en ",YEAR(BA465)),
IF(AND(OR(AZ465="En proceso",AZ465="facturando"),AND(AV465="-",BA465="")),"Por revisar",
IF(BA465="",IF(AV465="NUEVAS",CONCATENATE("Estado: ",AZ465,", ",AV465),
IF(AX465=Meses!$A$3,"Por revisar",
IF(AT465="","Sin registro","En programación Frcst."))),"En programación")))),
"Error")</f>
        <v>Se activó en 2023</v>
      </c>
      <c r="BZ465" s="14" t="str">
        <f t="shared" si="21"/>
        <v/>
      </c>
      <c r="CA465" s="95" t="str">
        <f>IF(BY465="En programación Frcst.",VLOOKUP(AX465,Meses!$A$1:$H$14,3+HLOOKUP(Cronograma!AV465,Meses!$D$1:$G$2,2,FALSE),FALSE),
IF(BY465="En programación",BA465,""))</f>
        <v/>
      </c>
      <c r="CB465" s="95" t="str">
        <f t="shared" si="22"/>
        <v/>
      </c>
      <c r="CC465" s="91" t="str">
        <f>IFERROR(
(VLOOKUP(MONTH(CA465),Meses!$B$3:$C$14,2,FALSE)-DAY(CA465))/VLOOKUP(MONTH(CA465),Meses!$B$3:$C$14,2,FALSE)*CD465,
"")</f>
        <v/>
      </c>
      <c r="CD465" s="92">
        <f t="shared" si="23"/>
        <v>274</v>
      </c>
    </row>
    <row r="466" spans="1:82" ht="31.8" thickBot="1" x14ac:dyDescent="0.6">
      <c r="A466" s="49" t="s">
        <v>1241</v>
      </c>
      <c r="B466" s="49" t="s">
        <v>1292</v>
      </c>
      <c r="C466" s="49" t="s">
        <v>1293</v>
      </c>
      <c r="D466" s="19" t="s">
        <v>53</v>
      </c>
      <c r="E466" s="21">
        <v>45063</v>
      </c>
      <c r="F466" s="21">
        <v>45138.889340277783</v>
      </c>
      <c r="G466" s="21">
        <v>45072</v>
      </c>
      <c r="H466" s="21">
        <v>45078</v>
      </c>
      <c r="I466" s="21">
        <v>45119</v>
      </c>
      <c r="J466" s="21">
        <v>45119</v>
      </c>
      <c r="K466" s="119" t="s">
        <v>4544</v>
      </c>
      <c r="L466" s="49">
        <v>2023071454</v>
      </c>
      <c r="M466" s="21">
        <v>45119</v>
      </c>
      <c r="N466" s="21">
        <v>45134</v>
      </c>
      <c r="O466" s="19" t="s">
        <v>54</v>
      </c>
      <c r="P466" s="19" t="s">
        <v>54</v>
      </c>
      <c r="Q466" s="19" t="s">
        <v>55</v>
      </c>
      <c r="R466" s="49">
        <v>206</v>
      </c>
      <c r="S466" s="19" t="s">
        <v>4545</v>
      </c>
      <c r="T466" s="19" t="s">
        <v>4545</v>
      </c>
      <c r="U466" s="19" t="e">
        <v>#NAME?</v>
      </c>
      <c r="V466" s="19" t="s">
        <v>80</v>
      </c>
      <c r="W466" s="19" t="s">
        <v>68</v>
      </c>
      <c r="X466" s="23">
        <v>45105</v>
      </c>
      <c r="Y466" s="23">
        <v>45112</v>
      </c>
      <c r="Z466" s="23">
        <v>45105</v>
      </c>
      <c r="AA466" s="23">
        <v>45105</v>
      </c>
      <c r="AB466" s="19" t="s">
        <v>58</v>
      </c>
      <c r="AC466" s="23">
        <v>45108</v>
      </c>
      <c r="AD466" s="49" t="s">
        <v>58</v>
      </c>
      <c r="AE466" s="23">
        <v>45110</v>
      </c>
      <c r="AF466" s="23">
        <v>45112</v>
      </c>
      <c r="AG466" s="23">
        <v>45112</v>
      </c>
      <c r="AH466" s="21">
        <v>45119</v>
      </c>
      <c r="AI466" s="19">
        <v>56</v>
      </c>
      <c r="AJ466" s="19">
        <v>6</v>
      </c>
      <c r="AK466" s="19">
        <v>41</v>
      </c>
      <c r="AL466" s="19" t="s">
        <v>15</v>
      </c>
      <c r="AM466" s="19" t="s">
        <v>4546</v>
      </c>
      <c r="AN466" s="19">
        <v>12</v>
      </c>
      <c r="AO466" s="22"/>
      <c r="AP466" s="19" t="s">
        <v>82</v>
      </c>
      <c r="AQ466" s="19" t="s">
        <v>82</v>
      </c>
      <c r="AR466" s="19" t="s">
        <v>60</v>
      </c>
      <c r="AS466" s="19" t="s">
        <v>55</v>
      </c>
      <c r="AT466" s="19" t="s">
        <v>61</v>
      </c>
      <c r="AU466" s="19" t="s">
        <v>62</v>
      </c>
      <c r="AV466" s="19" t="s">
        <v>63</v>
      </c>
      <c r="AW466" s="19" t="s">
        <v>63</v>
      </c>
      <c r="AX466" s="19" t="s">
        <v>63</v>
      </c>
      <c r="AY466" s="19" t="s">
        <v>64</v>
      </c>
      <c r="AZ466" s="19" t="s">
        <v>3822</v>
      </c>
      <c r="BA466" s="21">
        <v>45134</v>
      </c>
      <c r="BB466" s="19">
        <v>7</v>
      </c>
      <c r="BC466" s="19">
        <v>2023</v>
      </c>
      <c r="BD466" s="19" t="s">
        <v>63</v>
      </c>
      <c r="BE466" s="19" t="s">
        <v>63</v>
      </c>
      <c r="BF466" s="19" t="s">
        <v>63</v>
      </c>
      <c r="BG466" s="19" t="s">
        <v>64</v>
      </c>
      <c r="BH466" s="22" t="s">
        <v>4513</v>
      </c>
      <c r="BI466" s="22" t="s">
        <v>4513</v>
      </c>
      <c r="BJ466" s="22"/>
      <c r="BK466" s="22"/>
      <c r="BL466" s="19" t="s">
        <v>4513</v>
      </c>
      <c r="BM466" s="22" t="s">
        <v>4513</v>
      </c>
      <c r="BN466" s="22" t="s">
        <v>4513</v>
      </c>
      <c r="BO466" s="22"/>
      <c r="BP466" s="22"/>
      <c r="BQ466" s="19" t="s">
        <v>64</v>
      </c>
      <c r="BR466" s="22"/>
      <c r="BS466" s="22"/>
      <c r="BT466" s="19">
        <v>56</v>
      </c>
      <c r="BU466" s="22"/>
      <c r="BV466" s="19"/>
      <c r="BW466" s="19"/>
      <c r="BX466" s="19">
        <v>2023</v>
      </c>
      <c r="BY466" s="95" t="str">
        <f>IFERROR(
IF(OR(AZ466="anulado",AZ466="stand by"),CONCATENATE(AZ466,": ",AT466),
IF(OR(YEAR(BA466)=2022,YEAR(BA466)=2023),CONCATENATE("Se activó en ",YEAR(BA466)),
IF(AND(OR(AZ466="En proceso",AZ466="facturando"),AND(AV466="-",BA466="")),"Por revisar",
IF(BA466="",IF(AV466="NUEVAS",CONCATENATE("Estado: ",AZ466,", ",AV466),
IF(AX466=Meses!$A$3,"Por revisar",
IF(AT466="","Sin registro","En programación Frcst."))),"En programación")))),
"Error")</f>
        <v>Se activó en 2023</v>
      </c>
      <c r="BZ466" s="14" t="str">
        <f t="shared" si="21"/>
        <v/>
      </c>
      <c r="CA466" s="95" t="str">
        <f>IF(BY466="En programación Frcst.",VLOOKUP(AX466,Meses!$A$1:$H$14,3+HLOOKUP(Cronograma!AV466,Meses!$D$1:$G$2,2,FALSE),FALSE),
IF(BY466="En programación",BA466,""))</f>
        <v/>
      </c>
      <c r="CB466" s="95" t="str">
        <f t="shared" si="22"/>
        <v/>
      </c>
      <c r="CC466" s="91" t="str">
        <f>IFERROR(
(VLOOKUP(MONTH(CA466),Meses!$B$3:$C$14,2,FALSE)-DAY(CA466))/VLOOKUP(MONTH(CA466),Meses!$B$3:$C$14,2,FALSE)*CD466,
"")</f>
        <v/>
      </c>
      <c r="CD466" s="92">
        <f t="shared" si="23"/>
        <v>206</v>
      </c>
    </row>
    <row r="467" spans="1:82" ht="31.8" thickBot="1" x14ac:dyDescent="0.6">
      <c r="A467" s="49" t="s">
        <v>1241</v>
      </c>
      <c r="B467" s="49" t="s">
        <v>1294</v>
      </c>
      <c r="C467" s="49" t="s">
        <v>1295</v>
      </c>
      <c r="D467" s="19" t="s">
        <v>53</v>
      </c>
      <c r="E467" s="21">
        <v>45063</v>
      </c>
      <c r="F467" s="21">
        <v>45138.909560185188</v>
      </c>
      <c r="G467" s="21">
        <v>45072</v>
      </c>
      <c r="H467" s="21">
        <v>45078</v>
      </c>
      <c r="I467" s="21">
        <v>45122</v>
      </c>
      <c r="J467" s="21">
        <v>45122</v>
      </c>
      <c r="K467" s="119" t="s">
        <v>4544</v>
      </c>
      <c r="L467" s="49">
        <v>2023071459</v>
      </c>
      <c r="M467" s="21">
        <v>45119</v>
      </c>
      <c r="N467" s="21">
        <v>45134</v>
      </c>
      <c r="O467" s="19" t="s">
        <v>54</v>
      </c>
      <c r="P467" s="19" t="s">
        <v>54</v>
      </c>
      <c r="Q467" s="19" t="s">
        <v>55</v>
      </c>
      <c r="R467" s="49">
        <v>124</v>
      </c>
      <c r="S467" s="19" t="s">
        <v>4545</v>
      </c>
      <c r="T467" s="19" t="s">
        <v>4545</v>
      </c>
      <c r="U467" s="19" t="e">
        <v>#NAME?</v>
      </c>
      <c r="V467" s="19" t="s">
        <v>80</v>
      </c>
      <c r="W467" s="19" t="s">
        <v>68</v>
      </c>
      <c r="X467" s="23">
        <v>45108</v>
      </c>
      <c r="Y467" s="23">
        <v>45115</v>
      </c>
      <c r="Z467" s="23">
        <v>45108</v>
      </c>
      <c r="AA467" s="23">
        <v>45108</v>
      </c>
      <c r="AB467" s="19" t="s">
        <v>58</v>
      </c>
      <c r="AC467" s="23">
        <v>45111</v>
      </c>
      <c r="AD467" s="49" t="s">
        <v>58</v>
      </c>
      <c r="AE467" s="23">
        <v>45113</v>
      </c>
      <c r="AF467" s="23">
        <v>45115</v>
      </c>
      <c r="AG467" s="23">
        <v>45115</v>
      </c>
      <c r="AH467" s="21">
        <v>45122</v>
      </c>
      <c r="AI467" s="19">
        <v>59</v>
      </c>
      <c r="AJ467" s="19">
        <v>6</v>
      </c>
      <c r="AK467" s="19">
        <v>44</v>
      </c>
      <c r="AL467" s="19" t="s">
        <v>15</v>
      </c>
      <c r="AM467" s="19" t="s">
        <v>4546</v>
      </c>
      <c r="AN467" s="19">
        <v>15</v>
      </c>
      <c r="AO467" s="22"/>
      <c r="AP467" s="19" t="s">
        <v>82</v>
      </c>
      <c r="AQ467" s="19" t="s">
        <v>82</v>
      </c>
      <c r="AR467" s="19" t="s">
        <v>60</v>
      </c>
      <c r="AS467" s="19" t="s">
        <v>55</v>
      </c>
      <c r="AT467" s="19" t="s">
        <v>61</v>
      </c>
      <c r="AU467" s="19" t="s">
        <v>62</v>
      </c>
      <c r="AV467" s="19" t="s">
        <v>63</v>
      </c>
      <c r="AW467" s="19" t="s">
        <v>63</v>
      </c>
      <c r="AX467" s="19" t="s">
        <v>63</v>
      </c>
      <c r="AY467" s="19" t="s">
        <v>64</v>
      </c>
      <c r="AZ467" s="19" t="s">
        <v>3822</v>
      </c>
      <c r="BA467" s="21">
        <v>45134</v>
      </c>
      <c r="BB467" s="19">
        <v>7</v>
      </c>
      <c r="BC467" s="19">
        <v>2023</v>
      </c>
      <c r="BD467" s="19" t="s">
        <v>63</v>
      </c>
      <c r="BE467" s="19" t="s">
        <v>63</v>
      </c>
      <c r="BF467" s="19" t="s">
        <v>63</v>
      </c>
      <c r="BG467" s="19" t="s">
        <v>64</v>
      </c>
      <c r="BH467" s="22" t="s">
        <v>4513</v>
      </c>
      <c r="BI467" s="22" t="s">
        <v>4513</v>
      </c>
      <c r="BJ467" s="22"/>
      <c r="BK467" s="22"/>
      <c r="BL467" s="19" t="s">
        <v>4513</v>
      </c>
      <c r="BM467" s="22" t="s">
        <v>4513</v>
      </c>
      <c r="BN467" s="22" t="s">
        <v>4513</v>
      </c>
      <c r="BO467" s="22"/>
      <c r="BP467" s="22"/>
      <c r="BQ467" s="19" t="s">
        <v>64</v>
      </c>
      <c r="BR467" s="22"/>
      <c r="BS467" s="22"/>
      <c r="BT467" s="19">
        <v>59</v>
      </c>
      <c r="BU467" s="22"/>
      <c r="BV467" s="19"/>
      <c r="BW467" s="19"/>
      <c r="BX467" s="19">
        <v>2023</v>
      </c>
      <c r="BY467" s="95" t="str">
        <f>IFERROR(
IF(OR(AZ467="anulado",AZ467="stand by"),CONCATENATE(AZ467,": ",AT467),
IF(OR(YEAR(BA467)=2022,YEAR(BA467)=2023),CONCATENATE("Se activó en ",YEAR(BA467)),
IF(AND(OR(AZ467="En proceso",AZ467="facturando"),AND(AV467="-",BA467="")),"Por revisar",
IF(BA467="",IF(AV467="NUEVAS",CONCATENATE("Estado: ",AZ467,", ",AV467),
IF(AX467=Meses!$A$3,"Por revisar",
IF(AT467="","Sin registro","En programación Frcst."))),"En programación")))),
"Error")</f>
        <v>Se activó en 2023</v>
      </c>
      <c r="BZ467" s="14" t="str">
        <f t="shared" si="21"/>
        <v/>
      </c>
      <c r="CA467" s="95" t="str">
        <f>IF(BY467="En programación Frcst.",VLOOKUP(AX467,Meses!$A$1:$H$14,3+HLOOKUP(Cronograma!AV467,Meses!$D$1:$G$2,2,FALSE),FALSE),
IF(BY467="En programación",BA467,""))</f>
        <v/>
      </c>
      <c r="CB467" s="95" t="str">
        <f t="shared" si="22"/>
        <v/>
      </c>
      <c r="CC467" s="91" t="str">
        <f>IFERROR(
(VLOOKUP(MONTH(CA467),Meses!$B$3:$C$14,2,FALSE)-DAY(CA467))/VLOOKUP(MONTH(CA467),Meses!$B$3:$C$14,2,FALSE)*CD467,
"")</f>
        <v/>
      </c>
      <c r="CD467" s="92">
        <f t="shared" si="23"/>
        <v>124</v>
      </c>
    </row>
    <row r="468" spans="1:82" ht="31.8" thickBot="1" x14ac:dyDescent="0.6">
      <c r="A468" s="49" t="s">
        <v>1241</v>
      </c>
      <c r="B468" s="49" t="s">
        <v>1296</v>
      </c>
      <c r="C468" s="49" t="s">
        <v>1297</v>
      </c>
      <c r="D468" s="19" t="s">
        <v>53</v>
      </c>
      <c r="E468" s="21">
        <v>45063</v>
      </c>
      <c r="F468" s="21">
        <v>45138.910844907397</v>
      </c>
      <c r="G468" s="21">
        <v>45072</v>
      </c>
      <c r="H468" s="21">
        <v>45078</v>
      </c>
      <c r="I468" s="21">
        <v>45122</v>
      </c>
      <c r="J468" s="21">
        <v>45122</v>
      </c>
      <c r="K468" s="119" t="s">
        <v>4544</v>
      </c>
      <c r="L468" s="49">
        <v>2023071467</v>
      </c>
      <c r="M468" s="21">
        <v>45119</v>
      </c>
      <c r="N468" s="21">
        <v>45134</v>
      </c>
      <c r="O468" s="19" t="s">
        <v>54</v>
      </c>
      <c r="P468" s="19" t="s">
        <v>54</v>
      </c>
      <c r="Q468" s="19" t="s">
        <v>55</v>
      </c>
      <c r="R468" s="49">
        <v>142</v>
      </c>
      <c r="S468" s="19" t="s">
        <v>4545</v>
      </c>
      <c r="T468" s="19" t="s">
        <v>4545</v>
      </c>
      <c r="U468" s="19" t="e">
        <v>#NAME?</v>
      </c>
      <c r="V468" s="19" t="s">
        <v>80</v>
      </c>
      <c r="W468" s="19" t="s">
        <v>68</v>
      </c>
      <c r="X468" s="23">
        <v>45108</v>
      </c>
      <c r="Y468" s="23">
        <v>45115</v>
      </c>
      <c r="Z468" s="23">
        <v>45108</v>
      </c>
      <c r="AA468" s="23">
        <v>45108</v>
      </c>
      <c r="AB468" s="19" t="s">
        <v>58</v>
      </c>
      <c r="AC468" s="23">
        <v>45111</v>
      </c>
      <c r="AD468" s="49" t="s">
        <v>58</v>
      </c>
      <c r="AE468" s="23">
        <v>45113</v>
      </c>
      <c r="AF468" s="23">
        <v>45115</v>
      </c>
      <c r="AG468" s="23">
        <v>45115</v>
      </c>
      <c r="AH468" s="21">
        <v>45122</v>
      </c>
      <c r="AI468" s="19">
        <v>59</v>
      </c>
      <c r="AJ468" s="19">
        <v>6</v>
      </c>
      <c r="AK468" s="19">
        <v>44</v>
      </c>
      <c r="AL468" s="19" t="s">
        <v>15</v>
      </c>
      <c r="AM468" s="19" t="s">
        <v>4546</v>
      </c>
      <c r="AN468" s="19">
        <v>15</v>
      </c>
      <c r="AO468" s="22"/>
      <c r="AP468" s="19" t="s">
        <v>82</v>
      </c>
      <c r="AQ468" s="19" t="s">
        <v>82</v>
      </c>
      <c r="AR468" s="19" t="s">
        <v>60</v>
      </c>
      <c r="AS468" s="19" t="s">
        <v>55</v>
      </c>
      <c r="AT468" s="19" t="s">
        <v>61</v>
      </c>
      <c r="AU468" s="19" t="s">
        <v>62</v>
      </c>
      <c r="AV468" s="19" t="s">
        <v>63</v>
      </c>
      <c r="AW468" s="19" t="s">
        <v>63</v>
      </c>
      <c r="AX468" s="19" t="s">
        <v>63</v>
      </c>
      <c r="AY468" s="19" t="s">
        <v>64</v>
      </c>
      <c r="AZ468" s="19" t="s">
        <v>3822</v>
      </c>
      <c r="BA468" s="21">
        <v>45134</v>
      </c>
      <c r="BB468" s="19">
        <v>7</v>
      </c>
      <c r="BC468" s="19">
        <v>2023</v>
      </c>
      <c r="BD468" s="19" t="s">
        <v>63</v>
      </c>
      <c r="BE468" s="19" t="s">
        <v>63</v>
      </c>
      <c r="BF468" s="19" t="s">
        <v>63</v>
      </c>
      <c r="BG468" s="19" t="s">
        <v>64</v>
      </c>
      <c r="BH468" s="22" t="s">
        <v>4513</v>
      </c>
      <c r="BI468" s="22" t="s">
        <v>4513</v>
      </c>
      <c r="BJ468" s="22"/>
      <c r="BK468" s="22"/>
      <c r="BL468" s="19" t="s">
        <v>4513</v>
      </c>
      <c r="BM468" s="22" t="s">
        <v>4513</v>
      </c>
      <c r="BN468" s="22" t="s">
        <v>4513</v>
      </c>
      <c r="BO468" s="22"/>
      <c r="BP468" s="22"/>
      <c r="BQ468" s="19" t="s">
        <v>64</v>
      </c>
      <c r="BR468" s="22"/>
      <c r="BS468" s="22"/>
      <c r="BT468" s="19">
        <v>59</v>
      </c>
      <c r="BU468" s="22"/>
      <c r="BV468" s="19"/>
      <c r="BW468" s="19"/>
      <c r="BX468" s="19">
        <v>2023</v>
      </c>
      <c r="BY468" s="95" t="str">
        <f>IFERROR(
IF(OR(AZ468="anulado",AZ468="stand by"),CONCATENATE(AZ468,": ",AT468),
IF(OR(YEAR(BA468)=2022,YEAR(BA468)=2023),CONCATENATE("Se activó en ",YEAR(BA468)),
IF(AND(OR(AZ468="En proceso",AZ468="facturando"),AND(AV468="-",BA468="")),"Por revisar",
IF(BA468="",IF(AV468="NUEVAS",CONCATENATE("Estado: ",AZ468,", ",AV468),
IF(AX468=Meses!$A$3,"Por revisar",
IF(AT468="","Sin registro","En programación Frcst."))),"En programación")))),
"Error")</f>
        <v>Se activó en 2023</v>
      </c>
      <c r="BZ468" s="14" t="str">
        <f t="shared" si="21"/>
        <v/>
      </c>
      <c r="CA468" s="95" t="str">
        <f>IF(BY468="En programación Frcst.",VLOOKUP(AX468,Meses!$A$1:$H$14,3+HLOOKUP(Cronograma!AV468,Meses!$D$1:$G$2,2,FALSE),FALSE),
IF(BY468="En programación",BA468,""))</f>
        <v/>
      </c>
      <c r="CB468" s="95" t="str">
        <f t="shared" si="22"/>
        <v/>
      </c>
      <c r="CC468" s="91" t="str">
        <f>IFERROR(
(VLOOKUP(MONTH(CA468),Meses!$B$3:$C$14,2,FALSE)-DAY(CA468))/VLOOKUP(MONTH(CA468),Meses!$B$3:$C$14,2,FALSE)*CD468,
"")</f>
        <v/>
      </c>
      <c r="CD468" s="92">
        <f t="shared" si="23"/>
        <v>142</v>
      </c>
    </row>
    <row r="469" spans="1:82" ht="31.8" thickBot="1" x14ac:dyDescent="0.6">
      <c r="A469" s="49" t="s">
        <v>1241</v>
      </c>
      <c r="B469" s="49" t="s">
        <v>1298</v>
      </c>
      <c r="C469" s="49" t="s">
        <v>1299</v>
      </c>
      <c r="D469" s="19" t="s">
        <v>53</v>
      </c>
      <c r="E469" s="21">
        <v>45063</v>
      </c>
      <c r="F469" s="21">
        <v>45138.911689814813</v>
      </c>
      <c r="G469" s="21">
        <v>45072</v>
      </c>
      <c r="H469" s="21">
        <v>45078</v>
      </c>
      <c r="I469" s="21">
        <v>45119</v>
      </c>
      <c r="J469" s="21">
        <v>45119</v>
      </c>
      <c r="K469" s="119" t="s">
        <v>4544</v>
      </c>
      <c r="L469" s="49">
        <v>2023071472</v>
      </c>
      <c r="M469" s="21">
        <v>45119</v>
      </c>
      <c r="N469" s="21">
        <v>45134</v>
      </c>
      <c r="O469" s="19" t="s">
        <v>54</v>
      </c>
      <c r="P469" s="19" t="s">
        <v>54</v>
      </c>
      <c r="Q469" s="19" t="s">
        <v>55</v>
      </c>
      <c r="R469" s="49">
        <v>256</v>
      </c>
      <c r="S469" s="19" t="s">
        <v>4545</v>
      </c>
      <c r="T469" s="19" t="s">
        <v>4545</v>
      </c>
      <c r="U469" s="19" t="e">
        <v>#NAME?</v>
      </c>
      <c r="V469" s="19" t="s">
        <v>80</v>
      </c>
      <c r="W469" s="19" t="s">
        <v>68</v>
      </c>
      <c r="X469" s="23">
        <v>45105</v>
      </c>
      <c r="Y469" s="23">
        <v>45112</v>
      </c>
      <c r="Z469" s="23">
        <v>45105</v>
      </c>
      <c r="AA469" s="23">
        <v>45105</v>
      </c>
      <c r="AB469" s="19" t="s">
        <v>58</v>
      </c>
      <c r="AC469" s="23">
        <v>45108</v>
      </c>
      <c r="AD469" s="49" t="s">
        <v>58</v>
      </c>
      <c r="AE469" s="23">
        <v>45110</v>
      </c>
      <c r="AF469" s="23">
        <v>45112</v>
      </c>
      <c r="AG469" s="23">
        <v>45112</v>
      </c>
      <c r="AH469" s="21">
        <v>45119</v>
      </c>
      <c r="AI469" s="19">
        <v>56</v>
      </c>
      <c r="AJ469" s="19">
        <v>6</v>
      </c>
      <c r="AK469" s="19">
        <v>41</v>
      </c>
      <c r="AL469" s="19" t="s">
        <v>15</v>
      </c>
      <c r="AM469" s="19" t="s">
        <v>4546</v>
      </c>
      <c r="AN469" s="19">
        <v>12</v>
      </c>
      <c r="AO469" s="22"/>
      <c r="AP469" s="19" t="s">
        <v>82</v>
      </c>
      <c r="AQ469" s="19" t="s">
        <v>82</v>
      </c>
      <c r="AR469" s="19" t="s">
        <v>60</v>
      </c>
      <c r="AS469" s="19" t="s">
        <v>55</v>
      </c>
      <c r="AT469" s="19" t="s">
        <v>61</v>
      </c>
      <c r="AU469" s="19" t="s">
        <v>62</v>
      </c>
      <c r="AV469" s="19" t="s">
        <v>63</v>
      </c>
      <c r="AW469" s="19" t="s">
        <v>63</v>
      </c>
      <c r="AX469" s="19" t="s">
        <v>63</v>
      </c>
      <c r="AY469" s="19" t="s">
        <v>64</v>
      </c>
      <c r="AZ469" s="19" t="s">
        <v>3822</v>
      </c>
      <c r="BA469" s="21">
        <v>45134</v>
      </c>
      <c r="BB469" s="19">
        <v>7</v>
      </c>
      <c r="BC469" s="19">
        <v>2023</v>
      </c>
      <c r="BD469" s="19" t="s">
        <v>63</v>
      </c>
      <c r="BE469" s="19" t="s">
        <v>63</v>
      </c>
      <c r="BF469" s="19" t="s">
        <v>63</v>
      </c>
      <c r="BG469" s="19" t="s">
        <v>64</v>
      </c>
      <c r="BH469" s="22" t="s">
        <v>4513</v>
      </c>
      <c r="BI469" s="22" t="s">
        <v>4513</v>
      </c>
      <c r="BJ469" s="22"/>
      <c r="BK469" s="22"/>
      <c r="BL469" s="19" t="s">
        <v>4513</v>
      </c>
      <c r="BM469" s="22" t="s">
        <v>4513</v>
      </c>
      <c r="BN469" s="22" t="s">
        <v>4513</v>
      </c>
      <c r="BO469" s="22"/>
      <c r="BP469" s="22"/>
      <c r="BQ469" s="19" t="s">
        <v>64</v>
      </c>
      <c r="BR469" s="22"/>
      <c r="BS469" s="22"/>
      <c r="BT469" s="19">
        <v>56</v>
      </c>
      <c r="BU469" s="22"/>
      <c r="BV469" s="19"/>
      <c r="BW469" s="19"/>
      <c r="BX469" s="19">
        <v>2023</v>
      </c>
      <c r="BY469" s="95" t="str">
        <f>IFERROR(
IF(OR(AZ469="anulado",AZ469="stand by"),CONCATENATE(AZ469,": ",AT469),
IF(OR(YEAR(BA469)=2022,YEAR(BA469)=2023),CONCATENATE("Se activó en ",YEAR(BA469)),
IF(AND(OR(AZ469="En proceso",AZ469="facturando"),AND(AV469="-",BA469="")),"Por revisar",
IF(BA469="",IF(AV469="NUEVAS",CONCATENATE("Estado: ",AZ469,", ",AV469),
IF(AX469=Meses!$A$3,"Por revisar",
IF(AT469="","Sin registro","En programación Frcst."))),"En programación")))),
"Error")</f>
        <v>Se activó en 2023</v>
      </c>
      <c r="BZ469" s="14" t="str">
        <f t="shared" si="21"/>
        <v/>
      </c>
      <c r="CA469" s="95" t="str">
        <f>IF(BY469="En programación Frcst.",VLOOKUP(AX469,Meses!$A$1:$H$14,3+HLOOKUP(Cronograma!AV469,Meses!$D$1:$G$2,2,FALSE),FALSE),
IF(BY469="En programación",BA469,""))</f>
        <v/>
      </c>
      <c r="CB469" s="95" t="str">
        <f t="shared" si="22"/>
        <v/>
      </c>
      <c r="CC469" s="91" t="str">
        <f>IFERROR(
(VLOOKUP(MONTH(CA469),Meses!$B$3:$C$14,2,FALSE)-DAY(CA469))/VLOOKUP(MONTH(CA469),Meses!$B$3:$C$14,2,FALSE)*CD469,
"")</f>
        <v/>
      </c>
      <c r="CD469" s="92">
        <f t="shared" si="23"/>
        <v>256</v>
      </c>
    </row>
    <row r="470" spans="1:82" ht="31.8" thickBot="1" x14ac:dyDescent="0.6">
      <c r="A470" s="49" t="s">
        <v>1241</v>
      </c>
      <c r="B470" s="49" t="s">
        <v>1300</v>
      </c>
      <c r="C470" s="49" t="s">
        <v>1301</v>
      </c>
      <c r="D470" s="19" t="s">
        <v>53</v>
      </c>
      <c r="E470" s="21">
        <v>45063</v>
      </c>
      <c r="F470" s="21">
        <v>45138.912372685183</v>
      </c>
      <c r="G470" s="21">
        <v>45072</v>
      </c>
      <c r="H470" s="21">
        <v>45078</v>
      </c>
      <c r="I470" s="21">
        <v>45119</v>
      </c>
      <c r="J470" s="21">
        <v>45119</v>
      </c>
      <c r="K470" s="119" t="s">
        <v>4544</v>
      </c>
      <c r="L470" s="49">
        <v>2023071505</v>
      </c>
      <c r="M470" s="21">
        <v>45119</v>
      </c>
      <c r="N470" s="21">
        <v>45134</v>
      </c>
      <c r="O470" s="19" t="s">
        <v>54</v>
      </c>
      <c r="P470" s="19" t="s">
        <v>54</v>
      </c>
      <c r="Q470" s="19" t="s">
        <v>55</v>
      </c>
      <c r="R470" s="49">
        <v>253</v>
      </c>
      <c r="S470" s="19" t="s">
        <v>4545</v>
      </c>
      <c r="T470" s="19" t="s">
        <v>4545</v>
      </c>
      <c r="U470" s="19" t="e">
        <v>#NAME?</v>
      </c>
      <c r="V470" s="19" t="s">
        <v>80</v>
      </c>
      <c r="W470" s="19" t="s">
        <v>68</v>
      </c>
      <c r="X470" s="23">
        <v>45105</v>
      </c>
      <c r="Y470" s="23">
        <v>45112</v>
      </c>
      <c r="Z470" s="23">
        <v>45105</v>
      </c>
      <c r="AA470" s="23">
        <v>45105</v>
      </c>
      <c r="AB470" s="19" t="s">
        <v>58</v>
      </c>
      <c r="AC470" s="23">
        <v>45108</v>
      </c>
      <c r="AD470" s="49" t="s">
        <v>58</v>
      </c>
      <c r="AE470" s="23">
        <v>45110</v>
      </c>
      <c r="AF470" s="23">
        <v>45112</v>
      </c>
      <c r="AG470" s="23">
        <v>45112</v>
      </c>
      <c r="AH470" s="21">
        <v>45119</v>
      </c>
      <c r="AI470" s="19">
        <v>56</v>
      </c>
      <c r="AJ470" s="19">
        <v>6</v>
      </c>
      <c r="AK470" s="19">
        <v>41</v>
      </c>
      <c r="AL470" s="19" t="s">
        <v>15</v>
      </c>
      <c r="AM470" s="19" t="s">
        <v>4546</v>
      </c>
      <c r="AN470" s="19">
        <v>12</v>
      </c>
      <c r="AO470" s="22"/>
      <c r="AP470" s="19" t="s">
        <v>82</v>
      </c>
      <c r="AQ470" s="19" t="s">
        <v>82</v>
      </c>
      <c r="AR470" s="19" t="s">
        <v>60</v>
      </c>
      <c r="AS470" s="19" t="s">
        <v>55</v>
      </c>
      <c r="AT470" s="19" t="s">
        <v>61</v>
      </c>
      <c r="AU470" s="19" t="s">
        <v>62</v>
      </c>
      <c r="AV470" s="19" t="s">
        <v>63</v>
      </c>
      <c r="AW470" s="19" t="s">
        <v>63</v>
      </c>
      <c r="AX470" s="19" t="s">
        <v>63</v>
      </c>
      <c r="AY470" s="19" t="s">
        <v>64</v>
      </c>
      <c r="AZ470" s="19" t="s">
        <v>3822</v>
      </c>
      <c r="BA470" s="21">
        <v>45134</v>
      </c>
      <c r="BB470" s="19">
        <v>7</v>
      </c>
      <c r="BC470" s="19">
        <v>2023</v>
      </c>
      <c r="BD470" s="19" t="s">
        <v>63</v>
      </c>
      <c r="BE470" s="19" t="s">
        <v>63</v>
      </c>
      <c r="BF470" s="19" t="s">
        <v>63</v>
      </c>
      <c r="BG470" s="19" t="s">
        <v>64</v>
      </c>
      <c r="BH470" s="22" t="s">
        <v>4513</v>
      </c>
      <c r="BI470" s="22" t="s">
        <v>4513</v>
      </c>
      <c r="BJ470" s="22"/>
      <c r="BK470" s="22"/>
      <c r="BL470" s="19" t="s">
        <v>4513</v>
      </c>
      <c r="BM470" s="22" t="s">
        <v>4513</v>
      </c>
      <c r="BN470" s="22" t="s">
        <v>4513</v>
      </c>
      <c r="BO470" s="22"/>
      <c r="BP470" s="22"/>
      <c r="BQ470" s="19" t="s">
        <v>64</v>
      </c>
      <c r="BR470" s="22"/>
      <c r="BS470" s="22"/>
      <c r="BT470" s="19">
        <v>56</v>
      </c>
      <c r="BU470" s="22"/>
      <c r="BV470" s="19"/>
      <c r="BW470" s="19"/>
      <c r="BX470" s="19">
        <v>2023</v>
      </c>
      <c r="BY470" s="95" t="str">
        <f>IFERROR(
IF(OR(AZ470="anulado",AZ470="stand by"),CONCATENATE(AZ470,": ",AT470),
IF(OR(YEAR(BA470)=2022,YEAR(BA470)=2023),CONCATENATE("Se activó en ",YEAR(BA470)),
IF(AND(OR(AZ470="En proceso",AZ470="facturando"),AND(AV470="-",BA470="")),"Por revisar",
IF(BA470="",IF(AV470="NUEVAS",CONCATENATE("Estado: ",AZ470,", ",AV470),
IF(AX470=Meses!$A$3,"Por revisar",
IF(AT470="","Sin registro","En programación Frcst."))),"En programación")))),
"Error")</f>
        <v>Se activó en 2023</v>
      </c>
      <c r="BZ470" s="14" t="str">
        <f t="shared" si="21"/>
        <v/>
      </c>
      <c r="CA470" s="95" t="str">
        <f>IF(BY470="En programación Frcst.",VLOOKUP(AX470,Meses!$A$1:$H$14,3+HLOOKUP(Cronograma!AV470,Meses!$D$1:$G$2,2,FALSE),FALSE),
IF(BY470="En programación",BA470,""))</f>
        <v/>
      </c>
      <c r="CB470" s="95" t="str">
        <f t="shared" si="22"/>
        <v/>
      </c>
      <c r="CC470" s="91" t="str">
        <f>IFERROR(
(VLOOKUP(MONTH(CA470),Meses!$B$3:$C$14,2,FALSE)-DAY(CA470))/VLOOKUP(MONTH(CA470),Meses!$B$3:$C$14,2,FALSE)*CD470,
"")</f>
        <v/>
      </c>
      <c r="CD470" s="92">
        <f t="shared" si="23"/>
        <v>253</v>
      </c>
    </row>
    <row r="471" spans="1:82" ht="31.8" thickBot="1" x14ac:dyDescent="0.6">
      <c r="A471" s="49" t="s">
        <v>1241</v>
      </c>
      <c r="B471" s="49" t="s">
        <v>1302</v>
      </c>
      <c r="C471" s="49" t="s">
        <v>1303</v>
      </c>
      <c r="D471" s="19" t="s">
        <v>53</v>
      </c>
      <c r="E471" s="21">
        <v>45063</v>
      </c>
      <c r="F471" s="21">
        <v>45138.913182870368</v>
      </c>
      <c r="G471" s="21">
        <v>45072</v>
      </c>
      <c r="H471" s="21">
        <v>45078</v>
      </c>
      <c r="I471" s="21">
        <v>45122</v>
      </c>
      <c r="J471" s="21">
        <v>45122</v>
      </c>
      <c r="K471" s="119" t="s">
        <v>4544</v>
      </c>
      <c r="L471" s="49">
        <v>2023071627</v>
      </c>
      <c r="M471" s="21">
        <v>45119</v>
      </c>
      <c r="N471" s="21">
        <v>45134</v>
      </c>
      <c r="O471" s="19" t="s">
        <v>54</v>
      </c>
      <c r="P471" s="19" t="s">
        <v>54</v>
      </c>
      <c r="Q471" s="19" t="s">
        <v>55</v>
      </c>
      <c r="R471" s="49">
        <v>124</v>
      </c>
      <c r="S471" s="19" t="s">
        <v>4545</v>
      </c>
      <c r="T471" s="19" t="s">
        <v>4545</v>
      </c>
      <c r="U471" s="19" t="e">
        <v>#NAME?</v>
      </c>
      <c r="V471" s="19" t="s">
        <v>80</v>
      </c>
      <c r="W471" s="19" t="s">
        <v>68</v>
      </c>
      <c r="X471" s="23">
        <v>45108</v>
      </c>
      <c r="Y471" s="23">
        <v>45115</v>
      </c>
      <c r="Z471" s="23">
        <v>45108</v>
      </c>
      <c r="AA471" s="23">
        <v>45108</v>
      </c>
      <c r="AB471" s="19" t="s">
        <v>58</v>
      </c>
      <c r="AC471" s="23">
        <v>45111</v>
      </c>
      <c r="AD471" s="49" t="s">
        <v>58</v>
      </c>
      <c r="AE471" s="23">
        <v>45113</v>
      </c>
      <c r="AF471" s="23">
        <v>45115</v>
      </c>
      <c r="AG471" s="23">
        <v>45115</v>
      </c>
      <c r="AH471" s="21">
        <v>45122</v>
      </c>
      <c r="AI471" s="19">
        <v>59</v>
      </c>
      <c r="AJ471" s="19">
        <v>6</v>
      </c>
      <c r="AK471" s="19">
        <v>44</v>
      </c>
      <c r="AL471" s="19" t="s">
        <v>15</v>
      </c>
      <c r="AM471" s="19" t="s">
        <v>4546</v>
      </c>
      <c r="AN471" s="19">
        <v>15</v>
      </c>
      <c r="AO471" s="22"/>
      <c r="AP471" s="19" t="s">
        <v>82</v>
      </c>
      <c r="AQ471" s="19" t="s">
        <v>82</v>
      </c>
      <c r="AR471" s="19" t="s">
        <v>60</v>
      </c>
      <c r="AS471" s="19" t="s">
        <v>55</v>
      </c>
      <c r="AT471" s="19" t="s">
        <v>61</v>
      </c>
      <c r="AU471" s="19" t="s">
        <v>62</v>
      </c>
      <c r="AV471" s="19" t="s">
        <v>63</v>
      </c>
      <c r="AW471" s="19" t="s">
        <v>63</v>
      </c>
      <c r="AX471" s="19" t="s">
        <v>63</v>
      </c>
      <c r="AY471" s="19" t="s">
        <v>64</v>
      </c>
      <c r="AZ471" s="19" t="s">
        <v>3822</v>
      </c>
      <c r="BA471" s="21">
        <v>45134</v>
      </c>
      <c r="BB471" s="19">
        <v>7</v>
      </c>
      <c r="BC471" s="19">
        <v>2023</v>
      </c>
      <c r="BD471" s="19" t="s">
        <v>63</v>
      </c>
      <c r="BE471" s="19" t="s">
        <v>63</v>
      </c>
      <c r="BF471" s="19" t="s">
        <v>63</v>
      </c>
      <c r="BG471" s="19" t="s">
        <v>64</v>
      </c>
      <c r="BH471" s="22" t="s">
        <v>4513</v>
      </c>
      <c r="BI471" s="22" t="s">
        <v>4513</v>
      </c>
      <c r="BJ471" s="22"/>
      <c r="BK471" s="22"/>
      <c r="BL471" s="19" t="s">
        <v>4513</v>
      </c>
      <c r="BM471" s="22" t="s">
        <v>4513</v>
      </c>
      <c r="BN471" s="22" t="s">
        <v>4513</v>
      </c>
      <c r="BO471" s="22"/>
      <c r="BP471" s="22"/>
      <c r="BQ471" s="19" t="s">
        <v>64</v>
      </c>
      <c r="BR471" s="22"/>
      <c r="BS471" s="22"/>
      <c r="BT471" s="19">
        <v>59</v>
      </c>
      <c r="BU471" s="22"/>
      <c r="BV471" s="19"/>
      <c r="BW471" s="19"/>
      <c r="BX471" s="19">
        <v>2023</v>
      </c>
      <c r="BY471" s="95" t="str">
        <f>IFERROR(
IF(OR(AZ471="anulado",AZ471="stand by"),CONCATENATE(AZ471,": ",AT471),
IF(OR(YEAR(BA471)=2022,YEAR(BA471)=2023),CONCATENATE("Se activó en ",YEAR(BA471)),
IF(AND(OR(AZ471="En proceso",AZ471="facturando"),AND(AV471="-",BA471="")),"Por revisar",
IF(BA471="",IF(AV471="NUEVAS",CONCATENATE("Estado: ",AZ471,", ",AV471),
IF(AX471=Meses!$A$3,"Por revisar",
IF(AT471="","Sin registro","En programación Frcst."))),"En programación")))),
"Error")</f>
        <v>Se activó en 2023</v>
      </c>
      <c r="BZ471" s="14" t="str">
        <f t="shared" si="21"/>
        <v/>
      </c>
      <c r="CA471" s="95" t="str">
        <f>IF(BY471="En programación Frcst.",VLOOKUP(AX471,Meses!$A$1:$H$14,3+HLOOKUP(Cronograma!AV471,Meses!$D$1:$G$2,2,FALSE),FALSE),
IF(BY471="En programación",BA471,""))</f>
        <v/>
      </c>
      <c r="CB471" s="95" t="str">
        <f t="shared" si="22"/>
        <v/>
      </c>
      <c r="CC471" s="91" t="str">
        <f>IFERROR(
(VLOOKUP(MONTH(CA471),Meses!$B$3:$C$14,2,FALSE)-DAY(CA471))/VLOOKUP(MONTH(CA471),Meses!$B$3:$C$14,2,FALSE)*CD471,
"")</f>
        <v/>
      </c>
      <c r="CD471" s="92">
        <f t="shared" si="23"/>
        <v>124</v>
      </c>
    </row>
    <row r="472" spans="1:82" ht="31.8" thickBot="1" x14ac:dyDescent="0.6">
      <c r="A472" s="49" t="s">
        <v>1241</v>
      </c>
      <c r="B472" s="49" t="s">
        <v>1304</v>
      </c>
      <c r="C472" s="49" t="s">
        <v>1305</v>
      </c>
      <c r="D472" s="19" t="s">
        <v>53</v>
      </c>
      <c r="E472" s="21">
        <v>45063</v>
      </c>
      <c r="F472" s="21">
        <v>45138.641331018523</v>
      </c>
      <c r="G472" s="21">
        <v>45072</v>
      </c>
      <c r="H472" s="21">
        <v>45078</v>
      </c>
      <c r="I472" s="21">
        <v>45120</v>
      </c>
      <c r="J472" s="21">
        <v>45120</v>
      </c>
      <c r="K472" s="119" t="s">
        <v>4544</v>
      </c>
      <c r="L472" s="49">
        <v>2023070334</v>
      </c>
      <c r="M472" s="21">
        <v>45112</v>
      </c>
      <c r="N472" s="21">
        <v>45127</v>
      </c>
      <c r="O472" s="19" t="s">
        <v>54</v>
      </c>
      <c r="P472" s="19" t="s">
        <v>54</v>
      </c>
      <c r="Q472" s="19" t="s">
        <v>55</v>
      </c>
      <c r="R472" s="49">
        <v>146</v>
      </c>
      <c r="S472" s="19" t="s">
        <v>4545</v>
      </c>
      <c r="T472" s="19" t="s">
        <v>4545</v>
      </c>
      <c r="U472" s="19" t="e">
        <v>#NAME?</v>
      </c>
      <c r="V472" s="19" t="s">
        <v>80</v>
      </c>
      <c r="W472" s="19" t="s">
        <v>68</v>
      </c>
      <c r="X472" s="23">
        <v>45106</v>
      </c>
      <c r="Y472" s="23">
        <v>45113</v>
      </c>
      <c r="Z472" s="23">
        <v>45106</v>
      </c>
      <c r="AA472" s="23">
        <v>45106</v>
      </c>
      <c r="AB472" s="19" t="s">
        <v>58</v>
      </c>
      <c r="AC472" s="23">
        <v>45109</v>
      </c>
      <c r="AD472" s="49" t="s">
        <v>58</v>
      </c>
      <c r="AE472" s="23">
        <v>45111</v>
      </c>
      <c r="AF472" s="23">
        <v>45113</v>
      </c>
      <c r="AG472" s="23">
        <v>45113</v>
      </c>
      <c r="AH472" s="21">
        <v>45120</v>
      </c>
      <c r="AI472" s="19">
        <v>57</v>
      </c>
      <c r="AJ472" s="19">
        <v>6</v>
      </c>
      <c r="AK472" s="19">
        <v>42</v>
      </c>
      <c r="AL472" s="19" t="s">
        <v>15</v>
      </c>
      <c r="AM472" s="19" t="s">
        <v>4546</v>
      </c>
      <c r="AN472" s="19">
        <v>13</v>
      </c>
      <c r="AO472" s="22"/>
      <c r="AP472" s="19" t="s">
        <v>82</v>
      </c>
      <c r="AQ472" s="19" t="s">
        <v>82</v>
      </c>
      <c r="AR472" s="19" t="s">
        <v>60</v>
      </c>
      <c r="AS472" s="19" t="s">
        <v>55</v>
      </c>
      <c r="AT472" s="19" t="s">
        <v>61</v>
      </c>
      <c r="AU472" s="19" t="s">
        <v>62</v>
      </c>
      <c r="AV472" s="19" t="s">
        <v>63</v>
      </c>
      <c r="AW472" s="19" t="s">
        <v>63</v>
      </c>
      <c r="AX472" s="19" t="s">
        <v>63</v>
      </c>
      <c r="AY472" s="19" t="s">
        <v>64</v>
      </c>
      <c r="AZ472" s="19" t="s">
        <v>3822</v>
      </c>
      <c r="BA472" s="21">
        <v>45127</v>
      </c>
      <c r="BB472" s="19">
        <v>7</v>
      </c>
      <c r="BC472" s="19">
        <v>2023</v>
      </c>
      <c r="BD472" s="19" t="s">
        <v>63</v>
      </c>
      <c r="BE472" s="19" t="s">
        <v>63</v>
      </c>
      <c r="BF472" s="19" t="s">
        <v>63</v>
      </c>
      <c r="BG472" s="19" t="s">
        <v>64</v>
      </c>
      <c r="BH472" s="22" t="s">
        <v>4513</v>
      </c>
      <c r="BI472" s="22" t="s">
        <v>4513</v>
      </c>
      <c r="BJ472" s="22"/>
      <c r="BK472" s="22"/>
      <c r="BL472" s="19" t="s">
        <v>4513</v>
      </c>
      <c r="BM472" s="22" t="s">
        <v>4513</v>
      </c>
      <c r="BN472" s="22" t="s">
        <v>4513</v>
      </c>
      <c r="BO472" s="22"/>
      <c r="BP472" s="22"/>
      <c r="BQ472" s="19" t="s">
        <v>64</v>
      </c>
      <c r="BR472" s="22"/>
      <c r="BS472" s="22"/>
      <c r="BT472" s="19">
        <v>57</v>
      </c>
      <c r="BU472" s="22"/>
      <c r="BV472" s="19"/>
      <c r="BW472" s="19"/>
      <c r="BX472" s="19">
        <v>2023</v>
      </c>
      <c r="BY472" s="95" t="str">
        <f>IFERROR(
IF(OR(AZ472="anulado",AZ472="stand by"),CONCATENATE(AZ472,": ",AT472),
IF(OR(YEAR(BA472)=2022,YEAR(BA472)=2023),CONCATENATE("Se activó en ",YEAR(BA472)),
IF(AND(OR(AZ472="En proceso",AZ472="facturando"),AND(AV472="-",BA472="")),"Por revisar",
IF(BA472="",IF(AV472="NUEVAS",CONCATENATE("Estado: ",AZ472,", ",AV472),
IF(AX472=Meses!$A$3,"Por revisar",
IF(AT472="","Sin registro","En programación Frcst."))),"En programación")))),
"Error")</f>
        <v>Se activó en 2023</v>
      </c>
      <c r="BZ472" s="14" t="str">
        <f t="shared" si="21"/>
        <v/>
      </c>
      <c r="CA472" s="95" t="str">
        <f>IF(BY472="En programación Frcst.",VLOOKUP(AX472,Meses!$A$1:$H$14,3+HLOOKUP(Cronograma!AV472,Meses!$D$1:$G$2,2,FALSE),FALSE),
IF(BY472="En programación",BA472,""))</f>
        <v/>
      </c>
      <c r="CB472" s="95" t="str">
        <f t="shared" si="22"/>
        <v/>
      </c>
      <c r="CC472" s="91" t="str">
        <f>IFERROR(
(VLOOKUP(MONTH(CA472),Meses!$B$3:$C$14,2,FALSE)-DAY(CA472))/VLOOKUP(MONTH(CA472),Meses!$B$3:$C$14,2,FALSE)*CD472,
"")</f>
        <v/>
      </c>
      <c r="CD472" s="92">
        <f t="shared" si="23"/>
        <v>146</v>
      </c>
    </row>
    <row r="473" spans="1:82" ht="31.8" thickBot="1" x14ac:dyDescent="0.6">
      <c r="A473" s="49" t="s">
        <v>1241</v>
      </c>
      <c r="B473" s="49" t="s">
        <v>1306</v>
      </c>
      <c r="C473" s="49" t="s">
        <v>1307</v>
      </c>
      <c r="D473" s="19" t="s">
        <v>53</v>
      </c>
      <c r="E473" s="21">
        <v>45063</v>
      </c>
      <c r="F473" s="21">
        <v>45138.642280092587</v>
      </c>
      <c r="G473" s="21">
        <v>45072</v>
      </c>
      <c r="H473" s="21">
        <v>45078</v>
      </c>
      <c r="I473" s="21">
        <v>45120</v>
      </c>
      <c r="J473" s="21">
        <v>45120</v>
      </c>
      <c r="K473" s="119" t="s">
        <v>4544</v>
      </c>
      <c r="L473" s="49">
        <v>2023070336</v>
      </c>
      <c r="M473" s="21">
        <v>45112</v>
      </c>
      <c r="N473" s="21">
        <v>45127</v>
      </c>
      <c r="O473" s="19" t="s">
        <v>54</v>
      </c>
      <c r="P473" s="19" t="s">
        <v>54</v>
      </c>
      <c r="Q473" s="19" t="s">
        <v>55</v>
      </c>
      <c r="R473" s="49">
        <v>231</v>
      </c>
      <c r="S473" s="19" t="s">
        <v>4545</v>
      </c>
      <c r="T473" s="19" t="s">
        <v>4545</v>
      </c>
      <c r="U473" s="19" t="e">
        <v>#NAME?</v>
      </c>
      <c r="V473" s="19" t="s">
        <v>80</v>
      </c>
      <c r="W473" s="19" t="s">
        <v>68</v>
      </c>
      <c r="X473" s="23">
        <v>45106</v>
      </c>
      <c r="Y473" s="23">
        <v>45113</v>
      </c>
      <c r="Z473" s="23">
        <v>45106</v>
      </c>
      <c r="AA473" s="23">
        <v>45106</v>
      </c>
      <c r="AB473" s="19" t="s">
        <v>58</v>
      </c>
      <c r="AC473" s="23">
        <v>45109</v>
      </c>
      <c r="AD473" s="49" t="s">
        <v>58</v>
      </c>
      <c r="AE473" s="23">
        <v>45111</v>
      </c>
      <c r="AF473" s="23">
        <v>45113</v>
      </c>
      <c r="AG473" s="23">
        <v>45113</v>
      </c>
      <c r="AH473" s="21">
        <v>45120</v>
      </c>
      <c r="AI473" s="19">
        <v>57</v>
      </c>
      <c r="AJ473" s="19">
        <v>6</v>
      </c>
      <c r="AK473" s="19">
        <v>42</v>
      </c>
      <c r="AL473" s="19" t="s">
        <v>15</v>
      </c>
      <c r="AM473" s="19" t="s">
        <v>4546</v>
      </c>
      <c r="AN473" s="19">
        <v>13</v>
      </c>
      <c r="AO473" s="22"/>
      <c r="AP473" s="19" t="s">
        <v>82</v>
      </c>
      <c r="AQ473" s="19" t="s">
        <v>82</v>
      </c>
      <c r="AR473" s="19" t="s">
        <v>60</v>
      </c>
      <c r="AS473" s="19" t="s">
        <v>55</v>
      </c>
      <c r="AT473" s="19" t="s">
        <v>61</v>
      </c>
      <c r="AU473" s="19" t="s">
        <v>62</v>
      </c>
      <c r="AV473" s="19" t="s">
        <v>63</v>
      </c>
      <c r="AW473" s="19" t="s">
        <v>63</v>
      </c>
      <c r="AX473" s="19" t="s">
        <v>63</v>
      </c>
      <c r="AY473" s="19" t="s">
        <v>64</v>
      </c>
      <c r="AZ473" s="19" t="s">
        <v>3822</v>
      </c>
      <c r="BA473" s="21">
        <v>45127</v>
      </c>
      <c r="BB473" s="19">
        <v>7</v>
      </c>
      <c r="BC473" s="19">
        <v>2023</v>
      </c>
      <c r="BD473" s="19" t="s">
        <v>63</v>
      </c>
      <c r="BE473" s="19" t="s">
        <v>63</v>
      </c>
      <c r="BF473" s="19" t="s">
        <v>63</v>
      </c>
      <c r="BG473" s="19" t="s">
        <v>64</v>
      </c>
      <c r="BH473" s="22" t="s">
        <v>4513</v>
      </c>
      <c r="BI473" s="22" t="s">
        <v>4513</v>
      </c>
      <c r="BJ473" s="22"/>
      <c r="BK473" s="22"/>
      <c r="BL473" s="19" t="s">
        <v>4513</v>
      </c>
      <c r="BM473" s="22" t="s">
        <v>4513</v>
      </c>
      <c r="BN473" s="22" t="s">
        <v>4513</v>
      </c>
      <c r="BO473" s="22"/>
      <c r="BP473" s="22"/>
      <c r="BQ473" s="19" t="s">
        <v>64</v>
      </c>
      <c r="BR473" s="22"/>
      <c r="BS473" s="22"/>
      <c r="BT473" s="19">
        <v>57</v>
      </c>
      <c r="BU473" s="22"/>
      <c r="BV473" s="19"/>
      <c r="BW473" s="19"/>
      <c r="BX473" s="19">
        <v>2023</v>
      </c>
      <c r="BY473" s="95" t="str">
        <f>IFERROR(
IF(OR(AZ473="anulado",AZ473="stand by"),CONCATENATE(AZ473,": ",AT473),
IF(OR(YEAR(BA473)=2022,YEAR(BA473)=2023),CONCATENATE("Se activó en ",YEAR(BA473)),
IF(AND(OR(AZ473="En proceso",AZ473="facturando"),AND(AV473="-",BA473="")),"Por revisar",
IF(BA473="",IF(AV473="NUEVAS",CONCATENATE("Estado: ",AZ473,", ",AV473),
IF(AX473=Meses!$A$3,"Por revisar",
IF(AT473="","Sin registro","En programación Frcst."))),"En programación")))),
"Error")</f>
        <v>Se activó en 2023</v>
      </c>
      <c r="BZ473" s="14" t="str">
        <f t="shared" si="21"/>
        <v/>
      </c>
      <c r="CA473" s="95" t="str">
        <f>IF(BY473="En programación Frcst.",VLOOKUP(AX473,Meses!$A$1:$H$14,3+HLOOKUP(Cronograma!AV473,Meses!$D$1:$G$2,2,FALSE),FALSE),
IF(BY473="En programación",BA473,""))</f>
        <v/>
      </c>
      <c r="CB473" s="95" t="str">
        <f t="shared" si="22"/>
        <v/>
      </c>
      <c r="CC473" s="91" t="str">
        <f>IFERROR(
(VLOOKUP(MONTH(CA473),Meses!$B$3:$C$14,2,FALSE)-DAY(CA473))/VLOOKUP(MONTH(CA473),Meses!$B$3:$C$14,2,FALSE)*CD473,
"")</f>
        <v/>
      </c>
      <c r="CD473" s="92">
        <f t="shared" si="23"/>
        <v>231</v>
      </c>
    </row>
    <row r="474" spans="1:82" ht="31.8" thickBot="1" x14ac:dyDescent="0.6">
      <c r="A474" s="49" t="s">
        <v>1241</v>
      </c>
      <c r="B474" s="49" t="s">
        <v>1308</v>
      </c>
      <c r="C474" s="49" t="s">
        <v>1309</v>
      </c>
      <c r="D474" s="19" t="s">
        <v>53</v>
      </c>
      <c r="E474" s="21">
        <v>45063</v>
      </c>
      <c r="F474" s="21">
        <v>45138.818449074082</v>
      </c>
      <c r="G474" s="21">
        <v>45072</v>
      </c>
      <c r="H474" s="21">
        <v>45078</v>
      </c>
      <c r="I474" s="21">
        <v>45132</v>
      </c>
      <c r="J474" s="21">
        <v>45132</v>
      </c>
      <c r="K474" s="119" t="s">
        <v>4544</v>
      </c>
      <c r="L474" s="49">
        <v>2023071256</v>
      </c>
      <c r="M474" s="21">
        <v>45119</v>
      </c>
      <c r="N474" s="21">
        <v>45134</v>
      </c>
      <c r="O474" s="19" t="s">
        <v>54</v>
      </c>
      <c r="P474" s="19" t="s">
        <v>54</v>
      </c>
      <c r="Q474" s="19" t="s">
        <v>55</v>
      </c>
      <c r="R474" s="49">
        <v>53</v>
      </c>
      <c r="S474" s="19" t="s">
        <v>4604</v>
      </c>
      <c r="T474" s="19" t="s">
        <v>4604</v>
      </c>
      <c r="U474" s="19" t="e">
        <v>#NAME?</v>
      </c>
      <c r="V474" s="19" t="s">
        <v>80</v>
      </c>
      <c r="W474" s="19" t="s">
        <v>68</v>
      </c>
      <c r="X474" s="23">
        <v>45118</v>
      </c>
      <c r="Y474" s="23">
        <v>45125</v>
      </c>
      <c r="Z474" s="23">
        <v>45118</v>
      </c>
      <c r="AA474" s="23">
        <v>45118</v>
      </c>
      <c r="AB474" s="19" t="s">
        <v>58</v>
      </c>
      <c r="AC474" s="23">
        <v>45121</v>
      </c>
      <c r="AD474" s="49" t="s">
        <v>58</v>
      </c>
      <c r="AE474" s="23">
        <v>45123</v>
      </c>
      <c r="AF474" s="23">
        <v>45125</v>
      </c>
      <c r="AG474" s="23">
        <v>45125</v>
      </c>
      <c r="AH474" s="21">
        <v>45132</v>
      </c>
      <c r="AI474" s="19">
        <v>69</v>
      </c>
      <c r="AJ474" s="19">
        <v>6</v>
      </c>
      <c r="AK474" s="19">
        <v>54</v>
      </c>
      <c r="AL474" s="19" t="s">
        <v>15</v>
      </c>
      <c r="AM474" s="19" t="s">
        <v>4546</v>
      </c>
      <c r="AN474" s="19">
        <v>25</v>
      </c>
      <c r="AO474" s="22"/>
      <c r="AP474" s="19" t="s">
        <v>82</v>
      </c>
      <c r="AQ474" s="19" t="s">
        <v>82</v>
      </c>
      <c r="AR474" s="19" t="s">
        <v>60</v>
      </c>
      <c r="AS474" s="19" t="s">
        <v>55</v>
      </c>
      <c r="AT474" s="19" t="s">
        <v>61</v>
      </c>
      <c r="AU474" s="19" t="s">
        <v>62</v>
      </c>
      <c r="AV474" s="19" t="s">
        <v>63</v>
      </c>
      <c r="AW474" s="19" t="s">
        <v>63</v>
      </c>
      <c r="AX474" s="19" t="s">
        <v>63</v>
      </c>
      <c r="AY474" s="19" t="s">
        <v>64</v>
      </c>
      <c r="AZ474" s="19" t="s">
        <v>3822</v>
      </c>
      <c r="BA474" s="21">
        <v>45134</v>
      </c>
      <c r="BB474" s="19">
        <v>7</v>
      </c>
      <c r="BC474" s="19">
        <v>2023</v>
      </c>
      <c r="BD474" s="19" t="s">
        <v>63</v>
      </c>
      <c r="BE474" s="19" t="s">
        <v>63</v>
      </c>
      <c r="BF474" s="19" t="s">
        <v>63</v>
      </c>
      <c r="BG474" s="19" t="s">
        <v>64</v>
      </c>
      <c r="BH474" s="22" t="s">
        <v>4513</v>
      </c>
      <c r="BI474" s="22" t="s">
        <v>4513</v>
      </c>
      <c r="BJ474" s="22"/>
      <c r="BK474" s="22"/>
      <c r="BL474" s="19" t="s">
        <v>4513</v>
      </c>
      <c r="BM474" s="22" t="s">
        <v>4513</v>
      </c>
      <c r="BN474" s="22" t="s">
        <v>4513</v>
      </c>
      <c r="BO474" s="22"/>
      <c r="BP474" s="22"/>
      <c r="BQ474" s="19" t="s">
        <v>64</v>
      </c>
      <c r="BR474" s="22"/>
      <c r="BS474" s="22"/>
      <c r="BT474" s="19">
        <v>69</v>
      </c>
      <c r="BU474" s="22"/>
      <c r="BV474" s="19"/>
      <c r="BW474" s="19"/>
      <c r="BX474" s="19">
        <v>2023</v>
      </c>
      <c r="BY474" s="95" t="str">
        <f>IFERROR(
IF(OR(AZ474="anulado",AZ474="stand by"),CONCATENATE(AZ474,": ",AT474),
IF(OR(YEAR(BA474)=2022,YEAR(BA474)=2023),CONCATENATE("Se activó en ",YEAR(BA474)),
IF(AND(OR(AZ474="En proceso",AZ474="facturando"),AND(AV474="-",BA474="")),"Por revisar",
IF(BA474="",IF(AV474="NUEVAS",CONCATENATE("Estado: ",AZ474,", ",AV474),
IF(AX474=Meses!$A$3,"Por revisar",
IF(AT474="","Sin registro","En programación Frcst."))),"En programación")))),
"Error")</f>
        <v>Se activó en 2023</v>
      </c>
      <c r="BZ474" s="14" t="str">
        <f t="shared" si="21"/>
        <v/>
      </c>
      <c r="CA474" s="95" t="str">
        <f>IF(BY474="En programación Frcst.",VLOOKUP(AX474,Meses!$A$1:$H$14,3+HLOOKUP(Cronograma!AV474,Meses!$D$1:$G$2,2,FALSE),FALSE),
IF(BY474="En programación",BA474,""))</f>
        <v/>
      </c>
      <c r="CB474" s="95" t="str">
        <f t="shared" si="22"/>
        <v/>
      </c>
      <c r="CC474" s="91" t="str">
        <f>IFERROR(
(VLOOKUP(MONTH(CA474),Meses!$B$3:$C$14,2,FALSE)-DAY(CA474))/VLOOKUP(MONTH(CA474),Meses!$B$3:$C$14,2,FALSE)*CD474,
"")</f>
        <v/>
      </c>
      <c r="CD474" s="92">
        <f t="shared" si="23"/>
        <v>53</v>
      </c>
    </row>
    <row r="475" spans="1:82" ht="31.8" thickBot="1" x14ac:dyDescent="0.6">
      <c r="A475" s="49" t="s">
        <v>1241</v>
      </c>
      <c r="B475" s="49" t="s">
        <v>1310</v>
      </c>
      <c r="C475" s="49" t="s">
        <v>1311</v>
      </c>
      <c r="D475" s="19" t="s">
        <v>53</v>
      </c>
      <c r="E475" s="21">
        <v>45063</v>
      </c>
      <c r="F475" s="21">
        <v>45138.820474537039</v>
      </c>
      <c r="G475" s="21">
        <v>45072</v>
      </c>
      <c r="H475" s="21">
        <v>45078</v>
      </c>
      <c r="I475" s="21">
        <v>45122</v>
      </c>
      <c r="J475" s="21">
        <v>45122</v>
      </c>
      <c r="K475" s="119" t="s">
        <v>4544</v>
      </c>
      <c r="L475" s="49">
        <v>2023071260</v>
      </c>
      <c r="M475" s="21">
        <v>45119</v>
      </c>
      <c r="N475" s="21">
        <v>45134</v>
      </c>
      <c r="O475" s="19" t="s">
        <v>54</v>
      </c>
      <c r="P475" s="19" t="s">
        <v>54</v>
      </c>
      <c r="Q475" s="19" t="s">
        <v>55</v>
      </c>
      <c r="R475" s="49">
        <v>594</v>
      </c>
      <c r="S475" s="19" t="s">
        <v>4545</v>
      </c>
      <c r="T475" s="19" t="s">
        <v>4545</v>
      </c>
      <c r="U475" s="19" t="e">
        <v>#NAME?</v>
      </c>
      <c r="V475" s="19" t="s">
        <v>80</v>
      </c>
      <c r="W475" s="19" t="s">
        <v>68</v>
      </c>
      <c r="X475" s="23">
        <v>45108</v>
      </c>
      <c r="Y475" s="23">
        <v>45115</v>
      </c>
      <c r="Z475" s="23">
        <v>45108</v>
      </c>
      <c r="AA475" s="23">
        <v>45108</v>
      </c>
      <c r="AB475" s="19" t="s">
        <v>58</v>
      </c>
      <c r="AC475" s="23">
        <v>45111</v>
      </c>
      <c r="AD475" s="49" t="s">
        <v>58</v>
      </c>
      <c r="AE475" s="23">
        <v>45113</v>
      </c>
      <c r="AF475" s="23">
        <v>45115</v>
      </c>
      <c r="AG475" s="23">
        <v>45115</v>
      </c>
      <c r="AH475" s="21">
        <v>45122</v>
      </c>
      <c r="AI475" s="19">
        <v>59</v>
      </c>
      <c r="AJ475" s="19">
        <v>6</v>
      </c>
      <c r="AK475" s="19">
        <v>44</v>
      </c>
      <c r="AL475" s="19" t="s">
        <v>15</v>
      </c>
      <c r="AM475" s="19" t="s">
        <v>4546</v>
      </c>
      <c r="AN475" s="19">
        <v>15</v>
      </c>
      <c r="AO475" s="22"/>
      <c r="AP475" s="19" t="s">
        <v>82</v>
      </c>
      <c r="AQ475" s="19" t="s">
        <v>82</v>
      </c>
      <c r="AR475" s="19" t="s">
        <v>60</v>
      </c>
      <c r="AS475" s="19" t="s">
        <v>55</v>
      </c>
      <c r="AT475" s="19" t="s">
        <v>61</v>
      </c>
      <c r="AU475" s="19" t="s">
        <v>62</v>
      </c>
      <c r="AV475" s="19" t="s">
        <v>63</v>
      </c>
      <c r="AW475" s="19" t="s">
        <v>63</v>
      </c>
      <c r="AX475" s="19" t="s">
        <v>63</v>
      </c>
      <c r="AY475" s="19" t="s">
        <v>64</v>
      </c>
      <c r="AZ475" s="19" t="s">
        <v>3822</v>
      </c>
      <c r="BA475" s="21">
        <v>45134</v>
      </c>
      <c r="BB475" s="19">
        <v>7</v>
      </c>
      <c r="BC475" s="19">
        <v>2023</v>
      </c>
      <c r="BD475" s="19" t="s">
        <v>63</v>
      </c>
      <c r="BE475" s="19" t="s">
        <v>63</v>
      </c>
      <c r="BF475" s="19" t="s">
        <v>63</v>
      </c>
      <c r="BG475" s="19" t="s">
        <v>64</v>
      </c>
      <c r="BH475" s="22" t="s">
        <v>4513</v>
      </c>
      <c r="BI475" s="22" t="s">
        <v>4513</v>
      </c>
      <c r="BJ475" s="22"/>
      <c r="BK475" s="22"/>
      <c r="BL475" s="19" t="s">
        <v>4513</v>
      </c>
      <c r="BM475" s="22" t="s">
        <v>4513</v>
      </c>
      <c r="BN475" s="22" t="s">
        <v>4513</v>
      </c>
      <c r="BO475" s="22"/>
      <c r="BP475" s="22"/>
      <c r="BQ475" s="19" t="s">
        <v>64</v>
      </c>
      <c r="BR475" s="22"/>
      <c r="BS475" s="22"/>
      <c r="BT475" s="19">
        <v>59</v>
      </c>
      <c r="BU475" s="22"/>
      <c r="BV475" s="19"/>
      <c r="BW475" s="19"/>
      <c r="BX475" s="19">
        <v>2023</v>
      </c>
      <c r="BY475" s="95" t="str">
        <f>IFERROR(
IF(OR(AZ475="anulado",AZ475="stand by"),CONCATENATE(AZ475,": ",AT475),
IF(OR(YEAR(BA475)=2022,YEAR(BA475)=2023),CONCATENATE("Se activó en ",YEAR(BA475)),
IF(AND(OR(AZ475="En proceso",AZ475="facturando"),AND(AV475="-",BA475="")),"Por revisar",
IF(BA475="",IF(AV475="NUEVAS",CONCATENATE("Estado: ",AZ475,", ",AV475),
IF(AX475=Meses!$A$3,"Por revisar",
IF(AT475="","Sin registro","En programación Frcst."))),"En programación")))),
"Error")</f>
        <v>Se activó en 2023</v>
      </c>
      <c r="BZ475" s="14" t="str">
        <f t="shared" si="21"/>
        <v/>
      </c>
      <c r="CA475" s="95" t="str">
        <f>IF(BY475="En programación Frcst.",VLOOKUP(AX475,Meses!$A$1:$H$14,3+HLOOKUP(Cronograma!AV475,Meses!$D$1:$G$2,2,FALSE),FALSE),
IF(BY475="En programación",BA475,""))</f>
        <v/>
      </c>
      <c r="CB475" s="95" t="str">
        <f t="shared" si="22"/>
        <v/>
      </c>
      <c r="CC475" s="91" t="str">
        <f>IFERROR(
(VLOOKUP(MONTH(CA475),Meses!$B$3:$C$14,2,FALSE)-DAY(CA475))/VLOOKUP(MONTH(CA475),Meses!$B$3:$C$14,2,FALSE)*CD475,
"")</f>
        <v/>
      </c>
      <c r="CD475" s="92">
        <f t="shared" si="23"/>
        <v>594</v>
      </c>
    </row>
    <row r="476" spans="1:82" ht="31.8" thickBot="1" x14ac:dyDescent="0.6">
      <c r="A476" s="49" t="s">
        <v>1241</v>
      </c>
      <c r="B476" s="49" t="s">
        <v>1312</v>
      </c>
      <c r="C476" s="49" t="s">
        <v>1313</v>
      </c>
      <c r="D476" s="19" t="s">
        <v>53</v>
      </c>
      <c r="E476" s="21">
        <v>45063</v>
      </c>
      <c r="F476" s="21">
        <v>45138.857719907413</v>
      </c>
      <c r="G476" s="21">
        <v>45072</v>
      </c>
      <c r="H476" s="21">
        <v>45078</v>
      </c>
      <c r="I476" s="21">
        <v>45119</v>
      </c>
      <c r="J476" s="21">
        <v>45119</v>
      </c>
      <c r="K476" s="119" t="s">
        <v>4544</v>
      </c>
      <c r="L476" s="49">
        <v>2023071265</v>
      </c>
      <c r="M476" s="21">
        <v>45119</v>
      </c>
      <c r="N476" s="21">
        <v>45134</v>
      </c>
      <c r="O476" s="19" t="s">
        <v>54</v>
      </c>
      <c r="P476" s="19" t="s">
        <v>54</v>
      </c>
      <c r="Q476" s="19" t="s">
        <v>55</v>
      </c>
      <c r="R476" s="49">
        <v>231</v>
      </c>
      <c r="S476" s="19" t="s">
        <v>4545</v>
      </c>
      <c r="T476" s="19" t="s">
        <v>4545</v>
      </c>
      <c r="U476" s="19" t="e">
        <v>#NAME?</v>
      </c>
      <c r="V476" s="19" t="s">
        <v>80</v>
      </c>
      <c r="W476" s="19" t="s">
        <v>68</v>
      </c>
      <c r="X476" s="23">
        <v>45105</v>
      </c>
      <c r="Y476" s="23">
        <v>45112</v>
      </c>
      <c r="Z476" s="23">
        <v>45105</v>
      </c>
      <c r="AA476" s="23">
        <v>45105</v>
      </c>
      <c r="AB476" s="19" t="s">
        <v>58</v>
      </c>
      <c r="AC476" s="23">
        <v>45108</v>
      </c>
      <c r="AD476" s="49" t="s">
        <v>58</v>
      </c>
      <c r="AE476" s="23">
        <v>45110</v>
      </c>
      <c r="AF476" s="23">
        <v>45112</v>
      </c>
      <c r="AG476" s="23">
        <v>45112</v>
      </c>
      <c r="AH476" s="21">
        <v>45119</v>
      </c>
      <c r="AI476" s="19">
        <v>56</v>
      </c>
      <c r="AJ476" s="19">
        <v>6</v>
      </c>
      <c r="AK476" s="19">
        <v>41</v>
      </c>
      <c r="AL476" s="19" t="s">
        <v>15</v>
      </c>
      <c r="AM476" s="19" t="s">
        <v>4546</v>
      </c>
      <c r="AN476" s="19">
        <v>12</v>
      </c>
      <c r="AO476" s="22"/>
      <c r="AP476" s="19" t="s">
        <v>82</v>
      </c>
      <c r="AQ476" s="19" t="s">
        <v>82</v>
      </c>
      <c r="AR476" s="19" t="s">
        <v>60</v>
      </c>
      <c r="AS476" s="19" t="s">
        <v>55</v>
      </c>
      <c r="AT476" s="19" t="s">
        <v>61</v>
      </c>
      <c r="AU476" s="19" t="s">
        <v>62</v>
      </c>
      <c r="AV476" s="19" t="s">
        <v>63</v>
      </c>
      <c r="AW476" s="19" t="s">
        <v>63</v>
      </c>
      <c r="AX476" s="19" t="s">
        <v>63</v>
      </c>
      <c r="AY476" s="19" t="s">
        <v>64</v>
      </c>
      <c r="AZ476" s="19" t="s">
        <v>3822</v>
      </c>
      <c r="BA476" s="21">
        <v>45134</v>
      </c>
      <c r="BB476" s="19">
        <v>7</v>
      </c>
      <c r="BC476" s="19">
        <v>2023</v>
      </c>
      <c r="BD476" s="19" t="s">
        <v>63</v>
      </c>
      <c r="BE476" s="19" t="s">
        <v>63</v>
      </c>
      <c r="BF476" s="19" t="s">
        <v>63</v>
      </c>
      <c r="BG476" s="19" t="s">
        <v>64</v>
      </c>
      <c r="BH476" s="22" t="s">
        <v>4513</v>
      </c>
      <c r="BI476" s="22" t="s">
        <v>4513</v>
      </c>
      <c r="BJ476" s="22"/>
      <c r="BK476" s="22"/>
      <c r="BL476" s="19" t="s">
        <v>4513</v>
      </c>
      <c r="BM476" s="22" t="s">
        <v>4513</v>
      </c>
      <c r="BN476" s="22" t="s">
        <v>4513</v>
      </c>
      <c r="BO476" s="22"/>
      <c r="BP476" s="22"/>
      <c r="BQ476" s="19" t="s">
        <v>64</v>
      </c>
      <c r="BR476" s="22"/>
      <c r="BS476" s="22"/>
      <c r="BT476" s="19">
        <v>56</v>
      </c>
      <c r="BU476" s="22"/>
      <c r="BV476" s="19"/>
      <c r="BW476" s="19"/>
      <c r="BX476" s="19">
        <v>2023</v>
      </c>
      <c r="BY476" s="95" t="str">
        <f>IFERROR(
IF(OR(AZ476="anulado",AZ476="stand by"),CONCATENATE(AZ476,": ",AT476),
IF(OR(YEAR(BA476)=2022,YEAR(BA476)=2023),CONCATENATE("Se activó en ",YEAR(BA476)),
IF(AND(OR(AZ476="En proceso",AZ476="facturando"),AND(AV476="-",BA476="")),"Por revisar",
IF(BA476="",IF(AV476="NUEVAS",CONCATENATE("Estado: ",AZ476,", ",AV476),
IF(AX476=Meses!$A$3,"Por revisar",
IF(AT476="","Sin registro","En programación Frcst."))),"En programación")))),
"Error")</f>
        <v>Se activó en 2023</v>
      </c>
      <c r="BZ476" s="14" t="str">
        <f t="shared" si="21"/>
        <v/>
      </c>
      <c r="CA476" s="95" t="str">
        <f>IF(BY476="En programación Frcst.",VLOOKUP(AX476,Meses!$A$1:$H$14,3+HLOOKUP(Cronograma!AV476,Meses!$D$1:$G$2,2,FALSE),FALSE),
IF(BY476="En programación",BA476,""))</f>
        <v/>
      </c>
      <c r="CB476" s="95" t="str">
        <f t="shared" si="22"/>
        <v/>
      </c>
      <c r="CC476" s="91" t="str">
        <f>IFERROR(
(VLOOKUP(MONTH(CA476),Meses!$B$3:$C$14,2,FALSE)-DAY(CA476))/VLOOKUP(MONTH(CA476),Meses!$B$3:$C$14,2,FALSE)*CD476,
"")</f>
        <v/>
      </c>
      <c r="CD476" s="92">
        <f t="shared" si="23"/>
        <v>231</v>
      </c>
    </row>
    <row r="477" spans="1:82" ht="31.8" thickBot="1" x14ac:dyDescent="0.6">
      <c r="A477" s="49" t="s">
        <v>1241</v>
      </c>
      <c r="B477" s="49" t="s">
        <v>1314</v>
      </c>
      <c r="C477" s="49" t="s">
        <v>1315</v>
      </c>
      <c r="D477" s="19" t="s">
        <v>53</v>
      </c>
      <c r="E477" s="21">
        <v>45063</v>
      </c>
      <c r="F477" s="21">
        <v>45138.86273148148</v>
      </c>
      <c r="G477" s="21">
        <v>45072</v>
      </c>
      <c r="H477" s="21">
        <v>45078</v>
      </c>
      <c r="I477" s="21">
        <v>45120</v>
      </c>
      <c r="J477" s="21">
        <v>45120</v>
      </c>
      <c r="K477" s="119" t="s">
        <v>4544</v>
      </c>
      <c r="L477" s="49">
        <v>2023071272</v>
      </c>
      <c r="M477" s="21">
        <v>45119</v>
      </c>
      <c r="N477" s="21">
        <v>45134</v>
      </c>
      <c r="O477" s="19" t="s">
        <v>54</v>
      </c>
      <c r="P477" s="19" t="s">
        <v>54</v>
      </c>
      <c r="Q477" s="19" t="s">
        <v>55</v>
      </c>
      <c r="R477" s="49">
        <v>107</v>
      </c>
      <c r="S477" s="19" t="s">
        <v>4545</v>
      </c>
      <c r="T477" s="19" t="s">
        <v>4545</v>
      </c>
      <c r="U477" s="19" t="e">
        <v>#NAME?</v>
      </c>
      <c r="V477" s="19" t="s">
        <v>80</v>
      </c>
      <c r="W477" s="19" t="s">
        <v>68</v>
      </c>
      <c r="X477" s="23">
        <v>45106</v>
      </c>
      <c r="Y477" s="23">
        <v>45113</v>
      </c>
      <c r="Z477" s="23">
        <v>45106</v>
      </c>
      <c r="AA477" s="23">
        <v>45106</v>
      </c>
      <c r="AB477" s="19" t="s">
        <v>58</v>
      </c>
      <c r="AC477" s="23">
        <v>45109</v>
      </c>
      <c r="AD477" s="49" t="s">
        <v>58</v>
      </c>
      <c r="AE477" s="23">
        <v>45111</v>
      </c>
      <c r="AF477" s="23">
        <v>45113</v>
      </c>
      <c r="AG477" s="23">
        <v>45113</v>
      </c>
      <c r="AH477" s="21">
        <v>45120</v>
      </c>
      <c r="AI477" s="19">
        <v>57</v>
      </c>
      <c r="AJ477" s="19">
        <v>6</v>
      </c>
      <c r="AK477" s="19">
        <v>42</v>
      </c>
      <c r="AL477" s="19" t="s">
        <v>15</v>
      </c>
      <c r="AM477" s="19" t="s">
        <v>4546</v>
      </c>
      <c r="AN477" s="19">
        <v>13</v>
      </c>
      <c r="AO477" s="22"/>
      <c r="AP477" s="19" t="s">
        <v>82</v>
      </c>
      <c r="AQ477" s="19" t="s">
        <v>82</v>
      </c>
      <c r="AR477" s="19" t="s">
        <v>60</v>
      </c>
      <c r="AS477" s="19" t="s">
        <v>55</v>
      </c>
      <c r="AT477" s="19" t="s">
        <v>61</v>
      </c>
      <c r="AU477" s="19" t="s">
        <v>62</v>
      </c>
      <c r="AV477" s="19" t="s">
        <v>63</v>
      </c>
      <c r="AW477" s="19" t="s">
        <v>63</v>
      </c>
      <c r="AX477" s="19" t="s">
        <v>63</v>
      </c>
      <c r="AY477" s="19" t="s">
        <v>64</v>
      </c>
      <c r="AZ477" s="19" t="s">
        <v>3822</v>
      </c>
      <c r="BA477" s="21">
        <v>45134</v>
      </c>
      <c r="BB477" s="19">
        <v>7</v>
      </c>
      <c r="BC477" s="19">
        <v>2023</v>
      </c>
      <c r="BD477" s="19" t="s">
        <v>63</v>
      </c>
      <c r="BE477" s="19" t="s">
        <v>63</v>
      </c>
      <c r="BF477" s="19" t="s">
        <v>63</v>
      </c>
      <c r="BG477" s="19" t="s">
        <v>64</v>
      </c>
      <c r="BH477" s="22" t="s">
        <v>4513</v>
      </c>
      <c r="BI477" s="22" t="s">
        <v>4513</v>
      </c>
      <c r="BJ477" s="22"/>
      <c r="BK477" s="22"/>
      <c r="BL477" s="19" t="s">
        <v>4513</v>
      </c>
      <c r="BM477" s="22" t="s">
        <v>4513</v>
      </c>
      <c r="BN477" s="22" t="s">
        <v>4513</v>
      </c>
      <c r="BO477" s="22"/>
      <c r="BP477" s="22"/>
      <c r="BQ477" s="19" t="s">
        <v>64</v>
      </c>
      <c r="BR477" s="22"/>
      <c r="BS477" s="22"/>
      <c r="BT477" s="19">
        <v>57</v>
      </c>
      <c r="BU477" s="22"/>
      <c r="BV477" s="19"/>
      <c r="BW477" s="19"/>
      <c r="BX477" s="19">
        <v>2023</v>
      </c>
      <c r="BY477" s="95" t="str">
        <f>IFERROR(
IF(OR(AZ477="anulado",AZ477="stand by"),CONCATENATE(AZ477,": ",AT477),
IF(OR(YEAR(BA477)=2022,YEAR(BA477)=2023),CONCATENATE("Se activó en ",YEAR(BA477)),
IF(AND(OR(AZ477="En proceso",AZ477="facturando"),AND(AV477="-",BA477="")),"Por revisar",
IF(BA477="",IF(AV477="NUEVAS",CONCATENATE("Estado: ",AZ477,", ",AV477),
IF(AX477=Meses!$A$3,"Por revisar",
IF(AT477="","Sin registro","En programación Frcst."))),"En programación")))),
"Error")</f>
        <v>Se activó en 2023</v>
      </c>
      <c r="BZ477" s="14" t="str">
        <f t="shared" si="21"/>
        <v/>
      </c>
      <c r="CA477" s="95" t="str">
        <f>IF(BY477="En programación Frcst.",VLOOKUP(AX477,Meses!$A$1:$H$14,3+HLOOKUP(Cronograma!AV477,Meses!$D$1:$G$2,2,FALSE),FALSE),
IF(BY477="En programación",BA477,""))</f>
        <v/>
      </c>
      <c r="CB477" s="95" t="str">
        <f t="shared" si="22"/>
        <v/>
      </c>
      <c r="CC477" s="91" t="str">
        <f>IFERROR(
(VLOOKUP(MONTH(CA477),Meses!$B$3:$C$14,2,FALSE)-DAY(CA477))/VLOOKUP(MONTH(CA477),Meses!$B$3:$C$14,2,FALSE)*CD477,
"")</f>
        <v/>
      </c>
      <c r="CD477" s="92">
        <f t="shared" si="23"/>
        <v>107</v>
      </c>
    </row>
    <row r="478" spans="1:82" ht="31.8" thickBot="1" x14ac:dyDescent="0.6">
      <c r="A478" s="49" t="s">
        <v>1241</v>
      </c>
      <c r="B478" s="49" t="s">
        <v>1316</v>
      </c>
      <c r="C478" s="49" t="s">
        <v>1317</v>
      </c>
      <c r="D478" s="19" t="s">
        <v>53</v>
      </c>
      <c r="E478" s="21">
        <v>45063</v>
      </c>
      <c r="F478" s="21">
        <v>45138.863819444443</v>
      </c>
      <c r="G478" s="21">
        <v>45072</v>
      </c>
      <c r="H478" s="21">
        <v>45078</v>
      </c>
      <c r="I478" s="21">
        <v>45124</v>
      </c>
      <c r="J478" s="21">
        <v>45124</v>
      </c>
      <c r="K478" s="119" t="s">
        <v>4544</v>
      </c>
      <c r="L478" s="49">
        <v>2023071275</v>
      </c>
      <c r="M478" s="21">
        <v>45119</v>
      </c>
      <c r="N478" s="21">
        <v>45134</v>
      </c>
      <c r="O478" s="19" t="s">
        <v>54</v>
      </c>
      <c r="P478" s="19" t="s">
        <v>54</v>
      </c>
      <c r="Q478" s="19" t="s">
        <v>55</v>
      </c>
      <c r="R478" s="49">
        <v>73</v>
      </c>
      <c r="S478" s="19" t="s">
        <v>4596</v>
      </c>
      <c r="T478" s="19" t="s">
        <v>4596</v>
      </c>
      <c r="U478" s="19" t="e">
        <v>#NAME?</v>
      </c>
      <c r="V478" s="19" t="s">
        <v>80</v>
      </c>
      <c r="W478" s="19" t="s">
        <v>68</v>
      </c>
      <c r="X478" s="23">
        <v>45110</v>
      </c>
      <c r="Y478" s="23">
        <v>45117</v>
      </c>
      <c r="Z478" s="23">
        <v>45110</v>
      </c>
      <c r="AA478" s="23">
        <v>45110</v>
      </c>
      <c r="AB478" s="19" t="s">
        <v>58</v>
      </c>
      <c r="AC478" s="23">
        <v>45113</v>
      </c>
      <c r="AD478" s="49" t="s">
        <v>58</v>
      </c>
      <c r="AE478" s="23">
        <v>45115</v>
      </c>
      <c r="AF478" s="23">
        <v>45117</v>
      </c>
      <c r="AG478" s="23">
        <v>45117</v>
      </c>
      <c r="AH478" s="21">
        <v>45124</v>
      </c>
      <c r="AI478" s="19">
        <v>61</v>
      </c>
      <c r="AJ478" s="19">
        <v>6</v>
      </c>
      <c r="AK478" s="19">
        <v>46</v>
      </c>
      <c r="AL478" s="19" t="s">
        <v>15</v>
      </c>
      <c r="AM478" s="19" t="s">
        <v>4546</v>
      </c>
      <c r="AN478" s="19">
        <v>17</v>
      </c>
      <c r="AO478" s="22"/>
      <c r="AP478" s="19" t="s">
        <v>82</v>
      </c>
      <c r="AQ478" s="19" t="s">
        <v>82</v>
      </c>
      <c r="AR478" s="19" t="s">
        <v>60</v>
      </c>
      <c r="AS478" s="19" t="s">
        <v>55</v>
      </c>
      <c r="AT478" s="19" t="s">
        <v>61</v>
      </c>
      <c r="AU478" s="19" t="s">
        <v>62</v>
      </c>
      <c r="AV478" s="19" t="s">
        <v>63</v>
      </c>
      <c r="AW478" s="19" t="s">
        <v>63</v>
      </c>
      <c r="AX478" s="19" t="s">
        <v>63</v>
      </c>
      <c r="AY478" s="19" t="s">
        <v>64</v>
      </c>
      <c r="AZ478" s="19" t="s">
        <v>3822</v>
      </c>
      <c r="BA478" s="21">
        <v>45134</v>
      </c>
      <c r="BB478" s="19">
        <v>7</v>
      </c>
      <c r="BC478" s="19">
        <v>2023</v>
      </c>
      <c r="BD478" s="19" t="s">
        <v>63</v>
      </c>
      <c r="BE478" s="19" t="s">
        <v>63</v>
      </c>
      <c r="BF478" s="19" t="s">
        <v>63</v>
      </c>
      <c r="BG478" s="19" t="s">
        <v>64</v>
      </c>
      <c r="BH478" s="22" t="s">
        <v>4513</v>
      </c>
      <c r="BI478" s="22" t="s">
        <v>4513</v>
      </c>
      <c r="BJ478" s="22"/>
      <c r="BK478" s="22"/>
      <c r="BL478" s="19" t="s">
        <v>4513</v>
      </c>
      <c r="BM478" s="22" t="s">
        <v>4513</v>
      </c>
      <c r="BN478" s="22" t="s">
        <v>4513</v>
      </c>
      <c r="BO478" s="22"/>
      <c r="BP478" s="22"/>
      <c r="BQ478" s="19" t="s">
        <v>64</v>
      </c>
      <c r="BR478" s="22"/>
      <c r="BS478" s="22"/>
      <c r="BT478" s="19">
        <v>61</v>
      </c>
      <c r="BU478" s="22"/>
      <c r="BV478" s="19"/>
      <c r="BW478" s="19"/>
      <c r="BX478" s="19">
        <v>2023</v>
      </c>
      <c r="BY478" s="95" t="str">
        <f>IFERROR(
IF(OR(AZ478="anulado",AZ478="stand by"),CONCATENATE(AZ478,": ",AT478),
IF(OR(YEAR(BA478)=2022,YEAR(BA478)=2023),CONCATENATE("Se activó en ",YEAR(BA478)),
IF(AND(OR(AZ478="En proceso",AZ478="facturando"),AND(AV478="-",BA478="")),"Por revisar",
IF(BA478="",IF(AV478="NUEVAS",CONCATENATE("Estado: ",AZ478,", ",AV478),
IF(AX478=Meses!$A$3,"Por revisar",
IF(AT478="","Sin registro","En programación Frcst."))),"En programación")))),
"Error")</f>
        <v>Se activó en 2023</v>
      </c>
      <c r="BZ478" s="14" t="str">
        <f t="shared" si="21"/>
        <v/>
      </c>
      <c r="CA478" s="95" t="str">
        <f>IF(BY478="En programación Frcst.",VLOOKUP(AX478,Meses!$A$1:$H$14,3+HLOOKUP(Cronograma!AV478,Meses!$D$1:$G$2,2,FALSE),FALSE),
IF(BY478="En programación",BA478,""))</f>
        <v/>
      </c>
      <c r="CB478" s="95" t="str">
        <f t="shared" si="22"/>
        <v/>
      </c>
      <c r="CC478" s="91" t="str">
        <f>IFERROR(
(VLOOKUP(MONTH(CA478),Meses!$B$3:$C$14,2,FALSE)-DAY(CA478))/VLOOKUP(MONTH(CA478),Meses!$B$3:$C$14,2,FALSE)*CD478,
"")</f>
        <v/>
      </c>
      <c r="CD478" s="92">
        <f t="shared" si="23"/>
        <v>73</v>
      </c>
    </row>
    <row r="479" spans="1:82" ht="31.8" thickBot="1" x14ac:dyDescent="0.6">
      <c r="A479" s="49" t="s">
        <v>1241</v>
      </c>
      <c r="B479" s="49" t="s">
        <v>1318</v>
      </c>
      <c r="C479" s="49" t="s">
        <v>1319</v>
      </c>
      <c r="D479" s="19" t="s">
        <v>53</v>
      </c>
      <c r="E479" s="21">
        <v>45063</v>
      </c>
      <c r="F479" s="21">
        <v>45138.864791666667</v>
      </c>
      <c r="G479" s="21">
        <v>45072</v>
      </c>
      <c r="H479" s="21">
        <v>45078</v>
      </c>
      <c r="I479" s="21">
        <v>45124</v>
      </c>
      <c r="J479" s="21">
        <v>45124</v>
      </c>
      <c r="K479" s="119" t="s">
        <v>4544</v>
      </c>
      <c r="L479" s="49">
        <v>2023071277</v>
      </c>
      <c r="M479" s="21">
        <v>45119</v>
      </c>
      <c r="N479" s="21">
        <v>45134</v>
      </c>
      <c r="O479" s="19" t="s">
        <v>54</v>
      </c>
      <c r="P479" s="19" t="s">
        <v>54</v>
      </c>
      <c r="Q479" s="19" t="s">
        <v>55</v>
      </c>
      <c r="R479" s="49">
        <v>135</v>
      </c>
      <c r="S479" s="19" t="s">
        <v>4596</v>
      </c>
      <c r="T479" s="19" t="s">
        <v>4596</v>
      </c>
      <c r="U479" s="19" t="e">
        <v>#NAME?</v>
      </c>
      <c r="V479" s="19" t="s">
        <v>80</v>
      </c>
      <c r="W479" s="19" t="s">
        <v>68</v>
      </c>
      <c r="X479" s="23">
        <v>45110</v>
      </c>
      <c r="Y479" s="23">
        <v>45117</v>
      </c>
      <c r="Z479" s="23">
        <v>45110</v>
      </c>
      <c r="AA479" s="23">
        <v>45110</v>
      </c>
      <c r="AB479" s="19" t="s">
        <v>58</v>
      </c>
      <c r="AC479" s="23">
        <v>45113</v>
      </c>
      <c r="AD479" s="49" t="s">
        <v>58</v>
      </c>
      <c r="AE479" s="23">
        <v>45115</v>
      </c>
      <c r="AF479" s="23">
        <v>45117</v>
      </c>
      <c r="AG479" s="23">
        <v>45117</v>
      </c>
      <c r="AH479" s="21">
        <v>45124</v>
      </c>
      <c r="AI479" s="19">
        <v>61</v>
      </c>
      <c r="AJ479" s="19">
        <v>6</v>
      </c>
      <c r="AK479" s="19">
        <v>46</v>
      </c>
      <c r="AL479" s="19" t="s">
        <v>15</v>
      </c>
      <c r="AM479" s="19" t="s">
        <v>4546</v>
      </c>
      <c r="AN479" s="19">
        <v>17</v>
      </c>
      <c r="AO479" s="22"/>
      <c r="AP479" s="19" t="s">
        <v>82</v>
      </c>
      <c r="AQ479" s="19" t="s">
        <v>82</v>
      </c>
      <c r="AR479" s="19" t="s">
        <v>60</v>
      </c>
      <c r="AS479" s="19" t="s">
        <v>55</v>
      </c>
      <c r="AT479" s="19" t="s">
        <v>61</v>
      </c>
      <c r="AU479" s="19" t="s">
        <v>62</v>
      </c>
      <c r="AV479" s="19" t="s">
        <v>63</v>
      </c>
      <c r="AW479" s="19" t="s">
        <v>63</v>
      </c>
      <c r="AX479" s="19" t="s">
        <v>63</v>
      </c>
      <c r="AY479" s="19" t="s">
        <v>64</v>
      </c>
      <c r="AZ479" s="19" t="s">
        <v>3822</v>
      </c>
      <c r="BA479" s="21">
        <v>45134</v>
      </c>
      <c r="BB479" s="19">
        <v>7</v>
      </c>
      <c r="BC479" s="19">
        <v>2023</v>
      </c>
      <c r="BD479" s="19" t="s">
        <v>63</v>
      </c>
      <c r="BE479" s="19" t="s">
        <v>63</v>
      </c>
      <c r="BF479" s="19" t="s">
        <v>63</v>
      </c>
      <c r="BG479" s="19" t="s">
        <v>64</v>
      </c>
      <c r="BH479" s="22" t="s">
        <v>4513</v>
      </c>
      <c r="BI479" s="22" t="s">
        <v>4513</v>
      </c>
      <c r="BJ479" s="22"/>
      <c r="BK479" s="22"/>
      <c r="BL479" s="19" t="s">
        <v>4513</v>
      </c>
      <c r="BM479" s="22" t="s">
        <v>4513</v>
      </c>
      <c r="BN479" s="22" t="s">
        <v>4513</v>
      </c>
      <c r="BO479" s="22"/>
      <c r="BP479" s="22"/>
      <c r="BQ479" s="19" t="s">
        <v>64</v>
      </c>
      <c r="BR479" s="22"/>
      <c r="BS479" s="22"/>
      <c r="BT479" s="19">
        <v>61</v>
      </c>
      <c r="BU479" s="22"/>
      <c r="BV479" s="19"/>
      <c r="BW479" s="19"/>
      <c r="BX479" s="19">
        <v>2023</v>
      </c>
      <c r="BY479" s="95" t="str">
        <f>IFERROR(
IF(OR(AZ479="anulado",AZ479="stand by"),CONCATENATE(AZ479,": ",AT479),
IF(OR(YEAR(BA479)=2022,YEAR(BA479)=2023),CONCATENATE("Se activó en ",YEAR(BA479)),
IF(AND(OR(AZ479="En proceso",AZ479="facturando"),AND(AV479="-",BA479="")),"Por revisar",
IF(BA479="",IF(AV479="NUEVAS",CONCATENATE("Estado: ",AZ479,", ",AV479),
IF(AX479=Meses!$A$3,"Por revisar",
IF(AT479="","Sin registro","En programación Frcst."))),"En programación")))),
"Error")</f>
        <v>Se activó en 2023</v>
      </c>
      <c r="BZ479" s="14" t="str">
        <f t="shared" si="21"/>
        <v/>
      </c>
      <c r="CA479" s="95" t="str">
        <f>IF(BY479="En programación Frcst.",VLOOKUP(AX479,Meses!$A$1:$H$14,3+HLOOKUP(Cronograma!AV479,Meses!$D$1:$G$2,2,FALSE),FALSE),
IF(BY479="En programación",BA479,""))</f>
        <v/>
      </c>
      <c r="CB479" s="95" t="str">
        <f t="shared" si="22"/>
        <v/>
      </c>
      <c r="CC479" s="91" t="str">
        <f>IFERROR(
(VLOOKUP(MONTH(CA479),Meses!$B$3:$C$14,2,FALSE)-DAY(CA479))/VLOOKUP(MONTH(CA479),Meses!$B$3:$C$14,2,FALSE)*CD479,
"")</f>
        <v/>
      </c>
      <c r="CD479" s="92">
        <f t="shared" si="23"/>
        <v>135</v>
      </c>
    </row>
    <row r="480" spans="1:82" ht="31.8" thickBot="1" x14ac:dyDescent="0.6">
      <c r="A480" s="49" t="s">
        <v>1241</v>
      </c>
      <c r="B480" s="49" t="s">
        <v>1320</v>
      </c>
      <c r="C480" s="49" t="s">
        <v>1321</v>
      </c>
      <c r="D480" s="19" t="s">
        <v>53</v>
      </c>
      <c r="E480" s="21">
        <v>45063</v>
      </c>
      <c r="F480" s="21">
        <v>45138.867881944447</v>
      </c>
      <c r="G480" s="21">
        <v>45072</v>
      </c>
      <c r="H480" s="21">
        <v>45078</v>
      </c>
      <c r="I480" s="21">
        <v>45121</v>
      </c>
      <c r="J480" s="21">
        <v>45121</v>
      </c>
      <c r="K480" s="119" t="s">
        <v>4544</v>
      </c>
      <c r="L480" s="49">
        <v>2023071367</v>
      </c>
      <c r="M480" s="21">
        <v>45119</v>
      </c>
      <c r="N480" s="21">
        <v>45134</v>
      </c>
      <c r="O480" s="19" t="s">
        <v>54</v>
      </c>
      <c r="P480" s="19" t="s">
        <v>54</v>
      </c>
      <c r="Q480" s="19" t="s">
        <v>55</v>
      </c>
      <c r="R480" s="49">
        <v>222</v>
      </c>
      <c r="S480" s="19" t="s">
        <v>4545</v>
      </c>
      <c r="T480" s="19" t="s">
        <v>4545</v>
      </c>
      <c r="U480" s="19" t="e">
        <v>#NAME?</v>
      </c>
      <c r="V480" s="19" t="s">
        <v>80</v>
      </c>
      <c r="W480" s="19" t="s">
        <v>68</v>
      </c>
      <c r="X480" s="23">
        <v>45107</v>
      </c>
      <c r="Y480" s="23">
        <v>45114</v>
      </c>
      <c r="Z480" s="23">
        <v>45107</v>
      </c>
      <c r="AA480" s="23">
        <v>45107</v>
      </c>
      <c r="AB480" s="19" t="s">
        <v>58</v>
      </c>
      <c r="AC480" s="23">
        <v>45110</v>
      </c>
      <c r="AD480" s="49" t="s">
        <v>58</v>
      </c>
      <c r="AE480" s="23">
        <v>45112</v>
      </c>
      <c r="AF480" s="23">
        <v>45114</v>
      </c>
      <c r="AG480" s="23">
        <v>45114</v>
      </c>
      <c r="AH480" s="21">
        <v>45121</v>
      </c>
      <c r="AI480" s="19">
        <v>58</v>
      </c>
      <c r="AJ480" s="19">
        <v>6</v>
      </c>
      <c r="AK480" s="19">
        <v>43</v>
      </c>
      <c r="AL480" s="19" t="s">
        <v>15</v>
      </c>
      <c r="AM480" s="19" t="s">
        <v>4546</v>
      </c>
      <c r="AN480" s="19">
        <v>14</v>
      </c>
      <c r="AO480" s="22"/>
      <c r="AP480" s="19" t="s">
        <v>82</v>
      </c>
      <c r="AQ480" s="19" t="s">
        <v>82</v>
      </c>
      <c r="AR480" s="19" t="s">
        <v>60</v>
      </c>
      <c r="AS480" s="19" t="s">
        <v>55</v>
      </c>
      <c r="AT480" s="19" t="s">
        <v>61</v>
      </c>
      <c r="AU480" s="19" t="s">
        <v>62</v>
      </c>
      <c r="AV480" s="19" t="s">
        <v>63</v>
      </c>
      <c r="AW480" s="19" t="s">
        <v>63</v>
      </c>
      <c r="AX480" s="19" t="s">
        <v>63</v>
      </c>
      <c r="AY480" s="19" t="s">
        <v>64</v>
      </c>
      <c r="AZ480" s="19" t="s">
        <v>3822</v>
      </c>
      <c r="BA480" s="21">
        <v>45134</v>
      </c>
      <c r="BB480" s="19">
        <v>7</v>
      </c>
      <c r="BC480" s="19">
        <v>2023</v>
      </c>
      <c r="BD480" s="19" t="s">
        <v>63</v>
      </c>
      <c r="BE480" s="19" t="s">
        <v>63</v>
      </c>
      <c r="BF480" s="19" t="s">
        <v>63</v>
      </c>
      <c r="BG480" s="19" t="s">
        <v>64</v>
      </c>
      <c r="BH480" s="22" t="s">
        <v>4513</v>
      </c>
      <c r="BI480" s="22" t="s">
        <v>4513</v>
      </c>
      <c r="BJ480" s="22"/>
      <c r="BK480" s="22"/>
      <c r="BL480" s="19" t="s">
        <v>4513</v>
      </c>
      <c r="BM480" s="22" t="s">
        <v>4513</v>
      </c>
      <c r="BN480" s="22" t="s">
        <v>4513</v>
      </c>
      <c r="BO480" s="22"/>
      <c r="BP480" s="22"/>
      <c r="BQ480" s="19" t="s">
        <v>64</v>
      </c>
      <c r="BR480" s="22"/>
      <c r="BS480" s="22"/>
      <c r="BT480" s="19">
        <v>58</v>
      </c>
      <c r="BU480" s="22"/>
      <c r="BV480" s="19"/>
      <c r="BW480" s="19"/>
      <c r="BX480" s="19">
        <v>2023</v>
      </c>
      <c r="BY480" s="95" t="str">
        <f>IFERROR(
IF(OR(AZ480="anulado",AZ480="stand by"),CONCATENATE(AZ480,": ",AT480),
IF(OR(YEAR(BA480)=2022,YEAR(BA480)=2023),CONCATENATE("Se activó en ",YEAR(BA480)),
IF(AND(OR(AZ480="En proceso",AZ480="facturando"),AND(AV480="-",BA480="")),"Por revisar",
IF(BA480="",IF(AV480="NUEVAS",CONCATENATE("Estado: ",AZ480,", ",AV480),
IF(AX480=Meses!$A$3,"Por revisar",
IF(AT480="","Sin registro","En programación Frcst."))),"En programación")))),
"Error")</f>
        <v>Se activó en 2023</v>
      </c>
      <c r="BZ480" s="14" t="str">
        <f t="shared" si="21"/>
        <v/>
      </c>
      <c r="CA480" s="95" t="str">
        <f>IF(BY480="En programación Frcst.",VLOOKUP(AX480,Meses!$A$1:$H$14,3+HLOOKUP(Cronograma!AV480,Meses!$D$1:$G$2,2,FALSE),FALSE),
IF(BY480="En programación",BA480,""))</f>
        <v/>
      </c>
      <c r="CB480" s="95" t="str">
        <f t="shared" si="22"/>
        <v/>
      </c>
      <c r="CC480" s="91" t="str">
        <f>IFERROR(
(VLOOKUP(MONTH(CA480),Meses!$B$3:$C$14,2,FALSE)-DAY(CA480))/VLOOKUP(MONTH(CA480),Meses!$B$3:$C$14,2,FALSE)*CD480,
"")</f>
        <v/>
      </c>
      <c r="CD480" s="92">
        <f t="shared" si="23"/>
        <v>222</v>
      </c>
    </row>
    <row r="481" spans="1:82" ht="31.8" thickBot="1" x14ac:dyDescent="0.6">
      <c r="A481" s="49" t="s">
        <v>1241</v>
      </c>
      <c r="B481" s="49" t="s">
        <v>1322</v>
      </c>
      <c r="C481" s="49" t="s">
        <v>1323</v>
      </c>
      <c r="D481" s="19" t="s">
        <v>53</v>
      </c>
      <c r="E481" s="21">
        <v>45063</v>
      </c>
      <c r="F481" s="21">
        <v>45138.878171296303</v>
      </c>
      <c r="G481" s="21">
        <v>45072</v>
      </c>
      <c r="H481" s="21">
        <v>45078</v>
      </c>
      <c r="I481" s="21">
        <v>45119</v>
      </c>
      <c r="J481" s="21">
        <v>45119</v>
      </c>
      <c r="K481" s="119" t="s">
        <v>4544</v>
      </c>
      <c r="L481" s="49">
        <v>2023071374</v>
      </c>
      <c r="M481" s="21">
        <v>45119</v>
      </c>
      <c r="N481" s="21">
        <v>45134</v>
      </c>
      <c r="O481" s="19" t="s">
        <v>54</v>
      </c>
      <c r="P481" s="19" t="s">
        <v>54</v>
      </c>
      <c r="Q481" s="19" t="s">
        <v>55</v>
      </c>
      <c r="R481" s="49">
        <v>124</v>
      </c>
      <c r="S481" s="19" t="s">
        <v>4545</v>
      </c>
      <c r="T481" s="19" t="s">
        <v>4545</v>
      </c>
      <c r="U481" s="19" t="e">
        <v>#NAME?</v>
      </c>
      <c r="V481" s="19" t="s">
        <v>80</v>
      </c>
      <c r="W481" s="19" t="s">
        <v>68</v>
      </c>
      <c r="X481" s="23">
        <v>45105</v>
      </c>
      <c r="Y481" s="23">
        <v>45112</v>
      </c>
      <c r="Z481" s="23">
        <v>45105</v>
      </c>
      <c r="AA481" s="23">
        <v>45105</v>
      </c>
      <c r="AB481" s="19" t="s">
        <v>58</v>
      </c>
      <c r="AC481" s="23">
        <v>45108</v>
      </c>
      <c r="AD481" s="49" t="s">
        <v>58</v>
      </c>
      <c r="AE481" s="23">
        <v>45110</v>
      </c>
      <c r="AF481" s="23">
        <v>45112</v>
      </c>
      <c r="AG481" s="23">
        <v>45112</v>
      </c>
      <c r="AH481" s="21">
        <v>45119</v>
      </c>
      <c r="AI481" s="19">
        <v>56</v>
      </c>
      <c r="AJ481" s="19">
        <v>6</v>
      </c>
      <c r="AK481" s="19">
        <v>41</v>
      </c>
      <c r="AL481" s="19" t="s">
        <v>15</v>
      </c>
      <c r="AM481" s="19" t="s">
        <v>4546</v>
      </c>
      <c r="AN481" s="19">
        <v>12</v>
      </c>
      <c r="AO481" s="22"/>
      <c r="AP481" s="19" t="s">
        <v>82</v>
      </c>
      <c r="AQ481" s="19" t="s">
        <v>82</v>
      </c>
      <c r="AR481" s="19" t="s">
        <v>60</v>
      </c>
      <c r="AS481" s="19" t="s">
        <v>55</v>
      </c>
      <c r="AT481" s="19" t="s">
        <v>61</v>
      </c>
      <c r="AU481" s="19" t="s">
        <v>62</v>
      </c>
      <c r="AV481" s="19" t="s">
        <v>63</v>
      </c>
      <c r="AW481" s="19" t="s">
        <v>63</v>
      </c>
      <c r="AX481" s="19" t="s">
        <v>63</v>
      </c>
      <c r="AY481" s="19" t="s">
        <v>64</v>
      </c>
      <c r="AZ481" s="19" t="s">
        <v>3822</v>
      </c>
      <c r="BA481" s="21">
        <v>45134</v>
      </c>
      <c r="BB481" s="19">
        <v>7</v>
      </c>
      <c r="BC481" s="19">
        <v>2023</v>
      </c>
      <c r="BD481" s="19" t="s">
        <v>63</v>
      </c>
      <c r="BE481" s="19" t="s">
        <v>63</v>
      </c>
      <c r="BF481" s="19" t="s">
        <v>63</v>
      </c>
      <c r="BG481" s="19" t="s">
        <v>64</v>
      </c>
      <c r="BH481" s="22" t="s">
        <v>4513</v>
      </c>
      <c r="BI481" s="22" t="s">
        <v>4513</v>
      </c>
      <c r="BJ481" s="22"/>
      <c r="BK481" s="22"/>
      <c r="BL481" s="19" t="s">
        <v>4513</v>
      </c>
      <c r="BM481" s="22" t="s">
        <v>4513</v>
      </c>
      <c r="BN481" s="22" t="s">
        <v>4513</v>
      </c>
      <c r="BO481" s="22"/>
      <c r="BP481" s="22"/>
      <c r="BQ481" s="19" t="s">
        <v>64</v>
      </c>
      <c r="BR481" s="22"/>
      <c r="BS481" s="22"/>
      <c r="BT481" s="19">
        <v>56</v>
      </c>
      <c r="BU481" s="22"/>
      <c r="BV481" s="19"/>
      <c r="BW481" s="19"/>
      <c r="BX481" s="19">
        <v>2023</v>
      </c>
      <c r="BY481" s="95" t="str">
        <f>IFERROR(
IF(OR(AZ481="anulado",AZ481="stand by"),CONCATENATE(AZ481,": ",AT481),
IF(OR(YEAR(BA481)=2022,YEAR(BA481)=2023),CONCATENATE("Se activó en ",YEAR(BA481)),
IF(AND(OR(AZ481="En proceso",AZ481="facturando"),AND(AV481="-",BA481="")),"Por revisar",
IF(BA481="",IF(AV481="NUEVAS",CONCATENATE("Estado: ",AZ481,", ",AV481),
IF(AX481=Meses!$A$3,"Por revisar",
IF(AT481="","Sin registro","En programación Frcst."))),"En programación")))),
"Error")</f>
        <v>Se activó en 2023</v>
      </c>
      <c r="BZ481" s="14" t="str">
        <f t="shared" si="21"/>
        <v/>
      </c>
      <c r="CA481" s="95" t="str">
        <f>IF(BY481="En programación Frcst.",VLOOKUP(AX481,Meses!$A$1:$H$14,3+HLOOKUP(Cronograma!AV481,Meses!$D$1:$G$2,2,FALSE),FALSE),
IF(BY481="En programación",BA481,""))</f>
        <v/>
      </c>
      <c r="CB481" s="95" t="str">
        <f t="shared" si="22"/>
        <v/>
      </c>
      <c r="CC481" s="91" t="str">
        <f>IFERROR(
(VLOOKUP(MONTH(CA481),Meses!$B$3:$C$14,2,FALSE)-DAY(CA481))/VLOOKUP(MONTH(CA481),Meses!$B$3:$C$14,2,FALSE)*CD481,
"")</f>
        <v/>
      </c>
      <c r="CD481" s="92">
        <f t="shared" si="23"/>
        <v>124</v>
      </c>
    </row>
    <row r="482" spans="1:82" ht="31.8" thickBot="1" x14ac:dyDescent="0.6">
      <c r="A482" s="49" t="s">
        <v>1241</v>
      </c>
      <c r="B482" s="49" t="s">
        <v>1324</v>
      </c>
      <c r="C482" s="49" t="s">
        <v>1325</v>
      </c>
      <c r="D482" s="19" t="s">
        <v>53</v>
      </c>
      <c r="E482" s="21">
        <v>45063</v>
      </c>
      <c r="F482" s="21">
        <v>45138.879212962973</v>
      </c>
      <c r="G482" s="21">
        <v>45072</v>
      </c>
      <c r="H482" s="21">
        <v>45078</v>
      </c>
      <c r="I482" s="21">
        <v>45120</v>
      </c>
      <c r="J482" s="21">
        <v>45120</v>
      </c>
      <c r="K482" s="119" t="s">
        <v>4544</v>
      </c>
      <c r="L482" s="49">
        <v>2023071382</v>
      </c>
      <c r="M482" s="21">
        <v>45119</v>
      </c>
      <c r="N482" s="21">
        <v>45134</v>
      </c>
      <c r="O482" s="19" t="s">
        <v>54</v>
      </c>
      <c r="P482" s="19" t="s">
        <v>54</v>
      </c>
      <c r="Q482" s="19" t="s">
        <v>55</v>
      </c>
      <c r="R482" s="49">
        <v>149</v>
      </c>
      <c r="S482" s="19" t="s">
        <v>4545</v>
      </c>
      <c r="T482" s="19" t="s">
        <v>4545</v>
      </c>
      <c r="U482" s="19" t="e">
        <v>#NAME?</v>
      </c>
      <c r="V482" s="19" t="s">
        <v>80</v>
      </c>
      <c r="W482" s="19" t="s">
        <v>68</v>
      </c>
      <c r="X482" s="23">
        <v>45106</v>
      </c>
      <c r="Y482" s="23">
        <v>45113</v>
      </c>
      <c r="Z482" s="23">
        <v>45106</v>
      </c>
      <c r="AA482" s="23">
        <v>45106</v>
      </c>
      <c r="AB482" s="19" t="s">
        <v>58</v>
      </c>
      <c r="AC482" s="23">
        <v>45109</v>
      </c>
      <c r="AD482" s="49" t="s">
        <v>58</v>
      </c>
      <c r="AE482" s="23">
        <v>45111</v>
      </c>
      <c r="AF482" s="23">
        <v>45113</v>
      </c>
      <c r="AG482" s="23">
        <v>45113</v>
      </c>
      <c r="AH482" s="21">
        <v>45120</v>
      </c>
      <c r="AI482" s="19">
        <v>57</v>
      </c>
      <c r="AJ482" s="19">
        <v>6</v>
      </c>
      <c r="AK482" s="19">
        <v>42</v>
      </c>
      <c r="AL482" s="19" t="s">
        <v>15</v>
      </c>
      <c r="AM482" s="19" t="s">
        <v>4546</v>
      </c>
      <c r="AN482" s="19">
        <v>13</v>
      </c>
      <c r="AO482" s="22"/>
      <c r="AP482" s="19" t="s">
        <v>82</v>
      </c>
      <c r="AQ482" s="19" t="s">
        <v>82</v>
      </c>
      <c r="AR482" s="19" t="s">
        <v>60</v>
      </c>
      <c r="AS482" s="19" t="s">
        <v>55</v>
      </c>
      <c r="AT482" s="19" t="s">
        <v>61</v>
      </c>
      <c r="AU482" s="19" t="s">
        <v>62</v>
      </c>
      <c r="AV482" s="19" t="s">
        <v>63</v>
      </c>
      <c r="AW482" s="19" t="s">
        <v>63</v>
      </c>
      <c r="AX482" s="19" t="s">
        <v>63</v>
      </c>
      <c r="AY482" s="19" t="s">
        <v>64</v>
      </c>
      <c r="AZ482" s="19" t="s">
        <v>3822</v>
      </c>
      <c r="BA482" s="21">
        <v>45134</v>
      </c>
      <c r="BB482" s="19">
        <v>7</v>
      </c>
      <c r="BC482" s="19">
        <v>2023</v>
      </c>
      <c r="BD482" s="19" t="s">
        <v>63</v>
      </c>
      <c r="BE482" s="19" t="s">
        <v>63</v>
      </c>
      <c r="BF482" s="19" t="s">
        <v>63</v>
      </c>
      <c r="BG482" s="19" t="s">
        <v>64</v>
      </c>
      <c r="BH482" s="22" t="s">
        <v>4513</v>
      </c>
      <c r="BI482" s="22" t="s">
        <v>4513</v>
      </c>
      <c r="BJ482" s="22"/>
      <c r="BK482" s="22"/>
      <c r="BL482" s="19" t="s">
        <v>4513</v>
      </c>
      <c r="BM482" s="22" t="s">
        <v>4513</v>
      </c>
      <c r="BN482" s="22" t="s">
        <v>4513</v>
      </c>
      <c r="BO482" s="22"/>
      <c r="BP482" s="22"/>
      <c r="BQ482" s="19" t="s">
        <v>64</v>
      </c>
      <c r="BR482" s="22"/>
      <c r="BS482" s="22"/>
      <c r="BT482" s="19">
        <v>57</v>
      </c>
      <c r="BU482" s="22"/>
      <c r="BV482" s="19"/>
      <c r="BW482" s="19"/>
      <c r="BX482" s="19">
        <v>2023</v>
      </c>
      <c r="BY482" s="95" t="str">
        <f>IFERROR(
IF(OR(AZ482="anulado",AZ482="stand by"),CONCATENATE(AZ482,": ",AT482),
IF(OR(YEAR(BA482)=2022,YEAR(BA482)=2023),CONCATENATE("Se activó en ",YEAR(BA482)),
IF(AND(OR(AZ482="En proceso",AZ482="facturando"),AND(AV482="-",BA482="")),"Por revisar",
IF(BA482="",IF(AV482="NUEVAS",CONCATENATE("Estado: ",AZ482,", ",AV482),
IF(AX482=Meses!$A$3,"Por revisar",
IF(AT482="","Sin registro","En programación Frcst."))),"En programación")))),
"Error")</f>
        <v>Se activó en 2023</v>
      </c>
      <c r="BZ482" s="14" t="str">
        <f t="shared" si="21"/>
        <v/>
      </c>
      <c r="CA482" s="95" t="str">
        <f>IF(BY482="En programación Frcst.",VLOOKUP(AX482,Meses!$A$1:$H$14,3+HLOOKUP(Cronograma!AV482,Meses!$D$1:$G$2,2,FALSE),FALSE),
IF(BY482="En programación",BA482,""))</f>
        <v/>
      </c>
      <c r="CB482" s="95" t="str">
        <f t="shared" si="22"/>
        <v/>
      </c>
      <c r="CC482" s="91" t="str">
        <f>IFERROR(
(VLOOKUP(MONTH(CA482),Meses!$B$3:$C$14,2,FALSE)-DAY(CA482))/VLOOKUP(MONTH(CA482),Meses!$B$3:$C$14,2,FALSE)*CD482,
"")</f>
        <v/>
      </c>
      <c r="CD482" s="92">
        <f t="shared" si="23"/>
        <v>149</v>
      </c>
    </row>
    <row r="483" spans="1:82" ht="31.8" thickBot="1" x14ac:dyDescent="0.6">
      <c r="A483" s="49" t="s">
        <v>1241</v>
      </c>
      <c r="B483" s="49" t="s">
        <v>1326</v>
      </c>
      <c r="C483" s="49" t="s">
        <v>1327</v>
      </c>
      <c r="D483" s="19" t="s">
        <v>53</v>
      </c>
      <c r="E483" s="21">
        <v>45063</v>
      </c>
      <c r="F483" s="21">
        <v>45138.880057870367</v>
      </c>
      <c r="G483" s="21">
        <v>45072</v>
      </c>
      <c r="H483" s="21">
        <v>45078</v>
      </c>
      <c r="I483" s="21">
        <v>45132</v>
      </c>
      <c r="J483" s="21">
        <v>45132</v>
      </c>
      <c r="K483" s="119" t="s">
        <v>4544</v>
      </c>
      <c r="L483" s="49">
        <v>2023071478</v>
      </c>
      <c r="M483" s="21">
        <v>45119</v>
      </c>
      <c r="N483" s="21">
        <v>45134</v>
      </c>
      <c r="O483" s="19" t="s">
        <v>54</v>
      </c>
      <c r="P483" s="19" t="s">
        <v>54</v>
      </c>
      <c r="Q483" s="19" t="s">
        <v>55</v>
      </c>
      <c r="R483" s="49">
        <v>124</v>
      </c>
      <c r="S483" s="19" t="s">
        <v>4604</v>
      </c>
      <c r="T483" s="19" t="s">
        <v>4604</v>
      </c>
      <c r="U483" s="19" t="e">
        <v>#NAME?</v>
      </c>
      <c r="V483" s="19" t="s">
        <v>80</v>
      </c>
      <c r="W483" s="19" t="s">
        <v>68</v>
      </c>
      <c r="X483" s="23">
        <v>45118</v>
      </c>
      <c r="Y483" s="23">
        <v>45125</v>
      </c>
      <c r="Z483" s="23">
        <v>45118</v>
      </c>
      <c r="AA483" s="23">
        <v>45118</v>
      </c>
      <c r="AB483" s="19" t="s">
        <v>58</v>
      </c>
      <c r="AC483" s="23">
        <v>45121</v>
      </c>
      <c r="AD483" s="49" t="s">
        <v>58</v>
      </c>
      <c r="AE483" s="23">
        <v>45123</v>
      </c>
      <c r="AF483" s="23">
        <v>45125</v>
      </c>
      <c r="AG483" s="23">
        <v>45125</v>
      </c>
      <c r="AH483" s="21">
        <v>45132</v>
      </c>
      <c r="AI483" s="19">
        <v>69</v>
      </c>
      <c r="AJ483" s="19">
        <v>6</v>
      </c>
      <c r="AK483" s="19">
        <v>54</v>
      </c>
      <c r="AL483" s="19" t="s">
        <v>15</v>
      </c>
      <c r="AM483" s="19" t="s">
        <v>4546</v>
      </c>
      <c r="AN483" s="19">
        <v>25</v>
      </c>
      <c r="AO483" s="22"/>
      <c r="AP483" s="19" t="s">
        <v>82</v>
      </c>
      <c r="AQ483" s="19" t="s">
        <v>82</v>
      </c>
      <c r="AR483" s="19" t="s">
        <v>60</v>
      </c>
      <c r="AS483" s="19" t="s">
        <v>55</v>
      </c>
      <c r="AT483" s="19" t="s">
        <v>61</v>
      </c>
      <c r="AU483" s="19" t="s">
        <v>62</v>
      </c>
      <c r="AV483" s="19" t="s">
        <v>63</v>
      </c>
      <c r="AW483" s="19" t="s">
        <v>63</v>
      </c>
      <c r="AX483" s="19" t="s">
        <v>63</v>
      </c>
      <c r="AY483" s="19" t="s">
        <v>64</v>
      </c>
      <c r="AZ483" s="19" t="s">
        <v>3822</v>
      </c>
      <c r="BA483" s="21">
        <v>45134</v>
      </c>
      <c r="BB483" s="19">
        <v>7</v>
      </c>
      <c r="BC483" s="19">
        <v>2023</v>
      </c>
      <c r="BD483" s="19" t="s">
        <v>63</v>
      </c>
      <c r="BE483" s="19" t="s">
        <v>63</v>
      </c>
      <c r="BF483" s="19" t="s">
        <v>63</v>
      </c>
      <c r="BG483" s="19" t="s">
        <v>64</v>
      </c>
      <c r="BH483" s="22" t="s">
        <v>4513</v>
      </c>
      <c r="BI483" s="22" t="s">
        <v>4513</v>
      </c>
      <c r="BJ483" s="22"/>
      <c r="BK483" s="22"/>
      <c r="BL483" s="19" t="s">
        <v>4513</v>
      </c>
      <c r="BM483" s="22" t="s">
        <v>4513</v>
      </c>
      <c r="BN483" s="22" t="s">
        <v>4513</v>
      </c>
      <c r="BO483" s="22"/>
      <c r="BP483" s="22"/>
      <c r="BQ483" s="19" t="s">
        <v>64</v>
      </c>
      <c r="BR483" s="22"/>
      <c r="BS483" s="22"/>
      <c r="BT483" s="19">
        <v>69</v>
      </c>
      <c r="BU483" s="22"/>
      <c r="BV483" s="19"/>
      <c r="BW483" s="19"/>
      <c r="BX483" s="19">
        <v>2023</v>
      </c>
      <c r="BY483" s="95" t="str">
        <f>IFERROR(
IF(OR(AZ483="anulado",AZ483="stand by"),CONCATENATE(AZ483,": ",AT483),
IF(OR(YEAR(BA483)=2022,YEAR(BA483)=2023),CONCATENATE("Se activó en ",YEAR(BA483)),
IF(AND(OR(AZ483="En proceso",AZ483="facturando"),AND(AV483="-",BA483="")),"Por revisar",
IF(BA483="",IF(AV483="NUEVAS",CONCATENATE("Estado: ",AZ483,", ",AV483),
IF(AX483=Meses!$A$3,"Por revisar",
IF(AT483="","Sin registro","En programación Frcst."))),"En programación")))),
"Error")</f>
        <v>Se activó en 2023</v>
      </c>
      <c r="BZ483" s="14" t="str">
        <f t="shared" si="21"/>
        <v/>
      </c>
      <c r="CA483" s="95" t="str">
        <f>IF(BY483="En programación Frcst.",VLOOKUP(AX483,Meses!$A$1:$H$14,3+HLOOKUP(Cronograma!AV483,Meses!$D$1:$G$2,2,FALSE),FALSE),
IF(BY483="En programación",BA483,""))</f>
        <v/>
      </c>
      <c r="CB483" s="95" t="str">
        <f t="shared" si="22"/>
        <v/>
      </c>
      <c r="CC483" s="91" t="str">
        <f>IFERROR(
(VLOOKUP(MONTH(CA483),Meses!$B$3:$C$14,2,FALSE)-DAY(CA483))/VLOOKUP(MONTH(CA483),Meses!$B$3:$C$14,2,FALSE)*CD483,
"")</f>
        <v/>
      </c>
      <c r="CD483" s="92">
        <f t="shared" si="23"/>
        <v>124</v>
      </c>
    </row>
    <row r="484" spans="1:82" ht="31.8" thickBot="1" x14ac:dyDescent="0.6">
      <c r="A484" s="49" t="s">
        <v>1241</v>
      </c>
      <c r="B484" s="49" t="s">
        <v>1328</v>
      </c>
      <c r="C484" s="49" t="s">
        <v>1329</v>
      </c>
      <c r="D484" s="19" t="s">
        <v>53</v>
      </c>
      <c r="E484" s="21">
        <v>45063</v>
      </c>
      <c r="F484" s="21">
        <v>45138.880937499998</v>
      </c>
      <c r="G484" s="21">
        <v>45072</v>
      </c>
      <c r="H484" s="21">
        <v>45078</v>
      </c>
      <c r="I484" s="21">
        <v>45124</v>
      </c>
      <c r="J484" s="21">
        <v>45124</v>
      </c>
      <c r="K484" s="119" t="s">
        <v>4544</v>
      </c>
      <c r="L484" s="49">
        <v>2023071962</v>
      </c>
      <c r="M484" s="21">
        <v>45119</v>
      </c>
      <c r="N484" s="21">
        <v>45134</v>
      </c>
      <c r="O484" s="19" t="s">
        <v>54</v>
      </c>
      <c r="P484" s="19" t="s">
        <v>54</v>
      </c>
      <c r="Q484" s="19" t="s">
        <v>55</v>
      </c>
      <c r="R484" s="49">
        <v>309</v>
      </c>
      <c r="S484" s="19" t="s">
        <v>4596</v>
      </c>
      <c r="T484" s="19" t="s">
        <v>4596</v>
      </c>
      <c r="U484" s="19" t="e">
        <v>#NAME?</v>
      </c>
      <c r="V484" s="19" t="s">
        <v>80</v>
      </c>
      <c r="W484" s="19" t="s">
        <v>68</v>
      </c>
      <c r="X484" s="23">
        <v>45110</v>
      </c>
      <c r="Y484" s="23">
        <v>45117</v>
      </c>
      <c r="Z484" s="23">
        <v>45110</v>
      </c>
      <c r="AA484" s="23">
        <v>45110</v>
      </c>
      <c r="AB484" s="19" t="s">
        <v>58</v>
      </c>
      <c r="AC484" s="23">
        <v>45113</v>
      </c>
      <c r="AD484" s="49" t="s">
        <v>58</v>
      </c>
      <c r="AE484" s="23">
        <v>45115</v>
      </c>
      <c r="AF484" s="23">
        <v>45117</v>
      </c>
      <c r="AG484" s="23">
        <v>45117</v>
      </c>
      <c r="AH484" s="21">
        <v>45124</v>
      </c>
      <c r="AI484" s="19">
        <v>61</v>
      </c>
      <c r="AJ484" s="19">
        <v>6</v>
      </c>
      <c r="AK484" s="19">
        <v>46</v>
      </c>
      <c r="AL484" s="19" t="s">
        <v>15</v>
      </c>
      <c r="AM484" s="19" t="s">
        <v>4546</v>
      </c>
      <c r="AN484" s="19">
        <v>17</v>
      </c>
      <c r="AO484" s="22"/>
      <c r="AP484" s="19" t="s">
        <v>82</v>
      </c>
      <c r="AQ484" s="19" t="s">
        <v>82</v>
      </c>
      <c r="AR484" s="19" t="s">
        <v>60</v>
      </c>
      <c r="AS484" s="19" t="s">
        <v>55</v>
      </c>
      <c r="AT484" s="19" t="s">
        <v>61</v>
      </c>
      <c r="AU484" s="19" t="s">
        <v>62</v>
      </c>
      <c r="AV484" s="19" t="s">
        <v>63</v>
      </c>
      <c r="AW484" s="19" t="s">
        <v>63</v>
      </c>
      <c r="AX484" s="19" t="s">
        <v>63</v>
      </c>
      <c r="AY484" s="19" t="s">
        <v>64</v>
      </c>
      <c r="AZ484" s="19" t="s">
        <v>3822</v>
      </c>
      <c r="BA484" s="21">
        <v>45134</v>
      </c>
      <c r="BB484" s="19">
        <v>7</v>
      </c>
      <c r="BC484" s="19">
        <v>2023</v>
      </c>
      <c r="BD484" s="19" t="s">
        <v>63</v>
      </c>
      <c r="BE484" s="19" t="s">
        <v>63</v>
      </c>
      <c r="BF484" s="19" t="s">
        <v>63</v>
      </c>
      <c r="BG484" s="19" t="s">
        <v>64</v>
      </c>
      <c r="BH484" s="22" t="s">
        <v>4513</v>
      </c>
      <c r="BI484" s="22" t="s">
        <v>4513</v>
      </c>
      <c r="BJ484" s="22"/>
      <c r="BK484" s="22"/>
      <c r="BL484" s="19" t="s">
        <v>4513</v>
      </c>
      <c r="BM484" s="22" t="s">
        <v>4513</v>
      </c>
      <c r="BN484" s="22" t="s">
        <v>4513</v>
      </c>
      <c r="BO484" s="22"/>
      <c r="BP484" s="22"/>
      <c r="BQ484" s="19" t="s">
        <v>64</v>
      </c>
      <c r="BR484" s="22"/>
      <c r="BS484" s="22"/>
      <c r="BT484" s="19">
        <v>61</v>
      </c>
      <c r="BU484" s="22"/>
      <c r="BV484" s="19"/>
      <c r="BW484" s="19"/>
      <c r="BX484" s="19">
        <v>2023</v>
      </c>
      <c r="BY484" s="95" t="str">
        <f>IFERROR(
IF(OR(AZ484="anulado",AZ484="stand by"),CONCATENATE(AZ484,": ",AT484),
IF(OR(YEAR(BA484)=2022,YEAR(BA484)=2023),CONCATENATE("Se activó en ",YEAR(BA484)),
IF(AND(OR(AZ484="En proceso",AZ484="facturando"),AND(AV484="-",BA484="")),"Por revisar",
IF(BA484="",IF(AV484="NUEVAS",CONCATENATE("Estado: ",AZ484,", ",AV484),
IF(AX484=Meses!$A$3,"Por revisar",
IF(AT484="","Sin registro","En programación Frcst."))),"En programación")))),
"Error")</f>
        <v>Se activó en 2023</v>
      </c>
      <c r="BZ484" s="14" t="str">
        <f t="shared" si="21"/>
        <v/>
      </c>
      <c r="CA484" s="95" t="str">
        <f>IF(BY484="En programación Frcst.",VLOOKUP(AX484,Meses!$A$1:$H$14,3+HLOOKUP(Cronograma!AV484,Meses!$D$1:$G$2,2,FALSE),FALSE),
IF(BY484="En programación",BA484,""))</f>
        <v/>
      </c>
      <c r="CB484" s="95" t="str">
        <f t="shared" si="22"/>
        <v/>
      </c>
      <c r="CC484" s="91" t="str">
        <f>IFERROR(
(VLOOKUP(MONTH(CA484),Meses!$B$3:$C$14,2,FALSE)-DAY(CA484))/VLOOKUP(MONTH(CA484),Meses!$B$3:$C$14,2,FALSE)*CD484,
"")</f>
        <v/>
      </c>
      <c r="CD484" s="92">
        <f t="shared" si="23"/>
        <v>309</v>
      </c>
    </row>
    <row r="485" spans="1:82" ht="31.8" thickBot="1" x14ac:dyDescent="0.6">
      <c r="A485" s="49" t="s">
        <v>1241</v>
      </c>
      <c r="B485" s="49" t="s">
        <v>1330</v>
      </c>
      <c r="C485" s="49" t="s">
        <v>1331</v>
      </c>
      <c r="D485" s="19" t="s">
        <v>53</v>
      </c>
      <c r="E485" s="21">
        <v>45063</v>
      </c>
      <c r="F485" s="21">
        <v>45138.881909722222</v>
      </c>
      <c r="G485" s="21">
        <v>45072</v>
      </c>
      <c r="H485" s="21">
        <v>45078</v>
      </c>
      <c r="I485" s="21">
        <v>45121</v>
      </c>
      <c r="J485" s="21">
        <v>45121</v>
      </c>
      <c r="K485" s="119" t="s">
        <v>4544</v>
      </c>
      <c r="L485" s="49">
        <v>2023071635</v>
      </c>
      <c r="M485" s="21">
        <v>45119</v>
      </c>
      <c r="N485" s="21">
        <v>45134</v>
      </c>
      <c r="O485" s="19" t="s">
        <v>54</v>
      </c>
      <c r="P485" s="19" t="s">
        <v>54</v>
      </c>
      <c r="Q485" s="19" t="s">
        <v>55</v>
      </c>
      <c r="R485" s="49">
        <v>217</v>
      </c>
      <c r="S485" s="19" t="s">
        <v>4545</v>
      </c>
      <c r="T485" s="19" t="s">
        <v>4545</v>
      </c>
      <c r="U485" s="19" t="e">
        <v>#NAME?</v>
      </c>
      <c r="V485" s="19" t="s">
        <v>80</v>
      </c>
      <c r="W485" s="19" t="s">
        <v>68</v>
      </c>
      <c r="X485" s="23">
        <v>45107</v>
      </c>
      <c r="Y485" s="23">
        <v>45114</v>
      </c>
      <c r="Z485" s="23">
        <v>45107</v>
      </c>
      <c r="AA485" s="23">
        <v>45107</v>
      </c>
      <c r="AB485" s="19" t="s">
        <v>58</v>
      </c>
      <c r="AC485" s="23">
        <v>45110</v>
      </c>
      <c r="AD485" s="49" t="s">
        <v>58</v>
      </c>
      <c r="AE485" s="23">
        <v>45112</v>
      </c>
      <c r="AF485" s="23">
        <v>45114</v>
      </c>
      <c r="AG485" s="23">
        <v>45114</v>
      </c>
      <c r="AH485" s="21">
        <v>45121</v>
      </c>
      <c r="AI485" s="19">
        <v>58</v>
      </c>
      <c r="AJ485" s="19">
        <v>6</v>
      </c>
      <c r="AK485" s="19">
        <v>43</v>
      </c>
      <c r="AL485" s="19" t="s">
        <v>15</v>
      </c>
      <c r="AM485" s="19" t="s">
        <v>4546</v>
      </c>
      <c r="AN485" s="19">
        <v>14</v>
      </c>
      <c r="AO485" s="22"/>
      <c r="AP485" s="19" t="s">
        <v>82</v>
      </c>
      <c r="AQ485" s="19" t="s">
        <v>82</v>
      </c>
      <c r="AR485" s="19" t="s">
        <v>60</v>
      </c>
      <c r="AS485" s="19" t="s">
        <v>55</v>
      </c>
      <c r="AT485" s="19" t="s">
        <v>61</v>
      </c>
      <c r="AU485" s="19" t="s">
        <v>62</v>
      </c>
      <c r="AV485" s="19" t="s">
        <v>63</v>
      </c>
      <c r="AW485" s="19" t="s">
        <v>63</v>
      </c>
      <c r="AX485" s="19" t="s">
        <v>63</v>
      </c>
      <c r="AY485" s="19" t="s">
        <v>64</v>
      </c>
      <c r="AZ485" s="19" t="s">
        <v>3822</v>
      </c>
      <c r="BA485" s="21">
        <v>45134</v>
      </c>
      <c r="BB485" s="19">
        <v>7</v>
      </c>
      <c r="BC485" s="19">
        <v>2023</v>
      </c>
      <c r="BD485" s="19" t="s">
        <v>63</v>
      </c>
      <c r="BE485" s="19" t="s">
        <v>63</v>
      </c>
      <c r="BF485" s="19" t="s">
        <v>63</v>
      </c>
      <c r="BG485" s="19" t="s">
        <v>64</v>
      </c>
      <c r="BH485" s="22" t="s">
        <v>4513</v>
      </c>
      <c r="BI485" s="22" t="s">
        <v>4513</v>
      </c>
      <c r="BJ485" s="22"/>
      <c r="BK485" s="22"/>
      <c r="BL485" s="19" t="s">
        <v>4513</v>
      </c>
      <c r="BM485" s="22" t="s">
        <v>4513</v>
      </c>
      <c r="BN485" s="22" t="s">
        <v>4513</v>
      </c>
      <c r="BO485" s="22"/>
      <c r="BP485" s="22"/>
      <c r="BQ485" s="19" t="s">
        <v>64</v>
      </c>
      <c r="BR485" s="22"/>
      <c r="BS485" s="22"/>
      <c r="BT485" s="19">
        <v>58</v>
      </c>
      <c r="BU485" s="22"/>
      <c r="BV485" s="19"/>
      <c r="BW485" s="19"/>
      <c r="BX485" s="19">
        <v>2023</v>
      </c>
      <c r="BY485" s="95" t="str">
        <f>IFERROR(
IF(OR(AZ485="anulado",AZ485="stand by"),CONCATENATE(AZ485,": ",AT485),
IF(OR(YEAR(BA485)=2022,YEAR(BA485)=2023),CONCATENATE("Se activó en ",YEAR(BA485)),
IF(AND(OR(AZ485="En proceso",AZ485="facturando"),AND(AV485="-",BA485="")),"Por revisar",
IF(BA485="",IF(AV485="NUEVAS",CONCATENATE("Estado: ",AZ485,", ",AV485),
IF(AX485=Meses!$A$3,"Por revisar",
IF(AT485="","Sin registro","En programación Frcst."))),"En programación")))),
"Error")</f>
        <v>Se activó en 2023</v>
      </c>
      <c r="BZ485" s="14" t="str">
        <f t="shared" si="21"/>
        <v/>
      </c>
      <c r="CA485" s="95" t="str">
        <f>IF(BY485="En programación Frcst.",VLOOKUP(AX485,Meses!$A$1:$H$14,3+HLOOKUP(Cronograma!AV485,Meses!$D$1:$G$2,2,FALSE),FALSE),
IF(BY485="En programación",BA485,""))</f>
        <v/>
      </c>
      <c r="CB485" s="95" t="str">
        <f t="shared" si="22"/>
        <v/>
      </c>
      <c r="CC485" s="91" t="str">
        <f>IFERROR(
(VLOOKUP(MONTH(CA485),Meses!$B$3:$C$14,2,FALSE)-DAY(CA485))/VLOOKUP(MONTH(CA485),Meses!$B$3:$C$14,2,FALSE)*CD485,
"")</f>
        <v/>
      </c>
      <c r="CD485" s="92">
        <f t="shared" si="23"/>
        <v>217</v>
      </c>
    </row>
    <row r="486" spans="1:82" ht="31.8" thickBot="1" x14ac:dyDescent="0.6">
      <c r="A486" s="49" t="s">
        <v>1241</v>
      </c>
      <c r="B486" s="49" t="s">
        <v>1332</v>
      </c>
      <c r="C486" s="49" t="s">
        <v>1333</v>
      </c>
      <c r="D486" s="19" t="s">
        <v>53</v>
      </c>
      <c r="E486" s="21">
        <v>45063</v>
      </c>
      <c r="F486" s="21">
        <v>45138.882835648154</v>
      </c>
      <c r="G486" s="21">
        <v>45072</v>
      </c>
      <c r="H486" s="21">
        <v>45078</v>
      </c>
      <c r="I486" s="21">
        <v>45124</v>
      </c>
      <c r="J486" s="21">
        <v>45124</v>
      </c>
      <c r="K486" s="119" t="s">
        <v>4544</v>
      </c>
      <c r="L486" s="49">
        <v>2023071640</v>
      </c>
      <c r="M486" s="21">
        <v>45119</v>
      </c>
      <c r="N486" s="21">
        <v>45134</v>
      </c>
      <c r="O486" s="19" t="s">
        <v>54</v>
      </c>
      <c r="P486" s="19" t="s">
        <v>54</v>
      </c>
      <c r="Q486" s="19" t="s">
        <v>55</v>
      </c>
      <c r="R486" s="49">
        <v>143</v>
      </c>
      <c r="S486" s="19" t="s">
        <v>4596</v>
      </c>
      <c r="T486" s="19" t="s">
        <v>4596</v>
      </c>
      <c r="U486" s="19" t="e">
        <v>#NAME?</v>
      </c>
      <c r="V486" s="19" t="s">
        <v>80</v>
      </c>
      <c r="W486" s="19" t="s">
        <v>68</v>
      </c>
      <c r="X486" s="23">
        <v>45110</v>
      </c>
      <c r="Y486" s="23">
        <v>45117</v>
      </c>
      <c r="Z486" s="23">
        <v>45110</v>
      </c>
      <c r="AA486" s="23">
        <v>45110</v>
      </c>
      <c r="AB486" s="19" t="s">
        <v>58</v>
      </c>
      <c r="AC486" s="23">
        <v>45113</v>
      </c>
      <c r="AD486" s="49" t="s">
        <v>58</v>
      </c>
      <c r="AE486" s="23">
        <v>45115</v>
      </c>
      <c r="AF486" s="23">
        <v>45117</v>
      </c>
      <c r="AG486" s="23">
        <v>45117</v>
      </c>
      <c r="AH486" s="21">
        <v>45124</v>
      </c>
      <c r="AI486" s="19">
        <v>61</v>
      </c>
      <c r="AJ486" s="19">
        <v>6</v>
      </c>
      <c r="AK486" s="19">
        <v>46</v>
      </c>
      <c r="AL486" s="19" t="s">
        <v>15</v>
      </c>
      <c r="AM486" s="19" t="s">
        <v>4546</v>
      </c>
      <c r="AN486" s="19">
        <v>17</v>
      </c>
      <c r="AO486" s="22"/>
      <c r="AP486" s="19" t="s">
        <v>82</v>
      </c>
      <c r="AQ486" s="19" t="s">
        <v>82</v>
      </c>
      <c r="AR486" s="19" t="s">
        <v>60</v>
      </c>
      <c r="AS486" s="19" t="s">
        <v>55</v>
      </c>
      <c r="AT486" s="19" t="s">
        <v>61</v>
      </c>
      <c r="AU486" s="19" t="s">
        <v>62</v>
      </c>
      <c r="AV486" s="19" t="s">
        <v>63</v>
      </c>
      <c r="AW486" s="19" t="s">
        <v>63</v>
      </c>
      <c r="AX486" s="19" t="s">
        <v>63</v>
      </c>
      <c r="AY486" s="19" t="s">
        <v>64</v>
      </c>
      <c r="AZ486" s="19" t="s">
        <v>3822</v>
      </c>
      <c r="BA486" s="21">
        <v>45134</v>
      </c>
      <c r="BB486" s="19">
        <v>7</v>
      </c>
      <c r="BC486" s="19">
        <v>2023</v>
      </c>
      <c r="BD486" s="19" t="s">
        <v>63</v>
      </c>
      <c r="BE486" s="19" t="s">
        <v>63</v>
      </c>
      <c r="BF486" s="19" t="s">
        <v>63</v>
      </c>
      <c r="BG486" s="19" t="s">
        <v>64</v>
      </c>
      <c r="BH486" s="22" t="s">
        <v>4513</v>
      </c>
      <c r="BI486" s="22" t="s">
        <v>4513</v>
      </c>
      <c r="BJ486" s="22"/>
      <c r="BK486" s="22"/>
      <c r="BL486" s="19" t="s">
        <v>4513</v>
      </c>
      <c r="BM486" s="22" t="s">
        <v>4513</v>
      </c>
      <c r="BN486" s="22" t="s">
        <v>4513</v>
      </c>
      <c r="BO486" s="22"/>
      <c r="BP486" s="22"/>
      <c r="BQ486" s="19" t="s">
        <v>64</v>
      </c>
      <c r="BR486" s="22"/>
      <c r="BS486" s="22"/>
      <c r="BT486" s="19">
        <v>61</v>
      </c>
      <c r="BU486" s="22"/>
      <c r="BV486" s="19"/>
      <c r="BW486" s="19"/>
      <c r="BX486" s="19">
        <v>2023</v>
      </c>
      <c r="BY486" s="95" t="str">
        <f>IFERROR(
IF(OR(AZ486="anulado",AZ486="stand by"),CONCATENATE(AZ486,": ",AT486),
IF(OR(YEAR(BA486)=2022,YEAR(BA486)=2023),CONCATENATE("Se activó en ",YEAR(BA486)),
IF(AND(OR(AZ486="En proceso",AZ486="facturando"),AND(AV486="-",BA486="")),"Por revisar",
IF(BA486="",IF(AV486="NUEVAS",CONCATENATE("Estado: ",AZ486,", ",AV486),
IF(AX486=Meses!$A$3,"Por revisar",
IF(AT486="","Sin registro","En programación Frcst."))),"En programación")))),
"Error")</f>
        <v>Se activó en 2023</v>
      </c>
      <c r="BZ486" s="14" t="str">
        <f t="shared" si="21"/>
        <v/>
      </c>
      <c r="CA486" s="95" t="str">
        <f>IF(BY486="En programación Frcst.",VLOOKUP(AX486,Meses!$A$1:$H$14,3+HLOOKUP(Cronograma!AV486,Meses!$D$1:$G$2,2,FALSE),FALSE),
IF(BY486="En programación",BA486,""))</f>
        <v/>
      </c>
      <c r="CB486" s="95" t="str">
        <f t="shared" si="22"/>
        <v/>
      </c>
      <c r="CC486" s="91" t="str">
        <f>IFERROR(
(VLOOKUP(MONTH(CA486),Meses!$B$3:$C$14,2,FALSE)-DAY(CA486))/VLOOKUP(MONTH(CA486),Meses!$B$3:$C$14,2,FALSE)*CD486,
"")</f>
        <v/>
      </c>
      <c r="CD486" s="92">
        <f t="shared" si="23"/>
        <v>143</v>
      </c>
    </row>
    <row r="487" spans="1:82" ht="31.8" thickBot="1" x14ac:dyDescent="0.6">
      <c r="A487" s="49" t="s">
        <v>1241</v>
      </c>
      <c r="B487" s="49" t="s">
        <v>1334</v>
      </c>
      <c r="C487" s="49" t="s">
        <v>1335</v>
      </c>
      <c r="D487" s="19" t="s">
        <v>53</v>
      </c>
      <c r="E487" s="21">
        <v>45063</v>
      </c>
      <c r="F487" s="21">
        <v>45138.883761574078</v>
      </c>
      <c r="G487" s="21">
        <v>45072</v>
      </c>
      <c r="H487" s="21">
        <v>45078</v>
      </c>
      <c r="I487" s="21">
        <v>45124</v>
      </c>
      <c r="J487" s="21">
        <v>45124</v>
      </c>
      <c r="K487" s="119" t="s">
        <v>4544</v>
      </c>
      <c r="L487" s="49">
        <v>2023071644</v>
      </c>
      <c r="M487" s="21">
        <v>45119</v>
      </c>
      <c r="N487" s="21">
        <v>45134</v>
      </c>
      <c r="O487" s="19" t="s">
        <v>54</v>
      </c>
      <c r="P487" s="19" t="s">
        <v>54</v>
      </c>
      <c r="Q487" s="19" t="s">
        <v>55</v>
      </c>
      <c r="R487" s="49">
        <v>160</v>
      </c>
      <c r="S487" s="19" t="s">
        <v>4596</v>
      </c>
      <c r="T487" s="19" t="s">
        <v>4596</v>
      </c>
      <c r="U487" s="19" t="e">
        <v>#NAME?</v>
      </c>
      <c r="V487" s="19" t="s">
        <v>80</v>
      </c>
      <c r="W487" s="19" t="s">
        <v>68</v>
      </c>
      <c r="X487" s="23">
        <v>45110</v>
      </c>
      <c r="Y487" s="23">
        <v>45117</v>
      </c>
      <c r="Z487" s="23">
        <v>45110</v>
      </c>
      <c r="AA487" s="23">
        <v>45110</v>
      </c>
      <c r="AB487" s="19" t="s">
        <v>58</v>
      </c>
      <c r="AC487" s="23">
        <v>45113</v>
      </c>
      <c r="AD487" s="49" t="s">
        <v>58</v>
      </c>
      <c r="AE487" s="23">
        <v>45115</v>
      </c>
      <c r="AF487" s="23">
        <v>45117</v>
      </c>
      <c r="AG487" s="23">
        <v>45117</v>
      </c>
      <c r="AH487" s="21">
        <v>45124</v>
      </c>
      <c r="AI487" s="19">
        <v>61</v>
      </c>
      <c r="AJ487" s="19">
        <v>6</v>
      </c>
      <c r="AK487" s="19">
        <v>46</v>
      </c>
      <c r="AL487" s="19" t="s">
        <v>15</v>
      </c>
      <c r="AM487" s="19" t="s">
        <v>4546</v>
      </c>
      <c r="AN487" s="19">
        <v>17</v>
      </c>
      <c r="AO487" s="22"/>
      <c r="AP487" s="19" t="s">
        <v>82</v>
      </c>
      <c r="AQ487" s="19" t="s">
        <v>82</v>
      </c>
      <c r="AR487" s="19" t="s">
        <v>60</v>
      </c>
      <c r="AS487" s="19" t="s">
        <v>55</v>
      </c>
      <c r="AT487" s="19" t="s">
        <v>61</v>
      </c>
      <c r="AU487" s="19" t="s">
        <v>62</v>
      </c>
      <c r="AV487" s="19" t="s">
        <v>63</v>
      </c>
      <c r="AW487" s="19" t="s">
        <v>63</v>
      </c>
      <c r="AX487" s="19" t="s">
        <v>63</v>
      </c>
      <c r="AY487" s="19" t="s">
        <v>64</v>
      </c>
      <c r="AZ487" s="19" t="s">
        <v>3822</v>
      </c>
      <c r="BA487" s="21">
        <v>45134</v>
      </c>
      <c r="BB487" s="19">
        <v>7</v>
      </c>
      <c r="BC487" s="19">
        <v>2023</v>
      </c>
      <c r="BD487" s="19" t="s">
        <v>63</v>
      </c>
      <c r="BE487" s="19" t="s">
        <v>63</v>
      </c>
      <c r="BF487" s="19" t="s">
        <v>63</v>
      </c>
      <c r="BG487" s="19" t="s">
        <v>64</v>
      </c>
      <c r="BH487" s="22" t="s">
        <v>4513</v>
      </c>
      <c r="BI487" s="22" t="s">
        <v>4513</v>
      </c>
      <c r="BJ487" s="22"/>
      <c r="BK487" s="22"/>
      <c r="BL487" s="19" t="s">
        <v>4513</v>
      </c>
      <c r="BM487" s="22" t="s">
        <v>4513</v>
      </c>
      <c r="BN487" s="22" t="s">
        <v>4513</v>
      </c>
      <c r="BO487" s="22"/>
      <c r="BP487" s="22"/>
      <c r="BQ487" s="19" t="s">
        <v>64</v>
      </c>
      <c r="BR487" s="22"/>
      <c r="BS487" s="22"/>
      <c r="BT487" s="19">
        <v>61</v>
      </c>
      <c r="BU487" s="22"/>
      <c r="BV487" s="19"/>
      <c r="BW487" s="19"/>
      <c r="BX487" s="19">
        <v>2023</v>
      </c>
      <c r="BY487" s="95" t="str">
        <f>IFERROR(
IF(OR(AZ487="anulado",AZ487="stand by"),CONCATENATE(AZ487,": ",AT487),
IF(OR(YEAR(BA487)=2022,YEAR(BA487)=2023),CONCATENATE("Se activó en ",YEAR(BA487)),
IF(AND(OR(AZ487="En proceso",AZ487="facturando"),AND(AV487="-",BA487="")),"Por revisar",
IF(BA487="",IF(AV487="NUEVAS",CONCATENATE("Estado: ",AZ487,", ",AV487),
IF(AX487=Meses!$A$3,"Por revisar",
IF(AT487="","Sin registro","En programación Frcst."))),"En programación")))),
"Error")</f>
        <v>Se activó en 2023</v>
      </c>
      <c r="BZ487" s="14" t="str">
        <f t="shared" si="21"/>
        <v/>
      </c>
      <c r="CA487" s="95" t="str">
        <f>IF(BY487="En programación Frcst.",VLOOKUP(AX487,Meses!$A$1:$H$14,3+HLOOKUP(Cronograma!AV487,Meses!$D$1:$G$2,2,FALSE),FALSE),
IF(BY487="En programación",BA487,""))</f>
        <v/>
      </c>
      <c r="CB487" s="95" t="str">
        <f t="shared" si="22"/>
        <v/>
      </c>
      <c r="CC487" s="91" t="str">
        <f>IFERROR(
(VLOOKUP(MONTH(CA487),Meses!$B$3:$C$14,2,FALSE)-DAY(CA487))/VLOOKUP(MONTH(CA487),Meses!$B$3:$C$14,2,FALSE)*CD487,
"")</f>
        <v/>
      </c>
      <c r="CD487" s="92">
        <f t="shared" si="23"/>
        <v>160</v>
      </c>
    </row>
    <row r="488" spans="1:82" ht="31.8" thickBot="1" x14ac:dyDescent="0.6">
      <c r="A488" s="49" t="s">
        <v>1241</v>
      </c>
      <c r="B488" s="49" t="s">
        <v>1336</v>
      </c>
      <c r="C488" s="49" t="s">
        <v>1337</v>
      </c>
      <c r="D488" s="19" t="s">
        <v>53</v>
      </c>
      <c r="E488" s="21">
        <v>45063</v>
      </c>
      <c r="F488" s="21">
        <v>45138.884641203702</v>
      </c>
      <c r="G488" s="21">
        <v>45072</v>
      </c>
      <c r="H488" s="21">
        <v>45078</v>
      </c>
      <c r="I488" s="21">
        <v>45119</v>
      </c>
      <c r="J488" s="21">
        <v>45119</v>
      </c>
      <c r="K488" s="119" t="s">
        <v>4544</v>
      </c>
      <c r="L488" s="49">
        <v>2023071656</v>
      </c>
      <c r="M488" s="21">
        <v>45119</v>
      </c>
      <c r="N488" s="21">
        <v>45134</v>
      </c>
      <c r="O488" s="19" t="s">
        <v>54</v>
      </c>
      <c r="P488" s="19" t="s">
        <v>54</v>
      </c>
      <c r="Q488" s="19" t="s">
        <v>55</v>
      </c>
      <c r="R488" s="49">
        <v>191</v>
      </c>
      <c r="S488" s="19" t="s">
        <v>4545</v>
      </c>
      <c r="T488" s="19" t="s">
        <v>4545</v>
      </c>
      <c r="U488" s="19" t="e">
        <v>#NAME?</v>
      </c>
      <c r="V488" s="19" t="s">
        <v>80</v>
      </c>
      <c r="W488" s="19" t="s">
        <v>68</v>
      </c>
      <c r="X488" s="23">
        <v>45105</v>
      </c>
      <c r="Y488" s="23">
        <v>45112</v>
      </c>
      <c r="Z488" s="23">
        <v>45105</v>
      </c>
      <c r="AA488" s="23">
        <v>45105</v>
      </c>
      <c r="AB488" s="19" t="s">
        <v>58</v>
      </c>
      <c r="AC488" s="23">
        <v>45108</v>
      </c>
      <c r="AD488" s="49" t="s">
        <v>58</v>
      </c>
      <c r="AE488" s="23">
        <v>45110</v>
      </c>
      <c r="AF488" s="23">
        <v>45112</v>
      </c>
      <c r="AG488" s="23">
        <v>45112</v>
      </c>
      <c r="AH488" s="21">
        <v>45119</v>
      </c>
      <c r="AI488" s="19">
        <v>56</v>
      </c>
      <c r="AJ488" s="19">
        <v>6</v>
      </c>
      <c r="AK488" s="19">
        <v>41</v>
      </c>
      <c r="AL488" s="19" t="s">
        <v>15</v>
      </c>
      <c r="AM488" s="19" t="s">
        <v>4546</v>
      </c>
      <c r="AN488" s="19">
        <v>12</v>
      </c>
      <c r="AO488" s="22"/>
      <c r="AP488" s="19" t="s">
        <v>82</v>
      </c>
      <c r="AQ488" s="19" t="s">
        <v>82</v>
      </c>
      <c r="AR488" s="19" t="s">
        <v>60</v>
      </c>
      <c r="AS488" s="19" t="s">
        <v>55</v>
      </c>
      <c r="AT488" s="19" t="s">
        <v>61</v>
      </c>
      <c r="AU488" s="19" t="s">
        <v>62</v>
      </c>
      <c r="AV488" s="19" t="s">
        <v>63</v>
      </c>
      <c r="AW488" s="19" t="s">
        <v>63</v>
      </c>
      <c r="AX488" s="19" t="s">
        <v>63</v>
      </c>
      <c r="AY488" s="19" t="s">
        <v>64</v>
      </c>
      <c r="AZ488" s="19" t="s">
        <v>3822</v>
      </c>
      <c r="BA488" s="21">
        <v>45134</v>
      </c>
      <c r="BB488" s="19">
        <v>7</v>
      </c>
      <c r="BC488" s="19">
        <v>2023</v>
      </c>
      <c r="BD488" s="19" t="s">
        <v>63</v>
      </c>
      <c r="BE488" s="19" t="s">
        <v>63</v>
      </c>
      <c r="BF488" s="19" t="s">
        <v>63</v>
      </c>
      <c r="BG488" s="19" t="s">
        <v>64</v>
      </c>
      <c r="BH488" s="22" t="s">
        <v>4513</v>
      </c>
      <c r="BI488" s="22" t="s">
        <v>4513</v>
      </c>
      <c r="BJ488" s="22"/>
      <c r="BK488" s="22"/>
      <c r="BL488" s="19" t="s">
        <v>4513</v>
      </c>
      <c r="BM488" s="22" t="s">
        <v>4513</v>
      </c>
      <c r="BN488" s="22" t="s">
        <v>4513</v>
      </c>
      <c r="BO488" s="22"/>
      <c r="BP488" s="22"/>
      <c r="BQ488" s="19" t="s">
        <v>64</v>
      </c>
      <c r="BR488" s="22"/>
      <c r="BS488" s="22"/>
      <c r="BT488" s="19">
        <v>56</v>
      </c>
      <c r="BU488" s="22"/>
      <c r="BV488" s="19"/>
      <c r="BW488" s="19"/>
      <c r="BX488" s="19">
        <v>2023</v>
      </c>
      <c r="BY488" s="95" t="str">
        <f>IFERROR(
IF(OR(AZ488="anulado",AZ488="stand by"),CONCATENATE(AZ488,": ",AT488),
IF(OR(YEAR(BA488)=2022,YEAR(BA488)=2023),CONCATENATE("Se activó en ",YEAR(BA488)),
IF(AND(OR(AZ488="En proceso",AZ488="facturando"),AND(AV488="-",BA488="")),"Por revisar",
IF(BA488="",IF(AV488="NUEVAS",CONCATENATE("Estado: ",AZ488,", ",AV488),
IF(AX488=Meses!$A$3,"Por revisar",
IF(AT488="","Sin registro","En programación Frcst."))),"En programación")))),
"Error")</f>
        <v>Se activó en 2023</v>
      </c>
      <c r="BZ488" s="14" t="str">
        <f t="shared" si="21"/>
        <v/>
      </c>
      <c r="CA488" s="95" t="str">
        <f>IF(BY488="En programación Frcst.",VLOOKUP(AX488,Meses!$A$1:$H$14,3+HLOOKUP(Cronograma!AV488,Meses!$D$1:$G$2,2,FALSE),FALSE),
IF(BY488="En programación",BA488,""))</f>
        <v/>
      </c>
      <c r="CB488" s="95" t="str">
        <f t="shared" si="22"/>
        <v/>
      </c>
      <c r="CC488" s="91" t="str">
        <f>IFERROR(
(VLOOKUP(MONTH(CA488),Meses!$B$3:$C$14,2,FALSE)-DAY(CA488))/VLOOKUP(MONTH(CA488),Meses!$B$3:$C$14,2,FALSE)*CD488,
"")</f>
        <v/>
      </c>
      <c r="CD488" s="92">
        <f t="shared" si="23"/>
        <v>191</v>
      </c>
    </row>
    <row r="489" spans="1:82" ht="31.8" thickBot="1" x14ac:dyDescent="0.6">
      <c r="A489" s="49" t="s">
        <v>1241</v>
      </c>
      <c r="B489" s="49" t="s">
        <v>1338</v>
      </c>
      <c r="C489" s="49" t="s">
        <v>1339</v>
      </c>
      <c r="D489" s="19" t="s">
        <v>53</v>
      </c>
      <c r="E489" s="21">
        <v>45063</v>
      </c>
      <c r="F489" s="21">
        <v>45138.885520833333</v>
      </c>
      <c r="G489" s="21">
        <v>45072</v>
      </c>
      <c r="H489" s="21">
        <v>45078</v>
      </c>
      <c r="I489" s="21">
        <v>45119</v>
      </c>
      <c r="J489" s="21">
        <v>45119</v>
      </c>
      <c r="K489" s="119" t="s">
        <v>4544</v>
      </c>
      <c r="L489" s="49">
        <v>2023071664</v>
      </c>
      <c r="M489" s="21">
        <v>45119</v>
      </c>
      <c r="N489" s="21">
        <v>45134</v>
      </c>
      <c r="O489" s="19" t="s">
        <v>54</v>
      </c>
      <c r="P489" s="19" t="s">
        <v>54</v>
      </c>
      <c r="Q489" s="19" t="s">
        <v>55</v>
      </c>
      <c r="R489" s="49">
        <v>437</v>
      </c>
      <c r="S489" s="19" t="s">
        <v>4545</v>
      </c>
      <c r="T489" s="19" t="s">
        <v>4545</v>
      </c>
      <c r="U489" s="19" t="e">
        <v>#NAME?</v>
      </c>
      <c r="V489" s="19" t="s">
        <v>80</v>
      </c>
      <c r="W489" s="19" t="s">
        <v>68</v>
      </c>
      <c r="X489" s="23">
        <v>45105</v>
      </c>
      <c r="Y489" s="23">
        <v>45112</v>
      </c>
      <c r="Z489" s="23">
        <v>45105</v>
      </c>
      <c r="AA489" s="23">
        <v>45105</v>
      </c>
      <c r="AB489" s="19" t="s">
        <v>58</v>
      </c>
      <c r="AC489" s="23">
        <v>45108</v>
      </c>
      <c r="AD489" s="49" t="s">
        <v>58</v>
      </c>
      <c r="AE489" s="23">
        <v>45110</v>
      </c>
      <c r="AF489" s="23">
        <v>45112</v>
      </c>
      <c r="AG489" s="23">
        <v>45112</v>
      </c>
      <c r="AH489" s="21">
        <v>45119</v>
      </c>
      <c r="AI489" s="19">
        <v>56</v>
      </c>
      <c r="AJ489" s="19">
        <v>6</v>
      </c>
      <c r="AK489" s="19">
        <v>41</v>
      </c>
      <c r="AL489" s="19" t="s">
        <v>15</v>
      </c>
      <c r="AM489" s="19" t="s">
        <v>4546</v>
      </c>
      <c r="AN489" s="19">
        <v>12</v>
      </c>
      <c r="AO489" s="22"/>
      <c r="AP489" s="19" t="s">
        <v>82</v>
      </c>
      <c r="AQ489" s="19" t="s">
        <v>82</v>
      </c>
      <c r="AR489" s="19" t="s">
        <v>60</v>
      </c>
      <c r="AS489" s="19" t="s">
        <v>55</v>
      </c>
      <c r="AT489" s="19" t="s">
        <v>61</v>
      </c>
      <c r="AU489" s="19" t="s">
        <v>62</v>
      </c>
      <c r="AV489" s="19" t="s">
        <v>63</v>
      </c>
      <c r="AW489" s="19" t="s">
        <v>63</v>
      </c>
      <c r="AX489" s="19" t="s">
        <v>63</v>
      </c>
      <c r="AY489" s="19" t="s">
        <v>64</v>
      </c>
      <c r="AZ489" s="19" t="s">
        <v>3822</v>
      </c>
      <c r="BA489" s="21">
        <v>45134</v>
      </c>
      <c r="BB489" s="19">
        <v>7</v>
      </c>
      <c r="BC489" s="19">
        <v>2023</v>
      </c>
      <c r="BD489" s="19" t="s">
        <v>63</v>
      </c>
      <c r="BE489" s="19" t="s">
        <v>63</v>
      </c>
      <c r="BF489" s="19" t="s">
        <v>63</v>
      </c>
      <c r="BG489" s="19" t="s">
        <v>64</v>
      </c>
      <c r="BH489" s="22" t="s">
        <v>4513</v>
      </c>
      <c r="BI489" s="22" t="s">
        <v>4513</v>
      </c>
      <c r="BJ489" s="22"/>
      <c r="BK489" s="22"/>
      <c r="BL489" s="19" t="s">
        <v>4513</v>
      </c>
      <c r="BM489" s="22" t="s">
        <v>4513</v>
      </c>
      <c r="BN489" s="22" t="s">
        <v>4513</v>
      </c>
      <c r="BO489" s="22"/>
      <c r="BP489" s="22"/>
      <c r="BQ489" s="19" t="s">
        <v>64</v>
      </c>
      <c r="BR489" s="22"/>
      <c r="BS489" s="22"/>
      <c r="BT489" s="19">
        <v>56</v>
      </c>
      <c r="BU489" s="22"/>
      <c r="BV489" s="19"/>
      <c r="BW489" s="19"/>
      <c r="BX489" s="19">
        <v>2023</v>
      </c>
      <c r="BY489" s="95" t="str">
        <f>IFERROR(
IF(OR(AZ489="anulado",AZ489="stand by"),CONCATENATE(AZ489,": ",AT489),
IF(OR(YEAR(BA489)=2022,YEAR(BA489)=2023),CONCATENATE("Se activó en ",YEAR(BA489)),
IF(AND(OR(AZ489="En proceso",AZ489="facturando"),AND(AV489="-",BA489="")),"Por revisar",
IF(BA489="",IF(AV489="NUEVAS",CONCATENATE("Estado: ",AZ489,", ",AV489),
IF(AX489=Meses!$A$3,"Por revisar",
IF(AT489="","Sin registro","En programación Frcst."))),"En programación")))),
"Error")</f>
        <v>Se activó en 2023</v>
      </c>
      <c r="BZ489" s="14" t="str">
        <f t="shared" si="21"/>
        <v/>
      </c>
      <c r="CA489" s="95" t="str">
        <f>IF(BY489="En programación Frcst.",VLOOKUP(AX489,Meses!$A$1:$H$14,3+HLOOKUP(Cronograma!AV489,Meses!$D$1:$G$2,2,FALSE),FALSE),
IF(BY489="En programación",BA489,""))</f>
        <v/>
      </c>
      <c r="CB489" s="95" t="str">
        <f t="shared" si="22"/>
        <v/>
      </c>
      <c r="CC489" s="91" t="str">
        <f>IFERROR(
(VLOOKUP(MONTH(CA489),Meses!$B$3:$C$14,2,FALSE)-DAY(CA489))/VLOOKUP(MONTH(CA489),Meses!$B$3:$C$14,2,FALSE)*CD489,
"")</f>
        <v/>
      </c>
      <c r="CD489" s="92">
        <f t="shared" si="23"/>
        <v>437</v>
      </c>
    </row>
    <row r="490" spans="1:82" ht="31.8" thickBot="1" x14ac:dyDescent="0.6">
      <c r="A490" s="49" t="s">
        <v>1241</v>
      </c>
      <c r="B490" s="49" t="s">
        <v>1340</v>
      </c>
      <c r="C490" s="49" t="s">
        <v>1341</v>
      </c>
      <c r="D490" s="19" t="s">
        <v>53</v>
      </c>
      <c r="E490" s="21">
        <v>45063</v>
      </c>
      <c r="F490" s="21">
        <v>45138.886388888888</v>
      </c>
      <c r="G490" s="21">
        <v>45072</v>
      </c>
      <c r="H490" s="21">
        <v>45078</v>
      </c>
      <c r="I490" s="21">
        <v>45132</v>
      </c>
      <c r="J490" s="21">
        <v>45132</v>
      </c>
      <c r="K490" s="119" t="s">
        <v>4544</v>
      </c>
      <c r="L490" s="49">
        <v>2023071667</v>
      </c>
      <c r="M490" s="21">
        <v>45119</v>
      </c>
      <c r="N490" s="21">
        <v>45134</v>
      </c>
      <c r="O490" s="19" t="s">
        <v>54</v>
      </c>
      <c r="P490" s="19" t="s">
        <v>54</v>
      </c>
      <c r="Q490" s="19" t="s">
        <v>55</v>
      </c>
      <c r="R490" s="49">
        <v>125</v>
      </c>
      <c r="S490" s="19" t="s">
        <v>4604</v>
      </c>
      <c r="T490" s="19" t="s">
        <v>4604</v>
      </c>
      <c r="U490" s="19" t="e">
        <v>#NAME?</v>
      </c>
      <c r="V490" s="19" t="s">
        <v>80</v>
      </c>
      <c r="W490" s="19" t="s">
        <v>68</v>
      </c>
      <c r="X490" s="23">
        <v>45118</v>
      </c>
      <c r="Y490" s="23">
        <v>45125</v>
      </c>
      <c r="Z490" s="23">
        <v>45118</v>
      </c>
      <c r="AA490" s="23">
        <v>45118</v>
      </c>
      <c r="AB490" s="19" t="s">
        <v>58</v>
      </c>
      <c r="AC490" s="23">
        <v>45121</v>
      </c>
      <c r="AD490" s="49" t="s">
        <v>58</v>
      </c>
      <c r="AE490" s="23">
        <v>45123</v>
      </c>
      <c r="AF490" s="23">
        <v>45125</v>
      </c>
      <c r="AG490" s="23">
        <v>45125</v>
      </c>
      <c r="AH490" s="21">
        <v>45132</v>
      </c>
      <c r="AI490" s="19">
        <v>69</v>
      </c>
      <c r="AJ490" s="19">
        <v>6</v>
      </c>
      <c r="AK490" s="19">
        <v>54</v>
      </c>
      <c r="AL490" s="19" t="s">
        <v>15</v>
      </c>
      <c r="AM490" s="19" t="s">
        <v>4546</v>
      </c>
      <c r="AN490" s="19">
        <v>25</v>
      </c>
      <c r="AO490" s="22"/>
      <c r="AP490" s="19" t="s">
        <v>82</v>
      </c>
      <c r="AQ490" s="19" t="s">
        <v>82</v>
      </c>
      <c r="AR490" s="19" t="s">
        <v>60</v>
      </c>
      <c r="AS490" s="19" t="s">
        <v>55</v>
      </c>
      <c r="AT490" s="19" t="s">
        <v>61</v>
      </c>
      <c r="AU490" s="19" t="s">
        <v>62</v>
      </c>
      <c r="AV490" s="19" t="s">
        <v>63</v>
      </c>
      <c r="AW490" s="19" t="s">
        <v>63</v>
      </c>
      <c r="AX490" s="19" t="s">
        <v>63</v>
      </c>
      <c r="AY490" s="19" t="s">
        <v>64</v>
      </c>
      <c r="AZ490" s="19" t="s">
        <v>3822</v>
      </c>
      <c r="BA490" s="21">
        <v>45134</v>
      </c>
      <c r="BB490" s="19">
        <v>7</v>
      </c>
      <c r="BC490" s="19">
        <v>2023</v>
      </c>
      <c r="BD490" s="19" t="s">
        <v>63</v>
      </c>
      <c r="BE490" s="19" t="s">
        <v>63</v>
      </c>
      <c r="BF490" s="19" t="s">
        <v>63</v>
      </c>
      <c r="BG490" s="19" t="s">
        <v>64</v>
      </c>
      <c r="BH490" s="22" t="s">
        <v>4513</v>
      </c>
      <c r="BI490" s="22" t="s">
        <v>4513</v>
      </c>
      <c r="BJ490" s="22"/>
      <c r="BK490" s="22"/>
      <c r="BL490" s="19" t="s">
        <v>4513</v>
      </c>
      <c r="BM490" s="22" t="s">
        <v>4513</v>
      </c>
      <c r="BN490" s="22" t="s">
        <v>4513</v>
      </c>
      <c r="BO490" s="22"/>
      <c r="BP490" s="22"/>
      <c r="BQ490" s="19" t="s">
        <v>64</v>
      </c>
      <c r="BR490" s="22"/>
      <c r="BS490" s="22"/>
      <c r="BT490" s="19">
        <v>69</v>
      </c>
      <c r="BU490" s="22"/>
      <c r="BV490" s="19"/>
      <c r="BW490" s="19"/>
      <c r="BX490" s="19">
        <v>2023</v>
      </c>
      <c r="BY490" s="95" t="str">
        <f>IFERROR(
IF(OR(AZ490="anulado",AZ490="stand by"),CONCATENATE(AZ490,": ",AT490),
IF(OR(YEAR(BA490)=2022,YEAR(BA490)=2023),CONCATENATE("Se activó en ",YEAR(BA490)),
IF(AND(OR(AZ490="En proceso",AZ490="facturando"),AND(AV490="-",BA490="")),"Por revisar",
IF(BA490="",IF(AV490="NUEVAS",CONCATENATE("Estado: ",AZ490,", ",AV490),
IF(AX490=Meses!$A$3,"Por revisar",
IF(AT490="","Sin registro","En programación Frcst."))),"En programación")))),
"Error")</f>
        <v>Se activó en 2023</v>
      </c>
      <c r="BZ490" s="14" t="str">
        <f t="shared" si="21"/>
        <v/>
      </c>
      <c r="CA490" s="95" t="str">
        <f>IF(BY490="En programación Frcst.",VLOOKUP(AX490,Meses!$A$1:$H$14,3+HLOOKUP(Cronograma!AV490,Meses!$D$1:$G$2,2,FALSE),FALSE),
IF(BY490="En programación",BA490,""))</f>
        <v/>
      </c>
      <c r="CB490" s="95" t="str">
        <f t="shared" si="22"/>
        <v/>
      </c>
      <c r="CC490" s="91" t="str">
        <f>IFERROR(
(VLOOKUP(MONTH(CA490),Meses!$B$3:$C$14,2,FALSE)-DAY(CA490))/VLOOKUP(MONTH(CA490),Meses!$B$3:$C$14,2,FALSE)*CD490,
"")</f>
        <v/>
      </c>
      <c r="CD490" s="92">
        <f t="shared" si="23"/>
        <v>125</v>
      </c>
    </row>
    <row r="491" spans="1:82" ht="31.8" thickBot="1" x14ac:dyDescent="0.6">
      <c r="A491" s="49" t="s">
        <v>1241</v>
      </c>
      <c r="B491" s="49" t="s">
        <v>1342</v>
      </c>
      <c r="C491" s="49" t="s">
        <v>1343</v>
      </c>
      <c r="D491" s="19" t="s">
        <v>53</v>
      </c>
      <c r="E491" s="21">
        <v>45063</v>
      </c>
      <c r="F491" s="21">
        <v>45147.659282407411</v>
      </c>
      <c r="G491" s="21">
        <v>45072</v>
      </c>
      <c r="H491" s="21">
        <v>45078</v>
      </c>
      <c r="I491" s="21">
        <v>45120</v>
      </c>
      <c r="J491" s="21">
        <v>45120</v>
      </c>
      <c r="K491" s="119" t="s">
        <v>4544</v>
      </c>
      <c r="L491" s="49">
        <v>2023071527</v>
      </c>
      <c r="M491" s="21">
        <v>45119</v>
      </c>
      <c r="N491" s="21">
        <v>45134</v>
      </c>
      <c r="O491" s="19" t="s">
        <v>54</v>
      </c>
      <c r="P491" s="19" t="s">
        <v>54</v>
      </c>
      <c r="Q491" s="19" t="s">
        <v>55</v>
      </c>
      <c r="R491" s="49">
        <v>4660</v>
      </c>
      <c r="S491" s="19" t="s">
        <v>4545</v>
      </c>
      <c r="T491" s="19" t="s">
        <v>4545</v>
      </c>
      <c r="U491" s="19" t="e">
        <v>#NAME?</v>
      </c>
      <c r="V491" s="19" t="s">
        <v>136</v>
      </c>
      <c r="W491" s="19" t="s">
        <v>155</v>
      </c>
      <c r="X491" s="23">
        <v>45101</v>
      </c>
      <c r="Y491" s="23">
        <v>45108</v>
      </c>
      <c r="Z491" s="23">
        <v>45101</v>
      </c>
      <c r="AA491" s="23">
        <v>45101</v>
      </c>
      <c r="AB491" s="19" t="s">
        <v>58</v>
      </c>
      <c r="AC491" s="23">
        <v>45104</v>
      </c>
      <c r="AD491" s="23">
        <v>45106</v>
      </c>
      <c r="AE491" s="23">
        <v>45111</v>
      </c>
      <c r="AF491" s="23">
        <v>45113</v>
      </c>
      <c r="AG491" s="23">
        <v>45113</v>
      </c>
      <c r="AH491" s="21">
        <v>45120</v>
      </c>
      <c r="AI491" s="19">
        <v>57</v>
      </c>
      <c r="AJ491" s="19">
        <v>6</v>
      </c>
      <c r="AK491" s="19">
        <v>42</v>
      </c>
      <c r="AL491" s="19" t="s">
        <v>15</v>
      </c>
      <c r="AM491" s="19" t="s">
        <v>4546</v>
      </c>
      <c r="AN491" s="19">
        <v>13</v>
      </c>
      <c r="AO491" s="22"/>
      <c r="AP491" s="19" t="s">
        <v>82</v>
      </c>
      <c r="AQ491" s="19" t="s">
        <v>82</v>
      </c>
      <c r="AR491" s="19" t="s">
        <v>60</v>
      </c>
      <c r="AS491" s="19" t="s">
        <v>55</v>
      </c>
      <c r="AT491" s="19" t="s">
        <v>61</v>
      </c>
      <c r="AU491" s="19" t="s">
        <v>62</v>
      </c>
      <c r="AV491" s="19" t="s">
        <v>63</v>
      </c>
      <c r="AW491" s="19" t="s">
        <v>63</v>
      </c>
      <c r="AX491" s="19" t="s">
        <v>63</v>
      </c>
      <c r="AY491" s="19" t="s">
        <v>64</v>
      </c>
      <c r="AZ491" s="19" t="s">
        <v>3822</v>
      </c>
      <c r="BA491" s="21">
        <v>45134</v>
      </c>
      <c r="BB491" s="19">
        <v>7</v>
      </c>
      <c r="BC491" s="19">
        <v>2023</v>
      </c>
      <c r="BD491" s="19" t="s">
        <v>63</v>
      </c>
      <c r="BE491" s="19" t="s">
        <v>63</v>
      </c>
      <c r="BF491" s="19" t="s">
        <v>63</v>
      </c>
      <c r="BG491" s="19" t="s">
        <v>64</v>
      </c>
      <c r="BH491" s="22" t="s">
        <v>4513</v>
      </c>
      <c r="BI491" s="22" t="s">
        <v>4513</v>
      </c>
      <c r="BJ491" s="22"/>
      <c r="BK491" s="22"/>
      <c r="BL491" s="19" t="s">
        <v>4513</v>
      </c>
      <c r="BM491" s="22" t="s">
        <v>4513</v>
      </c>
      <c r="BN491" s="22" t="s">
        <v>4513</v>
      </c>
      <c r="BO491" s="22"/>
      <c r="BP491" s="22"/>
      <c r="BQ491" s="19" t="s">
        <v>64</v>
      </c>
      <c r="BR491" s="22"/>
      <c r="BS491" s="22"/>
      <c r="BT491" s="19">
        <v>57</v>
      </c>
      <c r="BU491" s="22"/>
      <c r="BV491" s="19"/>
      <c r="BW491" s="19"/>
      <c r="BX491" s="19">
        <v>2023</v>
      </c>
      <c r="BY491" s="95" t="str">
        <f>IFERROR(
IF(OR(AZ491="anulado",AZ491="stand by"),CONCATENATE(AZ491,": ",AT491),
IF(OR(YEAR(BA491)=2022,YEAR(BA491)=2023),CONCATENATE("Se activó en ",YEAR(BA491)),
IF(AND(OR(AZ491="En proceso",AZ491="facturando"),AND(AV491="-",BA491="")),"Por revisar",
IF(BA491="",IF(AV491="NUEVAS",CONCATENATE("Estado: ",AZ491,", ",AV491),
IF(AX491=Meses!$A$3,"Por revisar",
IF(AT491="","Sin registro","En programación Frcst."))),"En programación")))),
"Error")</f>
        <v>Se activó en 2023</v>
      </c>
      <c r="BZ491" s="14" t="str">
        <f t="shared" si="21"/>
        <v/>
      </c>
      <c r="CA491" s="95" t="str">
        <f>IF(BY491="En programación Frcst.",VLOOKUP(AX491,Meses!$A$1:$H$14,3+HLOOKUP(Cronograma!AV491,Meses!$D$1:$G$2,2,FALSE),FALSE),
IF(BY491="En programación",BA491,""))</f>
        <v/>
      </c>
      <c r="CB491" s="95" t="str">
        <f t="shared" si="22"/>
        <v/>
      </c>
      <c r="CC491" s="91" t="str">
        <f>IFERROR(
(VLOOKUP(MONTH(CA491),Meses!$B$3:$C$14,2,FALSE)-DAY(CA491))/VLOOKUP(MONTH(CA491),Meses!$B$3:$C$14,2,FALSE)*CD491,
"")</f>
        <v/>
      </c>
      <c r="CD491" s="92">
        <f t="shared" si="23"/>
        <v>4660</v>
      </c>
    </row>
    <row r="492" spans="1:82" ht="47.4" thickBot="1" x14ac:dyDescent="0.6">
      <c r="A492" s="49" t="s">
        <v>1241</v>
      </c>
      <c r="B492" s="49" t="s">
        <v>1344</v>
      </c>
      <c r="C492" s="49" t="s">
        <v>1345</v>
      </c>
      <c r="D492" s="19" t="s">
        <v>53</v>
      </c>
      <c r="E492" s="21">
        <v>45063</v>
      </c>
      <c r="F492" s="21">
        <v>45138.675069444442</v>
      </c>
      <c r="G492" s="21">
        <v>45072</v>
      </c>
      <c r="H492" s="21">
        <v>45078</v>
      </c>
      <c r="I492" s="21">
        <v>45120</v>
      </c>
      <c r="J492" s="21">
        <v>45120</v>
      </c>
      <c r="K492" s="119" t="s">
        <v>4544</v>
      </c>
      <c r="L492" s="49">
        <v>2023071692</v>
      </c>
      <c r="M492" s="21">
        <v>45119</v>
      </c>
      <c r="N492" s="21">
        <v>45134</v>
      </c>
      <c r="O492" s="19" t="s">
        <v>54</v>
      </c>
      <c r="P492" s="19" t="s">
        <v>54</v>
      </c>
      <c r="Q492" s="19" t="s">
        <v>55</v>
      </c>
      <c r="R492" s="49">
        <v>1626</v>
      </c>
      <c r="S492" s="19" t="s">
        <v>4545</v>
      </c>
      <c r="T492" s="19" t="s">
        <v>4545</v>
      </c>
      <c r="U492" s="19" t="e">
        <v>#NAME?</v>
      </c>
      <c r="V492" s="19" t="s">
        <v>80</v>
      </c>
      <c r="W492" s="19" t="s">
        <v>68</v>
      </c>
      <c r="X492" s="23">
        <v>45106</v>
      </c>
      <c r="Y492" s="23">
        <v>45113</v>
      </c>
      <c r="Z492" s="23">
        <v>45106</v>
      </c>
      <c r="AA492" s="23">
        <v>45106</v>
      </c>
      <c r="AB492" s="19" t="s">
        <v>58</v>
      </c>
      <c r="AC492" s="23">
        <v>45109</v>
      </c>
      <c r="AD492" s="49" t="s">
        <v>58</v>
      </c>
      <c r="AE492" s="23">
        <v>45111</v>
      </c>
      <c r="AF492" s="23">
        <v>45113</v>
      </c>
      <c r="AG492" s="23">
        <v>45113</v>
      </c>
      <c r="AH492" s="21">
        <v>45120</v>
      </c>
      <c r="AI492" s="19">
        <v>57</v>
      </c>
      <c r="AJ492" s="19">
        <v>6</v>
      </c>
      <c r="AK492" s="19">
        <v>42</v>
      </c>
      <c r="AL492" s="19" t="s">
        <v>15</v>
      </c>
      <c r="AM492" s="19" t="s">
        <v>4546</v>
      </c>
      <c r="AN492" s="19">
        <v>13</v>
      </c>
      <c r="AO492" s="22"/>
      <c r="AP492" s="19" t="s">
        <v>82</v>
      </c>
      <c r="AQ492" s="19" t="s">
        <v>82</v>
      </c>
      <c r="AR492" s="19" t="s">
        <v>60</v>
      </c>
      <c r="AS492" s="19" t="s">
        <v>55</v>
      </c>
      <c r="AT492" s="19" t="s">
        <v>61</v>
      </c>
      <c r="AU492" s="19" t="s">
        <v>62</v>
      </c>
      <c r="AV492" s="19" t="s">
        <v>63</v>
      </c>
      <c r="AW492" s="19" t="s">
        <v>63</v>
      </c>
      <c r="AX492" s="19" t="s">
        <v>63</v>
      </c>
      <c r="AY492" s="19" t="s">
        <v>64</v>
      </c>
      <c r="AZ492" s="19" t="s">
        <v>3822</v>
      </c>
      <c r="BA492" s="21">
        <v>45134</v>
      </c>
      <c r="BB492" s="19">
        <v>7</v>
      </c>
      <c r="BC492" s="19">
        <v>2023</v>
      </c>
      <c r="BD492" s="19" t="s">
        <v>63</v>
      </c>
      <c r="BE492" s="19" t="s">
        <v>63</v>
      </c>
      <c r="BF492" s="19" t="s">
        <v>63</v>
      </c>
      <c r="BG492" s="19" t="s">
        <v>64</v>
      </c>
      <c r="BH492" s="22" t="s">
        <v>4513</v>
      </c>
      <c r="BI492" s="22" t="s">
        <v>4513</v>
      </c>
      <c r="BJ492" s="22"/>
      <c r="BK492" s="22"/>
      <c r="BL492" s="19" t="s">
        <v>4513</v>
      </c>
      <c r="BM492" s="22" t="s">
        <v>4513</v>
      </c>
      <c r="BN492" s="22" t="s">
        <v>4513</v>
      </c>
      <c r="BO492" s="22"/>
      <c r="BP492" s="22"/>
      <c r="BQ492" s="19" t="s">
        <v>64</v>
      </c>
      <c r="BR492" s="22"/>
      <c r="BS492" s="22"/>
      <c r="BT492" s="19">
        <v>57</v>
      </c>
      <c r="BU492" s="22"/>
      <c r="BV492" s="19"/>
      <c r="BW492" s="19"/>
      <c r="BX492" s="19">
        <v>2023</v>
      </c>
      <c r="BY492" s="95" t="str">
        <f>IFERROR(
IF(OR(AZ492="anulado",AZ492="stand by"),CONCATENATE(AZ492,": ",AT492),
IF(OR(YEAR(BA492)=2022,YEAR(BA492)=2023),CONCATENATE("Se activó en ",YEAR(BA492)),
IF(AND(OR(AZ492="En proceso",AZ492="facturando"),AND(AV492="-",BA492="")),"Por revisar",
IF(BA492="",IF(AV492="NUEVAS",CONCATENATE("Estado: ",AZ492,", ",AV492),
IF(AX492=Meses!$A$3,"Por revisar",
IF(AT492="","Sin registro","En programación Frcst."))),"En programación")))),
"Error")</f>
        <v>Se activó en 2023</v>
      </c>
      <c r="BZ492" s="14" t="str">
        <f t="shared" si="21"/>
        <v/>
      </c>
      <c r="CA492" s="95" t="str">
        <f>IF(BY492="En programación Frcst.",VLOOKUP(AX492,Meses!$A$1:$H$14,3+HLOOKUP(Cronograma!AV492,Meses!$D$1:$G$2,2,FALSE),FALSE),
IF(BY492="En programación",BA492,""))</f>
        <v/>
      </c>
      <c r="CB492" s="95" t="str">
        <f t="shared" si="22"/>
        <v/>
      </c>
      <c r="CC492" s="91" t="str">
        <f>IFERROR(
(VLOOKUP(MONTH(CA492),Meses!$B$3:$C$14,2,FALSE)-DAY(CA492))/VLOOKUP(MONTH(CA492),Meses!$B$3:$C$14,2,FALSE)*CD492,
"")</f>
        <v/>
      </c>
      <c r="CD492" s="92">
        <f t="shared" si="23"/>
        <v>1626</v>
      </c>
    </row>
    <row r="493" spans="1:82" ht="47.4" thickBot="1" x14ac:dyDescent="0.6">
      <c r="A493" s="49" t="s">
        <v>1241</v>
      </c>
      <c r="B493" s="49" t="s">
        <v>1346</v>
      </c>
      <c r="C493" s="49" t="s">
        <v>1347</v>
      </c>
      <c r="D493" s="19" t="s">
        <v>53</v>
      </c>
      <c r="E493" s="21">
        <v>45063</v>
      </c>
      <c r="F493" s="21">
        <v>45147.580034722218</v>
      </c>
      <c r="G493" s="21">
        <v>45072</v>
      </c>
      <c r="H493" s="21">
        <v>45078</v>
      </c>
      <c r="I493" s="21">
        <v>45124</v>
      </c>
      <c r="J493" s="21">
        <v>45124</v>
      </c>
      <c r="K493" s="119" t="s">
        <v>4544</v>
      </c>
      <c r="L493" s="49">
        <v>2023071535</v>
      </c>
      <c r="M493" s="21">
        <v>45119</v>
      </c>
      <c r="N493" s="21">
        <v>45134</v>
      </c>
      <c r="O493" s="19" t="s">
        <v>54</v>
      </c>
      <c r="P493" s="19" t="s">
        <v>54</v>
      </c>
      <c r="Q493" s="19" t="s">
        <v>55</v>
      </c>
      <c r="R493" s="49">
        <v>13400</v>
      </c>
      <c r="S493" s="19" t="s">
        <v>4596</v>
      </c>
      <c r="T493" s="19" t="s">
        <v>4596</v>
      </c>
      <c r="U493" s="19" t="e">
        <v>#NAME?</v>
      </c>
      <c r="V493" s="19" t="s">
        <v>136</v>
      </c>
      <c r="W493" s="19" t="s">
        <v>155</v>
      </c>
      <c r="X493" s="23">
        <v>45105</v>
      </c>
      <c r="Y493" s="23">
        <v>45112</v>
      </c>
      <c r="Z493" s="23">
        <v>45105</v>
      </c>
      <c r="AA493" s="23">
        <v>45105</v>
      </c>
      <c r="AB493" s="19" t="s">
        <v>58</v>
      </c>
      <c r="AC493" s="23">
        <v>45108</v>
      </c>
      <c r="AD493" s="23">
        <v>45110</v>
      </c>
      <c r="AE493" s="23">
        <v>45115</v>
      </c>
      <c r="AF493" s="23">
        <v>45117</v>
      </c>
      <c r="AG493" s="23">
        <v>45117</v>
      </c>
      <c r="AH493" s="21">
        <v>45124</v>
      </c>
      <c r="AI493" s="19">
        <v>61</v>
      </c>
      <c r="AJ493" s="19">
        <v>6</v>
      </c>
      <c r="AK493" s="19">
        <v>46</v>
      </c>
      <c r="AL493" s="19" t="s">
        <v>15</v>
      </c>
      <c r="AM493" s="19" t="s">
        <v>4546</v>
      </c>
      <c r="AN493" s="19">
        <v>17</v>
      </c>
      <c r="AO493" s="22"/>
      <c r="AP493" s="19" t="s">
        <v>82</v>
      </c>
      <c r="AQ493" s="19" t="s">
        <v>82</v>
      </c>
      <c r="AR493" s="19" t="s">
        <v>94</v>
      </c>
      <c r="AS493" s="19" t="s">
        <v>55</v>
      </c>
      <c r="AT493" s="19" t="s">
        <v>61</v>
      </c>
      <c r="AU493" s="19" t="s">
        <v>62</v>
      </c>
      <c r="AV493" s="19" t="s">
        <v>63</v>
      </c>
      <c r="AW493" s="19" t="s">
        <v>63</v>
      </c>
      <c r="AX493" s="19" t="s">
        <v>63</v>
      </c>
      <c r="AY493" s="19" t="s">
        <v>64</v>
      </c>
      <c r="AZ493" s="19" t="s">
        <v>3822</v>
      </c>
      <c r="BA493" s="21">
        <v>45134</v>
      </c>
      <c r="BB493" s="19">
        <v>7</v>
      </c>
      <c r="BC493" s="19">
        <v>2023</v>
      </c>
      <c r="BD493" s="19" t="s">
        <v>63</v>
      </c>
      <c r="BE493" s="19" t="s">
        <v>63</v>
      </c>
      <c r="BF493" s="19" t="s">
        <v>63</v>
      </c>
      <c r="BG493" s="19" t="s">
        <v>64</v>
      </c>
      <c r="BH493" s="22" t="s">
        <v>4513</v>
      </c>
      <c r="BI493" s="22" t="s">
        <v>4513</v>
      </c>
      <c r="BJ493" s="22"/>
      <c r="BK493" s="22"/>
      <c r="BL493" s="19" t="s">
        <v>4513</v>
      </c>
      <c r="BM493" s="22" t="s">
        <v>4513</v>
      </c>
      <c r="BN493" s="22" t="s">
        <v>4513</v>
      </c>
      <c r="BO493" s="22"/>
      <c r="BP493" s="22"/>
      <c r="BQ493" s="19" t="s">
        <v>64</v>
      </c>
      <c r="BR493" s="22"/>
      <c r="BS493" s="22"/>
      <c r="BT493" s="19">
        <v>61</v>
      </c>
      <c r="BU493" s="22"/>
      <c r="BV493" s="19"/>
      <c r="BW493" s="19"/>
      <c r="BX493" s="19">
        <v>2023</v>
      </c>
      <c r="BY493" s="95" t="str">
        <f>IFERROR(
IF(OR(AZ493="anulado",AZ493="stand by"),CONCATENATE(AZ493,": ",AT493),
IF(OR(YEAR(BA493)=2022,YEAR(BA493)=2023),CONCATENATE("Se activó en ",YEAR(BA493)),
IF(AND(OR(AZ493="En proceso",AZ493="facturando"),AND(AV493="-",BA493="")),"Por revisar",
IF(BA493="",IF(AV493="NUEVAS",CONCATENATE("Estado: ",AZ493,", ",AV493),
IF(AX493=Meses!$A$3,"Por revisar",
IF(AT493="","Sin registro","En programación Frcst."))),"En programación")))),
"Error")</f>
        <v>Se activó en 2023</v>
      </c>
      <c r="BZ493" s="14" t="str">
        <f t="shared" si="21"/>
        <v/>
      </c>
      <c r="CA493" s="95" t="str">
        <f>IF(BY493="En programación Frcst.",VLOOKUP(AX493,Meses!$A$1:$H$14,3+HLOOKUP(Cronograma!AV493,Meses!$D$1:$G$2,2,FALSE),FALSE),
IF(BY493="En programación",BA493,""))</f>
        <v/>
      </c>
      <c r="CB493" s="95" t="str">
        <f t="shared" si="22"/>
        <v/>
      </c>
      <c r="CC493" s="91" t="str">
        <f>IFERROR(
(VLOOKUP(MONTH(CA493),Meses!$B$3:$C$14,2,FALSE)-DAY(CA493))/VLOOKUP(MONTH(CA493),Meses!$B$3:$C$14,2,FALSE)*CD493,
"")</f>
        <v/>
      </c>
      <c r="CD493" s="92">
        <f t="shared" si="23"/>
        <v>13400</v>
      </c>
    </row>
    <row r="494" spans="1:82" ht="31.8" thickBot="1" x14ac:dyDescent="0.6">
      <c r="A494" s="49" t="s">
        <v>1241</v>
      </c>
      <c r="B494" s="49" t="s">
        <v>1348</v>
      </c>
      <c r="C494" s="49" t="s">
        <v>1349</v>
      </c>
      <c r="D494" s="19" t="s">
        <v>53</v>
      </c>
      <c r="E494" s="21">
        <v>45063</v>
      </c>
      <c r="F494" s="21">
        <v>45138.913819444453</v>
      </c>
      <c r="G494" s="21">
        <v>45072</v>
      </c>
      <c r="H494" s="21">
        <v>45078</v>
      </c>
      <c r="I494" s="21">
        <v>45120</v>
      </c>
      <c r="J494" s="21">
        <v>45120</v>
      </c>
      <c r="K494" s="119" t="s">
        <v>4544</v>
      </c>
      <c r="L494" s="49">
        <v>2023071697</v>
      </c>
      <c r="M494" s="21">
        <v>45119</v>
      </c>
      <c r="N494" s="21">
        <v>45134</v>
      </c>
      <c r="O494" s="19" t="s">
        <v>54</v>
      </c>
      <c r="P494" s="19" t="s">
        <v>54</v>
      </c>
      <c r="Q494" s="19" t="s">
        <v>55</v>
      </c>
      <c r="R494" s="49">
        <v>700</v>
      </c>
      <c r="S494" s="19" t="s">
        <v>4545</v>
      </c>
      <c r="T494" s="19" t="s">
        <v>4545</v>
      </c>
      <c r="U494" s="19" t="e">
        <v>#NAME?</v>
      </c>
      <c r="V494" s="19" t="s">
        <v>80</v>
      </c>
      <c r="W494" s="19" t="s">
        <v>68</v>
      </c>
      <c r="X494" s="23">
        <v>45106</v>
      </c>
      <c r="Y494" s="23">
        <v>45113</v>
      </c>
      <c r="Z494" s="23">
        <v>45106</v>
      </c>
      <c r="AA494" s="23">
        <v>45106</v>
      </c>
      <c r="AB494" s="19" t="s">
        <v>58</v>
      </c>
      <c r="AC494" s="23">
        <v>45109</v>
      </c>
      <c r="AD494" s="49" t="s">
        <v>58</v>
      </c>
      <c r="AE494" s="23">
        <v>45111</v>
      </c>
      <c r="AF494" s="23">
        <v>45113</v>
      </c>
      <c r="AG494" s="23">
        <v>45113</v>
      </c>
      <c r="AH494" s="21">
        <v>45120</v>
      </c>
      <c r="AI494" s="19">
        <v>57</v>
      </c>
      <c r="AJ494" s="19">
        <v>6</v>
      </c>
      <c r="AK494" s="19">
        <v>42</v>
      </c>
      <c r="AL494" s="19" t="s">
        <v>15</v>
      </c>
      <c r="AM494" s="19" t="s">
        <v>4546</v>
      </c>
      <c r="AN494" s="19">
        <v>13</v>
      </c>
      <c r="AO494" s="22"/>
      <c r="AP494" s="19" t="s">
        <v>82</v>
      </c>
      <c r="AQ494" s="19" t="s">
        <v>82</v>
      </c>
      <c r="AR494" s="19" t="s">
        <v>60</v>
      </c>
      <c r="AS494" s="19" t="s">
        <v>55</v>
      </c>
      <c r="AT494" s="19" t="s">
        <v>61</v>
      </c>
      <c r="AU494" s="19" t="s">
        <v>62</v>
      </c>
      <c r="AV494" s="19" t="s">
        <v>63</v>
      </c>
      <c r="AW494" s="19" t="s">
        <v>63</v>
      </c>
      <c r="AX494" s="19" t="s">
        <v>63</v>
      </c>
      <c r="AY494" s="19" t="s">
        <v>64</v>
      </c>
      <c r="AZ494" s="19" t="s">
        <v>3822</v>
      </c>
      <c r="BA494" s="21">
        <v>45134</v>
      </c>
      <c r="BB494" s="19">
        <v>7</v>
      </c>
      <c r="BC494" s="19">
        <v>2023</v>
      </c>
      <c r="BD494" s="19" t="s">
        <v>63</v>
      </c>
      <c r="BE494" s="19" t="s">
        <v>63</v>
      </c>
      <c r="BF494" s="19" t="s">
        <v>63</v>
      </c>
      <c r="BG494" s="19" t="s">
        <v>64</v>
      </c>
      <c r="BH494" s="22" t="s">
        <v>4513</v>
      </c>
      <c r="BI494" s="22" t="s">
        <v>4513</v>
      </c>
      <c r="BJ494" s="22"/>
      <c r="BK494" s="22"/>
      <c r="BL494" s="19" t="s">
        <v>4513</v>
      </c>
      <c r="BM494" s="22" t="s">
        <v>4513</v>
      </c>
      <c r="BN494" s="22" t="s">
        <v>4513</v>
      </c>
      <c r="BO494" s="22"/>
      <c r="BP494" s="22"/>
      <c r="BQ494" s="19" t="s">
        <v>64</v>
      </c>
      <c r="BR494" s="22"/>
      <c r="BS494" s="22"/>
      <c r="BT494" s="19">
        <v>57</v>
      </c>
      <c r="BU494" s="22"/>
      <c r="BV494" s="19"/>
      <c r="BW494" s="19"/>
      <c r="BX494" s="19">
        <v>2023</v>
      </c>
      <c r="BY494" s="95" t="str">
        <f>IFERROR(
IF(OR(AZ494="anulado",AZ494="stand by"),CONCATENATE(AZ494,": ",AT494),
IF(OR(YEAR(BA494)=2022,YEAR(BA494)=2023),CONCATENATE("Se activó en ",YEAR(BA494)),
IF(AND(OR(AZ494="En proceso",AZ494="facturando"),AND(AV494="-",BA494="")),"Por revisar",
IF(BA494="",IF(AV494="NUEVAS",CONCATENATE("Estado: ",AZ494,", ",AV494),
IF(AX494=Meses!$A$3,"Por revisar",
IF(AT494="","Sin registro","En programación Frcst."))),"En programación")))),
"Error")</f>
        <v>Se activó en 2023</v>
      </c>
      <c r="BZ494" s="14" t="str">
        <f t="shared" si="21"/>
        <v/>
      </c>
      <c r="CA494" s="95" t="str">
        <f>IF(BY494="En programación Frcst.",VLOOKUP(AX494,Meses!$A$1:$H$14,3+HLOOKUP(Cronograma!AV494,Meses!$D$1:$G$2,2,FALSE),FALSE),
IF(BY494="En programación",BA494,""))</f>
        <v/>
      </c>
      <c r="CB494" s="95" t="str">
        <f t="shared" si="22"/>
        <v/>
      </c>
      <c r="CC494" s="91" t="str">
        <f>IFERROR(
(VLOOKUP(MONTH(CA494),Meses!$B$3:$C$14,2,FALSE)-DAY(CA494))/VLOOKUP(MONTH(CA494),Meses!$B$3:$C$14,2,FALSE)*CD494,
"")</f>
        <v/>
      </c>
      <c r="CD494" s="92">
        <f t="shared" si="23"/>
        <v>700</v>
      </c>
    </row>
    <row r="495" spans="1:82" ht="31.8" thickBot="1" x14ac:dyDescent="0.6">
      <c r="A495" s="49" t="s">
        <v>1241</v>
      </c>
      <c r="B495" s="49" t="s">
        <v>1350</v>
      </c>
      <c r="C495" s="49" t="s">
        <v>1351</v>
      </c>
      <c r="D495" s="19" t="s">
        <v>53</v>
      </c>
      <c r="E495" s="21">
        <v>45063</v>
      </c>
      <c r="F495" s="21">
        <v>45147.498194444437</v>
      </c>
      <c r="G495" s="21">
        <v>45072</v>
      </c>
      <c r="H495" s="21">
        <v>45078</v>
      </c>
      <c r="I495" s="21">
        <v>45124</v>
      </c>
      <c r="J495" s="21">
        <v>45124</v>
      </c>
      <c r="K495" s="119" t="s">
        <v>4544</v>
      </c>
      <c r="L495" s="49">
        <v>2023071793</v>
      </c>
      <c r="M495" s="21">
        <v>45119</v>
      </c>
      <c r="N495" s="21">
        <v>45134</v>
      </c>
      <c r="O495" s="19" t="s">
        <v>54</v>
      </c>
      <c r="P495" s="19" t="s">
        <v>54</v>
      </c>
      <c r="Q495" s="19" t="s">
        <v>55</v>
      </c>
      <c r="R495" s="49">
        <v>10600</v>
      </c>
      <c r="S495" s="19" t="s">
        <v>4596</v>
      </c>
      <c r="T495" s="19" t="s">
        <v>4596</v>
      </c>
      <c r="U495" s="19" t="e">
        <v>#NAME?</v>
      </c>
      <c r="V495" s="19" t="s">
        <v>136</v>
      </c>
      <c r="W495" s="19" t="s">
        <v>155</v>
      </c>
      <c r="X495" s="23">
        <v>45105</v>
      </c>
      <c r="Y495" s="23">
        <v>45112</v>
      </c>
      <c r="Z495" s="23">
        <v>45105</v>
      </c>
      <c r="AA495" s="23">
        <v>45105</v>
      </c>
      <c r="AB495" s="19" t="s">
        <v>58</v>
      </c>
      <c r="AC495" s="23">
        <v>45108</v>
      </c>
      <c r="AD495" s="23">
        <v>45110</v>
      </c>
      <c r="AE495" s="23">
        <v>45115</v>
      </c>
      <c r="AF495" s="23">
        <v>45117</v>
      </c>
      <c r="AG495" s="23">
        <v>45117</v>
      </c>
      <c r="AH495" s="21">
        <v>45124</v>
      </c>
      <c r="AI495" s="19">
        <v>61</v>
      </c>
      <c r="AJ495" s="19">
        <v>6</v>
      </c>
      <c r="AK495" s="19">
        <v>46</v>
      </c>
      <c r="AL495" s="19" t="s">
        <v>15</v>
      </c>
      <c r="AM495" s="19" t="s">
        <v>4546</v>
      </c>
      <c r="AN495" s="19">
        <v>17</v>
      </c>
      <c r="AO495" s="22"/>
      <c r="AP495" s="19" t="s">
        <v>82</v>
      </c>
      <c r="AQ495" s="19" t="s">
        <v>82</v>
      </c>
      <c r="AR495" s="19" t="s">
        <v>94</v>
      </c>
      <c r="AS495" s="19" t="s">
        <v>55</v>
      </c>
      <c r="AT495" s="19" t="s">
        <v>61</v>
      </c>
      <c r="AU495" s="19" t="s">
        <v>62</v>
      </c>
      <c r="AV495" s="19" t="s">
        <v>63</v>
      </c>
      <c r="AW495" s="19" t="s">
        <v>63</v>
      </c>
      <c r="AX495" s="19" t="s">
        <v>63</v>
      </c>
      <c r="AY495" s="19" t="s">
        <v>64</v>
      </c>
      <c r="AZ495" s="19" t="s">
        <v>3822</v>
      </c>
      <c r="BA495" s="21">
        <v>45134</v>
      </c>
      <c r="BB495" s="19">
        <v>7</v>
      </c>
      <c r="BC495" s="19">
        <v>2023</v>
      </c>
      <c r="BD495" s="19" t="s">
        <v>63</v>
      </c>
      <c r="BE495" s="19" t="s">
        <v>63</v>
      </c>
      <c r="BF495" s="19" t="s">
        <v>63</v>
      </c>
      <c r="BG495" s="19" t="s">
        <v>64</v>
      </c>
      <c r="BH495" s="22" t="s">
        <v>4513</v>
      </c>
      <c r="BI495" s="22" t="s">
        <v>4513</v>
      </c>
      <c r="BJ495" s="22"/>
      <c r="BK495" s="22"/>
      <c r="BL495" s="19" t="s">
        <v>4513</v>
      </c>
      <c r="BM495" s="22" t="s">
        <v>4513</v>
      </c>
      <c r="BN495" s="22" t="s">
        <v>4513</v>
      </c>
      <c r="BO495" s="22"/>
      <c r="BP495" s="22"/>
      <c r="BQ495" s="19" t="s">
        <v>64</v>
      </c>
      <c r="BR495" s="22"/>
      <c r="BS495" s="22"/>
      <c r="BT495" s="19">
        <v>61</v>
      </c>
      <c r="BU495" s="22"/>
      <c r="BV495" s="19"/>
      <c r="BW495" s="19"/>
      <c r="BX495" s="19">
        <v>2023</v>
      </c>
      <c r="BY495" s="95" t="str">
        <f>IFERROR(
IF(OR(AZ495="anulado",AZ495="stand by"),CONCATENATE(AZ495,": ",AT495),
IF(OR(YEAR(BA495)=2022,YEAR(BA495)=2023),CONCATENATE("Se activó en ",YEAR(BA495)),
IF(AND(OR(AZ495="En proceso",AZ495="facturando"),AND(AV495="-",BA495="")),"Por revisar",
IF(BA495="",IF(AV495="NUEVAS",CONCATENATE("Estado: ",AZ495,", ",AV495),
IF(AX495=Meses!$A$3,"Por revisar",
IF(AT495="","Sin registro","En programación Frcst."))),"En programación")))),
"Error")</f>
        <v>Se activó en 2023</v>
      </c>
      <c r="BZ495" s="14" t="str">
        <f t="shared" si="21"/>
        <v/>
      </c>
      <c r="CA495" s="95" t="str">
        <f>IF(BY495="En programación Frcst.",VLOOKUP(AX495,Meses!$A$1:$H$14,3+HLOOKUP(Cronograma!AV495,Meses!$D$1:$G$2,2,FALSE),FALSE),
IF(BY495="En programación",BA495,""))</f>
        <v/>
      </c>
      <c r="CB495" s="95" t="str">
        <f t="shared" si="22"/>
        <v/>
      </c>
      <c r="CC495" s="91" t="str">
        <f>IFERROR(
(VLOOKUP(MONTH(CA495),Meses!$B$3:$C$14,2,FALSE)-DAY(CA495))/VLOOKUP(MONTH(CA495),Meses!$B$3:$C$14,2,FALSE)*CD495,
"")</f>
        <v/>
      </c>
      <c r="CD495" s="92">
        <f t="shared" si="23"/>
        <v>10600</v>
      </c>
    </row>
    <row r="496" spans="1:82" ht="31.8" thickBot="1" x14ac:dyDescent="0.6">
      <c r="A496" s="49" t="s">
        <v>1241</v>
      </c>
      <c r="B496" s="49" t="s">
        <v>1352</v>
      </c>
      <c r="C496" s="49" t="s">
        <v>1353</v>
      </c>
      <c r="D496" s="19" t="s">
        <v>53</v>
      </c>
      <c r="E496" s="21">
        <v>45063</v>
      </c>
      <c r="F496" s="21">
        <v>45147.478958333333</v>
      </c>
      <c r="G496" s="21">
        <v>45072</v>
      </c>
      <c r="H496" s="21">
        <v>45078</v>
      </c>
      <c r="I496" s="21">
        <v>45124</v>
      </c>
      <c r="J496" s="21">
        <v>45124</v>
      </c>
      <c r="K496" s="119" t="s">
        <v>4544</v>
      </c>
      <c r="L496" s="49">
        <v>2023071536</v>
      </c>
      <c r="M496" s="21">
        <v>45119</v>
      </c>
      <c r="N496" s="21">
        <v>45134</v>
      </c>
      <c r="O496" s="19" t="s">
        <v>54</v>
      </c>
      <c r="P496" s="19" t="s">
        <v>54</v>
      </c>
      <c r="Q496" s="19" t="s">
        <v>55</v>
      </c>
      <c r="R496" s="49">
        <v>6580</v>
      </c>
      <c r="S496" s="19" t="s">
        <v>4596</v>
      </c>
      <c r="T496" s="19" t="s">
        <v>4596</v>
      </c>
      <c r="U496" s="19" t="e">
        <v>#NAME?</v>
      </c>
      <c r="V496" s="19" t="s">
        <v>136</v>
      </c>
      <c r="W496" s="19" t="s">
        <v>155</v>
      </c>
      <c r="X496" s="23">
        <v>45105</v>
      </c>
      <c r="Y496" s="23">
        <v>45112</v>
      </c>
      <c r="Z496" s="23">
        <v>45105</v>
      </c>
      <c r="AA496" s="23">
        <v>45105</v>
      </c>
      <c r="AB496" s="19" t="s">
        <v>58</v>
      </c>
      <c r="AC496" s="23">
        <v>45108</v>
      </c>
      <c r="AD496" s="23">
        <v>45110</v>
      </c>
      <c r="AE496" s="23">
        <v>45115</v>
      </c>
      <c r="AF496" s="23">
        <v>45117</v>
      </c>
      <c r="AG496" s="23">
        <v>45117</v>
      </c>
      <c r="AH496" s="21">
        <v>45124</v>
      </c>
      <c r="AI496" s="19">
        <v>61</v>
      </c>
      <c r="AJ496" s="19">
        <v>6</v>
      </c>
      <c r="AK496" s="19">
        <v>46</v>
      </c>
      <c r="AL496" s="19" t="s">
        <v>15</v>
      </c>
      <c r="AM496" s="19" t="s">
        <v>4546</v>
      </c>
      <c r="AN496" s="19">
        <v>17</v>
      </c>
      <c r="AO496" s="22"/>
      <c r="AP496" s="19" t="s">
        <v>82</v>
      </c>
      <c r="AQ496" s="19" t="s">
        <v>82</v>
      </c>
      <c r="AR496" s="19" t="s">
        <v>60</v>
      </c>
      <c r="AS496" s="19" t="s">
        <v>55</v>
      </c>
      <c r="AT496" s="19" t="s">
        <v>61</v>
      </c>
      <c r="AU496" s="19" t="s">
        <v>62</v>
      </c>
      <c r="AV496" s="19" t="s">
        <v>63</v>
      </c>
      <c r="AW496" s="19" t="s">
        <v>63</v>
      </c>
      <c r="AX496" s="19" t="s">
        <v>63</v>
      </c>
      <c r="AY496" s="19" t="s">
        <v>64</v>
      </c>
      <c r="AZ496" s="19" t="s">
        <v>3822</v>
      </c>
      <c r="BA496" s="21">
        <v>45134</v>
      </c>
      <c r="BB496" s="19">
        <v>7</v>
      </c>
      <c r="BC496" s="19">
        <v>2023</v>
      </c>
      <c r="BD496" s="19" t="s">
        <v>63</v>
      </c>
      <c r="BE496" s="19" t="s">
        <v>63</v>
      </c>
      <c r="BF496" s="19" t="s">
        <v>63</v>
      </c>
      <c r="BG496" s="19" t="s">
        <v>64</v>
      </c>
      <c r="BH496" s="22" t="s">
        <v>4513</v>
      </c>
      <c r="BI496" s="22" t="s">
        <v>4513</v>
      </c>
      <c r="BJ496" s="22"/>
      <c r="BK496" s="22"/>
      <c r="BL496" s="19" t="s">
        <v>4513</v>
      </c>
      <c r="BM496" s="22" t="s">
        <v>4513</v>
      </c>
      <c r="BN496" s="22" t="s">
        <v>4513</v>
      </c>
      <c r="BO496" s="22"/>
      <c r="BP496" s="22"/>
      <c r="BQ496" s="19" t="s">
        <v>64</v>
      </c>
      <c r="BR496" s="22"/>
      <c r="BS496" s="22"/>
      <c r="BT496" s="19">
        <v>61</v>
      </c>
      <c r="BU496" s="22"/>
      <c r="BV496" s="19"/>
      <c r="BW496" s="19"/>
      <c r="BX496" s="19">
        <v>2023</v>
      </c>
      <c r="BY496" s="95" t="str">
        <f>IFERROR(
IF(OR(AZ496="anulado",AZ496="stand by"),CONCATENATE(AZ496,": ",AT496),
IF(OR(YEAR(BA496)=2022,YEAR(BA496)=2023),CONCATENATE("Se activó en ",YEAR(BA496)),
IF(AND(OR(AZ496="En proceso",AZ496="facturando"),AND(AV496="-",BA496="")),"Por revisar",
IF(BA496="",IF(AV496="NUEVAS",CONCATENATE("Estado: ",AZ496,", ",AV496),
IF(AX496=Meses!$A$3,"Por revisar",
IF(AT496="","Sin registro","En programación Frcst."))),"En programación")))),
"Error")</f>
        <v>Se activó en 2023</v>
      </c>
      <c r="BZ496" s="14" t="str">
        <f t="shared" si="21"/>
        <v/>
      </c>
      <c r="CA496" s="95" t="str">
        <f>IF(BY496="En programación Frcst.",VLOOKUP(AX496,Meses!$A$1:$H$14,3+HLOOKUP(Cronograma!AV496,Meses!$D$1:$G$2,2,FALSE),FALSE),
IF(BY496="En programación",BA496,""))</f>
        <v/>
      </c>
      <c r="CB496" s="95" t="str">
        <f t="shared" si="22"/>
        <v/>
      </c>
      <c r="CC496" s="91" t="str">
        <f>IFERROR(
(VLOOKUP(MONTH(CA496),Meses!$B$3:$C$14,2,FALSE)-DAY(CA496))/VLOOKUP(MONTH(CA496),Meses!$B$3:$C$14,2,FALSE)*CD496,
"")</f>
        <v/>
      </c>
      <c r="CD496" s="92">
        <f t="shared" si="23"/>
        <v>6580</v>
      </c>
    </row>
    <row r="497" spans="1:82" ht="31.8" thickBot="1" x14ac:dyDescent="0.6">
      <c r="A497" s="49" t="s">
        <v>1241</v>
      </c>
      <c r="B497" s="49" t="s">
        <v>1354</v>
      </c>
      <c r="C497" s="49" t="s">
        <v>1355</v>
      </c>
      <c r="D497" s="19" t="s">
        <v>53</v>
      </c>
      <c r="E497" s="21">
        <v>45063</v>
      </c>
      <c r="F497" s="21">
        <v>45139.356203703697</v>
      </c>
      <c r="G497" s="21">
        <v>45072</v>
      </c>
      <c r="H497" s="21">
        <v>45078</v>
      </c>
      <c r="I497" s="21">
        <v>45120</v>
      </c>
      <c r="J497" s="21">
        <v>45120</v>
      </c>
      <c r="K497" s="119" t="s">
        <v>4544</v>
      </c>
      <c r="L497" s="49">
        <v>2023071699</v>
      </c>
      <c r="M497" s="21">
        <v>45119</v>
      </c>
      <c r="N497" s="21">
        <v>45134</v>
      </c>
      <c r="O497" s="19" t="s">
        <v>54</v>
      </c>
      <c r="P497" s="19" t="s">
        <v>54</v>
      </c>
      <c r="Q497" s="19" t="s">
        <v>55</v>
      </c>
      <c r="R497" s="49">
        <v>409</v>
      </c>
      <c r="S497" s="19" t="s">
        <v>4545</v>
      </c>
      <c r="T497" s="19" t="s">
        <v>4545</v>
      </c>
      <c r="U497" s="19" t="e">
        <v>#NAME?</v>
      </c>
      <c r="V497" s="19" t="s">
        <v>80</v>
      </c>
      <c r="W497" s="19" t="s">
        <v>68</v>
      </c>
      <c r="X497" s="23">
        <v>45106</v>
      </c>
      <c r="Y497" s="23">
        <v>45113</v>
      </c>
      <c r="Z497" s="23">
        <v>45106</v>
      </c>
      <c r="AA497" s="23">
        <v>45106</v>
      </c>
      <c r="AB497" s="19" t="s">
        <v>58</v>
      </c>
      <c r="AC497" s="23">
        <v>45109</v>
      </c>
      <c r="AD497" s="49" t="s">
        <v>58</v>
      </c>
      <c r="AE497" s="23">
        <v>45111</v>
      </c>
      <c r="AF497" s="23">
        <v>45113</v>
      </c>
      <c r="AG497" s="23">
        <v>45113</v>
      </c>
      <c r="AH497" s="21">
        <v>45120</v>
      </c>
      <c r="AI497" s="19">
        <v>57</v>
      </c>
      <c r="AJ497" s="19">
        <v>6</v>
      </c>
      <c r="AK497" s="19">
        <v>42</v>
      </c>
      <c r="AL497" s="19" t="s">
        <v>15</v>
      </c>
      <c r="AM497" s="19" t="s">
        <v>4546</v>
      </c>
      <c r="AN497" s="19">
        <v>13</v>
      </c>
      <c r="AO497" s="22"/>
      <c r="AP497" s="19" t="s">
        <v>82</v>
      </c>
      <c r="AQ497" s="19" t="s">
        <v>82</v>
      </c>
      <c r="AR497" s="19" t="s">
        <v>60</v>
      </c>
      <c r="AS497" s="19" t="s">
        <v>55</v>
      </c>
      <c r="AT497" s="19" t="s">
        <v>61</v>
      </c>
      <c r="AU497" s="19" t="s">
        <v>62</v>
      </c>
      <c r="AV497" s="19" t="s">
        <v>63</v>
      </c>
      <c r="AW497" s="19" t="s">
        <v>63</v>
      </c>
      <c r="AX497" s="19" t="s">
        <v>63</v>
      </c>
      <c r="AY497" s="19" t="s">
        <v>64</v>
      </c>
      <c r="AZ497" s="19" t="s">
        <v>3822</v>
      </c>
      <c r="BA497" s="21">
        <v>45134</v>
      </c>
      <c r="BB497" s="19">
        <v>7</v>
      </c>
      <c r="BC497" s="19">
        <v>2023</v>
      </c>
      <c r="BD497" s="19" t="s">
        <v>63</v>
      </c>
      <c r="BE497" s="19" t="s">
        <v>63</v>
      </c>
      <c r="BF497" s="19" t="s">
        <v>63</v>
      </c>
      <c r="BG497" s="19" t="s">
        <v>64</v>
      </c>
      <c r="BH497" s="22" t="s">
        <v>4513</v>
      </c>
      <c r="BI497" s="22" t="s">
        <v>4513</v>
      </c>
      <c r="BJ497" s="22"/>
      <c r="BK497" s="22"/>
      <c r="BL497" s="19" t="s">
        <v>4513</v>
      </c>
      <c r="BM497" s="22" t="s">
        <v>4513</v>
      </c>
      <c r="BN497" s="22" t="s">
        <v>4513</v>
      </c>
      <c r="BO497" s="22"/>
      <c r="BP497" s="22"/>
      <c r="BQ497" s="19" t="s">
        <v>64</v>
      </c>
      <c r="BR497" s="22"/>
      <c r="BS497" s="22"/>
      <c r="BT497" s="19">
        <v>57</v>
      </c>
      <c r="BU497" s="22"/>
      <c r="BV497" s="19"/>
      <c r="BW497" s="19"/>
      <c r="BX497" s="19">
        <v>2023</v>
      </c>
      <c r="BY497" s="95" t="str">
        <f>IFERROR(
IF(OR(AZ497="anulado",AZ497="stand by"),CONCATENATE(AZ497,": ",AT497),
IF(OR(YEAR(BA497)=2022,YEAR(BA497)=2023),CONCATENATE("Se activó en ",YEAR(BA497)),
IF(AND(OR(AZ497="En proceso",AZ497="facturando"),AND(AV497="-",BA497="")),"Por revisar",
IF(BA497="",IF(AV497="NUEVAS",CONCATENATE("Estado: ",AZ497,", ",AV497),
IF(AX497=Meses!$A$3,"Por revisar",
IF(AT497="","Sin registro","En programación Frcst."))),"En programación")))),
"Error")</f>
        <v>Se activó en 2023</v>
      </c>
      <c r="BZ497" s="14" t="str">
        <f t="shared" si="21"/>
        <v/>
      </c>
      <c r="CA497" s="95" t="str">
        <f>IF(BY497="En programación Frcst.",VLOOKUP(AX497,Meses!$A$1:$H$14,3+HLOOKUP(Cronograma!AV497,Meses!$D$1:$G$2,2,FALSE),FALSE),
IF(BY497="En programación",BA497,""))</f>
        <v/>
      </c>
      <c r="CB497" s="95" t="str">
        <f t="shared" si="22"/>
        <v/>
      </c>
      <c r="CC497" s="91" t="str">
        <f>IFERROR(
(VLOOKUP(MONTH(CA497),Meses!$B$3:$C$14,2,FALSE)-DAY(CA497))/VLOOKUP(MONTH(CA497),Meses!$B$3:$C$14,2,FALSE)*CD497,
"")</f>
        <v/>
      </c>
      <c r="CD497" s="92">
        <f t="shared" si="23"/>
        <v>409</v>
      </c>
    </row>
    <row r="498" spans="1:82" ht="31.8" thickBot="1" x14ac:dyDescent="0.6">
      <c r="A498" s="49" t="s">
        <v>1241</v>
      </c>
      <c r="B498" s="49" t="s">
        <v>1356</v>
      </c>
      <c r="C498" s="49" t="s">
        <v>1357</v>
      </c>
      <c r="D498" s="19" t="s">
        <v>53</v>
      </c>
      <c r="E498" s="21">
        <v>45063</v>
      </c>
      <c r="F498" s="21">
        <v>45139.367534722223</v>
      </c>
      <c r="G498" s="21">
        <v>45072</v>
      </c>
      <c r="H498" s="21">
        <v>45078</v>
      </c>
      <c r="I498" s="21">
        <v>45120</v>
      </c>
      <c r="J498" s="21">
        <v>45120</v>
      </c>
      <c r="K498" s="119" t="s">
        <v>4544</v>
      </c>
      <c r="L498" s="49">
        <v>2023071727</v>
      </c>
      <c r="M498" s="21">
        <v>45119</v>
      </c>
      <c r="N498" s="21">
        <v>45134</v>
      </c>
      <c r="O498" s="19" t="s">
        <v>54</v>
      </c>
      <c r="P498" s="19" t="s">
        <v>54</v>
      </c>
      <c r="Q498" s="19" t="s">
        <v>55</v>
      </c>
      <c r="R498" s="49">
        <v>18</v>
      </c>
      <c r="S498" s="19" t="s">
        <v>4545</v>
      </c>
      <c r="T498" s="19" t="s">
        <v>4545</v>
      </c>
      <c r="U498" s="19" t="e">
        <v>#NAME?</v>
      </c>
      <c r="V498" s="19" t="s">
        <v>80</v>
      </c>
      <c r="W498" s="19" t="s">
        <v>68</v>
      </c>
      <c r="X498" s="23">
        <v>45106</v>
      </c>
      <c r="Y498" s="23">
        <v>45113</v>
      </c>
      <c r="Z498" s="23">
        <v>45106</v>
      </c>
      <c r="AA498" s="23">
        <v>45106</v>
      </c>
      <c r="AB498" s="19" t="s">
        <v>58</v>
      </c>
      <c r="AC498" s="23">
        <v>45109</v>
      </c>
      <c r="AD498" s="49" t="s">
        <v>58</v>
      </c>
      <c r="AE498" s="23">
        <v>45111</v>
      </c>
      <c r="AF498" s="23">
        <v>45113</v>
      </c>
      <c r="AG498" s="23">
        <v>45113</v>
      </c>
      <c r="AH498" s="21">
        <v>45120</v>
      </c>
      <c r="AI498" s="19">
        <v>57</v>
      </c>
      <c r="AJ498" s="19">
        <v>6</v>
      </c>
      <c r="AK498" s="19">
        <v>42</v>
      </c>
      <c r="AL498" s="19" t="s">
        <v>15</v>
      </c>
      <c r="AM498" s="19" t="s">
        <v>4546</v>
      </c>
      <c r="AN498" s="19">
        <v>13</v>
      </c>
      <c r="AO498" s="22"/>
      <c r="AP498" s="19" t="s">
        <v>82</v>
      </c>
      <c r="AQ498" s="19" t="s">
        <v>82</v>
      </c>
      <c r="AR498" s="19" t="s">
        <v>60</v>
      </c>
      <c r="AS498" s="19" t="s">
        <v>55</v>
      </c>
      <c r="AT498" s="19" t="s">
        <v>61</v>
      </c>
      <c r="AU498" s="19" t="s">
        <v>62</v>
      </c>
      <c r="AV498" s="19" t="s">
        <v>63</v>
      </c>
      <c r="AW498" s="19" t="s">
        <v>63</v>
      </c>
      <c r="AX498" s="19" t="s">
        <v>63</v>
      </c>
      <c r="AY498" s="19" t="s">
        <v>64</v>
      </c>
      <c r="AZ498" s="19" t="s">
        <v>3822</v>
      </c>
      <c r="BA498" s="21">
        <v>45134</v>
      </c>
      <c r="BB498" s="19">
        <v>7</v>
      </c>
      <c r="BC498" s="19">
        <v>2023</v>
      </c>
      <c r="BD498" s="19" t="s">
        <v>63</v>
      </c>
      <c r="BE498" s="19" t="s">
        <v>63</v>
      </c>
      <c r="BF498" s="19" t="s">
        <v>63</v>
      </c>
      <c r="BG498" s="19" t="s">
        <v>64</v>
      </c>
      <c r="BH498" s="22" t="s">
        <v>4513</v>
      </c>
      <c r="BI498" s="22" t="s">
        <v>4513</v>
      </c>
      <c r="BJ498" s="22"/>
      <c r="BK498" s="22"/>
      <c r="BL498" s="19" t="s">
        <v>4513</v>
      </c>
      <c r="BM498" s="22" t="s">
        <v>4513</v>
      </c>
      <c r="BN498" s="22" t="s">
        <v>4513</v>
      </c>
      <c r="BO498" s="22"/>
      <c r="BP498" s="22"/>
      <c r="BQ498" s="19" t="s">
        <v>64</v>
      </c>
      <c r="BR498" s="22"/>
      <c r="BS498" s="22"/>
      <c r="BT498" s="19">
        <v>57</v>
      </c>
      <c r="BU498" s="22"/>
      <c r="BV498" s="19"/>
      <c r="BW498" s="19"/>
      <c r="BX498" s="19">
        <v>2023</v>
      </c>
      <c r="BY498" s="95" t="str">
        <f>IFERROR(
IF(OR(AZ498="anulado",AZ498="stand by"),CONCATENATE(AZ498,": ",AT498),
IF(OR(YEAR(BA498)=2022,YEAR(BA498)=2023),CONCATENATE("Se activó en ",YEAR(BA498)),
IF(AND(OR(AZ498="En proceso",AZ498="facturando"),AND(AV498="-",BA498="")),"Por revisar",
IF(BA498="",IF(AV498="NUEVAS",CONCATENATE("Estado: ",AZ498,", ",AV498),
IF(AX498=Meses!$A$3,"Por revisar",
IF(AT498="","Sin registro","En programación Frcst."))),"En programación")))),
"Error")</f>
        <v>Se activó en 2023</v>
      </c>
      <c r="BZ498" s="14" t="str">
        <f t="shared" si="21"/>
        <v/>
      </c>
      <c r="CA498" s="95" t="str">
        <f>IF(BY498="En programación Frcst.",VLOOKUP(AX498,Meses!$A$1:$H$14,3+HLOOKUP(Cronograma!AV498,Meses!$D$1:$G$2,2,FALSE),FALSE),
IF(BY498="En programación",BA498,""))</f>
        <v/>
      </c>
      <c r="CB498" s="95" t="str">
        <f t="shared" si="22"/>
        <v/>
      </c>
      <c r="CC498" s="91" t="str">
        <f>IFERROR(
(VLOOKUP(MONTH(CA498),Meses!$B$3:$C$14,2,FALSE)-DAY(CA498))/VLOOKUP(MONTH(CA498),Meses!$B$3:$C$14,2,FALSE)*CD498,
"")</f>
        <v/>
      </c>
      <c r="CD498" s="92">
        <f t="shared" si="23"/>
        <v>18</v>
      </c>
    </row>
    <row r="499" spans="1:82" ht="31.8" thickBot="1" x14ac:dyDescent="0.6">
      <c r="A499" s="49" t="s">
        <v>1241</v>
      </c>
      <c r="B499" s="49" t="s">
        <v>1358</v>
      </c>
      <c r="C499" s="49" t="s">
        <v>1359</v>
      </c>
      <c r="D499" s="19" t="s">
        <v>53</v>
      </c>
      <c r="E499" s="21">
        <v>45063</v>
      </c>
      <c r="F499" s="21">
        <v>45139.386493055557</v>
      </c>
      <c r="G499" s="21">
        <v>45072</v>
      </c>
      <c r="H499" s="21">
        <v>45078</v>
      </c>
      <c r="I499" s="21">
        <v>45120</v>
      </c>
      <c r="J499" s="21">
        <v>45120</v>
      </c>
      <c r="K499" s="119" t="s">
        <v>4544</v>
      </c>
      <c r="L499" s="49">
        <v>2023071707</v>
      </c>
      <c r="M499" s="21">
        <v>45119</v>
      </c>
      <c r="N499" s="21">
        <v>45134</v>
      </c>
      <c r="O499" s="19" t="s">
        <v>54</v>
      </c>
      <c r="P499" s="19" t="s">
        <v>54</v>
      </c>
      <c r="Q499" s="19" t="s">
        <v>55</v>
      </c>
      <c r="R499" s="49">
        <v>3</v>
      </c>
      <c r="S499" s="19" t="s">
        <v>4545</v>
      </c>
      <c r="T499" s="19" t="s">
        <v>4545</v>
      </c>
      <c r="U499" s="19" t="e">
        <v>#NAME?</v>
      </c>
      <c r="V499" s="19" t="s">
        <v>80</v>
      </c>
      <c r="W499" s="19" t="s">
        <v>68</v>
      </c>
      <c r="X499" s="23">
        <v>45106</v>
      </c>
      <c r="Y499" s="23">
        <v>45113</v>
      </c>
      <c r="Z499" s="23">
        <v>45106</v>
      </c>
      <c r="AA499" s="23">
        <v>45106</v>
      </c>
      <c r="AB499" s="19" t="s">
        <v>58</v>
      </c>
      <c r="AC499" s="23">
        <v>45109</v>
      </c>
      <c r="AD499" s="49" t="s">
        <v>58</v>
      </c>
      <c r="AE499" s="23">
        <v>45111</v>
      </c>
      <c r="AF499" s="23">
        <v>45113</v>
      </c>
      <c r="AG499" s="23">
        <v>45113</v>
      </c>
      <c r="AH499" s="21">
        <v>45120</v>
      </c>
      <c r="AI499" s="19">
        <v>57</v>
      </c>
      <c r="AJ499" s="19">
        <v>6</v>
      </c>
      <c r="AK499" s="19">
        <v>42</v>
      </c>
      <c r="AL499" s="19" t="s">
        <v>15</v>
      </c>
      <c r="AM499" s="19" t="s">
        <v>4546</v>
      </c>
      <c r="AN499" s="19">
        <v>13</v>
      </c>
      <c r="AO499" s="22"/>
      <c r="AP499" s="19" t="s">
        <v>82</v>
      </c>
      <c r="AQ499" s="19" t="s">
        <v>82</v>
      </c>
      <c r="AR499" s="19" t="s">
        <v>60</v>
      </c>
      <c r="AS499" s="19" t="s">
        <v>55</v>
      </c>
      <c r="AT499" s="19" t="s">
        <v>61</v>
      </c>
      <c r="AU499" s="19" t="s">
        <v>62</v>
      </c>
      <c r="AV499" s="19" t="s">
        <v>63</v>
      </c>
      <c r="AW499" s="19" t="s">
        <v>63</v>
      </c>
      <c r="AX499" s="19" t="s">
        <v>63</v>
      </c>
      <c r="AY499" s="19" t="s">
        <v>64</v>
      </c>
      <c r="AZ499" s="19" t="s">
        <v>3822</v>
      </c>
      <c r="BA499" s="21">
        <v>45134</v>
      </c>
      <c r="BB499" s="19">
        <v>7</v>
      </c>
      <c r="BC499" s="19">
        <v>2023</v>
      </c>
      <c r="BD499" s="19" t="s">
        <v>63</v>
      </c>
      <c r="BE499" s="19" t="s">
        <v>63</v>
      </c>
      <c r="BF499" s="19" t="s">
        <v>63</v>
      </c>
      <c r="BG499" s="19" t="s">
        <v>64</v>
      </c>
      <c r="BH499" s="22" t="s">
        <v>4513</v>
      </c>
      <c r="BI499" s="22" t="s">
        <v>4513</v>
      </c>
      <c r="BJ499" s="22"/>
      <c r="BK499" s="22"/>
      <c r="BL499" s="19" t="s">
        <v>4513</v>
      </c>
      <c r="BM499" s="22" t="s">
        <v>4513</v>
      </c>
      <c r="BN499" s="22" t="s">
        <v>4513</v>
      </c>
      <c r="BO499" s="22"/>
      <c r="BP499" s="22"/>
      <c r="BQ499" s="19" t="s">
        <v>64</v>
      </c>
      <c r="BR499" s="22"/>
      <c r="BS499" s="22"/>
      <c r="BT499" s="19">
        <v>57</v>
      </c>
      <c r="BU499" s="22"/>
      <c r="BV499" s="19"/>
      <c r="BW499" s="19"/>
      <c r="BX499" s="19">
        <v>2023</v>
      </c>
      <c r="BY499" s="95" t="str">
        <f>IFERROR(
IF(OR(AZ499="anulado",AZ499="stand by"),CONCATENATE(AZ499,": ",AT499),
IF(OR(YEAR(BA499)=2022,YEAR(BA499)=2023),CONCATENATE("Se activó en ",YEAR(BA499)),
IF(AND(OR(AZ499="En proceso",AZ499="facturando"),AND(AV499="-",BA499="")),"Por revisar",
IF(BA499="",IF(AV499="NUEVAS",CONCATENATE("Estado: ",AZ499,", ",AV499),
IF(AX499=Meses!$A$3,"Por revisar",
IF(AT499="","Sin registro","En programación Frcst."))),"En programación")))),
"Error")</f>
        <v>Se activó en 2023</v>
      </c>
      <c r="BZ499" s="14" t="str">
        <f t="shared" si="21"/>
        <v/>
      </c>
      <c r="CA499" s="95" t="str">
        <f>IF(BY499="En programación Frcst.",VLOOKUP(AX499,Meses!$A$1:$H$14,3+HLOOKUP(Cronograma!AV499,Meses!$D$1:$G$2,2,FALSE),FALSE),
IF(BY499="En programación",BA499,""))</f>
        <v/>
      </c>
      <c r="CB499" s="95" t="str">
        <f t="shared" si="22"/>
        <v/>
      </c>
      <c r="CC499" s="91" t="str">
        <f>IFERROR(
(VLOOKUP(MONTH(CA499),Meses!$B$3:$C$14,2,FALSE)-DAY(CA499))/VLOOKUP(MONTH(CA499),Meses!$B$3:$C$14,2,FALSE)*CD499,
"")</f>
        <v/>
      </c>
      <c r="CD499" s="92">
        <f t="shared" si="23"/>
        <v>3</v>
      </c>
    </row>
    <row r="500" spans="1:82" ht="31.8" thickBot="1" x14ac:dyDescent="0.6">
      <c r="A500" s="49" t="s">
        <v>1241</v>
      </c>
      <c r="B500" s="49" t="s">
        <v>1360</v>
      </c>
      <c r="C500" s="49" t="s">
        <v>1361</v>
      </c>
      <c r="D500" s="19" t="s">
        <v>53</v>
      </c>
      <c r="E500" s="21">
        <v>45063</v>
      </c>
      <c r="F500" s="21">
        <v>45139.380729166667</v>
      </c>
      <c r="G500" s="21">
        <v>45072</v>
      </c>
      <c r="H500" s="21">
        <v>45078</v>
      </c>
      <c r="I500" s="21">
        <v>45120</v>
      </c>
      <c r="J500" s="21">
        <v>45120</v>
      </c>
      <c r="K500" s="119" t="s">
        <v>4544</v>
      </c>
      <c r="L500" s="49">
        <v>2023071712</v>
      </c>
      <c r="M500" s="21">
        <v>45119</v>
      </c>
      <c r="N500" s="21">
        <v>45134</v>
      </c>
      <c r="O500" s="19" t="s">
        <v>54</v>
      </c>
      <c r="P500" s="19" t="s">
        <v>54</v>
      </c>
      <c r="Q500" s="19" t="s">
        <v>55</v>
      </c>
      <c r="R500" s="49">
        <v>19</v>
      </c>
      <c r="S500" s="19" t="s">
        <v>4545</v>
      </c>
      <c r="T500" s="19" t="s">
        <v>4545</v>
      </c>
      <c r="U500" s="19" t="e">
        <v>#NAME?</v>
      </c>
      <c r="V500" s="19" t="s">
        <v>80</v>
      </c>
      <c r="W500" s="19" t="s">
        <v>68</v>
      </c>
      <c r="X500" s="23">
        <v>45106</v>
      </c>
      <c r="Y500" s="23">
        <v>45113</v>
      </c>
      <c r="Z500" s="23">
        <v>45106</v>
      </c>
      <c r="AA500" s="23">
        <v>45106</v>
      </c>
      <c r="AB500" s="19" t="s">
        <v>58</v>
      </c>
      <c r="AC500" s="23">
        <v>45109</v>
      </c>
      <c r="AD500" s="49" t="s">
        <v>58</v>
      </c>
      <c r="AE500" s="23">
        <v>45111</v>
      </c>
      <c r="AF500" s="23">
        <v>45113</v>
      </c>
      <c r="AG500" s="23">
        <v>45113</v>
      </c>
      <c r="AH500" s="21">
        <v>45120</v>
      </c>
      <c r="AI500" s="19">
        <v>57</v>
      </c>
      <c r="AJ500" s="19">
        <v>6</v>
      </c>
      <c r="AK500" s="19">
        <v>42</v>
      </c>
      <c r="AL500" s="19" t="s">
        <v>15</v>
      </c>
      <c r="AM500" s="19" t="s">
        <v>4546</v>
      </c>
      <c r="AN500" s="19">
        <v>13</v>
      </c>
      <c r="AO500" s="22"/>
      <c r="AP500" s="19" t="s">
        <v>82</v>
      </c>
      <c r="AQ500" s="19" t="s">
        <v>82</v>
      </c>
      <c r="AR500" s="19" t="s">
        <v>60</v>
      </c>
      <c r="AS500" s="19" t="s">
        <v>55</v>
      </c>
      <c r="AT500" s="19" t="s">
        <v>61</v>
      </c>
      <c r="AU500" s="19" t="s">
        <v>62</v>
      </c>
      <c r="AV500" s="19" t="s">
        <v>63</v>
      </c>
      <c r="AW500" s="19" t="s">
        <v>63</v>
      </c>
      <c r="AX500" s="19" t="s">
        <v>63</v>
      </c>
      <c r="AY500" s="19" t="s">
        <v>64</v>
      </c>
      <c r="AZ500" s="19" t="s">
        <v>3822</v>
      </c>
      <c r="BA500" s="21">
        <v>45134</v>
      </c>
      <c r="BB500" s="19">
        <v>7</v>
      </c>
      <c r="BC500" s="19">
        <v>2023</v>
      </c>
      <c r="BD500" s="19" t="s">
        <v>63</v>
      </c>
      <c r="BE500" s="19" t="s">
        <v>63</v>
      </c>
      <c r="BF500" s="19" t="s">
        <v>63</v>
      </c>
      <c r="BG500" s="19" t="s">
        <v>64</v>
      </c>
      <c r="BH500" s="22" t="s">
        <v>4513</v>
      </c>
      <c r="BI500" s="22" t="s">
        <v>4513</v>
      </c>
      <c r="BJ500" s="22"/>
      <c r="BK500" s="22"/>
      <c r="BL500" s="19" t="s">
        <v>4513</v>
      </c>
      <c r="BM500" s="22" t="s">
        <v>4513</v>
      </c>
      <c r="BN500" s="22" t="s">
        <v>4513</v>
      </c>
      <c r="BO500" s="22"/>
      <c r="BP500" s="22"/>
      <c r="BQ500" s="19" t="s">
        <v>64</v>
      </c>
      <c r="BR500" s="22"/>
      <c r="BS500" s="22"/>
      <c r="BT500" s="19">
        <v>57</v>
      </c>
      <c r="BU500" s="22"/>
      <c r="BV500" s="19"/>
      <c r="BW500" s="19"/>
      <c r="BX500" s="19">
        <v>2023</v>
      </c>
      <c r="BY500" s="95" t="str">
        <f>IFERROR(
IF(OR(AZ500="anulado",AZ500="stand by"),CONCATENATE(AZ500,": ",AT500),
IF(OR(YEAR(BA500)=2022,YEAR(BA500)=2023),CONCATENATE("Se activó en ",YEAR(BA500)),
IF(AND(OR(AZ500="En proceso",AZ500="facturando"),AND(AV500="-",BA500="")),"Por revisar",
IF(BA500="",IF(AV500="NUEVAS",CONCATENATE("Estado: ",AZ500,", ",AV500),
IF(AX500=Meses!$A$3,"Por revisar",
IF(AT500="","Sin registro","En programación Frcst."))),"En programación")))),
"Error")</f>
        <v>Se activó en 2023</v>
      </c>
      <c r="BZ500" s="14" t="str">
        <f t="shared" si="21"/>
        <v/>
      </c>
      <c r="CA500" s="95" t="str">
        <f>IF(BY500="En programación Frcst.",VLOOKUP(AX500,Meses!$A$1:$H$14,3+HLOOKUP(Cronograma!AV500,Meses!$D$1:$G$2,2,FALSE),FALSE),
IF(BY500="En programación",BA500,""))</f>
        <v/>
      </c>
      <c r="CB500" s="95" t="str">
        <f t="shared" si="22"/>
        <v/>
      </c>
      <c r="CC500" s="91" t="str">
        <f>IFERROR(
(VLOOKUP(MONTH(CA500),Meses!$B$3:$C$14,2,FALSE)-DAY(CA500))/VLOOKUP(MONTH(CA500),Meses!$B$3:$C$14,2,FALSE)*CD500,
"")</f>
        <v/>
      </c>
      <c r="CD500" s="92">
        <f t="shared" si="23"/>
        <v>19</v>
      </c>
    </row>
    <row r="501" spans="1:82" ht="31.8" thickBot="1" x14ac:dyDescent="0.6">
      <c r="A501" s="49" t="s">
        <v>1241</v>
      </c>
      <c r="B501" s="49" t="s">
        <v>1362</v>
      </c>
      <c r="C501" s="49" t="s">
        <v>1363</v>
      </c>
      <c r="D501" s="19" t="s">
        <v>53</v>
      </c>
      <c r="E501" s="21">
        <v>45063</v>
      </c>
      <c r="F501" s="21">
        <v>45139.376956018517</v>
      </c>
      <c r="G501" s="21">
        <v>45072</v>
      </c>
      <c r="H501" s="21">
        <v>45078</v>
      </c>
      <c r="I501" s="21">
        <v>45120</v>
      </c>
      <c r="J501" s="21">
        <v>45120</v>
      </c>
      <c r="K501" s="119" t="s">
        <v>4544</v>
      </c>
      <c r="L501" s="49">
        <v>2023071717</v>
      </c>
      <c r="M501" s="21">
        <v>45119</v>
      </c>
      <c r="N501" s="21">
        <v>45134</v>
      </c>
      <c r="O501" s="19" t="s">
        <v>54</v>
      </c>
      <c r="P501" s="19" t="s">
        <v>54</v>
      </c>
      <c r="Q501" s="19" t="s">
        <v>55</v>
      </c>
      <c r="R501" s="49">
        <v>0</v>
      </c>
      <c r="S501" s="19" t="s">
        <v>4545</v>
      </c>
      <c r="T501" s="19" t="s">
        <v>4545</v>
      </c>
      <c r="U501" s="19" t="e">
        <v>#NAME?</v>
      </c>
      <c r="V501" s="19" t="s">
        <v>80</v>
      </c>
      <c r="W501" s="19" t="s">
        <v>68</v>
      </c>
      <c r="X501" s="23">
        <v>45106</v>
      </c>
      <c r="Y501" s="23">
        <v>45113</v>
      </c>
      <c r="Z501" s="23">
        <v>45106</v>
      </c>
      <c r="AA501" s="23">
        <v>45106</v>
      </c>
      <c r="AB501" s="19" t="s">
        <v>58</v>
      </c>
      <c r="AC501" s="23">
        <v>45109</v>
      </c>
      <c r="AD501" s="49" t="s">
        <v>58</v>
      </c>
      <c r="AE501" s="23">
        <v>45111</v>
      </c>
      <c r="AF501" s="23">
        <v>45113</v>
      </c>
      <c r="AG501" s="23">
        <v>45113</v>
      </c>
      <c r="AH501" s="21">
        <v>45120</v>
      </c>
      <c r="AI501" s="19">
        <v>57</v>
      </c>
      <c r="AJ501" s="19">
        <v>6</v>
      </c>
      <c r="AK501" s="19">
        <v>42</v>
      </c>
      <c r="AL501" s="19" t="s">
        <v>15</v>
      </c>
      <c r="AM501" s="19" t="s">
        <v>4546</v>
      </c>
      <c r="AN501" s="19">
        <v>13</v>
      </c>
      <c r="AO501" s="22"/>
      <c r="AP501" s="19" t="s">
        <v>82</v>
      </c>
      <c r="AQ501" s="19" t="s">
        <v>82</v>
      </c>
      <c r="AR501" s="19" t="s">
        <v>60</v>
      </c>
      <c r="AS501" s="19" t="s">
        <v>55</v>
      </c>
      <c r="AT501" s="19" t="s">
        <v>61</v>
      </c>
      <c r="AU501" s="19" t="s">
        <v>62</v>
      </c>
      <c r="AV501" s="19" t="s">
        <v>63</v>
      </c>
      <c r="AW501" s="19" t="s">
        <v>63</v>
      </c>
      <c r="AX501" s="19" t="s">
        <v>63</v>
      </c>
      <c r="AY501" s="19" t="s">
        <v>64</v>
      </c>
      <c r="AZ501" s="19" t="s">
        <v>3822</v>
      </c>
      <c r="BA501" s="21">
        <v>45134</v>
      </c>
      <c r="BB501" s="19">
        <v>7</v>
      </c>
      <c r="BC501" s="19">
        <v>2023</v>
      </c>
      <c r="BD501" s="19" t="s">
        <v>63</v>
      </c>
      <c r="BE501" s="19" t="s">
        <v>63</v>
      </c>
      <c r="BF501" s="19" t="s">
        <v>63</v>
      </c>
      <c r="BG501" s="19" t="s">
        <v>64</v>
      </c>
      <c r="BH501" s="22" t="s">
        <v>4513</v>
      </c>
      <c r="BI501" s="22" t="s">
        <v>4513</v>
      </c>
      <c r="BJ501" s="22"/>
      <c r="BK501" s="22"/>
      <c r="BL501" s="19" t="s">
        <v>4513</v>
      </c>
      <c r="BM501" s="22" t="s">
        <v>4513</v>
      </c>
      <c r="BN501" s="22" t="s">
        <v>4513</v>
      </c>
      <c r="BO501" s="22"/>
      <c r="BP501" s="22"/>
      <c r="BQ501" s="19" t="s">
        <v>64</v>
      </c>
      <c r="BR501" s="22"/>
      <c r="BS501" s="22"/>
      <c r="BT501" s="19">
        <v>57</v>
      </c>
      <c r="BU501" s="22"/>
      <c r="BV501" s="19"/>
      <c r="BW501" s="19"/>
      <c r="BX501" s="19">
        <v>2023</v>
      </c>
      <c r="BY501" s="95" t="str">
        <f>IFERROR(
IF(OR(AZ501="anulado",AZ501="stand by"),CONCATENATE(AZ501,": ",AT501),
IF(OR(YEAR(BA501)=2022,YEAR(BA501)=2023),CONCATENATE("Se activó en ",YEAR(BA501)),
IF(AND(OR(AZ501="En proceso",AZ501="facturando"),AND(AV501="-",BA501="")),"Por revisar",
IF(BA501="",IF(AV501="NUEVAS",CONCATENATE("Estado: ",AZ501,", ",AV501),
IF(AX501=Meses!$A$3,"Por revisar",
IF(AT501="","Sin registro","En programación Frcst."))),"En programación")))),
"Error")</f>
        <v>Se activó en 2023</v>
      </c>
      <c r="BZ501" s="14" t="str">
        <f t="shared" si="21"/>
        <v/>
      </c>
      <c r="CA501" s="95" t="str">
        <f>IF(BY501="En programación Frcst.",VLOOKUP(AX501,Meses!$A$1:$H$14,3+HLOOKUP(Cronograma!AV501,Meses!$D$1:$G$2,2,FALSE),FALSE),
IF(BY501="En programación",BA501,""))</f>
        <v/>
      </c>
      <c r="CB501" s="95" t="str">
        <f t="shared" si="22"/>
        <v/>
      </c>
      <c r="CC501" s="91" t="str">
        <f>IFERROR(
(VLOOKUP(MONTH(CA501),Meses!$B$3:$C$14,2,FALSE)-DAY(CA501))/VLOOKUP(MONTH(CA501),Meses!$B$3:$C$14,2,FALSE)*CD501,
"")</f>
        <v/>
      </c>
      <c r="CD501" s="92">
        <f t="shared" si="23"/>
        <v>0</v>
      </c>
    </row>
    <row r="502" spans="1:82" ht="31.8" thickBot="1" x14ac:dyDescent="0.6">
      <c r="A502" s="49" t="s">
        <v>1241</v>
      </c>
      <c r="B502" s="49" t="s">
        <v>1364</v>
      </c>
      <c r="C502" s="49" t="s">
        <v>1365</v>
      </c>
      <c r="D502" s="19" t="s">
        <v>53</v>
      </c>
      <c r="E502" s="21">
        <v>45063</v>
      </c>
      <c r="F502" s="21">
        <v>45139.371712962973</v>
      </c>
      <c r="G502" s="21">
        <v>45072</v>
      </c>
      <c r="H502" s="21">
        <v>45078</v>
      </c>
      <c r="I502" s="21">
        <v>45120</v>
      </c>
      <c r="J502" s="21">
        <v>45120</v>
      </c>
      <c r="K502" s="119" t="s">
        <v>4544</v>
      </c>
      <c r="L502" s="49">
        <v>2023071718</v>
      </c>
      <c r="M502" s="21">
        <v>45119</v>
      </c>
      <c r="N502" s="21">
        <v>45134</v>
      </c>
      <c r="O502" s="19" t="s">
        <v>54</v>
      </c>
      <c r="P502" s="19" t="s">
        <v>54</v>
      </c>
      <c r="Q502" s="19" t="s">
        <v>55</v>
      </c>
      <c r="R502" s="49">
        <v>598</v>
      </c>
      <c r="S502" s="19" t="s">
        <v>4545</v>
      </c>
      <c r="T502" s="19" t="s">
        <v>4545</v>
      </c>
      <c r="U502" s="19" t="e">
        <v>#NAME?</v>
      </c>
      <c r="V502" s="19" t="s">
        <v>80</v>
      </c>
      <c r="W502" s="19" t="s">
        <v>68</v>
      </c>
      <c r="X502" s="23">
        <v>45106</v>
      </c>
      <c r="Y502" s="23">
        <v>45113</v>
      </c>
      <c r="Z502" s="23">
        <v>45106</v>
      </c>
      <c r="AA502" s="23">
        <v>45106</v>
      </c>
      <c r="AB502" s="19" t="s">
        <v>58</v>
      </c>
      <c r="AC502" s="23">
        <v>45109</v>
      </c>
      <c r="AD502" s="49" t="s">
        <v>58</v>
      </c>
      <c r="AE502" s="23">
        <v>45111</v>
      </c>
      <c r="AF502" s="23">
        <v>45113</v>
      </c>
      <c r="AG502" s="23">
        <v>45113</v>
      </c>
      <c r="AH502" s="21">
        <v>45120</v>
      </c>
      <c r="AI502" s="19">
        <v>57</v>
      </c>
      <c r="AJ502" s="19">
        <v>6</v>
      </c>
      <c r="AK502" s="19">
        <v>42</v>
      </c>
      <c r="AL502" s="19" t="s">
        <v>15</v>
      </c>
      <c r="AM502" s="19" t="s">
        <v>4546</v>
      </c>
      <c r="AN502" s="19">
        <v>13</v>
      </c>
      <c r="AO502" s="22"/>
      <c r="AP502" s="19" t="s">
        <v>82</v>
      </c>
      <c r="AQ502" s="19" t="s">
        <v>82</v>
      </c>
      <c r="AR502" s="19" t="s">
        <v>60</v>
      </c>
      <c r="AS502" s="19" t="s">
        <v>55</v>
      </c>
      <c r="AT502" s="19" t="s">
        <v>61</v>
      </c>
      <c r="AU502" s="19" t="s">
        <v>62</v>
      </c>
      <c r="AV502" s="19" t="s">
        <v>63</v>
      </c>
      <c r="AW502" s="19" t="s">
        <v>63</v>
      </c>
      <c r="AX502" s="19" t="s">
        <v>63</v>
      </c>
      <c r="AY502" s="19" t="s">
        <v>64</v>
      </c>
      <c r="AZ502" s="19" t="s">
        <v>3822</v>
      </c>
      <c r="BA502" s="21">
        <v>45134</v>
      </c>
      <c r="BB502" s="19">
        <v>7</v>
      </c>
      <c r="BC502" s="19">
        <v>2023</v>
      </c>
      <c r="BD502" s="19" t="s">
        <v>63</v>
      </c>
      <c r="BE502" s="19" t="s">
        <v>63</v>
      </c>
      <c r="BF502" s="19" t="s">
        <v>63</v>
      </c>
      <c r="BG502" s="19" t="s">
        <v>64</v>
      </c>
      <c r="BH502" s="22" t="s">
        <v>4513</v>
      </c>
      <c r="BI502" s="22" t="s">
        <v>4513</v>
      </c>
      <c r="BJ502" s="22"/>
      <c r="BK502" s="22"/>
      <c r="BL502" s="19" t="s">
        <v>4513</v>
      </c>
      <c r="BM502" s="22" t="s">
        <v>4513</v>
      </c>
      <c r="BN502" s="22" t="s">
        <v>4513</v>
      </c>
      <c r="BO502" s="22"/>
      <c r="BP502" s="22"/>
      <c r="BQ502" s="19" t="s">
        <v>64</v>
      </c>
      <c r="BR502" s="22"/>
      <c r="BS502" s="22"/>
      <c r="BT502" s="19">
        <v>57</v>
      </c>
      <c r="BU502" s="22"/>
      <c r="BV502" s="19"/>
      <c r="BW502" s="19"/>
      <c r="BX502" s="19">
        <v>2023</v>
      </c>
      <c r="BY502" s="95" t="str">
        <f>IFERROR(
IF(OR(AZ502="anulado",AZ502="stand by"),CONCATENATE(AZ502,": ",AT502),
IF(OR(YEAR(BA502)=2022,YEAR(BA502)=2023),CONCATENATE("Se activó en ",YEAR(BA502)),
IF(AND(OR(AZ502="En proceso",AZ502="facturando"),AND(AV502="-",BA502="")),"Por revisar",
IF(BA502="",IF(AV502="NUEVAS",CONCATENATE("Estado: ",AZ502,", ",AV502),
IF(AX502=Meses!$A$3,"Por revisar",
IF(AT502="","Sin registro","En programación Frcst."))),"En programación")))),
"Error")</f>
        <v>Se activó en 2023</v>
      </c>
      <c r="BZ502" s="14" t="str">
        <f t="shared" si="21"/>
        <v/>
      </c>
      <c r="CA502" s="95" t="str">
        <f>IF(BY502="En programación Frcst.",VLOOKUP(AX502,Meses!$A$1:$H$14,3+HLOOKUP(Cronograma!AV502,Meses!$D$1:$G$2,2,FALSE),FALSE),
IF(BY502="En programación",BA502,""))</f>
        <v/>
      </c>
      <c r="CB502" s="95" t="str">
        <f t="shared" si="22"/>
        <v/>
      </c>
      <c r="CC502" s="91" t="str">
        <f>IFERROR(
(VLOOKUP(MONTH(CA502),Meses!$B$3:$C$14,2,FALSE)-DAY(CA502))/VLOOKUP(MONTH(CA502),Meses!$B$3:$C$14,2,FALSE)*CD502,
"")</f>
        <v/>
      </c>
      <c r="CD502" s="92">
        <f t="shared" si="23"/>
        <v>598</v>
      </c>
    </row>
    <row r="503" spans="1:82" ht="31.8" thickBot="1" x14ac:dyDescent="0.6">
      <c r="A503" s="49" t="s">
        <v>1241</v>
      </c>
      <c r="B503" s="49" t="s">
        <v>1366</v>
      </c>
      <c r="C503" s="49" t="s">
        <v>1367</v>
      </c>
      <c r="D503" s="19" t="s">
        <v>53</v>
      </c>
      <c r="E503" s="21">
        <v>45063</v>
      </c>
      <c r="F503" s="21">
        <v>45138.922233796293</v>
      </c>
      <c r="G503" s="21">
        <v>45072</v>
      </c>
      <c r="H503" s="21">
        <v>45078</v>
      </c>
      <c r="I503" s="21">
        <v>45120</v>
      </c>
      <c r="J503" s="21">
        <v>45120</v>
      </c>
      <c r="K503" s="119" t="s">
        <v>4544</v>
      </c>
      <c r="L503" s="49">
        <v>2023071720</v>
      </c>
      <c r="M503" s="21">
        <v>45119</v>
      </c>
      <c r="N503" s="21">
        <v>45134</v>
      </c>
      <c r="O503" s="19" t="s">
        <v>54</v>
      </c>
      <c r="P503" s="19" t="s">
        <v>54</v>
      </c>
      <c r="Q503" s="19" t="s">
        <v>55</v>
      </c>
      <c r="R503" s="49">
        <v>2947</v>
      </c>
      <c r="S503" s="19" t="s">
        <v>4545</v>
      </c>
      <c r="T503" s="19" t="s">
        <v>4545</v>
      </c>
      <c r="U503" s="19" t="e">
        <v>#NAME?</v>
      </c>
      <c r="V503" s="19" t="s">
        <v>80</v>
      </c>
      <c r="W503" s="19" t="s">
        <v>68</v>
      </c>
      <c r="X503" s="23">
        <v>45106</v>
      </c>
      <c r="Y503" s="23">
        <v>45113</v>
      </c>
      <c r="Z503" s="23">
        <v>45106</v>
      </c>
      <c r="AA503" s="23">
        <v>45106</v>
      </c>
      <c r="AB503" s="19" t="s">
        <v>58</v>
      </c>
      <c r="AC503" s="23">
        <v>45109</v>
      </c>
      <c r="AD503" s="49" t="s">
        <v>58</v>
      </c>
      <c r="AE503" s="23">
        <v>45111</v>
      </c>
      <c r="AF503" s="23">
        <v>45113</v>
      </c>
      <c r="AG503" s="23">
        <v>45113</v>
      </c>
      <c r="AH503" s="21">
        <v>45120</v>
      </c>
      <c r="AI503" s="19">
        <v>57</v>
      </c>
      <c r="AJ503" s="19">
        <v>6</v>
      </c>
      <c r="AK503" s="19">
        <v>42</v>
      </c>
      <c r="AL503" s="19" t="s">
        <v>15</v>
      </c>
      <c r="AM503" s="19" t="s">
        <v>4546</v>
      </c>
      <c r="AN503" s="19">
        <v>13</v>
      </c>
      <c r="AO503" s="22"/>
      <c r="AP503" s="19" t="s">
        <v>82</v>
      </c>
      <c r="AQ503" s="19" t="s">
        <v>82</v>
      </c>
      <c r="AR503" s="19" t="s">
        <v>60</v>
      </c>
      <c r="AS503" s="19" t="s">
        <v>55</v>
      </c>
      <c r="AT503" s="19" t="s">
        <v>61</v>
      </c>
      <c r="AU503" s="19" t="s">
        <v>62</v>
      </c>
      <c r="AV503" s="19" t="s">
        <v>63</v>
      </c>
      <c r="AW503" s="19" t="s">
        <v>63</v>
      </c>
      <c r="AX503" s="19" t="s">
        <v>63</v>
      </c>
      <c r="AY503" s="19" t="s">
        <v>64</v>
      </c>
      <c r="AZ503" s="19" t="s">
        <v>3822</v>
      </c>
      <c r="BA503" s="21">
        <v>45134</v>
      </c>
      <c r="BB503" s="19">
        <v>7</v>
      </c>
      <c r="BC503" s="19">
        <v>2023</v>
      </c>
      <c r="BD503" s="19" t="s">
        <v>63</v>
      </c>
      <c r="BE503" s="19" t="s">
        <v>63</v>
      </c>
      <c r="BF503" s="19" t="s">
        <v>63</v>
      </c>
      <c r="BG503" s="19" t="s">
        <v>64</v>
      </c>
      <c r="BH503" s="22" t="s">
        <v>4513</v>
      </c>
      <c r="BI503" s="22" t="s">
        <v>4513</v>
      </c>
      <c r="BJ503" s="22"/>
      <c r="BK503" s="22"/>
      <c r="BL503" s="19" t="s">
        <v>4513</v>
      </c>
      <c r="BM503" s="22" t="s">
        <v>4513</v>
      </c>
      <c r="BN503" s="22" t="s">
        <v>4513</v>
      </c>
      <c r="BO503" s="22"/>
      <c r="BP503" s="22"/>
      <c r="BQ503" s="19" t="s">
        <v>64</v>
      </c>
      <c r="BR503" s="22"/>
      <c r="BS503" s="22"/>
      <c r="BT503" s="19">
        <v>57</v>
      </c>
      <c r="BU503" s="22"/>
      <c r="BV503" s="19"/>
      <c r="BW503" s="19"/>
      <c r="BX503" s="19">
        <v>2023</v>
      </c>
      <c r="BY503" s="95" t="str">
        <f>IFERROR(
IF(OR(AZ503="anulado",AZ503="stand by"),CONCATENATE(AZ503,": ",AT503),
IF(OR(YEAR(BA503)=2022,YEAR(BA503)=2023),CONCATENATE("Se activó en ",YEAR(BA503)),
IF(AND(OR(AZ503="En proceso",AZ503="facturando"),AND(AV503="-",BA503="")),"Por revisar",
IF(BA503="",IF(AV503="NUEVAS",CONCATENATE("Estado: ",AZ503,", ",AV503),
IF(AX503=Meses!$A$3,"Por revisar",
IF(AT503="","Sin registro","En programación Frcst."))),"En programación")))),
"Error")</f>
        <v>Se activó en 2023</v>
      </c>
      <c r="BZ503" s="14" t="str">
        <f t="shared" si="21"/>
        <v/>
      </c>
      <c r="CA503" s="95" t="str">
        <f>IF(BY503="En programación Frcst.",VLOOKUP(AX503,Meses!$A$1:$H$14,3+HLOOKUP(Cronograma!AV503,Meses!$D$1:$G$2,2,FALSE),FALSE),
IF(BY503="En programación",BA503,""))</f>
        <v/>
      </c>
      <c r="CB503" s="95" t="str">
        <f t="shared" si="22"/>
        <v/>
      </c>
      <c r="CC503" s="91" t="str">
        <f>IFERROR(
(VLOOKUP(MONTH(CA503),Meses!$B$3:$C$14,2,FALSE)-DAY(CA503))/VLOOKUP(MONTH(CA503),Meses!$B$3:$C$14,2,FALSE)*CD503,
"")</f>
        <v/>
      </c>
      <c r="CD503" s="92">
        <f t="shared" si="23"/>
        <v>2947</v>
      </c>
    </row>
    <row r="504" spans="1:82" ht="31.8" thickBot="1" x14ac:dyDescent="0.6">
      <c r="A504" s="49" t="s">
        <v>1241</v>
      </c>
      <c r="B504" s="49" t="s">
        <v>1368</v>
      </c>
      <c r="C504" s="49" t="s">
        <v>1369</v>
      </c>
      <c r="D504" s="19" t="s">
        <v>53</v>
      </c>
      <c r="E504" s="21">
        <v>45063</v>
      </c>
      <c r="F504" s="21">
        <v>45138.918738425928</v>
      </c>
      <c r="G504" s="21">
        <v>45072</v>
      </c>
      <c r="H504" s="21">
        <v>45078</v>
      </c>
      <c r="I504" s="21">
        <v>45120</v>
      </c>
      <c r="J504" s="21">
        <v>45120</v>
      </c>
      <c r="K504" s="119" t="s">
        <v>4544</v>
      </c>
      <c r="L504" s="49">
        <v>2023071723</v>
      </c>
      <c r="M504" s="21">
        <v>45119</v>
      </c>
      <c r="N504" s="21">
        <v>45134</v>
      </c>
      <c r="O504" s="19" t="s">
        <v>54</v>
      </c>
      <c r="P504" s="19" t="s">
        <v>54</v>
      </c>
      <c r="Q504" s="19" t="s">
        <v>55</v>
      </c>
      <c r="R504" s="49">
        <v>1265</v>
      </c>
      <c r="S504" s="19" t="s">
        <v>4545</v>
      </c>
      <c r="T504" s="19" t="s">
        <v>4545</v>
      </c>
      <c r="U504" s="19" t="e">
        <v>#NAME?</v>
      </c>
      <c r="V504" s="19" t="s">
        <v>80</v>
      </c>
      <c r="W504" s="19" t="s">
        <v>68</v>
      </c>
      <c r="X504" s="23">
        <v>45106</v>
      </c>
      <c r="Y504" s="23">
        <v>45113</v>
      </c>
      <c r="Z504" s="23">
        <v>45106</v>
      </c>
      <c r="AA504" s="23">
        <v>45106</v>
      </c>
      <c r="AB504" s="19" t="s">
        <v>58</v>
      </c>
      <c r="AC504" s="23">
        <v>45109</v>
      </c>
      <c r="AD504" s="49" t="s">
        <v>58</v>
      </c>
      <c r="AE504" s="23">
        <v>45111</v>
      </c>
      <c r="AF504" s="23">
        <v>45113</v>
      </c>
      <c r="AG504" s="23">
        <v>45113</v>
      </c>
      <c r="AH504" s="21">
        <v>45120</v>
      </c>
      <c r="AI504" s="19">
        <v>57</v>
      </c>
      <c r="AJ504" s="19">
        <v>6</v>
      </c>
      <c r="AK504" s="19">
        <v>42</v>
      </c>
      <c r="AL504" s="19" t="s">
        <v>15</v>
      </c>
      <c r="AM504" s="19" t="s">
        <v>4546</v>
      </c>
      <c r="AN504" s="19">
        <v>13</v>
      </c>
      <c r="AO504" s="22"/>
      <c r="AP504" s="19" t="s">
        <v>82</v>
      </c>
      <c r="AQ504" s="19" t="s">
        <v>82</v>
      </c>
      <c r="AR504" s="19" t="s">
        <v>60</v>
      </c>
      <c r="AS504" s="19" t="s">
        <v>55</v>
      </c>
      <c r="AT504" s="19" t="s">
        <v>61</v>
      </c>
      <c r="AU504" s="19" t="s">
        <v>62</v>
      </c>
      <c r="AV504" s="19" t="s">
        <v>63</v>
      </c>
      <c r="AW504" s="19" t="s">
        <v>63</v>
      </c>
      <c r="AX504" s="19" t="s">
        <v>63</v>
      </c>
      <c r="AY504" s="19" t="s">
        <v>64</v>
      </c>
      <c r="AZ504" s="19" t="s">
        <v>3822</v>
      </c>
      <c r="BA504" s="21">
        <v>45134</v>
      </c>
      <c r="BB504" s="19">
        <v>7</v>
      </c>
      <c r="BC504" s="19">
        <v>2023</v>
      </c>
      <c r="BD504" s="19" t="s">
        <v>63</v>
      </c>
      <c r="BE504" s="19" t="s">
        <v>63</v>
      </c>
      <c r="BF504" s="19" t="s">
        <v>63</v>
      </c>
      <c r="BG504" s="19" t="s">
        <v>64</v>
      </c>
      <c r="BH504" s="22" t="s">
        <v>4513</v>
      </c>
      <c r="BI504" s="22" t="s">
        <v>4513</v>
      </c>
      <c r="BJ504" s="22"/>
      <c r="BK504" s="22"/>
      <c r="BL504" s="19" t="s">
        <v>4513</v>
      </c>
      <c r="BM504" s="22" t="s">
        <v>4513</v>
      </c>
      <c r="BN504" s="22" t="s">
        <v>4513</v>
      </c>
      <c r="BO504" s="22"/>
      <c r="BP504" s="22"/>
      <c r="BQ504" s="19" t="s">
        <v>64</v>
      </c>
      <c r="BR504" s="22"/>
      <c r="BS504" s="22"/>
      <c r="BT504" s="19">
        <v>57</v>
      </c>
      <c r="BU504" s="22"/>
      <c r="BV504" s="19"/>
      <c r="BW504" s="19"/>
      <c r="BX504" s="19">
        <v>2023</v>
      </c>
      <c r="BY504" s="95" t="str">
        <f>IFERROR(
IF(OR(AZ504="anulado",AZ504="stand by"),CONCATENATE(AZ504,": ",AT504),
IF(OR(YEAR(BA504)=2022,YEAR(BA504)=2023),CONCATENATE("Se activó en ",YEAR(BA504)),
IF(AND(OR(AZ504="En proceso",AZ504="facturando"),AND(AV504="-",BA504="")),"Por revisar",
IF(BA504="",IF(AV504="NUEVAS",CONCATENATE("Estado: ",AZ504,", ",AV504),
IF(AX504=Meses!$A$3,"Por revisar",
IF(AT504="","Sin registro","En programación Frcst."))),"En programación")))),
"Error")</f>
        <v>Se activó en 2023</v>
      </c>
      <c r="BZ504" s="14" t="str">
        <f t="shared" si="21"/>
        <v/>
      </c>
      <c r="CA504" s="95" t="str">
        <f>IF(BY504="En programación Frcst.",VLOOKUP(AX504,Meses!$A$1:$H$14,3+HLOOKUP(Cronograma!AV504,Meses!$D$1:$G$2,2,FALSE),FALSE),
IF(BY504="En programación",BA504,""))</f>
        <v/>
      </c>
      <c r="CB504" s="95" t="str">
        <f t="shared" si="22"/>
        <v/>
      </c>
      <c r="CC504" s="91" t="str">
        <f>IFERROR(
(VLOOKUP(MONTH(CA504),Meses!$B$3:$C$14,2,FALSE)-DAY(CA504))/VLOOKUP(MONTH(CA504),Meses!$B$3:$C$14,2,FALSE)*CD504,
"")</f>
        <v/>
      </c>
      <c r="CD504" s="92">
        <f t="shared" si="23"/>
        <v>1265</v>
      </c>
    </row>
    <row r="505" spans="1:82" ht="31.8" thickBot="1" x14ac:dyDescent="0.6">
      <c r="A505" s="49" t="s">
        <v>1241</v>
      </c>
      <c r="B505" s="49" t="s">
        <v>1370</v>
      </c>
      <c r="C505" s="49" t="s">
        <v>1371</v>
      </c>
      <c r="D505" s="19" t="s">
        <v>53</v>
      </c>
      <c r="E505" s="21">
        <v>45063</v>
      </c>
      <c r="F505" s="21">
        <v>45138.653749999998</v>
      </c>
      <c r="G505" s="21">
        <v>45072</v>
      </c>
      <c r="H505" s="21">
        <v>45078</v>
      </c>
      <c r="I505" s="21">
        <v>45120</v>
      </c>
      <c r="J505" s="21">
        <v>45120</v>
      </c>
      <c r="K505" s="119" t="s">
        <v>4544</v>
      </c>
      <c r="L505" s="49">
        <v>2023071725</v>
      </c>
      <c r="M505" s="21">
        <v>45119</v>
      </c>
      <c r="N505" s="21">
        <v>45134</v>
      </c>
      <c r="O505" s="19" t="s">
        <v>54</v>
      </c>
      <c r="P505" s="19" t="s">
        <v>54</v>
      </c>
      <c r="Q505" s="19" t="s">
        <v>55</v>
      </c>
      <c r="R505" s="49">
        <v>2690</v>
      </c>
      <c r="S505" s="19" t="s">
        <v>4545</v>
      </c>
      <c r="T505" s="19" t="s">
        <v>4545</v>
      </c>
      <c r="U505" s="19" t="e">
        <v>#NAME?</v>
      </c>
      <c r="V505" s="19" t="s">
        <v>80</v>
      </c>
      <c r="W505" s="19" t="s">
        <v>68</v>
      </c>
      <c r="X505" s="23">
        <v>45106</v>
      </c>
      <c r="Y505" s="23">
        <v>45113</v>
      </c>
      <c r="Z505" s="23">
        <v>45106</v>
      </c>
      <c r="AA505" s="23">
        <v>45106</v>
      </c>
      <c r="AB505" s="19" t="s">
        <v>58</v>
      </c>
      <c r="AC505" s="23">
        <v>45109</v>
      </c>
      <c r="AD505" s="49" t="s">
        <v>58</v>
      </c>
      <c r="AE505" s="23">
        <v>45111</v>
      </c>
      <c r="AF505" s="23">
        <v>45113</v>
      </c>
      <c r="AG505" s="23">
        <v>45113</v>
      </c>
      <c r="AH505" s="21">
        <v>45120</v>
      </c>
      <c r="AI505" s="19">
        <v>57</v>
      </c>
      <c r="AJ505" s="19">
        <v>6</v>
      </c>
      <c r="AK505" s="19">
        <v>42</v>
      </c>
      <c r="AL505" s="19" t="s">
        <v>15</v>
      </c>
      <c r="AM505" s="19" t="s">
        <v>4546</v>
      </c>
      <c r="AN505" s="19">
        <v>13</v>
      </c>
      <c r="AO505" s="22"/>
      <c r="AP505" s="19" t="s">
        <v>82</v>
      </c>
      <c r="AQ505" s="19" t="s">
        <v>82</v>
      </c>
      <c r="AR505" s="19" t="s">
        <v>60</v>
      </c>
      <c r="AS505" s="19" t="s">
        <v>55</v>
      </c>
      <c r="AT505" s="19" t="s">
        <v>61</v>
      </c>
      <c r="AU505" s="19" t="s">
        <v>62</v>
      </c>
      <c r="AV505" s="19" t="s">
        <v>63</v>
      </c>
      <c r="AW505" s="19" t="s">
        <v>63</v>
      </c>
      <c r="AX505" s="19" t="s">
        <v>63</v>
      </c>
      <c r="AY505" s="19" t="s">
        <v>64</v>
      </c>
      <c r="AZ505" s="19" t="s">
        <v>3822</v>
      </c>
      <c r="BA505" s="21">
        <v>45134</v>
      </c>
      <c r="BB505" s="19">
        <v>7</v>
      </c>
      <c r="BC505" s="19">
        <v>2023</v>
      </c>
      <c r="BD505" s="19" t="s">
        <v>63</v>
      </c>
      <c r="BE505" s="19" t="s">
        <v>63</v>
      </c>
      <c r="BF505" s="19" t="s">
        <v>63</v>
      </c>
      <c r="BG505" s="19" t="s">
        <v>64</v>
      </c>
      <c r="BH505" s="22" t="s">
        <v>4513</v>
      </c>
      <c r="BI505" s="22" t="s">
        <v>4513</v>
      </c>
      <c r="BJ505" s="22"/>
      <c r="BK505" s="22"/>
      <c r="BL505" s="19" t="s">
        <v>4513</v>
      </c>
      <c r="BM505" s="22" t="s">
        <v>4513</v>
      </c>
      <c r="BN505" s="22" t="s">
        <v>4513</v>
      </c>
      <c r="BO505" s="22"/>
      <c r="BP505" s="22"/>
      <c r="BQ505" s="19" t="s">
        <v>64</v>
      </c>
      <c r="BR505" s="22"/>
      <c r="BS505" s="22"/>
      <c r="BT505" s="19">
        <v>57</v>
      </c>
      <c r="BU505" s="22"/>
      <c r="BV505" s="19"/>
      <c r="BW505" s="19"/>
      <c r="BX505" s="19">
        <v>2023</v>
      </c>
      <c r="BY505" s="95" t="str">
        <f>IFERROR(
IF(OR(AZ505="anulado",AZ505="stand by"),CONCATENATE(AZ505,": ",AT505),
IF(OR(YEAR(BA505)=2022,YEAR(BA505)=2023),CONCATENATE("Se activó en ",YEAR(BA505)),
IF(AND(OR(AZ505="En proceso",AZ505="facturando"),AND(AV505="-",BA505="")),"Por revisar",
IF(BA505="",IF(AV505="NUEVAS",CONCATENATE("Estado: ",AZ505,", ",AV505),
IF(AX505=Meses!$A$3,"Por revisar",
IF(AT505="","Sin registro","En programación Frcst."))),"En programación")))),
"Error")</f>
        <v>Se activó en 2023</v>
      </c>
      <c r="BZ505" s="14" t="str">
        <f t="shared" si="21"/>
        <v/>
      </c>
      <c r="CA505" s="95" t="str">
        <f>IF(BY505="En programación Frcst.",VLOOKUP(AX505,Meses!$A$1:$H$14,3+HLOOKUP(Cronograma!AV505,Meses!$D$1:$G$2,2,FALSE),FALSE),
IF(BY505="En programación",BA505,""))</f>
        <v/>
      </c>
      <c r="CB505" s="95" t="str">
        <f t="shared" si="22"/>
        <v/>
      </c>
      <c r="CC505" s="91" t="str">
        <f>IFERROR(
(VLOOKUP(MONTH(CA505),Meses!$B$3:$C$14,2,FALSE)-DAY(CA505))/VLOOKUP(MONTH(CA505),Meses!$B$3:$C$14,2,FALSE)*CD505,
"")</f>
        <v/>
      </c>
      <c r="CD505" s="92">
        <f t="shared" si="23"/>
        <v>2690</v>
      </c>
    </row>
    <row r="506" spans="1:82" ht="31.8" thickBot="1" x14ac:dyDescent="0.6">
      <c r="A506" s="49" t="s">
        <v>1241</v>
      </c>
      <c r="B506" s="49" t="s">
        <v>1372</v>
      </c>
      <c r="C506" s="49" t="s">
        <v>1373</v>
      </c>
      <c r="D506" s="19" t="s">
        <v>53</v>
      </c>
      <c r="E506" s="21">
        <v>45063</v>
      </c>
      <c r="F506" s="21">
        <v>45147.477222222216</v>
      </c>
      <c r="G506" s="21">
        <v>45072</v>
      </c>
      <c r="H506" s="21">
        <v>45078</v>
      </c>
      <c r="I506" s="21">
        <v>45122</v>
      </c>
      <c r="J506" s="21">
        <v>45122</v>
      </c>
      <c r="K506" s="119" t="s">
        <v>4544</v>
      </c>
      <c r="L506" s="49">
        <v>2023071519</v>
      </c>
      <c r="M506" s="21">
        <v>45119</v>
      </c>
      <c r="N506" s="21">
        <v>45134</v>
      </c>
      <c r="O506" s="19" t="s">
        <v>54</v>
      </c>
      <c r="P506" s="19" t="s">
        <v>54</v>
      </c>
      <c r="Q506" s="19" t="s">
        <v>55</v>
      </c>
      <c r="R506" s="49">
        <v>5340</v>
      </c>
      <c r="S506" s="19" t="s">
        <v>4545</v>
      </c>
      <c r="T506" s="19" t="s">
        <v>4545</v>
      </c>
      <c r="U506" s="19" t="e">
        <v>#NAME?</v>
      </c>
      <c r="V506" s="19" t="s">
        <v>136</v>
      </c>
      <c r="W506" s="19" t="s">
        <v>155</v>
      </c>
      <c r="X506" s="23">
        <v>45103</v>
      </c>
      <c r="Y506" s="23">
        <v>45110</v>
      </c>
      <c r="Z506" s="23">
        <v>45103</v>
      </c>
      <c r="AA506" s="23">
        <v>45103</v>
      </c>
      <c r="AB506" s="19" t="s">
        <v>58</v>
      </c>
      <c r="AC506" s="23">
        <v>45106</v>
      </c>
      <c r="AD506" s="23">
        <v>45108</v>
      </c>
      <c r="AE506" s="23">
        <v>45113</v>
      </c>
      <c r="AF506" s="23">
        <v>45115</v>
      </c>
      <c r="AG506" s="23">
        <v>45115</v>
      </c>
      <c r="AH506" s="21">
        <v>45122</v>
      </c>
      <c r="AI506" s="19">
        <v>59</v>
      </c>
      <c r="AJ506" s="19">
        <v>6</v>
      </c>
      <c r="AK506" s="19">
        <v>44</v>
      </c>
      <c r="AL506" s="19" t="s">
        <v>15</v>
      </c>
      <c r="AM506" s="19" t="s">
        <v>4546</v>
      </c>
      <c r="AN506" s="19">
        <v>15</v>
      </c>
      <c r="AO506" s="22"/>
      <c r="AP506" s="19" t="s">
        <v>82</v>
      </c>
      <c r="AQ506" s="19" t="s">
        <v>82</v>
      </c>
      <c r="AR506" s="19" t="s">
        <v>60</v>
      </c>
      <c r="AS506" s="19" t="s">
        <v>55</v>
      </c>
      <c r="AT506" s="19" t="s">
        <v>61</v>
      </c>
      <c r="AU506" s="19" t="s">
        <v>62</v>
      </c>
      <c r="AV506" s="19" t="s">
        <v>63</v>
      </c>
      <c r="AW506" s="19" t="s">
        <v>63</v>
      </c>
      <c r="AX506" s="19" t="s">
        <v>63</v>
      </c>
      <c r="AY506" s="19" t="s">
        <v>64</v>
      </c>
      <c r="AZ506" s="19" t="s">
        <v>3822</v>
      </c>
      <c r="BA506" s="21">
        <v>45134</v>
      </c>
      <c r="BB506" s="19">
        <v>7</v>
      </c>
      <c r="BC506" s="19">
        <v>2023</v>
      </c>
      <c r="BD506" s="19" t="s">
        <v>63</v>
      </c>
      <c r="BE506" s="19" t="s">
        <v>63</v>
      </c>
      <c r="BF506" s="19" t="s">
        <v>63</v>
      </c>
      <c r="BG506" s="19" t="s">
        <v>64</v>
      </c>
      <c r="BH506" s="22" t="s">
        <v>4513</v>
      </c>
      <c r="BI506" s="22" t="s">
        <v>4513</v>
      </c>
      <c r="BJ506" s="22"/>
      <c r="BK506" s="22"/>
      <c r="BL506" s="19" t="s">
        <v>4513</v>
      </c>
      <c r="BM506" s="22" t="s">
        <v>4513</v>
      </c>
      <c r="BN506" s="22" t="s">
        <v>4513</v>
      </c>
      <c r="BO506" s="22"/>
      <c r="BP506" s="22"/>
      <c r="BQ506" s="19" t="s">
        <v>64</v>
      </c>
      <c r="BR506" s="22"/>
      <c r="BS506" s="22"/>
      <c r="BT506" s="19">
        <v>59</v>
      </c>
      <c r="BU506" s="22"/>
      <c r="BV506" s="19"/>
      <c r="BW506" s="19"/>
      <c r="BX506" s="19">
        <v>2023</v>
      </c>
      <c r="BY506" s="95" t="str">
        <f>IFERROR(
IF(OR(AZ506="anulado",AZ506="stand by"),CONCATENATE(AZ506,": ",AT506),
IF(OR(YEAR(BA506)=2022,YEAR(BA506)=2023),CONCATENATE("Se activó en ",YEAR(BA506)),
IF(AND(OR(AZ506="En proceso",AZ506="facturando"),AND(AV506="-",BA506="")),"Por revisar",
IF(BA506="",IF(AV506="NUEVAS",CONCATENATE("Estado: ",AZ506,", ",AV506),
IF(AX506=Meses!$A$3,"Por revisar",
IF(AT506="","Sin registro","En programación Frcst."))),"En programación")))),
"Error")</f>
        <v>Se activó en 2023</v>
      </c>
      <c r="BZ506" s="14" t="str">
        <f t="shared" si="21"/>
        <v/>
      </c>
      <c r="CA506" s="95" t="str">
        <f>IF(BY506="En programación Frcst.",VLOOKUP(AX506,Meses!$A$1:$H$14,3+HLOOKUP(Cronograma!AV506,Meses!$D$1:$G$2,2,FALSE),FALSE),
IF(BY506="En programación",BA506,""))</f>
        <v/>
      </c>
      <c r="CB506" s="95" t="str">
        <f t="shared" si="22"/>
        <v/>
      </c>
      <c r="CC506" s="91" t="str">
        <f>IFERROR(
(VLOOKUP(MONTH(CA506),Meses!$B$3:$C$14,2,FALSE)-DAY(CA506))/VLOOKUP(MONTH(CA506),Meses!$B$3:$C$14,2,FALSE)*CD506,
"")</f>
        <v/>
      </c>
      <c r="CD506" s="92">
        <f t="shared" si="23"/>
        <v>5340</v>
      </c>
    </row>
    <row r="507" spans="1:82" ht="31.8" thickBot="1" x14ac:dyDescent="0.6">
      <c r="A507" s="49" t="s">
        <v>1241</v>
      </c>
      <c r="B507" s="49" t="s">
        <v>1374</v>
      </c>
      <c r="C507" s="49" t="s">
        <v>1375</v>
      </c>
      <c r="D507" s="19" t="s">
        <v>53</v>
      </c>
      <c r="E507" s="21">
        <v>45063</v>
      </c>
      <c r="F507" s="21">
        <v>45148.472974537042</v>
      </c>
      <c r="G507" s="21">
        <v>45072</v>
      </c>
      <c r="H507" s="21">
        <v>45078</v>
      </c>
      <c r="I507" s="21">
        <v>45120</v>
      </c>
      <c r="J507" s="21">
        <v>45120</v>
      </c>
      <c r="K507" s="119" t="s">
        <v>4544</v>
      </c>
      <c r="L507" s="49">
        <v>2023074028</v>
      </c>
      <c r="M507" s="21">
        <v>45135</v>
      </c>
      <c r="N507" s="21">
        <v>45148</v>
      </c>
      <c r="O507" s="19" t="s">
        <v>54</v>
      </c>
      <c r="P507" s="19" t="s">
        <v>54</v>
      </c>
      <c r="Q507" s="19" t="s">
        <v>55</v>
      </c>
      <c r="R507" s="49">
        <v>390</v>
      </c>
      <c r="S507" s="19" t="s">
        <v>4545</v>
      </c>
      <c r="T507" s="19" t="s">
        <v>4545</v>
      </c>
      <c r="U507" s="19" t="e">
        <v>#NAME?</v>
      </c>
      <c r="V507" s="19" t="s">
        <v>80</v>
      </c>
      <c r="W507" s="19" t="s">
        <v>68</v>
      </c>
      <c r="X507" s="23">
        <v>45106</v>
      </c>
      <c r="Y507" s="23">
        <v>45113</v>
      </c>
      <c r="Z507" s="23">
        <v>45106</v>
      </c>
      <c r="AA507" s="23">
        <v>45106</v>
      </c>
      <c r="AB507" s="19" t="s">
        <v>58</v>
      </c>
      <c r="AC507" s="23">
        <v>45109</v>
      </c>
      <c r="AD507" s="49" t="s">
        <v>58</v>
      </c>
      <c r="AE507" s="23">
        <v>45111</v>
      </c>
      <c r="AF507" s="23">
        <v>45113</v>
      </c>
      <c r="AG507" s="23">
        <v>45113</v>
      </c>
      <c r="AH507" s="21">
        <v>45120</v>
      </c>
      <c r="AI507" s="19">
        <v>57</v>
      </c>
      <c r="AJ507" s="19">
        <v>6</v>
      </c>
      <c r="AK507" s="19">
        <v>42</v>
      </c>
      <c r="AL507" s="19" t="s">
        <v>15</v>
      </c>
      <c r="AM507" s="19" t="s">
        <v>4546</v>
      </c>
      <c r="AN507" s="19">
        <v>13</v>
      </c>
      <c r="AO507" s="22"/>
      <c r="AP507" s="19" t="s">
        <v>82</v>
      </c>
      <c r="AQ507" s="19" t="s">
        <v>82</v>
      </c>
      <c r="AR507" s="19" t="s">
        <v>60</v>
      </c>
      <c r="AS507" s="19" t="s">
        <v>55</v>
      </c>
      <c r="AT507" s="19" t="s">
        <v>61</v>
      </c>
      <c r="AU507" s="19" t="s">
        <v>62</v>
      </c>
      <c r="AV507" s="19" t="s">
        <v>63</v>
      </c>
      <c r="AW507" s="19" t="s">
        <v>63</v>
      </c>
      <c r="AX507" s="19" t="s">
        <v>63</v>
      </c>
      <c r="AY507" s="19" t="s">
        <v>64</v>
      </c>
      <c r="AZ507" s="19" t="s">
        <v>3822</v>
      </c>
      <c r="BA507" s="21">
        <v>45148</v>
      </c>
      <c r="BB507" s="19">
        <v>8</v>
      </c>
      <c r="BC507" s="19">
        <v>2023</v>
      </c>
      <c r="BD507" s="19" t="s">
        <v>63</v>
      </c>
      <c r="BE507" s="19" t="s">
        <v>63</v>
      </c>
      <c r="BF507" s="19" t="s">
        <v>63</v>
      </c>
      <c r="BG507" s="19" t="s">
        <v>64</v>
      </c>
      <c r="BH507" s="22" t="s">
        <v>4513</v>
      </c>
      <c r="BI507" s="22" t="s">
        <v>4513</v>
      </c>
      <c r="BJ507" s="22"/>
      <c r="BK507" s="22"/>
      <c r="BL507" s="19" t="s">
        <v>4513</v>
      </c>
      <c r="BM507" s="22" t="s">
        <v>4513</v>
      </c>
      <c r="BN507" s="22" t="s">
        <v>4513</v>
      </c>
      <c r="BO507" s="22"/>
      <c r="BP507" s="22"/>
      <c r="BQ507" s="19" t="s">
        <v>64</v>
      </c>
      <c r="BR507" s="22"/>
      <c r="BS507" s="22"/>
      <c r="BT507" s="19">
        <v>57</v>
      </c>
      <c r="BU507" s="22"/>
      <c r="BV507" s="19"/>
      <c r="BW507" s="19"/>
      <c r="BX507" s="19">
        <v>2023</v>
      </c>
      <c r="BY507" s="95" t="str">
        <f>IFERROR(
IF(OR(AZ507="anulado",AZ507="stand by"),CONCATENATE(AZ507,": ",AT507),
IF(OR(YEAR(BA507)=2022,YEAR(BA507)=2023),CONCATENATE("Se activó en ",YEAR(BA507)),
IF(AND(OR(AZ507="En proceso",AZ507="facturando"),AND(AV507="-",BA507="")),"Por revisar",
IF(BA507="",IF(AV507="NUEVAS",CONCATENATE("Estado: ",AZ507,", ",AV507),
IF(AX507=Meses!$A$3,"Por revisar",
IF(AT507="","Sin registro","En programación Frcst."))),"En programación")))),
"Error")</f>
        <v>Se activó en 2023</v>
      </c>
      <c r="BZ507" s="14" t="str">
        <f t="shared" si="21"/>
        <v/>
      </c>
      <c r="CA507" s="95" t="str">
        <f>IF(BY507="En programación Frcst.",VLOOKUP(AX507,Meses!$A$1:$H$14,3+HLOOKUP(Cronograma!AV507,Meses!$D$1:$G$2,2,FALSE),FALSE),
IF(BY507="En programación",BA507,""))</f>
        <v/>
      </c>
      <c r="CB507" s="95" t="str">
        <f t="shared" si="22"/>
        <v/>
      </c>
      <c r="CC507" s="91" t="str">
        <f>IFERROR(
(VLOOKUP(MONTH(CA507),Meses!$B$3:$C$14,2,FALSE)-DAY(CA507))/VLOOKUP(MONTH(CA507),Meses!$B$3:$C$14,2,FALSE)*CD507,
"")</f>
        <v/>
      </c>
      <c r="CD507" s="92">
        <f t="shared" si="23"/>
        <v>390</v>
      </c>
    </row>
    <row r="508" spans="1:82" ht="31.8" thickBot="1" x14ac:dyDescent="0.6">
      <c r="A508" s="49" t="s">
        <v>1241</v>
      </c>
      <c r="B508" s="49" t="s">
        <v>1376</v>
      </c>
      <c r="C508" s="49" t="s">
        <v>4608</v>
      </c>
      <c r="D508" s="19" t="s">
        <v>53</v>
      </c>
      <c r="E508" s="21">
        <v>45063</v>
      </c>
      <c r="F508" s="21">
        <v>45147.640694444453</v>
      </c>
      <c r="G508" s="21">
        <v>45072</v>
      </c>
      <c r="H508" s="21">
        <v>45078</v>
      </c>
      <c r="I508" s="21">
        <v>45120</v>
      </c>
      <c r="J508" s="21">
        <v>45120</v>
      </c>
      <c r="K508" s="119" t="s">
        <v>4544</v>
      </c>
      <c r="L508" s="49">
        <v>2023071537</v>
      </c>
      <c r="M508" s="21">
        <v>45119</v>
      </c>
      <c r="N508" s="21">
        <v>45134</v>
      </c>
      <c r="O508" s="19" t="s">
        <v>54</v>
      </c>
      <c r="P508" s="19" t="s">
        <v>54</v>
      </c>
      <c r="Q508" s="19" t="s">
        <v>55</v>
      </c>
      <c r="R508" s="49">
        <v>4260</v>
      </c>
      <c r="S508" s="19" t="s">
        <v>4545</v>
      </c>
      <c r="T508" s="19" t="s">
        <v>4545</v>
      </c>
      <c r="U508" s="19" t="e">
        <v>#NAME?</v>
      </c>
      <c r="V508" s="19" t="s">
        <v>136</v>
      </c>
      <c r="W508" s="19" t="s">
        <v>155</v>
      </c>
      <c r="X508" s="23">
        <v>45101</v>
      </c>
      <c r="Y508" s="23">
        <v>45108</v>
      </c>
      <c r="Z508" s="23">
        <v>45101</v>
      </c>
      <c r="AA508" s="23">
        <v>45101</v>
      </c>
      <c r="AB508" s="19" t="s">
        <v>58</v>
      </c>
      <c r="AC508" s="23">
        <v>45104</v>
      </c>
      <c r="AD508" s="23">
        <v>45106</v>
      </c>
      <c r="AE508" s="23">
        <v>45111</v>
      </c>
      <c r="AF508" s="23">
        <v>45113</v>
      </c>
      <c r="AG508" s="23">
        <v>45113</v>
      </c>
      <c r="AH508" s="21">
        <v>45120</v>
      </c>
      <c r="AI508" s="19">
        <v>57</v>
      </c>
      <c r="AJ508" s="19">
        <v>6</v>
      </c>
      <c r="AK508" s="19">
        <v>42</v>
      </c>
      <c r="AL508" s="19" t="s">
        <v>15</v>
      </c>
      <c r="AM508" s="19" t="s">
        <v>4546</v>
      </c>
      <c r="AN508" s="19">
        <v>13</v>
      </c>
      <c r="AO508" s="22"/>
      <c r="AP508" s="19" t="s">
        <v>82</v>
      </c>
      <c r="AQ508" s="19" t="s">
        <v>82</v>
      </c>
      <c r="AR508" s="19" t="s">
        <v>60</v>
      </c>
      <c r="AS508" s="19" t="s">
        <v>55</v>
      </c>
      <c r="AT508" s="19" t="s">
        <v>61</v>
      </c>
      <c r="AU508" s="19" t="s">
        <v>62</v>
      </c>
      <c r="AV508" s="19" t="s">
        <v>63</v>
      </c>
      <c r="AW508" s="19" t="s">
        <v>63</v>
      </c>
      <c r="AX508" s="19" t="s">
        <v>63</v>
      </c>
      <c r="AY508" s="19" t="s">
        <v>64</v>
      </c>
      <c r="AZ508" s="19" t="s">
        <v>3822</v>
      </c>
      <c r="BA508" s="21">
        <v>45134</v>
      </c>
      <c r="BB508" s="19">
        <v>7</v>
      </c>
      <c r="BC508" s="19">
        <v>2023</v>
      </c>
      <c r="BD508" s="19" t="s">
        <v>63</v>
      </c>
      <c r="BE508" s="19" t="s">
        <v>63</v>
      </c>
      <c r="BF508" s="19" t="s">
        <v>63</v>
      </c>
      <c r="BG508" s="19" t="s">
        <v>64</v>
      </c>
      <c r="BH508" s="22" t="s">
        <v>4513</v>
      </c>
      <c r="BI508" s="22" t="s">
        <v>4513</v>
      </c>
      <c r="BJ508" s="22"/>
      <c r="BK508" s="22"/>
      <c r="BL508" s="19" t="s">
        <v>4513</v>
      </c>
      <c r="BM508" s="22" t="s">
        <v>4513</v>
      </c>
      <c r="BN508" s="22" t="s">
        <v>4513</v>
      </c>
      <c r="BO508" s="22"/>
      <c r="BP508" s="22"/>
      <c r="BQ508" s="19" t="s">
        <v>64</v>
      </c>
      <c r="BR508" s="22"/>
      <c r="BS508" s="22"/>
      <c r="BT508" s="19">
        <v>57</v>
      </c>
      <c r="BU508" s="22"/>
      <c r="BV508" s="19"/>
      <c r="BW508" s="19"/>
      <c r="BX508" s="19">
        <v>2023</v>
      </c>
      <c r="BY508" s="95" t="str">
        <f>IFERROR(
IF(OR(AZ508="anulado",AZ508="stand by"),CONCATENATE(AZ508,": ",AT508),
IF(OR(YEAR(BA508)=2022,YEAR(BA508)=2023),CONCATENATE("Se activó en ",YEAR(BA508)),
IF(AND(OR(AZ508="En proceso",AZ508="facturando"),AND(AV508="-",BA508="")),"Por revisar",
IF(BA508="",IF(AV508="NUEVAS",CONCATENATE("Estado: ",AZ508,", ",AV508),
IF(AX508=Meses!$A$3,"Por revisar",
IF(AT508="","Sin registro","En programación Frcst."))),"En programación")))),
"Error")</f>
        <v>Se activó en 2023</v>
      </c>
      <c r="BZ508" s="14" t="str">
        <f t="shared" si="21"/>
        <v/>
      </c>
      <c r="CA508" s="95" t="str">
        <f>IF(BY508="En programación Frcst.",VLOOKUP(AX508,Meses!$A$1:$H$14,3+HLOOKUP(Cronograma!AV508,Meses!$D$1:$G$2,2,FALSE),FALSE),
IF(BY508="En programación",BA508,""))</f>
        <v/>
      </c>
      <c r="CB508" s="95" t="str">
        <f t="shared" si="22"/>
        <v/>
      </c>
      <c r="CC508" s="91" t="str">
        <f>IFERROR(
(VLOOKUP(MONTH(CA508),Meses!$B$3:$C$14,2,FALSE)-DAY(CA508))/VLOOKUP(MONTH(CA508),Meses!$B$3:$C$14,2,FALSE)*CD508,
"")</f>
        <v/>
      </c>
      <c r="CD508" s="92">
        <f t="shared" si="23"/>
        <v>4260</v>
      </c>
    </row>
    <row r="509" spans="1:82" ht="31.8" thickBot="1" x14ac:dyDescent="0.6">
      <c r="A509" s="49" t="s">
        <v>1241</v>
      </c>
      <c r="B509" s="49" t="s">
        <v>1377</v>
      </c>
      <c r="C509" s="49" t="s">
        <v>1378</v>
      </c>
      <c r="D509" s="19" t="s">
        <v>53</v>
      </c>
      <c r="E509" s="21">
        <v>45063</v>
      </c>
      <c r="F509" s="21">
        <v>45148.491180555553</v>
      </c>
      <c r="G509" s="21">
        <v>45072</v>
      </c>
      <c r="H509" s="21">
        <v>45078</v>
      </c>
      <c r="I509" s="21">
        <v>45132</v>
      </c>
      <c r="J509" s="21">
        <v>45132</v>
      </c>
      <c r="K509" s="119" t="s">
        <v>4544</v>
      </c>
      <c r="L509" s="49">
        <v>2023071975</v>
      </c>
      <c r="M509" s="21">
        <v>45119</v>
      </c>
      <c r="N509" s="21">
        <v>45134</v>
      </c>
      <c r="O509" s="19" t="s">
        <v>54</v>
      </c>
      <c r="P509" s="19" t="s">
        <v>54</v>
      </c>
      <c r="Q509" s="19" t="s">
        <v>55</v>
      </c>
      <c r="R509" s="49">
        <v>77520</v>
      </c>
      <c r="S509" s="19" t="s">
        <v>4604</v>
      </c>
      <c r="T509" s="19" t="s">
        <v>4604</v>
      </c>
      <c r="U509" s="19" t="e">
        <v>#NAME?</v>
      </c>
      <c r="V509" s="19" t="s">
        <v>56</v>
      </c>
      <c r="W509" s="19" t="s">
        <v>57</v>
      </c>
      <c r="X509" s="50">
        <v>0</v>
      </c>
      <c r="Y509" s="23">
        <v>7</v>
      </c>
      <c r="Z509" s="22">
        <v>0</v>
      </c>
      <c r="AA509" s="22">
        <v>0</v>
      </c>
      <c r="AB509" s="22">
        <v>0</v>
      </c>
      <c r="AC509" s="22">
        <v>0</v>
      </c>
      <c r="AD509" s="50">
        <v>0</v>
      </c>
      <c r="AE509" s="22">
        <v>0</v>
      </c>
      <c r="AF509" s="19" t="s">
        <v>58</v>
      </c>
      <c r="AG509" s="22">
        <v>0</v>
      </c>
      <c r="AH509" s="21">
        <v>45132</v>
      </c>
      <c r="AI509" s="19">
        <v>69</v>
      </c>
      <c r="AJ509" s="19">
        <v>6</v>
      </c>
      <c r="AK509" s="19">
        <v>54</v>
      </c>
      <c r="AL509" s="19" t="s">
        <v>15</v>
      </c>
      <c r="AM509" s="19" t="s">
        <v>4546</v>
      </c>
      <c r="AN509" s="19">
        <v>25</v>
      </c>
      <c r="AO509" s="22"/>
      <c r="AP509" s="19" t="s">
        <v>82</v>
      </c>
      <c r="AQ509" s="19" t="s">
        <v>82</v>
      </c>
      <c r="AR509" s="19" t="s">
        <v>160</v>
      </c>
      <c r="AS509" s="19" t="s">
        <v>55</v>
      </c>
      <c r="AT509" s="19" t="s">
        <v>61</v>
      </c>
      <c r="AU509" s="19" t="s">
        <v>62</v>
      </c>
      <c r="AV509" s="19" t="s">
        <v>63</v>
      </c>
      <c r="AW509" s="19" t="s">
        <v>63</v>
      </c>
      <c r="AX509" s="19" t="s">
        <v>63</v>
      </c>
      <c r="AY509" s="19" t="s">
        <v>64</v>
      </c>
      <c r="AZ509" s="19" t="s">
        <v>3822</v>
      </c>
      <c r="BA509" s="21">
        <v>45134</v>
      </c>
      <c r="BB509" s="19">
        <v>7</v>
      </c>
      <c r="BC509" s="19">
        <v>2023</v>
      </c>
      <c r="BD509" s="19" t="s">
        <v>63</v>
      </c>
      <c r="BE509" s="19" t="s">
        <v>63</v>
      </c>
      <c r="BF509" s="19" t="s">
        <v>63</v>
      </c>
      <c r="BG509" s="19" t="s">
        <v>64</v>
      </c>
      <c r="BH509" s="22" t="s">
        <v>4513</v>
      </c>
      <c r="BI509" s="22" t="s">
        <v>4513</v>
      </c>
      <c r="BJ509" s="22"/>
      <c r="BK509" s="22"/>
      <c r="BL509" s="19" t="s">
        <v>4513</v>
      </c>
      <c r="BM509" s="22" t="s">
        <v>4513</v>
      </c>
      <c r="BN509" s="22" t="s">
        <v>4513</v>
      </c>
      <c r="BO509" s="22"/>
      <c r="BP509" s="22"/>
      <c r="BQ509" s="19" t="s">
        <v>64</v>
      </c>
      <c r="BR509" s="22"/>
      <c r="BS509" s="22"/>
      <c r="BT509" s="19">
        <v>69</v>
      </c>
      <c r="BU509" s="22"/>
      <c r="BV509" s="19"/>
      <c r="BW509" s="19"/>
      <c r="BX509" s="19">
        <v>2023</v>
      </c>
      <c r="BY509" s="95" t="str">
        <f>IFERROR(
IF(OR(AZ509="anulado",AZ509="stand by"),CONCATENATE(AZ509,": ",AT509),
IF(OR(YEAR(BA509)=2022,YEAR(BA509)=2023),CONCATENATE("Se activó en ",YEAR(BA509)),
IF(AND(OR(AZ509="En proceso",AZ509="facturando"),AND(AV509="-",BA509="")),"Por revisar",
IF(BA509="",IF(AV509="NUEVAS",CONCATENATE("Estado: ",AZ509,", ",AV509),
IF(AX509=Meses!$A$3,"Por revisar",
IF(AT509="","Sin registro","En programación Frcst."))),"En programación")))),
"Error")</f>
        <v>Se activó en 2023</v>
      </c>
      <c r="BZ509" s="14" t="str">
        <f t="shared" si="21"/>
        <v/>
      </c>
      <c r="CA509" s="95" t="str">
        <f>IF(BY509="En programación Frcst.",VLOOKUP(AX509,Meses!$A$1:$H$14,3+HLOOKUP(Cronograma!AV509,Meses!$D$1:$G$2,2,FALSE),FALSE),
IF(BY509="En programación",BA509,""))</f>
        <v/>
      </c>
      <c r="CB509" s="95" t="str">
        <f t="shared" si="22"/>
        <v/>
      </c>
      <c r="CC509" s="91" t="str">
        <f>IFERROR(
(VLOOKUP(MONTH(CA509),Meses!$B$3:$C$14,2,FALSE)-DAY(CA509))/VLOOKUP(MONTH(CA509),Meses!$B$3:$C$14,2,FALSE)*CD509,
"")</f>
        <v/>
      </c>
      <c r="CD509" s="92">
        <f t="shared" si="23"/>
        <v>77520</v>
      </c>
    </row>
    <row r="510" spans="1:82" ht="31.8" thickBot="1" x14ac:dyDescent="0.6">
      <c r="A510" s="19" t="s">
        <v>1379</v>
      </c>
      <c r="B510" s="49" t="s">
        <v>1380</v>
      </c>
      <c r="C510" s="49" t="s">
        <v>1381</v>
      </c>
      <c r="D510" s="19" t="s">
        <v>53</v>
      </c>
      <c r="E510" s="21">
        <v>45064</v>
      </c>
      <c r="F510" s="21">
        <v>45115.903773148151</v>
      </c>
      <c r="G510" s="21">
        <v>45078</v>
      </c>
      <c r="H510" s="21">
        <v>45086</v>
      </c>
      <c r="I510" s="21">
        <v>45122</v>
      </c>
      <c r="J510" s="21">
        <v>45122</v>
      </c>
      <c r="K510" s="119" t="s">
        <v>4544</v>
      </c>
      <c r="L510" s="49">
        <v>2023062405</v>
      </c>
      <c r="M510" s="21">
        <v>45098</v>
      </c>
      <c r="N510" s="21">
        <v>45113</v>
      </c>
      <c r="O510" s="19" t="s">
        <v>54</v>
      </c>
      <c r="P510" s="19" t="s">
        <v>54</v>
      </c>
      <c r="Q510" s="49" t="s">
        <v>55</v>
      </c>
      <c r="R510" s="49">
        <v>2773</v>
      </c>
      <c r="S510" s="19" t="s">
        <v>4545</v>
      </c>
      <c r="T510" s="19" t="s">
        <v>4545</v>
      </c>
      <c r="U510" s="19" t="e">
        <v>#NAME?</v>
      </c>
      <c r="V510" s="19" t="s">
        <v>80</v>
      </c>
      <c r="W510" s="19" t="s">
        <v>68</v>
      </c>
      <c r="X510" s="23">
        <v>45108</v>
      </c>
      <c r="Y510" s="23">
        <v>45115</v>
      </c>
      <c r="Z510" s="23">
        <v>45108</v>
      </c>
      <c r="AA510" s="23">
        <v>45108</v>
      </c>
      <c r="AB510" s="19" t="s">
        <v>58</v>
      </c>
      <c r="AC510" s="23">
        <v>45111</v>
      </c>
      <c r="AD510" s="49" t="s">
        <v>58</v>
      </c>
      <c r="AE510" s="23">
        <v>45113</v>
      </c>
      <c r="AF510" s="23">
        <v>45115</v>
      </c>
      <c r="AG510" s="23">
        <v>45115</v>
      </c>
      <c r="AH510" s="21">
        <v>45122</v>
      </c>
      <c r="AI510" s="19">
        <v>58</v>
      </c>
      <c r="AJ510" s="19">
        <v>8</v>
      </c>
      <c r="AK510" s="19">
        <v>36</v>
      </c>
      <c r="AL510" s="19" t="s">
        <v>15</v>
      </c>
      <c r="AM510" s="19" t="s">
        <v>4546</v>
      </c>
      <c r="AN510" s="19">
        <v>15</v>
      </c>
      <c r="AO510" s="22"/>
      <c r="AP510" s="19" t="s">
        <v>82</v>
      </c>
      <c r="AQ510" s="19" t="s">
        <v>82</v>
      </c>
      <c r="AR510" s="19" t="s">
        <v>60</v>
      </c>
      <c r="AS510" s="19" t="s">
        <v>55</v>
      </c>
      <c r="AT510" s="19" t="s">
        <v>61</v>
      </c>
      <c r="AU510" s="19" t="s">
        <v>62</v>
      </c>
      <c r="AV510" s="19" t="s">
        <v>63</v>
      </c>
      <c r="AW510" s="19" t="s">
        <v>63</v>
      </c>
      <c r="AX510" s="19" t="s">
        <v>63</v>
      </c>
      <c r="AY510" s="19" t="s">
        <v>64</v>
      </c>
      <c r="AZ510" s="19" t="s">
        <v>3822</v>
      </c>
      <c r="BA510" s="21">
        <v>45113</v>
      </c>
      <c r="BB510" s="19">
        <v>7</v>
      </c>
      <c r="BC510" s="19">
        <v>2023</v>
      </c>
      <c r="BD510" s="19" t="s">
        <v>63</v>
      </c>
      <c r="BE510" s="19" t="s">
        <v>63</v>
      </c>
      <c r="BF510" s="19" t="s">
        <v>63</v>
      </c>
      <c r="BG510" s="19" t="s">
        <v>64</v>
      </c>
      <c r="BH510" s="22" t="s">
        <v>4513</v>
      </c>
      <c r="BI510" s="22" t="s">
        <v>4513</v>
      </c>
      <c r="BJ510" s="22"/>
      <c r="BK510" s="22"/>
      <c r="BL510" s="19" t="s">
        <v>4513</v>
      </c>
      <c r="BM510" s="22" t="s">
        <v>4513</v>
      </c>
      <c r="BN510" s="22" t="s">
        <v>4513</v>
      </c>
      <c r="BO510" s="22"/>
      <c r="BP510" s="22"/>
      <c r="BQ510" s="19" t="s">
        <v>64</v>
      </c>
      <c r="BR510" s="22"/>
      <c r="BS510" s="22"/>
      <c r="BT510" s="19">
        <v>58</v>
      </c>
      <c r="BU510" s="22"/>
      <c r="BV510" s="19"/>
      <c r="BW510" s="19"/>
      <c r="BX510" s="19">
        <v>2023</v>
      </c>
      <c r="BY510" s="95" t="str">
        <f>IFERROR(
IF(OR(AZ510="anulado",AZ510="stand by"),CONCATENATE(AZ510,": ",AT510),
IF(OR(YEAR(BA510)=2022,YEAR(BA510)=2023),CONCATENATE("Se activó en ",YEAR(BA510)),
IF(AND(OR(AZ510="En proceso",AZ510="facturando"),AND(AV510="-",BA510="")),"Por revisar",
IF(BA510="",IF(AV510="NUEVAS",CONCATENATE("Estado: ",AZ510,", ",AV510),
IF(AX510=Meses!$A$3,"Por revisar",
IF(AT510="","Sin registro","En programación Frcst."))),"En programación")))),
"Error")</f>
        <v>Se activó en 2023</v>
      </c>
      <c r="BZ510" s="14" t="str">
        <f t="shared" si="21"/>
        <v/>
      </c>
      <c r="CA510" s="95" t="str">
        <f>IF(BY510="En programación Frcst.",VLOOKUP(AX510,Meses!$A$1:$H$14,3+HLOOKUP(Cronograma!AV510,Meses!$D$1:$G$2,2,FALSE),FALSE),
IF(BY510="En programación",BA510,""))</f>
        <v/>
      </c>
      <c r="CB510" s="95" t="str">
        <f t="shared" si="22"/>
        <v/>
      </c>
      <c r="CC510" s="91" t="str">
        <f>IFERROR(
(VLOOKUP(MONTH(CA510),Meses!$B$3:$C$14,2,FALSE)-DAY(CA510))/VLOOKUP(MONTH(CA510),Meses!$B$3:$C$14,2,FALSE)*CD510,
"")</f>
        <v/>
      </c>
      <c r="CD510" s="92">
        <f t="shared" si="23"/>
        <v>2773</v>
      </c>
    </row>
    <row r="511" spans="1:82" ht="125.4" thickBot="1" x14ac:dyDescent="0.6">
      <c r="A511" s="19" t="s">
        <v>1382</v>
      </c>
      <c r="B511" s="49" t="s">
        <v>1383</v>
      </c>
      <c r="C511" s="49" t="s">
        <v>4609</v>
      </c>
      <c r="D511" s="19" t="s">
        <v>53</v>
      </c>
      <c r="E511" s="21">
        <v>45069</v>
      </c>
      <c r="F511" s="21">
        <v>45062.796574074076</v>
      </c>
      <c r="G511" s="21">
        <v>45069</v>
      </c>
      <c r="H511" s="21">
        <v>45069</v>
      </c>
      <c r="I511" s="21">
        <v>45069</v>
      </c>
      <c r="J511" s="21">
        <v>45069</v>
      </c>
      <c r="K511" s="119" t="s">
        <v>4554</v>
      </c>
      <c r="L511" s="49">
        <v>2023053273</v>
      </c>
      <c r="M511" s="21">
        <v>45069</v>
      </c>
      <c r="N511" s="21">
        <v>45085</v>
      </c>
      <c r="O511" s="19" t="s">
        <v>1384</v>
      </c>
      <c r="P511" s="19" t="s">
        <v>688</v>
      </c>
      <c r="Q511" s="19" t="s">
        <v>173</v>
      </c>
      <c r="R511" s="49">
        <v>0</v>
      </c>
      <c r="S511" s="25" t="s">
        <v>4593</v>
      </c>
      <c r="T511" s="25" t="s">
        <v>4593</v>
      </c>
      <c r="U511" s="19" t="e">
        <v>#NAME?</v>
      </c>
      <c r="V511" s="19" t="s">
        <v>145</v>
      </c>
      <c r="W511" s="22" t="s">
        <v>4513</v>
      </c>
      <c r="X511" s="50">
        <v>0</v>
      </c>
      <c r="Y511" s="23">
        <v>7</v>
      </c>
      <c r="Z511" s="22">
        <v>0</v>
      </c>
      <c r="AA511" s="22">
        <v>0</v>
      </c>
      <c r="AB511" s="22">
        <v>0</v>
      </c>
      <c r="AC511" s="22">
        <v>0</v>
      </c>
      <c r="AD511" s="50">
        <v>0</v>
      </c>
      <c r="AE511" s="22">
        <v>0</v>
      </c>
      <c r="AF511" s="19" t="s">
        <v>58</v>
      </c>
      <c r="AG511" s="22">
        <v>0</v>
      </c>
      <c r="AH511" s="21">
        <v>45069</v>
      </c>
      <c r="AI511" s="19">
        <v>0</v>
      </c>
      <c r="AJ511" s="19">
        <v>0</v>
      </c>
      <c r="AK511" s="19">
        <v>0</v>
      </c>
      <c r="AL511" s="22" t="s">
        <v>4513</v>
      </c>
      <c r="AM511" s="19" t="s">
        <v>4556</v>
      </c>
      <c r="AN511" s="19">
        <v>23</v>
      </c>
      <c r="AO511" s="22"/>
      <c r="AP511" s="19" t="s">
        <v>689</v>
      </c>
      <c r="AQ511" s="19" t="s">
        <v>451</v>
      </c>
      <c r="AR511" s="19" t="s">
        <v>60</v>
      </c>
      <c r="AS511" s="19" t="s">
        <v>173</v>
      </c>
      <c r="AT511" s="19" t="s">
        <v>61</v>
      </c>
      <c r="AU511" s="19" t="s">
        <v>179</v>
      </c>
      <c r="AV511" s="19" t="s">
        <v>63</v>
      </c>
      <c r="AW511" s="19" t="s">
        <v>63</v>
      </c>
      <c r="AX511" s="19" t="s">
        <v>63</v>
      </c>
      <c r="AY511" s="19" t="s">
        <v>64</v>
      </c>
      <c r="AZ511" s="19" t="s">
        <v>3822</v>
      </c>
      <c r="BA511" s="21">
        <v>45085</v>
      </c>
      <c r="BB511" s="19">
        <v>6</v>
      </c>
      <c r="BC511" s="19">
        <v>2023</v>
      </c>
      <c r="BD511" s="19" t="s">
        <v>63</v>
      </c>
      <c r="BE511" s="19" t="s">
        <v>63</v>
      </c>
      <c r="BF511" s="19" t="s">
        <v>63</v>
      </c>
      <c r="BG511" s="19" t="s">
        <v>64</v>
      </c>
      <c r="BH511" s="22" t="s">
        <v>4513</v>
      </c>
      <c r="BI511" s="22" t="s">
        <v>4513</v>
      </c>
      <c r="BJ511" s="22"/>
      <c r="BK511" s="22"/>
      <c r="BL511" s="19" t="s">
        <v>4513</v>
      </c>
      <c r="BM511" s="22" t="s">
        <v>4513</v>
      </c>
      <c r="BN511" s="22" t="s">
        <v>4513</v>
      </c>
      <c r="BO511" s="22"/>
      <c r="BP511" s="22"/>
      <c r="BQ511" s="19" t="s">
        <v>64</v>
      </c>
      <c r="BR511" s="22"/>
      <c r="BS511" s="22"/>
      <c r="BT511" s="19">
        <v>0</v>
      </c>
      <c r="BU511" s="22"/>
      <c r="BV511" s="19"/>
      <c r="BW511" s="19"/>
      <c r="BX511" s="19">
        <v>2023</v>
      </c>
      <c r="BY511" s="95" t="str">
        <f>IFERROR(
IF(OR(AZ511="anulado",AZ511="stand by"),CONCATENATE(AZ511,": ",AT511),
IF(OR(YEAR(BA511)=2022,YEAR(BA511)=2023),CONCATENATE("Se activó en ",YEAR(BA511)),
IF(AND(OR(AZ511="En proceso",AZ511="facturando"),AND(AV511="-",BA511="")),"Por revisar",
IF(BA511="",IF(AV511="NUEVAS",CONCATENATE("Estado: ",AZ511,", ",AV511),
IF(AX511=Meses!$A$3,"Por revisar",
IF(AT511="","Sin registro","En programación Frcst."))),"En programación")))),
"Error")</f>
        <v>Se activó en 2023</v>
      </c>
      <c r="BZ511" s="14" t="str">
        <f t="shared" si="21"/>
        <v/>
      </c>
      <c r="CA511" s="95" t="str">
        <f>IF(BY511="En programación Frcst.",VLOOKUP(AX511,Meses!$A$1:$H$14,3+HLOOKUP(Cronograma!AV511,Meses!$D$1:$G$2,2,FALSE),FALSE),
IF(BY511="En programación",BA511,""))</f>
        <v/>
      </c>
      <c r="CB511" s="95" t="str">
        <f t="shared" si="22"/>
        <v/>
      </c>
      <c r="CC511" s="91" t="str">
        <f>IFERROR(
(VLOOKUP(MONTH(CA511),Meses!$B$3:$C$14,2,FALSE)-DAY(CA511))/VLOOKUP(MONTH(CA511),Meses!$B$3:$C$14,2,FALSE)*CD511,
"")</f>
        <v/>
      </c>
      <c r="CD511" s="92">
        <f t="shared" si="23"/>
        <v>0</v>
      </c>
    </row>
    <row r="512" spans="1:82" ht="31.8" thickBot="1" x14ac:dyDescent="0.6">
      <c r="A512" s="49" t="s">
        <v>1385</v>
      </c>
      <c r="B512" s="49" t="s">
        <v>1386</v>
      </c>
      <c r="C512" s="49" t="s">
        <v>1387</v>
      </c>
      <c r="D512" s="19" t="s">
        <v>53</v>
      </c>
      <c r="E512" s="21">
        <v>45070</v>
      </c>
      <c r="F512" s="21">
        <v>45093.681840277779</v>
      </c>
      <c r="G512" s="21">
        <v>45057</v>
      </c>
      <c r="H512" s="21">
        <v>45065</v>
      </c>
      <c r="I512" s="21">
        <v>45160</v>
      </c>
      <c r="J512" s="21">
        <v>45160</v>
      </c>
      <c r="K512" s="119" t="s">
        <v>4585</v>
      </c>
      <c r="L512" s="49">
        <v>2023053267</v>
      </c>
      <c r="M512" s="21">
        <v>45069</v>
      </c>
      <c r="N512" s="21">
        <v>45085</v>
      </c>
      <c r="O512" s="19" t="s">
        <v>1388</v>
      </c>
      <c r="P512" s="19" t="s">
        <v>1388</v>
      </c>
      <c r="Q512" s="19" t="s">
        <v>55</v>
      </c>
      <c r="R512" s="49">
        <v>2346</v>
      </c>
      <c r="S512" s="19" t="s">
        <v>4610</v>
      </c>
      <c r="T512" s="19" t="s">
        <v>4610</v>
      </c>
      <c r="U512" s="19" t="e">
        <v>#NAME?</v>
      </c>
      <c r="V512" s="19" t="s">
        <v>80</v>
      </c>
      <c r="W512" s="19" t="s">
        <v>68</v>
      </c>
      <c r="X512" s="23">
        <v>45146</v>
      </c>
      <c r="Y512" s="23">
        <v>45153</v>
      </c>
      <c r="Z512" s="23">
        <v>45146</v>
      </c>
      <c r="AA512" s="23">
        <v>45146</v>
      </c>
      <c r="AB512" s="19" t="s">
        <v>58</v>
      </c>
      <c r="AC512" s="23">
        <v>45149</v>
      </c>
      <c r="AD512" s="49" t="s">
        <v>58</v>
      </c>
      <c r="AE512" s="23">
        <v>45151</v>
      </c>
      <c r="AF512" s="23">
        <v>45153</v>
      </c>
      <c r="AG512" s="23">
        <v>45153</v>
      </c>
      <c r="AH512" s="21">
        <v>45160</v>
      </c>
      <c r="AI512" s="19">
        <v>90</v>
      </c>
      <c r="AJ512" s="19">
        <v>8</v>
      </c>
      <c r="AK512" s="19">
        <v>95</v>
      </c>
      <c r="AL512" s="19" t="s">
        <v>15</v>
      </c>
      <c r="AM512" s="19" t="s">
        <v>4587</v>
      </c>
      <c r="AN512" s="19">
        <v>22</v>
      </c>
      <c r="AO512" s="22"/>
      <c r="AP512" s="19" t="s">
        <v>82</v>
      </c>
      <c r="AQ512" s="19" t="s">
        <v>82</v>
      </c>
      <c r="AR512" s="19" t="s">
        <v>60</v>
      </c>
      <c r="AS512" s="19" t="s">
        <v>55</v>
      </c>
      <c r="AT512" s="19" t="s">
        <v>61</v>
      </c>
      <c r="AU512" s="19" t="s">
        <v>62</v>
      </c>
      <c r="AV512" s="19" t="s">
        <v>63</v>
      </c>
      <c r="AW512" s="19" t="s">
        <v>63</v>
      </c>
      <c r="AX512" s="19" t="s">
        <v>63</v>
      </c>
      <c r="AY512" s="19" t="s">
        <v>64</v>
      </c>
      <c r="AZ512" s="19" t="s">
        <v>3822</v>
      </c>
      <c r="BA512" s="21">
        <v>45085</v>
      </c>
      <c r="BB512" s="19">
        <v>6</v>
      </c>
      <c r="BC512" s="19">
        <v>2023</v>
      </c>
      <c r="BD512" s="19" t="s">
        <v>63</v>
      </c>
      <c r="BE512" s="19" t="s">
        <v>63</v>
      </c>
      <c r="BF512" s="19" t="s">
        <v>63</v>
      </c>
      <c r="BG512" s="19" t="s">
        <v>64</v>
      </c>
      <c r="BH512" s="22" t="s">
        <v>4513</v>
      </c>
      <c r="BI512" s="22" t="s">
        <v>4513</v>
      </c>
      <c r="BJ512" s="22"/>
      <c r="BK512" s="22"/>
      <c r="BL512" s="19" t="s">
        <v>4513</v>
      </c>
      <c r="BM512" s="22" t="s">
        <v>4513</v>
      </c>
      <c r="BN512" s="22" t="s">
        <v>4513</v>
      </c>
      <c r="BO512" s="22"/>
      <c r="BP512" s="22"/>
      <c r="BQ512" s="19" t="s">
        <v>64</v>
      </c>
      <c r="BR512" s="22"/>
      <c r="BS512" s="22"/>
      <c r="BT512" s="19">
        <v>90</v>
      </c>
      <c r="BU512" s="22"/>
      <c r="BV512" s="19"/>
      <c r="BW512" s="19"/>
      <c r="BX512" s="19">
        <v>2023</v>
      </c>
      <c r="BY512" s="95" t="str">
        <f>IFERROR(
IF(OR(AZ512="anulado",AZ512="stand by"),CONCATENATE(AZ512,": ",AT512),
IF(OR(YEAR(BA512)=2022,YEAR(BA512)=2023),CONCATENATE("Se activó en ",YEAR(BA512)),
IF(AND(OR(AZ512="En proceso",AZ512="facturando"),AND(AV512="-",BA512="")),"Por revisar",
IF(BA512="",IF(AV512="NUEVAS",CONCATENATE("Estado: ",AZ512,", ",AV512),
IF(AX512=Meses!$A$3,"Por revisar",
IF(AT512="","Sin registro","En programación Frcst."))),"En programación")))),
"Error")</f>
        <v>Se activó en 2023</v>
      </c>
      <c r="BZ512" s="14" t="str">
        <f t="shared" si="21"/>
        <v/>
      </c>
      <c r="CA512" s="95" t="str">
        <f>IF(BY512="En programación Frcst.",VLOOKUP(AX512,Meses!$A$1:$H$14,3+HLOOKUP(Cronograma!AV512,Meses!$D$1:$G$2,2,FALSE),FALSE),
IF(BY512="En programación",BA512,""))</f>
        <v/>
      </c>
      <c r="CB512" s="95" t="str">
        <f t="shared" si="22"/>
        <v/>
      </c>
      <c r="CC512" s="91" t="str">
        <f>IFERROR(
(VLOOKUP(MONTH(CA512),Meses!$B$3:$C$14,2,FALSE)-DAY(CA512))/VLOOKUP(MONTH(CA512),Meses!$B$3:$C$14,2,FALSE)*CD512,
"")</f>
        <v/>
      </c>
      <c r="CD512" s="92">
        <f t="shared" si="23"/>
        <v>2346</v>
      </c>
    </row>
    <row r="513" spans="1:82" ht="31.8" thickBot="1" x14ac:dyDescent="0.6">
      <c r="A513" s="49" t="s">
        <v>1385</v>
      </c>
      <c r="B513" s="49" t="s">
        <v>1389</v>
      </c>
      <c r="C513" s="49" t="s">
        <v>1390</v>
      </c>
      <c r="D513" s="19" t="s">
        <v>53</v>
      </c>
      <c r="E513" s="21">
        <v>45070</v>
      </c>
      <c r="F513" s="21">
        <v>45093.681840277779</v>
      </c>
      <c r="G513" s="21">
        <v>45057</v>
      </c>
      <c r="H513" s="21">
        <v>45065</v>
      </c>
      <c r="I513" s="21">
        <v>45132</v>
      </c>
      <c r="J513" s="21">
        <v>45132</v>
      </c>
      <c r="K513" s="119" t="s">
        <v>4544</v>
      </c>
      <c r="L513" s="49">
        <v>2023053264</v>
      </c>
      <c r="M513" s="21">
        <v>45069</v>
      </c>
      <c r="N513" s="21">
        <v>45085</v>
      </c>
      <c r="O513" s="19" t="s">
        <v>448</v>
      </c>
      <c r="P513" s="19" t="s">
        <v>448</v>
      </c>
      <c r="Q513" s="19" t="s">
        <v>55</v>
      </c>
      <c r="R513" s="49">
        <v>482</v>
      </c>
      <c r="S513" s="19" t="s">
        <v>4604</v>
      </c>
      <c r="T513" s="19" t="s">
        <v>4604</v>
      </c>
      <c r="U513" s="19" t="e">
        <v>#NAME?</v>
      </c>
      <c r="V513" s="19" t="s">
        <v>80</v>
      </c>
      <c r="W513" s="19" t="s">
        <v>129</v>
      </c>
      <c r="X513" s="23">
        <v>45123</v>
      </c>
      <c r="Y513" s="23">
        <v>45130</v>
      </c>
      <c r="Z513" s="23">
        <v>45123</v>
      </c>
      <c r="AA513" s="23">
        <v>45123</v>
      </c>
      <c r="AB513" s="19" t="s">
        <v>58</v>
      </c>
      <c r="AC513" s="23">
        <v>45126</v>
      </c>
      <c r="AD513" s="49" t="s">
        <v>58</v>
      </c>
      <c r="AE513" s="23">
        <v>45128</v>
      </c>
      <c r="AF513" s="19" t="s">
        <v>58</v>
      </c>
      <c r="AG513" s="23">
        <v>45128</v>
      </c>
      <c r="AH513" s="21">
        <v>45132</v>
      </c>
      <c r="AI513" s="19">
        <v>62</v>
      </c>
      <c r="AJ513" s="19">
        <v>8</v>
      </c>
      <c r="AK513" s="19">
        <v>67</v>
      </c>
      <c r="AL513" s="19" t="s">
        <v>15</v>
      </c>
      <c r="AM513" s="19" t="s">
        <v>4546</v>
      </c>
      <c r="AN513" s="19">
        <v>25</v>
      </c>
      <c r="AO513" s="22"/>
      <c r="AP513" s="19" t="s">
        <v>450</v>
      </c>
      <c r="AQ513" s="19" t="s">
        <v>451</v>
      </c>
      <c r="AR513" s="19" t="s">
        <v>60</v>
      </c>
      <c r="AS513" s="19" t="s">
        <v>55</v>
      </c>
      <c r="AT513" s="19" t="s">
        <v>61</v>
      </c>
      <c r="AU513" s="19" t="s">
        <v>132</v>
      </c>
      <c r="AV513" s="19" t="s">
        <v>63</v>
      </c>
      <c r="AW513" s="19" t="s">
        <v>63</v>
      </c>
      <c r="AX513" s="19" t="s">
        <v>63</v>
      </c>
      <c r="AY513" s="19" t="s">
        <v>64</v>
      </c>
      <c r="AZ513" s="19" t="s">
        <v>3822</v>
      </c>
      <c r="BA513" s="21">
        <v>45085</v>
      </c>
      <c r="BB513" s="19">
        <v>6</v>
      </c>
      <c r="BC513" s="19">
        <v>2023</v>
      </c>
      <c r="BD513" s="19" t="s">
        <v>63</v>
      </c>
      <c r="BE513" s="19" t="s">
        <v>63</v>
      </c>
      <c r="BF513" s="19" t="s">
        <v>63</v>
      </c>
      <c r="BG513" s="19" t="s">
        <v>64</v>
      </c>
      <c r="BH513" s="22" t="s">
        <v>4513</v>
      </c>
      <c r="BI513" s="22" t="s">
        <v>4513</v>
      </c>
      <c r="BJ513" s="22"/>
      <c r="BK513" s="22"/>
      <c r="BL513" s="19" t="s">
        <v>4513</v>
      </c>
      <c r="BM513" s="22" t="s">
        <v>4513</v>
      </c>
      <c r="BN513" s="22" t="s">
        <v>4513</v>
      </c>
      <c r="BO513" s="22"/>
      <c r="BP513" s="22"/>
      <c r="BQ513" s="19" t="s">
        <v>64</v>
      </c>
      <c r="BR513" s="22"/>
      <c r="BS513" s="22"/>
      <c r="BT513" s="19">
        <v>62</v>
      </c>
      <c r="BU513" s="22"/>
      <c r="BV513" s="19"/>
      <c r="BW513" s="19"/>
      <c r="BX513" s="19">
        <v>2023</v>
      </c>
      <c r="BY513" s="95" t="str">
        <f>IFERROR(
IF(OR(AZ513="anulado",AZ513="stand by"),CONCATENATE(AZ513,": ",AT513),
IF(OR(YEAR(BA513)=2022,YEAR(BA513)=2023),CONCATENATE("Se activó en ",YEAR(BA513)),
IF(AND(OR(AZ513="En proceso",AZ513="facturando"),AND(AV513="-",BA513="")),"Por revisar",
IF(BA513="",IF(AV513="NUEVAS",CONCATENATE("Estado: ",AZ513,", ",AV513),
IF(AX513=Meses!$A$3,"Por revisar",
IF(AT513="","Sin registro","En programación Frcst."))),"En programación")))),
"Error")</f>
        <v>Se activó en 2023</v>
      </c>
      <c r="BZ513" s="14" t="str">
        <f t="shared" si="21"/>
        <v/>
      </c>
      <c r="CA513" s="95" t="str">
        <f>IF(BY513="En programación Frcst.",VLOOKUP(AX513,Meses!$A$1:$H$14,3+HLOOKUP(Cronograma!AV513,Meses!$D$1:$G$2,2,FALSE),FALSE),
IF(BY513="En programación",BA513,""))</f>
        <v/>
      </c>
      <c r="CB513" s="95" t="str">
        <f t="shared" si="22"/>
        <v/>
      </c>
      <c r="CC513" s="91" t="str">
        <f>IFERROR(
(VLOOKUP(MONTH(CA513),Meses!$B$3:$C$14,2,FALSE)-DAY(CA513))/VLOOKUP(MONTH(CA513),Meses!$B$3:$C$14,2,FALSE)*CD513,
"")</f>
        <v/>
      </c>
      <c r="CD513" s="92">
        <f t="shared" si="23"/>
        <v>482</v>
      </c>
    </row>
    <row r="514" spans="1:82" ht="31.8" thickBot="1" x14ac:dyDescent="0.6">
      <c r="A514" s="49" t="s">
        <v>1385</v>
      </c>
      <c r="B514" s="49" t="s">
        <v>1391</v>
      </c>
      <c r="C514" s="49" t="s">
        <v>1392</v>
      </c>
      <c r="D514" s="19" t="s">
        <v>53</v>
      </c>
      <c r="E514" s="21">
        <v>45070</v>
      </c>
      <c r="F514" s="21">
        <v>45093.681840277779</v>
      </c>
      <c r="G514" s="21">
        <v>45057</v>
      </c>
      <c r="H514" s="21">
        <v>45065</v>
      </c>
      <c r="I514" s="21">
        <v>45131</v>
      </c>
      <c r="J514" s="21">
        <v>45131</v>
      </c>
      <c r="K514" s="119" t="s">
        <v>4544</v>
      </c>
      <c r="L514" s="49">
        <v>2023053266</v>
      </c>
      <c r="M514" s="21">
        <v>45069</v>
      </c>
      <c r="N514" s="21">
        <v>45085</v>
      </c>
      <c r="O514" s="19" t="s">
        <v>448</v>
      </c>
      <c r="P514" s="19" t="s">
        <v>448</v>
      </c>
      <c r="Q514" s="19" t="s">
        <v>55</v>
      </c>
      <c r="R514" s="49">
        <v>1289</v>
      </c>
      <c r="S514" s="19" t="s">
        <v>4604</v>
      </c>
      <c r="T514" s="19" t="s">
        <v>4604</v>
      </c>
      <c r="U514" s="19" t="e">
        <v>#NAME?</v>
      </c>
      <c r="V514" s="19" t="s">
        <v>80</v>
      </c>
      <c r="W514" s="19" t="s">
        <v>129</v>
      </c>
      <c r="X514" s="23">
        <v>45122</v>
      </c>
      <c r="Y514" s="23">
        <v>45129</v>
      </c>
      <c r="Z514" s="23">
        <v>45122</v>
      </c>
      <c r="AA514" s="23">
        <v>45122</v>
      </c>
      <c r="AB514" s="19" t="s">
        <v>58</v>
      </c>
      <c r="AC514" s="23">
        <v>45125</v>
      </c>
      <c r="AD514" s="49" t="s">
        <v>58</v>
      </c>
      <c r="AE514" s="23">
        <v>45127</v>
      </c>
      <c r="AF514" s="19" t="s">
        <v>58</v>
      </c>
      <c r="AG514" s="23">
        <v>45127</v>
      </c>
      <c r="AH514" s="21">
        <v>45131</v>
      </c>
      <c r="AI514" s="19">
        <v>61</v>
      </c>
      <c r="AJ514" s="19">
        <v>8</v>
      </c>
      <c r="AK514" s="19">
        <v>66</v>
      </c>
      <c r="AL514" s="19" t="s">
        <v>15</v>
      </c>
      <c r="AM514" s="19" t="s">
        <v>4546</v>
      </c>
      <c r="AN514" s="19">
        <v>24</v>
      </c>
      <c r="AO514" s="22"/>
      <c r="AP514" s="19" t="s">
        <v>450</v>
      </c>
      <c r="AQ514" s="19" t="s">
        <v>451</v>
      </c>
      <c r="AR514" s="19" t="s">
        <v>60</v>
      </c>
      <c r="AS514" s="19" t="s">
        <v>55</v>
      </c>
      <c r="AT514" s="19" t="s">
        <v>61</v>
      </c>
      <c r="AU514" s="19" t="s">
        <v>132</v>
      </c>
      <c r="AV514" s="19" t="s">
        <v>63</v>
      </c>
      <c r="AW514" s="19" t="s">
        <v>63</v>
      </c>
      <c r="AX514" s="19" t="s">
        <v>63</v>
      </c>
      <c r="AY514" s="19" t="s">
        <v>64</v>
      </c>
      <c r="AZ514" s="19" t="s">
        <v>3822</v>
      </c>
      <c r="BA514" s="21">
        <v>45085</v>
      </c>
      <c r="BB514" s="19">
        <v>6</v>
      </c>
      <c r="BC514" s="19">
        <v>2023</v>
      </c>
      <c r="BD514" s="19" t="s">
        <v>63</v>
      </c>
      <c r="BE514" s="19" t="s">
        <v>63</v>
      </c>
      <c r="BF514" s="19" t="s">
        <v>63</v>
      </c>
      <c r="BG514" s="19" t="s">
        <v>64</v>
      </c>
      <c r="BH514" s="22" t="s">
        <v>4513</v>
      </c>
      <c r="BI514" s="22" t="s">
        <v>4513</v>
      </c>
      <c r="BJ514" s="22"/>
      <c r="BK514" s="22"/>
      <c r="BL514" s="19" t="s">
        <v>4513</v>
      </c>
      <c r="BM514" s="22" t="s">
        <v>4513</v>
      </c>
      <c r="BN514" s="22" t="s">
        <v>4513</v>
      </c>
      <c r="BO514" s="22"/>
      <c r="BP514" s="22"/>
      <c r="BQ514" s="19" t="s">
        <v>64</v>
      </c>
      <c r="BR514" s="22"/>
      <c r="BS514" s="22"/>
      <c r="BT514" s="19">
        <v>61</v>
      </c>
      <c r="BU514" s="22"/>
      <c r="BV514" s="19"/>
      <c r="BW514" s="19"/>
      <c r="BX514" s="19">
        <v>2023</v>
      </c>
      <c r="BY514" s="95" t="str">
        <f>IFERROR(
IF(OR(AZ514="anulado",AZ514="stand by"),CONCATENATE(AZ514,": ",AT514),
IF(OR(YEAR(BA514)=2022,YEAR(BA514)=2023),CONCATENATE("Se activó en ",YEAR(BA514)),
IF(AND(OR(AZ514="En proceso",AZ514="facturando"),AND(AV514="-",BA514="")),"Por revisar",
IF(BA514="",IF(AV514="NUEVAS",CONCATENATE("Estado: ",AZ514,", ",AV514),
IF(AX514=Meses!$A$3,"Por revisar",
IF(AT514="","Sin registro","En programación Frcst."))),"En programación")))),
"Error")</f>
        <v>Se activó en 2023</v>
      </c>
      <c r="BZ514" s="14" t="str">
        <f t="shared" si="21"/>
        <v/>
      </c>
      <c r="CA514" s="95" t="str">
        <f>IF(BY514="En programación Frcst.",VLOOKUP(AX514,Meses!$A$1:$H$14,3+HLOOKUP(Cronograma!AV514,Meses!$D$1:$G$2,2,FALSE),FALSE),
IF(BY514="En programación",BA514,""))</f>
        <v/>
      </c>
      <c r="CB514" s="95" t="str">
        <f t="shared" si="22"/>
        <v/>
      </c>
      <c r="CC514" s="91" t="str">
        <f>IFERROR(
(VLOOKUP(MONTH(CA514),Meses!$B$3:$C$14,2,FALSE)-DAY(CA514))/VLOOKUP(MONTH(CA514),Meses!$B$3:$C$14,2,FALSE)*CD514,
"")</f>
        <v/>
      </c>
      <c r="CD514" s="92">
        <f t="shared" si="23"/>
        <v>1289</v>
      </c>
    </row>
    <row r="515" spans="1:82" ht="31.8" thickBot="1" x14ac:dyDescent="0.6">
      <c r="A515" s="49" t="s">
        <v>1385</v>
      </c>
      <c r="B515" s="49" t="s">
        <v>1393</v>
      </c>
      <c r="C515" s="49" t="s">
        <v>1394</v>
      </c>
      <c r="D515" s="19" t="s">
        <v>53</v>
      </c>
      <c r="E515" s="21">
        <v>45070</v>
      </c>
      <c r="F515" s="21">
        <v>45093.681840277779</v>
      </c>
      <c r="G515" s="21">
        <v>45057</v>
      </c>
      <c r="H515" s="21">
        <v>45065</v>
      </c>
      <c r="I515" s="21">
        <v>45133</v>
      </c>
      <c r="J515" s="21">
        <v>45133</v>
      </c>
      <c r="K515" s="119" t="s">
        <v>4544</v>
      </c>
      <c r="L515" s="49">
        <v>2023053263</v>
      </c>
      <c r="M515" s="21">
        <v>45069</v>
      </c>
      <c r="N515" s="21">
        <v>45085</v>
      </c>
      <c r="O515" s="19" t="s">
        <v>448</v>
      </c>
      <c r="P515" s="19" t="s">
        <v>448</v>
      </c>
      <c r="Q515" s="19" t="s">
        <v>55</v>
      </c>
      <c r="R515" s="49">
        <v>1522</v>
      </c>
      <c r="S515" s="19" t="s">
        <v>4604</v>
      </c>
      <c r="T515" s="19" t="s">
        <v>4604</v>
      </c>
      <c r="U515" s="19" t="e">
        <v>#NAME?</v>
      </c>
      <c r="V515" s="19" t="s">
        <v>80</v>
      </c>
      <c r="W515" s="19" t="s">
        <v>129</v>
      </c>
      <c r="X515" s="23">
        <v>45124</v>
      </c>
      <c r="Y515" s="23">
        <v>45131</v>
      </c>
      <c r="Z515" s="23">
        <v>45124</v>
      </c>
      <c r="AA515" s="23">
        <v>45124</v>
      </c>
      <c r="AB515" s="19" t="s">
        <v>58</v>
      </c>
      <c r="AC515" s="23">
        <v>45127</v>
      </c>
      <c r="AD515" s="49" t="s">
        <v>58</v>
      </c>
      <c r="AE515" s="23">
        <v>45129</v>
      </c>
      <c r="AF515" s="19" t="s">
        <v>58</v>
      </c>
      <c r="AG515" s="23">
        <v>45129</v>
      </c>
      <c r="AH515" s="21">
        <v>45133</v>
      </c>
      <c r="AI515" s="19">
        <v>63</v>
      </c>
      <c r="AJ515" s="19">
        <v>8</v>
      </c>
      <c r="AK515" s="19">
        <v>68</v>
      </c>
      <c r="AL515" s="19" t="s">
        <v>15</v>
      </c>
      <c r="AM515" s="19" t="s">
        <v>4546</v>
      </c>
      <c r="AN515" s="19">
        <v>26</v>
      </c>
      <c r="AO515" s="22"/>
      <c r="AP515" s="19" t="s">
        <v>450</v>
      </c>
      <c r="AQ515" s="19" t="s">
        <v>451</v>
      </c>
      <c r="AR515" s="19" t="s">
        <v>60</v>
      </c>
      <c r="AS515" s="19" t="s">
        <v>55</v>
      </c>
      <c r="AT515" s="19" t="s">
        <v>61</v>
      </c>
      <c r="AU515" s="19" t="s">
        <v>132</v>
      </c>
      <c r="AV515" s="19" t="s">
        <v>63</v>
      </c>
      <c r="AW515" s="19" t="s">
        <v>63</v>
      </c>
      <c r="AX515" s="19" t="s">
        <v>63</v>
      </c>
      <c r="AY515" s="19" t="s">
        <v>64</v>
      </c>
      <c r="AZ515" s="19" t="s">
        <v>3822</v>
      </c>
      <c r="BA515" s="21">
        <v>45085</v>
      </c>
      <c r="BB515" s="19">
        <v>6</v>
      </c>
      <c r="BC515" s="19">
        <v>2023</v>
      </c>
      <c r="BD515" s="19" t="s">
        <v>63</v>
      </c>
      <c r="BE515" s="19" t="s">
        <v>63</v>
      </c>
      <c r="BF515" s="19" t="s">
        <v>63</v>
      </c>
      <c r="BG515" s="19" t="s">
        <v>64</v>
      </c>
      <c r="BH515" s="22" t="s">
        <v>4513</v>
      </c>
      <c r="BI515" s="22" t="s">
        <v>4513</v>
      </c>
      <c r="BJ515" s="22"/>
      <c r="BK515" s="22"/>
      <c r="BL515" s="19" t="s">
        <v>4513</v>
      </c>
      <c r="BM515" s="22" t="s">
        <v>4513</v>
      </c>
      <c r="BN515" s="22" t="s">
        <v>4513</v>
      </c>
      <c r="BO515" s="22"/>
      <c r="BP515" s="22"/>
      <c r="BQ515" s="19" t="s">
        <v>64</v>
      </c>
      <c r="BR515" s="22"/>
      <c r="BS515" s="22"/>
      <c r="BT515" s="19">
        <v>63</v>
      </c>
      <c r="BU515" s="22"/>
      <c r="BV515" s="19"/>
      <c r="BW515" s="19"/>
      <c r="BX515" s="19">
        <v>2023</v>
      </c>
      <c r="BY515" s="95" t="str">
        <f>IFERROR(
IF(OR(AZ515="anulado",AZ515="stand by"),CONCATENATE(AZ515,": ",AT515),
IF(OR(YEAR(BA515)=2022,YEAR(BA515)=2023),CONCATENATE("Se activó en ",YEAR(BA515)),
IF(AND(OR(AZ515="En proceso",AZ515="facturando"),AND(AV515="-",BA515="")),"Por revisar",
IF(BA515="",IF(AV515="NUEVAS",CONCATENATE("Estado: ",AZ515,", ",AV515),
IF(AX515=Meses!$A$3,"Por revisar",
IF(AT515="","Sin registro","En programación Frcst."))),"En programación")))),
"Error")</f>
        <v>Se activó en 2023</v>
      </c>
      <c r="BZ515" s="14" t="str">
        <f t="shared" ref="BZ515:BZ578" si="24">IF(BY515="Por revisar",CONCATENATE("programación de act. ",AY515,", estado: ",AZ515,", Comercializador: ",O515,", Etapa: ",AT515),"")</f>
        <v/>
      </c>
      <c r="CA515" s="95" t="str">
        <f>IF(BY515="En programación Frcst.",VLOOKUP(AX515,Meses!$A$1:$H$14,3+HLOOKUP(Cronograma!AV515,Meses!$D$1:$G$2,2,FALSE),FALSE),
IF(BY515="En programación",BA515,""))</f>
        <v/>
      </c>
      <c r="CB515" s="95" t="str">
        <f t="shared" ref="CB515:CB578" si="25">IFERROR(CONCATENATE(YEAR(CA515),"/",MONTH(CA515)),"")</f>
        <v/>
      </c>
      <c r="CC515" s="91" t="str">
        <f>IFERROR(
(VLOOKUP(MONTH(CA515),Meses!$B$3:$C$14,2,FALSE)-DAY(CA515))/VLOOKUP(MONTH(CA515),Meses!$B$3:$C$14,2,FALSE)*CD515,
"")</f>
        <v/>
      </c>
      <c r="CD515" s="92">
        <f t="shared" ref="CD515:CD578" si="26">R515</f>
        <v>1522</v>
      </c>
    </row>
    <row r="516" spans="1:82" ht="31.8" thickBot="1" x14ac:dyDescent="0.6">
      <c r="A516" s="49" t="s">
        <v>1385</v>
      </c>
      <c r="B516" s="49" t="s">
        <v>1395</v>
      </c>
      <c r="C516" s="49" t="s">
        <v>1396</v>
      </c>
      <c r="D516" s="19" t="s">
        <v>53</v>
      </c>
      <c r="E516" s="21">
        <v>45070</v>
      </c>
      <c r="F516" s="21">
        <v>45093.681840277779</v>
      </c>
      <c r="G516" s="21">
        <v>45057</v>
      </c>
      <c r="H516" s="21">
        <v>45065</v>
      </c>
      <c r="I516" s="21">
        <v>45118</v>
      </c>
      <c r="J516" s="21">
        <v>45118</v>
      </c>
      <c r="K516" s="119" t="s">
        <v>4544</v>
      </c>
      <c r="L516" s="49">
        <v>2023053268</v>
      </c>
      <c r="M516" s="21">
        <v>45069</v>
      </c>
      <c r="N516" s="21">
        <v>45085</v>
      </c>
      <c r="O516" s="19" t="s">
        <v>72</v>
      </c>
      <c r="P516" s="19" t="s">
        <v>72</v>
      </c>
      <c r="Q516" s="19" t="s">
        <v>55</v>
      </c>
      <c r="R516" s="49">
        <v>2158</v>
      </c>
      <c r="S516" s="19" t="s">
        <v>4545</v>
      </c>
      <c r="T516" s="19" t="s">
        <v>4545</v>
      </c>
      <c r="U516" s="19" t="e">
        <v>#NAME?</v>
      </c>
      <c r="V516" s="19" t="s">
        <v>80</v>
      </c>
      <c r="W516" s="19" t="s">
        <v>129</v>
      </c>
      <c r="X516" s="23">
        <v>45109</v>
      </c>
      <c r="Y516" s="23">
        <v>45116</v>
      </c>
      <c r="Z516" s="23">
        <v>45109</v>
      </c>
      <c r="AA516" s="23">
        <v>45109</v>
      </c>
      <c r="AB516" s="19" t="s">
        <v>58</v>
      </c>
      <c r="AC516" s="23">
        <v>45112</v>
      </c>
      <c r="AD516" s="49" t="s">
        <v>58</v>
      </c>
      <c r="AE516" s="23">
        <v>45114</v>
      </c>
      <c r="AF516" s="19" t="s">
        <v>58</v>
      </c>
      <c r="AG516" s="23">
        <v>45114</v>
      </c>
      <c r="AH516" s="21">
        <v>45118</v>
      </c>
      <c r="AI516" s="19">
        <v>48</v>
      </c>
      <c r="AJ516" s="19">
        <v>8</v>
      </c>
      <c r="AK516" s="19">
        <v>53</v>
      </c>
      <c r="AL516" s="19" t="s">
        <v>15</v>
      </c>
      <c r="AM516" s="19" t="s">
        <v>4546</v>
      </c>
      <c r="AN516" s="19">
        <v>11</v>
      </c>
      <c r="AO516" s="22"/>
      <c r="AP516" s="19" t="s">
        <v>76</v>
      </c>
      <c r="AQ516" s="19" t="s">
        <v>76</v>
      </c>
      <c r="AR516" s="19" t="s">
        <v>60</v>
      </c>
      <c r="AS516" s="19" t="s">
        <v>55</v>
      </c>
      <c r="AT516" s="19" t="s">
        <v>61</v>
      </c>
      <c r="AU516" s="19" t="s">
        <v>132</v>
      </c>
      <c r="AV516" s="19" t="s">
        <v>63</v>
      </c>
      <c r="AW516" s="19" t="s">
        <v>63</v>
      </c>
      <c r="AX516" s="19" t="s">
        <v>63</v>
      </c>
      <c r="AY516" s="19" t="s">
        <v>64</v>
      </c>
      <c r="AZ516" s="19" t="s">
        <v>3822</v>
      </c>
      <c r="BA516" s="21">
        <v>45085</v>
      </c>
      <c r="BB516" s="19">
        <v>6</v>
      </c>
      <c r="BC516" s="19">
        <v>2023</v>
      </c>
      <c r="BD516" s="19" t="s">
        <v>63</v>
      </c>
      <c r="BE516" s="19" t="s">
        <v>63</v>
      </c>
      <c r="BF516" s="19" t="s">
        <v>63</v>
      </c>
      <c r="BG516" s="19" t="s">
        <v>64</v>
      </c>
      <c r="BH516" s="22" t="s">
        <v>4513</v>
      </c>
      <c r="BI516" s="22" t="s">
        <v>4513</v>
      </c>
      <c r="BJ516" s="22"/>
      <c r="BK516" s="22"/>
      <c r="BL516" s="19" t="s">
        <v>4513</v>
      </c>
      <c r="BM516" s="22" t="s">
        <v>4513</v>
      </c>
      <c r="BN516" s="22" t="s">
        <v>4513</v>
      </c>
      <c r="BO516" s="22"/>
      <c r="BP516" s="22"/>
      <c r="BQ516" s="19" t="s">
        <v>64</v>
      </c>
      <c r="BR516" s="22"/>
      <c r="BS516" s="22"/>
      <c r="BT516" s="19">
        <v>48</v>
      </c>
      <c r="BU516" s="22"/>
      <c r="BV516" s="19"/>
      <c r="BW516" s="19"/>
      <c r="BX516" s="19">
        <v>2023</v>
      </c>
      <c r="BY516" s="95" t="str">
        <f>IFERROR(
IF(OR(AZ516="anulado",AZ516="stand by"),CONCATENATE(AZ516,": ",AT516),
IF(OR(YEAR(BA516)=2022,YEAR(BA516)=2023),CONCATENATE("Se activó en ",YEAR(BA516)),
IF(AND(OR(AZ516="En proceso",AZ516="facturando"),AND(AV516="-",BA516="")),"Por revisar",
IF(BA516="",IF(AV516="NUEVAS",CONCATENATE("Estado: ",AZ516,", ",AV516),
IF(AX516=Meses!$A$3,"Por revisar",
IF(AT516="","Sin registro","En programación Frcst."))),"En programación")))),
"Error")</f>
        <v>Se activó en 2023</v>
      </c>
      <c r="BZ516" s="14" t="str">
        <f t="shared" si="24"/>
        <v/>
      </c>
      <c r="CA516" s="95" t="str">
        <f>IF(BY516="En programación Frcst.",VLOOKUP(AX516,Meses!$A$1:$H$14,3+HLOOKUP(Cronograma!AV516,Meses!$D$1:$G$2,2,FALSE),FALSE),
IF(BY516="En programación",BA516,""))</f>
        <v/>
      </c>
      <c r="CB516" s="95" t="str">
        <f t="shared" si="25"/>
        <v/>
      </c>
      <c r="CC516" s="91" t="str">
        <f>IFERROR(
(VLOOKUP(MONTH(CA516),Meses!$B$3:$C$14,2,FALSE)-DAY(CA516))/VLOOKUP(MONTH(CA516),Meses!$B$3:$C$14,2,FALSE)*CD516,
"")</f>
        <v/>
      </c>
      <c r="CD516" s="92">
        <f t="shared" si="26"/>
        <v>2158</v>
      </c>
    </row>
    <row r="517" spans="1:82" ht="47.4" thickBot="1" x14ac:dyDescent="0.6">
      <c r="A517" s="49" t="s">
        <v>1385</v>
      </c>
      <c r="B517" s="49" t="s">
        <v>1397</v>
      </c>
      <c r="C517" s="49" t="s">
        <v>1398</v>
      </c>
      <c r="D517" s="19" t="s">
        <v>53</v>
      </c>
      <c r="E517" s="21">
        <v>45070</v>
      </c>
      <c r="F517" s="21">
        <v>45093.681840277779</v>
      </c>
      <c r="G517" s="21">
        <v>45057</v>
      </c>
      <c r="H517" s="21">
        <v>45065</v>
      </c>
      <c r="I517" s="21">
        <v>45194</v>
      </c>
      <c r="J517" s="21">
        <v>45194</v>
      </c>
      <c r="K517" s="119" t="s">
        <v>4580</v>
      </c>
      <c r="L517" s="49">
        <v>2023053272</v>
      </c>
      <c r="M517" s="21">
        <v>45069</v>
      </c>
      <c r="N517" s="21">
        <v>45085</v>
      </c>
      <c r="O517" s="19" t="s">
        <v>377</v>
      </c>
      <c r="P517" s="19" t="s">
        <v>377</v>
      </c>
      <c r="Q517" s="19" t="s">
        <v>55</v>
      </c>
      <c r="R517" s="49">
        <v>3380</v>
      </c>
      <c r="S517" s="19" t="s">
        <v>4611</v>
      </c>
      <c r="T517" s="19" t="s">
        <v>4611</v>
      </c>
      <c r="U517" s="19" t="e">
        <v>#NAME?</v>
      </c>
      <c r="V517" s="19" t="s">
        <v>80</v>
      </c>
      <c r="W517" s="19" t="s">
        <v>129</v>
      </c>
      <c r="X517" s="23">
        <v>45185</v>
      </c>
      <c r="Y517" s="23">
        <v>45192</v>
      </c>
      <c r="Z517" s="23">
        <v>45185</v>
      </c>
      <c r="AA517" s="23">
        <v>45185</v>
      </c>
      <c r="AB517" s="19" t="s">
        <v>58</v>
      </c>
      <c r="AC517" s="23">
        <v>45188</v>
      </c>
      <c r="AD517" s="49" t="s">
        <v>58</v>
      </c>
      <c r="AE517" s="23">
        <v>45190</v>
      </c>
      <c r="AF517" s="19" t="s">
        <v>58</v>
      </c>
      <c r="AG517" s="23">
        <v>45190</v>
      </c>
      <c r="AH517" s="21">
        <v>45194</v>
      </c>
      <c r="AI517" s="19">
        <v>124</v>
      </c>
      <c r="AJ517" s="19">
        <v>8</v>
      </c>
      <c r="AK517" s="19">
        <v>129</v>
      </c>
      <c r="AL517" s="19" t="s">
        <v>15</v>
      </c>
      <c r="AM517" s="19" t="s">
        <v>4582</v>
      </c>
      <c r="AN517" s="19">
        <v>25</v>
      </c>
      <c r="AO517" s="22"/>
      <c r="AP517" s="19" t="s">
        <v>378</v>
      </c>
      <c r="AQ517" s="19" t="s">
        <v>378</v>
      </c>
      <c r="AR517" s="19" t="s">
        <v>60</v>
      </c>
      <c r="AS517" s="19" t="s">
        <v>55</v>
      </c>
      <c r="AT517" s="19" t="s">
        <v>61</v>
      </c>
      <c r="AU517" s="19" t="s">
        <v>132</v>
      </c>
      <c r="AV517" s="19" t="s">
        <v>63</v>
      </c>
      <c r="AW517" s="19" t="s">
        <v>63</v>
      </c>
      <c r="AX517" s="19" t="s">
        <v>63</v>
      </c>
      <c r="AY517" s="19" t="s">
        <v>64</v>
      </c>
      <c r="AZ517" s="19" t="s">
        <v>3822</v>
      </c>
      <c r="BA517" s="21">
        <v>45085</v>
      </c>
      <c r="BB517" s="19">
        <v>6</v>
      </c>
      <c r="BC517" s="19">
        <v>2023</v>
      </c>
      <c r="BD517" s="19" t="s">
        <v>63</v>
      </c>
      <c r="BE517" s="19" t="s">
        <v>63</v>
      </c>
      <c r="BF517" s="19" t="s">
        <v>63</v>
      </c>
      <c r="BG517" s="19" t="s">
        <v>64</v>
      </c>
      <c r="BH517" s="22" t="s">
        <v>4513</v>
      </c>
      <c r="BI517" s="22" t="s">
        <v>4513</v>
      </c>
      <c r="BJ517" s="22"/>
      <c r="BK517" s="22"/>
      <c r="BL517" s="19" t="s">
        <v>4513</v>
      </c>
      <c r="BM517" s="22" t="s">
        <v>4513</v>
      </c>
      <c r="BN517" s="22" t="s">
        <v>4513</v>
      </c>
      <c r="BO517" s="22"/>
      <c r="BP517" s="22"/>
      <c r="BQ517" s="19" t="s">
        <v>64</v>
      </c>
      <c r="BR517" s="22"/>
      <c r="BS517" s="22"/>
      <c r="BT517" s="19">
        <v>124</v>
      </c>
      <c r="BU517" s="22"/>
      <c r="BV517" s="19"/>
      <c r="BW517" s="19"/>
      <c r="BX517" s="19">
        <v>2023</v>
      </c>
      <c r="BY517" s="95" t="str">
        <f>IFERROR(
IF(OR(AZ517="anulado",AZ517="stand by"),CONCATENATE(AZ517,": ",AT517),
IF(OR(YEAR(BA517)=2022,YEAR(BA517)=2023),CONCATENATE("Se activó en ",YEAR(BA517)),
IF(AND(OR(AZ517="En proceso",AZ517="facturando"),AND(AV517="-",BA517="")),"Por revisar",
IF(BA517="",IF(AV517="NUEVAS",CONCATENATE("Estado: ",AZ517,", ",AV517),
IF(AX517=Meses!$A$3,"Por revisar",
IF(AT517="","Sin registro","En programación Frcst."))),"En programación")))),
"Error")</f>
        <v>Se activó en 2023</v>
      </c>
      <c r="BZ517" s="14" t="str">
        <f t="shared" si="24"/>
        <v/>
      </c>
      <c r="CA517" s="95" t="str">
        <f>IF(BY517="En programación Frcst.",VLOOKUP(AX517,Meses!$A$1:$H$14,3+HLOOKUP(Cronograma!AV517,Meses!$D$1:$G$2,2,FALSE),FALSE),
IF(BY517="En programación",BA517,""))</f>
        <v/>
      </c>
      <c r="CB517" s="95" t="str">
        <f t="shared" si="25"/>
        <v/>
      </c>
      <c r="CC517" s="91" t="str">
        <f>IFERROR(
(VLOOKUP(MONTH(CA517),Meses!$B$3:$C$14,2,FALSE)-DAY(CA517))/VLOOKUP(MONTH(CA517),Meses!$B$3:$C$14,2,FALSE)*CD517,
"")</f>
        <v/>
      </c>
      <c r="CD517" s="92">
        <f t="shared" si="26"/>
        <v>3380</v>
      </c>
    </row>
    <row r="518" spans="1:82" ht="31.8" thickBot="1" x14ac:dyDescent="0.6">
      <c r="A518" s="49" t="s">
        <v>1385</v>
      </c>
      <c r="B518" s="49" t="s">
        <v>1399</v>
      </c>
      <c r="C518" s="49" t="s">
        <v>1400</v>
      </c>
      <c r="D518" s="19" t="s">
        <v>53</v>
      </c>
      <c r="E518" s="21">
        <v>45070</v>
      </c>
      <c r="F518" s="21">
        <v>45093.681840277779</v>
      </c>
      <c r="G518" s="21">
        <v>45057</v>
      </c>
      <c r="H518" s="21">
        <v>45071</v>
      </c>
      <c r="I518" s="21">
        <v>45126</v>
      </c>
      <c r="J518" s="21">
        <v>45126</v>
      </c>
      <c r="K518" s="119" t="s">
        <v>4544</v>
      </c>
      <c r="L518" s="49">
        <v>2023053646</v>
      </c>
      <c r="M518" s="21">
        <v>45071</v>
      </c>
      <c r="N518" s="21">
        <v>45085</v>
      </c>
      <c r="O518" s="19" t="s">
        <v>199</v>
      </c>
      <c r="P518" s="19" t="s">
        <v>199</v>
      </c>
      <c r="Q518" s="19" t="s">
        <v>55</v>
      </c>
      <c r="R518" s="49">
        <v>3300</v>
      </c>
      <c r="S518" s="19" t="s">
        <v>4596</v>
      </c>
      <c r="T518" s="19" t="s">
        <v>4596</v>
      </c>
      <c r="U518" s="19" t="e">
        <v>#NAME?</v>
      </c>
      <c r="V518" s="19" t="s">
        <v>136</v>
      </c>
      <c r="W518" s="19" t="s">
        <v>74</v>
      </c>
      <c r="X518" s="23">
        <v>45112</v>
      </c>
      <c r="Y518" s="23">
        <v>45119</v>
      </c>
      <c r="Z518" s="23">
        <v>45112</v>
      </c>
      <c r="AA518" s="23">
        <v>45112</v>
      </c>
      <c r="AB518" s="19" t="s">
        <v>58</v>
      </c>
      <c r="AC518" s="23">
        <v>45115</v>
      </c>
      <c r="AD518" s="23">
        <v>45117</v>
      </c>
      <c r="AE518" s="23">
        <v>45122</v>
      </c>
      <c r="AF518" s="19" t="s">
        <v>58</v>
      </c>
      <c r="AG518" s="23">
        <v>45122</v>
      </c>
      <c r="AH518" s="21">
        <v>45126</v>
      </c>
      <c r="AI518" s="19">
        <v>56</v>
      </c>
      <c r="AJ518" s="19">
        <v>14</v>
      </c>
      <c r="AK518" s="19">
        <v>55</v>
      </c>
      <c r="AL518" s="19" t="s">
        <v>15</v>
      </c>
      <c r="AM518" s="19" t="s">
        <v>4546</v>
      </c>
      <c r="AN518" s="19">
        <v>19</v>
      </c>
      <c r="AO518" s="22"/>
      <c r="AP518" s="19" t="s">
        <v>530</v>
      </c>
      <c r="AQ518" s="19" t="s">
        <v>140</v>
      </c>
      <c r="AR518" s="19" t="s">
        <v>60</v>
      </c>
      <c r="AS518" s="19" t="s">
        <v>55</v>
      </c>
      <c r="AT518" s="19" t="s">
        <v>61</v>
      </c>
      <c r="AU518" s="19" t="s">
        <v>132</v>
      </c>
      <c r="AV518" s="19" t="s">
        <v>63</v>
      </c>
      <c r="AW518" s="19" t="s">
        <v>63</v>
      </c>
      <c r="AX518" s="19" t="s">
        <v>63</v>
      </c>
      <c r="AY518" s="19" t="s">
        <v>64</v>
      </c>
      <c r="AZ518" s="19" t="s">
        <v>3822</v>
      </c>
      <c r="BA518" s="21">
        <v>45085</v>
      </c>
      <c r="BB518" s="19">
        <v>6</v>
      </c>
      <c r="BC518" s="19">
        <v>2023</v>
      </c>
      <c r="BD518" s="19" t="s">
        <v>63</v>
      </c>
      <c r="BE518" s="19" t="s">
        <v>63</v>
      </c>
      <c r="BF518" s="19" t="s">
        <v>63</v>
      </c>
      <c r="BG518" s="19" t="s">
        <v>64</v>
      </c>
      <c r="BH518" s="22" t="s">
        <v>4513</v>
      </c>
      <c r="BI518" s="22" t="s">
        <v>4513</v>
      </c>
      <c r="BJ518" s="22"/>
      <c r="BK518" s="22"/>
      <c r="BL518" s="19" t="s">
        <v>4513</v>
      </c>
      <c r="BM518" s="22" t="s">
        <v>4513</v>
      </c>
      <c r="BN518" s="22" t="s">
        <v>4513</v>
      </c>
      <c r="BO518" s="22"/>
      <c r="BP518" s="22"/>
      <c r="BQ518" s="19" t="s">
        <v>64</v>
      </c>
      <c r="BR518" s="22"/>
      <c r="BS518" s="22"/>
      <c r="BT518" s="19">
        <v>56</v>
      </c>
      <c r="BU518" s="22"/>
      <c r="BV518" s="19"/>
      <c r="BW518" s="19"/>
      <c r="BX518" s="19">
        <v>2023</v>
      </c>
      <c r="BY518" s="95" t="str">
        <f>IFERROR(
IF(OR(AZ518="anulado",AZ518="stand by"),CONCATENATE(AZ518,": ",AT518),
IF(OR(YEAR(BA518)=2022,YEAR(BA518)=2023),CONCATENATE("Se activó en ",YEAR(BA518)),
IF(AND(OR(AZ518="En proceso",AZ518="facturando"),AND(AV518="-",BA518="")),"Por revisar",
IF(BA518="",IF(AV518="NUEVAS",CONCATENATE("Estado: ",AZ518,", ",AV518),
IF(AX518=Meses!$A$3,"Por revisar",
IF(AT518="","Sin registro","En programación Frcst."))),"En programación")))),
"Error")</f>
        <v>Se activó en 2023</v>
      </c>
      <c r="BZ518" s="14" t="str">
        <f t="shared" si="24"/>
        <v/>
      </c>
      <c r="CA518" s="95" t="str">
        <f>IF(BY518="En programación Frcst.",VLOOKUP(AX518,Meses!$A$1:$H$14,3+HLOOKUP(Cronograma!AV518,Meses!$D$1:$G$2,2,FALSE),FALSE),
IF(BY518="En programación",BA518,""))</f>
        <v/>
      </c>
      <c r="CB518" s="95" t="str">
        <f t="shared" si="25"/>
        <v/>
      </c>
      <c r="CC518" s="91" t="str">
        <f>IFERROR(
(VLOOKUP(MONTH(CA518),Meses!$B$3:$C$14,2,FALSE)-DAY(CA518))/VLOOKUP(MONTH(CA518),Meses!$B$3:$C$14,2,FALSE)*CD518,
"")</f>
        <v/>
      </c>
      <c r="CD518" s="92">
        <f t="shared" si="26"/>
        <v>3300</v>
      </c>
    </row>
    <row r="519" spans="1:82" ht="31.8" thickBot="1" x14ac:dyDescent="0.6">
      <c r="A519" s="49" t="s">
        <v>1385</v>
      </c>
      <c r="B519" s="49" t="s">
        <v>1401</v>
      </c>
      <c r="C519" s="49" t="s">
        <v>1402</v>
      </c>
      <c r="D519" s="19" t="s">
        <v>53</v>
      </c>
      <c r="E519" s="21">
        <v>45070</v>
      </c>
      <c r="F519" s="21">
        <v>45093.681840277779</v>
      </c>
      <c r="G519" s="21">
        <v>45057</v>
      </c>
      <c r="H519" s="21">
        <v>45071</v>
      </c>
      <c r="I519" s="21">
        <v>45126</v>
      </c>
      <c r="J519" s="21">
        <v>45126</v>
      </c>
      <c r="K519" s="119" t="s">
        <v>4544</v>
      </c>
      <c r="L519" s="49">
        <v>2023053645</v>
      </c>
      <c r="M519" s="21">
        <v>45071</v>
      </c>
      <c r="N519" s="21">
        <v>45085</v>
      </c>
      <c r="O519" s="19" t="s">
        <v>199</v>
      </c>
      <c r="P519" s="19" t="s">
        <v>199</v>
      </c>
      <c r="Q519" s="19" t="s">
        <v>55</v>
      </c>
      <c r="R519" s="49">
        <v>0</v>
      </c>
      <c r="S519" s="19" t="s">
        <v>4596</v>
      </c>
      <c r="T519" s="19" t="s">
        <v>4596</v>
      </c>
      <c r="U519" s="19" t="e">
        <v>#NAME?</v>
      </c>
      <c r="V519" s="19" t="s">
        <v>80</v>
      </c>
      <c r="W519" s="19" t="s">
        <v>129</v>
      </c>
      <c r="X519" s="23">
        <v>45117</v>
      </c>
      <c r="Y519" s="23">
        <v>45124</v>
      </c>
      <c r="Z519" s="23">
        <v>45117</v>
      </c>
      <c r="AA519" s="23">
        <v>45117</v>
      </c>
      <c r="AB519" s="19" t="s">
        <v>58</v>
      </c>
      <c r="AC519" s="23">
        <v>45120</v>
      </c>
      <c r="AD519" s="49" t="s">
        <v>58</v>
      </c>
      <c r="AE519" s="23">
        <v>45122</v>
      </c>
      <c r="AF519" s="19" t="s">
        <v>58</v>
      </c>
      <c r="AG519" s="23">
        <v>45122</v>
      </c>
      <c r="AH519" s="21">
        <v>45126</v>
      </c>
      <c r="AI519" s="19">
        <v>56</v>
      </c>
      <c r="AJ519" s="19">
        <v>14</v>
      </c>
      <c r="AK519" s="19">
        <v>55</v>
      </c>
      <c r="AL519" s="19" t="s">
        <v>15</v>
      </c>
      <c r="AM519" s="19" t="s">
        <v>4546</v>
      </c>
      <c r="AN519" s="19">
        <v>19</v>
      </c>
      <c r="AO519" s="22"/>
      <c r="AP519" s="19" t="s">
        <v>201</v>
      </c>
      <c r="AQ519" s="19" t="s">
        <v>140</v>
      </c>
      <c r="AR519" s="19" t="s">
        <v>60</v>
      </c>
      <c r="AS519" s="19" t="s">
        <v>55</v>
      </c>
      <c r="AT519" s="19" t="s">
        <v>61</v>
      </c>
      <c r="AU519" s="19" t="s">
        <v>132</v>
      </c>
      <c r="AV519" s="19" t="s">
        <v>63</v>
      </c>
      <c r="AW519" s="19" t="s">
        <v>63</v>
      </c>
      <c r="AX519" s="19" t="s">
        <v>63</v>
      </c>
      <c r="AY519" s="19" t="s">
        <v>64</v>
      </c>
      <c r="AZ519" s="19" t="s">
        <v>3822</v>
      </c>
      <c r="BA519" s="21">
        <v>45085</v>
      </c>
      <c r="BB519" s="19">
        <v>6</v>
      </c>
      <c r="BC519" s="19">
        <v>2023</v>
      </c>
      <c r="BD519" s="19" t="s">
        <v>63</v>
      </c>
      <c r="BE519" s="19" t="s">
        <v>63</v>
      </c>
      <c r="BF519" s="19" t="s">
        <v>63</v>
      </c>
      <c r="BG519" s="19" t="s">
        <v>64</v>
      </c>
      <c r="BH519" s="22" t="s">
        <v>4513</v>
      </c>
      <c r="BI519" s="22" t="s">
        <v>4513</v>
      </c>
      <c r="BJ519" s="22"/>
      <c r="BK519" s="22"/>
      <c r="BL519" s="19" t="s">
        <v>4513</v>
      </c>
      <c r="BM519" s="22" t="s">
        <v>4513</v>
      </c>
      <c r="BN519" s="22" t="s">
        <v>4513</v>
      </c>
      <c r="BO519" s="22"/>
      <c r="BP519" s="22"/>
      <c r="BQ519" s="19" t="s">
        <v>64</v>
      </c>
      <c r="BR519" s="22"/>
      <c r="BS519" s="22"/>
      <c r="BT519" s="19">
        <v>56</v>
      </c>
      <c r="BU519" s="22"/>
      <c r="BV519" s="19"/>
      <c r="BW519" s="19"/>
      <c r="BX519" s="19">
        <v>2023</v>
      </c>
      <c r="BY519" s="95" t="str">
        <f>IFERROR(
IF(OR(AZ519="anulado",AZ519="stand by"),CONCATENATE(AZ519,": ",AT519),
IF(OR(YEAR(BA519)=2022,YEAR(BA519)=2023),CONCATENATE("Se activó en ",YEAR(BA519)),
IF(AND(OR(AZ519="En proceso",AZ519="facturando"),AND(AV519="-",BA519="")),"Por revisar",
IF(BA519="",IF(AV519="NUEVAS",CONCATENATE("Estado: ",AZ519,", ",AV519),
IF(AX519=Meses!$A$3,"Por revisar",
IF(AT519="","Sin registro","En programación Frcst."))),"En programación")))),
"Error")</f>
        <v>Se activó en 2023</v>
      </c>
      <c r="BZ519" s="14" t="str">
        <f t="shared" si="24"/>
        <v/>
      </c>
      <c r="CA519" s="95" t="str">
        <f>IF(BY519="En programación Frcst.",VLOOKUP(AX519,Meses!$A$1:$H$14,3+HLOOKUP(Cronograma!AV519,Meses!$D$1:$G$2,2,FALSE),FALSE),
IF(BY519="En programación",BA519,""))</f>
        <v/>
      </c>
      <c r="CB519" s="95" t="str">
        <f t="shared" si="25"/>
        <v/>
      </c>
      <c r="CC519" s="91" t="str">
        <f>IFERROR(
(VLOOKUP(MONTH(CA519),Meses!$B$3:$C$14,2,FALSE)-DAY(CA519))/VLOOKUP(MONTH(CA519),Meses!$B$3:$C$14,2,FALSE)*CD519,
"")</f>
        <v/>
      </c>
      <c r="CD519" s="92">
        <f t="shared" si="26"/>
        <v>0</v>
      </c>
    </row>
    <row r="520" spans="1:82" ht="31.8" thickBot="1" x14ac:dyDescent="0.6">
      <c r="A520" s="49" t="s">
        <v>1385</v>
      </c>
      <c r="B520" s="49" t="s">
        <v>1403</v>
      </c>
      <c r="C520" s="49" t="s">
        <v>1404</v>
      </c>
      <c r="D520" s="19" t="s">
        <v>53</v>
      </c>
      <c r="E520" s="21">
        <v>45070</v>
      </c>
      <c r="F520" s="21">
        <v>45093.681840277779</v>
      </c>
      <c r="G520" s="21">
        <v>45057</v>
      </c>
      <c r="H520" s="21">
        <v>45071</v>
      </c>
      <c r="I520" s="21">
        <v>45126</v>
      </c>
      <c r="J520" s="21">
        <v>45126</v>
      </c>
      <c r="K520" s="119" t="s">
        <v>4544</v>
      </c>
      <c r="L520" s="49">
        <v>2023053644</v>
      </c>
      <c r="M520" s="21">
        <v>45071</v>
      </c>
      <c r="N520" s="21">
        <v>45085</v>
      </c>
      <c r="O520" s="19" t="s">
        <v>199</v>
      </c>
      <c r="P520" s="19" t="s">
        <v>199</v>
      </c>
      <c r="Q520" s="19" t="s">
        <v>55</v>
      </c>
      <c r="R520" s="49">
        <v>4183</v>
      </c>
      <c r="S520" s="19" t="s">
        <v>4596</v>
      </c>
      <c r="T520" s="19" t="s">
        <v>4596</v>
      </c>
      <c r="U520" s="19" t="e">
        <v>#NAME?</v>
      </c>
      <c r="V520" s="19" t="s">
        <v>136</v>
      </c>
      <c r="W520" s="19" t="s">
        <v>74</v>
      </c>
      <c r="X520" s="23">
        <v>45112</v>
      </c>
      <c r="Y520" s="23">
        <v>45119</v>
      </c>
      <c r="Z520" s="23">
        <v>45112</v>
      </c>
      <c r="AA520" s="23">
        <v>45112</v>
      </c>
      <c r="AB520" s="19" t="s">
        <v>58</v>
      </c>
      <c r="AC520" s="23">
        <v>45115</v>
      </c>
      <c r="AD520" s="23">
        <v>45117</v>
      </c>
      <c r="AE520" s="23">
        <v>45122</v>
      </c>
      <c r="AF520" s="19" t="s">
        <v>58</v>
      </c>
      <c r="AG520" s="23">
        <v>45122</v>
      </c>
      <c r="AH520" s="21">
        <v>45126</v>
      </c>
      <c r="AI520" s="19">
        <v>56</v>
      </c>
      <c r="AJ520" s="19">
        <v>14</v>
      </c>
      <c r="AK520" s="19">
        <v>55</v>
      </c>
      <c r="AL520" s="19" t="s">
        <v>15</v>
      </c>
      <c r="AM520" s="19" t="s">
        <v>4546</v>
      </c>
      <c r="AN520" s="19">
        <v>19</v>
      </c>
      <c r="AO520" s="22"/>
      <c r="AP520" s="19" t="s">
        <v>201</v>
      </c>
      <c r="AQ520" s="19" t="s">
        <v>140</v>
      </c>
      <c r="AR520" s="19" t="s">
        <v>60</v>
      </c>
      <c r="AS520" s="19" t="s">
        <v>55</v>
      </c>
      <c r="AT520" s="19" t="s">
        <v>61</v>
      </c>
      <c r="AU520" s="19" t="s">
        <v>132</v>
      </c>
      <c r="AV520" s="19" t="s">
        <v>63</v>
      </c>
      <c r="AW520" s="19" t="s">
        <v>63</v>
      </c>
      <c r="AX520" s="19" t="s">
        <v>63</v>
      </c>
      <c r="AY520" s="19" t="s">
        <v>64</v>
      </c>
      <c r="AZ520" s="19" t="s">
        <v>3822</v>
      </c>
      <c r="BA520" s="21">
        <v>45085</v>
      </c>
      <c r="BB520" s="19">
        <v>6</v>
      </c>
      <c r="BC520" s="19">
        <v>2023</v>
      </c>
      <c r="BD520" s="19" t="s">
        <v>63</v>
      </c>
      <c r="BE520" s="19" t="s">
        <v>63</v>
      </c>
      <c r="BF520" s="19" t="s">
        <v>63</v>
      </c>
      <c r="BG520" s="19" t="s">
        <v>64</v>
      </c>
      <c r="BH520" s="22" t="s">
        <v>4513</v>
      </c>
      <c r="BI520" s="22" t="s">
        <v>4513</v>
      </c>
      <c r="BJ520" s="22"/>
      <c r="BK520" s="22"/>
      <c r="BL520" s="19" t="s">
        <v>4513</v>
      </c>
      <c r="BM520" s="22" t="s">
        <v>4513</v>
      </c>
      <c r="BN520" s="22" t="s">
        <v>4513</v>
      </c>
      <c r="BO520" s="22"/>
      <c r="BP520" s="22"/>
      <c r="BQ520" s="19" t="s">
        <v>64</v>
      </c>
      <c r="BR520" s="22"/>
      <c r="BS520" s="22"/>
      <c r="BT520" s="19">
        <v>56</v>
      </c>
      <c r="BU520" s="22"/>
      <c r="BV520" s="19"/>
      <c r="BW520" s="19"/>
      <c r="BX520" s="19">
        <v>2023</v>
      </c>
      <c r="BY520" s="95" t="str">
        <f>IFERROR(
IF(OR(AZ520="anulado",AZ520="stand by"),CONCATENATE(AZ520,": ",AT520),
IF(OR(YEAR(BA520)=2022,YEAR(BA520)=2023),CONCATENATE("Se activó en ",YEAR(BA520)),
IF(AND(OR(AZ520="En proceso",AZ520="facturando"),AND(AV520="-",BA520="")),"Por revisar",
IF(BA520="",IF(AV520="NUEVAS",CONCATENATE("Estado: ",AZ520,", ",AV520),
IF(AX520=Meses!$A$3,"Por revisar",
IF(AT520="","Sin registro","En programación Frcst."))),"En programación")))),
"Error")</f>
        <v>Se activó en 2023</v>
      </c>
      <c r="BZ520" s="14" t="str">
        <f t="shared" si="24"/>
        <v/>
      </c>
      <c r="CA520" s="95" t="str">
        <f>IF(BY520="En programación Frcst.",VLOOKUP(AX520,Meses!$A$1:$H$14,3+HLOOKUP(Cronograma!AV520,Meses!$D$1:$G$2,2,FALSE),FALSE),
IF(BY520="En programación",BA520,""))</f>
        <v/>
      </c>
      <c r="CB520" s="95" t="str">
        <f t="shared" si="25"/>
        <v/>
      </c>
      <c r="CC520" s="91" t="str">
        <f>IFERROR(
(VLOOKUP(MONTH(CA520),Meses!$B$3:$C$14,2,FALSE)-DAY(CA520))/VLOOKUP(MONTH(CA520),Meses!$B$3:$C$14,2,FALSE)*CD520,
"")</f>
        <v/>
      </c>
      <c r="CD520" s="92">
        <f t="shared" si="26"/>
        <v>4183</v>
      </c>
    </row>
    <row r="521" spans="1:82" ht="31.8" thickBot="1" x14ac:dyDescent="0.6">
      <c r="A521" s="49" t="s">
        <v>1385</v>
      </c>
      <c r="B521" s="49" t="s">
        <v>1405</v>
      </c>
      <c r="C521" s="49" t="s">
        <v>1406</v>
      </c>
      <c r="D521" s="19" t="s">
        <v>53</v>
      </c>
      <c r="E521" s="21">
        <v>45070</v>
      </c>
      <c r="F521" s="21">
        <v>45093.681840277779</v>
      </c>
      <c r="G521" s="21">
        <v>45057</v>
      </c>
      <c r="H521" s="21">
        <v>45071</v>
      </c>
      <c r="I521" s="21">
        <v>45143</v>
      </c>
      <c r="J521" s="21">
        <v>45143</v>
      </c>
      <c r="K521" s="119" t="s">
        <v>4585</v>
      </c>
      <c r="L521" s="49">
        <v>2023053649</v>
      </c>
      <c r="M521" s="21">
        <v>45071</v>
      </c>
      <c r="N521" s="21">
        <v>45085</v>
      </c>
      <c r="O521" s="19" t="s">
        <v>135</v>
      </c>
      <c r="P521" s="19" t="s">
        <v>135</v>
      </c>
      <c r="Q521" s="19" t="s">
        <v>55</v>
      </c>
      <c r="R521" s="49">
        <v>4556</v>
      </c>
      <c r="S521" s="19" t="s">
        <v>4606</v>
      </c>
      <c r="T521" s="19" t="s">
        <v>4606</v>
      </c>
      <c r="U521" s="19" t="e">
        <v>#NAME?</v>
      </c>
      <c r="V521" s="19" t="s">
        <v>80</v>
      </c>
      <c r="W521" s="19" t="s">
        <v>352</v>
      </c>
      <c r="X521" s="23">
        <v>45130</v>
      </c>
      <c r="Y521" s="23">
        <v>45137</v>
      </c>
      <c r="Z521" s="23">
        <v>45130</v>
      </c>
      <c r="AA521" s="23">
        <v>45130</v>
      </c>
      <c r="AB521" s="23">
        <v>45133</v>
      </c>
      <c r="AC521" s="23">
        <v>45137</v>
      </c>
      <c r="AD521" s="49" t="s">
        <v>58</v>
      </c>
      <c r="AE521" s="23">
        <v>45139</v>
      </c>
      <c r="AF521" s="19" t="s">
        <v>58</v>
      </c>
      <c r="AG521" s="23">
        <v>45139</v>
      </c>
      <c r="AH521" s="21">
        <v>45143</v>
      </c>
      <c r="AI521" s="19">
        <v>73</v>
      </c>
      <c r="AJ521" s="19">
        <v>14</v>
      </c>
      <c r="AK521" s="19">
        <v>72</v>
      </c>
      <c r="AL521" s="19" t="s">
        <v>15</v>
      </c>
      <c r="AM521" s="19" t="s">
        <v>4587</v>
      </c>
      <c r="AN521" s="19">
        <v>5</v>
      </c>
      <c r="AO521" s="22"/>
      <c r="AP521" s="19" t="s">
        <v>696</v>
      </c>
      <c r="AQ521" s="19" t="s">
        <v>140</v>
      </c>
      <c r="AR521" s="19" t="s">
        <v>60</v>
      </c>
      <c r="AS521" s="19" t="s">
        <v>55</v>
      </c>
      <c r="AT521" s="19" t="s">
        <v>61</v>
      </c>
      <c r="AU521" s="19" t="s">
        <v>132</v>
      </c>
      <c r="AV521" s="19" t="s">
        <v>63</v>
      </c>
      <c r="AW521" s="19" t="s">
        <v>63</v>
      </c>
      <c r="AX521" s="19" t="s">
        <v>63</v>
      </c>
      <c r="AY521" s="19" t="s">
        <v>64</v>
      </c>
      <c r="AZ521" s="19" t="s">
        <v>3822</v>
      </c>
      <c r="BA521" s="21">
        <v>45085</v>
      </c>
      <c r="BB521" s="19">
        <v>6</v>
      </c>
      <c r="BC521" s="19">
        <v>2023</v>
      </c>
      <c r="BD521" s="19" t="s">
        <v>63</v>
      </c>
      <c r="BE521" s="19" t="s">
        <v>63</v>
      </c>
      <c r="BF521" s="19" t="s">
        <v>63</v>
      </c>
      <c r="BG521" s="19" t="s">
        <v>64</v>
      </c>
      <c r="BH521" s="22" t="s">
        <v>4513</v>
      </c>
      <c r="BI521" s="22" t="s">
        <v>4513</v>
      </c>
      <c r="BJ521" s="22"/>
      <c r="BK521" s="22"/>
      <c r="BL521" s="19" t="s">
        <v>4513</v>
      </c>
      <c r="BM521" s="22" t="s">
        <v>4513</v>
      </c>
      <c r="BN521" s="22" t="s">
        <v>4513</v>
      </c>
      <c r="BO521" s="22"/>
      <c r="BP521" s="22"/>
      <c r="BQ521" s="19" t="s">
        <v>64</v>
      </c>
      <c r="BR521" s="22"/>
      <c r="BS521" s="22"/>
      <c r="BT521" s="19">
        <v>73</v>
      </c>
      <c r="BU521" s="22"/>
      <c r="BV521" s="19"/>
      <c r="BW521" s="19"/>
      <c r="BX521" s="19">
        <v>2023</v>
      </c>
      <c r="BY521" s="95" t="str">
        <f>IFERROR(
IF(OR(AZ521="anulado",AZ521="stand by"),CONCATENATE(AZ521,": ",AT521),
IF(OR(YEAR(BA521)=2022,YEAR(BA521)=2023),CONCATENATE("Se activó en ",YEAR(BA521)),
IF(AND(OR(AZ521="En proceso",AZ521="facturando"),AND(AV521="-",BA521="")),"Por revisar",
IF(BA521="",IF(AV521="NUEVAS",CONCATENATE("Estado: ",AZ521,", ",AV521),
IF(AX521=Meses!$A$3,"Por revisar",
IF(AT521="","Sin registro","En programación Frcst."))),"En programación")))),
"Error")</f>
        <v>Se activó en 2023</v>
      </c>
      <c r="BZ521" s="14" t="str">
        <f t="shared" si="24"/>
        <v/>
      </c>
      <c r="CA521" s="95" t="str">
        <f>IF(BY521="En programación Frcst.",VLOOKUP(AX521,Meses!$A$1:$H$14,3+HLOOKUP(Cronograma!AV521,Meses!$D$1:$G$2,2,FALSE),FALSE),
IF(BY521="En programación",BA521,""))</f>
        <v/>
      </c>
      <c r="CB521" s="95" t="str">
        <f t="shared" si="25"/>
        <v/>
      </c>
      <c r="CC521" s="91" t="str">
        <f>IFERROR(
(VLOOKUP(MONTH(CA521),Meses!$B$3:$C$14,2,FALSE)-DAY(CA521))/VLOOKUP(MONTH(CA521),Meses!$B$3:$C$14,2,FALSE)*CD521,
"")</f>
        <v/>
      </c>
      <c r="CD521" s="92">
        <f t="shared" si="26"/>
        <v>4556</v>
      </c>
    </row>
    <row r="522" spans="1:82" ht="47.4" thickBot="1" x14ac:dyDescent="0.6">
      <c r="A522" s="49" t="s">
        <v>1385</v>
      </c>
      <c r="B522" s="49" t="s">
        <v>1407</v>
      </c>
      <c r="C522" s="49" t="s">
        <v>1408</v>
      </c>
      <c r="D522" s="49" t="s">
        <v>53</v>
      </c>
      <c r="E522" s="21">
        <v>45070</v>
      </c>
      <c r="F522" s="21">
        <v>45093.681840277779</v>
      </c>
      <c r="G522" s="21">
        <v>45057</v>
      </c>
      <c r="H522" s="21">
        <v>45071</v>
      </c>
      <c r="I522" s="21">
        <v>45194</v>
      </c>
      <c r="J522" s="21">
        <v>45194</v>
      </c>
      <c r="K522" s="119" t="s">
        <v>4580</v>
      </c>
      <c r="L522" s="49">
        <v>2023053647</v>
      </c>
      <c r="M522" s="21">
        <v>45071</v>
      </c>
      <c r="N522" s="21">
        <v>45085</v>
      </c>
      <c r="O522" s="19" t="s">
        <v>135</v>
      </c>
      <c r="P522" s="19" t="s">
        <v>135</v>
      </c>
      <c r="Q522" s="19" t="s">
        <v>55</v>
      </c>
      <c r="R522" s="49">
        <v>3610</v>
      </c>
      <c r="S522" s="19" t="s">
        <v>4611</v>
      </c>
      <c r="T522" s="19" t="s">
        <v>4611</v>
      </c>
      <c r="U522" s="19" t="e">
        <v>#NAME?</v>
      </c>
      <c r="V522" s="19" t="s">
        <v>80</v>
      </c>
      <c r="W522" s="19" t="s">
        <v>352</v>
      </c>
      <c r="X522" s="23">
        <v>45181</v>
      </c>
      <c r="Y522" s="23">
        <v>45188</v>
      </c>
      <c r="Z522" s="23">
        <v>45181</v>
      </c>
      <c r="AA522" s="23">
        <v>45181</v>
      </c>
      <c r="AB522" s="23">
        <v>45184</v>
      </c>
      <c r="AC522" s="23">
        <v>45188</v>
      </c>
      <c r="AD522" s="49" t="s">
        <v>58</v>
      </c>
      <c r="AE522" s="23">
        <v>45190</v>
      </c>
      <c r="AF522" s="19" t="s">
        <v>58</v>
      </c>
      <c r="AG522" s="23">
        <v>45190</v>
      </c>
      <c r="AH522" s="21">
        <v>45194</v>
      </c>
      <c r="AI522" s="19">
        <v>124</v>
      </c>
      <c r="AJ522" s="19">
        <v>14</v>
      </c>
      <c r="AK522" s="19">
        <v>123</v>
      </c>
      <c r="AL522" s="19" t="s">
        <v>15</v>
      </c>
      <c r="AM522" s="19" t="s">
        <v>4582</v>
      </c>
      <c r="AN522" s="19">
        <v>25</v>
      </c>
      <c r="AO522" s="22"/>
      <c r="AP522" s="19" t="s">
        <v>139</v>
      </c>
      <c r="AQ522" s="19" t="s">
        <v>140</v>
      </c>
      <c r="AR522" s="19" t="s">
        <v>60</v>
      </c>
      <c r="AS522" s="19" t="s">
        <v>55</v>
      </c>
      <c r="AT522" s="19" t="s">
        <v>61</v>
      </c>
      <c r="AU522" s="19" t="s">
        <v>132</v>
      </c>
      <c r="AV522" s="19" t="s">
        <v>63</v>
      </c>
      <c r="AW522" s="19" t="s">
        <v>63</v>
      </c>
      <c r="AX522" s="19" t="s">
        <v>63</v>
      </c>
      <c r="AY522" s="19" t="s">
        <v>64</v>
      </c>
      <c r="AZ522" s="19" t="s">
        <v>3822</v>
      </c>
      <c r="BA522" s="21">
        <v>45085</v>
      </c>
      <c r="BB522" s="19">
        <v>6</v>
      </c>
      <c r="BC522" s="19">
        <v>2023</v>
      </c>
      <c r="BD522" s="19" t="s">
        <v>63</v>
      </c>
      <c r="BE522" s="19" t="s">
        <v>63</v>
      </c>
      <c r="BF522" s="19" t="s">
        <v>63</v>
      </c>
      <c r="BG522" s="19" t="s">
        <v>64</v>
      </c>
      <c r="BH522" s="22" t="s">
        <v>4513</v>
      </c>
      <c r="BI522" s="22" t="s">
        <v>4513</v>
      </c>
      <c r="BJ522" s="22"/>
      <c r="BK522" s="22"/>
      <c r="BL522" s="19" t="s">
        <v>4513</v>
      </c>
      <c r="BM522" s="22" t="s">
        <v>4513</v>
      </c>
      <c r="BN522" s="22" t="s">
        <v>4513</v>
      </c>
      <c r="BO522" s="22"/>
      <c r="BP522" s="22"/>
      <c r="BQ522" s="19" t="s">
        <v>64</v>
      </c>
      <c r="BR522" s="22"/>
      <c r="BS522" s="22"/>
      <c r="BT522" s="19">
        <v>124</v>
      </c>
      <c r="BU522" s="22"/>
      <c r="BV522" s="19"/>
      <c r="BW522" s="19"/>
      <c r="BX522" s="19">
        <v>2023</v>
      </c>
      <c r="BY522" s="95" t="str">
        <f>IFERROR(
IF(OR(AZ522="anulado",AZ522="stand by"),CONCATENATE(AZ522,": ",AT522),
IF(OR(YEAR(BA522)=2022,YEAR(BA522)=2023),CONCATENATE("Se activó en ",YEAR(BA522)),
IF(AND(OR(AZ522="En proceso",AZ522="facturando"),AND(AV522="-",BA522="")),"Por revisar",
IF(BA522="",IF(AV522="NUEVAS",CONCATENATE("Estado: ",AZ522,", ",AV522),
IF(AX522=Meses!$A$3,"Por revisar",
IF(AT522="","Sin registro","En programación Frcst."))),"En programación")))),
"Error")</f>
        <v>Se activó en 2023</v>
      </c>
      <c r="BZ522" s="14" t="str">
        <f t="shared" si="24"/>
        <v/>
      </c>
      <c r="CA522" s="95" t="str">
        <f>IF(BY522="En programación Frcst.",VLOOKUP(AX522,Meses!$A$1:$H$14,3+HLOOKUP(Cronograma!AV522,Meses!$D$1:$G$2,2,FALSE),FALSE),
IF(BY522="En programación",BA522,""))</f>
        <v/>
      </c>
      <c r="CB522" s="95" t="str">
        <f t="shared" si="25"/>
        <v/>
      </c>
      <c r="CC522" s="91" t="str">
        <f>IFERROR(
(VLOOKUP(MONTH(CA522),Meses!$B$3:$C$14,2,FALSE)-DAY(CA522))/VLOOKUP(MONTH(CA522),Meses!$B$3:$C$14,2,FALSE)*CD522,
"")</f>
        <v/>
      </c>
      <c r="CD522" s="92">
        <f t="shared" si="26"/>
        <v>3610</v>
      </c>
    </row>
    <row r="523" spans="1:82" ht="31.8" thickBot="1" x14ac:dyDescent="0.6">
      <c r="A523" s="49" t="s">
        <v>1385</v>
      </c>
      <c r="B523" s="49" t="s">
        <v>1409</v>
      </c>
      <c r="C523" s="49" t="s">
        <v>1410</v>
      </c>
      <c r="D523" s="19" t="s">
        <v>53</v>
      </c>
      <c r="E523" s="21">
        <v>45070</v>
      </c>
      <c r="F523" s="21">
        <v>45093.681840277779</v>
      </c>
      <c r="G523" s="21">
        <v>45058</v>
      </c>
      <c r="H523" s="21">
        <v>45072</v>
      </c>
      <c r="I523" s="21">
        <v>45126</v>
      </c>
      <c r="J523" s="21">
        <v>45126</v>
      </c>
      <c r="K523" s="119" t="s">
        <v>4544</v>
      </c>
      <c r="L523" s="49">
        <v>2023053830</v>
      </c>
      <c r="M523" s="21">
        <v>45072</v>
      </c>
      <c r="N523" s="21">
        <v>45085</v>
      </c>
      <c r="O523" s="19" t="s">
        <v>673</v>
      </c>
      <c r="P523" s="19" t="s">
        <v>673</v>
      </c>
      <c r="Q523" s="19" t="s">
        <v>55</v>
      </c>
      <c r="R523" s="49">
        <v>2635</v>
      </c>
      <c r="S523" s="19" t="s">
        <v>4596</v>
      </c>
      <c r="T523" s="19" t="s">
        <v>4596</v>
      </c>
      <c r="U523" s="19" t="e">
        <v>#NAME?</v>
      </c>
      <c r="V523" s="19" t="s">
        <v>136</v>
      </c>
      <c r="W523" s="19" t="s">
        <v>155</v>
      </c>
      <c r="X523" s="23">
        <v>45107</v>
      </c>
      <c r="Y523" s="23">
        <v>45114</v>
      </c>
      <c r="Z523" s="23">
        <v>45107</v>
      </c>
      <c r="AA523" s="23">
        <v>45107</v>
      </c>
      <c r="AB523" s="19" t="s">
        <v>58</v>
      </c>
      <c r="AC523" s="23">
        <v>45110</v>
      </c>
      <c r="AD523" s="23">
        <v>45112</v>
      </c>
      <c r="AE523" s="23">
        <v>45117</v>
      </c>
      <c r="AF523" s="23">
        <v>45119</v>
      </c>
      <c r="AG523" s="23">
        <v>45119</v>
      </c>
      <c r="AH523" s="21">
        <v>45126</v>
      </c>
      <c r="AI523" s="19">
        <v>56</v>
      </c>
      <c r="AJ523" s="19">
        <v>14</v>
      </c>
      <c r="AK523" s="19">
        <v>54</v>
      </c>
      <c r="AL523" s="19" t="s">
        <v>15</v>
      </c>
      <c r="AM523" s="19" t="s">
        <v>4546</v>
      </c>
      <c r="AN523" s="19">
        <v>19</v>
      </c>
      <c r="AO523" s="22"/>
      <c r="AP523" s="19" t="s">
        <v>76</v>
      </c>
      <c r="AQ523" s="19" t="s">
        <v>76</v>
      </c>
      <c r="AR523" s="19" t="s">
        <v>60</v>
      </c>
      <c r="AS523" s="19" t="s">
        <v>55</v>
      </c>
      <c r="AT523" s="19" t="s">
        <v>61</v>
      </c>
      <c r="AU523" s="19" t="s">
        <v>62</v>
      </c>
      <c r="AV523" s="19" t="s">
        <v>63</v>
      </c>
      <c r="AW523" s="19" t="s">
        <v>63</v>
      </c>
      <c r="AX523" s="19" t="s">
        <v>63</v>
      </c>
      <c r="AY523" s="19" t="s">
        <v>64</v>
      </c>
      <c r="AZ523" s="19" t="s">
        <v>3822</v>
      </c>
      <c r="BA523" s="21">
        <v>45085</v>
      </c>
      <c r="BB523" s="19">
        <v>6</v>
      </c>
      <c r="BC523" s="19">
        <v>2023</v>
      </c>
      <c r="BD523" s="19" t="s">
        <v>63</v>
      </c>
      <c r="BE523" s="19" t="s">
        <v>63</v>
      </c>
      <c r="BF523" s="19" t="s">
        <v>63</v>
      </c>
      <c r="BG523" s="19" t="s">
        <v>64</v>
      </c>
      <c r="BH523" s="22" t="s">
        <v>4513</v>
      </c>
      <c r="BI523" s="22" t="s">
        <v>4513</v>
      </c>
      <c r="BJ523" s="22"/>
      <c r="BK523" s="22"/>
      <c r="BL523" s="19" t="s">
        <v>4513</v>
      </c>
      <c r="BM523" s="22" t="s">
        <v>4513</v>
      </c>
      <c r="BN523" s="22" t="s">
        <v>4513</v>
      </c>
      <c r="BO523" s="22"/>
      <c r="BP523" s="22"/>
      <c r="BQ523" s="19" t="s">
        <v>64</v>
      </c>
      <c r="BR523" s="22"/>
      <c r="BS523" s="22"/>
      <c r="BT523" s="19">
        <v>56</v>
      </c>
      <c r="BU523" s="22"/>
      <c r="BV523" s="19"/>
      <c r="BW523" s="19"/>
      <c r="BX523" s="19">
        <v>2023</v>
      </c>
      <c r="BY523" s="95" t="str">
        <f>IFERROR(
IF(OR(AZ523="anulado",AZ523="stand by"),CONCATENATE(AZ523,": ",AT523),
IF(OR(YEAR(BA523)=2022,YEAR(BA523)=2023),CONCATENATE("Se activó en ",YEAR(BA523)),
IF(AND(OR(AZ523="En proceso",AZ523="facturando"),AND(AV523="-",BA523="")),"Por revisar",
IF(BA523="",IF(AV523="NUEVAS",CONCATENATE("Estado: ",AZ523,", ",AV523),
IF(AX523=Meses!$A$3,"Por revisar",
IF(AT523="","Sin registro","En programación Frcst."))),"En programación")))),
"Error")</f>
        <v>Se activó en 2023</v>
      </c>
      <c r="BZ523" s="14" t="str">
        <f t="shared" si="24"/>
        <v/>
      </c>
      <c r="CA523" s="95" t="str">
        <f>IF(BY523="En programación Frcst.",VLOOKUP(AX523,Meses!$A$1:$H$14,3+HLOOKUP(Cronograma!AV523,Meses!$D$1:$G$2,2,FALSE),FALSE),
IF(BY523="En programación",BA523,""))</f>
        <v/>
      </c>
      <c r="CB523" s="95" t="str">
        <f t="shared" si="25"/>
        <v/>
      </c>
      <c r="CC523" s="91" t="str">
        <f>IFERROR(
(VLOOKUP(MONTH(CA523),Meses!$B$3:$C$14,2,FALSE)-DAY(CA523))/VLOOKUP(MONTH(CA523),Meses!$B$3:$C$14,2,FALSE)*CD523,
"")</f>
        <v/>
      </c>
      <c r="CD523" s="92">
        <f t="shared" si="26"/>
        <v>2635</v>
      </c>
    </row>
    <row r="524" spans="1:82" ht="31.8" thickBot="1" x14ac:dyDescent="0.6">
      <c r="A524" s="49" t="s">
        <v>1385</v>
      </c>
      <c r="B524" s="49" t="s">
        <v>1411</v>
      </c>
      <c r="C524" s="49" t="s">
        <v>1412</v>
      </c>
      <c r="D524" s="19" t="s">
        <v>53</v>
      </c>
      <c r="E524" s="21">
        <v>45070</v>
      </c>
      <c r="F524" s="21">
        <v>45093.681840277779</v>
      </c>
      <c r="G524" s="21">
        <v>45058</v>
      </c>
      <c r="H524" s="21">
        <v>45072</v>
      </c>
      <c r="I524" s="21">
        <v>45128</v>
      </c>
      <c r="J524" s="21">
        <v>45128</v>
      </c>
      <c r="K524" s="119" t="s">
        <v>4544</v>
      </c>
      <c r="L524" s="49">
        <v>2023053828</v>
      </c>
      <c r="M524" s="21">
        <v>45072</v>
      </c>
      <c r="N524" s="21">
        <v>45085</v>
      </c>
      <c r="O524" s="19" t="s">
        <v>673</v>
      </c>
      <c r="P524" s="19" t="s">
        <v>673</v>
      </c>
      <c r="Q524" s="19" t="s">
        <v>55</v>
      </c>
      <c r="R524" s="49">
        <v>1641</v>
      </c>
      <c r="S524" s="19" t="s">
        <v>4596</v>
      </c>
      <c r="T524" s="19" t="s">
        <v>4596</v>
      </c>
      <c r="U524" s="19" t="e">
        <v>#NAME?</v>
      </c>
      <c r="V524" s="19" t="s">
        <v>136</v>
      </c>
      <c r="W524" s="19" t="s">
        <v>155</v>
      </c>
      <c r="X524" s="23">
        <v>45109</v>
      </c>
      <c r="Y524" s="23">
        <v>45116</v>
      </c>
      <c r="Z524" s="23">
        <v>45109</v>
      </c>
      <c r="AA524" s="23">
        <v>45109</v>
      </c>
      <c r="AB524" s="19" t="s">
        <v>58</v>
      </c>
      <c r="AC524" s="23">
        <v>45112</v>
      </c>
      <c r="AD524" s="23">
        <v>45114</v>
      </c>
      <c r="AE524" s="23">
        <v>45119</v>
      </c>
      <c r="AF524" s="23">
        <v>45121</v>
      </c>
      <c r="AG524" s="23">
        <v>45121</v>
      </c>
      <c r="AH524" s="21">
        <v>45128</v>
      </c>
      <c r="AI524" s="19">
        <v>58</v>
      </c>
      <c r="AJ524" s="19">
        <v>14</v>
      </c>
      <c r="AK524" s="19">
        <v>56</v>
      </c>
      <c r="AL524" s="19" t="s">
        <v>15</v>
      </c>
      <c r="AM524" s="19" t="s">
        <v>4546</v>
      </c>
      <c r="AN524" s="19">
        <v>21</v>
      </c>
      <c r="AO524" s="22"/>
      <c r="AP524" s="19" t="s">
        <v>76</v>
      </c>
      <c r="AQ524" s="19" t="s">
        <v>76</v>
      </c>
      <c r="AR524" s="19" t="s">
        <v>60</v>
      </c>
      <c r="AS524" s="19" t="s">
        <v>55</v>
      </c>
      <c r="AT524" s="19" t="s">
        <v>61</v>
      </c>
      <c r="AU524" s="19" t="s">
        <v>62</v>
      </c>
      <c r="AV524" s="19" t="s">
        <v>63</v>
      </c>
      <c r="AW524" s="19" t="s">
        <v>63</v>
      </c>
      <c r="AX524" s="19" t="s">
        <v>63</v>
      </c>
      <c r="AY524" s="19" t="s">
        <v>64</v>
      </c>
      <c r="AZ524" s="19" t="s">
        <v>3822</v>
      </c>
      <c r="BA524" s="21">
        <v>45085</v>
      </c>
      <c r="BB524" s="19">
        <v>6</v>
      </c>
      <c r="BC524" s="19">
        <v>2023</v>
      </c>
      <c r="BD524" s="19" t="s">
        <v>63</v>
      </c>
      <c r="BE524" s="19" t="s">
        <v>63</v>
      </c>
      <c r="BF524" s="19" t="s">
        <v>63</v>
      </c>
      <c r="BG524" s="19" t="s">
        <v>64</v>
      </c>
      <c r="BH524" s="22" t="s">
        <v>4513</v>
      </c>
      <c r="BI524" s="22" t="s">
        <v>4513</v>
      </c>
      <c r="BJ524" s="22"/>
      <c r="BK524" s="22"/>
      <c r="BL524" s="19" t="s">
        <v>4513</v>
      </c>
      <c r="BM524" s="22" t="s">
        <v>4513</v>
      </c>
      <c r="BN524" s="22" t="s">
        <v>4513</v>
      </c>
      <c r="BO524" s="22"/>
      <c r="BP524" s="22"/>
      <c r="BQ524" s="19" t="s">
        <v>64</v>
      </c>
      <c r="BR524" s="22"/>
      <c r="BS524" s="22"/>
      <c r="BT524" s="19">
        <v>58</v>
      </c>
      <c r="BU524" s="22"/>
      <c r="BV524" s="19"/>
      <c r="BW524" s="19"/>
      <c r="BX524" s="19">
        <v>2023</v>
      </c>
      <c r="BY524" s="95" t="str">
        <f>IFERROR(
IF(OR(AZ524="anulado",AZ524="stand by"),CONCATENATE(AZ524,": ",AT524),
IF(OR(YEAR(BA524)=2022,YEAR(BA524)=2023),CONCATENATE("Se activó en ",YEAR(BA524)),
IF(AND(OR(AZ524="En proceso",AZ524="facturando"),AND(AV524="-",BA524="")),"Por revisar",
IF(BA524="",IF(AV524="NUEVAS",CONCATENATE("Estado: ",AZ524,", ",AV524),
IF(AX524=Meses!$A$3,"Por revisar",
IF(AT524="","Sin registro","En programación Frcst."))),"En programación")))),
"Error")</f>
        <v>Se activó en 2023</v>
      </c>
      <c r="BZ524" s="14" t="str">
        <f t="shared" si="24"/>
        <v/>
      </c>
      <c r="CA524" s="95" t="str">
        <f>IF(BY524="En programación Frcst.",VLOOKUP(AX524,Meses!$A$1:$H$14,3+HLOOKUP(Cronograma!AV524,Meses!$D$1:$G$2,2,FALSE),FALSE),
IF(BY524="En programación",BA524,""))</f>
        <v/>
      </c>
      <c r="CB524" s="95" t="str">
        <f t="shared" si="25"/>
        <v/>
      </c>
      <c r="CC524" s="91" t="str">
        <f>IFERROR(
(VLOOKUP(MONTH(CA524),Meses!$B$3:$C$14,2,FALSE)-DAY(CA524))/VLOOKUP(MONTH(CA524),Meses!$B$3:$C$14,2,FALSE)*CD524,
"")</f>
        <v/>
      </c>
      <c r="CD524" s="92">
        <f t="shared" si="26"/>
        <v>1641</v>
      </c>
    </row>
    <row r="525" spans="1:82" ht="31.8" thickBot="1" x14ac:dyDescent="0.6">
      <c r="A525" s="49" t="s">
        <v>1385</v>
      </c>
      <c r="B525" s="49" t="s">
        <v>1413</v>
      </c>
      <c r="C525" s="49" t="s">
        <v>1414</v>
      </c>
      <c r="D525" s="19" t="s">
        <v>53</v>
      </c>
      <c r="E525" s="21">
        <v>45070</v>
      </c>
      <c r="F525" s="21">
        <v>45146.476435185177</v>
      </c>
      <c r="G525" s="21">
        <v>45058</v>
      </c>
      <c r="H525" s="21">
        <v>45072</v>
      </c>
      <c r="I525" s="21">
        <v>45128</v>
      </c>
      <c r="J525" s="21">
        <v>45128</v>
      </c>
      <c r="K525" s="119" t="s">
        <v>4544</v>
      </c>
      <c r="L525" s="49">
        <v>2023053824</v>
      </c>
      <c r="M525" s="21">
        <v>45072</v>
      </c>
      <c r="N525" s="21">
        <v>45085</v>
      </c>
      <c r="O525" s="19" t="s">
        <v>1415</v>
      </c>
      <c r="P525" s="19" t="s">
        <v>673</v>
      </c>
      <c r="Q525" s="19" t="s">
        <v>55</v>
      </c>
      <c r="R525" s="49">
        <v>3364</v>
      </c>
      <c r="S525" s="19" t="s">
        <v>4596</v>
      </c>
      <c r="T525" s="19" t="s">
        <v>4596</v>
      </c>
      <c r="U525" s="19" t="e">
        <v>#NAME?</v>
      </c>
      <c r="V525" s="19" t="s">
        <v>136</v>
      </c>
      <c r="W525" s="19" t="s">
        <v>155</v>
      </c>
      <c r="X525" s="23">
        <v>45109</v>
      </c>
      <c r="Y525" s="23">
        <v>45116</v>
      </c>
      <c r="Z525" s="23">
        <v>45109</v>
      </c>
      <c r="AA525" s="23">
        <v>45109</v>
      </c>
      <c r="AB525" s="19" t="s">
        <v>58</v>
      </c>
      <c r="AC525" s="23">
        <v>45112</v>
      </c>
      <c r="AD525" s="23">
        <v>45114</v>
      </c>
      <c r="AE525" s="23">
        <v>45119</v>
      </c>
      <c r="AF525" s="23">
        <v>45121</v>
      </c>
      <c r="AG525" s="23">
        <v>45121</v>
      </c>
      <c r="AH525" s="21">
        <v>45128</v>
      </c>
      <c r="AI525" s="19">
        <v>58</v>
      </c>
      <c r="AJ525" s="19">
        <v>14</v>
      </c>
      <c r="AK525" s="19">
        <v>56</v>
      </c>
      <c r="AL525" s="19" t="s">
        <v>15</v>
      </c>
      <c r="AM525" s="19" t="s">
        <v>4546</v>
      </c>
      <c r="AN525" s="19">
        <v>21</v>
      </c>
      <c r="AO525" s="22"/>
      <c r="AP525" s="19" t="s">
        <v>674</v>
      </c>
      <c r="AQ525" s="19" t="s">
        <v>674</v>
      </c>
      <c r="AR525" s="19" t="s">
        <v>60</v>
      </c>
      <c r="AS525" s="19" t="s">
        <v>55</v>
      </c>
      <c r="AT525" s="19" t="s">
        <v>61</v>
      </c>
      <c r="AU525" s="19" t="s">
        <v>62</v>
      </c>
      <c r="AV525" s="19" t="s">
        <v>63</v>
      </c>
      <c r="AW525" s="19" t="s">
        <v>63</v>
      </c>
      <c r="AX525" s="19" t="s">
        <v>63</v>
      </c>
      <c r="AY525" s="19" t="s">
        <v>64</v>
      </c>
      <c r="AZ525" s="19" t="s">
        <v>3822</v>
      </c>
      <c r="BA525" s="21">
        <v>45085</v>
      </c>
      <c r="BB525" s="19">
        <v>6</v>
      </c>
      <c r="BC525" s="19">
        <v>2023</v>
      </c>
      <c r="BD525" s="19" t="s">
        <v>63</v>
      </c>
      <c r="BE525" s="19" t="s">
        <v>63</v>
      </c>
      <c r="BF525" s="19" t="s">
        <v>63</v>
      </c>
      <c r="BG525" s="19" t="s">
        <v>64</v>
      </c>
      <c r="BH525" s="22" t="s">
        <v>4513</v>
      </c>
      <c r="BI525" s="22" t="s">
        <v>4513</v>
      </c>
      <c r="BJ525" s="22"/>
      <c r="BK525" s="22"/>
      <c r="BL525" s="19" t="s">
        <v>4513</v>
      </c>
      <c r="BM525" s="22" t="s">
        <v>4513</v>
      </c>
      <c r="BN525" s="22" t="s">
        <v>4513</v>
      </c>
      <c r="BO525" s="22"/>
      <c r="BP525" s="22"/>
      <c r="BQ525" s="19" t="s">
        <v>64</v>
      </c>
      <c r="BR525" s="22"/>
      <c r="BS525" s="22"/>
      <c r="BT525" s="19">
        <v>58</v>
      </c>
      <c r="BU525" s="22"/>
      <c r="BV525" s="19"/>
      <c r="BW525" s="19"/>
      <c r="BX525" s="19">
        <v>2023</v>
      </c>
      <c r="BY525" s="95" t="str">
        <f>IFERROR(
IF(OR(AZ525="anulado",AZ525="stand by"),CONCATENATE(AZ525,": ",AT525),
IF(OR(YEAR(BA525)=2022,YEAR(BA525)=2023),CONCATENATE("Se activó en ",YEAR(BA525)),
IF(AND(OR(AZ525="En proceso",AZ525="facturando"),AND(AV525="-",BA525="")),"Por revisar",
IF(BA525="",IF(AV525="NUEVAS",CONCATENATE("Estado: ",AZ525,", ",AV525),
IF(AX525=Meses!$A$3,"Por revisar",
IF(AT525="","Sin registro","En programación Frcst."))),"En programación")))),
"Error")</f>
        <v>Se activó en 2023</v>
      </c>
      <c r="BZ525" s="14" t="str">
        <f t="shared" si="24"/>
        <v/>
      </c>
      <c r="CA525" s="95" t="str">
        <f>IF(BY525="En programación Frcst.",VLOOKUP(AX525,Meses!$A$1:$H$14,3+HLOOKUP(Cronograma!AV525,Meses!$D$1:$G$2,2,FALSE),FALSE),
IF(BY525="En programación",BA525,""))</f>
        <v/>
      </c>
      <c r="CB525" s="95" t="str">
        <f t="shared" si="25"/>
        <v/>
      </c>
      <c r="CC525" s="91" t="str">
        <f>IFERROR(
(VLOOKUP(MONTH(CA525),Meses!$B$3:$C$14,2,FALSE)-DAY(CA525))/VLOOKUP(MONTH(CA525),Meses!$B$3:$C$14,2,FALSE)*CD525,
"")</f>
        <v/>
      </c>
      <c r="CD525" s="92">
        <f t="shared" si="26"/>
        <v>3364</v>
      </c>
    </row>
    <row r="526" spans="1:82" ht="31.8" thickBot="1" x14ac:dyDescent="0.6">
      <c r="A526" s="49" t="s">
        <v>1385</v>
      </c>
      <c r="B526" s="49" t="s">
        <v>1416</v>
      </c>
      <c r="C526" s="49" t="s">
        <v>1417</v>
      </c>
      <c r="D526" s="49" t="s">
        <v>345</v>
      </c>
      <c r="E526" s="21">
        <v>45070</v>
      </c>
      <c r="F526" s="21">
        <v>45070</v>
      </c>
      <c r="G526" s="22"/>
      <c r="H526" s="22"/>
      <c r="I526" s="22"/>
      <c r="J526" s="22"/>
      <c r="K526" s="22">
        <v>0</v>
      </c>
      <c r="L526" s="50"/>
      <c r="M526" s="22"/>
      <c r="N526" s="22"/>
      <c r="O526" s="19" t="s">
        <v>63</v>
      </c>
      <c r="P526" s="19" t="s">
        <v>1418</v>
      </c>
      <c r="Q526" s="19" t="s">
        <v>55</v>
      </c>
      <c r="R526" s="49">
        <v>1489</v>
      </c>
      <c r="S526" s="19" t="s">
        <v>145</v>
      </c>
      <c r="T526" s="19" t="s">
        <v>145</v>
      </c>
      <c r="U526" s="51" t="e">
        <v>#NAME?</v>
      </c>
      <c r="V526" s="22"/>
      <c r="W526" s="22"/>
      <c r="X526" s="50">
        <v>0</v>
      </c>
      <c r="Y526" s="23">
        <v>7</v>
      </c>
      <c r="Z526" s="22">
        <v>0</v>
      </c>
      <c r="AA526" s="22">
        <v>0</v>
      </c>
      <c r="AB526" s="22">
        <v>0</v>
      </c>
      <c r="AC526" s="22">
        <v>0</v>
      </c>
      <c r="AD526" s="50">
        <v>0</v>
      </c>
      <c r="AE526" s="22">
        <v>0</v>
      </c>
      <c r="AF526" s="19" t="s">
        <v>58</v>
      </c>
      <c r="AG526" s="22">
        <v>0</v>
      </c>
      <c r="AH526" s="22">
        <v>0</v>
      </c>
      <c r="AI526" s="19">
        <v>-45070</v>
      </c>
      <c r="AJ526" s="19">
        <v>0</v>
      </c>
      <c r="AK526" s="19">
        <v>0</v>
      </c>
      <c r="AL526" s="22" t="s">
        <v>4513</v>
      </c>
      <c r="AM526" s="22">
        <v>0</v>
      </c>
      <c r="AN526" s="22" t="s">
        <v>4513</v>
      </c>
      <c r="AO526" s="19" t="e">
        <v>#N/A</v>
      </c>
      <c r="AP526" s="19" t="s">
        <v>76</v>
      </c>
      <c r="AQ526" s="19" t="s">
        <v>76</v>
      </c>
      <c r="AR526" s="19" t="s">
        <v>60</v>
      </c>
      <c r="AS526" s="19" t="s">
        <v>55</v>
      </c>
      <c r="AT526" s="19" t="s">
        <v>347</v>
      </c>
      <c r="AU526" s="19" t="s">
        <v>1419</v>
      </c>
      <c r="AV526" s="19" t="s">
        <v>63</v>
      </c>
      <c r="AW526" s="19" t="s">
        <v>63</v>
      </c>
      <c r="AX526" s="19" t="s">
        <v>63</v>
      </c>
      <c r="AY526" s="19" t="s">
        <v>64</v>
      </c>
      <c r="AZ526" s="19" t="s">
        <v>3827</v>
      </c>
      <c r="BA526" s="22">
        <v>0</v>
      </c>
      <c r="BB526" s="22"/>
      <c r="BC526" s="22"/>
      <c r="BD526" s="19" t="s">
        <v>63</v>
      </c>
      <c r="BE526" s="19" t="s">
        <v>63</v>
      </c>
      <c r="BF526" s="19" t="s">
        <v>63</v>
      </c>
      <c r="BG526" s="19" t="s">
        <v>64</v>
      </c>
      <c r="BH526" s="22" t="s">
        <v>4513</v>
      </c>
      <c r="BI526" s="22" t="s">
        <v>4513</v>
      </c>
      <c r="BJ526" s="22"/>
      <c r="BK526" s="22"/>
      <c r="BL526" s="19" t="s">
        <v>4513</v>
      </c>
      <c r="BM526" s="22" t="s">
        <v>4513</v>
      </c>
      <c r="BN526" s="22" t="s">
        <v>4513</v>
      </c>
      <c r="BO526" s="52" t="s">
        <v>3859</v>
      </c>
      <c r="BP526" s="22"/>
      <c r="BQ526" s="19" t="s">
        <v>64</v>
      </c>
      <c r="BR526" s="22"/>
      <c r="BS526" s="22"/>
      <c r="BT526" s="22"/>
      <c r="BU526" s="22"/>
      <c r="BV526" s="19"/>
      <c r="BW526" s="19" t="s">
        <v>3823</v>
      </c>
      <c r="BX526" s="22"/>
      <c r="BY526" s="95" t="str">
        <f>IFERROR(
IF(OR(AZ526="anulado",AZ526="stand by"),CONCATENATE(AZ526,": ",AT526),
IF(OR(YEAR(BA526)=2022,YEAR(BA526)=2023),CONCATENATE("Se activó en ",YEAR(BA526)),
IF(AND(OR(AZ526="En proceso",AZ526="facturando"),AND(AV526="-",BA526="")),"Por revisar",
IF(BA526="",IF(AV526="NUEVAS",CONCATENATE("Estado: ",AZ526,", ",AV526),
IF(AX526=Meses!$A$3,"Por revisar",
IF(AT526="","Sin registro","En programación Frcst."))),"En programación")))),
"Error")</f>
        <v>anulado: Desistido</v>
      </c>
      <c r="BZ526" s="14" t="str">
        <f t="shared" si="24"/>
        <v/>
      </c>
      <c r="CA526" s="95" t="str">
        <f>IF(BY526="En programación Frcst.",VLOOKUP(AX526,Meses!$A$1:$H$14,3+HLOOKUP(Cronograma!AV526,Meses!$D$1:$G$2,2,FALSE),FALSE),
IF(BY526="En programación",BA526,""))</f>
        <v/>
      </c>
      <c r="CB526" s="95" t="str">
        <f t="shared" si="25"/>
        <v/>
      </c>
      <c r="CC526" s="91" t="str">
        <f>IFERROR(
(VLOOKUP(MONTH(CA526),Meses!$B$3:$C$14,2,FALSE)-DAY(CA526))/VLOOKUP(MONTH(CA526),Meses!$B$3:$C$14,2,FALSE)*CD526,
"")</f>
        <v/>
      </c>
      <c r="CD526" s="92">
        <f t="shared" si="26"/>
        <v>1489</v>
      </c>
    </row>
    <row r="527" spans="1:82" ht="47.4" thickBot="1" x14ac:dyDescent="0.6">
      <c r="A527" s="49" t="s">
        <v>1385</v>
      </c>
      <c r="B527" s="49" t="s">
        <v>1420</v>
      </c>
      <c r="C527" s="49" t="s">
        <v>1421</v>
      </c>
      <c r="D527" s="49" t="s">
        <v>53</v>
      </c>
      <c r="E527" s="21">
        <v>45070</v>
      </c>
      <c r="F527" s="21">
        <v>45093.681840277779</v>
      </c>
      <c r="G527" s="21">
        <v>45057</v>
      </c>
      <c r="H527" s="21">
        <v>45065</v>
      </c>
      <c r="I527" s="21">
        <v>45197</v>
      </c>
      <c r="J527" s="21">
        <v>45197</v>
      </c>
      <c r="K527" s="119" t="s">
        <v>4580</v>
      </c>
      <c r="L527" s="49">
        <v>2023053270</v>
      </c>
      <c r="M527" s="21">
        <v>45069</v>
      </c>
      <c r="N527" s="21">
        <v>45085</v>
      </c>
      <c r="O527" s="19" t="s">
        <v>377</v>
      </c>
      <c r="P527" s="19" t="s">
        <v>377</v>
      </c>
      <c r="Q527" s="19" t="s">
        <v>55</v>
      </c>
      <c r="R527" s="49">
        <v>3979</v>
      </c>
      <c r="S527" s="19" t="s">
        <v>4611</v>
      </c>
      <c r="T527" s="19" t="s">
        <v>4611</v>
      </c>
      <c r="U527" s="19" t="e">
        <v>#NAME?</v>
      </c>
      <c r="V527" s="19" t="s">
        <v>80</v>
      </c>
      <c r="W527" s="19" t="s">
        <v>129</v>
      </c>
      <c r="X527" s="23">
        <v>45188</v>
      </c>
      <c r="Y527" s="23">
        <v>45195</v>
      </c>
      <c r="Z527" s="23">
        <v>45188</v>
      </c>
      <c r="AA527" s="23">
        <v>45188</v>
      </c>
      <c r="AB527" s="19" t="s">
        <v>58</v>
      </c>
      <c r="AC527" s="23">
        <v>45191</v>
      </c>
      <c r="AD527" s="49" t="s">
        <v>58</v>
      </c>
      <c r="AE527" s="23">
        <v>45193</v>
      </c>
      <c r="AF527" s="19" t="s">
        <v>58</v>
      </c>
      <c r="AG527" s="23">
        <v>45193</v>
      </c>
      <c r="AH527" s="21">
        <v>45197</v>
      </c>
      <c r="AI527" s="19">
        <v>127</v>
      </c>
      <c r="AJ527" s="19">
        <v>8</v>
      </c>
      <c r="AK527" s="19">
        <v>132</v>
      </c>
      <c r="AL527" s="19" t="s">
        <v>15</v>
      </c>
      <c r="AM527" s="19" t="s">
        <v>4582</v>
      </c>
      <c r="AN527" s="19">
        <v>28</v>
      </c>
      <c r="AO527" s="22"/>
      <c r="AP527" s="19" t="s">
        <v>378</v>
      </c>
      <c r="AQ527" s="19" t="s">
        <v>378</v>
      </c>
      <c r="AR527" s="19" t="s">
        <v>60</v>
      </c>
      <c r="AS527" s="19" t="s">
        <v>55</v>
      </c>
      <c r="AT527" s="19" t="s">
        <v>61</v>
      </c>
      <c r="AU527" s="19" t="s">
        <v>132</v>
      </c>
      <c r="AV527" s="19" t="s">
        <v>63</v>
      </c>
      <c r="AW527" s="19" t="s">
        <v>63</v>
      </c>
      <c r="AX527" s="19" t="s">
        <v>63</v>
      </c>
      <c r="AY527" s="19" t="s">
        <v>64</v>
      </c>
      <c r="AZ527" s="19" t="s">
        <v>3822</v>
      </c>
      <c r="BA527" s="21">
        <v>45085</v>
      </c>
      <c r="BB527" s="19">
        <v>6</v>
      </c>
      <c r="BC527" s="19">
        <v>2023</v>
      </c>
      <c r="BD527" s="19" t="s">
        <v>63</v>
      </c>
      <c r="BE527" s="19" t="s">
        <v>63</v>
      </c>
      <c r="BF527" s="19" t="s">
        <v>63</v>
      </c>
      <c r="BG527" s="19" t="s">
        <v>64</v>
      </c>
      <c r="BH527" s="19" t="s">
        <v>4513</v>
      </c>
      <c r="BI527" s="48" t="s">
        <v>4513</v>
      </c>
      <c r="BJ527" s="19" t="e">
        <v>#VALUE!</v>
      </c>
      <c r="BK527" s="43" t="e">
        <v>#VALUE!</v>
      </c>
      <c r="BL527" s="19" t="s">
        <v>4513</v>
      </c>
      <c r="BM527" s="32" t="s">
        <v>4513</v>
      </c>
      <c r="BN527" s="22" t="s">
        <v>4513</v>
      </c>
      <c r="BO527" s="22"/>
      <c r="BP527" s="22"/>
      <c r="BQ527" s="19" t="s">
        <v>64</v>
      </c>
      <c r="BR527" s="22"/>
      <c r="BS527" s="19" t="e">
        <v>#N/A</v>
      </c>
      <c r="BT527" s="19">
        <v>127</v>
      </c>
      <c r="BU527" s="22"/>
      <c r="BV527" s="19"/>
      <c r="BW527" s="19" t="s">
        <v>3823</v>
      </c>
      <c r="BX527" s="19">
        <v>2023</v>
      </c>
      <c r="BY527" s="95" t="str">
        <f>IFERROR(
IF(OR(AZ527="anulado",AZ527="stand by"),CONCATENATE(AZ527,": ",AT527),
IF(OR(YEAR(BA527)=2022,YEAR(BA527)=2023),CONCATENATE("Se activó en ",YEAR(BA527)),
IF(AND(OR(AZ527="En proceso",AZ527="facturando"),AND(AV527="-",BA527="")),"Por revisar",
IF(BA527="",IF(AV527="NUEVAS",CONCATENATE("Estado: ",AZ527,", ",AV527),
IF(AX527=Meses!$A$3,"Por revisar",
IF(AT527="","Sin registro","En programación Frcst."))),"En programación")))),
"Error")</f>
        <v>Se activó en 2023</v>
      </c>
      <c r="BZ527" s="14" t="str">
        <f t="shared" si="24"/>
        <v/>
      </c>
      <c r="CA527" s="95" t="str">
        <f>IF(BY527="En programación Frcst.",VLOOKUP(AX527,Meses!$A$1:$H$14,3+HLOOKUP(Cronograma!AV527,Meses!$D$1:$G$2,2,FALSE),FALSE),
IF(BY527="En programación",BA527,""))</f>
        <v/>
      </c>
      <c r="CB527" s="95" t="str">
        <f t="shared" si="25"/>
        <v/>
      </c>
      <c r="CC527" s="91" t="str">
        <f>IFERROR(
(VLOOKUP(MONTH(CA527),Meses!$B$3:$C$14,2,FALSE)-DAY(CA527))/VLOOKUP(MONTH(CA527),Meses!$B$3:$C$14,2,FALSE)*CD527,
"")</f>
        <v/>
      </c>
      <c r="CD527" s="92">
        <f t="shared" si="26"/>
        <v>3979</v>
      </c>
    </row>
    <row r="528" spans="1:82" ht="31.8" thickBot="1" x14ac:dyDescent="0.6">
      <c r="A528" s="49" t="s">
        <v>1385</v>
      </c>
      <c r="B528" s="49" t="s">
        <v>1422</v>
      </c>
      <c r="C528" s="49" t="s">
        <v>1423</v>
      </c>
      <c r="D528" s="49" t="s">
        <v>345</v>
      </c>
      <c r="E528" s="21">
        <v>45070</v>
      </c>
      <c r="F528" s="21">
        <v>45070</v>
      </c>
      <c r="G528" s="22"/>
      <c r="H528" s="22"/>
      <c r="I528" s="22"/>
      <c r="J528" s="22"/>
      <c r="K528" s="22">
        <v>0</v>
      </c>
      <c r="L528" s="50"/>
      <c r="M528" s="22"/>
      <c r="N528" s="22"/>
      <c r="O528" s="19" t="s">
        <v>63</v>
      </c>
      <c r="P528" s="19" t="s">
        <v>1424</v>
      </c>
      <c r="Q528" s="19" t="s">
        <v>55</v>
      </c>
      <c r="R528" s="49">
        <v>1537</v>
      </c>
      <c r="S528" s="19" t="s">
        <v>145</v>
      </c>
      <c r="T528" s="19" t="s">
        <v>145</v>
      </c>
      <c r="U528" s="51" t="e">
        <v>#NAME?</v>
      </c>
      <c r="V528" s="22"/>
      <c r="W528" s="22"/>
      <c r="X528" s="50">
        <v>0</v>
      </c>
      <c r="Y528" s="23">
        <v>7</v>
      </c>
      <c r="Z528" s="22">
        <v>0</v>
      </c>
      <c r="AA528" s="22">
        <v>0</v>
      </c>
      <c r="AB528" s="22">
        <v>0</v>
      </c>
      <c r="AC528" s="22">
        <v>0</v>
      </c>
      <c r="AD528" s="50">
        <v>0</v>
      </c>
      <c r="AE528" s="22">
        <v>0</v>
      </c>
      <c r="AF528" s="19" t="s">
        <v>58</v>
      </c>
      <c r="AG528" s="22">
        <v>0</v>
      </c>
      <c r="AH528" s="22">
        <v>0</v>
      </c>
      <c r="AI528" s="19">
        <v>-45070</v>
      </c>
      <c r="AJ528" s="19">
        <v>0</v>
      </c>
      <c r="AK528" s="19">
        <v>0</v>
      </c>
      <c r="AL528" s="22" t="s">
        <v>4513</v>
      </c>
      <c r="AM528" s="22">
        <v>0</v>
      </c>
      <c r="AN528" s="22" t="s">
        <v>4513</v>
      </c>
      <c r="AO528" s="19" t="s">
        <v>1407</v>
      </c>
      <c r="AP528" s="19" t="s">
        <v>76</v>
      </c>
      <c r="AQ528" s="19" t="s">
        <v>76</v>
      </c>
      <c r="AR528" s="19" t="s">
        <v>60</v>
      </c>
      <c r="AS528" s="19" t="s">
        <v>55</v>
      </c>
      <c r="AT528" s="19" t="s">
        <v>347</v>
      </c>
      <c r="AU528" s="19" t="s">
        <v>1419</v>
      </c>
      <c r="AV528" s="19" t="s">
        <v>63</v>
      </c>
      <c r="AW528" s="19" t="s">
        <v>63</v>
      </c>
      <c r="AX528" s="19" t="s">
        <v>63</v>
      </c>
      <c r="AY528" s="19" t="s">
        <v>64</v>
      </c>
      <c r="AZ528" s="19" t="s">
        <v>3827</v>
      </c>
      <c r="BA528" s="22">
        <v>0</v>
      </c>
      <c r="BB528" s="22"/>
      <c r="BC528" s="22"/>
      <c r="BD528" s="19" t="s">
        <v>63</v>
      </c>
      <c r="BE528" s="19" t="s">
        <v>63</v>
      </c>
      <c r="BF528" s="19" t="s">
        <v>63</v>
      </c>
      <c r="BG528" s="19" t="s">
        <v>64</v>
      </c>
      <c r="BH528" s="22" t="s">
        <v>4513</v>
      </c>
      <c r="BI528" s="22" t="s">
        <v>4513</v>
      </c>
      <c r="BJ528" s="22"/>
      <c r="BK528" s="22"/>
      <c r="BL528" s="19" t="s">
        <v>4513</v>
      </c>
      <c r="BM528" s="22" t="s">
        <v>4513</v>
      </c>
      <c r="BN528" s="22" t="s">
        <v>4513</v>
      </c>
      <c r="BO528" s="52" t="s">
        <v>3859</v>
      </c>
      <c r="BP528" s="22"/>
      <c r="BQ528" s="19" t="s">
        <v>64</v>
      </c>
      <c r="BR528" s="22"/>
      <c r="BS528" s="22"/>
      <c r="BT528" s="22"/>
      <c r="BU528" s="22"/>
      <c r="BV528" s="19"/>
      <c r="BW528" s="19" t="s">
        <v>3823</v>
      </c>
      <c r="BX528" s="22"/>
      <c r="BY528" s="95" t="str">
        <f>IFERROR(
IF(OR(AZ528="anulado",AZ528="stand by"),CONCATENATE(AZ528,": ",AT528),
IF(OR(YEAR(BA528)=2022,YEAR(BA528)=2023),CONCATENATE("Se activó en ",YEAR(BA528)),
IF(AND(OR(AZ528="En proceso",AZ528="facturando"),AND(AV528="-",BA528="")),"Por revisar",
IF(BA528="",IF(AV528="NUEVAS",CONCATENATE("Estado: ",AZ528,", ",AV528),
IF(AX528=Meses!$A$3,"Por revisar",
IF(AT528="","Sin registro","En programación Frcst."))),"En programación")))),
"Error")</f>
        <v>anulado: Desistido</v>
      </c>
      <c r="BZ528" s="14" t="str">
        <f t="shared" si="24"/>
        <v/>
      </c>
      <c r="CA528" s="95" t="str">
        <f>IF(BY528="En programación Frcst.",VLOOKUP(AX528,Meses!$A$1:$H$14,3+HLOOKUP(Cronograma!AV528,Meses!$D$1:$G$2,2,FALSE),FALSE),
IF(BY528="En programación",BA528,""))</f>
        <v/>
      </c>
      <c r="CB528" s="95" t="str">
        <f t="shared" si="25"/>
        <v/>
      </c>
      <c r="CC528" s="91" t="str">
        <f>IFERROR(
(VLOOKUP(MONTH(CA528),Meses!$B$3:$C$14,2,FALSE)-DAY(CA528))/VLOOKUP(MONTH(CA528),Meses!$B$3:$C$14,2,FALSE)*CD528,
"")</f>
        <v/>
      </c>
      <c r="CD528" s="92">
        <f t="shared" si="26"/>
        <v>1537</v>
      </c>
    </row>
    <row r="529" spans="1:82" ht="31.8" thickBot="1" x14ac:dyDescent="0.6">
      <c r="A529" s="49" t="s">
        <v>1385</v>
      </c>
      <c r="B529" s="49" t="s">
        <v>1425</v>
      </c>
      <c r="C529" s="49" t="s">
        <v>1426</v>
      </c>
      <c r="D529" s="19" t="s">
        <v>53</v>
      </c>
      <c r="E529" s="21">
        <v>45070</v>
      </c>
      <c r="F529" s="21">
        <v>45093.681840277779</v>
      </c>
      <c r="G529" s="21">
        <v>45057</v>
      </c>
      <c r="H529" s="21">
        <v>45071</v>
      </c>
      <c r="I529" s="21">
        <v>45132</v>
      </c>
      <c r="J529" s="21">
        <v>45132</v>
      </c>
      <c r="K529" s="119" t="s">
        <v>4544</v>
      </c>
      <c r="L529" s="49">
        <v>2023053261</v>
      </c>
      <c r="M529" s="21">
        <v>45069</v>
      </c>
      <c r="N529" s="21">
        <v>45085</v>
      </c>
      <c r="O529" s="19" t="s">
        <v>1427</v>
      </c>
      <c r="P529" s="19" t="s">
        <v>1427</v>
      </c>
      <c r="Q529" s="19" t="s">
        <v>55</v>
      </c>
      <c r="R529" s="49">
        <v>1314</v>
      </c>
      <c r="S529" s="19" t="s">
        <v>4604</v>
      </c>
      <c r="T529" s="19" t="s">
        <v>4604</v>
      </c>
      <c r="U529" s="19" t="e">
        <v>#NAME?</v>
      </c>
      <c r="V529" s="19" t="s">
        <v>80</v>
      </c>
      <c r="W529" s="19" t="s">
        <v>129</v>
      </c>
      <c r="X529" s="23">
        <v>45123</v>
      </c>
      <c r="Y529" s="23">
        <v>45130</v>
      </c>
      <c r="Z529" s="23">
        <v>45123</v>
      </c>
      <c r="AA529" s="23">
        <v>45123</v>
      </c>
      <c r="AB529" s="19" t="s">
        <v>58</v>
      </c>
      <c r="AC529" s="23">
        <v>45126</v>
      </c>
      <c r="AD529" s="49" t="s">
        <v>58</v>
      </c>
      <c r="AE529" s="23">
        <v>45128</v>
      </c>
      <c r="AF529" s="19" t="s">
        <v>58</v>
      </c>
      <c r="AG529" s="23">
        <v>45128</v>
      </c>
      <c r="AH529" s="21">
        <v>45132</v>
      </c>
      <c r="AI529" s="19">
        <v>62</v>
      </c>
      <c r="AJ529" s="19">
        <v>14</v>
      </c>
      <c r="AK529" s="19">
        <v>61</v>
      </c>
      <c r="AL529" s="19" t="s">
        <v>15</v>
      </c>
      <c r="AM529" s="19" t="s">
        <v>4546</v>
      </c>
      <c r="AN529" s="19">
        <v>25</v>
      </c>
      <c r="AO529" s="22"/>
      <c r="AP529" s="19" t="s">
        <v>76</v>
      </c>
      <c r="AQ529" s="19" t="s">
        <v>76</v>
      </c>
      <c r="AR529" s="19" t="s">
        <v>60</v>
      </c>
      <c r="AS529" s="19" t="s">
        <v>55</v>
      </c>
      <c r="AT529" s="19" t="s">
        <v>61</v>
      </c>
      <c r="AU529" s="19" t="s">
        <v>132</v>
      </c>
      <c r="AV529" s="19" t="s">
        <v>63</v>
      </c>
      <c r="AW529" s="19" t="s">
        <v>63</v>
      </c>
      <c r="AX529" s="19" t="s">
        <v>63</v>
      </c>
      <c r="AY529" s="19" t="s">
        <v>64</v>
      </c>
      <c r="AZ529" s="19" t="s">
        <v>3822</v>
      </c>
      <c r="BA529" s="21">
        <v>45085</v>
      </c>
      <c r="BB529" s="19">
        <v>6</v>
      </c>
      <c r="BC529" s="19">
        <v>2023</v>
      </c>
      <c r="BD529" s="19" t="s">
        <v>63</v>
      </c>
      <c r="BE529" s="19" t="s">
        <v>63</v>
      </c>
      <c r="BF529" s="19" t="s">
        <v>63</v>
      </c>
      <c r="BG529" s="19" t="s">
        <v>64</v>
      </c>
      <c r="BH529" s="22" t="s">
        <v>4513</v>
      </c>
      <c r="BI529" s="22" t="s">
        <v>4513</v>
      </c>
      <c r="BJ529" s="22"/>
      <c r="BK529" s="22"/>
      <c r="BL529" s="19" t="s">
        <v>4513</v>
      </c>
      <c r="BM529" s="22" t="s">
        <v>4513</v>
      </c>
      <c r="BN529" s="22" t="s">
        <v>4513</v>
      </c>
      <c r="BO529" s="22"/>
      <c r="BP529" s="22"/>
      <c r="BQ529" s="19" t="s">
        <v>64</v>
      </c>
      <c r="BR529" s="22"/>
      <c r="BS529" s="22"/>
      <c r="BT529" s="19">
        <v>62</v>
      </c>
      <c r="BU529" s="22"/>
      <c r="BV529" s="19"/>
      <c r="BW529" s="19"/>
      <c r="BX529" s="19">
        <v>2023</v>
      </c>
      <c r="BY529" s="95" t="str">
        <f>IFERROR(
IF(OR(AZ529="anulado",AZ529="stand by"),CONCATENATE(AZ529,": ",AT529),
IF(OR(YEAR(BA529)=2022,YEAR(BA529)=2023),CONCATENATE("Se activó en ",YEAR(BA529)),
IF(AND(OR(AZ529="En proceso",AZ529="facturando"),AND(AV529="-",BA529="")),"Por revisar",
IF(BA529="",IF(AV529="NUEVAS",CONCATENATE("Estado: ",AZ529,", ",AV529),
IF(AX529=Meses!$A$3,"Por revisar",
IF(AT529="","Sin registro","En programación Frcst."))),"En programación")))),
"Error")</f>
        <v>Se activó en 2023</v>
      </c>
      <c r="BZ529" s="14" t="str">
        <f t="shared" si="24"/>
        <v/>
      </c>
      <c r="CA529" s="95" t="str">
        <f>IF(BY529="En programación Frcst.",VLOOKUP(AX529,Meses!$A$1:$H$14,3+HLOOKUP(Cronograma!AV529,Meses!$D$1:$G$2,2,FALSE),FALSE),
IF(BY529="En programación",BA529,""))</f>
        <v/>
      </c>
      <c r="CB529" s="95" t="str">
        <f t="shared" si="25"/>
        <v/>
      </c>
      <c r="CC529" s="91" t="str">
        <f>IFERROR(
(VLOOKUP(MONTH(CA529),Meses!$B$3:$C$14,2,FALSE)-DAY(CA529))/VLOOKUP(MONTH(CA529),Meses!$B$3:$C$14,2,FALSE)*CD529,
"")</f>
        <v/>
      </c>
      <c r="CD529" s="92">
        <f t="shared" si="26"/>
        <v>1314</v>
      </c>
    </row>
    <row r="530" spans="1:82" ht="31.8" thickBot="1" x14ac:dyDescent="0.6">
      <c r="A530" s="49" t="s">
        <v>1385</v>
      </c>
      <c r="B530" s="49" t="s">
        <v>1428</v>
      </c>
      <c r="C530" s="49" t="s">
        <v>1429</v>
      </c>
      <c r="D530" s="19" t="s">
        <v>53</v>
      </c>
      <c r="E530" s="21">
        <v>45070</v>
      </c>
      <c r="F530" s="21">
        <v>45121.457754629628</v>
      </c>
      <c r="G530" s="21">
        <v>45057</v>
      </c>
      <c r="H530" s="21">
        <v>45065</v>
      </c>
      <c r="I530" s="21">
        <v>45120</v>
      </c>
      <c r="J530" s="21">
        <v>45120</v>
      </c>
      <c r="K530" s="119" t="s">
        <v>4544</v>
      </c>
      <c r="L530" s="49">
        <v>2023053269</v>
      </c>
      <c r="M530" s="21">
        <v>45069</v>
      </c>
      <c r="N530" s="21">
        <v>45085</v>
      </c>
      <c r="O530" s="19" t="s">
        <v>72</v>
      </c>
      <c r="P530" s="19" t="s">
        <v>72</v>
      </c>
      <c r="Q530" s="19" t="s">
        <v>55</v>
      </c>
      <c r="R530" s="49">
        <v>2768</v>
      </c>
      <c r="S530" s="19" t="s">
        <v>4545</v>
      </c>
      <c r="T530" s="19" t="s">
        <v>4545</v>
      </c>
      <c r="U530" s="19" t="e">
        <v>#NAME?</v>
      </c>
      <c r="V530" s="19" t="s">
        <v>80</v>
      </c>
      <c r="W530" s="19" t="s">
        <v>129</v>
      </c>
      <c r="X530" s="23">
        <v>45111</v>
      </c>
      <c r="Y530" s="23">
        <v>45118</v>
      </c>
      <c r="Z530" s="23">
        <v>45111</v>
      </c>
      <c r="AA530" s="23">
        <v>45111</v>
      </c>
      <c r="AB530" s="19" t="s">
        <v>58</v>
      </c>
      <c r="AC530" s="23">
        <v>45114</v>
      </c>
      <c r="AD530" s="49" t="s">
        <v>58</v>
      </c>
      <c r="AE530" s="23">
        <v>45116</v>
      </c>
      <c r="AF530" s="19" t="s">
        <v>58</v>
      </c>
      <c r="AG530" s="23">
        <v>45116</v>
      </c>
      <c r="AH530" s="21">
        <v>45120</v>
      </c>
      <c r="AI530" s="19">
        <v>50</v>
      </c>
      <c r="AJ530" s="19">
        <v>8</v>
      </c>
      <c r="AK530" s="19">
        <v>55</v>
      </c>
      <c r="AL530" s="19" t="s">
        <v>15</v>
      </c>
      <c r="AM530" s="19" t="s">
        <v>4546</v>
      </c>
      <c r="AN530" s="19">
        <v>13</v>
      </c>
      <c r="AO530" s="22"/>
      <c r="AP530" s="19" t="s">
        <v>76</v>
      </c>
      <c r="AQ530" s="19" t="s">
        <v>76</v>
      </c>
      <c r="AR530" s="19" t="s">
        <v>60</v>
      </c>
      <c r="AS530" s="19" t="s">
        <v>55</v>
      </c>
      <c r="AT530" s="19" t="s">
        <v>61</v>
      </c>
      <c r="AU530" s="19" t="s">
        <v>132</v>
      </c>
      <c r="AV530" s="19" t="s">
        <v>63</v>
      </c>
      <c r="AW530" s="19" t="s">
        <v>63</v>
      </c>
      <c r="AX530" s="19" t="s">
        <v>63</v>
      </c>
      <c r="AY530" s="19" t="s">
        <v>64</v>
      </c>
      <c r="AZ530" s="19" t="s">
        <v>3822</v>
      </c>
      <c r="BA530" s="21">
        <v>45085</v>
      </c>
      <c r="BB530" s="19">
        <v>6</v>
      </c>
      <c r="BC530" s="19">
        <v>2023</v>
      </c>
      <c r="BD530" s="19" t="s">
        <v>63</v>
      </c>
      <c r="BE530" s="19" t="s">
        <v>63</v>
      </c>
      <c r="BF530" s="19" t="s">
        <v>63</v>
      </c>
      <c r="BG530" s="19" t="s">
        <v>64</v>
      </c>
      <c r="BH530" s="22" t="s">
        <v>4513</v>
      </c>
      <c r="BI530" s="22" t="s">
        <v>4513</v>
      </c>
      <c r="BJ530" s="22"/>
      <c r="BK530" s="22"/>
      <c r="BL530" s="19" t="s">
        <v>4513</v>
      </c>
      <c r="BM530" s="22" t="s">
        <v>4513</v>
      </c>
      <c r="BN530" s="22" t="s">
        <v>4513</v>
      </c>
      <c r="BO530" s="22"/>
      <c r="BP530" s="22"/>
      <c r="BQ530" s="19" t="s">
        <v>64</v>
      </c>
      <c r="BR530" s="22"/>
      <c r="BS530" s="22"/>
      <c r="BT530" s="19">
        <v>50</v>
      </c>
      <c r="BU530" s="22"/>
      <c r="BV530" s="19"/>
      <c r="BW530" s="19"/>
      <c r="BX530" s="19">
        <v>2023</v>
      </c>
      <c r="BY530" s="95" t="str">
        <f>IFERROR(
IF(OR(AZ530="anulado",AZ530="stand by"),CONCATENATE(AZ530,": ",AT530),
IF(OR(YEAR(BA530)=2022,YEAR(BA530)=2023),CONCATENATE("Se activó en ",YEAR(BA530)),
IF(AND(OR(AZ530="En proceso",AZ530="facturando"),AND(AV530="-",BA530="")),"Por revisar",
IF(BA530="",IF(AV530="NUEVAS",CONCATENATE("Estado: ",AZ530,", ",AV530),
IF(AX530=Meses!$A$3,"Por revisar",
IF(AT530="","Sin registro","En programación Frcst."))),"En programación")))),
"Error")</f>
        <v>Se activó en 2023</v>
      </c>
      <c r="BZ530" s="14" t="str">
        <f t="shared" si="24"/>
        <v/>
      </c>
      <c r="CA530" s="95" t="str">
        <f>IF(BY530="En programación Frcst.",VLOOKUP(AX530,Meses!$A$1:$H$14,3+HLOOKUP(Cronograma!AV530,Meses!$D$1:$G$2,2,FALSE),FALSE),
IF(BY530="En programación",BA530,""))</f>
        <v/>
      </c>
      <c r="CB530" s="95" t="str">
        <f t="shared" si="25"/>
        <v/>
      </c>
      <c r="CC530" s="91" t="str">
        <f>IFERROR(
(VLOOKUP(MONTH(CA530),Meses!$B$3:$C$14,2,FALSE)-DAY(CA530))/VLOOKUP(MONTH(CA530),Meses!$B$3:$C$14,2,FALSE)*CD530,
"")</f>
        <v/>
      </c>
      <c r="CD530" s="92">
        <f t="shared" si="26"/>
        <v>2768</v>
      </c>
    </row>
    <row r="531" spans="1:82" ht="31.8" thickBot="1" x14ac:dyDescent="0.6">
      <c r="A531" s="49" t="s">
        <v>1430</v>
      </c>
      <c r="B531" s="49" t="s">
        <v>1431</v>
      </c>
      <c r="C531" s="49" t="s">
        <v>1432</v>
      </c>
      <c r="D531" s="49" t="s">
        <v>144</v>
      </c>
      <c r="E531" s="21">
        <v>45071</v>
      </c>
      <c r="F531" s="21">
        <v>45188.446469907409</v>
      </c>
      <c r="G531" s="21">
        <v>45076</v>
      </c>
      <c r="H531" s="21">
        <v>45082</v>
      </c>
      <c r="I531" s="22"/>
      <c r="J531" s="22"/>
      <c r="K531" s="22">
        <v>0</v>
      </c>
      <c r="L531" s="50"/>
      <c r="M531" s="22"/>
      <c r="N531" s="22"/>
      <c r="O531" s="19" t="s">
        <v>128</v>
      </c>
      <c r="P531" s="19" t="s">
        <v>128</v>
      </c>
      <c r="Q531" s="19" t="s">
        <v>55</v>
      </c>
      <c r="R531" s="49">
        <v>28700</v>
      </c>
      <c r="S531" s="19" t="s">
        <v>145</v>
      </c>
      <c r="T531" s="19" t="s">
        <v>145</v>
      </c>
      <c r="U531" s="19" t="e">
        <v>#NAME?</v>
      </c>
      <c r="V531" s="19" t="s">
        <v>136</v>
      </c>
      <c r="W531" s="19" t="s">
        <v>74</v>
      </c>
      <c r="X531" s="23">
        <v>-14</v>
      </c>
      <c r="Y531" s="23">
        <v>-7</v>
      </c>
      <c r="Z531" s="23">
        <v>-14</v>
      </c>
      <c r="AA531" s="23">
        <v>-14</v>
      </c>
      <c r="AB531" s="19" t="s">
        <v>58</v>
      </c>
      <c r="AC531" s="23">
        <v>-11</v>
      </c>
      <c r="AD531" s="23">
        <v>-9</v>
      </c>
      <c r="AE531" s="23">
        <v>-4</v>
      </c>
      <c r="AF531" s="19" t="s">
        <v>58</v>
      </c>
      <c r="AG531" s="23">
        <v>-4</v>
      </c>
      <c r="AH531" s="22">
        <v>0</v>
      </c>
      <c r="AI531" s="19">
        <v>-45071</v>
      </c>
      <c r="AJ531" s="19">
        <v>6</v>
      </c>
      <c r="AK531" s="19">
        <v>-45082</v>
      </c>
      <c r="AL531" s="19" t="s">
        <v>15</v>
      </c>
      <c r="AM531" s="22">
        <v>0</v>
      </c>
      <c r="AN531" s="22" t="s">
        <v>4513</v>
      </c>
      <c r="AO531" s="22"/>
      <c r="AP531" s="19" t="s">
        <v>131</v>
      </c>
      <c r="AQ531" s="19" t="s">
        <v>131</v>
      </c>
      <c r="AR531" s="19" t="s">
        <v>389</v>
      </c>
      <c r="AS531" s="19" t="s">
        <v>55</v>
      </c>
      <c r="AT531" s="19" t="s">
        <v>146</v>
      </c>
      <c r="AU531" s="19" t="s">
        <v>132</v>
      </c>
      <c r="AV531" s="19" t="s">
        <v>63</v>
      </c>
      <c r="AW531" s="19" t="s">
        <v>63</v>
      </c>
      <c r="AX531" s="19" t="s">
        <v>63</v>
      </c>
      <c r="AY531" s="19" t="s">
        <v>64</v>
      </c>
      <c r="AZ531" s="19" t="s">
        <v>3825</v>
      </c>
      <c r="BA531" s="22">
        <v>0</v>
      </c>
      <c r="BB531" s="22"/>
      <c r="BC531" s="22"/>
      <c r="BD531" s="19" t="s">
        <v>63</v>
      </c>
      <c r="BE531" s="19" t="s">
        <v>63</v>
      </c>
      <c r="BF531" s="19" t="s">
        <v>63</v>
      </c>
      <c r="BG531" s="19" t="s">
        <v>64</v>
      </c>
      <c r="BH531" s="22" t="s">
        <v>4513</v>
      </c>
      <c r="BI531" s="22" t="s">
        <v>4513</v>
      </c>
      <c r="BJ531" s="22"/>
      <c r="BK531" s="22"/>
      <c r="BL531" s="19" t="s">
        <v>4513</v>
      </c>
      <c r="BM531" s="22" t="s">
        <v>4513</v>
      </c>
      <c r="BN531" s="22" t="s">
        <v>4513</v>
      </c>
      <c r="BO531" s="19" t="s">
        <v>3860</v>
      </c>
      <c r="BP531" s="22"/>
      <c r="BQ531" s="19" t="s">
        <v>64</v>
      </c>
      <c r="BR531" s="22"/>
      <c r="BS531" s="22"/>
      <c r="BT531" s="22"/>
      <c r="BU531" s="19">
        <v>251</v>
      </c>
      <c r="BV531" s="19"/>
      <c r="BW531" s="19" t="s">
        <v>3823</v>
      </c>
      <c r="BX531" s="22"/>
      <c r="BY531" s="95" t="str">
        <f>IFERROR(
IF(OR(AZ531="anulado",AZ531="stand by"),CONCATENATE(AZ531,": ",AT531),
IF(OR(YEAR(BA531)=2022,YEAR(BA531)=2023),CONCATENATE("Se activó en ",YEAR(BA531)),
IF(AND(OR(AZ531="En proceso",AZ531="facturando"),AND(AV531="-",BA531="")),"Por revisar",
IF(BA531="",IF(AV531="NUEVAS",CONCATENATE("Estado: ",AZ531,", ",AV531),
IF(AX531=Meses!$A$3,"Por revisar",
IF(AT531="","Sin registro","En programación Frcst."))),"En programación")))),
"Error")</f>
        <v>stand by: Devolver Sales</v>
      </c>
      <c r="BZ531" s="14" t="str">
        <f t="shared" si="24"/>
        <v/>
      </c>
      <c r="CA531" s="95" t="str">
        <f>IF(BY531="En programación Frcst.",VLOOKUP(AX531,Meses!$A$1:$H$14,3+HLOOKUP(Cronograma!AV531,Meses!$D$1:$G$2,2,FALSE),FALSE),
IF(BY531="En programación",BA531,""))</f>
        <v/>
      </c>
      <c r="CB531" s="95" t="str">
        <f t="shared" si="25"/>
        <v/>
      </c>
      <c r="CC531" s="91" t="str">
        <f>IFERROR(
(VLOOKUP(MONTH(CA531),Meses!$B$3:$C$14,2,FALSE)-DAY(CA531))/VLOOKUP(MONTH(CA531),Meses!$B$3:$C$14,2,FALSE)*CD531,
"")</f>
        <v/>
      </c>
      <c r="CD531" s="92">
        <f t="shared" si="26"/>
        <v>28700</v>
      </c>
    </row>
    <row r="532" spans="1:82" ht="31.8" thickBot="1" x14ac:dyDescent="0.6">
      <c r="A532" s="49" t="s">
        <v>1430</v>
      </c>
      <c r="B532" s="49" t="s">
        <v>1433</v>
      </c>
      <c r="C532" s="49" t="s">
        <v>1434</v>
      </c>
      <c r="D532" s="49" t="s">
        <v>144</v>
      </c>
      <c r="E532" s="21">
        <v>45071</v>
      </c>
      <c r="F532" s="21">
        <v>45188.446608796286</v>
      </c>
      <c r="G532" s="21">
        <v>45076</v>
      </c>
      <c r="H532" s="21">
        <v>45082</v>
      </c>
      <c r="I532" s="22"/>
      <c r="J532" s="22"/>
      <c r="K532" s="22">
        <v>0</v>
      </c>
      <c r="L532" s="50"/>
      <c r="M532" s="22"/>
      <c r="N532" s="22"/>
      <c r="O532" s="19" t="s">
        <v>128</v>
      </c>
      <c r="P532" s="19" t="s">
        <v>128</v>
      </c>
      <c r="Q532" s="19" t="s">
        <v>55</v>
      </c>
      <c r="R532" s="49">
        <v>1978</v>
      </c>
      <c r="S532" s="19" t="s">
        <v>145</v>
      </c>
      <c r="T532" s="19" t="s">
        <v>145</v>
      </c>
      <c r="U532" s="19" t="e">
        <v>#NAME?</v>
      </c>
      <c r="V532" s="19" t="s">
        <v>80</v>
      </c>
      <c r="W532" s="19" t="s">
        <v>129</v>
      </c>
      <c r="X532" s="23">
        <v>-9</v>
      </c>
      <c r="Y532" s="23">
        <v>-2</v>
      </c>
      <c r="Z532" s="23">
        <v>-9</v>
      </c>
      <c r="AA532" s="23">
        <v>-9</v>
      </c>
      <c r="AB532" s="19" t="s">
        <v>58</v>
      </c>
      <c r="AC532" s="23">
        <v>-6</v>
      </c>
      <c r="AD532" s="49" t="s">
        <v>58</v>
      </c>
      <c r="AE532" s="23">
        <v>-4</v>
      </c>
      <c r="AF532" s="19" t="s">
        <v>58</v>
      </c>
      <c r="AG532" s="23">
        <v>-4</v>
      </c>
      <c r="AH532" s="22">
        <v>0</v>
      </c>
      <c r="AI532" s="19">
        <v>-45071</v>
      </c>
      <c r="AJ532" s="19">
        <v>6</v>
      </c>
      <c r="AK532" s="19">
        <v>-45082</v>
      </c>
      <c r="AL532" s="19" t="s">
        <v>15</v>
      </c>
      <c r="AM532" s="22">
        <v>0</v>
      </c>
      <c r="AN532" s="22" t="s">
        <v>4513</v>
      </c>
      <c r="AO532" s="22"/>
      <c r="AP532" s="19" t="s">
        <v>131</v>
      </c>
      <c r="AQ532" s="19" t="s">
        <v>131</v>
      </c>
      <c r="AR532" s="19" t="s">
        <v>60</v>
      </c>
      <c r="AS532" s="19" t="s">
        <v>55</v>
      </c>
      <c r="AT532" s="19" t="s">
        <v>146</v>
      </c>
      <c r="AU532" s="19" t="s">
        <v>132</v>
      </c>
      <c r="AV532" s="19" t="s">
        <v>63</v>
      </c>
      <c r="AW532" s="19" t="s">
        <v>63</v>
      </c>
      <c r="AX532" s="19" t="s">
        <v>63</v>
      </c>
      <c r="AY532" s="19" t="s">
        <v>64</v>
      </c>
      <c r="AZ532" s="19" t="s">
        <v>3825</v>
      </c>
      <c r="BA532" s="22">
        <v>0</v>
      </c>
      <c r="BB532" s="22"/>
      <c r="BC532" s="22"/>
      <c r="BD532" s="19" t="s">
        <v>63</v>
      </c>
      <c r="BE532" s="19" t="s">
        <v>63</v>
      </c>
      <c r="BF532" s="19" t="s">
        <v>63</v>
      </c>
      <c r="BG532" s="19" t="s">
        <v>64</v>
      </c>
      <c r="BH532" s="22" t="s">
        <v>4513</v>
      </c>
      <c r="BI532" s="22" t="s">
        <v>4513</v>
      </c>
      <c r="BJ532" s="22"/>
      <c r="BK532" s="22"/>
      <c r="BL532" s="19" t="s">
        <v>4513</v>
      </c>
      <c r="BM532" s="22" t="s">
        <v>4513</v>
      </c>
      <c r="BN532" s="22" t="s">
        <v>4513</v>
      </c>
      <c r="BO532" s="19" t="s">
        <v>3860</v>
      </c>
      <c r="BP532" s="22"/>
      <c r="BQ532" s="19" t="s">
        <v>64</v>
      </c>
      <c r="BR532" s="22"/>
      <c r="BS532" s="22"/>
      <c r="BT532" s="22"/>
      <c r="BU532" s="19">
        <v>251</v>
      </c>
      <c r="BV532" s="19"/>
      <c r="BW532" s="19" t="s">
        <v>3823</v>
      </c>
      <c r="BX532" s="22"/>
      <c r="BY532" s="95" t="str">
        <f>IFERROR(
IF(OR(AZ532="anulado",AZ532="stand by"),CONCATENATE(AZ532,": ",AT532),
IF(OR(YEAR(BA532)=2022,YEAR(BA532)=2023),CONCATENATE("Se activó en ",YEAR(BA532)),
IF(AND(OR(AZ532="En proceso",AZ532="facturando"),AND(AV532="-",BA532="")),"Por revisar",
IF(BA532="",IF(AV532="NUEVAS",CONCATENATE("Estado: ",AZ532,", ",AV532),
IF(AX532=Meses!$A$3,"Por revisar",
IF(AT532="","Sin registro","En programación Frcst."))),"En programación")))),
"Error")</f>
        <v>stand by: Devolver Sales</v>
      </c>
      <c r="BZ532" s="14" t="str">
        <f t="shared" si="24"/>
        <v/>
      </c>
      <c r="CA532" s="95" t="str">
        <f>IF(BY532="En programación Frcst.",VLOOKUP(AX532,Meses!$A$1:$H$14,3+HLOOKUP(Cronograma!AV532,Meses!$D$1:$G$2,2,FALSE),FALSE),
IF(BY532="En programación",BA532,""))</f>
        <v/>
      </c>
      <c r="CB532" s="95" t="str">
        <f t="shared" si="25"/>
        <v/>
      </c>
      <c r="CC532" s="91" t="str">
        <f>IFERROR(
(VLOOKUP(MONTH(CA532),Meses!$B$3:$C$14,2,FALSE)-DAY(CA532))/VLOOKUP(MONTH(CA532),Meses!$B$3:$C$14,2,FALSE)*CD532,
"")</f>
        <v/>
      </c>
      <c r="CD532" s="92">
        <f t="shared" si="26"/>
        <v>1978</v>
      </c>
    </row>
    <row r="533" spans="1:82" ht="31.8" thickBot="1" x14ac:dyDescent="0.6">
      <c r="A533" s="49" t="s">
        <v>1435</v>
      </c>
      <c r="B533" s="49" t="s">
        <v>1436</v>
      </c>
      <c r="C533" s="49" t="s">
        <v>1437</v>
      </c>
      <c r="D533" s="19" t="s">
        <v>53</v>
      </c>
      <c r="E533" s="21">
        <v>45071</v>
      </c>
      <c r="F533" s="21">
        <v>45125.469525462962</v>
      </c>
      <c r="G533" s="21">
        <v>45077</v>
      </c>
      <c r="H533" s="21">
        <v>45086</v>
      </c>
      <c r="I533" s="21">
        <v>45122</v>
      </c>
      <c r="J533" s="21">
        <v>45122</v>
      </c>
      <c r="K533" s="119" t="s">
        <v>4544</v>
      </c>
      <c r="L533" s="49">
        <v>2023061256</v>
      </c>
      <c r="M533" s="21">
        <v>45088</v>
      </c>
      <c r="N533" s="21">
        <v>45099</v>
      </c>
      <c r="O533" s="19" t="s">
        <v>72</v>
      </c>
      <c r="P533" s="19" t="s">
        <v>72</v>
      </c>
      <c r="Q533" s="19" t="s">
        <v>55</v>
      </c>
      <c r="R533" s="49">
        <v>2015</v>
      </c>
      <c r="S533" s="19" t="s">
        <v>4545</v>
      </c>
      <c r="T533" s="19" t="s">
        <v>4545</v>
      </c>
      <c r="U533" s="19" t="e">
        <v>#NAME?</v>
      </c>
      <c r="V533" s="19" t="s">
        <v>80</v>
      </c>
      <c r="W533" s="19" t="s">
        <v>129</v>
      </c>
      <c r="X533" s="23">
        <v>45113</v>
      </c>
      <c r="Y533" s="23">
        <v>45120</v>
      </c>
      <c r="Z533" s="23">
        <v>45113</v>
      </c>
      <c r="AA533" s="23">
        <v>45113</v>
      </c>
      <c r="AB533" s="19" t="s">
        <v>58</v>
      </c>
      <c r="AC533" s="23">
        <v>45116</v>
      </c>
      <c r="AD533" s="49" t="s">
        <v>58</v>
      </c>
      <c r="AE533" s="23">
        <v>45118</v>
      </c>
      <c r="AF533" s="19" t="s">
        <v>58</v>
      </c>
      <c r="AG533" s="23">
        <v>45118</v>
      </c>
      <c r="AH533" s="21">
        <v>45122</v>
      </c>
      <c r="AI533" s="19">
        <v>51</v>
      </c>
      <c r="AJ533" s="19">
        <v>9</v>
      </c>
      <c r="AK533" s="19">
        <v>36</v>
      </c>
      <c r="AL533" s="19" t="s">
        <v>15</v>
      </c>
      <c r="AM533" s="19" t="s">
        <v>4546</v>
      </c>
      <c r="AN533" s="19">
        <v>15</v>
      </c>
      <c r="AO533" s="22"/>
      <c r="AP533" s="19" t="s">
        <v>76</v>
      </c>
      <c r="AQ533" s="19" t="s">
        <v>76</v>
      </c>
      <c r="AR533" s="19" t="s">
        <v>60</v>
      </c>
      <c r="AS533" s="19" t="s">
        <v>55</v>
      </c>
      <c r="AT533" s="19" t="s">
        <v>61</v>
      </c>
      <c r="AU533" s="19" t="s">
        <v>132</v>
      </c>
      <c r="AV533" s="19" t="s">
        <v>63</v>
      </c>
      <c r="AW533" s="19" t="s">
        <v>63</v>
      </c>
      <c r="AX533" s="19" t="s">
        <v>63</v>
      </c>
      <c r="AY533" s="19" t="s">
        <v>64</v>
      </c>
      <c r="AZ533" s="19" t="s">
        <v>3822</v>
      </c>
      <c r="BA533" s="21">
        <v>45099</v>
      </c>
      <c r="BB533" s="19">
        <v>6</v>
      </c>
      <c r="BC533" s="19">
        <v>2023</v>
      </c>
      <c r="BD533" s="19" t="s">
        <v>63</v>
      </c>
      <c r="BE533" s="19" t="s">
        <v>63</v>
      </c>
      <c r="BF533" s="19" t="s">
        <v>63</v>
      </c>
      <c r="BG533" s="19" t="s">
        <v>64</v>
      </c>
      <c r="BH533" s="22" t="s">
        <v>4513</v>
      </c>
      <c r="BI533" s="22" t="s">
        <v>4513</v>
      </c>
      <c r="BJ533" s="22"/>
      <c r="BK533" s="22"/>
      <c r="BL533" s="19" t="s">
        <v>4513</v>
      </c>
      <c r="BM533" s="22" t="s">
        <v>4513</v>
      </c>
      <c r="BN533" s="22" t="s">
        <v>4513</v>
      </c>
      <c r="BO533" s="22"/>
      <c r="BP533" s="22"/>
      <c r="BQ533" s="19" t="s">
        <v>64</v>
      </c>
      <c r="BR533" s="22"/>
      <c r="BS533" s="22"/>
      <c r="BT533" s="19">
        <v>51</v>
      </c>
      <c r="BU533" s="22"/>
      <c r="BV533" s="19"/>
      <c r="BW533" s="19"/>
      <c r="BX533" s="19">
        <v>2023</v>
      </c>
      <c r="BY533" s="95" t="str">
        <f>IFERROR(
IF(OR(AZ533="anulado",AZ533="stand by"),CONCATENATE(AZ533,": ",AT533),
IF(OR(YEAR(BA533)=2022,YEAR(BA533)=2023),CONCATENATE("Se activó en ",YEAR(BA533)),
IF(AND(OR(AZ533="En proceso",AZ533="facturando"),AND(AV533="-",BA533="")),"Por revisar",
IF(BA533="",IF(AV533="NUEVAS",CONCATENATE("Estado: ",AZ533,", ",AV533),
IF(AX533=Meses!$A$3,"Por revisar",
IF(AT533="","Sin registro","En programación Frcst."))),"En programación")))),
"Error")</f>
        <v>Se activó en 2023</v>
      </c>
      <c r="BZ533" s="14" t="str">
        <f t="shared" si="24"/>
        <v/>
      </c>
      <c r="CA533" s="95" t="str">
        <f>IF(BY533="En programación Frcst.",VLOOKUP(AX533,Meses!$A$1:$H$14,3+HLOOKUP(Cronograma!AV533,Meses!$D$1:$G$2,2,FALSE),FALSE),
IF(BY533="En programación",BA533,""))</f>
        <v/>
      </c>
      <c r="CB533" s="95" t="str">
        <f t="shared" si="25"/>
        <v/>
      </c>
      <c r="CC533" s="91" t="str">
        <f>IFERROR(
(VLOOKUP(MONTH(CA533),Meses!$B$3:$C$14,2,FALSE)-DAY(CA533))/VLOOKUP(MONTH(CA533),Meses!$B$3:$C$14,2,FALSE)*CD533,
"")</f>
        <v/>
      </c>
      <c r="CD533" s="92">
        <f t="shared" si="26"/>
        <v>2015</v>
      </c>
    </row>
    <row r="534" spans="1:82" ht="47.4" thickBot="1" x14ac:dyDescent="0.6">
      <c r="A534" s="49" t="s">
        <v>1435</v>
      </c>
      <c r="B534" s="49" t="s">
        <v>1438</v>
      </c>
      <c r="C534" s="49" t="s">
        <v>1439</v>
      </c>
      <c r="D534" s="19" t="s">
        <v>53</v>
      </c>
      <c r="E534" s="21">
        <v>45071</v>
      </c>
      <c r="F534" s="21">
        <v>45077.424479166657</v>
      </c>
      <c r="G534" s="21">
        <v>45077</v>
      </c>
      <c r="H534" s="21">
        <v>45083</v>
      </c>
      <c r="I534" s="21">
        <v>45175</v>
      </c>
      <c r="J534" s="21">
        <v>45175</v>
      </c>
      <c r="K534" s="119" t="s">
        <v>4580</v>
      </c>
      <c r="L534" s="49">
        <v>2023092029</v>
      </c>
      <c r="M534" s="21">
        <v>45186</v>
      </c>
      <c r="N534" s="21">
        <v>45197</v>
      </c>
      <c r="O534" s="19" t="s">
        <v>72</v>
      </c>
      <c r="P534" s="19" t="s">
        <v>72</v>
      </c>
      <c r="Q534" s="19" t="s">
        <v>55</v>
      </c>
      <c r="R534" s="49">
        <v>2219</v>
      </c>
      <c r="S534" s="19" t="s">
        <v>4591</v>
      </c>
      <c r="T534" s="19" t="s">
        <v>4591</v>
      </c>
      <c r="U534" s="19" t="e">
        <v>#NAME?</v>
      </c>
      <c r="V534" s="19" t="s">
        <v>80</v>
      </c>
      <c r="W534" s="19" t="s">
        <v>129</v>
      </c>
      <c r="X534" s="23">
        <v>45166</v>
      </c>
      <c r="Y534" s="23">
        <v>45173</v>
      </c>
      <c r="Z534" s="23">
        <v>45166</v>
      </c>
      <c r="AA534" s="23">
        <v>45166</v>
      </c>
      <c r="AB534" s="19" t="s">
        <v>58</v>
      </c>
      <c r="AC534" s="23">
        <v>45169</v>
      </c>
      <c r="AD534" s="49" t="s">
        <v>58</v>
      </c>
      <c r="AE534" s="23">
        <v>45171</v>
      </c>
      <c r="AF534" s="19" t="s">
        <v>58</v>
      </c>
      <c r="AG534" s="23">
        <v>45171</v>
      </c>
      <c r="AH534" s="21">
        <v>45175</v>
      </c>
      <c r="AI534" s="19">
        <v>104</v>
      </c>
      <c r="AJ534" s="19">
        <v>6</v>
      </c>
      <c r="AK534" s="19">
        <v>92</v>
      </c>
      <c r="AL534" s="19" t="s">
        <v>15</v>
      </c>
      <c r="AM534" s="19" t="s">
        <v>4582</v>
      </c>
      <c r="AN534" s="19">
        <v>6</v>
      </c>
      <c r="AO534" s="22"/>
      <c r="AP534" s="19" t="s">
        <v>76</v>
      </c>
      <c r="AQ534" s="19" t="s">
        <v>76</v>
      </c>
      <c r="AR534" s="19" t="s">
        <v>60</v>
      </c>
      <c r="AS534" s="19" t="s">
        <v>55</v>
      </c>
      <c r="AT534" s="19" t="s">
        <v>61</v>
      </c>
      <c r="AU534" s="19" t="s">
        <v>132</v>
      </c>
      <c r="AV534" s="19" t="s">
        <v>63</v>
      </c>
      <c r="AW534" s="19" t="s">
        <v>63</v>
      </c>
      <c r="AX534" s="19" t="s">
        <v>63</v>
      </c>
      <c r="AY534" s="19" t="s">
        <v>64</v>
      </c>
      <c r="AZ534" s="19" t="s">
        <v>3822</v>
      </c>
      <c r="BA534" s="21">
        <v>45197</v>
      </c>
      <c r="BB534" s="19">
        <v>9</v>
      </c>
      <c r="BC534" s="19">
        <v>2023</v>
      </c>
      <c r="BD534" s="19" t="s">
        <v>63</v>
      </c>
      <c r="BE534" s="19" t="s">
        <v>63</v>
      </c>
      <c r="BF534" s="19" t="s">
        <v>63</v>
      </c>
      <c r="BG534" s="19" t="s">
        <v>64</v>
      </c>
      <c r="BH534" s="22" t="s">
        <v>4513</v>
      </c>
      <c r="BI534" s="22" t="s">
        <v>4513</v>
      </c>
      <c r="BJ534" s="22"/>
      <c r="BK534" s="22"/>
      <c r="BL534" s="19" t="s">
        <v>4513</v>
      </c>
      <c r="BM534" s="22" t="s">
        <v>4513</v>
      </c>
      <c r="BN534" s="22" t="s">
        <v>4513</v>
      </c>
      <c r="BO534" s="22"/>
      <c r="BP534" s="22"/>
      <c r="BQ534" s="19" t="s">
        <v>64</v>
      </c>
      <c r="BR534" s="22"/>
      <c r="BS534" s="22"/>
      <c r="BT534" s="19">
        <v>104</v>
      </c>
      <c r="BU534" s="22"/>
      <c r="BV534" s="19"/>
      <c r="BW534" s="19"/>
      <c r="BX534" s="19">
        <v>2023</v>
      </c>
      <c r="BY534" s="95" t="str">
        <f>IFERROR(
IF(OR(AZ534="anulado",AZ534="stand by"),CONCATENATE(AZ534,": ",AT534),
IF(OR(YEAR(BA534)=2022,YEAR(BA534)=2023),CONCATENATE("Se activó en ",YEAR(BA534)),
IF(AND(OR(AZ534="En proceso",AZ534="facturando"),AND(AV534="-",BA534="")),"Por revisar",
IF(BA534="",IF(AV534="NUEVAS",CONCATENATE("Estado: ",AZ534,", ",AV534),
IF(AX534=Meses!$A$3,"Por revisar",
IF(AT534="","Sin registro","En programación Frcst."))),"En programación")))),
"Error")</f>
        <v>Se activó en 2023</v>
      </c>
      <c r="BZ534" s="14" t="str">
        <f t="shared" si="24"/>
        <v/>
      </c>
      <c r="CA534" s="95" t="str">
        <f>IF(BY534="En programación Frcst.",VLOOKUP(AX534,Meses!$A$1:$H$14,3+HLOOKUP(Cronograma!AV534,Meses!$D$1:$G$2,2,FALSE),FALSE),
IF(BY534="En programación",BA534,""))</f>
        <v/>
      </c>
      <c r="CB534" s="95" t="str">
        <f t="shared" si="25"/>
        <v/>
      </c>
      <c r="CC534" s="91" t="str">
        <f>IFERROR(
(VLOOKUP(MONTH(CA534),Meses!$B$3:$C$14,2,FALSE)-DAY(CA534))/VLOOKUP(MONTH(CA534),Meses!$B$3:$C$14,2,FALSE)*CD534,
"")</f>
        <v/>
      </c>
      <c r="CD534" s="92">
        <f t="shared" si="26"/>
        <v>2219</v>
      </c>
    </row>
    <row r="535" spans="1:82" ht="31.8" thickBot="1" x14ac:dyDescent="0.6">
      <c r="A535" s="49" t="s">
        <v>1440</v>
      </c>
      <c r="B535" s="49" t="s">
        <v>1441</v>
      </c>
      <c r="C535" s="49" t="s">
        <v>1442</v>
      </c>
      <c r="D535" s="19" t="s">
        <v>53</v>
      </c>
      <c r="E535" s="21">
        <v>45072</v>
      </c>
      <c r="F535" s="21">
        <v>45077.418043981481</v>
      </c>
      <c r="G535" s="21">
        <v>45077</v>
      </c>
      <c r="H535" s="21">
        <v>45082</v>
      </c>
      <c r="I535" s="21">
        <v>45229</v>
      </c>
      <c r="J535" s="21">
        <v>45229</v>
      </c>
      <c r="K535" s="119" t="s">
        <v>4541</v>
      </c>
      <c r="L535" s="49">
        <v>2024010281</v>
      </c>
      <c r="M535" s="21">
        <v>45294</v>
      </c>
      <c r="N535" s="21">
        <v>45309</v>
      </c>
      <c r="O535" s="19" t="s">
        <v>128</v>
      </c>
      <c r="P535" s="19" t="s">
        <v>128</v>
      </c>
      <c r="Q535" s="19" t="s">
        <v>55</v>
      </c>
      <c r="R535" s="49">
        <v>2121</v>
      </c>
      <c r="S535" s="19" t="s">
        <v>4612</v>
      </c>
      <c r="T535" s="19" t="s">
        <v>4612</v>
      </c>
      <c r="U535" s="19" t="e">
        <v>#NAME?</v>
      </c>
      <c r="V535" s="19" t="s">
        <v>80</v>
      </c>
      <c r="W535" s="19" t="s">
        <v>129</v>
      </c>
      <c r="X535" s="23">
        <v>45220</v>
      </c>
      <c r="Y535" s="23">
        <v>45227</v>
      </c>
      <c r="Z535" s="23">
        <v>45220</v>
      </c>
      <c r="AA535" s="23">
        <v>45220</v>
      </c>
      <c r="AB535" s="19" t="s">
        <v>58</v>
      </c>
      <c r="AC535" s="23">
        <v>45223</v>
      </c>
      <c r="AD535" s="49" t="s">
        <v>58</v>
      </c>
      <c r="AE535" s="23">
        <v>45225</v>
      </c>
      <c r="AF535" s="19" t="s">
        <v>58</v>
      </c>
      <c r="AG535" s="23">
        <v>45225</v>
      </c>
      <c r="AH535" s="21">
        <v>45229</v>
      </c>
      <c r="AI535" s="19">
        <v>157</v>
      </c>
      <c r="AJ535" s="19">
        <v>5</v>
      </c>
      <c r="AK535" s="19">
        <v>147</v>
      </c>
      <c r="AL535" s="19" t="s">
        <v>15</v>
      </c>
      <c r="AM535" s="19" t="s">
        <v>4543</v>
      </c>
      <c r="AN535" s="19">
        <v>30</v>
      </c>
      <c r="AO535" s="22"/>
      <c r="AP535" s="19" t="s">
        <v>131</v>
      </c>
      <c r="AQ535" s="19" t="s">
        <v>131</v>
      </c>
      <c r="AR535" s="19" t="s">
        <v>60</v>
      </c>
      <c r="AS535" s="19" t="s">
        <v>55</v>
      </c>
      <c r="AT535" s="19" t="s">
        <v>61</v>
      </c>
      <c r="AU535" s="19" t="s">
        <v>132</v>
      </c>
      <c r="AV535" s="19" t="s">
        <v>354</v>
      </c>
      <c r="AW535" s="19" t="s">
        <v>355</v>
      </c>
      <c r="AX535" s="19" t="s">
        <v>356</v>
      </c>
      <c r="AY535" s="19" t="s">
        <v>55</v>
      </c>
      <c r="AZ535" s="19" t="s">
        <v>3822</v>
      </c>
      <c r="BA535" s="21">
        <v>45309</v>
      </c>
      <c r="BB535" s="19">
        <v>1</v>
      </c>
      <c r="BC535" s="19">
        <v>2024</v>
      </c>
      <c r="BD535" s="19" t="s">
        <v>63</v>
      </c>
      <c r="BE535" s="19" t="s">
        <v>63</v>
      </c>
      <c r="BF535" s="19" t="s">
        <v>680</v>
      </c>
      <c r="BG535" s="19" t="s">
        <v>64</v>
      </c>
      <c r="BH535" s="19" t="s">
        <v>4513</v>
      </c>
      <c r="BI535" s="48" t="s">
        <v>4513</v>
      </c>
      <c r="BJ535" s="22"/>
      <c r="BK535" s="22"/>
      <c r="BL535" s="19" t="s">
        <v>4513</v>
      </c>
      <c r="BM535" s="32" t="s">
        <v>4513</v>
      </c>
      <c r="BN535" s="22" t="s">
        <v>4513</v>
      </c>
      <c r="BO535" s="30" t="s">
        <v>3832</v>
      </c>
      <c r="BP535" s="22"/>
      <c r="BQ535" s="19" t="s">
        <v>64</v>
      </c>
      <c r="BR535" s="22"/>
      <c r="BS535" s="22"/>
      <c r="BT535" s="19">
        <v>157</v>
      </c>
      <c r="BU535" s="22"/>
      <c r="BV535" s="19"/>
      <c r="BW535" s="19" t="s">
        <v>3823</v>
      </c>
      <c r="BX535" s="19">
        <v>2023</v>
      </c>
      <c r="BY535" s="95" t="str">
        <f>IFERROR(
IF(OR(AZ535="anulado",AZ535="stand by"),CONCATENATE(AZ535,": ",AT535),
IF(OR(YEAR(BA535)=2022,YEAR(BA535)=2023),CONCATENATE("Se activó en ",YEAR(BA535)),
IF(AND(OR(AZ535="En proceso",AZ535="facturando"),AND(AV535="-",BA535="")),"Por revisar",
IF(BA535="",IF(AV535="NUEVAS",CONCATENATE("Estado: ",AZ535,", ",AV535),
IF(AX535=Meses!$A$3,"Por revisar",
IF(AT535="","Sin registro","En programación Frcst."))),"En programación")))),
"Error")</f>
        <v>En programación</v>
      </c>
      <c r="BZ535" s="14" t="str">
        <f t="shared" si="24"/>
        <v/>
      </c>
      <c r="CA535" s="95">
        <f>IF(BY535="En programación Frcst.",VLOOKUP(AX535,Meses!$A$1:$H$14,3+HLOOKUP(Cronograma!AV535,Meses!$D$1:$G$2,2,FALSE),FALSE),
IF(BY535="En programación",BA535,""))</f>
        <v>45309</v>
      </c>
      <c r="CB535" s="95" t="str">
        <f t="shared" si="25"/>
        <v>2024/1</v>
      </c>
      <c r="CC535" s="91">
        <f>IFERROR(
(VLOOKUP(MONTH(CA535),Meses!$B$3:$C$14,2,FALSE)-DAY(CA535))/VLOOKUP(MONTH(CA535),Meses!$B$3:$C$14,2,FALSE)*CD535,
"")</f>
        <v>889.45161290322585</v>
      </c>
      <c r="CD535" s="92">
        <f t="shared" si="26"/>
        <v>2121</v>
      </c>
    </row>
    <row r="536" spans="1:82" ht="31.8" thickBot="1" x14ac:dyDescent="0.6">
      <c r="A536" s="49" t="s">
        <v>1440</v>
      </c>
      <c r="B536" s="49" t="s">
        <v>1443</v>
      </c>
      <c r="C536" s="49" t="s">
        <v>1444</v>
      </c>
      <c r="D536" s="53" t="s">
        <v>53</v>
      </c>
      <c r="E536" s="21">
        <v>45072</v>
      </c>
      <c r="F536" s="21">
        <v>45077.418043981481</v>
      </c>
      <c r="G536" s="21">
        <v>45077</v>
      </c>
      <c r="H536" s="21">
        <v>45083</v>
      </c>
      <c r="I536" s="21">
        <v>45209</v>
      </c>
      <c r="J536" s="21">
        <v>45209</v>
      </c>
      <c r="K536" s="119" t="s">
        <v>4541</v>
      </c>
      <c r="L536" s="49">
        <v>2024012631</v>
      </c>
      <c r="M536" s="21">
        <v>45309</v>
      </c>
      <c r="N536" s="21">
        <v>45323</v>
      </c>
      <c r="O536" s="19" t="s">
        <v>72</v>
      </c>
      <c r="P536" s="19" t="s">
        <v>72</v>
      </c>
      <c r="Q536" s="19" t="s">
        <v>55</v>
      </c>
      <c r="R536" s="49">
        <v>2000</v>
      </c>
      <c r="S536" s="19" t="s">
        <v>4542</v>
      </c>
      <c r="T536" s="19" t="s">
        <v>4542</v>
      </c>
      <c r="U536" s="19" t="e">
        <v>#NAME?</v>
      </c>
      <c r="V536" s="19" t="s">
        <v>80</v>
      </c>
      <c r="W536" s="19" t="s">
        <v>129</v>
      </c>
      <c r="X536" s="23">
        <v>45200</v>
      </c>
      <c r="Y536" s="23">
        <v>45207</v>
      </c>
      <c r="Z536" s="23">
        <v>45200</v>
      </c>
      <c r="AA536" s="23">
        <v>45200</v>
      </c>
      <c r="AB536" s="19" t="s">
        <v>58</v>
      </c>
      <c r="AC536" s="23">
        <v>45203</v>
      </c>
      <c r="AD536" s="49" t="s">
        <v>58</v>
      </c>
      <c r="AE536" s="23">
        <v>45205</v>
      </c>
      <c r="AF536" s="19" t="s">
        <v>58</v>
      </c>
      <c r="AG536" s="23">
        <v>45205</v>
      </c>
      <c r="AH536" s="21">
        <v>45209</v>
      </c>
      <c r="AI536" s="19">
        <v>137</v>
      </c>
      <c r="AJ536" s="19">
        <v>6</v>
      </c>
      <c r="AK536" s="19">
        <v>126</v>
      </c>
      <c r="AL536" s="19" t="s">
        <v>15</v>
      </c>
      <c r="AM536" s="19" t="s">
        <v>4543</v>
      </c>
      <c r="AN536" s="19">
        <v>10</v>
      </c>
      <c r="AO536" s="22"/>
      <c r="AP536" s="19" t="s">
        <v>76</v>
      </c>
      <c r="AQ536" s="19" t="s">
        <v>76</v>
      </c>
      <c r="AR536" s="19" t="s">
        <v>60</v>
      </c>
      <c r="AS536" s="19" t="s">
        <v>55</v>
      </c>
      <c r="AT536" s="19" t="s">
        <v>61</v>
      </c>
      <c r="AU536" s="19" t="s">
        <v>132</v>
      </c>
      <c r="AV536" s="19" t="s">
        <v>651</v>
      </c>
      <c r="AW536" s="19" t="s">
        <v>652</v>
      </c>
      <c r="AX536" s="19" t="s">
        <v>653</v>
      </c>
      <c r="AY536" s="19" t="s">
        <v>55</v>
      </c>
      <c r="AZ536" s="19" t="s">
        <v>3822</v>
      </c>
      <c r="BA536" s="21">
        <v>45323</v>
      </c>
      <c r="BB536" s="22">
        <v>2</v>
      </c>
      <c r="BC536" s="22">
        <v>2024</v>
      </c>
      <c r="BD536" s="19" t="s">
        <v>63</v>
      </c>
      <c r="BE536" s="19" t="s">
        <v>63</v>
      </c>
      <c r="BF536" s="19" t="s">
        <v>680</v>
      </c>
      <c r="BG536" s="19" t="s">
        <v>64</v>
      </c>
      <c r="BH536" s="19" t="s">
        <v>4513</v>
      </c>
      <c r="BI536" s="48" t="s">
        <v>4513</v>
      </c>
      <c r="BJ536" s="22"/>
      <c r="BK536" s="22"/>
      <c r="BL536" s="19" t="s">
        <v>4513</v>
      </c>
      <c r="BM536" s="32" t="s">
        <v>4513</v>
      </c>
      <c r="BN536" s="22" t="s">
        <v>4513</v>
      </c>
      <c r="BO536" s="19" t="s">
        <v>3844</v>
      </c>
      <c r="BP536" s="22"/>
      <c r="BQ536" s="19" t="s">
        <v>64</v>
      </c>
      <c r="BR536" s="22"/>
      <c r="BS536" s="22"/>
      <c r="BT536" s="19">
        <v>137</v>
      </c>
      <c r="BU536" s="19">
        <v>250</v>
      </c>
      <c r="BV536" s="19"/>
      <c r="BW536" s="19" t="s">
        <v>3823</v>
      </c>
      <c r="BX536" s="19">
        <v>2023</v>
      </c>
      <c r="BY536" s="95" t="str">
        <f>IFERROR(
IF(OR(AZ536="anulado",AZ536="stand by"),CONCATENATE(AZ536,": ",AT536),
IF(OR(YEAR(BA536)=2022,YEAR(BA536)=2023),CONCATENATE("Se activó en ",YEAR(BA536)),
IF(AND(OR(AZ536="En proceso",AZ536="facturando"),AND(AV536="-",BA536="")),"Por revisar",
IF(BA536="",IF(AV536="NUEVAS",CONCATENATE("Estado: ",AZ536,", ",AV536),
IF(AX536=Meses!$A$3,"Por revisar",
IF(AT536="","Sin registro","En programación Frcst."))),"En programación")))),
"Error")</f>
        <v>En programación</v>
      </c>
      <c r="BZ536" s="14" t="str">
        <f t="shared" si="24"/>
        <v/>
      </c>
      <c r="CA536" s="95">
        <f>IF(BY536="En programación Frcst.",VLOOKUP(AX536,Meses!$A$1:$H$14,3+HLOOKUP(Cronograma!AV536,Meses!$D$1:$G$2,2,FALSE),FALSE),
IF(BY536="En programación",BA536,""))</f>
        <v>45323</v>
      </c>
      <c r="CB536" s="95" t="str">
        <f t="shared" si="25"/>
        <v>2024/2</v>
      </c>
      <c r="CC536" s="91">
        <f>IFERROR(
(VLOOKUP(MONTH(CA536),Meses!$B$3:$C$14,2,FALSE)-DAY(CA536))/VLOOKUP(MONTH(CA536),Meses!$B$3:$C$14,2,FALSE)*CD536,
"")</f>
        <v>1931.0344827586207</v>
      </c>
      <c r="CD536" s="92">
        <f t="shared" si="26"/>
        <v>2000</v>
      </c>
    </row>
    <row r="537" spans="1:82" ht="31.8" thickBot="1" x14ac:dyDescent="0.6">
      <c r="A537" s="49" t="s">
        <v>1440</v>
      </c>
      <c r="B537" s="49" t="s">
        <v>1445</v>
      </c>
      <c r="C537" s="49" t="s">
        <v>1446</v>
      </c>
      <c r="D537" s="19" t="s">
        <v>53</v>
      </c>
      <c r="E537" s="21">
        <v>45072</v>
      </c>
      <c r="F537" s="21">
        <v>45105.639004629629</v>
      </c>
      <c r="G537" s="21">
        <v>45077</v>
      </c>
      <c r="H537" s="21">
        <v>45086</v>
      </c>
      <c r="I537" s="21">
        <v>45118</v>
      </c>
      <c r="J537" s="21">
        <v>45118</v>
      </c>
      <c r="K537" s="119" t="s">
        <v>4544</v>
      </c>
      <c r="L537" s="49">
        <v>2023061255</v>
      </c>
      <c r="M537" s="21">
        <v>45088</v>
      </c>
      <c r="N537" s="21">
        <v>45099</v>
      </c>
      <c r="O537" s="19" t="s">
        <v>72</v>
      </c>
      <c r="P537" s="19" t="s">
        <v>72</v>
      </c>
      <c r="Q537" s="19" t="s">
        <v>55</v>
      </c>
      <c r="R537" s="49">
        <v>5752</v>
      </c>
      <c r="S537" s="19" t="s">
        <v>4545</v>
      </c>
      <c r="T537" s="19" t="s">
        <v>4545</v>
      </c>
      <c r="U537" s="19" t="e">
        <v>#NAME?</v>
      </c>
      <c r="V537" s="19" t="s">
        <v>80</v>
      </c>
      <c r="W537" s="19" t="s">
        <v>129</v>
      </c>
      <c r="X537" s="23">
        <v>45109</v>
      </c>
      <c r="Y537" s="23">
        <v>45116</v>
      </c>
      <c r="Z537" s="23">
        <v>45109</v>
      </c>
      <c r="AA537" s="23">
        <v>45109</v>
      </c>
      <c r="AB537" s="19" t="s">
        <v>58</v>
      </c>
      <c r="AC537" s="23">
        <v>45112</v>
      </c>
      <c r="AD537" s="49" t="s">
        <v>58</v>
      </c>
      <c r="AE537" s="23">
        <v>45114</v>
      </c>
      <c r="AF537" s="19" t="s">
        <v>58</v>
      </c>
      <c r="AG537" s="23">
        <v>45114</v>
      </c>
      <c r="AH537" s="21">
        <v>45118</v>
      </c>
      <c r="AI537" s="19">
        <v>46</v>
      </c>
      <c r="AJ537" s="19">
        <v>9</v>
      </c>
      <c r="AK537" s="19">
        <v>32</v>
      </c>
      <c r="AL537" s="19" t="s">
        <v>15</v>
      </c>
      <c r="AM537" s="19" t="s">
        <v>4546</v>
      </c>
      <c r="AN537" s="19">
        <v>11</v>
      </c>
      <c r="AO537" s="22"/>
      <c r="AP537" s="19" t="s">
        <v>76</v>
      </c>
      <c r="AQ537" s="19" t="s">
        <v>76</v>
      </c>
      <c r="AR537" s="19" t="s">
        <v>60</v>
      </c>
      <c r="AS537" s="19" t="s">
        <v>55</v>
      </c>
      <c r="AT537" s="19" t="s">
        <v>61</v>
      </c>
      <c r="AU537" s="19" t="s">
        <v>132</v>
      </c>
      <c r="AV537" s="19" t="s">
        <v>63</v>
      </c>
      <c r="AW537" s="19" t="s">
        <v>63</v>
      </c>
      <c r="AX537" s="19" t="s">
        <v>63</v>
      </c>
      <c r="AY537" s="19" t="s">
        <v>64</v>
      </c>
      <c r="AZ537" s="19" t="s">
        <v>3822</v>
      </c>
      <c r="BA537" s="21">
        <v>45099</v>
      </c>
      <c r="BB537" s="19">
        <v>6</v>
      </c>
      <c r="BC537" s="19">
        <v>2023</v>
      </c>
      <c r="BD537" s="19" t="s">
        <v>63</v>
      </c>
      <c r="BE537" s="19" t="s">
        <v>63</v>
      </c>
      <c r="BF537" s="19" t="s">
        <v>63</v>
      </c>
      <c r="BG537" s="19" t="s">
        <v>64</v>
      </c>
      <c r="BH537" s="22" t="s">
        <v>4513</v>
      </c>
      <c r="BI537" s="22" t="s">
        <v>4513</v>
      </c>
      <c r="BJ537" s="22"/>
      <c r="BK537" s="22"/>
      <c r="BL537" s="19" t="s">
        <v>4513</v>
      </c>
      <c r="BM537" s="22" t="s">
        <v>4513</v>
      </c>
      <c r="BN537" s="22" t="s">
        <v>4513</v>
      </c>
      <c r="BO537" s="22"/>
      <c r="BP537" s="22"/>
      <c r="BQ537" s="19" t="s">
        <v>64</v>
      </c>
      <c r="BR537" s="22"/>
      <c r="BS537" s="22"/>
      <c r="BT537" s="19">
        <v>46</v>
      </c>
      <c r="BU537" s="22"/>
      <c r="BV537" s="19"/>
      <c r="BW537" s="19"/>
      <c r="BX537" s="19">
        <v>2023</v>
      </c>
      <c r="BY537" s="95" t="str">
        <f>IFERROR(
IF(OR(AZ537="anulado",AZ537="stand by"),CONCATENATE(AZ537,": ",AT537),
IF(OR(YEAR(BA537)=2022,YEAR(BA537)=2023),CONCATENATE("Se activó en ",YEAR(BA537)),
IF(AND(OR(AZ537="En proceso",AZ537="facturando"),AND(AV537="-",BA537="")),"Por revisar",
IF(BA537="",IF(AV537="NUEVAS",CONCATENATE("Estado: ",AZ537,", ",AV537),
IF(AX537=Meses!$A$3,"Por revisar",
IF(AT537="","Sin registro","En programación Frcst."))),"En programación")))),
"Error")</f>
        <v>Se activó en 2023</v>
      </c>
      <c r="BZ537" s="14" t="str">
        <f t="shared" si="24"/>
        <v/>
      </c>
      <c r="CA537" s="95" t="str">
        <f>IF(BY537="En programación Frcst.",VLOOKUP(AX537,Meses!$A$1:$H$14,3+HLOOKUP(Cronograma!AV537,Meses!$D$1:$G$2,2,FALSE),FALSE),
IF(BY537="En programación",BA537,""))</f>
        <v/>
      </c>
      <c r="CB537" s="95" t="str">
        <f t="shared" si="25"/>
        <v/>
      </c>
      <c r="CC537" s="91" t="str">
        <f>IFERROR(
(VLOOKUP(MONTH(CA537),Meses!$B$3:$C$14,2,FALSE)-DAY(CA537))/VLOOKUP(MONTH(CA537),Meses!$B$3:$C$14,2,FALSE)*CD537,
"")</f>
        <v/>
      </c>
      <c r="CD537" s="92">
        <f t="shared" si="26"/>
        <v>5752</v>
      </c>
    </row>
    <row r="538" spans="1:82" ht="31.8" thickBot="1" x14ac:dyDescent="0.6">
      <c r="A538" s="49" t="s">
        <v>1440</v>
      </c>
      <c r="B538" s="49" t="s">
        <v>1447</v>
      </c>
      <c r="C538" s="49" t="s">
        <v>1448</v>
      </c>
      <c r="D538" s="19" t="s">
        <v>53</v>
      </c>
      <c r="E538" s="21">
        <v>45072</v>
      </c>
      <c r="F538" s="21">
        <v>45105.631944444453</v>
      </c>
      <c r="G538" s="21">
        <v>45077</v>
      </c>
      <c r="H538" s="21">
        <v>45086</v>
      </c>
      <c r="I538" s="21">
        <v>45124</v>
      </c>
      <c r="J538" s="21">
        <v>45124</v>
      </c>
      <c r="K538" s="119" t="s">
        <v>4544</v>
      </c>
      <c r="L538" s="49">
        <v>2023061253</v>
      </c>
      <c r="M538" s="21">
        <v>45088</v>
      </c>
      <c r="N538" s="21">
        <v>45099</v>
      </c>
      <c r="O538" s="19" t="s">
        <v>72</v>
      </c>
      <c r="P538" s="19" t="s">
        <v>72</v>
      </c>
      <c r="Q538" s="19" t="s">
        <v>55</v>
      </c>
      <c r="R538" s="49">
        <v>3514</v>
      </c>
      <c r="S538" s="19" t="s">
        <v>4596</v>
      </c>
      <c r="T538" s="19" t="s">
        <v>4596</v>
      </c>
      <c r="U538" s="19" t="e">
        <v>#NAME?</v>
      </c>
      <c r="V538" s="19" t="s">
        <v>80</v>
      </c>
      <c r="W538" s="19" t="s">
        <v>129</v>
      </c>
      <c r="X538" s="23">
        <v>45115</v>
      </c>
      <c r="Y538" s="23">
        <v>45122</v>
      </c>
      <c r="Z538" s="23">
        <v>45115</v>
      </c>
      <c r="AA538" s="23">
        <v>45115</v>
      </c>
      <c r="AB538" s="19" t="s">
        <v>58</v>
      </c>
      <c r="AC538" s="23">
        <v>45118</v>
      </c>
      <c r="AD538" s="49" t="s">
        <v>58</v>
      </c>
      <c r="AE538" s="23">
        <v>45120</v>
      </c>
      <c r="AF538" s="19" t="s">
        <v>58</v>
      </c>
      <c r="AG538" s="23">
        <v>45120</v>
      </c>
      <c r="AH538" s="21">
        <v>45124</v>
      </c>
      <c r="AI538" s="19">
        <v>52</v>
      </c>
      <c r="AJ538" s="19">
        <v>9</v>
      </c>
      <c r="AK538" s="19">
        <v>38</v>
      </c>
      <c r="AL538" s="19" t="s">
        <v>15</v>
      </c>
      <c r="AM538" s="19" t="s">
        <v>4546</v>
      </c>
      <c r="AN538" s="19">
        <v>17</v>
      </c>
      <c r="AO538" s="22"/>
      <c r="AP538" s="19" t="s">
        <v>76</v>
      </c>
      <c r="AQ538" s="19" t="s">
        <v>76</v>
      </c>
      <c r="AR538" s="19" t="s">
        <v>60</v>
      </c>
      <c r="AS538" s="19" t="s">
        <v>55</v>
      </c>
      <c r="AT538" s="19" t="s">
        <v>61</v>
      </c>
      <c r="AU538" s="19" t="s">
        <v>132</v>
      </c>
      <c r="AV538" s="19" t="s">
        <v>63</v>
      </c>
      <c r="AW538" s="19" t="s">
        <v>63</v>
      </c>
      <c r="AX538" s="19" t="s">
        <v>63</v>
      </c>
      <c r="AY538" s="19" t="s">
        <v>64</v>
      </c>
      <c r="AZ538" s="19" t="s">
        <v>3822</v>
      </c>
      <c r="BA538" s="21">
        <v>45099</v>
      </c>
      <c r="BB538" s="19">
        <v>6</v>
      </c>
      <c r="BC538" s="19">
        <v>2023</v>
      </c>
      <c r="BD538" s="19" t="s">
        <v>63</v>
      </c>
      <c r="BE538" s="19" t="s">
        <v>63</v>
      </c>
      <c r="BF538" s="19" t="s">
        <v>63</v>
      </c>
      <c r="BG538" s="19" t="s">
        <v>64</v>
      </c>
      <c r="BH538" s="22" t="s">
        <v>4513</v>
      </c>
      <c r="BI538" s="22" t="s">
        <v>4513</v>
      </c>
      <c r="BJ538" s="22"/>
      <c r="BK538" s="22"/>
      <c r="BL538" s="19" t="s">
        <v>4513</v>
      </c>
      <c r="BM538" s="22" t="s">
        <v>4513</v>
      </c>
      <c r="BN538" s="22" t="s">
        <v>4513</v>
      </c>
      <c r="BO538" s="22"/>
      <c r="BP538" s="22"/>
      <c r="BQ538" s="19" t="s">
        <v>64</v>
      </c>
      <c r="BR538" s="22"/>
      <c r="BS538" s="22"/>
      <c r="BT538" s="19">
        <v>52</v>
      </c>
      <c r="BU538" s="22"/>
      <c r="BV538" s="19"/>
      <c r="BW538" s="19"/>
      <c r="BX538" s="19">
        <v>2023</v>
      </c>
      <c r="BY538" s="95" t="str">
        <f>IFERROR(
IF(OR(AZ538="anulado",AZ538="stand by"),CONCATENATE(AZ538,": ",AT538),
IF(OR(YEAR(BA538)=2022,YEAR(BA538)=2023),CONCATENATE("Se activó en ",YEAR(BA538)),
IF(AND(OR(AZ538="En proceso",AZ538="facturando"),AND(AV538="-",BA538="")),"Por revisar",
IF(BA538="",IF(AV538="NUEVAS",CONCATENATE("Estado: ",AZ538,", ",AV538),
IF(AX538=Meses!$A$3,"Por revisar",
IF(AT538="","Sin registro","En programación Frcst."))),"En programación")))),
"Error")</f>
        <v>Se activó en 2023</v>
      </c>
      <c r="BZ538" s="14" t="str">
        <f t="shared" si="24"/>
        <v/>
      </c>
      <c r="CA538" s="95" t="str">
        <f>IF(BY538="En programación Frcst.",VLOOKUP(AX538,Meses!$A$1:$H$14,3+HLOOKUP(Cronograma!AV538,Meses!$D$1:$G$2,2,FALSE),FALSE),
IF(BY538="En programación",BA538,""))</f>
        <v/>
      </c>
      <c r="CB538" s="95" t="str">
        <f t="shared" si="25"/>
        <v/>
      </c>
      <c r="CC538" s="91" t="str">
        <f>IFERROR(
(VLOOKUP(MONTH(CA538),Meses!$B$3:$C$14,2,FALSE)-DAY(CA538))/VLOOKUP(MONTH(CA538),Meses!$B$3:$C$14,2,FALSE)*CD538,
"")</f>
        <v/>
      </c>
      <c r="CD538" s="92">
        <f t="shared" si="26"/>
        <v>3514</v>
      </c>
    </row>
    <row r="539" spans="1:82" ht="31.8" thickBot="1" x14ac:dyDescent="0.6">
      <c r="A539" s="49" t="s">
        <v>1440</v>
      </c>
      <c r="B539" s="49" t="s">
        <v>1449</v>
      </c>
      <c r="C539" s="49" t="s">
        <v>1450</v>
      </c>
      <c r="D539" s="19" t="s">
        <v>53</v>
      </c>
      <c r="E539" s="21">
        <v>45072</v>
      </c>
      <c r="F539" s="21">
        <v>45123.873472222222</v>
      </c>
      <c r="G539" s="21">
        <v>45077</v>
      </c>
      <c r="H539" s="21">
        <v>45086</v>
      </c>
      <c r="I539" s="21">
        <v>45126</v>
      </c>
      <c r="J539" s="21">
        <v>45126</v>
      </c>
      <c r="K539" s="119" t="s">
        <v>4544</v>
      </c>
      <c r="L539" s="49">
        <v>2023061252</v>
      </c>
      <c r="M539" s="21">
        <v>45088</v>
      </c>
      <c r="N539" s="21">
        <v>45099</v>
      </c>
      <c r="O539" s="19" t="s">
        <v>72</v>
      </c>
      <c r="P539" s="19" t="s">
        <v>72</v>
      </c>
      <c r="Q539" s="19" t="s">
        <v>55</v>
      </c>
      <c r="R539" s="49">
        <v>4221</v>
      </c>
      <c r="S539" s="19" t="s">
        <v>4596</v>
      </c>
      <c r="T539" s="19" t="s">
        <v>4596</v>
      </c>
      <c r="U539" s="19" t="e">
        <v>#NAME?</v>
      </c>
      <c r="V539" s="19" t="s">
        <v>80</v>
      </c>
      <c r="W539" s="19" t="s">
        <v>129</v>
      </c>
      <c r="X539" s="23">
        <v>45117</v>
      </c>
      <c r="Y539" s="23">
        <v>45124</v>
      </c>
      <c r="Z539" s="23">
        <v>45117</v>
      </c>
      <c r="AA539" s="23">
        <v>45117</v>
      </c>
      <c r="AB539" s="19" t="s">
        <v>58</v>
      </c>
      <c r="AC539" s="23">
        <v>45120</v>
      </c>
      <c r="AD539" s="49" t="s">
        <v>58</v>
      </c>
      <c r="AE539" s="23">
        <v>45122</v>
      </c>
      <c r="AF539" s="19" t="s">
        <v>58</v>
      </c>
      <c r="AG539" s="23">
        <v>45122</v>
      </c>
      <c r="AH539" s="21">
        <v>45126</v>
      </c>
      <c r="AI539" s="19">
        <v>54</v>
      </c>
      <c r="AJ539" s="19">
        <v>9</v>
      </c>
      <c r="AK539" s="19">
        <v>40</v>
      </c>
      <c r="AL539" s="19" t="s">
        <v>15</v>
      </c>
      <c r="AM539" s="19" t="s">
        <v>4546</v>
      </c>
      <c r="AN539" s="19">
        <v>19</v>
      </c>
      <c r="AO539" s="22"/>
      <c r="AP539" s="19" t="s">
        <v>76</v>
      </c>
      <c r="AQ539" s="19" t="s">
        <v>76</v>
      </c>
      <c r="AR539" s="19" t="s">
        <v>60</v>
      </c>
      <c r="AS539" s="19" t="s">
        <v>55</v>
      </c>
      <c r="AT539" s="19" t="s">
        <v>61</v>
      </c>
      <c r="AU539" s="19" t="s">
        <v>132</v>
      </c>
      <c r="AV539" s="19" t="s">
        <v>63</v>
      </c>
      <c r="AW539" s="19" t="s">
        <v>63</v>
      </c>
      <c r="AX539" s="19" t="s">
        <v>63</v>
      </c>
      <c r="AY539" s="19" t="s">
        <v>64</v>
      </c>
      <c r="AZ539" s="19" t="s">
        <v>3822</v>
      </c>
      <c r="BA539" s="21">
        <v>45099</v>
      </c>
      <c r="BB539" s="19">
        <v>6</v>
      </c>
      <c r="BC539" s="19">
        <v>2023</v>
      </c>
      <c r="BD539" s="19" t="s">
        <v>63</v>
      </c>
      <c r="BE539" s="19" t="s">
        <v>63</v>
      </c>
      <c r="BF539" s="19" t="s">
        <v>63</v>
      </c>
      <c r="BG539" s="19" t="s">
        <v>64</v>
      </c>
      <c r="BH539" s="22" t="s">
        <v>4513</v>
      </c>
      <c r="BI539" s="22" t="s">
        <v>4513</v>
      </c>
      <c r="BJ539" s="22"/>
      <c r="BK539" s="22"/>
      <c r="BL539" s="19" t="s">
        <v>4513</v>
      </c>
      <c r="BM539" s="22" t="s">
        <v>4513</v>
      </c>
      <c r="BN539" s="22" t="s">
        <v>4513</v>
      </c>
      <c r="BO539" s="22"/>
      <c r="BP539" s="22"/>
      <c r="BQ539" s="19" t="s">
        <v>64</v>
      </c>
      <c r="BR539" s="22"/>
      <c r="BS539" s="22"/>
      <c r="BT539" s="19">
        <v>54</v>
      </c>
      <c r="BU539" s="22"/>
      <c r="BV539" s="19"/>
      <c r="BW539" s="19"/>
      <c r="BX539" s="19">
        <v>2023</v>
      </c>
      <c r="BY539" s="95" t="str">
        <f>IFERROR(
IF(OR(AZ539="anulado",AZ539="stand by"),CONCATENATE(AZ539,": ",AT539),
IF(OR(YEAR(BA539)=2022,YEAR(BA539)=2023),CONCATENATE("Se activó en ",YEAR(BA539)),
IF(AND(OR(AZ539="En proceso",AZ539="facturando"),AND(AV539="-",BA539="")),"Por revisar",
IF(BA539="",IF(AV539="NUEVAS",CONCATENATE("Estado: ",AZ539,", ",AV539),
IF(AX539=Meses!$A$3,"Por revisar",
IF(AT539="","Sin registro","En programación Frcst."))),"En programación")))),
"Error")</f>
        <v>Se activó en 2023</v>
      </c>
      <c r="BZ539" s="14" t="str">
        <f t="shared" si="24"/>
        <v/>
      </c>
      <c r="CA539" s="95" t="str">
        <f>IF(BY539="En programación Frcst.",VLOOKUP(AX539,Meses!$A$1:$H$14,3+HLOOKUP(Cronograma!AV539,Meses!$D$1:$G$2,2,FALSE),FALSE),
IF(BY539="En programación",BA539,""))</f>
        <v/>
      </c>
      <c r="CB539" s="95" t="str">
        <f t="shared" si="25"/>
        <v/>
      </c>
      <c r="CC539" s="91" t="str">
        <f>IFERROR(
(VLOOKUP(MONTH(CA539),Meses!$B$3:$C$14,2,FALSE)-DAY(CA539))/VLOOKUP(MONTH(CA539),Meses!$B$3:$C$14,2,FALSE)*CD539,
"")</f>
        <v/>
      </c>
      <c r="CD539" s="92">
        <f t="shared" si="26"/>
        <v>4221</v>
      </c>
    </row>
    <row r="540" spans="1:82" ht="31.8" thickBot="1" x14ac:dyDescent="0.6">
      <c r="A540" s="49" t="s">
        <v>1440</v>
      </c>
      <c r="B540" s="49" t="s">
        <v>1451</v>
      </c>
      <c r="C540" s="49" t="s">
        <v>1452</v>
      </c>
      <c r="D540" s="19" t="s">
        <v>53</v>
      </c>
      <c r="E540" s="21">
        <v>45072</v>
      </c>
      <c r="F540" s="21">
        <v>45123.871111111112</v>
      </c>
      <c r="G540" s="21">
        <v>45077</v>
      </c>
      <c r="H540" s="21">
        <v>45086</v>
      </c>
      <c r="I540" s="21">
        <v>45126</v>
      </c>
      <c r="J540" s="21">
        <v>45126</v>
      </c>
      <c r="K540" s="119" t="s">
        <v>4544</v>
      </c>
      <c r="L540" s="49">
        <v>2023061254</v>
      </c>
      <c r="M540" s="21">
        <v>45088</v>
      </c>
      <c r="N540" s="21">
        <v>45099</v>
      </c>
      <c r="O540" s="19" t="s">
        <v>72</v>
      </c>
      <c r="P540" s="19" t="s">
        <v>72</v>
      </c>
      <c r="Q540" s="19" t="s">
        <v>55</v>
      </c>
      <c r="R540" s="49">
        <v>4285</v>
      </c>
      <c r="S540" s="19" t="s">
        <v>4596</v>
      </c>
      <c r="T540" s="19" t="s">
        <v>4596</v>
      </c>
      <c r="U540" s="19" t="e">
        <v>#NAME?</v>
      </c>
      <c r="V540" s="19" t="s">
        <v>80</v>
      </c>
      <c r="W540" s="19" t="s">
        <v>129</v>
      </c>
      <c r="X540" s="23">
        <v>45117</v>
      </c>
      <c r="Y540" s="23">
        <v>45124</v>
      </c>
      <c r="Z540" s="23">
        <v>45117</v>
      </c>
      <c r="AA540" s="23">
        <v>45117</v>
      </c>
      <c r="AB540" s="19" t="s">
        <v>58</v>
      </c>
      <c r="AC540" s="23">
        <v>45120</v>
      </c>
      <c r="AD540" s="49" t="s">
        <v>58</v>
      </c>
      <c r="AE540" s="23">
        <v>45122</v>
      </c>
      <c r="AF540" s="19" t="s">
        <v>58</v>
      </c>
      <c r="AG540" s="23">
        <v>45122</v>
      </c>
      <c r="AH540" s="21">
        <v>45126</v>
      </c>
      <c r="AI540" s="19">
        <v>54</v>
      </c>
      <c r="AJ540" s="19">
        <v>9</v>
      </c>
      <c r="AK540" s="19">
        <v>40</v>
      </c>
      <c r="AL540" s="19" t="s">
        <v>15</v>
      </c>
      <c r="AM540" s="19" t="s">
        <v>4546</v>
      </c>
      <c r="AN540" s="19">
        <v>19</v>
      </c>
      <c r="AO540" s="22"/>
      <c r="AP540" s="19" t="s">
        <v>76</v>
      </c>
      <c r="AQ540" s="19" t="s">
        <v>76</v>
      </c>
      <c r="AR540" s="19" t="s">
        <v>60</v>
      </c>
      <c r="AS540" s="19" t="s">
        <v>55</v>
      </c>
      <c r="AT540" s="19" t="s">
        <v>61</v>
      </c>
      <c r="AU540" s="19" t="s">
        <v>132</v>
      </c>
      <c r="AV540" s="19" t="s">
        <v>63</v>
      </c>
      <c r="AW540" s="19" t="s">
        <v>63</v>
      </c>
      <c r="AX540" s="19" t="s">
        <v>63</v>
      </c>
      <c r="AY540" s="19" t="s">
        <v>64</v>
      </c>
      <c r="AZ540" s="19" t="s">
        <v>3822</v>
      </c>
      <c r="BA540" s="21">
        <v>45099</v>
      </c>
      <c r="BB540" s="19">
        <v>6</v>
      </c>
      <c r="BC540" s="19">
        <v>2023</v>
      </c>
      <c r="BD540" s="19" t="s">
        <v>63</v>
      </c>
      <c r="BE540" s="19" t="s">
        <v>63</v>
      </c>
      <c r="BF540" s="19" t="s">
        <v>63</v>
      </c>
      <c r="BG540" s="19" t="s">
        <v>64</v>
      </c>
      <c r="BH540" s="22" t="s">
        <v>4513</v>
      </c>
      <c r="BI540" s="22" t="s">
        <v>4513</v>
      </c>
      <c r="BJ540" s="22"/>
      <c r="BK540" s="22"/>
      <c r="BL540" s="19" t="s">
        <v>4513</v>
      </c>
      <c r="BM540" s="22" t="s">
        <v>4513</v>
      </c>
      <c r="BN540" s="22" t="s">
        <v>4513</v>
      </c>
      <c r="BO540" s="22"/>
      <c r="BP540" s="22"/>
      <c r="BQ540" s="19" t="s">
        <v>64</v>
      </c>
      <c r="BR540" s="22"/>
      <c r="BS540" s="22"/>
      <c r="BT540" s="19">
        <v>54</v>
      </c>
      <c r="BU540" s="22"/>
      <c r="BV540" s="19"/>
      <c r="BW540" s="19"/>
      <c r="BX540" s="19">
        <v>2023</v>
      </c>
      <c r="BY540" s="95" t="str">
        <f>IFERROR(
IF(OR(AZ540="anulado",AZ540="stand by"),CONCATENATE(AZ540,": ",AT540),
IF(OR(YEAR(BA540)=2022,YEAR(BA540)=2023),CONCATENATE("Se activó en ",YEAR(BA540)),
IF(AND(OR(AZ540="En proceso",AZ540="facturando"),AND(AV540="-",BA540="")),"Por revisar",
IF(BA540="",IF(AV540="NUEVAS",CONCATENATE("Estado: ",AZ540,", ",AV540),
IF(AX540=Meses!$A$3,"Por revisar",
IF(AT540="","Sin registro","En programación Frcst."))),"En programación")))),
"Error")</f>
        <v>Se activó en 2023</v>
      </c>
      <c r="BZ540" s="14" t="str">
        <f t="shared" si="24"/>
        <v/>
      </c>
      <c r="CA540" s="95" t="str">
        <f>IF(BY540="En programación Frcst.",VLOOKUP(AX540,Meses!$A$1:$H$14,3+HLOOKUP(Cronograma!AV540,Meses!$D$1:$G$2,2,FALSE),FALSE),
IF(BY540="En programación",BA540,""))</f>
        <v/>
      </c>
      <c r="CB540" s="95" t="str">
        <f t="shared" si="25"/>
        <v/>
      </c>
      <c r="CC540" s="91" t="str">
        <f>IFERROR(
(VLOOKUP(MONTH(CA540),Meses!$B$3:$C$14,2,FALSE)-DAY(CA540))/VLOOKUP(MONTH(CA540),Meses!$B$3:$C$14,2,FALSE)*CD540,
"")</f>
        <v/>
      </c>
      <c r="CD540" s="92">
        <f t="shared" si="26"/>
        <v>4285</v>
      </c>
    </row>
    <row r="541" spans="1:82" ht="31.8" thickBot="1" x14ac:dyDescent="0.6">
      <c r="A541" s="49" t="s">
        <v>1453</v>
      </c>
      <c r="B541" s="49" t="s">
        <v>1454</v>
      </c>
      <c r="C541" s="49" t="s">
        <v>1455</v>
      </c>
      <c r="D541" s="19" t="s">
        <v>53</v>
      </c>
      <c r="E541" s="21">
        <v>45072</v>
      </c>
      <c r="F541" s="21">
        <v>45127.772685185177</v>
      </c>
      <c r="G541" s="21">
        <v>45078</v>
      </c>
      <c r="H541" s="21">
        <v>45078</v>
      </c>
      <c r="I541" s="21">
        <v>45126</v>
      </c>
      <c r="J541" s="21">
        <v>45126</v>
      </c>
      <c r="K541" s="119" t="s">
        <v>4544</v>
      </c>
      <c r="L541" s="49">
        <v>2023060431</v>
      </c>
      <c r="M541" s="21">
        <v>45081</v>
      </c>
      <c r="N541" s="21">
        <v>45092</v>
      </c>
      <c r="O541" s="19" t="s">
        <v>54</v>
      </c>
      <c r="P541" s="19" t="s">
        <v>54</v>
      </c>
      <c r="Q541" s="19" t="s">
        <v>55</v>
      </c>
      <c r="R541" s="49">
        <v>1310</v>
      </c>
      <c r="S541" s="19" t="s">
        <v>4596</v>
      </c>
      <c r="T541" s="19" t="s">
        <v>4596</v>
      </c>
      <c r="U541" s="19" t="e">
        <v>#NAME?</v>
      </c>
      <c r="V541" s="19" t="s">
        <v>136</v>
      </c>
      <c r="W541" s="19" t="s">
        <v>155</v>
      </c>
      <c r="X541" s="23">
        <v>45107</v>
      </c>
      <c r="Y541" s="23">
        <v>45114</v>
      </c>
      <c r="Z541" s="23">
        <v>45107</v>
      </c>
      <c r="AA541" s="23">
        <v>45107</v>
      </c>
      <c r="AB541" s="19" t="s">
        <v>58</v>
      </c>
      <c r="AC541" s="23">
        <v>45110</v>
      </c>
      <c r="AD541" s="23">
        <v>45112</v>
      </c>
      <c r="AE541" s="23">
        <v>45117</v>
      </c>
      <c r="AF541" s="23">
        <v>45119</v>
      </c>
      <c r="AG541" s="23">
        <v>45119</v>
      </c>
      <c r="AH541" s="21">
        <v>45126</v>
      </c>
      <c r="AI541" s="19">
        <v>54</v>
      </c>
      <c r="AJ541" s="19">
        <v>0</v>
      </c>
      <c r="AK541" s="19">
        <v>48</v>
      </c>
      <c r="AL541" s="19" t="s">
        <v>15</v>
      </c>
      <c r="AM541" s="19" t="s">
        <v>4546</v>
      </c>
      <c r="AN541" s="19">
        <v>19</v>
      </c>
      <c r="AO541" s="22"/>
      <c r="AP541" s="19" t="s">
        <v>82</v>
      </c>
      <c r="AQ541" s="19" t="s">
        <v>82</v>
      </c>
      <c r="AR541" s="19" t="s">
        <v>60</v>
      </c>
      <c r="AS541" s="19" t="s">
        <v>55</v>
      </c>
      <c r="AT541" s="19" t="s">
        <v>61</v>
      </c>
      <c r="AU541" s="19" t="s">
        <v>62</v>
      </c>
      <c r="AV541" s="19" t="s">
        <v>63</v>
      </c>
      <c r="AW541" s="19" t="s">
        <v>63</v>
      </c>
      <c r="AX541" s="19" t="s">
        <v>63</v>
      </c>
      <c r="AY541" s="19" t="s">
        <v>64</v>
      </c>
      <c r="AZ541" s="19" t="s">
        <v>3822</v>
      </c>
      <c r="BA541" s="21">
        <v>45092</v>
      </c>
      <c r="BB541" s="19">
        <v>6</v>
      </c>
      <c r="BC541" s="19">
        <v>2023</v>
      </c>
      <c r="BD541" s="19" t="s">
        <v>63</v>
      </c>
      <c r="BE541" s="19" t="s">
        <v>63</v>
      </c>
      <c r="BF541" s="19" t="s">
        <v>63</v>
      </c>
      <c r="BG541" s="19" t="s">
        <v>64</v>
      </c>
      <c r="BH541" s="22" t="s">
        <v>4513</v>
      </c>
      <c r="BI541" s="22" t="s">
        <v>4513</v>
      </c>
      <c r="BJ541" s="22"/>
      <c r="BK541" s="22"/>
      <c r="BL541" s="19" t="s">
        <v>4513</v>
      </c>
      <c r="BM541" s="22" t="s">
        <v>4513</v>
      </c>
      <c r="BN541" s="22" t="s">
        <v>4513</v>
      </c>
      <c r="BO541" s="22"/>
      <c r="BP541" s="22"/>
      <c r="BQ541" s="19" t="s">
        <v>64</v>
      </c>
      <c r="BR541" s="22"/>
      <c r="BS541" s="22"/>
      <c r="BT541" s="19">
        <v>54</v>
      </c>
      <c r="BU541" s="22"/>
      <c r="BV541" s="19"/>
      <c r="BW541" s="19"/>
      <c r="BX541" s="19">
        <v>2023</v>
      </c>
      <c r="BY541" s="95" t="str">
        <f>IFERROR(
IF(OR(AZ541="anulado",AZ541="stand by"),CONCATENATE(AZ541,": ",AT541),
IF(OR(YEAR(BA541)=2022,YEAR(BA541)=2023),CONCATENATE("Se activó en ",YEAR(BA541)),
IF(AND(OR(AZ541="En proceso",AZ541="facturando"),AND(AV541="-",BA541="")),"Por revisar",
IF(BA541="",IF(AV541="NUEVAS",CONCATENATE("Estado: ",AZ541,", ",AV541),
IF(AX541=Meses!$A$3,"Por revisar",
IF(AT541="","Sin registro","En programación Frcst."))),"En programación")))),
"Error")</f>
        <v>Se activó en 2023</v>
      </c>
      <c r="BZ541" s="14" t="str">
        <f t="shared" si="24"/>
        <v/>
      </c>
      <c r="CA541" s="95" t="str">
        <f>IF(BY541="En programación Frcst.",VLOOKUP(AX541,Meses!$A$1:$H$14,3+HLOOKUP(Cronograma!AV541,Meses!$D$1:$G$2,2,FALSE),FALSE),
IF(BY541="En programación",BA541,""))</f>
        <v/>
      </c>
      <c r="CB541" s="95" t="str">
        <f t="shared" si="25"/>
        <v/>
      </c>
      <c r="CC541" s="91" t="str">
        <f>IFERROR(
(VLOOKUP(MONTH(CA541),Meses!$B$3:$C$14,2,FALSE)-DAY(CA541))/VLOOKUP(MONTH(CA541),Meses!$B$3:$C$14,2,FALSE)*CD541,
"")</f>
        <v/>
      </c>
      <c r="CD541" s="92">
        <f t="shared" si="26"/>
        <v>1310</v>
      </c>
    </row>
    <row r="542" spans="1:82" ht="47.4" thickBot="1" x14ac:dyDescent="0.6">
      <c r="A542" s="19" t="s">
        <v>1456</v>
      </c>
      <c r="B542" s="49" t="s">
        <v>1457</v>
      </c>
      <c r="C542" s="49" t="s">
        <v>1458</v>
      </c>
      <c r="D542" s="19" t="s">
        <v>53</v>
      </c>
      <c r="E542" s="21">
        <v>45078</v>
      </c>
      <c r="F542" s="21">
        <v>45115.879155092603</v>
      </c>
      <c r="G542" s="21">
        <v>45091</v>
      </c>
      <c r="H542" s="21">
        <v>45098</v>
      </c>
      <c r="I542" s="21">
        <v>45125</v>
      </c>
      <c r="J542" s="21">
        <v>45125</v>
      </c>
      <c r="K542" s="119" t="s">
        <v>4544</v>
      </c>
      <c r="L542" s="49">
        <v>2023062775</v>
      </c>
      <c r="M542" s="21">
        <v>45101</v>
      </c>
      <c r="N542" s="21">
        <v>45113</v>
      </c>
      <c r="O542" s="19" t="s">
        <v>72</v>
      </c>
      <c r="P542" s="19" t="s">
        <v>72</v>
      </c>
      <c r="Q542" s="49" t="s">
        <v>55</v>
      </c>
      <c r="R542" s="49">
        <v>7759</v>
      </c>
      <c r="S542" s="19" t="s">
        <v>4596</v>
      </c>
      <c r="T542" s="19" t="s">
        <v>4596</v>
      </c>
      <c r="U542" s="19" t="e">
        <v>#NAME?</v>
      </c>
      <c r="V542" s="19" t="s">
        <v>80</v>
      </c>
      <c r="W542" s="19" t="s">
        <v>129</v>
      </c>
      <c r="X542" s="23">
        <v>45116</v>
      </c>
      <c r="Y542" s="23">
        <v>45123</v>
      </c>
      <c r="Z542" s="23">
        <v>45116</v>
      </c>
      <c r="AA542" s="23">
        <v>45116</v>
      </c>
      <c r="AB542" s="19" t="s">
        <v>58</v>
      </c>
      <c r="AC542" s="23">
        <v>45119</v>
      </c>
      <c r="AD542" s="49" t="s">
        <v>58</v>
      </c>
      <c r="AE542" s="23">
        <v>45121</v>
      </c>
      <c r="AF542" s="19" t="s">
        <v>58</v>
      </c>
      <c r="AG542" s="23">
        <v>45121</v>
      </c>
      <c r="AH542" s="21">
        <v>45125</v>
      </c>
      <c r="AI542" s="19">
        <v>47</v>
      </c>
      <c r="AJ542" s="19">
        <v>7</v>
      </c>
      <c r="AK542" s="19">
        <v>27</v>
      </c>
      <c r="AL542" s="19" t="s">
        <v>15</v>
      </c>
      <c r="AM542" s="19" t="s">
        <v>4546</v>
      </c>
      <c r="AN542" s="19">
        <v>18</v>
      </c>
      <c r="AO542" s="22"/>
      <c r="AP542" s="19" t="s">
        <v>76</v>
      </c>
      <c r="AQ542" s="19" t="s">
        <v>76</v>
      </c>
      <c r="AR542" s="19" t="s">
        <v>60</v>
      </c>
      <c r="AS542" s="19" t="s">
        <v>55</v>
      </c>
      <c r="AT542" s="19" t="s">
        <v>61</v>
      </c>
      <c r="AU542" s="19" t="s">
        <v>132</v>
      </c>
      <c r="AV542" s="19" t="s">
        <v>63</v>
      </c>
      <c r="AW542" s="19" t="s">
        <v>63</v>
      </c>
      <c r="AX542" s="19" t="s">
        <v>63</v>
      </c>
      <c r="AY542" s="19" t="s">
        <v>64</v>
      </c>
      <c r="AZ542" s="19" t="s">
        <v>3822</v>
      </c>
      <c r="BA542" s="21">
        <v>45113</v>
      </c>
      <c r="BB542" s="19">
        <v>7</v>
      </c>
      <c r="BC542" s="19">
        <v>2023</v>
      </c>
      <c r="BD542" s="19" t="s">
        <v>63</v>
      </c>
      <c r="BE542" s="19" t="s">
        <v>63</v>
      </c>
      <c r="BF542" s="19" t="s">
        <v>63</v>
      </c>
      <c r="BG542" s="19" t="s">
        <v>64</v>
      </c>
      <c r="BH542" s="22" t="s">
        <v>4513</v>
      </c>
      <c r="BI542" s="22" t="s">
        <v>4513</v>
      </c>
      <c r="BJ542" s="22"/>
      <c r="BK542" s="22"/>
      <c r="BL542" s="19" t="s">
        <v>4513</v>
      </c>
      <c r="BM542" s="22" t="s">
        <v>4513</v>
      </c>
      <c r="BN542" s="22" t="s">
        <v>4513</v>
      </c>
      <c r="BO542" s="22"/>
      <c r="BP542" s="22"/>
      <c r="BQ542" s="19" t="s">
        <v>64</v>
      </c>
      <c r="BR542" s="22"/>
      <c r="BS542" s="22"/>
      <c r="BT542" s="19">
        <v>47</v>
      </c>
      <c r="BU542" s="22"/>
      <c r="BV542" s="19"/>
      <c r="BW542" s="19"/>
      <c r="BX542" s="19">
        <v>2023</v>
      </c>
      <c r="BY542" s="95" t="str">
        <f>IFERROR(
IF(OR(AZ542="anulado",AZ542="stand by"),CONCATENATE(AZ542,": ",AT542),
IF(OR(YEAR(BA542)=2022,YEAR(BA542)=2023),CONCATENATE("Se activó en ",YEAR(BA542)),
IF(AND(OR(AZ542="En proceso",AZ542="facturando"),AND(AV542="-",BA542="")),"Por revisar",
IF(BA542="",IF(AV542="NUEVAS",CONCATENATE("Estado: ",AZ542,", ",AV542),
IF(AX542=Meses!$A$3,"Por revisar",
IF(AT542="","Sin registro","En programación Frcst."))),"En programación")))),
"Error")</f>
        <v>Se activó en 2023</v>
      </c>
      <c r="BZ542" s="14" t="str">
        <f t="shared" si="24"/>
        <v/>
      </c>
      <c r="CA542" s="95" t="str">
        <f>IF(BY542="En programación Frcst.",VLOOKUP(AX542,Meses!$A$1:$H$14,3+HLOOKUP(Cronograma!AV542,Meses!$D$1:$G$2,2,FALSE),FALSE),
IF(BY542="En programación",BA542,""))</f>
        <v/>
      </c>
      <c r="CB542" s="95" t="str">
        <f t="shared" si="25"/>
        <v/>
      </c>
      <c r="CC542" s="91" t="str">
        <f>IFERROR(
(VLOOKUP(MONTH(CA542),Meses!$B$3:$C$14,2,FALSE)-DAY(CA542))/VLOOKUP(MONTH(CA542),Meses!$B$3:$C$14,2,FALSE)*CD542,
"")</f>
        <v/>
      </c>
      <c r="CD542" s="92">
        <f t="shared" si="26"/>
        <v>7759</v>
      </c>
    </row>
    <row r="543" spans="1:82" ht="31.8" thickBot="1" x14ac:dyDescent="0.6">
      <c r="A543" s="19" t="s">
        <v>1459</v>
      </c>
      <c r="B543" s="49" t="s">
        <v>1460</v>
      </c>
      <c r="C543" s="49" t="s">
        <v>1461</v>
      </c>
      <c r="D543" s="19" t="s">
        <v>53</v>
      </c>
      <c r="E543" s="21">
        <v>45079</v>
      </c>
      <c r="F543" s="21">
        <v>45122.136655092603</v>
      </c>
      <c r="G543" s="21">
        <v>45084</v>
      </c>
      <c r="H543" s="21">
        <v>45093</v>
      </c>
      <c r="I543" s="21">
        <v>45100</v>
      </c>
      <c r="J543" s="21">
        <v>45100</v>
      </c>
      <c r="K543" s="119" t="s">
        <v>4534</v>
      </c>
      <c r="L543" s="49">
        <v>2023063289</v>
      </c>
      <c r="M543" s="21">
        <v>45105</v>
      </c>
      <c r="N543" s="21">
        <v>45120</v>
      </c>
      <c r="O543" s="19" t="s">
        <v>54</v>
      </c>
      <c r="P543" s="19" t="s">
        <v>54</v>
      </c>
      <c r="Q543" s="49" t="s">
        <v>55</v>
      </c>
      <c r="R543" s="49">
        <v>1910</v>
      </c>
      <c r="S543" s="25" t="s">
        <v>4576</v>
      </c>
      <c r="T543" s="25" t="s">
        <v>4576</v>
      </c>
      <c r="U543" s="19" t="e">
        <v>#NAME?</v>
      </c>
      <c r="V543" s="19" t="s">
        <v>80</v>
      </c>
      <c r="W543" s="19" t="s">
        <v>68</v>
      </c>
      <c r="X543" s="23">
        <v>45086</v>
      </c>
      <c r="Y543" s="23">
        <v>45093</v>
      </c>
      <c r="Z543" s="23">
        <v>45086</v>
      </c>
      <c r="AA543" s="23">
        <v>45086</v>
      </c>
      <c r="AB543" s="19" t="s">
        <v>58</v>
      </c>
      <c r="AC543" s="23">
        <v>45089</v>
      </c>
      <c r="AD543" s="49" t="s">
        <v>58</v>
      </c>
      <c r="AE543" s="23">
        <v>45091</v>
      </c>
      <c r="AF543" s="23">
        <v>45093</v>
      </c>
      <c r="AG543" s="23">
        <v>45093</v>
      </c>
      <c r="AH543" s="21">
        <v>45100</v>
      </c>
      <c r="AI543" s="19">
        <v>21</v>
      </c>
      <c r="AJ543" s="19">
        <v>9</v>
      </c>
      <c r="AK543" s="19">
        <v>7</v>
      </c>
      <c r="AL543" s="19" t="s">
        <v>15</v>
      </c>
      <c r="AM543" s="19" t="s">
        <v>4536</v>
      </c>
      <c r="AN543" s="19">
        <v>23</v>
      </c>
      <c r="AO543" s="22"/>
      <c r="AP543" s="19" t="s">
        <v>82</v>
      </c>
      <c r="AQ543" s="19" t="s">
        <v>82</v>
      </c>
      <c r="AR543" s="19" t="s">
        <v>60</v>
      </c>
      <c r="AS543" s="19" t="s">
        <v>55</v>
      </c>
      <c r="AT543" s="19" t="s">
        <v>61</v>
      </c>
      <c r="AU543" s="19" t="s">
        <v>62</v>
      </c>
      <c r="AV543" s="19" t="s">
        <v>63</v>
      </c>
      <c r="AW543" s="19" t="s">
        <v>63</v>
      </c>
      <c r="AX543" s="19" t="s">
        <v>63</v>
      </c>
      <c r="AY543" s="19" t="s">
        <v>64</v>
      </c>
      <c r="AZ543" s="19" t="s">
        <v>3822</v>
      </c>
      <c r="BA543" s="21">
        <v>45120</v>
      </c>
      <c r="BB543" s="19">
        <v>7</v>
      </c>
      <c r="BC543" s="19">
        <v>2023</v>
      </c>
      <c r="BD543" s="19" t="s">
        <v>63</v>
      </c>
      <c r="BE543" s="19" t="s">
        <v>63</v>
      </c>
      <c r="BF543" s="19" t="s">
        <v>63</v>
      </c>
      <c r="BG543" s="19" t="s">
        <v>64</v>
      </c>
      <c r="BH543" s="22" t="s">
        <v>4513</v>
      </c>
      <c r="BI543" s="22" t="s">
        <v>4513</v>
      </c>
      <c r="BJ543" s="22"/>
      <c r="BK543" s="22"/>
      <c r="BL543" s="19" t="s">
        <v>4513</v>
      </c>
      <c r="BM543" s="22" t="s">
        <v>4513</v>
      </c>
      <c r="BN543" s="22" t="s">
        <v>4513</v>
      </c>
      <c r="BO543" s="22"/>
      <c r="BP543" s="22"/>
      <c r="BQ543" s="19" t="s">
        <v>64</v>
      </c>
      <c r="BR543" s="22"/>
      <c r="BS543" s="22"/>
      <c r="BT543" s="19">
        <v>21</v>
      </c>
      <c r="BU543" s="22"/>
      <c r="BV543" s="19"/>
      <c r="BW543" s="19"/>
      <c r="BX543" s="19">
        <v>2023</v>
      </c>
      <c r="BY543" s="95" t="str">
        <f>IFERROR(
IF(OR(AZ543="anulado",AZ543="stand by"),CONCATENATE(AZ543,": ",AT543),
IF(OR(YEAR(BA543)=2022,YEAR(BA543)=2023),CONCATENATE("Se activó en ",YEAR(BA543)),
IF(AND(OR(AZ543="En proceso",AZ543="facturando"),AND(AV543="-",BA543="")),"Por revisar",
IF(BA543="",IF(AV543="NUEVAS",CONCATENATE("Estado: ",AZ543,", ",AV543),
IF(AX543=Meses!$A$3,"Por revisar",
IF(AT543="","Sin registro","En programación Frcst."))),"En programación")))),
"Error")</f>
        <v>Se activó en 2023</v>
      </c>
      <c r="BZ543" s="14" t="str">
        <f t="shared" si="24"/>
        <v/>
      </c>
      <c r="CA543" s="95" t="str">
        <f>IF(BY543="En programación Frcst.",VLOOKUP(AX543,Meses!$A$1:$H$14,3+HLOOKUP(Cronograma!AV543,Meses!$D$1:$G$2,2,FALSE),FALSE),
IF(BY543="En programación",BA543,""))</f>
        <v/>
      </c>
      <c r="CB543" s="95" t="str">
        <f t="shared" si="25"/>
        <v/>
      </c>
      <c r="CC543" s="91" t="str">
        <f>IFERROR(
(VLOOKUP(MONTH(CA543),Meses!$B$3:$C$14,2,FALSE)-DAY(CA543))/VLOOKUP(MONTH(CA543),Meses!$B$3:$C$14,2,FALSE)*CD543,
"")</f>
        <v/>
      </c>
      <c r="CD543" s="92">
        <f t="shared" si="26"/>
        <v>1910</v>
      </c>
    </row>
    <row r="544" spans="1:82" ht="47.4" thickBot="1" x14ac:dyDescent="0.6">
      <c r="A544" s="19" t="s">
        <v>1459</v>
      </c>
      <c r="B544" s="49" t="s">
        <v>1462</v>
      </c>
      <c r="C544" s="49" t="s">
        <v>1463</v>
      </c>
      <c r="D544" s="31" t="s">
        <v>351</v>
      </c>
      <c r="E544" s="21">
        <v>45079</v>
      </c>
      <c r="F544" s="21">
        <v>45086.377627314818</v>
      </c>
      <c r="G544" s="21">
        <v>45084</v>
      </c>
      <c r="H544" s="22"/>
      <c r="I544" s="21">
        <v>45100</v>
      </c>
      <c r="J544" s="21">
        <v>45100</v>
      </c>
      <c r="K544" s="119" t="s">
        <v>4534</v>
      </c>
      <c r="L544" s="50"/>
      <c r="M544" s="22"/>
      <c r="N544" s="22"/>
      <c r="O544" s="19" t="s">
        <v>54</v>
      </c>
      <c r="P544" s="19" t="s">
        <v>54</v>
      </c>
      <c r="Q544" s="49" t="s">
        <v>55</v>
      </c>
      <c r="R544" s="49">
        <v>2948</v>
      </c>
      <c r="S544" s="25" t="s">
        <v>4576</v>
      </c>
      <c r="T544" s="25" t="s">
        <v>4576</v>
      </c>
      <c r="U544" s="30" t="e">
        <v>#NAME?</v>
      </c>
      <c r="V544" s="19" t="s">
        <v>80</v>
      </c>
      <c r="W544" s="19" t="s">
        <v>68</v>
      </c>
      <c r="X544" s="23">
        <v>45086</v>
      </c>
      <c r="Y544" s="23">
        <v>45093</v>
      </c>
      <c r="Z544" s="23">
        <v>45086</v>
      </c>
      <c r="AA544" s="23">
        <v>45086</v>
      </c>
      <c r="AB544" s="19" t="s">
        <v>58</v>
      </c>
      <c r="AC544" s="23">
        <v>45089</v>
      </c>
      <c r="AD544" s="49" t="s">
        <v>58</v>
      </c>
      <c r="AE544" s="23">
        <v>45091</v>
      </c>
      <c r="AF544" s="23">
        <v>45093</v>
      </c>
      <c r="AG544" s="23">
        <v>45093</v>
      </c>
      <c r="AH544" s="21">
        <v>45100</v>
      </c>
      <c r="AI544" s="19">
        <v>21</v>
      </c>
      <c r="AJ544" s="19">
        <v>-45084</v>
      </c>
      <c r="AK544" s="19">
        <v>45100</v>
      </c>
      <c r="AL544" s="19" t="s">
        <v>15</v>
      </c>
      <c r="AM544" s="19" t="s">
        <v>4536</v>
      </c>
      <c r="AN544" s="19">
        <v>23</v>
      </c>
      <c r="AO544" s="22"/>
      <c r="AP544" s="19" t="s">
        <v>82</v>
      </c>
      <c r="AQ544" s="19" t="s">
        <v>82</v>
      </c>
      <c r="AR544" s="19" t="s">
        <v>60</v>
      </c>
      <c r="AS544" s="19" t="s">
        <v>55</v>
      </c>
      <c r="AT544" s="19" t="s">
        <v>353</v>
      </c>
      <c r="AU544" s="19" t="s">
        <v>62</v>
      </c>
      <c r="AV544" s="19" t="s">
        <v>679</v>
      </c>
      <c r="AW544" s="19" t="s">
        <v>3130</v>
      </c>
      <c r="AX544" s="19" t="s">
        <v>1557</v>
      </c>
      <c r="AY544" s="19" t="s">
        <v>55</v>
      </c>
      <c r="AZ544" s="19" t="s">
        <v>3830</v>
      </c>
      <c r="BA544" s="22">
        <v>0</v>
      </c>
      <c r="BB544" s="22"/>
      <c r="BC544" s="22"/>
      <c r="BD544" s="19" t="s">
        <v>63</v>
      </c>
      <c r="BE544" s="19" t="s">
        <v>63</v>
      </c>
      <c r="BF544" s="19" t="s">
        <v>680</v>
      </c>
      <c r="BG544" s="19" t="s">
        <v>64</v>
      </c>
      <c r="BH544" s="19" t="s">
        <v>4513</v>
      </c>
      <c r="BI544" s="48" t="s">
        <v>4513</v>
      </c>
      <c r="BJ544" s="22"/>
      <c r="BK544" s="22"/>
      <c r="BL544" s="19" t="s">
        <v>4513</v>
      </c>
      <c r="BM544" s="32" t="s">
        <v>4513</v>
      </c>
      <c r="BN544" s="22" t="s">
        <v>4513</v>
      </c>
      <c r="BO544" s="19" t="s">
        <v>3861</v>
      </c>
      <c r="BP544" s="22"/>
      <c r="BQ544" s="19" t="s">
        <v>64</v>
      </c>
      <c r="BR544" s="22"/>
      <c r="BS544" s="22"/>
      <c r="BT544" s="19">
        <v>21</v>
      </c>
      <c r="BU544" s="19">
        <v>243</v>
      </c>
      <c r="BV544" s="19" t="s">
        <v>4694</v>
      </c>
      <c r="BW544" s="19" t="s">
        <v>3839</v>
      </c>
      <c r="BX544" s="19">
        <v>2023</v>
      </c>
      <c r="BY544" s="95" t="str">
        <f>IFERROR(
IF(OR(AZ544="anulado",AZ544="stand by"),CONCATENATE(AZ544,": ",AT544),
IF(OR(YEAR(BA544)=2022,YEAR(BA544)=2023),CONCATENATE("Se activó en ",YEAR(BA544)),
IF(AND(OR(AZ544="En proceso",AZ544="facturando"),AND(AV544="-",BA544="")),"Por revisar",
IF(BA544="",IF(AV544="NUEVAS",CONCATENATE("Estado: ",AZ544,", ",AV544),
IF(AX544=Meses!$A$3,"Por revisar",
IF(AT544="","Sin registro","En programación Frcst."))),"En programación")))),
"Error")</f>
        <v>En programación</v>
      </c>
      <c r="BZ544" s="14" t="str">
        <f t="shared" si="24"/>
        <v/>
      </c>
      <c r="CA544" s="95">
        <f>IF(BY544="En programación Frcst.",VLOOKUP(AX544,Meses!$A$1:$H$14,3+HLOOKUP(Cronograma!AV544,Meses!$D$1:$G$2,2,FALSE),FALSE),
IF(BY544="En programación",BA544,""))</f>
        <v>0</v>
      </c>
      <c r="CB544" s="95" t="str">
        <f t="shared" si="25"/>
        <v>1900/1</v>
      </c>
      <c r="CC544" s="91">
        <f>IFERROR(
(VLOOKUP(MONTH(CA544),Meses!$B$3:$C$14,2,FALSE)-DAY(CA544))/VLOOKUP(MONTH(CA544),Meses!$B$3:$C$14,2,FALSE)*CD544,
"")</f>
        <v>2948</v>
      </c>
      <c r="CD544" s="92">
        <f t="shared" si="26"/>
        <v>2948</v>
      </c>
    </row>
    <row r="545" spans="1:82" ht="63" thickBot="1" x14ac:dyDescent="0.6">
      <c r="A545" s="49" t="s">
        <v>1464</v>
      </c>
      <c r="B545" s="49" t="s">
        <v>1465</v>
      </c>
      <c r="C545" s="49" t="s">
        <v>1464</v>
      </c>
      <c r="D545" s="19" t="s">
        <v>53</v>
      </c>
      <c r="E545" s="21">
        <v>45083</v>
      </c>
      <c r="F545" s="21">
        <v>45090.74927083333</v>
      </c>
      <c r="G545" s="21">
        <v>45090</v>
      </c>
      <c r="H545" s="21">
        <v>45100</v>
      </c>
      <c r="I545" s="21">
        <v>45135</v>
      </c>
      <c r="J545" s="21">
        <v>45135</v>
      </c>
      <c r="K545" s="119" t="s">
        <v>4544</v>
      </c>
      <c r="L545" s="49">
        <v>2023073278</v>
      </c>
      <c r="M545" s="21">
        <v>45131</v>
      </c>
      <c r="N545" s="21">
        <v>45148</v>
      </c>
      <c r="O545" s="19" t="s">
        <v>54</v>
      </c>
      <c r="P545" s="19" t="s">
        <v>54</v>
      </c>
      <c r="Q545" s="49" t="s">
        <v>55</v>
      </c>
      <c r="R545" s="40">
        <v>26200</v>
      </c>
      <c r="S545" s="25" t="s">
        <v>4604</v>
      </c>
      <c r="T545" s="25" t="s">
        <v>4604</v>
      </c>
      <c r="U545" s="19" t="e">
        <v>#NAME?</v>
      </c>
      <c r="V545" s="19" t="s">
        <v>136</v>
      </c>
      <c r="W545" s="19" t="s">
        <v>155</v>
      </c>
      <c r="X545" s="23">
        <v>45116</v>
      </c>
      <c r="Y545" s="23">
        <v>45123</v>
      </c>
      <c r="Z545" s="23">
        <v>45116</v>
      </c>
      <c r="AA545" s="23">
        <v>45116</v>
      </c>
      <c r="AB545" s="19" t="s">
        <v>58</v>
      </c>
      <c r="AC545" s="23">
        <v>45119</v>
      </c>
      <c r="AD545" s="23">
        <v>45121</v>
      </c>
      <c r="AE545" s="23">
        <v>45126</v>
      </c>
      <c r="AF545" s="23">
        <v>45128</v>
      </c>
      <c r="AG545" s="23">
        <v>45128</v>
      </c>
      <c r="AH545" s="21">
        <v>45135</v>
      </c>
      <c r="AI545" s="19">
        <v>52</v>
      </c>
      <c r="AJ545" s="19">
        <v>10</v>
      </c>
      <c r="AK545" s="19">
        <v>35</v>
      </c>
      <c r="AL545" s="19" t="s">
        <v>15</v>
      </c>
      <c r="AM545" s="19" t="s">
        <v>4546</v>
      </c>
      <c r="AN545" s="19">
        <v>28</v>
      </c>
      <c r="AO545" s="22"/>
      <c r="AP545" s="19" t="s">
        <v>82</v>
      </c>
      <c r="AQ545" s="19" t="s">
        <v>82</v>
      </c>
      <c r="AR545" s="19" t="s">
        <v>237</v>
      </c>
      <c r="AS545" s="19" t="s">
        <v>55</v>
      </c>
      <c r="AT545" s="19" t="s">
        <v>61</v>
      </c>
      <c r="AU545" s="19" t="s">
        <v>62</v>
      </c>
      <c r="AV545" s="19" t="s">
        <v>63</v>
      </c>
      <c r="AW545" s="19" t="s">
        <v>63</v>
      </c>
      <c r="AX545" s="19" t="s">
        <v>63</v>
      </c>
      <c r="AY545" s="19" t="s">
        <v>64</v>
      </c>
      <c r="AZ545" s="19" t="s">
        <v>3822</v>
      </c>
      <c r="BA545" s="21">
        <v>45148</v>
      </c>
      <c r="BB545" s="19">
        <v>8</v>
      </c>
      <c r="BC545" s="19">
        <v>2023</v>
      </c>
      <c r="BD545" s="19" t="s">
        <v>63</v>
      </c>
      <c r="BE545" s="19" t="s">
        <v>63</v>
      </c>
      <c r="BF545" s="19" t="s">
        <v>63</v>
      </c>
      <c r="BG545" s="19" t="s">
        <v>64</v>
      </c>
      <c r="BH545" s="22" t="s">
        <v>4513</v>
      </c>
      <c r="BI545" s="22" t="s">
        <v>4513</v>
      </c>
      <c r="BJ545" s="22"/>
      <c r="BK545" s="22"/>
      <c r="BL545" s="19" t="s">
        <v>4513</v>
      </c>
      <c r="BM545" s="22" t="s">
        <v>4513</v>
      </c>
      <c r="BN545" s="22" t="s">
        <v>4513</v>
      </c>
      <c r="BO545" s="22"/>
      <c r="BP545" s="22"/>
      <c r="BQ545" s="19" t="s">
        <v>64</v>
      </c>
      <c r="BR545" s="22"/>
      <c r="BS545" s="22"/>
      <c r="BT545" s="19">
        <v>52</v>
      </c>
      <c r="BU545" s="22"/>
      <c r="BV545" s="19"/>
      <c r="BW545" s="19"/>
      <c r="BX545" s="19">
        <v>2023</v>
      </c>
      <c r="BY545" s="95" t="str">
        <f>IFERROR(
IF(OR(AZ545="anulado",AZ545="stand by"),CONCATENATE(AZ545,": ",AT545),
IF(OR(YEAR(BA545)=2022,YEAR(BA545)=2023),CONCATENATE("Se activó en ",YEAR(BA545)),
IF(AND(OR(AZ545="En proceso",AZ545="facturando"),AND(AV545="-",BA545="")),"Por revisar",
IF(BA545="",IF(AV545="NUEVAS",CONCATENATE("Estado: ",AZ545,", ",AV545),
IF(AX545=Meses!$A$3,"Por revisar",
IF(AT545="","Sin registro","En programación Frcst."))),"En programación")))),
"Error")</f>
        <v>Se activó en 2023</v>
      </c>
      <c r="BZ545" s="14" t="str">
        <f t="shared" si="24"/>
        <v/>
      </c>
      <c r="CA545" s="95" t="str">
        <f>IF(BY545="En programación Frcst.",VLOOKUP(AX545,Meses!$A$1:$H$14,3+HLOOKUP(Cronograma!AV545,Meses!$D$1:$G$2,2,FALSE),FALSE),
IF(BY545="En programación",BA545,""))</f>
        <v/>
      </c>
      <c r="CB545" s="95" t="str">
        <f t="shared" si="25"/>
        <v/>
      </c>
      <c r="CC545" s="91" t="str">
        <f>IFERROR(
(VLOOKUP(MONTH(CA545),Meses!$B$3:$C$14,2,FALSE)-DAY(CA545))/VLOOKUP(MONTH(CA545),Meses!$B$3:$C$14,2,FALSE)*CD545,
"")</f>
        <v/>
      </c>
      <c r="CD545" s="92">
        <f t="shared" si="26"/>
        <v>26200</v>
      </c>
    </row>
    <row r="546" spans="1:82" ht="31.8" thickBot="1" x14ac:dyDescent="0.6">
      <c r="A546" s="49" t="s">
        <v>1466</v>
      </c>
      <c r="B546" s="49" t="s">
        <v>1467</v>
      </c>
      <c r="C546" s="49" t="s">
        <v>1468</v>
      </c>
      <c r="D546" s="49" t="s">
        <v>144</v>
      </c>
      <c r="E546" s="21">
        <v>45084</v>
      </c>
      <c r="F546" s="21">
        <v>45097.709120370368</v>
      </c>
      <c r="G546" s="21">
        <v>45093</v>
      </c>
      <c r="H546" s="21">
        <v>45113</v>
      </c>
      <c r="I546" s="22"/>
      <c r="J546" s="22"/>
      <c r="K546" s="22">
        <v>0</v>
      </c>
      <c r="L546" s="50"/>
      <c r="M546" s="22"/>
      <c r="N546" s="22"/>
      <c r="O546" s="19" t="s">
        <v>1415</v>
      </c>
      <c r="P546" s="19" t="s">
        <v>673</v>
      </c>
      <c r="Q546" s="19" t="s">
        <v>55</v>
      </c>
      <c r="R546" s="49">
        <v>8420</v>
      </c>
      <c r="S546" s="19" t="s">
        <v>145</v>
      </c>
      <c r="T546" s="19" t="s">
        <v>145</v>
      </c>
      <c r="U546" s="19" t="e">
        <v>#NAME?</v>
      </c>
      <c r="V546" s="19" t="s">
        <v>80</v>
      </c>
      <c r="W546" s="19" t="s">
        <v>68</v>
      </c>
      <c r="X546" s="23">
        <v>-14</v>
      </c>
      <c r="Y546" s="23">
        <v>-7</v>
      </c>
      <c r="Z546" s="23">
        <v>-14</v>
      </c>
      <c r="AA546" s="23">
        <v>-14</v>
      </c>
      <c r="AB546" s="19" t="s">
        <v>58</v>
      </c>
      <c r="AC546" s="23">
        <v>-11</v>
      </c>
      <c r="AD546" s="49" t="s">
        <v>58</v>
      </c>
      <c r="AE546" s="23">
        <v>-9</v>
      </c>
      <c r="AF546" s="23">
        <v>-7</v>
      </c>
      <c r="AG546" s="23">
        <v>-7</v>
      </c>
      <c r="AH546" s="22">
        <v>0</v>
      </c>
      <c r="AI546" s="19">
        <v>-45084</v>
      </c>
      <c r="AJ546" s="19">
        <v>20</v>
      </c>
      <c r="AK546" s="19">
        <v>-45113</v>
      </c>
      <c r="AL546" s="19" t="s">
        <v>15</v>
      </c>
      <c r="AM546" s="22">
        <v>0</v>
      </c>
      <c r="AN546" s="22" t="s">
        <v>4513</v>
      </c>
      <c r="AO546" s="22"/>
      <c r="AP546" s="19" t="s">
        <v>674</v>
      </c>
      <c r="AQ546" s="19" t="s">
        <v>674</v>
      </c>
      <c r="AR546" s="19" t="s">
        <v>60</v>
      </c>
      <c r="AS546" s="19" t="s">
        <v>55</v>
      </c>
      <c r="AT546" s="19" t="s">
        <v>146</v>
      </c>
      <c r="AU546" s="19" t="s">
        <v>62</v>
      </c>
      <c r="AV546" s="19" t="s">
        <v>354</v>
      </c>
      <c r="AW546" s="19" t="s">
        <v>1165</v>
      </c>
      <c r="AX546" s="19" t="s">
        <v>653</v>
      </c>
      <c r="AY546" s="19" t="s">
        <v>55</v>
      </c>
      <c r="AZ546" s="19" t="s">
        <v>3825</v>
      </c>
      <c r="BA546" s="22">
        <v>0</v>
      </c>
      <c r="BB546" s="22"/>
      <c r="BC546" s="22"/>
      <c r="BD546" s="19" t="s">
        <v>653</v>
      </c>
      <c r="BE546" s="19" t="s">
        <v>651</v>
      </c>
      <c r="BF546" s="19" t="s">
        <v>652</v>
      </c>
      <c r="BG546" s="19" t="s">
        <v>55</v>
      </c>
      <c r="BH546" s="19" t="s">
        <v>4513</v>
      </c>
      <c r="BI546" s="22" t="s">
        <v>4513</v>
      </c>
      <c r="BJ546" s="22"/>
      <c r="BK546" s="22"/>
      <c r="BL546" s="19" t="s">
        <v>4513</v>
      </c>
      <c r="BM546" s="32" t="s">
        <v>4513</v>
      </c>
      <c r="BN546" s="22" t="s">
        <v>4513</v>
      </c>
      <c r="BO546" s="19" t="s">
        <v>3862</v>
      </c>
      <c r="BP546" s="22"/>
      <c r="BQ546" s="19" t="s">
        <v>64</v>
      </c>
      <c r="BR546" s="22"/>
      <c r="BS546" s="22"/>
      <c r="BT546" s="22"/>
      <c r="BU546" s="19">
        <v>238</v>
      </c>
      <c r="BV546" s="19"/>
      <c r="BW546" s="19" t="s">
        <v>3837</v>
      </c>
      <c r="BX546" s="22"/>
      <c r="BY546" s="95" t="str">
        <f>IFERROR(
IF(OR(AZ546="anulado",AZ546="stand by"),CONCATENATE(AZ546,": ",AT546),
IF(OR(YEAR(BA546)=2022,YEAR(BA546)=2023),CONCATENATE("Se activó en ",YEAR(BA546)),
IF(AND(OR(AZ546="En proceso",AZ546="facturando"),AND(AV546="-",BA546="")),"Por revisar",
IF(BA546="",IF(AV546="NUEVAS",CONCATENATE("Estado: ",AZ546,", ",AV546),
IF(AX546=Meses!$A$3,"Por revisar",
IF(AT546="","Sin registro","En programación Frcst."))),"En programación")))),
"Error")</f>
        <v>stand by: Devolver Sales</v>
      </c>
      <c r="BZ546" s="14" t="str">
        <f t="shared" si="24"/>
        <v/>
      </c>
      <c r="CA546" s="95" t="str">
        <f>IF(BY546="En programación Frcst.",VLOOKUP(AX546,Meses!$A$1:$H$14,3+HLOOKUP(Cronograma!AV546,Meses!$D$1:$G$2,2,FALSE),FALSE),
IF(BY546="En programación",BA546,""))</f>
        <v/>
      </c>
      <c r="CB546" s="95" t="str">
        <f t="shared" si="25"/>
        <v/>
      </c>
      <c r="CC546" s="91" t="str">
        <f>IFERROR(
(VLOOKUP(MONTH(CA546),Meses!$B$3:$C$14,2,FALSE)-DAY(CA546))/VLOOKUP(MONTH(CA546),Meses!$B$3:$C$14,2,FALSE)*CD546,
"")</f>
        <v/>
      </c>
      <c r="CD546" s="92">
        <f t="shared" si="26"/>
        <v>8420</v>
      </c>
    </row>
    <row r="547" spans="1:82" ht="63" thickBot="1" x14ac:dyDescent="0.6">
      <c r="A547" s="49" t="s">
        <v>1466</v>
      </c>
      <c r="B547" s="49" t="s">
        <v>1469</v>
      </c>
      <c r="C547" s="49" t="s">
        <v>1470</v>
      </c>
      <c r="D547" s="49" t="s">
        <v>656</v>
      </c>
      <c r="E547" s="21">
        <v>45084</v>
      </c>
      <c r="F547" s="21">
        <v>45097.702673611107</v>
      </c>
      <c r="G547" s="21">
        <v>45094</v>
      </c>
      <c r="H547" s="21">
        <v>45103</v>
      </c>
      <c r="I547" s="22"/>
      <c r="J547" s="22"/>
      <c r="K547" s="22">
        <v>0</v>
      </c>
      <c r="L547" s="50"/>
      <c r="M547" s="22"/>
      <c r="N547" s="22"/>
      <c r="O547" s="19" t="s">
        <v>199</v>
      </c>
      <c r="P547" s="19" t="s">
        <v>199</v>
      </c>
      <c r="Q547" s="49" t="s">
        <v>55</v>
      </c>
      <c r="R547" s="49">
        <v>1</v>
      </c>
      <c r="S547" s="19" t="s">
        <v>145</v>
      </c>
      <c r="T547" s="19" t="s">
        <v>145</v>
      </c>
      <c r="U547" s="19" t="e">
        <v>#NAME?</v>
      </c>
      <c r="V547" s="19" t="s">
        <v>136</v>
      </c>
      <c r="W547" s="19" t="s">
        <v>74</v>
      </c>
      <c r="X547" s="23">
        <v>-14</v>
      </c>
      <c r="Y547" s="23">
        <v>-7</v>
      </c>
      <c r="Z547" s="23">
        <v>-14</v>
      </c>
      <c r="AA547" s="23">
        <v>-14</v>
      </c>
      <c r="AB547" s="19" t="s">
        <v>58</v>
      </c>
      <c r="AC547" s="23">
        <v>-11</v>
      </c>
      <c r="AD547" s="23">
        <v>-9</v>
      </c>
      <c r="AE547" s="23">
        <v>-4</v>
      </c>
      <c r="AF547" s="19" t="s">
        <v>58</v>
      </c>
      <c r="AG547" s="23">
        <v>-4</v>
      </c>
      <c r="AH547" s="22">
        <v>0</v>
      </c>
      <c r="AI547" s="19">
        <v>-45084</v>
      </c>
      <c r="AJ547" s="19">
        <v>9</v>
      </c>
      <c r="AK547" s="19">
        <v>-45103</v>
      </c>
      <c r="AL547" s="19" t="s">
        <v>15</v>
      </c>
      <c r="AM547" s="22">
        <v>0</v>
      </c>
      <c r="AN547" s="22" t="s">
        <v>4513</v>
      </c>
      <c r="AO547" s="22"/>
      <c r="AP547" s="19" t="s">
        <v>201</v>
      </c>
      <c r="AQ547" s="19" t="s">
        <v>140</v>
      </c>
      <c r="AR547" s="19" t="s">
        <v>60</v>
      </c>
      <c r="AS547" s="19" t="s">
        <v>55</v>
      </c>
      <c r="AT547" s="19" t="s">
        <v>659</v>
      </c>
      <c r="AU547" s="19" t="s">
        <v>132</v>
      </c>
      <c r="AV547" s="19" t="s">
        <v>679</v>
      </c>
      <c r="AW547" s="19" t="s">
        <v>3130</v>
      </c>
      <c r="AX547" s="19" t="s">
        <v>1557</v>
      </c>
      <c r="AY547" s="19" t="s">
        <v>55</v>
      </c>
      <c r="AZ547" s="19" t="s">
        <v>3830</v>
      </c>
      <c r="BA547" s="22">
        <v>0</v>
      </c>
      <c r="BB547" s="22"/>
      <c r="BC547" s="22"/>
      <c r="BD547" s="19" t="s">
        <v>653</v>
      </c>
      <c r="BE547" s="19" t="s">
        <v>354</v>
      </c>
      <c r="BF547" s="19" t="s">
        <v>1165</v>
      </c>
      <c r="BG547" s="19" t="s">
        <v>55</v>
      </c>
      <c r="BH547" s="19" t="s">
        <v>4513</v>
      </c>
      <c r="BI547" s="22" t="s">
        <v>4513</v>
      </c>
      <c r="BJ547" s="22"/>
      <c r="BK547" s="22"/>
      <c r="BL547" s="19" t="s">
        <v>4513</v>
      </c>
      <c r="BM547" s="32" t="s">
        <v>4513</v>
      </c>
      <c r="BN547" s="22" t="s">
        <v>4513</v>
      </c>
      <c r="BO547" s="19" t="s">
        <v>3842</v>
      </c>
      <c r="BP547" s="22"/>
      <c r="BQ547" s="19" t="s">
        <v>64</v>
      </c>
      <c r="BR547" s="22"/>
      <c r="BS547" s="22"/>
      <c r="BT547" s="22"/>
      <c r="BU547" s="19">
        <v>238</v>
      </c>
      <c r="BV547" s="19" t="s">
        <v>4694</v>
      </c>
      <c r="BW547" s="19" t="s">
        <v>3837</v>
      </c>
      <c r="BX547" s="22"/>
      <c r="BY547" s="95" t="str">
        <f>IFERROR(
IF(OR(AZ547="anulado",AZ547="stand by"),CONCATENATE(AZ547,": ",AT547),
IF(OR(YEAR(BA547)=2022,YEAR(BA547)=2023),CONCATENATE("Se activó en ",YEAR(BA547)),
IF(AND(OR(AZ547="En proceso",AZ547="facturando"),AND(AV547="-",BA547="")),"Por revisar",
IF(BA547="",IF(AV547="NUEVAS",CONCATENATE("Estado: ",AZ547,", ",AV547),
IF(AX547=Meses!$A$3,"Por revisar",
IF(AT547="","Sin registro","En programación Frcst."))),"En programación")))),
"Error")</f>
        <v>En programación</v>
      </c>
      <c r="BZ547" s="14" t="str">
        <f t="shared" si="24"/>
        <v/>
      </c>
      <c r="CA547" s="95">
        <f>IF(BY547="En programación Frcst.",VLOOKUP(AX547,Meses!$A$1:$H$14,3+HLOOKUP(Cronograma!AV547,Meses!$D$1:$G$2,2,FALSE),FALSE),
IF(BY547="En programación",BA547,""))</f>
        <v>0</v>
      </c>
      <c r="CB547" s="95" t="str">
        <f t="shared" si="25"/>
        <v>1900/1</v>
      </c>
      <c r="CC547" s="91">
        <f>IFERROR(
(VLOOKUP(MONTH(CA547),Meses!$B$3:$C$14,2,FALSE)-DAY(CA547))/VLOOKUP(MONTH(CA547),Meses!$B$3:$C$14,2,FALSE)*CD547,
"")</f>
        <v>1</v>
      </c>
      <c r="CD547" s="92">
        <f t="shared" si="26"/>
        <v>1</v>
      </c>
    </row>
    <row r="548" spans="1:82" ht="31.8" thickBot="1" x14ac:dyDescent="0.6">
      <c r="A548" s="49" t="s">
        <v>1466</v>
      </c>
      <c r="B548" s="49" t="s">
        <v>1471</v>
      </c>
      <c r="C548" s="49" t="s">
        <v>1472</v>
      </c>
      <c r="D548" s="19" t="s">
        <v>53</v>
      </c>
      <c r="E548" s="21">
        <v>45084</v>
      </c>
      <c r="F548" s="21">
        <v>45154.408541666657</v>
      </c>
      <c r="G548" s="21">
        <v>45093</v>
      </c>
      <c r="H548" s="21">
        <v>45107</v>
      </c>
      <c r="I548" s="21">
        <v>45139</v>
      </c>
      <c r="J548" s="21">
        <v>45139</v>
      </c>
      <c r="K548" s="119" t="s">
        <v>4585</v>
      </c>
      <c r="L548" s="49">
        <v>2023074017</v>
      </c>
      <c r="M548" s="21">
        <v>45135</v>
      </c>
      <c r="N548" s="21">
        <v>45155</v>
      </c>
      <c r="O548" s="19" t="s">
        <v>54</v>
      </c>
      <c r="P548" s="19" t="s">
        <v>54</v>
      </c>
      <c r="Q548" s="49" t="s">
        <v>55</v>
      </c>
      <c r="R548" s="49">
        <v>14884</v>
      </c>
      <c r="S548" s="19" t="s">
        <v>4606</v>
      </c>
      <c r="T548" s="19" t="s">
        <v>4606</v>
      </c>
      <c r="U548" s="19" t="e">
        <v>#NAME?</v>
      </c>
      <c r="V548" s="19" t="s">
        <v>136</v>
      </c>
      <c r="W548" s="19" t="s">
        <v>155</v>
      </c>
      <c r="X548" s="23">
        <v>45120</v>
      </c>
      <c r="Y548" s="23">
        <v>45127</v>
      </c>
      <c r="Z548" s="23">
        <v>45120</v>
      </c>
      <c r="AA548" s="23">
        <v>45120</v>
      </c>
      <c r="AB548" s="19" t="s">
        <v>58</v>
      </c>
      <c r="AC548" s="23">
        <v>45123</v>
      </c>
      <c r="AD548" s="23">
        <v>45125</v>
      </c>
      <c r="AE548" s="23">
        <v>45130</v>
      </c>
      <c r="AF548" s="23">
        <v>45132</v>
      </c>
      <c r="AG548" s="23">
        <v>45132</v>
      </c>
      <c r="AH548" s="21">
        <v>45139</v>
      </c>
      <c r="AI548" s="19">
        <v>55</v>
      </c>
      <c r="AJ548" s="19">
        <v>14</v>
      </c>
      <c r="AK548" s="19">
        <v>32</v>
      </c>
      <c r="AL548" s="19" t="s">
        <v>15</v>
      </c>
      <c r="AM548" s="19" t="s">
        <v>4587</v>
      </c>
      <c r="AN548" s="19">
        <v>1</v>
      </c>
      <c r="AO548" s="22"/>
      <c r="AP548" s="19" t="s">
        <v>82</v>
      </c>
      <c r="AQ548" s="19" t="s">
        <v>82</v>
      </c>
      <c r="AR548" s="19" t="s">
        <v>94</v>
      </c>
      <c r="AS548" s="19" t="s">
        <v>55</v>
      </c>
      <c r="AT548" s="19" t="s">
        <v>61</v>
      </c>
      <c r="AU548" s="19" t="s">
        <v>62</v>
      </c>
      <c r="AV548" s="19" t="s">
        <v>63</v>
      </c>
      <c r="AW548" s="19" t="s">
        <v>63</v>
      </c>
      <c r="AX548" s="19" t="s">
        <v>63</v>
      </c>
      <c r="AY548" s="19" t="s">
        <v>64</v>
      </c>
      <c r="AZ548" s="19" t="s">
        <v>3822</v>
      </c>
      <c r="BA548" s="21">
        <v>45155</v>
      </c>
      <c r="BB548" s="19">
        <v>8</v>
      </c>
      <c r="BC548" s="19">
        <v>2023</v>
      </c>
      <c r="BD548" s="19" t="s">
        <v>63</v>
      </c>
      <c r="BE548" s="19" t="s">
        <v>63</v>
      </c>
      <c r="BF548" s="19" t="s">
        <v>63</v>
      </c>
      <c r="BG548" s="19" t="s">
        <v>64</v>
      </c>
      <c r="BH548" s="22" t="s">
        <v>4513</v>
      </c>
      <c r="BI548" s="22" t="s">
        <v>4513</v>
      </c>
      <c r="BJ548" s="22"/>
      <c r="BK548" s="22"/>
      <c r="BL548" s="19" t="s">
        <v>4513</v>
      </c>
      <c r="BM548" s="22" t="s">
        <v>4513</v>
      </c>
      <c r="BN548" s="22" t="s">
        <v>4513</v>
      </c>
      <c r="BO548" s="22"/>
      <c r="BP548" s="22"/>
      <c r="BQ548" s="19" t="s">
        <v>64</v>
      </c>
      <c r="BR548" s="22"/>
      <c r="BS548" s="22"/>
      <c r="BT548" s="19">
        <v>55</v>
      </c>
      <c r="BU548" s="22"/>
      <c r="BV548" s="19"/>
      <c r="BW548" s="19"/>
      <c r="BX548" s="19">
        <v>2023</v>
      </c>
      <c r="BY548" s="95" t="str">
        <f>IFERROR(
IF(OR(AZ548="anulado",AZ548="stand by"),CONCATENATE(AZ548,": ",AT548),
IF(OR(YEAR(BA548)=2022,YEAR(BA548)=2023),CONCATENATE("Se activó en ",YEAR(BA548)),
IF(AND(OR(AZ548="En proceso",AZ548="facturando"),AND(AV548="-",BA548="")),"Por revisar",
IF(BA548="",IF(AV548="NUEVAS",CONCATENATE("Estado: ",AZ548,", ",AV548),
IF(AX548=Meses!$A$3,"Por revisar",
IF(AT548="","Sin registro","En programación Frcst."))),"En programación")))),
"Error")</f>
        <v>Se activó en 2023</v>
      </c>
      <c r="BZ548" s="14" t="str">
        <f t="shared" si="24"/>
        <v/>
      </c>
      <c r="CA548" s="95" t="str">
        <f>IF(BY548="En programación Frcst.",VLOOKUP(AX548,Meses!$A$1:$H$14,3+HLOOKUP(Cronograma!AV548,Meses!$D$1:$G$2,2,FALSE),FALSE),
IF(BY548="En programación",BA548,""))</f>
        <v/>
      </c>
      <c r="CB548" s="95" t="str">
        <f t="shared" si="25"/>
        <v/>
      </c>
      <c r="CC548" s="91" t="str">
        <f>IFERROR(
(VLOOKUP(MONTH(CA548),Meses!$B$3:$C$14,2,FALSE)-DAY(CA548))/VLOOKUP(MONTH(CA548),Meses!$B$3:$C$14,2,FALSE)*CD548,
"")</f>
        <v/>
      </c>
      <c r="CD548" s="92">
        <f t="shared" si="26"/>
        <v>14884</v>
      </c>
    </row>
    <row r="549" spans="1:82" ht="31.8" thickBot="1" x14ac:dyDescent="0.6">
      <c r="A549" s="49" t="s">
        <v>1466</v>
      </c>
      <c r="B549" s="49" t="s">
        <v>1473</v>
      </c>
      <c r="C549" s="49" t="s">
        <v>1474</v>
      </c>
      <c r="D549" s="31" t="s">
        <v>351</v>
      </c>
      <c r="E549" s="21">
        <v>45084</v>
      </c>
      <c r="F549" s="21">
        <v>45097.7109375</v>
      </c>
      <c r="G549" s="21">
        <v>45093</v>
      </c>
      <c r="H549" s="21">
        <v>45103</v>
      </c>
      <c r="I549" s="21">
        <v>45224</v>
      </c>
      <c r="J549" s="21">
        <v>45224</v>
      </c>
      <c r="K549" s="119" t="s">
        <v>4541</v>
      </c>
      <c r="L549" s="50"/>
      <c r="M549" s="22"/>
      <c r="N549" s="22"/>
      <c r="O549" s="19" t="s">
        <v>72</v>
      </c>
      <c r="P549" s="19" t="s">
        <v>72</v>
      </c>
      <c r="Q549" s="19" t="s">
        <v>55</v>
      </c>
      <c r="R549" s="49">
        <v>16927</v>
      </c>
      <c r="S549" s="19" t="s">
        <v>4613</v>
      </c>
      <c r="T549" s="19" t="s">
        <v>4613</v>
      </c>
      <c r="U549" s="19" t="e">
        <v>#NAME?</v>
      </c>
      <c r="V549" s="19" t="s">
        <v>136</v>
      </c>
      <c r="W549" s="19" t="s">
        <v>74</v>
      </c>
      <c r="X549" s="23">
        <v>45210</v>
      </c>
      <c r="Y549" s="23">
        <v>45217</v>
      </c>
      <c r="Z549" s="23">
        <v>45210</v>
      </c>
      <c r="AA549" s="23">
        <v>45210</v>
      </c>
      <c r="AB549" s="19" t="s">
        <v>58</v>
      </c>
      <c r="AC549" s="23">
        <v>45213</v>
      </c>
      <c r="AD549" s="23">
        <v>45215</v>
      </c>
      <c r="AE549" s="23">
        <v>45220</v>
      </c>
      <c r="AF549" s="19" t="s">
        <v>58</v>
      </c>
      <c r="AG549" s="23">
        <v>45220</v>
      </c>
      <c r="AH549" s="21">
        <v>45224</v>
      </c>
      <c r="AI549" s="19">
        <v>140</v>
      </c>
      <c r="AJ549" s="19">
        <v>10</v>
      </c>
      <c r="AK549" s="19">
        <v>121</v>
      </c>
      <c r="AL549" s="19" t="s">
        <v>15</v>
      </c>
      <c r="AM549" s="19" t="s">
        <v>4543</v>
      </c>
      <c r="AN549" s="19">
        <v>25</v>
      </c>
      <c r="AO549" s="22"/>
      <c r="AP549" s="19" t="s">
        <v>76</v>
      </c>
      <c r="AQ549" s="19" t="s">
        <v>76</v>
      </c>
      <c r="AR549" s="19" t="s">
        <v>94</v>
      </c>
      <c r="AS549" s="19" t="s">
        <v>55</v>
      </c>
      <c r="AT549" s="19" t="s">
        <v>353</v>
      </c>
      <c r="AU549" s="19" t="s">
        <v>132</v>
      </c>
      <c r="AV549" s="19" t="s">
        <v>679</v>
      </c>
      <c r="AW549" s="19" t="s">
        <v>3130</v>
      </c>
      <c r="AX549" s="19" t="s">
        <v>1557</v>
      </c>
      <c r="AY549" s="19" t="s">
        <v>55</v>
      </c>
      <c r="AZ549" s="19" t="s">
        <v>3830</v>
      </c>
      <c r="BA549" s="22">
        <v>0</v>
      </c>
      <c r="BB549" s="22"/>
      <c r="BC549" s="22"/>
      <c r="BD549" s="19" t="s">
        <v>63</v>
      </c>
      <c r="BE549" s="19" t="s">
        <v>63</v>
      </c>
      <c r="BF549" s="19" t="s">
        <v>680</v>
      </c>
      <c r="BG549" s="19" t="s">
        <v>64</v>
      </c>
      <c r="BH549" s="19" t="s">
        <v>4513</v>
      </c>
      <c r="BI549" s="48" t="s">
        <v>4513</v>
      </c>
      <c r="BJ549" s="22"/>
      <c r="BK549" s="22"/>
      <c r="BL549" s="19" t="s">
        <v>4513</v>
      </c>
      <c r="BM549" s="32" t="s">
        <v>4513</v>
      </c>
      <c r="BN549" s="22" t="s">
        <v>4513</v>
      </c>
      <c r="BO549" s="19" t="s">
        <v>3844</v>
      </c>
      <c r="BP549" s="22"/>
      <c r="BQ549" s="19" t="s">
        <v>64</v>
      </c>
      <c r="BR549" s="22"/>
      <c r="BS549" s="22"/>
      <c r="BT549" s="19">
        <v>140</v>
      </c>
      <c r="BU549" s="19">
        <v>238</v>
      </c>
      <c r="BV549" s="19" t="s">
        <v>4694</v>
      </c>
      <c r="BW549" s="19" t="s">
        <v>3839</v>
      </c>
      <c r="BX549" s="19">
        <v>2023</v>
      </c>
      <c r="BY549" s="95" t="str">
        <f>IFERROR(
IF(OR(AZ549="anulado",AZ549="stand by"),CONCATENATE(AZ549,": ",AT549),
IF(OR(YEAR(BA549)=2022,YEAR(BA549)=2023),CONCATENATE("Se activó en ",YEAR(BA549)),
IF(AND(OR(AZ549="En proceso",AZ549="facturando"),AND(AV549="-",BA549="")),"Por revisar",
IF(BA549="",IF(AV549="NUEVAS",CONCATENATE("Estado: ",AZ549,", ",AV549),
IF(AX549=Meses!$A$3,"Por revisar",
IF(AT549="","Sin registro","En programación Frcst."))),"En programación")))),
"Error")</f>
        <v>En programación</v>
      </c>
      <c r="BZ549" s="14" t="str">
        <f t="shared" si="24"/>
        <v/>
      </c>
      <c r="CA549" s="95">
        <f>IF(BY549="En programación Frcst.",VLOOKUP(AX549,Meses!$A$1:$H$14,3+HLOOKUP(Cronograma!AV549,Meses!$D$1:$G$2,2,FALSE),FALSE),
IF(BY549="En programación",BA549,""))</f>
        <v>0</v>
      </c>
      <c r="CB549" s="95" t="str">
        <f t="shared" si="25"/>
        <v>1900/1</v>
      </c>
      <c r="CC549" s="91">
        <f>IFERROR(
(VLOOKUP(MONTH(CA549),Meses!$B$3:$C$14,2,FALSE)-DAY(CA549))/VLOOKUP(MONTH(CA549),Meses!$B$3:$C$14,2,FALSE)*CD549,
"")</f>
        <v>16927</v>
      </c>
      <c r="CD549" s="92">
        <f t="shared" si="26"/>
        <v>16927</v>
      </c>
    </row>
    <row r="550" spans="1:82" ht="31.8" thickBot="1" x14ac:dyDescent="0.6">
      <c r="A550" s="49" t="s">
        <v>1466</v>
      </c>
      <c r="B550" s="49" t="s">
        <v>1475</v>
      </c>
      <c r="C550" s="49" t="s">
        <v>1476</v>
      </c>
      <c r="D550" s="19" t="s">
        <v>53</v>
      </c>
      <c r="E550" s="21">
        <v>45084</v>
      </c>
      <c r="F550" s="21">
        <v>45097.445601851847</v>
      </c>
      <c r="G550" s="21">
        <v>45093</v>
      </c>
      <c r="H550" s="21">
        <v>45107</v>
      </c>
      <c r="I550" s="21">
        <v>45222</v>
      </c>
      <c r="J550" s="21">
        <v>45222</v>
      </c>
      <c r="K550" s="119" t="s">
        <v>4541</v>
      </c>
      <c r="L550" s="49">
        <v>2023071916</v>
      </c>
      <c r="M550" s="21">
        <v>45121</v>
      </c>
      <c r="N550" s="21">
        <v>45134</v>
      </c>
      <c r="O550" s="19" t="s">
        <v>54</v>
      </c>
      <c r="P550" s="19" t="s">
        <v>54</v>
      </c>
      <c r="Q550" s="19" t="s">
        <v>55</v>
      </c>
      <c r="R550" s="49">
        <v>5470</v>
      </c>
      <c r="S550" s="19" t="s">
        <v>4613</v>
      </c>
      <c r="T550" s="19" t="s">
        <v>4613</v>
      </c>
      <c r="U550" s="19" t="e">
        <v>#NAME?</v>
      </c>
      <c r="V550" s="19" t="s">
        <v>80</v>
      </c>
      <c r="W550" s="19" t="s">
        <v>68</v>
      </c>
      <c r="X550" s="23">
        <v>45208</v>
      </c>
      <c r="Y550" s="23">
        <v>45215</v>
      </c>
      <c r="Z550" s="23">
        <v>45208</v>
      </c>
      <c r="AA550" s="23">
        <v>45208</v>
      </c>
      <c r="AB550" s="19" t="s">
        <v>58</v>
      </c>
      <c r="AC550" s="23">
        <v>45211</v>
      </c>
      <c r="AD550" s="49" t="s">
        <v>58</v>
      </c>
      <c r="AE550" s="23">
        <v>45213</v>
      </c>
      <c r="AF550" s="23">
        <v>45215</v>
      </c>
      <c r="AG550" s="23">
        <v>45215</v>
      </c>
      <c r="AH550" s="21">
        <v>45222</v>
      </c>
      <c r="AI550" s="19">
        <v>138</v>
      </c>
      <c r="AJ550" s="19">
        <v>14</v>
      </c>
      <c r="AK550" s="19">
        <v>115</v>
      </c>
      <c r="AL550" s="19" t="s">
        <v>15</v>
      </c>
      <c r="AM550" s="19" t="s">
        <v>4543</v>
      </c>
      <c r="AN550" s="19">
        <v>23</v>
      </c>
      <c r="AO550" s="22"/>
      <c r="AP550" s="19" t="s">
        <v>82</v>
      </c>
      <c r="AQ550" s="19" t="s">
        <v>82</v>
      </c>
      <c r="AR550" s="19" t="s">
        <v>60</v>
      </c>
      <c r="AS550" s="19" t="s">
        <v>55</v>
      </c>
      <c r="AT550" s="19" t="s">
        <v>61</v>
      </c>
      <c r="AU550" s="19" t="s">
        <v>62</v>
      </c>
      <c r="AV550" s="19" t="s">
        <v>63</v>
      </c>
      <c r="AW550" s="19" t="s">
        <v>63</v>
      </c>
      <c r="AX550" s="19" t="s">
        <v>63</v>
      </c>
      <c r="AY550" s="19" t="s">
        <v>64</v>
      </c>
      <c r="AZ550" s="19" t="s">
        <v>3822</v>
      </c>
      <c r="BA550" s="21">
        <v>45134</v>
      </c>
      <c r="BB550" s="19">
        <v>7</v>
      </c>
      <c r="BC550" s="19">
        <v>2023</v>
      </c>
      <c r="BD550" s="19" t="s">
        <v>63</v>
      </c>
      <c r="BE550" s="19" t="s">
        <v>63</v>
      </c>
      <c r="BF550" s="19" t="s">
        <v>63</v>
      </c>
      <c r="BG550" s="19" t="s">
        <v>64</v>
      </c>
      <c r="BH550" s="22" t="s">
        <v>4513</v>
      </c>
      <c r="BI550" s="22" t="s">
        <v>4513</v>
      </c>
      <c r="BJ550" s="22"/>
      <c r="BK550" s="22"/>
      <c r="BL550" s="19" t="s">
        <v>4513</v>
      </c>
      <c r="BM550" s="22" t="s">
        <v>4513</v>
      </c>
      <c r="BN550" s="22" t="s">
        <v>4513</v>
      </c>
      <c r="BO550" s="22"/>
      <c r="BP550" s="22"/>
      <c r="BQ550" s="19" t="s">
        <v>64</v>
      </c>
      <c r="BR550" s="22"/>
      <c r="BS550" s="22"/>
      <c r="BT550" s="19">
        <v>138</v>
      </c>
      <c r="BU550" s="22"/>
      <c r="BV550" s="19"/>
      <c r="BW550" s="19"/>
      <c r="BX550" s="19">
        <v>2023</v>
      </c>
      <c r="BY550" s="95" t="str">
        <f>IFERROR(
IF(OR(AZ550="anulado",AZ550="stand by"),CONCATENATE(AZ550,": ",AT550),
IF(OR(YEAR(BA550)=2022,YEAR(BA550)=2023),CONCATENATE("Se activó en ",YEAR(BA550)),
IF(AND(OR(AZ550="En proceso",AZ550="facturando"),AND(AV550="-",BA550="")),"Por revisar",
IF(BA550="",IF(AV550="NUEVAS",CONCATENATE("Estado: ",AZ550,", ",AV550),
IF(AX550=Meses!$A$3,"Por revisar",
IF(AT550="","Sin registro","En programación Frcst."))),"En programación")))),
"Error")</f>
        <v>Se activó en 2023</v>
      </c>
      <c r="BZ550" s="14" t="str">
        <f t="shared" si="24"/>
        <v/>
      </c>
      <c r="CA550" s="95" t="str">
        <f>IF(BY550="En programación Frcst.",VLOOKUP(AX550,Meses!$A$1:$H$14,3+HLOOKUP(Cronograma!AV550,Meses!$D$1:$G$2,2,FALSE),FALSE),
IF(BY550="En programación",BA550,""))</f>
        <v/>
      </c>
      <c r="CB550" s="95" t="str">
        <f t="shared" si="25"/>
        <v/>
      </c>
      <c r="CC550" s="91" t="str">
        <f>IFERROR(
(VLOOKUP(MONTH(CA550),Meses!$B$3:$C$14,2,FALSE)-DAY(CA550))/VLOOKUP(MONTH(CA550),Meses!$B$3:$C$14,2,FALSE)*CD550,
"")</f>
        <v/>
      </c>
      <c r="CD550" s="92">
        <f t="shared" si="26"/>
        <v>5470</v>
      </c>
    </row>
    <row r="551" spans="1:82" ht="63" thickBot="1" x14ac:dyDescent="0.6">
      <c r="A551" s="49" t="s">
        <v>1466</v>
      </c>
      <c r="B551" s="49" t="s">
        <v>1477</v>
      </c>
      <c r="C551" s="49" t="s">
        <v>1478</v>
      </c>
      <c r="D551" s="49" t="s">
        <v>656</v>
      </c>
      <c r="E551" s="21">
        <v>45084</v>
      </c>
      <c r="F551" s="21">
        <v>45097.701099537036</v>
      </c>
      <c r="G551" s="21">
        <v>45094</v>
      </c>
      <c r="H551" s="21">
        <v>45103</v>
      </c>
      <c r="I551" s="22"/>
      <c r="J551" s="22"/>
      <c r="K551" s="22">
        <v>0</v>
      </c>
      <c r="L551" s="50"/>
      <c r="M551" s="22"/>
      <c r="N551" s="22"/>
      <c r="O551" s="19" t="s">
        <v>199</v>
      </c>
      <c r="P551" s="19" t="s">
        <v>199</v>
      </c>
      <c r="Q551" s="19" t="s">
        <v>55</v>
      </c>
      <c r="R551" s="49">
        <v>12400</v>
      </c>
      <c r="S551" s="19" t="s">
        <v>145</v>
      </c>
      <c r="T551" s="19" t="s">
        <v>145</v>
      </c>
      <c r="U551" s="19" t="e">
        <v>#NAME?</v>
      </c>
      <c r="V551" s="19" t="s">
        <v>136</v>
      </c>
      <c r="W551" s="19" t="s">
        <v>74</v>
      </c>
      <c r="X551" s="23">
        <v>-14</v>
      </c>
      <c r="Y551" s="23">
        <v>-7</v>
      </c>
      <c r="Z551" s="23">
        <v>-14</v>
      </c>
      <c r="AA551" s="23">
        <v>-14</v>
      </c>
      <c r="AB551" s="19" t="s">
        <v>58</v>
      </c>
      <c r="AC551" s="23">
        <v>-11</v>
      </c>
      <c r="AD551" s="23">
        <v>-9</v>
      </c>
      <c r="AE551" s="23">
        <v>-4</v>
      </c>
      <c r="AF551" s="19" t="s">
        <v>58</v>
      </c>
      <c r="AG551" s="23">
        <v>-4</v>
      </c>
      <c r="AH551" s="22">
        <v>0</v>
      </c>
      <c r="AI551" s="19">
        <v>-45084</v>
      </c>
      <c r="AJ551" s="19">
        <v>9</v>
      </c>
      <c r="AK551" s="19">
        <v>-45103</v>
      </c>
      <c r="AL551" s="19" t="s">
        <v>15</v>
      </c>
      <c r="AM551" s="22">
        <v>0</v>
      </c>
      <c r="AN551" s="22" t="s">
        <v>4513</v>
      </c>
      <c r="AO551" s="22"/>
      <c r="AP551" s="19" t="s">
        <v>201</v>
      </c>
      <c r="AQ551" s="19" t="s">
        <v>140</v>
      </c>
      <c r="AR551" s="19" t="s">
        <v>94</v>
      </c>
      <c r="AS551" s="19" t="s">
        <v>55</v>
      </c>
      <c r="AT551" s="19" t="s">
        <v>659</v>
      </c>
      <c r="AU551" s="19" t="s">
        <v>132</v>
      </c>
      <c r="AV551" s="19" t="s">
        <v>679</v>
      </c>
      <c r="AW551" s="19" t="s">
        <v>3130</v>
      </c>
      <c r="AX551" s="19" t="s">
        <v>1557</v>
      </c>
      <c r="AY551" s="19" t="s">
        <v>55</v>
      </c>
      <c r="AZ551" s="19" t="s">
        <v>3830</v>
      </c>
      <c r="BA551" s="22">
        <v>0</v>
      </c>
      <c r="BB551" s="22"/>
      <c r="BC551" s="22"/>
      <c r="BD551" s="19" t="s">
        <v>653</v>
      </c>
      <c r="BE551" s="19" t="s">
        <v>354</v>
      </c>
      <c r="BF551" s="19" t="s">
        <v>1165</v>
      </c>
      <c r="BG551" s="19" t="s">
        <v>55</v>
      </c>
      <c r="BH551" s="19" t="s">
        <v>4513</v>
      </c>
      <c r="BI551" s="22" t="s">
        <v>4513</v>
      </c>
      <c r="BJ551" s="22"/>
      <c r="BK551" s="22"/>
      <c r="BL551" s="19" t="s">
        <v>4513</v>
      </c>
      <c r="BM551" s="32" t="s">
        <v>4513</v>
      </c>
      <c r="BN551" s="22" t="s">
        <v>4513</v>
      </c>
      <c r="BO551" s="19" t="s">
        <v>3842</v>
      </c>
      <c r="BP551" s="22"/>
      <c r="BQ551" s="19" t="s">
        <v>64</v>
      </c>
      <c r="BR551" s="22"/>
      <c r="BS551" s="22"/>
      <c r="BT551" s="22"/>
      <c r="BU551" s="19">
        <v>238</v>
      </c>
      <c r="BV551" s="19" t="s">
        <v>4694</v>
      </c>
      <c r="BW551" s="19" t="s">
        <v>3837</v>
      </c>
      <c r="BX551" s="22"/>
      <c r="BY551" s="95" t="str">
        <f>IFERROR(
IF(OR(AZ551="anulado",AZ551="stand by"),CONCATENATE(AZ551,": ",AT551),
IF(OR(YEAR(BA551)=2022,YEAR(BA551)=2023),CONCATENATE("Se activó en ",YEAR(BA551)),
IF(AND(OR(AZ551="En proceso",AZ551="facturando"),AND(AV551="-",BA551="")),"Por revisar",
IF(BA551="",IF(AV551="NUEVAS",CONCATENATE("Estado: ",AZ551,", ",AV551),
IF(AX551=Meses!$A$3,"Por revisar",
IF(AT551="","Sin registro","En programación Frcst."))),"En programación")))),
"Error")</f>
        <v>En programación</v>
      </c>
      <c r="BZ551" s="14" t="str">
        <f t="shared" si="24"/>
        <v/>
      </c>
      <c r="CA551" s="95">
        <f>IF(BY551="En programación Frcst.",VLOOKUP(AX551,Meses!$A$1:$H$14,3+HLOOKUP(Cronograma!AV551,Meses!$D$1:$G$2,2,FALSE),FALSE),
IF(BY551="En programación",BA551,""))</f>
        <v>0</v>
      </c>
      <c r="CB551" s="95" t="str">
        <f t="shared" si="25"/>
        <v>1900/1</v>
      </c>
      <c r="CC551" s="91">
        <f>IFERROR(
(VLOOKUP(MONTH(CA551),Meses!$B$3:$C$14,2,FALSE)-DAY(CA551))/VLOOKUP(MONTH(CA551),Meses!$B$3:$C$14,2,FALSE)*CD551,
"")</f>
        <v>12400</v>
      </c>
      <c r="CD551" s="92">
        <f t="shared" si="26"/>
        <v>12400</v>
      </c>
    </row>
    <row r="552" spans="1:82" ht="47.4" thickBot="1" x14ac:dyDescent="0.6">
      <c r="A552" s="49" t="s">
        <v>1466</v>
      </c>
      <c r="B552" s="49" t="s">
        <v>1479</v>
      </c>
      <c r="C552" s="49" t="s">
        <v>1480</v>
      </c>
      <c r="D552" s="31" t="s">
        <v>351</v>
      </c>
      <c r="E552" s="21">
        <v>45084</v>
      </c>
      <c r="F552" s="21">
        <v>45097.710578703707</v>
      </c>
      <c r="G552" s="21">
        <v>45093</v>
      </c>
      <c r="H552" s="21">
        <v>45103</v>
      </c>
      <c r="I552" s="21">
        <v>45191</v>
      </c>
      <c r="J552" s="21">
        <v>45191</v>
      </c>
      <c r="K552" s="119" t="s">
        <v>4580</v>
      </c>
      <c r="L552" s="50"/>
      <c r="M552" s="22"/>
      <c r="N552" s="22"/>
      <c r="O552" s="19" t="s">
        <v>72</v>
      </c>
      <c r="P552" s="19" t="s">
        <v>72</v>
      </c>
      <c r="Q552" s="19" t="s">
        <v>55</v>
      </c>
      <c r="R552" s="49">
        <v>15860</v>
      </c>
      <c r="S552" s="19" t="s">
        <v>4614</v>
      </c>
      <c r="T552" s="19" t="s">
        <v>4614</v>
      </c>
      <c r="U552" s="19" t="e">
        <v>#NAME?</v>
      </c>
      <c r="V552" s="19" t="s">
        <v>80</v>
      </c>
      <c r="W552" s="19" t="s">
        <v>129</v>
      </c>
      <c r="X552" s="23">
        <v>45182</v>
      </c>
      <c r="Y552" s="23">
        <v>45189</v>
      </c>
      <c r="Z552" s="23">
        <v>45182</v>
      </c>
      <c r="AA552" s="23">
        <v>45182</v>
      </c>
      <c r="AB552" s="19" t="s">
        <v>58</v>
      </c>
      <c r="AC552" s="23">
        <v>45185</v>
      </c>
      <c r="AD552" s="49" t="s">
        <v>58</v>
      </c>
      <c r="AE552" s="23">
        <v>45187</v>
      </c>
      <c r="AF552" s="19" t="s">
        <v>58</v>
      </c>
      <c r="AG552" s="23">
        <v>45187</v>
      </c>
      <c r="AH552" s="21">
        <v>45191</v>
      </c>
      <c r="AI552" s="19">
        <v>107</v>
      </c>
      <c r="AJ552" s="19">
        <v>10</v>
      </c>
      <c r="AK552" s="19">
        <v>88</v>
      </c>
      <c r="AL552" s="19" t="s">
        <v>15</v>
      </c>
      <c r="AM552" s="19" t="s">
        <v>4582</v>
      </c>
      <c r="AN552" s="19">
        <v>22</v>
      </c>
      <c r="AO552" s="22"/>
      <c r="AP552" s="19" t="s">
        <v>76</v>
      </c>
      <c r="AQ552" s="19" t="s">
        <v>76</v>
      </c>
      <c r="AR552" s="19" t="s">
        <v>94</v>
      </c>
      <c r="AS552" s="19" t="s">
        <v>55</v>
      </c>
      <c r="AT552" s="19" t="s">
        <v>353</v>
      </c>
      <c r="AU552" s="19" t="s">
        <v>132</v>
      </c>
      <c r="AV552" s="19" t="s">
        <v>679</v>
      </c>
      <c r="AW552" s="19" t="s">
        <v>3130</v>
      </c>
      <c r="AX552" s="19" t="s">
        <v>1557</v>
      </c>
      <c r="AY552" s="19" t="s">
        <v>55</v>
      </c>
      <c r="AZ552" s="19" t="s">
        <v>3830</v>
      </c>
      <c r="BA552" s="22">
        <v>0</v>
      </c>
      <c r="BB552" s="22"/>
      <c r="BC552" s="22"/>
      <c r="BD552" s="19" t="s">
        <v>63</v>
      </c>
      <c r="BE552" s="19" t="s">
        <v>63</v>
      </c>
      <c r="BF552" s="19" t="s">
        <v>680</v>
      </c>
      <c r="BG552" s="19" t="s">
        <v>64</v>
      </c>
      <c r="BH552" s="19" t="s">
        <v>4513</v>
      </c>
      <c r="BI552" s="48" t="s">
        <v>4513</v>
      </c>
      <c r="BJ552" s="22"/>
      <c r="BK552" s="22"/>
      <c r="BL552" s="19" t="s">
        <v>4513</v>
      </c>
      <c r="BM552" s="32" t="s">
        <v>4513</v>
      </c>
      <c r="BN552" s="22" t="s">
        <v>4513</v>
      </c>
      <c r="BO552" s="19" t="s">
        <v>3844</v>
      </c>
      <c r="BP552" s="22"/>
      <c r="BQ552" s="19" t="s">
        <v>64</v>
      </c>
      <c r="BR552" s="22"/>
      <c r="BS552" s="22"/>
      <c r="BT552" s="19">
        <v>107</v>
      </c>
      <c r="BU552" s="19">
        <v>238</v>
      </c>
      <c r="BV552" s="19" t="s">
        <v>4694</v>
      </c>
      <c r="BW552" s="19" t="s">
        <v>3839</v>
      </c>
      <c r="BX552" s="19">
        <v>2023</v>
      </c>
      <c r="BY552" s="95" t="str">
        <f>IFERROR(
IF(OR(AZ552="anulado",AZ552="stand by"),CONCATENATE(AZ552,": ",AT552),
IF(OR(YEAR(BA552)=2022,YEAR(BA552)=2023),CONCATENATE("Se activó en ",YEAR(BA552)),
IF(AND(OR(AZ552="En proceso",AZ552="facturando"),AND(AV552="-",BA552="")),"Por revisar",
IF(BA552="",IF(AV552="NUEVAS",CONCATENATE("Estado: ",AZ552,", ",AV552),
IF(AX552=Meses!$A$3,"Por revisar",
IF(AT552="","Sin registro","En programación Frcst."))),"En programación")))),
"Error")</f>
        <v>En programación</v>
      </c>
      <c r="BZ552" s="14" t="str">
        <f t="shared" si="24"/>
        <v/>
      </c>
      <c r="CA552" s="95">
        <f>IF(BY552="En programación Frcst.",VLOOKUP(AX552,Meses!$A$1:$H$14,3+HLOOKUP(Cronograma!AV552,Meses!$D$1:$G$2,2,FALSE),FALSE),
IF(BY552="En programación",BA552,""))</f>
        <v>0</v>
      </c>
      <c r="CB552" s="95" t="str">
        <f t="shared" si="25"/>
        <v>1900/1</v>
      </c>
      <c r="CC552" s="91">
        <f>IFERROR(
(VLOOKUP(MONTH(CA552),Meses!$B$3:$C$14,2,FALSE)-DAY(CA552))/VLOOKUP(MONTH(CA552),Meses!$B$3:$C$14,2,FALSE)*CD552,
"")</f>
        <v>15860</v>
      </c>
      <c r="CD552" s="92">
        <f t="shared" si="26"/>
        <v>15860</v>
      </c>
    </row>
    <row r="553" spans="1:82" ht="31.8" thickBot="1" x14ac:dyDescent="0.6">
      <c r="A553" s="49" t="s">
        <v>1466</v>
      </c>
      <c r="B553" s="49" t="s">
        <v>1481</v>
      </c>
      <c r="C553" s="49" t="s">
        <v>1482</v>
      </c>
      <c r="D553" s="19" t="s">
        <v>53</v>
      </c>
      <c r="E553" s="21">
        <v>45084</v>
      </c>
      <c r="F553" s="21">
        <v>45097.409895833327</v>
      </c>
      <c r="G553" s="21">
        <v>45097</v>
      </c>
      <c r="H553" s="21">
        <v>45100</v>
      </c>
      <c r="I553" s="21">
        <v>45225</v>
      </c>
      <c r="J553" s="21">
        <v>45225</v>
      </c>
      <c r="K553" s="119" t="s">
        <v>4541</v>
      </c>
      <c r="L553" s="49">
        <v>2023123218</v>
      </c>
      <c r="M553" s="21">
        <v>45281</v>
      </c>
      <c r="N553" s="21">
        <v>45295</v>
      </c>
      <c r="O553" s="19" t="s">
        <v>128</v>
      </c>
      <c r="P553" s="19" t="s">
        <v>128</v>
      </c>
      <c r="Q553" s="19" t="s">
        <v>55</v>
      </c>
      <c r="R553" s="49">
        <v>11673</v>
      </c>
      <c r="S553" s="19" t="s">
        <v>4613</v>
      </c>
      <c r="T553" s="19" t="s">
        <v>4613</v>
      </c>
      <c r="U553" s="19" t="e">
        <v>#NAME?</v>
      </c>
      <c r="V553" s="19" t="s">
        <v>136</v>
      </c>
      <c r="W553" s="19" t="s">
        <v>74</v>
      </c>
      <c r="X553" s="23">
        <v>45211</v>
      </c>
      <c r="Y553" s="23">
        <v>45218</v>
      </c>
      <c r="Z553" s="23">
        <v>45211</v>
      </c>
      <c r="AA553" s="23">
        <v>45211</v>
      </c>
      <c r="AB553" s="19" t="s">
        <v>58</v>
      </c>
      <c r="AC553" s="23">
        <v>45214</v>
      </c>
      <c r="AD553" s="23">
        <v>45216</v>
      </c>
      <c r="AE553" s="23">
        <v>45221</v>
      </c>
      <c r="AF553" s="19" t="s">
        <v>58</v>
      </c>
      <c r="AG553" s="23">
        <v>45221</v>
      </c>
      <c r="AH553" s="21">
        <v>45225</v>
      </c>
      <c r="AI553" s="19">
        <v>141</v>
      </c>
      <c r="AJ553" s="19">
        <v>3</v>
      </c>
      <c r="AK553" s="19">
        <v>125</v>
      </c>
      <c r="AL553" s="19" t="s">
        <v>15</v>
      </c>
      <c r="AM553" s="19" t="s">
        <v>4543</v>
      </c>
      <c r="AN553" s="19">
        <v>26</v>
      </c>
      <c r="AO553" s="22"/>
      <c r="AP553" s="19" t="s">
        <v>131</v>
      </c>
      <c r="AQ553" s="19" t="s">
        <v>131</v>
      </c>
      <c r="AR553" s="19" t="s">
        <v>94</v>
      </c>
      <c r="AS553" s="19" t="s">
        <v>55</v>
      </c>
      <c r="AT553" s="19" t="s">
        <v>61</v>
      </c>
      <c r="AU553" s="19" t="s">
        <v>132</v>
      </c>
      <c r="AV553" s="19" t="s">
        <v>354</v>
      </c>
      <c r="AW553" s="19" t="s">
        <v>355</v>
      </c>
      <c r="AX553" s="19" t="s">
        <v>356</v>
      </c>
      <c r="AY553" s="19" t="s">
        <v>55</v>
      </c>
      <c r="AZ553" s="19" t="s">
        <v>3822</v>
      </c>
      <c r="BA553" s="21">
        <v>45295</v>
      </c>
      <c r="BB553" s="19">
        <v>1</v>
      </c>
      <c r="BC553" s="19">
        <v>2024</v>
      </c>
      <c r="BD553" s="19" t="s">
        <v>63</v>
      </c>
      <c r="BE553" s="19" t="s">
        <v>63</v>
      </c>
      <c r="BF553" s="19" t="s">
        <v>680</v>
      </c>
      <c r="BG553" s="19" t="s">
        <v>64</v>
      </c>
      <c r="BH553" s="19" t="s">
        <v>4513</v>
      </c>
      <c r="BI553" s="48" t="s">
        <v>4513</v>
      </c>
      <c r="BJ553" s="22"/>
      <c r="BK553" s="22"/>
      <c r="BL553" s="19" t="s">
        <v>4513</v>
      </c>
      <c r="BM553" s="32" t="s">
        <v>4513</v>
      </c>
      <c r="BN553" s="22" t="s">
        <v>4513</v>
      </c>
      <c r="BO553" s="19" t="s">
        <v>3863</v>
      </c>
      <c r="BP553" s="22"/>
      <c r="BQ553" s="19" t="s">
        <v>64</v>
      </c>
      <c r="BR553" s="22"/>
      <c r="BS553" s="22"/>
      <c r="BT553" s="19">
        <v>141</v>
      </c>
      <c r="BU553" s="22"/>
      <c r="BV553" s="19"/>
      <c r="BW553" s="19" t="s">
        <v>3823</v>
      </c>
      <c r="BX553" s="19">
        <v>2023</v>
      </c>
      <c r="BY553" s="95" t="str">
        <f>IFERROR(
IF(OR(AZ553="anulado",AZ553="stand by"),CONCATENATE(AZ553,": ",AT553),
IF(OR(YEAR(BA553)=2022,YEAR(BA553)=2023),CONCATENATE("Se activó en ",YEAR(BA553)),
IF(AND(OR(AZ553="En proceso",AZ553="facturando"),AND(AV553="-",BA553="")),"Por revisar",
IF(BA553="",IF(AV553="NUEVAS",CONCATENATE("Estado: ",AZ553,", ",AV553),
IF(AX553=Meses!$A$3,"Por revisar",
IF(AT553="","Sin registro","En programación Frcst."))),"En programación")))),
"Error")</f>
        <v>En programación</v>
      </c>
      <c r="BZ553" s="14" t="str">
        <f t="shared" si="24"/>
        <v/>
      </c>
      <c r="CA553" s="95">
        <f>IF(BY553="En programación Frcst.",VLOOKUP(AX553,Meses!$A$1:$H$14,3+HLOOKUP(Cronograma!AV553,Meses!$D$1:$G$2,2,FALSE),FALSE),
IF(BY553="En programación",BA553,""))</f>
        <v>45295</v>
      </c>
      <c r="CB553" s="95" t="str">
        <f t="shared" si="25"/>
        <v>2024/1</v>
      </c>
      <c r="CC553" s="91">
        <f>IFERROR(
(VLOOKUP(MONTH(CA553),Meses!$B$3:$C$14,2,FALSE)-DAY(CA553))/VLOOKUP(MONTH(CA553),Meses!$B$3:$C$14,2,FALSE)*CD553,
"")</f>
        <v>10166.806451612903</v>
      </c>
      <c r="CD553" s="92">
        <f t="shared" si="26"/>
        <v>11673</v>
      </c>
    </row>
    <row r="554" spans="1:82" ht="31.8" thickBot="1" x14ac:dyDescent="0.6">
      <c r="A554" s="49" t="s">
        <v>1466</v>
      </c>
      <c r="B554" s="49" t="s">
        <v>1483</v>
      </c>
      <c r="C554" s="49" t="s">
        <v>1484</v>
      </c>
      <c r="D554" s="49" t="s">
        <v>144</v>
      </c>
      <c r="E554" s="21">
        <v>45084</v>
      </c>
      <c r="F554" s="21">
        <v>45097.4059375</v>
      </c>
      <c r="G554" s="21">
        <v>45093</v>
      </c>
      <c r="H554" s="21">
        <v>45107</v>
      </c>
      <c r="I554" s="22"/>
      <c r="J554" s="22"/>
      <c r="K554" s="22">
        <v>0</v>
      </c>
      <c r="L554" s="50"/>
      <c r="M554" s="22"/>
      <c r="N554" s="22"/>
      <c r="O554" s="19" t="s">
        <v>54</v>
      </c>
      <c r="P554" s="19" t="s">
        <v>54</v>
      </c>
      <c r="Q554" s="19" t="s">
        <v>55</v>
      </c>
      <c r="R554" s="49">
        <v>773</v>
      </c>
      <c r="S554" s="19" t="s">
        <v>145</v>
      </c>
      <c r="T554" s="19" t="s">
        <v>145</v>
      </c>
      <c r="U554" s="19" t="e">
        <v>#NAME?</v>
      </c>
      <c r="V554" s="19" t="s">
        <v>80</v>
      </c>
      <c r="W554" s="19" t="s">
        <v>68</v>
      </c>
      <c r="X554" s="23">
        <v>-14</v>
      </c>
      <c r="Y554" s="23">
        <v>-7</v>
      </c>
      <c r="Z554" s="23">
        <v>-14</v>
      </c>
      <c r="AA554" s="23">
        <v>-14</v>
      </c>
      <c r="AB554" s="19" t="s">
        <v>58</v>
      </c>
      <c r="AC554" s="23">
        <v>-11</v>
      </c>
      <c r="AD554" s="49" t="s">
        <v>58</v>
      </c>
      <c r="AE554" s="23">
        <v>-9</v>
      </c>
      <c r="AF554" s="23">
        <v>-7</v>
      </c>
      <c r="AG554" s="23">
        <v>-7</v>
      </c>
      <c r="AH554" s="22">
        <v>0</v>
      </c>
      <c r="AI554" s="19">
        <v>-45084</v>
      </c>
      <c r="AJ554" s="19">
        <v>14</v>
      </c>
      <c r="AK554" s="19">
        <v>-45107</v>
      </c>
      <c r="AL554" s="19" t="s">
        <v>15</v>
      </c>
      <c r="AM554" s="22">
        <v>0</v>
      </c>
      <c r="AN554" s="22" t="s">
        <v>4513</v>
      </c>
      <c r="AO554" s="22"/>
      <c r="AP554" s="19" t="s">
        <v>399</v>
      </c>
      <c r="AQ554" s="19" t="s">
        <v>399</v>
      </c>
      <c r="AR554" s="19" t="s">
        <v>60</v>
      </c>
      <c r="AS554" s="19" t="s">
        <v>55</v>
      </c>
      <c r="AT554" s="19" t="s">
        <v>146</v>
      </c>
      <c r="AU554" s="19" t="s">
        <v>62</v>
      </c>
      <c r="AV554" s="19" t="s">
        <v>354</v>
      </c>
      <c r="AW554" s="19" t="s">
        <v>1165</v>
      </c>
      <c r="AX554" s="19" t="s">
        <v>653</v>
      </c>
      <c r="AY554" s="19" t="s">
        <v>55</v>
      </c>
      <c r="AZ554" s="19" t="s">
        <v>3825</v>
      </c>
      <c r="BA554" s="22">
        <v>0</v>
      </c>
      <c r="BB554" s="22"/>
      <c r="BC554" s="22"/>
      <c r="BD554" s="19" t="s">
        <v>653</v>
      </c>
      <c r="BE554" s="19" t="s">
        <v>679</v>
      </c>
      <c r="BF554" s="19" t="s">
        <v>680</v>
      </c>
      <c r="BG554" s="19" t="s">
        <v>55</v>
      </c>
      <c r="BH554" s="19" t="s">
        <v>4513</v>
      </c>
      <c r="BI554" s="22" t="s">
        <v>4513</v>
      </c>
      <c r="BJ554" s="22"/>
      <c r="BK554" s="22"/>
      <c r="BL554" s="19" t="s">
        <v>4513</v>
      </c>
      <c r="BM554" s="32" t="s">
        <v>4513</v>
      </c>
      <c r="BN554" s="22" t="s">
        <v>4513</v>
      </c>
      <c r="BO554" s="19" t="s">
        <v>3864</v>
      </c>
      <c r="BP554" s="22"/>
      <c r="BQ554" s="19" t="s">
        <v>64</v>
      </c>
      <c r="BR554" s="22"/>
      <c r="BS554" s="22"/>
      <c r="BT554" s="22"/>
      <c r="BU554" s="19">
        <v>238</v>
      </c>
      <c r="BV554" s="19"/>
      <c r="BW554" s="19" t="s">
        <v>3837</v>
      </c>
      <c r="BX554" s="22"/>
      <c r="BY554" s="95" t="str">
        <f>IFERROR(
IF(OR(AZ554="anulado",AZ554="stand by"),CONCATENATE(AZ554,": ",AT554),
IF(OR(YEAR(BA554)=2022,YEAR(BA554)=2023),CONCATENATE("Se activó en ",YEAR(BA554)),
IF(AND(OR(AZ554="En proceso",AZ554="facturando"),AND(AV554="-",BA554="")),"Por revisar",
IF(BA554="",IF(AV554="NUEVAS",CONCATENATE("Estado: ",AZ554,", ",AV554),
IF(AX554=Meses!$A$3,"Por revisar",
IF(AT554="","Sin registro","En programación Frcst."))),"En programación")))),
"Error")</f>
        <v>stand by: Devolver Sales</v>
      </c>
      <c r="BZ554" s="14" t="str">
        <f t="shared" si="24"/>
        <v/>
      </c>
      <c r="CA554" s="95" t="str">
        <f>IF(BY554="En programación Frcst.",VLOOKUP(AX554,Meses!$A$1:$H$14,3+HLOOKUP(Cronograma!AV554,Meses!$D$1:$G$2,2,FALSE),FALSE),
IF(BY554="En programación",BA554,""))</f>
        <v/>
      </c>
      <c r="CB554" s="95" t="str">
        <f t="shared" si="25"/>
        <v/>
      </c>
      <c r="CC554" s="91" t="str">
        <f>IFERROR(
(VLOOKUP(MONTH(CA554),Meses!$B$3:$C$14,2,FALSE)-DAY(CA554))/VLOOKUP(MONTH(CA554),Meses!$B$3:$C$14,2,FALSE)*CD554,
"")</f>
        <v/>
      </c>
      <c r="CD554" s="92">
        <f t="shared" si="26"/>
        <v>773</v>
      </c>
    </row>
    <row r="555" spans="1:82" ht="63" thickBot="1" x14ac:dyDescent="0.6">
      <c r="A555" s="49" t="s">
        <v>1466</v>
      </c>
      <c r="B555" s="49" t="s">
        <v>1485</v>
      </c>
      <c r="C555" s="49" t="s">
        <v>1486</v>
      </c>
      <c r="D555" s="49" t="s">
        <v>656</v>
      </c>
      <c r="E555" s="21">
        <v>45084</v>
      </c>
      <c r="F555" s="21">
        <v>45097.420624999999</v>
      </c>
      <c r="G555" s="21">
        <v>45097</v>
      </c>
      <c r="H555" s="21">
        <v>45100</v>
      </c>
      <c r="I555" s="22"/>
      <c r="J555" s="22"/>
      <c r="K555" s="22">
        <v>0</v>
      </c>
      <c r="L555" s="50"/>
      <c r="M555" s="22"/>
      <c r="N555" s="22"/>
      <c r="O555" s="19" t="s">
        <v>128</v>
      </c>
      <c r="P555" s="19" t="s">
        <v>128</v>
      </c>
      <c r="Q555" s="19" t="s">
        <v>55</v>
      </c>
      <c r="R555" s="49">
        <v>11270</v>
      </c>
      <c r="S555" s="19" t="s">
        <v>145</v>
      </c>
      <c r="T555" s="19" t="s">
        <v>145</v>
      </c>
      <c r="U555" s="19" t="e">
        <v>#NAME?</v>
      </c>
      <c r="V555" s="19" t="s">
        <v>136</v>
      </c>
      <c r="W555" s="19" t="s">
        <v>74</v>
      </c>
      <c r="X555" s="23">
        <v>-14</v>
      </c>
      <c r="Y555" s="23">
        <v>-7</v>
      </c>
      <c r="Z555" s="23">
        <v>-14</v>
      </c>
      <c r="AA555" s="23">
        <v>-14</v>
      </c>
      <c r="AB555" s="19" t="s">
        <v>58</v>
      </c>
      <c r="AC555" s="23">
        <v>-11</v>
      </c>
      <c r="AD555" s="23">
        <v>-9</v>
      </c>
      <c r="AE555" s="23">
        <v>-4</v>
      </c>
      <c r="AF555" s="19" t="s">
        <v>58</v>
      </c>
      <c r="AG555" s="23">
        <v>-4</v>
      </c>
      <c r="AH555" s="22">
        <v>0</v>
      </c>
      <c r="AI555" s="19">
        <v>-45084</v>
      </c>
      <c r="AJ555" s="19">
        <v>3</v>
      </c>
      <c r="AK555" s="19">
        <v>-45100</v>
      </c>
      <c r="AL555" s="19" t="s">
        <v>15</v>
      </c>
      <c r="AM555" s="22">
        <v>0</v>
      </c>
      <c r="AN555" s="22" t="s">
        <v>4513</v>
      </c>
      <c r="AO555" s="22"/>
      <c r="AP555" s="19" t="s">
        <v>131</v>
      </c>
      <c r="AQ555" s="19" t="s">
        <v>131</v>
      </c>
      <c r="AR555" s="19" t="s">
        <v>94</v>
      </c>
      <c r="AS555" s="19" t="s">
        <v>55</v>
      </c>
      <c r="AT555" s="19" t="s">
        <v>659</v>
      </c>
      <c r="AU555" s="19" t="s">
        <v>132</v>
      </c>
      <c r="AV555" s="19" t="s">
        <v>354</v>
      </c>
      <c r="AW555" s="19" t="s">
        <v>2274</v>
      </c>
      <c r="AX555" s="19" t="s">
        <v>2205</v>
      </c>
      <c r="AY555" s="19" t="s">
        <v>55</v>
      </c>
      <c r="AZ555" s="19" t="s">
        <v>3830</v>
      </c>
      <c r="BA555" s="22">
        <v>0</v>
      </c>
      <c r="BB555" s="22"/>
      <c r="BC555" s="22"/>
      <c r="BD555" s="19" t="s">
        <v>1557</v>
      </c>
      <c r="BE555" s="19" t="s">
        <v>651</v>
      </c>
      <c r="BF555" s="19" t="s">
        <v>2222</v>
      </c>
      <c r="BG555" s="19" t="s">
        <v>55</v>
      </c>
      <c r="BH555" s="19" t="s">
        <v>4513</v>
      </c>
      <c r="BI555" s="22" t="s">
        <v>4513</v>
      </c>
      <c r="BJ555" s="22"/>
      <c r="BK555" s="22"/>
      <c r="BL555" s="19" t="s">
        <v>4513</v>
      </c>
      <c r="BM555" s="32" t="s">
        <v>4513</v>
      </c>
      <c r="BN555" s="22" t="s">
        <v>4513</v>
      </c>
      <c r="BO555" s="19" t="s">
        <v>3842</v>
      </c>
      <c r="BP555" s="22"/>
      <c r="BQ555" s="19" t="s">
        <v>64</v>
      </c>
      <c r="BR555" s="22"/>
      <c r="BS555" s="22"/>
      <c r="BT555" s="22"/>
      <c r="BU555" s="19">
        <v>238</v>
      </c>
      <c r="BV555" s="19" t="s">
        <v>4694</v>
      </c>
      <c r="BW555" s="19" t="s">
        <v>3837</v>
      </c>
      <c r="BX555" s="22"/>
      <c r="BY555" s="95" t="str">
        <f>IFERROR(
IF(OR(AZ555="anulado",AZ555="stand by"),CONCATENATE(AZ555,": ",AT555),
IF(OR(YEAR(BA555)=2022,YEAR(BA555)=2023),CONCATENATE("Se activó en ",YEAR(BA555)),
IF(AND(OR(AZ555="En proceso",AZ555="facturando"),AND(AV555="-",BA555="")),"Por revisar",
IF(BA555="",IF(AV555="NUEVAS",CONCATENATE("Estado: ",AZ555,", ",AV555),
IF(AX555=Meses!$A$3,"Por revisar",
IF(AT555="","Sin registro","En programación Frcst."))),"En programación")))),
"Error")</f>
        <v>En programación</v>
      </c>
      <c r="BZ555" s="14" t="str">
        <f t="shared" si="24"/>
        <v/>
      </c>
      <c r="CA555" s="95">
        <f>IF(BY555="En programación Frcst.",VLOOKUP(AX555,Meses!$A$1:$H$14,3+HLOOKUP(Cronograma!AV555,Meses!$D$1:$G$2,2,FALSE),FALSE),
IF(BY555="En programación",BA555,""))</f>
        <v>0</v>
      </c>
      <c r="CB555" s="95" t="str">
        <f t="shared" si="25"/>
        <v>1900/1</v>
      </c>
      <c r="CC555" s="91">
        <f>IFERROR(
(VLOOKUP(MONTH(CA555),Meses!$B$3:$C$14,2,FALSE)-DAY(CA555))/VLOOKUP(MONTH(CA555),Meses!$B$3:$C$14,2,FALSE)*CD555,
"")</f>
        <v>11270</v>
      </c>
      <c r="CD555" s="92">
        <f t="shared" si="26"/>
        <v>11270</v>
      </c>
    </row>
    <row r="556" spans="1:82" ht="47.4" thickBot="1" x14ac:dyDescent="0.6">
      <c r="A556" s="49" t="s">
        <v>1466</v>
      </c>
      <c r="B556" s="49" t="s">
        <v>1487</v>
      </c>
      <c r="C556" s="49" t="s">
        <v>1488</v>
      </c>
      <c r="D556" s="19" t="s">
        <v>53</v>
      </c>
      <c r="E556" s="21">
        <v>45084</v>
      </c>
      <c r="F556" s="21">
        <v>45097.713750000003</v>
      </c>
      <c r="G556" s="21">
        <v>45093</v>
      </c>
      <c r="H556" s="21">
        <v>45107</v>
      </c>
      <c r="I556" s="21">
        <v>45196</v>
      </c>
      <c r="J556" s="21">
        <v>45196</v>
      </c>
      <c r="K556" s="119" t="s">
        <v>4580</v>
      </c>
      <c r="L556" s="49">
        <v>2023080256</v>
      </c>
      <c r="M556" s="21">
        <v>45140</v>
      </c>
      <c r="N556" s="21">
        <v>45155</v>
      </c>
      <c r="O556" s="19" t="s">
        <v>54</v>
      </c>
      <c r="P556" s="19" t="s">
        <v>54</v>
      </c>
      <c r="Q556" s="19" t="s">
        <v>55</v>
      </c>
      <c r="R556" s="49">
        <v>1</v>
      </c>
      <c r="S556" s="19" t="s">
        <v>4611</v>
      </c>
      <c r="T556" s="19" t="s">
        <v>4611</v>
      </c>
      <c r="U556" s="19" t="e">
        <v>#NAME?</v>
      </c>
      <c r="V556" s="19" t="s">
        <v>80</v>
      </c>
      <c r="W556" s="19" t="s">
        <v>68</v>
      </c>
      <c r="X556" s="23">
        <v>45182</v>
      </c>
      <c r="Y556" s="23">
        <v>45189</v>
      </c>
      <c r="Z556" s="23">
        <v>45182</v>
      </c>
      <c r="AA556" s="23">
        <v>45182</v>
      </c>
      <c r="AB556" s="19" t="s">
        <v>58</v>
      </c>
      <c r="AC556" s="23">
        <v>45185</v>
      </c>
      <c r="AD556" s="49" t="s">
        <v>58</v>
      </c>
      <c r="AE556" s="23">
        <v>45187</v>
      </c>
      <c r="AF556" s="23">
        <v>45189</v>
      </c>
      <c r="AG556" s="23">
        <v>45189</v>
      </c>
      <c r="AH556" s="21">
        <v>45196</v>
      </c>
      <c r="AI556" s="19">
        <v>112</v>
      </c>
      <c r="AJ556" s="19">
        <v>14</v>
      </c>
      <c r="AK556" s="19">
        <v>89</v>
      </c>
      <c r="AL556" s="19" t="s">
        <v>15</v>
      </c>
      <c r="AM556" s="19" t="s">
        <v>4582</v>
      </c>
      <c r="AN556" s="19">
        <v>27</v>
      </c>
      <c r="AO556" s="22"/>
      <c r="AP556" s="19" t="s">
        <v>82</v>
      </c>
      <c r="AQ556" s="19" t="s">
        <v>82</v>
      </c>
      <c r="AR556" s="19" t="s">
        <v>60</v>
      </c>
      <c r="AS556" s="19" t="s">
        <v>55</v>
      </c>
      <c r="AT556" s="19" t="s">
        <v>61</v>
      </c>
      <c r="AU556" s="19" t="s">
        <v>62</v>
      </c>
      <c r="AV556" s="19" t="s">
        <v>63</v>
      </c>
      <c r="AW556" s="19" t="s">
        <v>63</v>
      </c>
      <c r="AX556" s="19" t="s">
        <v>63</v>
      </c>
      <c r="AY556" s="19" t="s">
        <v>64</v>
      </c>
      <c r="AZ556" s="19" t="s">
        <v>3822</v>
      </c>
      <c r="BA556" s="21">
        <v>45155</v>
      </c>
      <c r="BB556" s="19">
        <v>8</v>
      </c>
      <c r="BC556" s="19">
        <v>2023</v>
      </c>
      <c r="BD556" s="19" t="s">
        <v>63</v>
      </c>
      <c r="BE556" s="19" t="s">
        <v>63</v>
      </c>
      <c r="BF556" s="19" t="s">
        <v>63</v>
      </c>
      <c r="BG556" s="19" t="s">
        <v>64</v>
      </c>
      <c r="BH556" s="22" t="s">
        <v>4513</v>
      </c>
      <c r="BI556" s="22" t="s">
        <v>4513</v>
      </c>
      <c r="BJ556" s="22"/>
      <c r="BK556" s="22"/>
      <c r="BL556" s="19" t="s">
        <v>4513</v>
      </c>
      <c r="BM556" s="22" t="s">
        <v>4513</v>
      </c>
      <c r="BN556" s="22" t="s">
        <v>4513</v>
      </c>
      <c r="BO556" s="22"/>
      <c r="BP556" s="22"/>
      <c r="BQ556" s="19" t="s">
        <v>64</v>
      </c>
      <c r="BR556" s="22"/>
      <c r="BS556" s="22"/>
      <c r="BT556" s="19">
        <v>112</v>
      </c>
      <c r="BU556" s="22"/>
      <c r="BV556" s="19"/>
      <c r="BW556" s="19"/>
      <c r="BX556" s="19">
        <v>2023</v>
      </c>
      <c r="BY556" s="95" t="str">
        <f>IFERROR(
IF(OR(AZ556="anulado",AZ556="stand by"),CONCATENATE(AZ556,": ",AT556),
IF(OR(YEAR(BA556)=2022,YEAR(BA556)=2023),CONCATENATE("Se activó en ",YEAR(BA556)),
IF(AND(OR(AZ556="En proceso",AZ556="facturando"),AND(AV556="-",BA556="")),"Por revisar",
IF(BA556="",IF(AV556="NUEVAS",CONCATENATE("Estado: ",AZ556,", ",AV556),
IF(AX556=Meses!$A$3,"Por revisar",
IF(AT556="","Sin registro","En programación Frcst."))),"En programación")))),
"Error")</f>
        <v>Se activó en 2023</v>
      </c>
      <c r="BZ556" s="14" t="str">
        <f t="shared" si="24"/>
        <v/>
      </c>
      <c r="CA556" s="95" t="str">
        <f>IF(BY556="En programación Frcst.",VLOOKUP(AX556,Meses!$A$1:$H$14,3+HLOOKUP(Cronograma!AV556,Meses!$D$1:$G$2,2,FALSE),FALSE),
IF(BY556="En programación",BA556,""))</f>
        <v/>
      </c>
      <c r="CB556" s="95" t="str">
        <f t="shared" si="25"/>
        <v/>
      </c>
      <c r="CC556" s="91" t="str">
        <f>IFERROR(
(VLOOKUP(MONTH(CA556),Meses!$B$3:$C$14,2,FALSE)-DAY(CA556))/VLOOKUP(MONTH(CA556),Meses!$B$3:$C$14,2,FALSE)*CD556,
"")</f>
        <v/>
      </c>
      <c r="CD556" s="92">
        <f t="shared" si="26"/>
        <v>1</v>
      </c>
    </row>
    <row r="557" spans="1:82" ht="31.8" thickBot="1" x14ac:dyDescent="0.6">
      <c r="A557" s="49" t="s">
        <v>1466</v>
      </c>
      <c r="B557" s="49" t="s">
        <v>1489</v>
      </c>
      <c r="C557" s="49" t="s">
        <v>1490</v>
      </c>
      <c r="D557" s="19" t="s">
        <v>53</v>
      </c>
      <c r="E557" s="21">
        <v>45084</v>
      </c>
      <c r="F557" s="21">
        <v>45153.731608796297</v>
      </c>
      <c r="G557" s="21">
        <v>45093</v>
      </c>
      <c r="H557" s="21">
        <v>45107</v>
      </c>
      <c r="I557" s="21">
        <v>45135</v>
      </c>
      <c r="J557" s="21">
        <v>45135</v>
      </c>
      <c r="K557" s="119" t="s">
        <v>4544</v>
      </c>
      <c r="L557" s="49">
        <v>2023071820</v>
      </c>
      <c r="M557" s="21">
        <v>45119</v>
      </c>
      <c r="N557" s="21">
        <v>45134</v>
      </c>
      <c r="O557" s="19" t="s">
        <v>54</v>
      </c>
      <c r="P557" s="19" t="s">
        <v>54</v>
      </c>
      <c r="Q557" s="19" t="s">
        <v>55</v>
      </c>
      <c r="R557" s="49">
        <v>19381</v>
      </c>
      <c r="S557" s="19" t="s">
        <v>4604</v>
      </c>
      <c r="T557" s="19" t="s">
        <v>4604</v>
      </c>
      <c r="U557" s="19" t="e">
        <v>#NAME?</v>
      </c>
      <c r="V557" s="19" t="s">
        <v>80</v>
      </c>
      <c r="W557" s="19" t="s">
        <v>68</v>
      </c>
      <c r="X557" s="23">
        <v>45121</v>
      </c>
      <c r="Y557" s="23">
        <v>45128</v>
      </c>
      <c r="Z557" s="23">
        <v>45121</v>
      </c>
      <c r="AA557" s="23">
        <v>45121</v>
      </c>
      <c r="AB557" s="19" t="s">
        <v>58</v>
      </c>
      <c r="AC557" s="23">
        <v>45124</v>
      </c>
      <c r="AD557" s="49" t="s">
        <v>58</v>
      </c>
      <c r="AE557" s="23">
        <v>45126</v>
      </c>
      <c r="AF557" s="23">
        <v>45128</v>
      </c>
      <c r="AG557" s="23">
        <v>45128</v>
      </c>
      <c r="AH557" s="21">
        <v>45135</v>
      </c>
      <c r="AI557" s="19">
        <v>51</v>
      </c>
      <c r="AJ557" s="19">
        <v>14</v>
      </c>
      <c r="AK557" s="19">
        <v>28</v>
      </c>
      <c r="AL557" s="19" t="s">
        <v>15</v>
      </c>
      <c r="AM557" s="19" t="s">
        <v>4546</v>
      </c>
      <c r="AN557" s="19">
        <v>28</v>
      </c>
      <c r="AO557" s="22"/>
      <c r="AP557" s="19" t="s">
        <v>82</v>
      </c>
      <c r="AQ557" s="19" t="s">
        <v>82</v>
      </c>
      <c r="AR557" s="19" t="s">
        <v>237</v>
      </c>
      <c r="AS557" s="19" t="s">
        <v>55</v>
      </c>
      <c r="AT557" s="19" t="s">
        <v>61</v>
      </c>
      <c r="AU557" s="19" t="s">
        <v>62</v>
      </c>
      <c r="AV557" s="19" t="s">
        <v>63</v>
      </c>
      <c r="AW557" s="19" t="s">
        <v>63</v>
      </c>
      <c r="AX557" s="19" t="s">
        <v>63</v>
      </c>
      <c r="AY557" s="19" t="s">
        <v>64</v>
      </c>
      <c r="AZ557" s="19" t="s">
        <v>3822</v>
      </c>
      <c r="BA557" s="21">
        <v>45134</v>
      </c>
      <c r="BB557" s="19">
        <v>7</v>
      </c>
      <c r="BC557" s="19">
        <v>2023</v>
      </c>
      <c r="BD557" s="19" t="s">
        <v>63</v>
      </c>
      <c r="BE557" s="19" t="s">
        <v>63</v>
      </c>
      <c r="BF557" s="19" t="s">
        <v>63</v>
      </c>
      <c r="BG557" s="19" t="s">
        <v>64</v>
      </c>
      <c r="BH557" s="22" t="s">
        <v>4513</v>
      </c>
      <c r="BI557" s="22" t="s">
        <v>4513</v>
      </c>
      <c r="BJ557" s="22"/>
      <c r="BK557" s="22"/>
      <c r="BL557" s="19" t="s">
        <v>4513</v>
      </c>
      <c r="BM557" s="22" t="s">
        <v>4513</v>
      </c>
      <c r="BN557" s="22" t="s">
        <v>4513</v>
      </c>
      <c r="BO557" s="22"/>
      <c r="BP557" s="22"/>
      <c r="BQ557" s="19" t="s">
        <v>64</v>
      </c>
      <c r="BR557" s="22"/>
      <c r="BS557" s="22"/>
      <c r="BT557" s="19">
        <v>51</v>
      </c>
      <c r="BU557" s="22"/>
      <c r="BV557" s="19"/>
      <c r="BW557" s="19"/>
      <c r="BX557" s="19">
        <v>2023</v>
      </c>
      <c r="BY557" s="95" t="str">
        <f>IFERROR(
IF(OR(AZ557="anulado",AZ557="stand by"),CONCATENATE(AZ557,": ",AT557),
IF(OR(YEAR(BA557)=2022,YEAR(BA557)=2023),CONCATENATE("Se activó en ",YEAR(BA557)),
IF(AND(OR(AZ557="En proceso",AZ557="facturando"),AND(AV557="-",BA557="")),"Por revisar",
IF(BA557="",IF(AV557="NUEVAS",CONCATENATE("Estado: ",AZ557,", ",AV557),
IF(AX557=Meses!$A$3,"Por revisar",
IF(AT557="","Sin registro","En programación Frcst."))),"En programación")))),
"Error")</f>
        <v>Se activó en 2023</v>
      </c>
      <c r="BZ557" s="14" t="str">
        <f t="shared" si="24"/>
        <v/>
      </c>
      <c r="CA557" s="95" t="str">
        <f>IF(BY557="En programación Frcst.",VLOOKUP(AX557,Meses!$A$1:$H$14,3+HLOOKUP(Cronograma!AV557,Meses!$D$1:$G$2,2,FALSE),FALSE),
IF(BY557="En programación",BA557,""))</f>
        <v/>
      </c>
      <c r="CB557" s="95" t="str">
        <f t="shared" si="25"/>
        <v/>
      </c>
      <c r="CC557" s="91" t="str">
        <f>IFERROR(
(VLOOKUP(MONTH(CA557),Meses!$B$3:$C$14,2,FALSE)-DAY(CA557))/VLOOKUP(MONTH(CA557),Meses!$B$3:$C$14,2,FALSE)*CD557,
"")</f>
        <v/>
      </c>
      <c r="CD557" s="92">
        <f t="shared" si="26"/>
        <v>19381</v>
      </c>
    </row>
    <row r="558" spans="1:82" ht="47.4" thickBot="1" x14ac:dyDescent="0.6">
      <c r="A558" s="49" t="s">
        <v>1466</v>
      </c>
      <c r="B558" s="49" t="s">
        <v>1491</v>
      </c>
      <c r="C558" s="49" t="s">
        <v>1492</v>
      </c>
      <c r="D558" s="19" t="s">
        <v>53</v>
      </c>
      <c r="E558" s="21">
        <v>45084</v>
      </c>
      <c r="F558" s="21">
        <v>45168.602546296293</v>
      </c>
      <c r="G558" s="21">
        <v>45093</v>
      </c>
      <c r="H558" s="21">
        <v>45107</v>
      </c>
      <c r="I558" s="21">
        <v>45135</v>
      </c>
      <c r="J558" s="21">
        <v>45135</v>
      </c>
      <c r="K558" s="119" t="s">
        <v>4544</v>
      </c>
      <c r="L558" s="49">
        <v>2023082097</v>
      </c>
      <c r="M558" s="21">
        <v>45155</v>
      </c>
      <c r="N558" s="21">
        <v>45169</v>
      </c>
      <c r="O558" s="19" t="s">
        <v>54</v>
      </c>
      <c r="P558" s="19" t="s">
        <v>54</v>
      </c>
      <c r="Q558" s="19" t="s">
        <v>55</v>
      </c>
      <c r="R558" s="49">
        <v>773.49</v>
      </c>
      <c r="S558" s="19" t="s">
        <v>4604</v>
      </c>
      <c r="T558" s="19" t="s">
        <v>4604</v>
      </c>
      <c r="U558" s="19" t="e">
        <v>#NAME?</v>
      </c>
      <c r="V558" s="19" t="s">
        <v>80</v>
      </c>
      <c r="W558" s="19" t="s">
        <v>68</v>
      </c>
      <c r="X558" s="23">
        <v>45121</v>
      </c>
      <c r="Y558" s="23">
        <v>45128</v>
      </c>
      <c r="Z558" s="23">
        <v>45121</v>
      </c>
      <c r="AA558" s="23">
        <v>45121</v>
      </c>
      <c r="AB558" s="19" t="s">
        <v>58</v>
      </c>
      <c r="AC558" s="23">
        <v>45124</v>
      </c>
      <c r="AD558" s="49" t="s">
        <v>58</v>
      </c>
      <c r="AE558" s="23">
        <v>45126</v>
      </c>
      <c r="AF558" s="23">
        <v>45128</v>
      </c>
      <c r="AG558" s="23">
        <v>45128</v>
      </c>
      <c r="AH558" s="21">
        <v>45135</v>
      </c>
      <c r="AI558" s="19">
        <v>51</v>
      </c>
      <c r="AJ558" s="19">
        <v>14</v>
      </c>
      <c r="AK558" s="19">
        <v>28</v>
      </c>
      <c r="AL558" s="19" t="s">
        <v>15</v>
      </c>
      <c r="AM558" s="19" t="s">
        <v>4546</v>
      </c>
      <c r="AN558" s="19">
        <v>28</v>
      </c>
      <c r="AO558" s="22"/>
      <c r="AP558" s="19" t="s">
        <v>82</v>
      </c>
      <c r="AQ558" s="19" t="s">
        <v>82</v>
      </c>
      <c r="AR558" s="19" t="s">
        <v>60</v>
      </c>
      <c r="AS558" s="19" t="s">
        <v>55</v>
      </c>
      <c r="AT558" s="19" t="s">
        <v>61</v>
      </c>
      <c r="AU558" s="19" t="s">
        <v>62</v>
      </c>
      <c r="AV558" s="19" t="s">
        <v>63</v>
      </c>
      <c r="AW558" s="19" t="s">
        <v>63</v>
      </c>
      <c r="AX558" s="19" t="s">
        <v>63</v>
      </c>
      <c r="AY558" s="19" t="s">
        <v>64</v>
      </c>
      <c r="AZ558" s="19" t="s">
        <v>3822</v>
      </c>
      <c r="BA558" s="21">
        <v>45169</v>
      </c>
      <c r="BB558" s="19">
        <v>8</v>
      </c>
      <c r="BC558" s="19">
        <v>2023</v>
      </c>
      <c r="BD558" s="19" t="s">
        <v>63</v>
      </c>
      <c r="BE558" s="19" t="s">
        <v>63</v>
      </c>
      <c r="BF558" s="19" t="s">
        <v>63</v>
      </c>
      <c r="BG558" s="19" t="s">
        <v>64</v>
      </c>
      <c r="BH558" s="22" t="s">
        <v>4513</v>
      </c>
      <c r="BI558" s="22" t="s">
        <v>4513</v>
      </c>
      <c r="BJ558" s="22"/>
      <c r="BK558" s="22"/>
      <c r="BL558" s="19" t="s">
        <v>4513</v>
      </c>
      <c r="BM558" s="22" t="s">
        <v>4513</v>
      </c>
      <c r="BN558" s="22" t="s">
        <v>4513</v>
      </c>
      <c r="BO558" s="22"/>
      <c r="BP558" s="22"/>
      <c r="BQ558" s="19" t="s">
        <v>64</v>
      </c>
      <c r="BR558" s="22"/>
      <c r="BS558" s="22"/>
      <c r="BT558" s="19">
        <v>51</v>
      </c>
      <c r="BU558" s="22"/>
      <c r="BV558" s="19"/>
      <c r="BW558" s="19"/>
      <c r="BX558" s="19">
        <v>2023</v>
      </c>
      <c r="BY558" s="95" t="str">
        <f>IFERROR(
IF(OR(AZ558="anulado",AZ558="stand by"),CONCATENATE(AZ558,": ",AT558),
IF(OR(YEAR(BA558)=2022,YEAR(BA558)=2023),CONCATENATE("Se activó en ",YEAR(BA558)),
IF(AND(OR(AZ558="En proceso",AZ558="facturando"),AND(AV558="-",BA558="")),"Por revisar",
IF(BA558="",IF(AV558="NUEVAS",CONCATENATE("Estado: ",AZ558,", ",AV558),
IF(AX558=Meses!$A$3,"Por revisar",
IF(AT558="","Sin registro","En programación Frcst."))),"En programación")))),
"Error")</f>
        <v>Se activó en 2023</v>
      </c>
      <c r="BZ558" s="14" t="str">
        <f t="shared" si="24"/>
        <v/>
      </c>
      <c r="CA558" s="95" t="str">
        <f>IF(BY558="En programación Frcst.",VLOOKUP(AX558,Meses!$A$1:$H$14,3+HLOOKUP(Cronograma!AV558,Meses!$D$1:$G$2,2,FALSE),FALSE),
IF(BY558="En programación",BA558,""))</f>
        <v/>
      </c>
      <c r="CB558" s="95" t="str">
        <f t="shared" si="25"/>
        <v/>
      </c>
      <c r="CC558" s="91" t="str">
        <f>IFERROR(
(VLOOKUP(MONTH(CA558),Meses!$B$3:$C$14,2,FALSE)-DAY(CA558))/VLOOKUP(MONTH(CA558),Meses!$B$3:$C$14,2,FALSE)*CD558,
"")</f>
        <v/>
      </c>
      <c r="CD558" s="92">
        <f t="shared" si="26"/>
        <v>773.49</v>
      </c>
    </row>
    <row r="559" spans="1:82" ht="31.8" thickBot="1" x14ac:dyDescent="0.6">
      <c r="A559" s="49" t="s">
        <v>1466</v>
      </c>
      <c r="B559" s="49" t="s">
        <v>1493</v>
      </c>
      <c r="C559" s="49" t="s">
        <v>1494</v>
      </c>
      <c r="D559" s="19" t="s">
        <v>53</v>
      </c>
      <c r="E559" s="21">
        <v>45084</v>
      </c>
      <c r="F559" s="21">
        <v>45153.620729166672</v>
      </c>
      <c r="G559" s="21">
        <v>45093</v>
      </c>
      <c r="H559" s="21">
        <v>45107</v>
      </c>
      <c r="I559" s="21">
        <v>45134</v>
      </c>
      <c r="J559" s="21">
        <v>45134</v>
      </c>
      <c r="K559" s="119" t="s">
        <v>4544</v>
      </c>
      <c r="L559" s="49">
        <v>2023080140</v>
      </c>
      <c r="M559" s="21">
        <v>45140</v>
      </c>
      <c r="N559" s="21">
        <v>45155</v>
      </c>
      <c r="O559" s="19" t="s">
        <v>54</v>
      </c>
      <c r="P559" s="19" t="s">
        <v>54</v>
      </c>
      <c r="Q559" s="19" t="s">
        <v>55</v>
      </c>
      <c r="R559" s="49">
        <v>13064</v>
      </c>
      <c r="S559" s="19" t="s">
        <v>4604</v>
      </c>
      <c r="T559" s="19" t="s">
        <v>4604</v>
      </c>
      <c r="U559" s="19" t="e">
        <v>#NAME?</v>
      </c>
      <c r="V559" s="19" t="s">
        <v>80</v>
      </c>
      <c r="W559" s="19" t="s">
        <v>68</v>
      </c>
      <c r="X559" s="23">
        <v>45120</v>
      </c>
      <c r="Y559" s="23">
        <v>45127</v>
      </c>
      <c r="Z559" s="23">
        <v>45120</v>
      </c>
      <c r="AA559" s="23">
        <v>45120</v>
      </c>
      <c r="AB559" s="19" t="s">
        <v>58</v>
      </c>
      <c r="AC559" s="23">
        <v>45123</v>
      </c>
      <c r="AD559" s="49" t="s">
        <v>58</v>
      </c>
      <c r="AE559" s="23">
        <v>45125</v>
      </c>
      <c r="AF559" s="23">
        <v>45127</v>
      </c>
      <c r="AG559" s="23">
        <v>45127</v>
      </c>
      <c r="AH559" s="21">
        <v>45134</v>
      </c>
      <c r="AI559" s="19">
        <v>50</v>
      </c>
      <c r="AJ559" s="19">
        <v>14</v>
      </c>
      <c r="AK559" s="19">
        <v>27</v>
      </c>
      <c r="AL559" s="19" t="s">
        <v>15</v>
      </c>
      <c r="AM559" s="19" t="s">
        <v>4546</v>
      </c>
      <c r="AN559" s="19">
        <v>27</v>
      </c>
      <c r="AO559" s="22"/>
      <c r="AP559" s="19" t="s">
        <v>82</v>
      </c>
      <c r="AQ559" s="19" t="s">
        <v>82</v>
      </c>
      <c r="AR559" s="19" t="s">
        <v>94</v>
      </c>
      <c r="AS559" s="19" t="s">
        <v>55</v>
      </c>
      <c r="AT559" s="19" t="s">
        <v>61</v>
      </c>
      <c r="AU559" s="19" t="s">
        <v>62</v>
      </c>
      <c r="AV559" s="19" t="s">
        <v>63</v>
      </c>
      <c r="AW559" s="19" t="s">
        <v>63</v>
      </c>
      <c r="AX559" s="19" t="s">
        <v>63</v>
      </c>
      <c r="AY559" s="19" t="s">
        <v>64</v>
      </c>
      <c r="AZ559" s="19" t="s">
        <v>3822</v>
      </c>
      <c r="BA559" s="21">
        <v>45155</v>
      </c>
      <c r="BB559" s="19">
        <v>8</v>
      </c>
      <c r="BC559" s="19">
        <v>2023</v>
      </c>
      <c r="BD559" s="19" t="s">
        <v>63</v>
      </c>
      <c r="BE559" s="19" t="s">
        <v>63</v>
      </c>
      <c r="BF559" s="19" t="s">
        <v>63</v>
      </c>
      <c r="BG559" s="19" t="s">
        <v>64</v>
      </c>
      <c r="BH559" s="22" t="s">
        <v>4513</v>
      </c>
      <c r="BI559" s="22" t="s">
        <v>4513</v>
      </c>
      <c r="BJ559" s="22"/>
      <c r="BK559" s="22"/>
      <c r="BL559" s="19" t="s">
        <v>4513</v>
      </c>
      <c r="BM559" s="22" t="s">
        <v>4513</v>
      </c>
      <c r="BN559" s="22" t="s">
        <v>4513</v>
      </c>
      <c r="BO559" s="22"/>
      <c r="BP559" s="22"/>
      <c r="BQ559" s="19" t="s">
        <v>64</v>
      </c>
      <c r="BR559" s="22"/>
      <c r="BS559" s="22"/>
      <c r="BT559" s="19">
        <v>50</v>
      </c>
      <c r="BU559" s="22"/>
      <c r="BV559" s="19"/>
      <c r="BW559" s="19"/>
      <c r="BX559" s="19">
        <v>2023</v>
      </c>
      <c r="BY559" s="95" t="str">
        <f>IFERROR(
IF(OR(AZ559="anulado",AZ559="stand by"),CONCATENATE(AZ559,": ",AT559),
IF(OR(YEAR(BA559)=2022,YEAR(BA559)=2023),CONCATENATE("Se activó en ",YEAR(BA559)),
IF(AND(OR(AZ559="En proceso",AZ559="facturando"),AND(AV559="-",BA559="")),"Por revisar",
IF(BA559="",IF(AV559="NUEVAS",CONCATENATE("Estado: ",AZ559,", ",AV559),
IF(AX559=Meses!$A$3,"Por revisar",
IF(AT559="","Sin registro","En programación Frcst."))),"En programación")))),
"Error")</f>
        <v>Se activó en 2023</v>
      </c>
      <c r="BZ559" s="14" t="str">
        <f t="shared" si="24"/>
        <v/>
      </c>
      <c r="CA559" s="95" t="str">
        <f>IF(BY559="En programación Frcst.",VLOOKUP(AX559,Meses!$A$1:$H$14,3+HLOOKUP(Cronograma!AV559,Meses!$D$1:$G$2,2,FALSE),FALSE),
IF(BY559="En programación",BA559,""))</f>
        <v/>
      </c>
      <c r="CB559" s="95" t="str">
        <f t="shared" si="25"/>
        <v/>
      </c>
      <c r="CC559" s="91" t="str">
        <f>IFERROR(
(VLOOKUP(MONTH(CA559),Meses!$B$3:$C$14,2,FALSE)-DAY(CA559))/VLOOKUP(MONTH(CA559),Meses!$B$3:$C$14,2,FALSE)*CD559,
"")</f>
        <v/>
      </c>
      <c r="CD559" s="92">
        <f t="shared" si="26"/>
        <v>13064</v>
      </c>
    </row>
    <row r="560" spans="1:82" ht="47.4" thickBot="1" x14ac:dyDescent="0.6">
      <c r="A560" s="49" t="s">
        <v>1466</v>
      </c>
      <c r="B560" s="49" t="s">
        <v>1495</v>
      </c>
      <c r="C560" s="49" t="s">
        <v>1496</v>
      </c>
      <c r="D560" s="49" t="s">
        <v>53</v>
      </c>
      <c r="E560" s="21">
        <v>45084</v>
      </c>
      <c r="F560" s="21">
        <v>45154.405648148153</v>
      </c>
      <c r="G560" s="21">
        <v>45093</v>
      </c>
      <c r="H560" s="21">
        <v>45107</v>
      </c>
      <c r="I560" s="21">
        <v>45189</v>
      </c>
      <c r="J560" s="21">
        <v>45189</v>
      </c>
      <c r="K560" s="119" t="s">
        <v>4580</v>
      </c>
      <c r="L560" s="49">
        <v>2023071911</v>
      </c>
      <c r="M560" s="21">
        <v>45119</v>
      </c>
      <c r="N560" s="21">
        <v>45141</v>
      </c>
      <c r="O560" s="19" t="s">
        <v>54</v>
      </c>
      <c r="P560" s="19" t="s">
        <v>54</v>
      </c>
      <c r="Q560" s="19" t="s">
        <v>55</v>
      </c>
      <c r="R560" s="49">
        <v>10710</v>
      </c>
      <c r="S560" s="19" t="s">
        <v>4614</v>
      </c>
      <c r="T560" s="19" t="s">
        <v>4614</v>
      </c>
      <c r="U560" s="19" t="e">
        <v>#NAME?</v>
      </c>
      <c r="V560" s="19" t="s">
        <v>80</v>
      </c>
      <c r="W560" s="19" t="s">
        <v>68</v>
      </c>
      <c r="X560" s="23">
        <v>45175</v>
      </c>
      <c r="Y560" s="23">
        <v>45182</v>
      </c>
      <c r="Z560" s="23">
        <v>45175</v>
      </c>
      <c r="AA560" s="23">
        <v>45175</v>
      </c>
      <c r="AB560" s="19" t="s">
        <v>58</v>
      </c>
      <c r="AC560" s="23">
        <v>45178</v>
      </c>
      <c r="AD560" s="49" t="s">
        <v>58</v>
      </c>
      <c r="AE560" s="23">
        <v>45180</v>
      </c>
      <c r="AF560" s="23">
        <v>45182</v>
      </c>
      <c r="AG560" s="23">
        <v>45182</v>
      </c>
      <c r="AH560" s="21">
        <v>45189</v>
      </c>
      <c r="AI560" s="19">
        <v>105</v>
      </c>
      <c r="AJ560" s="19">
        <v>14</v>
      </c>
      <c r="AK560" s="19">
        <v>82</v>
      </c>
      <c r="AL560" s="19" t="s">
        <v>15</v>
      </c>
      <c r="AM560" s="19" t="s">
        <v>4582</v>
      </c>
      <c r="AN560" s="19">
        <v>20</v>
      </c>
      <c r="AO560" s="22"/>
      <c r="AP560" s="19" t="s">
        <v>82</v>
      </c>
      <c r="AQ560" s="19" t="s">
        <v>82</v>
      </c>
      <c r="AR560" s="19" t="s">
        <v>94</v>
      </c>
      <c r="AS560" s="19" t="s">
        <v>55</v>
      </c>
      <c r="AT560" s="19" t="s">
        <v>61</v>
      </c>
      <c r="AU560" s="19" t="s">
        <v>62</v>
      </c>
      <c r="AV560" s="19" t="s">
        <v>63</v>
      </c>
      <c r="AW560" s="19" t="s">
        <v>63</v>
      </c>
      <c r="AX560" s="19" t="s">
        <v>63</v>
      </c>
      <c r="AY560" s="19" t="s">
        <v>64</v>
      </c>
      <c r="AZ560" s="19" t="s">
        <v>3822</v>
      </c>
      <c r="BA560" s="21">
        <v>45141</v>
      </c>
      <c r="BB560" s="19">
        <v>8</v>
      </c>
      <c r="BC560" s="19">
        <v>2023</v>
      </c>
      <c r="BD560" s="19" t="s">
        <v>63</v>
      </c>
      <c r="BE560" s="19" t="s">
        <v>63</v>
      </c>
      <c r="BF560" s="19" t="s">
        <v>63</v>
      </c>
      <c r="BG560" s="19" t="s">
        <v>64</v>
      </c>
      <c r="BH560" s="22" t="s">
        <v>4513</v>
      </c>
      <c r="BI560" s="22" t="s">
        <v>4513</v>
      </c>
      <c r="BJ560" s="22"/>
      <c r="BK560" s="22"/>
      <c r="BL560" s="19" t="s">
        <v>4513</v>
      </c>
      <c r="BM560" s="22" t="s">
        <v>4513</v>
      </c>
      <c r="BN560" s="22" t="s">
        <v>4513</v>
      </c>
      <c r="BO560" s="22"/>
      <c r="BP560" s="22"/>
      <c r="BQ560" s="19" t="s">
        <v>64</v>
      </c>
      <c r="BR560" s="22"/>
      <c r="BS560" s="22"/>
      <c r="BT560" s="19">
        <v>105</v>
      </c>
      <c r="BU560" s="22"/>
      <c r="BV560" s="19"/>
      <c r="BW560" s="19"/>
      <c r="BX560" s="19">
        <v>2023</v>
      </c>
      <c r="BY560" s="95" t="str">
        <f>IFERROR(
IF(OR(AZ560="anulado",AZ560="stand by"),CONCATENATE(AZ560,": ",AT560),
IF(OR(YEAR(BA560)=2022,YEAR(BA560)=2023),CONCATENATE("Se activó en ",YEAR(BA560)),
IF(AND(OR(AZ560="En proceso",AZ560="facturando"),AND(AV560="-",BA560="")),"Por revisar",
IF(BA560="",IF(AV560="NUEVAS",CONCATENATE("Estado: ",AZ560,", ",AV560),
IF(AX560=Meses!$A$3,"Por revisar",
IF(AT560="","Sin registro","En programación Frcst."))),"En programación")))),
"Error")</f>
        <v>Se activó en 2023</v>
      </c>
      <c r="BZ560" s="14" t="str">
        <f t="shared" si="24"/>
        <v/>
      </c>
      <c r="CA560" s="95" t="str">
        <f>IF(BY560="En programación Frcst.",VLOOKUP(AX560,Meses!$A$1:$H$14,3+HLOOKUP(Cronograma!AV560,Meses!$D$1:$G$2,2,FALSE),FALSE),
IF(BY560="En programación",BA560,""))</f>
        <v/>
      </c>
      <c r="CB560" s="95" t="str">
        <f t="shared" si="25"/>
        <v/>
      </c>
      <c r="CC560" s="91" t="str">
        <f>IFERROR(
(VLOOKUP(MONTH(CA560),Meses!$B$3:$C$14,2,FALSE)-DAY(CA560))/VLOOKUP(MONTH(CA560),Meses!$B$3:$C$14,2,FALSE)*CD560,
"")</f>
        <v/>
      </c>
      <c r="CD560" s="92">
        <f t="shared" si="26"/>
        <v>10710</v>
      </c>
    </row>
    <row r="561" spans="1:82" ht="31.8" thickBot="1" x14ac:dyDescent="0.6">
      <c r="A561" s="49" t="s">
        <v>1466</v>
      </c>
      <c r="B561" s="49" t="s">
        <v>1497</v>
      </c>
      <c r="C561" s="49" t="s">
        <v>1498</v>
      </c>
      <c r="D561" s="19" t="s">
        <v>53</v>
      </c>
      <c r="E561" s="21">
        <v>45084</v>
      </c>
      <c r="F561" s="21">
        <v>45153.7033912037</v>
      </c>
      <c r="G561" s="21">
        <v>45093</v>
      </c>
      <c r="H561" s="21">
        <v>45107</v>
      </c>
      <c r="I561" s="21">
        <v>45134</v>
      </c>
      <c r="J561" s="21">
        <v>45134</v>
      </c>
      <c r="K561" s="119" t="s">
        <v>4544</v>
      </c>
      <c r="L561" s="49">
        <v>2023071890</v>
      </c>
      <c r="M561" s="21">
        <v>45119</v>
      </c>
      <c r="N561" s="21">
        <v>45134</v>
      </c>
      <c r="O561" s="19" t="s">
        <v>54</v>
      </c>
      <c r="P561" s="19" t="s">
        <v>54</v>
      </c>
      <c r="Q561" s="19" t="s">
        <v>55</v>
      </c>
      <c r="R561" s="49">
        <v>12730</v>
      </c>
      <c r="S561" s="19" t="s">
        <v>4604</v>
      </c>
      <c r="T561" s="19" t="s">
        <v>4604</v>
      </c>
      <c r="U561" s="19" t="e">
        <v>#NAME?</v>
      </c>
      <c r="V561" s="19" t="s">
        <v>80</v>
      </c>
      <c r="W561" s="19" t="s">
        <v>68</v>
      </c>
      <c r="X561" s="23">
        <v>45120</v>
      </c>
      <c r="Y561" s="23">
        <v>45127</v>
      </c>
      <c r="Z561" s="23">
        <v>45120</v>
      </c>
      <c r="AA561" s="23">
        <v>45120</v>
      </c>
      <c r="AB561" s="19" t="s">
        <v>58</v>
      </c>
      <c r="AC561" s="23">
        <v>45123</v>
      </c>
      <c r="AD561" s="49" t="s">
        <v>58</v>
      </c>
      <c r="AE561" s="23">
        <v>45125</v>
      </c>
      <c r="AF561" s="23">
        <v>45127</v>
      </c>
      <c r="AG561" s="23">
        <v>45127</v>
      </c>
      <c r="AH561" s="21">
        <v>45134</v>
      </c>
      <c r="AI561" s="19">
        <v>50</v>
      </c>
      <c r="AJ561" s="19">
        <v>14</v>
      </c>
      <c r="AK561" s="19">
        <v>27</v>
      </c>
      <c r="AL561" s="19" t="s">
        <v>15</v>
      </c>
      <c r="AM561" s="19" t="s">
        <v>4546</v>
      </c>
      <c r="AN561" s="19">
        <v>27</v>
      </c>
      <c r="AO561" s="22"/>
      <c r="AP561" s="19" t="s">
        <v>399</v>
      </c>
      <c r="AQ561" s="19" t="s">
        <v>399</v>
      </c>
      <c r="AR561" s="19" t="s">
        <v>94</v>
      </c>
      <c r="AS561" s="19" t="s">
        <v>55</v>
      </c>
      <c r="AT561" s="19" t="s">
        <v>61</v>
      </c>
      <c r="AU561" s="19" t="s">
        <v>62</v>
      </c>
      <c r="AV561" s="19" t="s">
        <v>63</v>
      </c>
      <c r="AW561" s="19" t="s">
        <v>63</v>
      </c>
      <c r="AX561" s="19" t="s">
        <v>63</v>
      </c>
      <c r="AY561" s="19" t="s">
        <v>64</v>
      </c>
      <c r="AZ561" s="19" t="s">
        <v>3822</v>
      </c>
      <c r="BA561" s="21">
        <v>45134</v>
      </c>
      <c r="BB561" s="19">
        <v>7</v>
      </c>
      <c r="BC561" s="19">
        <v>2023</v>
      </c>
      <c r="BD561" s="19" t="s">
        <v>63</v>
      </c>
      <c r="BE561" s="19" t="s">
        <v>63</v>
      </c>
      <c r="BF561" s="19" t="s">
        <v>63</v>
      </c>
      <c r="BG561" s="19" t="s">
        <v>64</v>
      </c>
      <c r="BH561" s="22" t="s">
        <v>4513</v>
      </c>
      <c r="BI561" s="22" t="s">
        <v>4513</v>
      </c>
      <c r="BJ561" s="22"/>
      <c r="BK561" s="22"/>
      <c r="BL561" s="19" t="s">
        <v>4513</v>
      </c>
      <c r="BM561" s="22" t="s">
        <v>4513</v>
      </c>
      <c r="BN561" s="22" t="s">
        <v>4513</v>
      </c>
      <c r="BO561" s="22"/>
      <c r="BP561" s="22"/>
      <c r="BQ561" s="19" t="s">
        <v>64</v>
      </c>
      <c r="BR561" s="22"/>
      <c r="BS561" s="22"/>
      <c r="BT561" s="19">
        <v>50</v>
      </c>
      <c r="BU561" s="22"/>
      <c r="BV561" s="19"/>
      <c r="BW561" s="19"/>
      <c r="BX561" s="19">
        <v>2023</v>
      </c>
      <c r="BY561" s="95" t="str">
        <f>IFERROR(
IF(OR(AZ561="anulado",AZ561="stand by"),CONCATENATE(AZ561,": ",AT561),
IF(OR(YEAR(BA561)=2022,YEAR(BA561)=2023),CONCATENATE("Se activó en ",YEAR(BA561)),
IF(AND(OR(AZ561="En proceso",AZ561="facturando"),AND(AV561="-",BA561="")),"Por revisar",
IF(BA561="",IF(AV561="NUEVAS",CONCATENATE("Estado: ",AZ561,", ",AV561),
IF(AX561=Meses!$A$3,"Por revisar",
IF(AT561="","Sin registro","En programación Frcst."))),"En programación")))),
"Error")</f>
        <v>Se activó en 2023</v>
      </c>
      <c r="BZ561" s="14" t="str">
        <f t="shared" si="24"/>
        <v/>
      </c>
      <c r="CA561" s="95" t="str">
        <f>IF(BY561="En programación Frcst.",VLOOKUP(AX561,Meses!$A$1:$H$14,3+HLOOKUP(Cronograma!AV561,Meses!$D$1:$G$2,2,FALSE),FALSE),
IF(BY561="En programación",BA561,""))</f>
        <v/>
      </c>
      <c r="CB561" s="95" t="str">
        <f t="shared" si="25"/>
        <v/>
      </c>
      <c r="CC561" s="91" t="str">
        <f>IFERROR(
(VLOOKUP(MONTH(CA561),Meses!$B$3:$C$14,2,FALSE)-DAY(CA561))/VLOOKUP(MONTH(CA561),Meses!$B$3:$C$14,2,FALSE)*CD561,
"")</f>
        <v/>
      </c>
      <c r="CD561" s="92">
        <f t="shared" si="26"/>
        <v>12730</v>
      </c>
    </row>
    <row r="562" spans="1:82" ht="31.8" thickBot="1" x14ac:dyDescent="0.6">
      <c r="A562" s="49" t="s">
        <v>1466</v>
      </c>
      <c r="B562" s="49" t="s">
        <v>1499</v>
      </c>
      <c r="C562" s="49" t="s">
        <v>1500</v>
      </c>
      <c r="D562" s="19" t="s">
        <v>53</v>
      </c>
      <c r="E562" s="21">
        <v>45084</v>
      </c>
      <c r="F562" s="21">
        <v>45153.723067129627</v>
      </c>
      <c r="G562" s="21">
        <v>45093</v>
      </c>
      <c r="H562" s="21">
        <v>45107</v>
      </c>
      <c r="I562" s="21">
        <v>45134</v>
      </c>
      <c r="J562" s="21">
        <v>45134</v>
      </c>
      <c r="K562" s="119" t="s">
        <v>4544</v>
      </c>
      <c r="L562" s="49">
        <v>2023074021</v>
      </c>
      <c r="M562" s="21">
        <v>45135</v>
      </c>
      <c r="N562" s="21">
        <v>45148</v>
      </c>
      <c r="O562" s="19" t="s">
        <v>54</v>
      </c>
      <c r="P562" s="19" t="s">
        <v>54</v>
      </c>
      <c r="Q562" s="19" t="s">
        <v>55</v>
      </c>
      <c r="R562" s="49">
        <v>784</v>
      </c>
      <c r="S562" s="19" t="s">
        <v>4604</v>
      </c>
      <c r="T562" s="19" t="s">
        <v>4604</v>
      </c>
      <c r="U562" s="19" t="e">
        <v>#NAME?</v>
      </c>
      <c r="V562" s="19" t="s">
        <v>80</v>
      </c>
      <c r="W562" s="19" t="s">
        <v>68</v>
      </c>
      <c r="X562" s="23">
        <v>45120</v>
      </c>
      <c r="Y562" s="23">
        <v>45127</v>
      </c>
      <c r="Z562" s="23">
        <v>45120</v>
      </c>
      <c r="AA562" s="23">
        <v>45120</v>
      </c>
      <c r="AB562" s="19" t="s">
        <v>58</v>
      </c>
      <c r="AC562" s="23">
        <v>45123</v>
      </c>
      <c r="AD562" s="49" t="s">
        <v>58</v>
      </c>
      <c r="AE562" s="23">
        <v>45125</v>
      </c>
      <c r="AF562" s="23">
        <v>45127</v>
      </c>
      <c r="AG562" s="23">
        <v>45127</v>
      </c>
      <c r="AH562" s="21">
        <v>45134</v>
      </c>
      <c r="AI562" s="19">
        <v>50</v>
      </c>
      <c r="AJ562" s="19">
        <v>14</v>
      </c>
      <c r="AK562" s="19">
        <v>27</v>
      </c>
      <c r="AL562" s="19" t="s">
        <v>15</v>
      </c>
      <c r="AM562" s="19" t="s">
        <v>4546</v>
      </c>
      <c r="AN562" s="19">
        <v>27</v>
      </c>
      <c r="AO562" s="22"/>
      <c r="AP562" s="19" t="s">
        <v>82</v>
      </c>
      <c r="AQ562" s="19" t="s">
        <v>82</v>
      </c>
      <c r="AR562" s="19" t="s">
        <v>60</v>
      </c>
      <c r="AS562" s="19" t="s">
        <v>55</v>
      </c>
      <c r="AT562" s="19" t="s">
        <v>61</v>
      </c>
      <c r="AU562" s="19" t="s">
        <v>62</v>
      </c>
      <c r="AV562" s="19" t="s">
        <v>63</v>
      </c>
      <c r="AW562" s="19" t="s">
        <v>63</v>
      </c>
      <c r="AX562" s="19" t="s">
        <v>63</v>
      </c>
      <c r="AY562" s="19" t="s">
        <v>64</v>
      </c>
      <c r="AZ562" s="19" t="s">
        <v>3822</v>
      </c>
      <c r="BA562" s="21">
        <v>45148</v>
      </c>
      <c r="BB562" s="19">
        <v>8</v>
      </c>
      <c r="BC562" s="19">
        <v>2023</v>
      </c>
      <c r="BD562" s="19" t="s">
        <v>63</v>
      </c>
      <c r="BE562" s="19" t="s">
        <v>63</v>
      </c>
      <c r="BF562" s="19" t="s">
        <v>63</v>
      </c>
      <c r="BG562" s="19" t="s">
        <v>64</v>
      </c>
      <c r="BH562" s="22" t="s">
        <v>4513</v>
      </c>
      <c r="BI562" s="22" t="s">
        <v>4513</v>
      </c>
      <c r="BJ562" s="22"/>
      <c r="BK562" s="22"/>
      <c r="BL562" s="19" t="s">
        <v>4513</v>
      </c>
      <c r="BM562" s="22" t="s">
        <v>4513</v>
      </c>
      <c r="BN562" s="22" t="s">
        <v>4513</v>
      </c>
      <c r="BO562" s="22"/>
      <c r="BP562" s="22"/>
      <c r="BQ562" s="19" t="s">
        <v>64</v>
      </c>
      <c r="BR562" s="22"/>
      <c r="BS562" s="22"/>
      <c r="BT562" s="19">
        <v>50</v>
      </c>
      <c r="BU562" s="22"/>
      <c r="BV562" s="19"/>
      <c r="BW562" s="19"/>
      <c r="BX562" s="19">
        <v>2023</v>
      </c>
      <c r="BY562" s="95" t="str">
        <f>IFERROR(
IF(OR(AZ562="anulado",AZ562="stand by"),CONCATENATE(AZ562,": ",AT562),
IF(OR(YEAR(BA562)=2022,YEAR(BA562)=2023),CONCATENATE("Se activó en ",YEAR(BA562)),
IF(AND(OR(AZ562="En proceso",AZ562="facturando"),AND(AV562="-",BA562="")),"Por revisar",
IF(BA562="",IF(AV562="NUEVAS",CONCATENATE("Estado: ",AZ562,", ",AV562),
IF(AX562=Meses!$A$3,"Por revisar",
IF(AT562="","Sin registro","En programación Frcst."))),"En programación")))),
"Error")</f>
        <v>Se activó en 2023</v>
      </c>
      <c r="BZ562" s="14" t="str">
        <f t="shared" si="24"/>
        <v/>
      </c>
      <c r="CA562" s="95" t="str">
        <f>IF(BY562="En programación Frcst.",VLOOKUP(AX562,Meses!$A$1:$H$14,3+HLOOKUP(Cronograma!AV562,Meses!$D$1:$G$2,2,FALSE),FALSE),
IF(BY562="En programación",BA562,""))</f>
        <v/>
      </c>
      <c r="CB562" s="95" t="str">
        <f t="shared" si="25"/>
        <v/>
      </c>
      <c r="CC562" s="91" t="str">
        <f>IFERROR(
(VLOOKUP(MONTH(CA562),Meses!$B$3:$C$14,2,FALSE)-DAY(CA562))/VLOOKUP(MONTH(CA562),Meses!$B$3:$C$14,2,FALSE)*CD562,
"")</f>
        <v/>
      </c>
      <c r="CD562" s="92">
        <f t="shared" si="26"/>
        <v>784</v>
      </c>
    </row>
    <row r="563" spans="1:82" ht="47.4" thickBot="1" x14ac:dyDescent="0.6">
      <c r="A563" s="49" t="s">
        <v>1466</v>
      </c>
      <c r="B563" s="49" t="s">
        <v>1501</v>
      </c>
      <c r="C563" s="49" t="s">
        <v>1502</v>
      </c>
      <c r="D563" s="31" t="s">
        <v>351</v>
      </c>
      <c r="E563" s="21">
        <v>45084</v>
      </c>
      <c r="F563" s="21">
        <v>45097.480821759258</v>
      </c>
      <c r="G563" s="21">
        <v>45093</v>
      </c>
      <c r="H563" s="21">
        <v>45103</v>
      </c>
      <c r="I563" s="21">
        <v>45197</v>
      </c>
      <c r="J563" s="21">
        <v>45197</v>
      </c>
      <c r="K563" s="119" t="s">
        <v>4580</v>
      </c>
      <c r="L563" s="50"/>
      <c r="M563" s="22"/>
      <c r="N563" s="22"/>
      <c r="O563" s="19" t="s">
        <v>72</v>
      </c>
      <c r="P563" s="19" t="s">
        <v>72</v>
      </c>
      <c r="Q563" s="19" t="s">
        <v>55</v>
      </c>
      <c r="R563" s="49">
        <v>8604</v>
      </c>
      <c r="S563" s="19" t="s">
        <v>4611</v>
      </c>
      <c r="T563" s="19" t="s">
        <v>4611</v>
      </c>
      <c r="U563" s="19" t="e">
        <v>#NAME?</v>
      </c>
      <c r="V563" s="19" t="s">
        <v>136</v>
      </c>
      <c r="W563" s="19" t="s">
        <v>74</v>
      </c>
      <c r="X563" s="23">
        <v>45183</v>
      </c>
      <c r="Y563" s="23">
        <v>45190</v>
      </c>
      <c r="Z563" s="23">
        <v>45183</v>
      </c>
      <c r="AA563" s="23">
        <v>45183</v>
      </c>
      <c r="AB563" s="19" t="s">
        <v>58</v>
      </c>
      <c r="AC563" s="23">
        <v>45186</v>
      </c>
      <c r="AD563" s="23">
        <v>45188</v>
      </c>
      <c r="AE563" s="23">
        <v>45193</v>
      </c>
      <c r="AF563" s="19" t="s">
        <v>58</v>
      </c>
      <c r="AG563" s="23">
        <v>45193</v>
      </c>
      <c r="AH563" s="21">
        <v>45197</v>
      </c>
      <c r="AI563" s="19">
        <v>113</v>
      </c>
      <c r="AJ563" s="19">
        <v>10</v>
      </c>
      <c r="AK563" s="19">
        <v>94</v>
      </c>
      <c r="AL563" s="19" t="s">
        <v>15</v>
      </c>
      <c r="AM563" s="19" t="s">
        <v>4582</v>
      </c>
      <c r="AN563" s="19">
        <v>28</v>
      </c>
      <c r="AO563" s="22"/>
      <c r="AP563" s="19" t="s">
        <v>76</v>
      </c>
      <c r="AQ563" s="19" t="s">
        <v>76</v>
      </c>
      <c r="AR563" s="19" t="s">
        <v>94</v>
      </c>
      <c r="AS563" s="19" t="s">
        <v>55</v>
      </c>
      <c r="AT563" s="19" t="s">
        <v>353</v>
      </c>
      <c r="AU563" s="19" t="s">
        <v>132</v>
      </c>
      <c r="AV563" s="19" t="s">
        <v>679</v>
      </c>
      <c r="AW563" s="19" t="s">
        <v>3130</v>
      </c>
      <c r="AX563" s="19" t="s">
        <v>1557</v>
      </c>
      <c r="AY563" s="19" t="s">
        <v>55</v>
      </c>
      <c r="AZ563" s="19" t="s">
        <v>3830</v>
      </c>
      <c r="BA563" s="22">
        <v>0</v>
      </c>
      <c r="BB563" s="22"/>
      <c r="BC563" s="22"/>
      <c r="BD563" s="19" t="s">
        <v>63</v>
      </c>
      <c r="BE563" s="19" t="s">
        <v>63</v>
      </c>
      <c r="BF563" s="19" t="s">
        <v>680</v>
      </c>
      <c r="BG563" s="19" t="s">
        <v>64</v>
      </c>
      <c r="BH563" s="19" t="s">
        <v>4513</v>
      </c>
      <c r="BI563" s="48" t="s">
        <v>4513</v>
      </c>
      <c r="BJ563" s="22"/>
      <c r="BK563" s="22"/>
      <c r="BL563" s="19" t="s">
        <v>4513</v>
      </c>
      <c r="BM563" s="32" t="s">
        <v>4513</v>
      </c>
      <c r="BN563" s="22" t="s">
        <v>4513</v>
      </c>
      <c r="BO563" s="19" t="s">
        <v>3844</v>
      </c>
      <c r="BP563" s="22"/>
      <c r="BQ563" s="19" t="s">
        <v>64</v>
      </c>
      <c r="BR563" s="22"/>
      <c r="BS563" s="22"/>
      <c r="BT563" s="19">
        <v>113</v>
      </c>
      <c r="BU563" s="19">
        <v>238</v>
      </c>
      <c r="BV563" s="19" t="s">
        <v>4694</v>
      </c>
      <c r="BW563" s="19" t="s">
        <v>3839</v>
      </c>
      <c r="BX563" s="19">
        <v>2023</v>
      </c>
      <c r="BY563" s="95" t="str">
        <f>IFERROR(
IF(OR(AZ563="anulado",AZ563="stand by"),CONCATENATE(AZ563,": ",AT563),
IF(OR(YEAR(BA563)=2022,YEAR(BA563)=2023),CONCATENATE("Se activó en ",YEAR(BA563)),
IF(AND(OR(AZ563="En proceso",AZ563="facturando"),AND(AV563="-",BA563="")),"Por revisar",
IF(BA563="",IF(AV563="NUEVAS",CONCATENATE("Estado: ",AZ563,", ",AV563),
IF(AX563=Meses!$A$3,"Por revisar",
IF(AT563="","Sin registro","En programación Frcst."))),"En programación")))),
"Error")</f>
        <v>En programación</v>
      </c>
      <c r="BZ563" s="14" t="str">
        <f t="shared" si="24"/>
        <v/>
      </c>
      <c r="CA563" s="95">
        <f>IF(BY563="En programación Frcst.",VLOOKUP(AX563,Meses!$A$1:$H$14,3+HLOOKUP(Cronograma!AV563,Meses!$D$1:$G$2,2,FALSE),FALSE),
IF(BY563="En programación",BA563,""))</f>
        <v>0</v>
      </c>
      <c r="CB563" s="95" t="str">
        <f t="shared" si="25"/>
        <v>1900/1</v>
      </c>
      <c r="CC563" s="91">
        <f>IFERROR(
(VLOOKUP(MONTH(CA563),Meses!$B$3:$C$14,2,FALSE)-DAY(CA563))/VLOOKUP(MONTH(CA563),Meses!$B$3:$C$14,2,FALSE)*CD563,
"")</f>
        <v>8604</v>
      </c>
      <c r="CD563" s="92">
        <f t="shared" si="26"/>
        <v>8604</v>
      </c>
    </row>
    <row r="564" spans="1:82" ht="63" thickBot="1" x14ac:dyDescent="0.6">
      <c r="A564" s="49" t="s">
        <v>1466</v>
      </c>
      <c r="B564" s="49" t="s">
        <v>1503</v>
      </c>
      <c r="C564" s="49" t="s">
        <v>1504</v>
      </c>
      <c r="D564" s="49" t="s">
        <v>656</v>
      </c>
      <c r="E564" s="21">
        <v>45084</v>
      </c>
      <c r="F564" s="21">
        <v>45097.71020833333</v>
      </c>
      <c r="G564" s="21">
        <v>45093</v>
      </c>
      <c r="H564" s="21">
        <v>45104</v>
      </c>
      <c r="I564" s="22"/>
      <c r="J564" s="22"/>
      <c r="K564" s="22">
        <v>0</v>
      </c>
      <c r="L564" s="50"/>
      <c r="M564" s="22"/>
      <c r="N564" s="22"/>
      <c r="O564" s="19" t="s">
        <v>72</v>
      </c>
      <c r="P564" s="19" t="s">
        <v>72</v>
      </c>
      <c r="Q564" s="19" t="s">
        <v>55</v>
      </c>
      <c r="R564" s="49">
        <v>18593</v>
      </c>
      <c r="S564" s="19" t="s">
        <v>145</v>
      </c>
      <c r="T564" s="19" t="s">
        <v>145</v>
      </c>
      <c r="U564" s="19" t="e">
        <v>#NAME?</v>
      </c>
      <c r="V564" s="19" t="s">
        <v>136</v>
      </c>
      <c r="W564" s="19" t="s">
        <v>74</v>
      </c>
      <c r="X564" s="23">
        <v>-14</v>
      </c>
      <c r="Y564" s="23">
        <v>-7</v>
      </c>
      <c r="Z564" s="23">
        <v>-14</v>
      </c>
      <c r="AA564" s="23">
        <v>-14</v>
      </c>
      <c r="AB564" s="19" t="s">
        <v>58</v>
      </c>
      <c r="AC564" s="23">
        <v>-11</v>
      </c>
      <c r="AD564" s="23">
        <v>-9</v>
      </c>
      <c r="AE564" s="23">
        <v>-4</v>
      </c>
      <c r="AF564" s="19" t="s">
        <v>58</v>
      </c>
      <c r="AG564" s="23">
        <v>-4</v>
      </c>
      <c r="AH564" s="22">
        <v>0</v>
      </c>
      <c r="AI564" s="19">
        <v>-45084</v>
      </c>
      <c r="AJ564" s="19">
        <v>11</v>
      </c>
      <c r="AK564" s="19">
        <v>-45104</v>
      </c>
      <c r="AL564" s="19" t="s">
        <v>15</v>
      </c>
      <c r="AM564" s="22">
        <v>0</v>
      </c>
      <c r="AN564" s="22" t="s">
        <v>4513</v>
      </c>
      <c r="AO564" s="22"/>
      <c r="AP564" s="19" t="s">
        <v>76</v>
      </c>
      <c r="AQ564" s="19" t="s">
        <v>76</v>
      </c>
      <c r="AR564" s="19" t="s">
        <v>237</v>
      </c>
      <c r="AS564" s="19" t="s">
        <v>55</v>
      </c>
      <c r="AT564" s="19" t="s">
        <v>659</v>
      </c>
      <c r="AU564" s="19" t="s">
        <v>132</v>
      </c>
      <c r="AV564" s="19" t="s">
        <v>354</v>
      </c>
      <c r="AW564" s="19" t="s">
        <v>2274</v>
      </c>
      <c r="AX564" s="19" t="s">
        <v>2205</v>
      </c>
      <c r="AY564" s="19" t="s">
        <v>55</v>
      </c>
      <c r="AZ564" s="19" t="s">
        <v>3830</v>
      </c>
      <c r="BA564" s="22">
        <v>0</v>
      </c>
      <c r="BB564" s="22"/>
      <c r="BC564" s="22"/>
      <c r="BD564" s="19" t="s">
        <v>1557</v>
      </c>
      <c r="BE564" s="19" t="s">
        <v>651</v>
      </c>
      <c r="BF564" s="19" t="s">
        <v>2222</v>
      </c>
      <c r="BG564" s="19" t="s">
        <v>55</v>
      </c>
      <c r="BH564" s="19" t="s">
        <v>4513</v>
      </c>
      <c r="BI564" s="22" t="s">
        <v>4513</v>
      </c>
      <c r="BJ564" s="22"/>
      <c r="BK564" s="22"/>
      <c r="BL564" s="19" t="s">
        <v>4513</v>
      </c>
      <c r="BM564" s="32" t="s">
        <v>4513</v>
      </c>
      <c r="BN564" s="22" t="s">
        <v>4513</v>
      </c>
      <c r="BO564" s="19" t="s">
        <v>3842</v>
      </c>
      <c r="BP564" s="22"/>
      <c r="BQ564" s="19" t="s">
        <v>64</v>
      </c>
      <c r="BR564" s="22"/>
      <c r="BS564" s="22"/>
      <c r="BT564" s="22"/>
      <c r="BU564" s="19">
        <v>238</v>
      </c>
      <c r="BV564" s="19" t="s">
        <v>4694</v>
      </c>
      <c r="BW564" s="19" t="s">
        <v>3837</v>
      </c>
      <c r="BX564" s="22"/>
      <c r="BY564" s="95" t="str">
        <f>IFERROR(
IF(OR(AZ564="anulado",AZ564="stand by"),CONCATENATE(AZ564,": ",AT564),
IF(OR(YEAR(BA564)=2022,YEAR(BA564)=2023),CONCATENATE("Se activó en ",YEAR(BA564)),
IF(AND(OR(AZ564="En proceso",AZ564="facturando"),AND(AV564="-",BA564="")),"Por revisar",
IF(BA564="",IF(AV564="NUEVAS",CONCATENATE("Estado: ",AZ564,", ",AV564),
IF(AX564=Meses!$A$3,"Por revisar",
IF(AT564="","Sin registro","En programación Frcst."))),"En programación")))),
"Error")</f>
        <v>En programación</v>
      </c>
      <c r="BZ564" s="14" t="str">
        <f t="shared" si="24"/>
        <v/>
      </c>
      <c r="CA564" s="95">
        <f>IF(BY564="En programación Frcst.",VLOOKUP(AX564,Meses!$A$1:$H$14,3+HLOOKUP(Cronograma!AV564,Meses!$D$1:$G$2,2,FALSE),FALSE),
IF(BY564="En programación",BA564,""))</f>
        <v>0</v>
      </c>
      <c r="CB564" s="95" t="str">
        <f t="shared" si="25"/>
        <v>1900/1</v>
      </c>
      <c r="CC564" s="91">
        <f>IFERROR(
(VLOOKUP(MONTH(CA564),Meses!$B$3:$C$14,2,FALSE)-DAY(CA564))/VLOOKUP(MONTH(CA564),Meses!$B$3:$C$14,2,FALSE)*CD564,
"")</f>
        <v>18593</v>
      </c>
      <c r="CD564" s="92">
        <f t="shared" si="26"/>
        <v>18593</v>
      </c>
    </row>
    <row r="565" spans="1:82" ht="63" thickBot="1" x14ac:dyDescent="0.6">
      <c r="A565" s="49" t="s">
        <v>1466</v>
      </c>
      <c r="B565" s="49" t="s">
        <v>1505</v>
      </c>
      <c r="C565" s="49" t="s">
        <v>1506</v>
      </c>
      <c r="D565" s="49" t="s">
        <v>656</v>
      </c>
      <c r="E565" s="21">
        <v>45084</v>
      </c>
      <c r="F565" s="21">
        <v>45097.711840277778</v>
      </c>
      <c r="G565" s="21">
        <v>45093</v>
      </c>
      <c r="H565" s="21">
        <v>45103</v>
      </c>
      <c r="I565" s="22"/>
      <c r="J565" s="22"/>
      <c r="K565" s="22">
        <v>0</v>
      </c>
      <c r="L565" s="50"/>
      <c r="M565" s="22"/>
      <c r="N565" s="22"/>
      <c r="O565" s="19" t="s">
        <v>72</v>
      </c>
      <c r="P565" s="19" t="s">
        <v>72</v>
      </c>
      <c r="Q565" s="19" t="s">
        <v>55</v>
      </c>
      <c r="R565" s="49">
        <v>19381</v>
      </c>
      <c r="S565" s="19" t="s">
        <v>145</v>
      </c>
      <c r="T565" s="19" t="s">
        <v>145</v>
      </c>
      <c r="U565" s="19" t="e">
        <v>#NAME?</v>
      </c>
      <c r="V565" s="19" t="s">
        <v>136</v>
      </c>
      <c r="W565" s="19" t="s">
        <v>74</v>
      </c>
      <c r="X565" s="23">
        <v>-14</v>
      </c>
      <c r="Y565" s="23">
        <v>-7</v>
      </c>
      <c r="Z565" s="23">
        <v>-14</v>
      </c>
      <c r="AA565" s="23">
        <v>-14</v>
      </c>
      <c r="AB565" s="19" t="s">
        <v>58</v>
      </c>
      <c r="AC565" s="23">
        <v>-11</v>
      </c>
      <c r="AD565" s="23">
        <v>-9</v>
      </c>
      <c r="AE565" s="23">
        <v>-4</v>
      </c>
      <c r="AF565" s="19" t="s">
        <v>58</v>
      </c>
      <c r="AG565" s="23">
        <v>-4</v>
      </c>
      <c r="AH565" s="22">
        <v>0</v>
      </c>
      <c r="AI565" s="19">
        <v>-45084</v>
      </c>
      <c r="AJ565" s="19">
        <v>10</v>
      </c>
      <c r="AK565" s="19">
        <v>-45103</v>
      </c>
      <c r="AL565" s="19" t="s">
        <v>15</v>
      </c>
      <c r="AM565" s="22">
        <v>0</v>
      </c>
      <c r="AN565" s="22" t="s">
        <v>4513</v>
      </c>
      <c r="AO565" s="22"/>
      <c r="AP565" s="19" t="s">
        <v>76</v>
      </c>
      <c r="AQ565" s="19" t="s">
        <v>76</v>
      </c>
      <c r="AR565" s="19" t="s">
        <v>237</v>
      </c>
      <c r="AS565" s="19" t="s">
        <v>55</v>
      </c>
      <c r="AT565" s="19" t="s">
        <v>659</v>
      </c>
      <c r="AU565" s="19" t="s">
        <v>132</v>
      </c>
      <c r="AV565" s="19" t="s">
        <v>354</v>
      </c>
      <c r="AW565" s="19" t="s">
        <v>2274</v>
      </c>
      <c r="AX565" s="19" t="s">
        <v>2205</v>
      </c>
      <c r="AY565" s="19" t="s">
        <v>55</v>
      </c>
      <c r="AZ565" s="19" t="s">
        <v>3830</v>
      </c>
      <c r="BA565" s="22">
        <v>0</v>
      </c>
      <c r="BB565" s="22"/>
      <c r="BC565" s="22"/>
      <c r="BD565" s="19" t="s">
        <v>1557</v>
      </c>
      <c r="BE565" s="19" t="s">
        <v>651</v>
      </c>
      <c r="BF565" s="19" t="s">
        <v>2222</v>
      </c>
      <c r="BG565" s="19" t="s">
        <v>55</v>
      </c>
      <c r="BH565" s="19" t="s">
        <v>4513</v>
      </c>
      <c r="BI565" s="22" t="s">
        <v>4513</v>
      </c>
      <c r="BJ565" s="22"/>
      <c r="BK565" s="22"/>
      <c r="BL565" s="19" t="s">
        <v>4513</v>
      </c>
      <c r="BM565" s="32" t="s">
        <v>4513</v>
      </c>
      <c r="BN565" s="22" t="s">
        <v>4513</v>
      </c>
      <c r="BO565" s="19" t="s">
        <v>3842</v>
      </c>
      <c r="BP565" s="22"/>
      <c r="BQ565" s="19" t="s">
        <v>64</v>
      </c>
      <c r="BR565" s="22"/>
      <c r="BS565" s="22"/>
      <c r="BT565" s="22"/>
      <c r="BU565" s="19">
        <v>238</v>
      </c>
      <c r="BV565" s="19" t="s">
        <v>4694</v>
      </c>
      <c r="BW565" s="19" t="s">
        <v>3837</v>
      </c>
      <c r="BX565" s="22"/>
      <c r="BY565" s="95" t="str">
        <f>IFERROR(
IF(OR(AZ565="anulado",AZ565="stand by"),CONCATENATE(AZ565,": ",AT565),
IF(OR(YEAR(BA565)=2022,YEAR(BA565)=2023),CONCATENATE("Se activó en ",YEAR(BA565)),
IF(AND(OR(AZ565="En proceso",AZ565="facturando"),AND(AV565="-",BA565="")),"Por revisar",
IF(BA565="",IF(AV565="NUEVAS",CONCATENATE("Estado: ",AZ565,", ",AV565),
IF(AX565=Meses!$A$3,"Por revisar",
IF(AT565="","Sin registro","En programación Frcst."))),"En programación")))),
"Error")</f>
        <v>En programación</v>
      </c>
      <c r="BZ565" s="14" t="str">
        <f t="shared" si="24"/>
        <v/>
      </c>
      <c r="CA565" s="95">
        <f>IF(BY565="En programación Frcst.",VLOOKUP(AX565,Meses!$A$1:$H$14,3+HLOOKUP(Cronograma!AV565,Meses!$D$1:$G$2,2,FALSE),FALSE),
IF(BY565="En programación",BA565,""))</f>
        <v>0</v>
      </c>
      <c r="CB565" s="95" t="str">
        <f t="shared" si="25"/>
        <v>1900/1</v>
      </c>
      <c r="CC565" s="91">
        <f>IFERROR(
(VLOOKUP(MONTH(CA565),Meses!$B$3:$C$14,2,FALSE)-DAY(CA565))/VLOOKUP(MONTH(CA565),Meses!$B$3:$C$14,2,FALSE)*CD565,
"")</f>
        <v>19381</v>
      </c>
      <c r="CD565" s="92">
        <f t="shared" si="26"/>
        <v>19381</v>
      </c>
    </row>
    <row r="566" spans="1:82" ht="63" thickBot="1" x14ac:dyDescent="0.6">
      <c r="A566" s="25" t="s">
        <v>1466</v>
      </c>
      <c r="B566" s="25" t="s">
        <v>1507</v>
      </c>
      <c r="C566" s="25" t="s">
        <v>1508</v>
      </c>
      <c r="D566" s="25" t="s">
        <v>656</v>
      </c>
      <c r="E566" s="26">
        <v>45084</v>
      </c>
      <c r="F566" s="26">
        <v>45097.401724537027</v>
      </c>
      <c r="G566" s="26">
        <v>45094</v>
      </c>
      <c r="H566" s="26">
        <v>45099</v>
      </c>
      <c r="I566" s="22"/>
      <c r="J566" s="22"/>
      <c r="K566" s="22">
        <v>0</v>
      </c>
      <c r="L566" s="50"/>
      <c r="M566" s="22"/>
      <c r="N566" s="22"/>
      <c r="O566" s="19" t="s">
        <v>135</v>
      </c>
      <c r="P566" s="19" t="s">
        <v>135</v>
      </c>
      <c r="Q566" s="19" t="s">
        <v>55</v>
      </c>
      <c r="R566" s="49">
        <v>544</v>
      </c>
      <c r="S566" s="25" t="s">
        <v>145</v>
      </c>
      <c r="T566" s="25" t="s">
        <v>145</v>
      </c>
      <c r="U566" s="25" t="e">
        <v>#NAME?</v>
      </c>
      <c r="V566" s="25" t="s">
        <v>136</v>
      </c>
      <c r="W566" s="25" t="s">
        <v>137</v>
      </c>
      <c r="X566" s="23">
        <v>-18</v>
      </c>
      <c r="Y566" s="23">
        <v>-11</v>
      </c>
      <c r="Z566" s="23">
        <v>-18</v>
      </c>
      <c r="AA566" s="23">
        <v>-18</v>
      </c>
      <c r="AB566" s="23">
        <v>-15</v>
      </c>
      <c r="AC566" s="23">
        <v>-11</v>
      </c>
      <c r="AD566" s="23">
        <v>-9</v>
      </c>
      <c r="AE566" s="23">
        <v>-4</v>
      </c>
      <c r="AF566" s="25" t="s">
        <v>58</v>
      </c>
      <c r="AG566" s="23">
        <v>-4</v>
      </c>
      <c r="AH566" s="27">
        <v>0</v>
      </c>
      <c r="AI566" s="25">
        <v>-45084</v>
      </c>
      <c r="AJ566" s="25">
        <v>5</v>
      </c>
      <c r="AK566" s="25">
        <v>-45099</v>
      </c>
      <c r="AL566" s="25" t="s">
        <v>15</v>
      </c>
      <c r="AM566" s="27">
        <v>0</v>
      </c>
      <c r="AN566" s="27" t="s">
        <v>4513</v>
      </c>
      <c r="AO566" s="27"/>
      <c r="AP566" s="25" t="s">
        <v>696</v>
      </c>
      <c r="AQ566" s="25" t="s">
        <v>140</v>
      </c>
      <c r="AR566" s="25" t="s">
        <v>60</v>
      </c>
      <c r="AS566" s="25" t="s">
        <v>55</v>
      </c>
      <c r="AT566" s="25" t="s">
        <v>659</v>
      </c>
      <c r="AU566" s="25" t="s">
        <v>132</v>
      </c>
      <c r="AV566" s="25" t="s">
        <v>679</v>
      </c>
      <c r="AW566" s="25" t="s">
        <v>3130</v>
      </c>
      <c r="AX566" s="25" t="s">
        <v>1557</v>
      </c>
      <c r="AY566" s="25" t="s">
        <v>55</v>
      </c>
      <c r="AZ566" s="25" t="s">
        <v>3830</v>
      </c>
      <c r="BA566" s="27">
        <v>0</v>
      </c>
      <c r="BB566" s="27"/>
      <c r="BC566" s="27"/>
      <c r="BD566" s="25" t="s">
        <v>653</v>
      </c>
      <c r="BE566" s="25" t="s">
        <v>354</v>
      </c>
      <c r="BF566" s="25" t="s">
        <v>1165</v>
      </c>
      <c r="BG566" s="25" t="s">
        <v>55</v>
      </c>
      <c r="BH566" s="25" t="s">
        <v>4513</v>
      </c>
      <c r="BI566" s="27" t="s">
        <v>4513</v>
      </c>
      <c r="BJ566" s="27"/>
      <c r="BK566" s="27"/>
      <c r="BL566" s="25" t="s">
        <v>4513</v>
      </c>
      <c r="BM566" s="36" t="s">
        <v>4513</v>
      </c>
      <c r="BN566" s="27" t="s">
        <v>4513</v>
      </c>
      <c r="BO566" s="25" t="s">
        <v>3842</v>
      </c>
      <c r="BP566" s="27"/>
      <c r="BQ566" s="25" t="s">
        <v>64</v>
      </c>
      <c r="BR566" s="27"/>
      <c r="BS566" s="27"/>
      <c r="BT566" s="27"/>
      <c r="BU566" s="25">
        <v>238</v>
      </c>
      <c r="BV566" s="25" t="s">
        <v>4694</v>
      </c>
      <c r="BW566" s="25" t="s">
        <v>3837</v>
      </c>
      <c r="BX566" s="27"/>
      <c r="BY566" s="95" t="str">
        <f>IFERROR(
IF(OR(AZ566="anulado",AZ566="stand by"),CONCATENATE(AZ566,": ",AT566),
IF(OR(YEAR(BA566)=2022,YEAR(BA566)=2023),CONCATENATE("Se activó en ",YEAR(BA566)),
IF(AND(OR(AZ566="En proceso",AZ566="facturando"),AND(AV566="-",BA566="")),"Por revisar",
IF(BA566="",IF(AV566="NUEVAS",CONCATENATE("Estado: ",AZ566,", ",AV566),
IF(AX566=Meses!$A$3,"Por revisar",
IF(AT566="","Sin registro","En programación Frcst."))),"En programación")))),
"Error")</f>
        <v>En programación</v>
      </c>
      <c r="BZ566" s="14" t="str">
        <f t="shared" si="24"/>
        <v/>
      </c>
      <c r="CA566" s="95">
        <f>IF(BY566="En programación Frcst.",VLOOKUP(AX566,Meses!$A$1:$H$14,3+HLOOKUP(Cronograma!AV566,Meses!$D$1:$G$2,2,FALSE),FALSE),
IF(BY566="En programación",BA566,""))</f>
        <v>0</v>
      </c>
      <c r="CB566" s="95" t="str">
        <f t="shared" si="25"/>
        <v>1900/1</v>
      </c>
      <c r="CC566" s="91">
        <f>IFERROR(
(VLOOKUP(MONTH(CA566),Meses!$B$3:$C$14,2,FALSE)-DAY(CA566))/VLOOKUP(MONTH(CA566),Meses!$B$3:$C$14,2,FALSE)*CD566,
"")</f>
        <v>544</v>
      </c>
      <c r="CD566" s="92">
        <f t="shared" si="26"/>
        <v>544</v>
      </c>
    </row>
    <row r="567" spans="1:82" ht="63" thickBot="1" x14ac:dyDescent="0.6">
      <c r="A567" s="19" t="s">
        <v>1466</v>
      </c>
      <c r="B567" s="19" t="s">
        <v>1509</v>
      </c>
      <c r="C567" s="19" t="s">
        <v>1510</v>
      </c>
      <c r="D567" s="19" t="s">
        <v>656</v>
      </c>
      <c r="E567" s="21">
        <v>45084</v>
      </c>
      <c r="F567" s="21">
        <v>45097.708148148151</v>
      </c>
      <c r="G567" s="21">
        <v>45094</v>
      </c>
      <c r="H567" s="21">
        <v>45103</v>
      </c>
      <c r="I567" s="22"/>
      <c r="J567" s="22"/>
      <c r="K567" s="22">
        <v>0</v>
      </c>
      <c r="L567" s="50"/>
      <c r="M567" s="22"/>
      <c r="N567" s="22"/>
      <c r="O567" s="19" t="s">
        <v>199</v>
      </c>
      <c r="P567" s="19" t="s">
        <v>199</v>
      </c>
      <c r="Q567" s="19" t="s">
        <v>55</v>
      </c>
      <c r="R567" s="49">
        <v>16920</v>
      </c>
      <c r="S567" s="19" t="s">
        <v>145</v>
      </c>
      <c r="T567" s="19" t="s">
        <v>145</v>
      </c>
      <c r="U567" s="19" t="e">
        <v>#NAME?</v>
      </c>
      <c r="V567" s="19" t="s">
        <v>80</v>
      </c>
      <c r="W567" s="19" t="s">
        <v>129</v>
      </c>
      <c r="X567" s="23">
        <v>-9</v>
      </c>
      <c r="Y567" s="23">
        <v>-2</v>
      </c>
      <c r="Z567" s="23">
        <v>-9</v>
      </c>
      <c r="AA567" s="23">
        <v>-9</v>
      </c>
      <c r="AB567" s="19" t="s">
        <v>58</v>
      </c>
      <c r="AC567" s="23">
        <v>-6</v>
      </c>
      <c r="AD567" s="19" t="s">
        <v>58</v>
      </c>
      <c r="AE567" s="23">
        <v>-4</v>
      </c>
      <c r="AF567" s="19" t="s">
        <v>58</v>
      </c>
      <c r="AG567" s="23">
        <v>-4</v>
      </c>
      <c r="AH567" s="22">
        <v>0</v>
      </c>
      <c r="AI567" s="19">
        <v>-45084</v>
      </c>
      <c r="AJ567" s="19">
        <v>9</v>
      </c>
      <c r="AK567" s="19">
        <v>-45103</v>
      </c>
      <c r="AL567" s="19" t="s">
        <v>15</v>
      </c>
      <c r="AM567" s="22">
        <v>0</v>
      </c>
      <c r="AN567" s="22" t="s">
        <v>4513</v>
      </c>
      <c r="AO567" s="22"/>
      <c r="AP567" s="19" t="s">
        <v>530</v>
      </c>
      <c r="AQ567" s="19" t="s">
        <v>140</v>
      </c>
      <c r="AR567" s="19" t="s">
        <v>94</v>
      </c>
      <c r="AS567" s="19" t="s">
        <v>55</v>
      </c>
      <c r="AT567" s="19" t="s">
        <v>659</v>
      </c>
      <c r="AU567" s="19" t="s">
        <v>132</v>
      </c>
      <c r="AV567" s="19" t="s">
        <v>679</v>
      </c>
      <c r="AW567" s="19" t="s">
        <v>3130</v>
      </c>
      <c r="AX567" s="19" t="s">
        <v>1557</v>
      </c>
      <c r="AY567" s="19" t="s">
        <v>55</v>
      </c>
      <c r="AZ567" s="19" t="s">
        <v>3830</v>
      </c>
      <c r="BA567" s="22">
        <v>0</v>
      </c>
      <c r="BB567" s="22"/>
      <c r="BC567" s="22"/>
      <c r="BD567" s="19" t="s">
        <v>653</v>
      </c>
      <c r="BE567" s="19" t="s">
        <v>651</v>
      </c>
      <c r="BF567" s="19" t="s">
        <v>652</v>
      </c>
      <c r="BG567" s="19" t="s">
        <v>55</v>
      </c>
      <c r="BH567" s="19" t="s">
        <v>4513</v>
      </c>
      <c r="BI567" s="22" t="s">
        <v>4513</v>
      </c>
      <c r="BJ567" s="22"/>
      <c r="BK567" s="22"/>
      <c r="BL567" s="19" t="s">
        <v>4513</v>
      </c>
      <c r="BM567" s="32" t="s">
        <v>4513</v>
      </c>
      <c r="BN567" s="22" t="s">
        <v>4513</v>
      </c>
      <c r="BO567" s="19" t="s">
        <v>3842</v>
      </c>
      <c r="BP567" s="22"/>
      <c r="BQ567" s="19" t="s">
        <v>64</v>
      </c>
      <c r="BR567" s="22"/>
      <c r="BS567" s="22"/>
      <c r="BT567" s="22"/>
      <c r="BU567" s="19">
        <v>238</v>
      </c>
      <c r="BV567" s="19" t="s">
        <v>4694</v>
      </c>
      <c r="BW567" s="19" t="s">
        <v>3837</v>
      </c>
      <c r="BX567" s="22"/>
      <c r="BY567" s="95" t="str">
        <f>IFERROR(
IF(OR(AZ567="anulado",AZ567="stand by"),CONCATENATE(AZ567,": ",AT567),
IF(OR(YEAR(BA567)=2022,YEAR(BA567)=2023),CONCATENATE("Se activó en ",YEAR(BA567)),
IF(AND(OR(AZ567="En proceso",AZ567="facturando"),AND(AV567="-",BA567="")),"Por revisar",
IF(BA567="",IF(AV567="NUEVAS",CONCATENATE("Estado: ",AZ567,", ",AV567),
IF(AX567=Meses!$A$3,"Por revisar",
IF(AT567="","Sin registro","En programación Frcst."))),"En programación")))),
"Error")</f>
        <v>En programación</v>
      </c>
      <c r="BZ567" s="14" t="str">
        <f t="shared" si="24"/>
        <v/>
      </c>
      <c r="CA567" s="95">
        <f>IF(BY567="En programación Frcst.",VLOOKUP(AX567,Meses!$A$1:$H$14,3+HLOOKUP(Cronograma!AV567,Meses!$D$1:$G$2,2,FALSE),FALSE),
IF(BY567="En programación",BA567,""))</f>
        <v>0</v>
      </c>
      <c r="CB567" s="95" t="str">
        <f t="shared" si="25"/>
        <v>1900/1</v>
      </c>
      <c r="CC567" s="91">
        <f>IFERROR(
(VLOOKUP(MONTH(CA567),Meses!$B$3:$C$14,2,FALSE)-DAY(CA567))/VLOOKUP(MONTH(CA567),Meses!$B$3:$C$14,2,FALSE)*CD567,
"")</f>
        <v>16920</v>
      </c>
      <c r="CD567" s="92">
        <f t="shared" si="26"/>
        <v>16920</v>
      </c>
    </row>
    <row r="568" spans="1:82" ht="63" thickBot="1" x14ac:dyDescent="0.6">
      <c r="A568" s="25" t="s">
        <v>1466</v>
      </c>
      <c r="B568" s="25" t="s">
        <v>1511</v>
      </c>
      <c r="C568" s="25" t="s">
        <v>1512</v>
      </c>
      <c r="D568" s="31" t="s">
        <v>351</v>
      </c>
      <c r="E568" s="26">
        <v>45084</v>
      </c>
      <c r="F568" s="26">
        <v>45097.707129629627</v>
      </c>
      <c r="G568" s="26">
        <v>45094</v>
      </c>
      <c r="H568" s="26">
        <v>45103</v>
      </c>
      <c r="I568" s="21">
        <v>45189</v>
      </c>
      <c r="J568" s="21">
        <v>45189</v>
      </c>
      <c r="K568" s="119" t="s">
        <v>4580</v>
      </c>
      <c r="L568" s="50"/>
      <c r="M568" s="22"/>
      <c r="N568" s="22"/>
      <c r="O568" s="19" t="s">
        <v>199</v>
      </c>
      <c r="P568" s="19" t="s">
        <v>199</v>
      </c>
      <c r="Q568" s="19" t="s">
        <v>55</v>
      </c>
      <c r="R568" s="49">
        <v>20160</v>
      </c>
      <c r="S568" s="25" t="s">
        <v>4614</v>
      </c>
      <c r="T568" s="25" t="s">
        <v>4614</v>
      </c>
      <c r="U568" s="25" t="e">
        <v>#NAME?</v>
      </c>
      <c r="V568" s="25" t="s">
        <v>136</v>
      </c>
      <c r="W568" s="25" t="s">
        <v>74</v>
      </c>
      <c r="X568" s="23">
        <v>45175</v>
      </c>
      <c r="Y568" s="23">
        <v>45182</v>
      </c>
      <c r="Z568" s="23">
        <v>45175</v>
      </c>
      <c r="AA568" s="23">
        <v>45175</v>
      </c>
      <c r="AB568" s="25" t="s">
        <v>58</v>
      </c>
      <c r="AC568" s="23">
        <v>45178</v>
      </c>
      <c r="AD568" s="23">
        <v>45180</v>
      </c>
      <c r="AE568" s="23">
        <v>45185</v>
      </c>
      <c r="AF568" s="25" t="s">
        <v>58</v>
      </c>
      <c r="AG568" s="23">
        <v>45185</v>
      </c>
      <c r="AH568" s="26">
        <v>45189</v>
      </c>
      <c r="AI568" s="25">
        <v>105</v>
      </c>
      <c r="AJ568" s="25">
        <v>9</v>
      </c>
      <c r="AK568" s="25">
        <v>86</v>
      </c>
      <c r="AL568" s="25" t="s">
        <v>15</v>
      </c>
      <c r="AM568" s="25" t="s">
        <v>4582</v>
      </c>
      <c r="AN568" s="25">
        <v>20</v>
      </c>
      <c r="AO568" s="27"/>
      <c r="AP568" s="25" t="s">
        <v>201</v>
      </c>
      <c r="AQ568" s="25" t="s">
        <v>140</v>
      </c>
      <c r="AR568" s="25" t="s">
        <v>237</v>
      </c>
      <c r="AS568" s="25" t="s">
        <v>55</v>
      </c>
      <c r="AT568" s="25" t="s">
        <v>353</v>
      </c>
      <c r="AU568" s="25" t="s">
        <v>132</v>
      </c>
      <c r="AV568" s="25" t="s">
        <v>679</v>
      </c>
      <c r="AW568" s="25" t="s">
        <v>3130</v>
      </c>
      <c r="AX568" s="25" t="s">
        <v>1557</v>
      </c>
      <c r="AY568" s="25" t="s">
        <v>55</v>
      </c>
      <c r="AZ568" s="25" t="s">
        <v>3830</v>
      </c>
      <c r="BA568" s="27">
        <v>0</v>
      </c>
      <c r="BB568" s="27"/>
      <c r="BC568" s="27"/>
      <c r="BD568" s="25" t="s">
        <v>63</v>
      </c>
      <c r="BE568" s="25" t="s">
        <v>63</v>
      </c>
      <c r="BF568" s="25" t="s">
        <v>680</v>
      </c>
      <c r="BG568" s="25" t="s">
        <v>64</v>
      </c>
      <c r="BH568" s="25" t="s">
        <v>4513</v>
      </c>
      <c r="BI568" s="39" t="s">
        <v>4513</v>
      </c>
      <c r="BJ568" s="27"/>
      <c r="BK568" s="27"/>
      <c r="BL568" s="25" t="s">
        <v>4513</v>
      </c>
      <c r="BM568" s="36" t="s">
        <v>4513</v>
      </c>
      <c r="BN568" s="27" t="s">
        <v>4513</v>
      </c>
      <c r="BO568" s="25" t="s">
        <v>3844</v>
      </c>
      <c r="BP568" s="27"/>
      <c r="BQ568" s="25" t="s">
        <v>64</v>
      </c>
      <c r="BR568" s="27"/>
      <c r="BS568" s="27"/>
      <c r="BT568" s="25">
        <v>105</v>
      </c>
      <c r="BU568" s="25">
        <v>238</v>
      </c>
      <c r="BV568" s="25" t="s">
        <v>4694</v>
      </c>
      <c r="BW568" s="25" t="s">
        <v>3839</v>
      </c>
      <c r="BX568" s="25">
        <v>2023</v>
      </c>
      <c r="BY568" s="95" t="str">
        <f>IFERROR(
IF(OR(AZ568="anulado",AZ568="stand by"),CONCATENATE(AZ568,": ",AT568),
IF(OR(YEAR(BA568)=2022,YEAR(BA568)=2023),CONCATENATE("Se activó en ",YEAR(BA568)),
IF(AND(OR(AZ568="En proceso",AZ568="facturando"),AND(AV568="-",BA568="")),"Por revisar",
IF(BA568="",IF(AV568="NUEVAS",CONCATENATE("Estado: ",AZ568,", ",AV568),
IF(AX568=Meses!$A$3,"Por revisar",
IF(AT568="","Sin registro","En programación Frcst."))),"En programación")))),
"Error")</f>
        <v>En programación</v>
      </c>
      <c r="BZ568" s="14" t="str">
        <f t="shared" si="24"/>
        <v/>
      </c>
      <c r="CA568" s="95">
        <f>IF(BY568="En programación Frcst.",VLOOKUP(AX568,Meses!$A$1:$H$14,3+HLOOKUP(Cronograma!AV568,Meses!$D$1:$G$2,2,FALSE),FALSE),
IF(BY568="En programación",BA568,""))</f>
        <v>0</v>
      </c>
      <c r="CB568" s="95" t="str">
        <f t="shared" si="25"/>
        <v>1900/1</v>
      </c>
      <c r="CC568" s="91">
        <f>IFERROR(
(VLOOKUP(MONTH(CA568),Meses!$B$3:$C$14,2,FALSE)-DAY(CA568))/VLOOKUP(MONTH(CA568),Meses!$B$3:$C$14,2,FALSE)*CD568,
"")</f>
        <v>20160</v>
      </c>
      <c r="CD568" s="92">
        <f t="shared" si="26"/>
        <v>20160</v>
      </c>
    </row>
    <row r="569" spans="1:82" ht="63" thickBot="1" x14ac:dyDescent="0.6">
      <c r="A569" s="19" t="s">
        <v>1466</v>
      </c>
      <c r="B569" s="19" t="s">
        <v>1513</v>
      </c>
      <c r="C569" s="19" t="s">
        <v>1514</v>
      </c>
      <c r="D569" s="19" t="s">
        <v>53</v>
      </c>
      <c r="E569" s="21">
        <v>45084</v>
      </c>
      <c r="F569" s="21">
        <v>45097.706076388888</v>
      </c>
      <c r="G569" s="21">
        <v>45094</v>
      </c>
      <c r="H569" s="21">
        <v>45103</v>
      </c>
      <c r="I569" s="21">
        <v>45190</v>
      </c>
      <c r="J569" s="21">
        <v>45190</v>
      </c>
      <c r="K569" s="119" t="s">
        <v>4580</v>
      </c>
      <c r="L569" s="49">
        <v>2024012411</v>
      </c>
      <c r="M569" s="21">
        <v>45322</v>
      </c>
      <c r="N569" s="21">
        <v>45323</v>
      </c>
      <c r="O569" s="19" t="s">
        <v>199</v>
      </c>
      <c r="P569" s="19" t="s">
        <v>199</v>
      </c>
      <c r="Q569" s="19" t="s">
        <v>55</v>
      </c>
      <c r="R569" s="49">
        <v>19915</v>
      </c>
      <c r="S569" s="19" t="s">
        <v>4614</v>
      </c>
      <c r="T569" s="19" t="s">
        <v>4614</v>
      </c>
      <c r="U569" s="19" t="e">
        <v>#NAME?</v>
      </c>
      <c r="V569" s="19" t="s">
        <v>136</v>
      </c>
      <c r="W569" s="19" t="s">
        <v>74</v>
      </c>
      <c r="X569" s="23">
        <v>45176</v>
      </c>
      <c r="Y569" s="23">
        <v>45183</v>
      </c>
      <c r="Z569" s="23">
        <v>45176</v>
      </c>
      <c r="AA569" s="23">
        <v>45176</v>
      </c>
      <c r="AB569" s="19" t="s">
        <v>58</v>
      </c>
      <c r="AC569" s="23">
        <v>45179</v>
      </c>
      <c r="AD569" s="23">
        <v>45181</v>
      </c>
      <c r="AE569" s="23">
        <v>45186</v>
      </c>
      <c r="AF569" s="19" t="s">
        <v>58</v>
      </c>
      <c r="AG569" s="23">
        <v>45186</v>
      </c>
      <c r="AH569" s="21">
        <v>45190</v>
      </c>
      <c r="AI569" s="19">
        <v>106</v>
      </c>
      <c r="AJ569" s="19">
        <v>9</v>
      </c>
      <c r="AK569" s="19">
        <v>87</v>
      </c>
      <c r="AL569" s="19" t="s">
        <v>15</v>
      </c>
      <c r="AM569" s="19" t="s">
        <v>4582</v>
      </c>
      <c r="AN569" s="19">
        <v>21</v>
      </c>
      <c r="AO569" s="22"/>
      <c r="AP569" s="19" t="s">
        <v>201</v>
      </c>
      <c r="AQ569" s="19" t="s">
        <v>140</v>
      </c>
      <c r="AR569" s="19" t="s">
        <v>237</v>
      </c>
      <c r="AS569" s="19" t="s">
        <v>55</v>
      </c>
      <c r="AT569" s="19" t="s">
        <v>61</v>
      </c>
      <c r="AU569" s="19" t="s">
        <v>132</v>
      </c>
      <c r="AV569" s="19" t="s">
        <v>354</v>
      </c>
      <c r="AW569" s="19" t="s">
        <v>355</v>
      </c>
      <c r="AX569" s="19" t="s">
        <v>356</v>
      </c>
      <c r="AY569" s="19" t="s">
        <v>55</v>
      </c>
      <c r="AZ569" s="19" t="s">
        <v>3822</v>
      </c>
      <c r="BA569" s="21">
        <v>45323</v>
      </c>
      <c r="BB569" s="22">
        <v>2</v>
      </c>
      <c r="BC569" s="22">
        <v>2024</v>
      </c>
      <c r="BD569" s="19" t="s">
        <v>63</v>
      </c>
      <c r="BE569" s="19" t="s">
        <v>63</v>
      </c>
      <c r="BF569" s="19" t="s">
        <v>680</v>
      </c>
      <c r="BG569" s="19" t="s">
        <v>64</v>
      </c>
      <c r="BH569" s="19" t="s">
        <v>4513</v>
      </c>
      <c r="BI569" s="48" t="s">
        <v>4513</v>
      </c>
      <c r="BJ569" s="22"/>
      <c r="BK569" s="22"/>
      <c r="BL569" s="19" t="s">
        <v>4513</v>
      </c>
      <c r="BM569" s="32" t="s">
        <v>4513</v>
      </c>
      <c r="BN569" s="22" t="s">
        <v>4513</v>
      </c>
      <c r="BO569" s="19" t="s">
        <v>3844</v>
      </c>
      <c r="BP569" s="22"/>
      <c r="BQ569" s="19" t="s">
        <v>64</v>
      </c>
      <c r="BR569" s="22"/>
      <c r="BS569" s="22"/>
      <c r="BT569" s="19">
        <v>106</v>
      </c>
      <c r="BU569" s="19">
        <v>238</v>
      </c>
      <c r="BV569" s="19"/>
      <c r="BW569" s="19" t="s">
        <v>3823</v>
      </c>
      <c r="BX569" s="19">
        <v>2023</v>
      </c>
      <c r="BY569" s="95" t="str">
        <f>IFERROR(
IF(OR(AZ569="anulado",AZ569="stand by"),CONCATENATE(AZ569,": ",AT569),
IF(OR(YEAR(BA569)=2022,YEAR(BA569)=2023),CONCATENATE("Se activó en ",YEAR(BA569)),
IF(AND(OR(AZ569="En proceso",AZ569="facturando"),AND(AV569="-",BA569="")),"Por revisar",
IF(BA569="",IF(AV569="NUEVAS",CONCATENATE("Estado: ",AZ569,", ",AV569),
IF(AX569=Meses!$A$3,"Por revisar",
IF(AT569="","Sin registro","En programación Frcst."))),"En programación")))),
"Error")</f>
        <v>En programación</v>
      </c>
      <c r="BZ569" s="14" t="str">
        <f t="shared" si="24"/>
        <v/>
      </c>
      <c r="CA569" s="95">
        <f>IF(BY569="En programación Frcst.",VLOOKUP(AX569,Meses!$A$1:$H$14,3+HLOOKUP(Cronograma!AV569,Meses!$D$1:$G$2,2,FALSE),FALSE),
IF(BY569="En programación",BA569,""))</f>
        <v>45323</v>
      </c>
      <c r="CB569" s="95" t="str">
        <f t="shared" si="25"/>
        <v>2024/2</v>
      </c>
      <c r="CC569" s="91">
        <f>IFERROR(
(VLOOKUP(MONTH(CA569),Meses!$B$3:$C$14,2,FALSE)-DAY(CA569))/VLOOKUP(MONTH(CA569),Meses!$B$3:$C$14,2,FALSE)*CD569,
"")</f>
        <v>19228.275862068967</v>
      </c>
      <c r="CD569" s="92">
        <f t="shared" si="26"/>
        <v>19915</v>
      </c>
    </row>
    <row r="570" spans="1:82" ht="47.4" thickBot="1" x14ac:dyDescent="0.6">
      <c r="A570" s="25" t="s">
        <v>1466</v>
      </c>
      <c r="B570" s="25" t="s">
        <v>1515</v>
      </c>
      <c r="C570" s="25" t="s">
        <v>1516</v>
      </c>
      <c r="D570" s="31" t="s">
        <v>53</v>
      </c>
      <c r="E570" s="26">
        <v>45084</v>
      </c>
      <c r="F570" s="26">
        <v>45097.706724537027</v>
      </c>
      <c r="G570" s="26">
        <v>45094</v>
      </c>
      <c r="H570" s="26">
        <v>45103</v>
      </c>
      <c r="I570" s="21">
        <v>45195</v>
      </c>
      <c r="J570" s="21">
        <v>45195</v>
      </c>
      <c r="K570" s="119" t="s">
        <v>4580</v>
      </c>
      <c r="L570" s="49">
        <v>2024012416</v>
      </c>
      <c r="M570" s="21">
        <v>45309</v>
      </c>
      <c r="N570" s="21">
        <v>45323</v>
      </c>
      <c r="O570" s="19" t="s">
        <v>199</v>
      </c>
      <c r="P570" s="19" t="s">
        <v>199</v>
      </c>
      <c r="Q570" s="19" t="s">
        <v>55</v>
      </c>
      <c r="R570" s="49">
        <v>15360</v>
      </c>
      <c r="S570" s="25" t="s">
        <v>4611</v>
      </c>
      <c r="T570" s="25" t="s">
        <v>4611</v>
      </c>
      <c r="U570" s="25" t="e">
        <v>#NAME?</v>
      </c>
      <c r="V570" s="25" t="s">
        <v>136</v>
      </c>
      <c r="W570" s="25" t="s">
        <v>74</v>
      </c>
      <c r="X570" s="23">
        <v>45181</v>
      </c>
      <c r="Y570" s="23">
        <v>45188</v>
      </c>
      <c r="Z570" s="23">
        <v>45181</v>
      </c>
      <c r="AA570" s="23">
        <v>45181</v>
      </c>
      <c r="AB570" s="25" t="s">
        <v>58</v>
      </c>
      <c r="AC570" s="23">
        <v>45184</v>
      </c>
      <c r="AD570" s="23">
        <v>45186</v>
      </c>
      <c r="AE570" s="23">
        <v>45191</v>
      </c>
      <c r="AF570" s="25" t="s">
        <v>58</v>
      </c>
      <c r="AG570" s="23">
        <v>45191</v>
      </c>
      <c r="AH570" s="26">
        <v>45195</v>
      </c>
      <c r="AI570" s="25">
        <v>111</v>
      </c>
      <c r="AJ570" s="25">
        <v>9</v>
      </c>
      <c r="AK570" s="25">
        <v>92</v>
      </c>
      <c r="AL570" s="25" t="s">
        <v>15</v>
      </c>
      <c r="AM570" s="25" t="s">
        <v>4582</v>
      </c>
      <c r="AN570" s="25">
        <v>26</v>
      </c>
      <c r="AO570" s="27"/>
      <c r="AP570" s="25" t="s">
        <v>201</v>
      </c>
      <c r="AQ570" s="25" t="s">
        <v>140</v>
      </c>
      <c r="AR570" s="25" t="s">
        <v>94</v>
      </c>
      <c r="AS570" s="25" t="s">
        <v>55</v>
      </c>
      <c r="AT570" s="25" t="s">
        <v>61</v>
      </c>
      <c r="AU570" s="25" t="s">
        <v>132</v>
      </c>
      <c r="AV570" s="25" t="s">
        <v>354</v>
      </c>
      <c r="AW570" s="25" t="s">
        <v>355</v>
      </c>
      <c r="AX570" s="25" t="s">
        <v>356</v>
      </c>
      <c r="AY570" s="25" t="s">
        <v>55</v>
      </c>
      <c r="AZ570" s="25" t="s">
        <v>3822</v>
      </c>
      <c r="BA570" s="26">
        <v>45323</v>
      </c>
      <c r="BB570" s="27">
        <v>2</v>
      </c>
      <c r="BC570" s="27">
        <v>2024</v>
      </c>
      <c r="BD570" s="25" t="s">
        <v>63</v>
      </c>
      <c r="BE570" s="25" t="s">
        <v>63</v>
      </c>
      <c r="BF570" s="25" t="s">
        <v>680</v>
      </c>
      <c r="BG570" s="25" t="s">
        <v>64</v>
      </c>
      <c r="BH570" s="25" t="s">
        <v>4513</v>
      </c>
      <c r="BI570" s="39" t="s">
        <v>4513</v>
      </c>
      <c r="BJ570" s="27"/>
      <c r="BK570" s="27"/>
      <c r="BL570" s="25" t="s">
        <v>4513</v>
      </c>
      <c r="BM570" s="36" t="s">
        <v>4513</v>
      </c>
      <c r="BN570" s="27" t="s">
        <v>4513</v>
      </c>
      <c r="BO570" s="25" t="s">
        <v>3844</v>
      </c>
      <c r="BP570" s="27"/>
      <c r="BQ570" s="25" t="s">
        <v>64</v>
      </c>
      <c r="BR570" s="27"/>
      <c r="BS570" s="27"/>
      <c r="BT570" s="25">
        <v>111</v>
      </c>
      <c r="BU570" s="25">
        <v>238</v>
      </c>
      <c r="BV570" s="25"/>
      <c r="BW570" s="25" t="s">
        <v>3823</v>
      </c>
      <c r="BX570" s="25">
        <v>2023</v>
      </c>
      <c r="BY570" s="95" t="str">
        <f>IFERROR(
IF(OR(AZ570="anulado",AZ570="stand by"),CONCATENATE(AZ570,": ",AT570),
IF(OR(YEAR(BA570)=2022,YEAR(BA570)=2023),CONCATENATE("Se activó en ",YEAR(BA570)),
IF(AND(OR(AZ570="En proceso",AZ570="facturando"),AND(AV570="-",BA570="")),"Por revisar",
IF(BA570="",IF(AV570="NUEVAS",CONCATENATE("Estado: ",AZ570,", ",AV570),
IF(AX570=Meses!$A$3,"Por revisar",
IF(AT570="","Sin registro","En programación Frcst."))),"En programación")))),
"Error")</f>
        <v>En programación</v>
      </c>
      <c r="BZ570" s="14" t="str">
        <f t="shared" si="24"/>
        <v/>
      </c>
      <c r="CA570" s="95">
        <f>IF(BY570="En programación Frcst.",VLOOKUP(AX570,Meses!$A$1:$H$14,3+HLOOKUP(Cronograma!AV570,Meses!$D$1:$G$2,2,FALSE),FALSE),
IF(BY570="En programación",BA570,""))</f>
        <v>45323</v>
      </c>
      <c r="CB570" s="95" t="str">
        <f t="shared" si="25"/>
        <v>2024/2</v>
      </c>
      <c r="CC570" s="91">
        <f>IFERROR(
(VLOOKUP(MONTH(CA570),Meses!$B$3:$C$14,2,FALSE)-DAY(CA570))/VLOOKUP(MONTH(CA570),Meses!$B$3:$C$14,2,FALSE)*CD570,
"")</f>
        <v>14830.344827586208</v>
      </c>
      <c r="CD570" s="92">
        <f t="shared" si="26"/>
        <v>15360</v>
      </c>
    </row>
    <row r="571" spans="1:82" ht="31.8" thickBot="1" x14ac:dyDescent="0.6">
      <c r="A571" s="19" t="s">
        <v>1466</v>
      </c>
      <c r="B571" s="19" t="s">
        <v>1517</v>
      </c>
      <c r="C571" s="19" t="s">
        <v>1518</v>
      </c>
      <c r="D571" s="19" t="s">
        <v>53</v>
      </c>
      <c r="E571" s="21">
        <v>45084</v>
      </c>
      <c r="F571" s="21">
        <v>45153.690844907411</v>
      </c>
      <c r="G571" s="21">
        <v>45093</v>
      </c>
      <c r="H571" s="21">
        <v>45107</v>
      </c>
      <c r="I571" s="21">
        <v>45132</v>
      </c>
      <c r="J571" s="21">
        <v>45132</v>
      </c>
      <c r="K571" s="119" t="s">
        <v>4544</v>
      </c>
      <c r="L571" s="49">
        <v>2023071896</v>
      </c>
      <c r="M571" s="21">
        <v>45119</v>
      </c>
      <c r="N571" s="21">
        <v>45134</v>
      </c>
      <c r="O571" s="19" t="s">
        <v>54</v>
      </c>
      <c r="P571" s="19" t="s">
        <v>54</v>
      </c>
      <c r="Q571" s="19" t="s">
        <v>55</v>
      </c>
      <c r="R571" s="49">
        <v>12457</v>
      </c>
      <c r="S571" s="19" t="s">
        <v>4604</v>
      </c>
      <c r="T571" s="19" t="s">
        <v>4604</v>
      </c>
      <c r="U571" s="19" t="e">
        <v>#NAME?</v>
      </c>
      <c r="V571" s="19" t="s">
        <v>80</v>
      </c>
      <c r="W571" s="19" t="s">
        <v>68</v>
      </c>
      <c r="X571" s="23">
        <v>45118</v>
      </c>
      <c r="Y571" s="23">
        <v>45125</v>
      </c>
      <c r="Z571" s="23">
        <v>45118</v>
      </c>
      <c r="AA571" s="23">
        <v>45118</v>
      </c>
      <c r="AB571" s="19" t="s">
        <v>58</v>
      </c>
      <c r="AC571" s="23">
        <v>45121</v>
      </c>
      <c r="AD571" s="19" t="s">
        <v>58</v>
      </c>
      <c r="AE571" s="23">
        <v>45123</v>
      </c>
      <c r="AF571" s="23">
        <v>45125</v>
      </c>
      <c r="AG571" s="23">
        <v>45125</v>
      </c>
      <c r="AH571" s="21">
        <v>45132</v>
      </c>
      <c r="AI571" s="19">
        <v>48</v>
      </c>
      <c r="AJ571" s="19">
        <v>14</v>
      </c>
      <c r="AK571" s="19">
        <v>25</v>
      </c>
      <c r="AL571" s="19" t="s">
        <v>15</v>
      </c>
      <c r="AM571" s="19" t="s">
        <v>4546</v>
      </c>
      <c r="AN571" s="19">
        <v>25</v>
      </c>
      <c r="AO571" s="22"/>
      <c r="AP571" s="19" t="s">
        <v>82</v>
      </c>
      <c r="AQ571" s="19" t="s">
        <v>82</v>
      </c>
      <c r="AR571" s="19" t="s">
        <v>94</v>
      </c>
      <c r="AS571" s="19" t="s">
        <v>55</v>
      </c>
      <c r="AT571" s="19" t="s">
        <v>61</v>
      </c>
      <c r="AU571" s="19" t="s">
        <v>62</v>
      </c>
      <c r="AV571" s="19" t="s">
        <v>63</v>
      </c>
      <c r="AW571" s="19" t="s">
        <v>63</v>
      </c>
      <c r="AX571" s="19" t="s">
        <v>63</v>
      </c>
      <c r="AY571" s="19" t="s">
        <v>64</v>
      </c>
      <c r="AZ571" s="19" t="s">
        <v>3822</v>
      </c>
      <c r="BA571" s="21">
        <v>45134</v>
      </c>
      <c r="BB571" s="19">
        <v>7</v>
      </c>
      <c r="BC571" s="19">
        <v>2023</v>
      </c>
      <c r="BD571" s="19" t="s">
        <v>63</v>
      </c>
      <c r="BE571" s="19" t="s">
        <v>63</v>
      </c>
      <c r="BF571" s="19" t="s">
        <v>63</v>
      </c>
      <c r="BG571" s="19" t="s">
        <v>64</v>
      </c>
      <c r="BH571" s="22" t="s">
        <v>4513</v>
      </c>
      <c r="BI571" s="22" t="s">
        <v>4513</v>
      </c>
      <c r="BJ571" s="22"/>
      <c r="BK571" s="22"/>
      <c r="BL571" s="19" t="s">
        <v>4513</v>
      </c>
      <c r="BM571" s="22" t="s">
        <v>4513</v>
      </c>
      <c r="BN571" s="22" t="s">
        <v>4513</v>
      </c>
      <c r="BO571" s="22"/>
      <c r="BP571" s="22"/>
      <c r="BQ571" s="19" t="s">
        <v>64</v>
      </c>
      <c r="BR571" s="22"/>
      <c r="BS571" s="22"/>
      <c r="BT571" s="19">
        <v>48</v>
      </c>
      <c r="BU571" s="22"/>
      <c r="BV571" s="19"/>
      <c r="BW571" s="19"/>
      <c r="BX571" s="19">
        <v>2023</v>
      </c>
      <c r="BY571" s="95" t="str">
        <f>IFERROR(
IF(OR(AZ571="anulado",AZ571="stand by"),CONCATENATE(AZ571,": ",AT571),
IF(OR(YEAR(BA571)=2022,YEAR(BA571)=2023),CONCATENATE("Se activó en ",YEAR(BA571)),
IF(AND(OR(AZ571="En proceso",AZ571="facturando"),AND(AV571="-",BA571="")),"Por revisar",
IF(BA571="",IF(AV571="NUEVAS",CONCATENATE("Estado: ",AZ571,", ",AV571),
IF(AX571=Meses!$A$3,"Por revisar",
IF(AT571="","Sin registro","En programación Frcst."))),"En programación")))),
"Error")</f>
        <v>Se activó en 2023</v>
      </c>
      <c r="BZ571" s="14" t="str">
        <f t="shared" si="24"/>
        <v/>
      </c>
      <c r="CA571" s="95" t="str">
        <f>IF(BY571="En programación Frcst.",VLOOKUP(AX571,Meses!$A$1:$H$14,3+HLOOKUP(Cronograma!AV571,Meses!$D$1:$G$2,2,FALSE),FALSE),
IF(BY571="En programación",BA571,""))</f>
        <v/>
      </c>
      <c r="CB571" s="95" t="str">
        <f t="shared" si="25"/>
        <v/>
      </c>
      <c r="CC571" s="91" t="str">
        <f>IFERROR(
(VLOOKUP(MONTH(CA571),Meses!$B$3:$C$14,2,FALSE)-DAY(CA571))/VLOOKUP(MONTH(CA571),Meses!$B$3:$C$14,2,FALSE)*CD571,
"")</f>
        <v/>
      </c>
      <c r="CD571" s="92">
        <f t="shared" si="26"/>
        <v>12457</v>
      </c>
    </row>
    <row r="572" spans="1:82" ht="31.8" thickBot="1" x14ac:dyDescent="0.6">
      <c r="A572" s="25" t="s">
        <v>1466</v>
      </c>
      <c r="B572" s="25" t="s">
        <v>1519</v>
      </c>
      <c r="C572" s="25" t="s">
        <v>1520</v>
      </c>
      <c r="D572" s="25" t="s">
        <v>53</v>
      </c>
      <c r="E572" s="26">
        <v>45084</v>
      </c>
      <c r="F572" s="26">
        <v>45154.378680555557</v>
      </c>
      <c r="G572" s="26">
        <v>45093</v>
      </c>
      <c r="H572" s="26">
        <v>45107</v>
      </c>
      <c r="I572" s="21">
        <v>45132</v>
      </c>
      <c r="J572" s="21">
        <v>45132</v>
      </c>
      <c r="K572" s="119" t="s">
        <v>4544</v>
      </c>
      <c r="L572" s="49">
        <v>2023074238</v>
      </c>
      <c r="M572" s="21">
        <v>45138</v>
      </c>
      <c r="N572" s="21">
        <v>45155</v>
      </c>
      <c r="O572" s="19" t="s">
        <v>54</v>
      </c>
      <c r="P572" s="19" t="s">
        <v>54</v>
      </c>
      <c r="Q572" s="19" t="s">
        <v>55</v>
      </c>
      <c r="R572" s="49">
        <v>12176</v>
      </c>
      <c r="S572" s="25" t="s">
        <v>4604</v>
      </c>
      <c r="T572" s="25" t="s">
        <v>4604</v>
      </c>
      <c r="U572" s="25" t="e">
        <v>#NAME?</v>
      </c>
      <c r="V572" s="25" t="s">
        <v>80</v>
      </c>
      <c r="W572" s="25" t="s">
        <v>68</v>
      </c>
      <c r="X572" s="23">
        <v>45118</v>
      </c>
      <c r="Y572" s="23">
        <v>45125</v>
      </c>
      <c r="Z572" s="23">
        <v>45118</v>
      </c>
      <c r="AA572" s="23">
        <v>45118</v>
      </c>
      <c r="AB572" s="25" t="s">
        <v>58</v>
      </c>
      <c r="AC572" s="23">
        <v>45121</v>
      </c>
      <c r="AD572" s="25" t="s">
        <v>58</v>
      </c>
      <c r="AE572" s="23">
        <v>45123</v>
      </c>
      <c r="AF572" s="23">
        <v>45125</v>
      </c>
      <c r="AG572" s="23">
        <v>45125</v>
      </c>
      <c r="AH572" s="26">
        <v>45132</v>
      </c>
      <c r="AI572" s="25">
        <v>48</v>
      </c>
      <c r="AJ572" s="25">
        <v>14</v>
      </c>
      <c r="AK572" s="25">
        <v>25</v>
      </c>
      <c r="AL572" s="25" t="s">
        <v>15</v>
      </c>
      <c r="AM572" s="25" t="s">
        <v>4546</v>
      </c>
      <c r="AN572" s="25">
        <v>25</v>
      </c>
      <c r="AO572" s="27"/>
      <c r="AP572" s="25" t="s">
        <v>82</v>
      </c>
      <c r="AQ572" s="25" t="s">
        <v>82</v>
      </c>
      <c r="AR572" s="25" t="s">
        <v>94</v>
      </c>
      <c r="AS572" s="25" t="s">
        <v>55</v>
      </c>
      <c r="AT572" s="25" t="s">
        <v>61</v>
      </c>
      <c r="AU572" s="25" t="s">
        <v>62</v>
      </c>
      <c r="AV572" s="25" t="s">
        <v>63</v>
      </c>
      <c r="AW572" s="25" t="s">
        <v>63</v>
      </c>
      <c r="AX572" s="25" t="s">
        <v>63</v>
      </c>
      <c r="AY572" s="25" t="s">
        <v>64</v>
      </c>
      <c r="AZ572" s="25" t="s">
        <v>3822</v>
      </c>
      <c r="BA572" s="26">
        <v>45155</v>
      </c>
      <c r="BB572" s="25">
        <v>8</v>
      </c>
      <c r="BC572" s="25">
        <v>2023</v>
      </c>
      <c r="BD572" s="25" t="s">
        <v>63</v>
      </c>
      <c r="BE572" s="25" t="s">
        <v>63</v>
      </c>
      <c r="BF572" s="25" t="s">
        <v>63</v>
      </c>
      <c r="BG572" s="25" t="s">
        <v>64</v>
      </c>
      <c r="BH572" s="27" t="s">
        <v>4513</v>
      </c>
      <c r="BI572" s="27" t="s">
        <v>4513</v>
      </c>
      <c r="BJ572" s="27"/>
      <c r="BK572" s="27"/>
      <c r="BL572" s="25" t="s">
        <v>4513</v>
      </c>
      <c r="BM572" s="27" t="s">
        <v>4513</v>
      </c>
      <c r="BN572" s="27" t="s">
        <v>4513</v>
      </c>
      <c r="BO572" s="27"/>
      <c r="BP572" s="27"/>
      <c r="BQ572" s="25" t="s">
        <v>64</v>
      </c>
      <c r="BR572" s="27"/>
      <c r="BS572" s="27"/>
      <c r="BT572" s="25">
        <v>48</v>
      </c>
      <c r="BU572" s="27"/>
      <c r="BV572" s="25"/>
      <c r="BW572" s="25"/>
      <c r="BX572" s="25">
        <v>2023</v>
      </c>
      <c r="BY572" s="95" t="str">
        <f>IFERROR(
IF(OR(AZ572="anulado",AZ572="stand by"),CONCATENATE(AZ572,": ",AT572),
IF(OR(YEAR(BA572)=2022,YEAR(BA572)=2023),CONCATENATE("Se activó en ",YEAR(BA572)),
IF(AND(OR(AZ572="En proceso",AZ572="facturando"),AND(AV572="-",BA572="")),"Por revisar",
IF(BA572="",IF(AV572="NUEVAS",CONCATENATE("Estado: ",AZ572,", ",AV572),
IF(AX572=Meses!$A$3,"Por revisar",
IF(AT572="","Sin registro","En programación Frcst."))),"En programación")))),
"Error")</f>
        <v>Se activó en 2023</v>
      </c>
      <c r="BZ572" s="14" t="str">
        <f t="shared" si="24"/>
        <v/>
      </c>
      <c r="CA572" s="95" t="str">
        <f>IF(BY572="En programación Frcst.",VLOOKUP(AX572,Meses!$A$1:$H$14,3+HLOOKUP(Cronograma!AV572,Meses!$D$1:$G$2,2,FALSE),FALSE),
IF(BY572="En programación",BA572,""))</f>
        <v/>
      </c>
      <c r="CB572" s="95" t="str">
        <f t="shared" si="25"/>
        <v/>
      </c>
      <c r="CC572" s="91" t="str">
        <f>IFERROR(
(VLOOKUP(MONTH(CA572),Meses!$B$3:$C$14,2,FALSE)-DAY(CA572))/VLOOKUP(MONTH(CA572),Meses!$B$3:$C$14,2,FALSE)*CD572,
"")</f>
        <v/>
      </c>
      <c r="CD572" s="92">
        <f t="shared" si="26"/>
        <v>12176</v>
      </c>
    </row>
    <row r="573" spans="1:82" ht="63" thickBot="1" x14ac:dyDescent="0.6">
      <c r="A573" s="19" t="s">
        <v>1466</v>
      </c>
      <c r="B573" s="19" t="s">
        <v>1521</v>
      </c>
      <c r="C573" s="19" t="s">
        <v>1522</v>
      </c>
      <c r="D573" s="19" t="s">
        <v>656</v>
      </c>
      <c r="E573" s="21">
        <v>45084</v>
      </c>
      <c r="F573" s="21">
        <v>45097.715868055559</v>
      </c>
      <c r="G573" s="21">
        <v>45093</v>
      </c>
      <c r="H573" s="21">
        <v>45103</v>
      </c>
      <c r="I573" s="22"/>
      <c r="J573" s="22"/>
      <c r="K573" s="22">
        <v>0</v>
      </c>
      <c r="L573" s="50"/>
      <c r="M573" s="22"/>
      <c r="N573" s="22"/>
      <c r="O573" s="19" t="s">
        <v>657</v>
      </c>
      <c r="P573" s="19" t="s">
        <v>657</v>
      </c>
      <c r="Q573" s="19" t="s">
        <v>55</v>
      </c>
      <c r="R573" s="49">
        <v>15199</v>
      </c>
      <c r="S573" s="19" t="s">
        <v>145</v>
      </c>
      <c r="T573" s="19" t="s">
        <v>145</v>
      </c>
      <c r="U573" s="19" t="e">
        <v>#NAME?</v>
      </c>
      <c r="V573" s="19" t="s">
        <v>80</v>
      </c>
      <c r="W573" s="19" t="s">
        <v>129</v>
      </c>
      <c r="X573" s="23">
        <v>-9</v>
      </c>
      <c r="Y573" s="23">
        <v>-2</v>
      </c>
      <c r="Z573" s="23">
        <v>-9</v>
      </c>
      <c r="AA573" s="23">
        <v>-9</v>
      </c>
      <c r="AB573" s="19" t="s">
        <v>58</v>
      </c>
      <c r="AC573" s="23">
        <v>-6</v>
      </c>
      <c r="AD573" s="19" t="s">
        <v>58</v>
      </c>
      <c r="AE573" s="23">
        <v>-4</v>
      </c>
      <c r="AF573" s="19" t="s">
        <v>58</v>
      </c>
      <c r="AG573" s="23">
        <v>-4</v>
      </c>
      <c r="AH573" s="22">
        <v>0</v>
      </c>
      <c r="AI573" s="19">
        <v>-45084</v>
      </c>
      <c r="AJ573" s="19">
        <v>10</v>
      </c>
      <c r="AK573" s="19">
        <v>-45103</v>
      </c>
      <c r="AL573" s="19" t="s">
        <v>15</v>
      </c>
      <c r="AM573" s="22">
        <v>0</v>
      </c>
      <c r="AN573" s="22" t="s">
        <v>4513</v>
      </c>
      <c r="AO573" s="22"/>
      <c r="AP573" s="19" t="s">
        <v>658</v>
      </c>
      <c r="AQ573" s="19" t="s">
        <v>451</v>
      </c>
      <c r="AR573" s="19" t="s">
        <v>94</v>
      </c>
      <c r="AS573" s="19" t="s">
        <v>55</v>
      </c>
      <c r="AT573" s="19" t="s">
        <v>659</v>
      </c>
      <c r="AU573" s="19" t="s">
        <v>132</v>
      </c>
      <c r="AV573" s="19" t="s">
        <v>354</v>
      </c>
      <c r="AW573" s="19" t="s">
        <v>2274</v>
      </c>
      <c r="AX573" s="19" t="s">
        <v>2205</v>
      </c>
      <c r="AY573" s="19" t="s">
        <v>55</v>
      </c>
      <c r="AZ573" s="19" t="s">
        <v>3830</v>
      </c>
      <c r="BA573" s="22">
        <v>0</v>
      </c>
      <c r="BB573" s="22"/>
      <c r="BC573" s="22"/>
      <c r="BD573" s="19" t="s">
        <v>1557</v>
      </c>
      <c r="BE573" s="19" t="s">
        <v>651</v>
      </c>
      <c r="BF573" s="19" t="s">
        <v>2222</v>
      </c>
      <c r="BG573" s="19" t="s">
        <v>55</v>
      </c>
      <c r="BH573" s="19" t="s">
        <v>4513</v>
      </c>
      <c r="BI573" s="24" t="s">
        <v>4513</v>
      </c>
      <c r="BJ573" s="22"/>
      <c r="BK573" s="22"/>
      <c r="BL573" s="22" t="s">
        <v>4513</v>
      </c>
      <c r="BM573" s="32" t="s">
        <v>4513</v>
      </c>
      <c r="BN573" s="22" t="s">
        <v>4513</v>
      </c>
      <c r="BO573" s="19" t="s">
        <v>3842</v>
      </c>
      <c r="BP573" s="22"/>
      <c r="BQ573" s="19" t="s">
        <v>64</v>
      </c>
      <c r="BR573" s="22"/>
      <c r="BS573" s="22"/>
      <c r="BT573" s="22"/>
      <c r="BU573" s="19">
        <v>238</v>
      </c>
      <c r="BV573" s="19" t="s">
        <v>4694</v>
      </c>
      <c r="BW573" s="19" t="s">
        <v>3837</v>
      </c>
      <c r="BX573" s="22"/>
      <c r="BY573" s="95" t="str">
        <f>IFERROR(
IF(OR(AZ573="anulado",AZ573="stand by"),CONCATENATE(AZ573,": ",AT573),
IF(OR(YEAR(BA573)=2022,YEAR(BA573)=2023),CONCATENATE("Se activó en ",YEAR(BA573)),
IF(AND(OR(AZ573="En proceso",AZ573="facturando"),AND(AV573="-",BA573="")),"Por revisar",
IF(BA573="",IF(AV573="NUEVAS",CONCATENATE("Estado: ",AZ573,", ",AV573),
IF(AX573=Meses!$A$3,"Por revisar",
IF(AT573="","Sin registro","En programación Frcst."))),"En programación")))),
"Error")</f>
        <v>En programación</v>
      </c>
      <c r="BZ573" s="14" t="str">
        <f t="shared" si="24"/>
        <v/>
      </c>
      <c r="CA573" s="95">
        <f>IF(BY573="En programación Frcst.",VLOOKUP(AX573,Meses!$A$1:$H$14,3+HLOOKUP(Cronograma!AV573,Meses!$D$1:$G$2,2,FALSE),FALSE),
IF(BY573="En programación",BA573,""))</f>
        <v>0</v>
      </c>
      <c r="CB573" s="95" t="str">
        <f t="shared" si="25"/>
        <v>1900/1</v>
      </c>
      <c r="CC573" s="91">
        <f>IFERROR(
(VLOOKUP(MONTH(CA573),Meses!$B$3:$C$14,2,FALSE)-DAY(CA573))/VLOOKUP(MONTH(CA573),Meses!$B$3:$C$14,2,FALSE)*CD573,
"")</f>
        <v>15199</v>
      </c>
      <c r="CD573" s="92">
        <f t="shared" si="26"/>
        <v>15199</v>
      </c>
    </row>
    <row r="574" spans="1:82" ht="63" thickBot="1" x14ac:dyDescent="0.6">
      <c r="A574" s="25" t="s">
        <v>1466</v>
      </c>
      <c r="B574" s="25" t="s">
        <v>1523</v>
      </c>
      <c r="C574" s="25" t="s">
        <v>1524</v>
      </c>
      <c r="D574" s="25" t="s">
        <v>936</v>
      </c>
      <c r="E574" s="26">
        <v>45084</v>
      </c>
      <c r="F574" s="26">
        <v>45097.716585648152</v>
      </c>
      <c r="G574" s="26">
        <v>45094</v>
      </c>
      <c r="H574" s="26">
        <v>45112</v>
      </c>
      <c r="I574" s="22"/>
      <c r="J574" s="22"/>
      <c r="K574" s="22">
        <v>0</v>
      </c>
      <c r="L574" s="50"/>
      <c r="M574" s="22"/>
      <c r="N574" s="22"/>
      <c r="O574" s="19" t="s">
        <v>547</v>
      </c>
      <c r="P574" s="19" t="s">
        <v>547</v>
      </c>
      <c r="Q574" s="19" t="s">
        <v>55</v>
      </c>
      <c r="R574" s="49">
        <v>11400</v>
      </c>
      <c r="S574" s="25" t="s">
        <v>145</v>
      </c>
      <c r="T574" s="25" t="s">
        <v>145</v>
      </c>
      <c r="U574" s="25" t="e">
        <v>#NAME?</v>
      </c>
      <c r="V574" s="25" t="s">
        <v>136</v>
      </c>
      <c r="W574" s="25" t="s">
        <v>155</v>
      </c>
      <c r="X574" s="23">
        <v>-19</v>
      </c>
      <c r="Y574" s="23">
        <v>-12</v>
      </c>
      <c r="Z574" s="23">
        <v>-19</v>
      </c>
      <c r="AA574" s="23">
        <v>-19</v>
      </c>
      <c r="AB574" s="25" t="s">
        <v>58</v>
      </c>
      <c r="AC574" s="23">
        <v>-16</v>
      </c>
      <c r="AD574" s="23">
        <v>-14</v>
      </c>
      <c r="AE574" s="23">
        <v>-9</v>
      </c>
      <c r="AF574" s="23">
        <v>-7</v>
      </c>
      <c r="AG574" s="23">
        <v>-7</v>
      </c>
      <c r="AH574" s="27">
        <v>0</v>
      </c>
      <c r="AI574" s="25">
        <v>-45084</v>
      </c>
      <c r="AJ574" s="25">
        <v>18</v>
      </c>
      <c r="AK574" s="25">
        <v>-45112</v>
      </c>
      <c r="AL574" s="25" t="s">
        <v>15</v>
      </c>
      <c r="AM574" s="27">
        <v>0</v>
      </c>
      <c r="AN574" s="27" t="s">
        <v>4513</v>
      </c>
      <c r="AO574" s="27"/>
      <c r="AP574" s="25" t="s">
        <v>549</v>
      </c>
      <c r="AQ574" s="25" t="s">
        <v>451</v>
      </c>
      <c r="AR574" s="25" t="s">
        <v>94</v>
      </c>
      <c r="AS574" s="25" t="s">
        <v>55</v>
      </c>
      <c r="AT574" s="25" t="s">
        <v>937</v>
      </c>
      <c r="AU574" s="25" t="s">
        <v>62</v>
      </c>
      <c r="AV574" s="25" t="s">
        <v>679</v>
      </c>
      <c r="AW574" s="25" t="s">
        <v>3130</v>
      </c>
      <c r="AX574" s="25" t="s">
        <v>1557</v>
      </c>
      <c r="AY574" s="25" t="s">
        <v>55</v>
      </c>
      <c r="AZ574" s="25" t="s">
        <v>3830</v>
      </c>
      <c r="BA574" s="27">
        <v>0</v>
      </c>
      <c r="BB574" s="27"/>
      <c r="BC574" s="27"/>
      <c r="BD574" s="25" t="s">
        <v>2205</v>
      </c>
      <c r="BE574" s="25" t="s">
        <v>651</v>
      </c>
      <c r="BF574" s="25" t="s">
        <v>3065</v>
      </c>
      <c r="BG574" s="25" t="s">
        <v>55</v>
      </c>
      <c r="BH574" s="25" t="s">
        <v>4513</v>
      </c>
      <c r="BI574" s="27" t="s">
        <v>4513</v>
      </c>
      <c r="BJ574" s="27"/>
      <c r="BK574" s="27"/>
      <c r="BL574" s="25" t="s">
        <v>4513</v>
      </c>
      <c r="BM574" s="36" t="s">
        <v>4513</v>
      </c>
      <c r="BN574" s="27" t="s">
        <v>4513</v>
      </c>
      <c r="BO574" s="25" t="s">
        <v>3865</v>
      </c>
      <c r="BP574" s="25" t="s">
        <v>3866</v>
      </c>
      <c r="BQ574" s="25" t="s">
        <v>64</v>
      </c>
      <c r="BR574" s="27"/>
      <c r="BS574" s="27"/>
      <c r="BT574" s="27"/>
      <c r="BU574" s="25">
        <v>238</v>
      </c>
      <c r="BV574" s="25" t="s">
        <v>4694</v>
      </c>
      <c r="BW574" s="25" t="s">
        <v>3837</v>
      </c>
      <c r="BX574" s="27"/>
      <c r="BY574" s="95" t="str">
        <f>IFERROR(
IF(OR(AZ574="anulado",AZ574="stand by"),CONCATENATE(AZ574,": ",AT574),
IF(OR(YEAR(BA574)=2022,YEAR(BA574)=2023),CONCATENATE("Se activó en ",YEAR(BA574)),
IF(AND(OR(AZ574="En proceso",AZ574="facturando"),AND(AV574="-",BA574="")),"Por revisar",
IF(BA574="",IF(AV574="NUEVAS",CONCATENATE("Estado: ",AZ574,", ",AV574),
IF(AX574=Meses!$A$3,"Por revisar",
IF(AT574="","Sin registro","En programación Frcst."))),"En programación")))),
"Error")</f>
        <v>En programación</v>
      </c>
      <c r="BZ574" s="14" t="str">
        <f t="shared" si="24"/>
        <v/>
      </c>
      <c r="CA574" s="95">
        <f>IF(BY574="En programación Frcst.",VLOOKUP(AX574,Meses!$A$1:$H$14,3+HLOOKUP(Cronograma!AV574,Meses!$D$1:$G$2,2,FALSE),FALSE),
IF(BY574="En programación",BA574,""))</f>
        <v>0</v>
      </c>
      <c r="CB574" s="95" t="str">
        <f t="shared" si="25"/>
        <v>1900/1</v>
      </c>
      <c r="CC574" s="91">
        <f>IFERROR(
(VLOOKUP(MONTH(CA574),Meses!$B$3:$C$14,2,FALSE)-DAY(CA574))/VLOOKUP(MONTH(CA574),Meses!$B$3:$C$14,2,FALSE)*CD574,
"")</f>
        <v>11400</v>
      </c>
      <c r="CD574" s="92">
        <f t="shared" si="26"/>
        <v>11400</v>
      </c>
    </row>
    <row r="575" spans="1:82" ht="31.8" thickBot="1" x14ac:dyDescent="0.6">
      <c r="A575" s="19" t="s">
        <v>1466</v>
      </c>
      <c r="B575" s="19" t="s">
        <v>1525</v>
      </c>
      <c r="C575" s="19" t="s">
        <v>1526</v>
      </c>
      <c r="D575" s="19" t="s">
        <v>53</v>
      </c>
      <c r="E575" s="21">
        <v>45084</v>
      </c>
      <c r="F575" s="21">
        <v>45153.559548611112</v>
      </c>
      <c r="G575" s="21">
        <v>45093</v>
      </c>
      <c r="H575" s="21">
        <v>45107</v>
      </c>
      <c r="I575" s="21">
        <v>45133</v>
      </c>
      <c r="J575" s="21">
        <v>45133</v>
      </c>
      <c r="K575" s="119" t="s">
        <v>4544</v>
      </c>
      <c r="L575" s="49">
        <v>2023071906</v>
      </c>
      <c r="M575" s="21">
        <v>45121</v>
      </c>
      <c r="N575" s="21">
        <v>45141</v>
      </c>
      <c r="O575" s="19" t="s">
        <v>54</v>
      </c>
      <c r="P575" s="19" t="s">
        <v>54</v>
      </c>
      <c r="Q575" s="19" t="s">
        <v>55</v>
      </c>
      <c r="R575" s="49">
        <v>11354</v>
      </c>
      <c r="S575" s="19" t="s">
        <v>4604</v>
      </c>
      <c r="T575" s="19" t="s">
        <v>4604</v>
      </c>
      <c r="U575" s="19" t="e">
        <v>#NAME?</v>
      </c>
      <c r="V575" s="19" t="s">
        <v>80</v>
      </c>
      <c r="W575" s="19" t="s">
        <v>68</v>
      </c>
      <c r="X575" s="23">
        <v>45119</v>
      </c>
      <c r="Y575" s="23">
        <v>45126</v>
      </c>
      <c r="Z575" s="23">
        <v>45119</v>
      </c>
      <c r="AA575" s="23">
        <v>45119</v>
      </c>
      <c r="AB575" s="19" t="s">
        <v>58</v>
      </c>
      <c r="AC575" s="23">
        <v>45122</v>
      </c>
      <c r="AD575" s="19" t="s">
        <v>58</v>
      </c>
      <c r="AE575" s="23">
        <v>45124</v>
      </c>
      <c r="AF575" s="23">
        <v>45126</v>
      </c>
      <c r="AG575" s="23">
        <v>45126</v>
      </c>
      <c r="AH575" s="21">
        <v>45133</v>
      </c>
      <c r="AI575" s="19">
        <v>49</v>
      </c>
      <c r="AJ575" s="19">
        <v>14</v>
      </c>
      <c r="AK575" s="19">
        <v>26</v>
      </c>
      <c r="AL575" s="19" t="s">
        <v>15</v>
      </c>
      <c r="AM575" s="19" t="s">
        <v>4546</v>
      </c>
      <c r="AN575" s="19">
        <v>26</v>
      </c>
      <c r="AO575" s="22"/>
      <c r="AP575" s="19" t="s">
        <v>82</v>
      </c>
      <c r="AQ575" s="19" t="s">
        <v>82</v>
      </c>
      <c r="AR575" s="19" t="s">
        <v>94</v>
      </c>
      <c r="AS575" s="19" t="s">
        <v>55</v>
      </c>
      <c r="AT575" s="19" t="s">
        <v>61</v>
      </c>
      <c r="AU575" s="19" t="s">
        <v>62</v>
      </c>
      <c r="AV575" s="19" t="s">
        <v>63</v>
      </c>
      <c r="AW575" s="19" t="s">
        <v>63</v>
      </c>
      <c r="AX575" s="19" t="s">
        <v>63</v>
      </c>
      <c r="AY575" s="19" t="s">
        <v>64</v>
      </c>
      <c r="AZ575" s="19" t="s">
        <v>3822</v>
      </c>
      <c r="BA575" s="21">
        <v>45141</v>
      </c>
      <c r="BB575" s="19">
        <v>8</v>
      </c>
      <c r="BC575" s="19">
        <v>2023</v>
      </c>
      <c r="BD575" s="19" t="s">
        <v>63</v>
      </c>
      <c r="BE575" s="19" t="s">
        <v>63</v>
      </c>
      <c r="BF575" s="19" t="s">
        <v>63</v>
      </c>
      <c r="BG575" s="19" t="s">
        <v>64</v>
      </c>
      <c r="BH575" s="22" t="s">
        <v>4513</v>
      </c>
      <c r="BI575" s="22" t="s">
        <v>4513</v>
      </c>
      <c r="BJ575" s="22"/>
      <c r="BK575" s="22"/>
      <c r="BL575" s="19" t="s">
        <v>4513</v>
      </c>
      <c r="BM575" s="22" t="s">
        <v>4513</v>
      </c>
      <c r="BN575" s="22" t="s">
        <v>4513</v>
      </c>
      <c r="BO575" s="22"/>
      <c r="BP575" s="22"/>
      <c r="BQ575" s="19" t="s">
        <v>64</v>
      </c>
      <c r="BR575" s="22"/>
      <c r="BS575" s="22"/>
      <c r="BT575" s="19">
        <v>49</v>
      </c>
      <c r="BU575" s="22"/>
      <c r="BV575" s="19"/>
      <c r="BW575" s="19"/>
      <c r="BX575" s="19">
        <v>2023</v>
      </c>
      <c r="BY575" s="95" t="str">
        <f>IFERROR(
IF(OR(AZ575="anulado",AZ575="stand by"),CONCATENATE(AZ575,": ",AT575),
IF(OR(YEAR(BA575)=2022,YEAR(BA575)=2023),CONCATENATE("Se activó en ",YEAR(BA575)),
IF(AND(OR(AZ575="En proceso",AZ575="facturando"),AND(AV575="-",BA575="")),"Por revisar",
IF(BA575="",IF(AV575="NUEVAS",CONCATENATE("Estado: ",AZ575,", ",AV575),
IF(AX575=Meses!$A$3,"Por revisar",
IF(AT575="","Sin registro","En programación Frcst."))),"En programación")))),
"Error")</f>
        <v>Se activó en 2023</v>
      </c>
      <c r="BZ575" s="14" t="str">
        <f t="shared" si="24"/>
        <v/>
      </c>
      <c r="CA575" s="95" t="str">
        <f>IF(BY575="En programación Frcst.",VLOOKUP(AX575,Meses!$A$1:$H$14,3+HLOOKUP(Cronograma!AV575,Meses!$D$1:$G$2,2,FALSE),FALSE),
IF(BY575="En programación",BA575,""))</f>
        <v/>
      </c>
      <c r="CB575" s="95" t="str">
        <f t="shared" si="25"/>
        <v/>
      </c>
      <c r="CC575" s="91" t="str">
        <f>IFERROR(
(VLOOKUP(MONTH(CA575),Meses!$B$3:$C$14,2,FALSE)-DAY(CA575))/VLOOKUP(MONTH(CA575),Meses!$B$3:$C$14,2,FALSE)*CD575,
"")</f>
        <v/>
      </c>
      <c r="CD575" s="92">
        <f t="shared" si="26"/>
        <v>11354</v>
      </c>
    </row>
    <row r="576" spans="1:82" ht="31.8" thickBot="1" x14ac:dyDescent="0.6">
      <c r="A576" s="25" t="s">
        <v>1466</v>
      </c>
      <c r="B576" s="25" t="s">
        <v>1527</v>
      </c>
      <c r="C576" s="25" t="s">
        <v>1528</v>
      </c>
      <c r="D576" s="25" t="s">
        <v>650</v>
      </c>
      <c r="E576" s="26">
        <v>45084</v>
      </c>
      <c r="F576" s="26">
        <v>45097.462013888893</v>
      </c>
      <c r="G576" s="26">
        <v>45093</v>
      </c>
      <c r="H576" s="26">
        <v>45107</v>
      </c>
      <c r="I576" s="22"/>
      <c r="J576" s="22"/>
      <c r="K576" s="22">
        <v>0</v>
      </c>
      <c r="L576" s="49">
        <v>2023080251</v>
      </c>
      <c r="M576" s="21">
        <v>45140</v>
      </c>
      <c r="N576" s="21">
        <v>45155</v>
      </c>
      <c r="O576" s="19" t="s">
        <v>54</v>
      </c>
      <c r="P576" s="19" t="s">
        <v>54</v>
      </c>
      <c r="Q576" s="19" t="s">
        <v>55</v>
      </c>
      <c r="R576" s="49">
        <v>7550</v>
      </c>
      <c r="S576" s="25" t="s">
        <v>145</v>
      </c>
      <c r="T576" s="25" t="s">
        <v>145</v>
      </c>
      <c r="U576" s="25" t="e">
        <v>#NAME?</v>
      </c>
      <c r="V576" s="25" t="s">
        <v>80</v>
      </c>
      <c r="W576" s="25" t="s">
        <v>68</v>
      </c>
      <c r="X576" s="23">
        <v>-14</v>
      </c>
      <c r="Y576" s="23">
        <v>-7</v>
      </c>
      <c r="Z576" s="23">
        <v>-14</v>
      </c>
      <c r="AA576" s="23">
        <v>-14</v>
      </c>
      <c r="AB576" s="25" t="s">
        <v>58</v>
      </c>
      <c r="AC576" s="23">
        <v>-11</v>
      </c>
      <c r="AD576" s="25" t="s">
        <v>58</v>
      </c>
      <c r="AE576" s="23">
        <v>-9</v>
      </c>
      <c r="AF576" s="23">
        <v>-7</v>
      </c>
      <c r="AG576" s="23">
        <v>-7</v>
      </c>
      <c r="AH576" s="27">
        <v>0</v>
      </c>
      <c r="AI576" s="25">
        <v>-45084</v>
      </c>
      <c r="AJ576" s="25">
        <v>14</v>
      </c>
      <c r="AK576" s="25">
        <v>-45107</v>
      </c>
      <c r="AL576" s="25" t="s">
        <v>15</v>
      </c>
      <c r="AM576" s="27">
        <v>0</v>
      </c>
      <c r="AN576" s="27" t="s">
        <v>4513</v>
      </c>
      <c r="AO576" s="27"/>
      <c r="AP576" s="25" t="s">
        <v>82</v>
      </c>
      <c r="AQ576" s="25" t="s">
        <v>82</v>
      </c>
      <c r="AR576" s="25" t="s">
        <v>60</v>
      </c>
      <c r="AS576" s="25" t="s">
        <v>55</v>
      </c>
      <c r="AT576" s="25" t="s">
        <v>4583</v>
      </c>
      <c r="AU576" s="25" t="s">
        <v>62</v>
      </c>
      <c r="AV576" s="25" t="s">
        <v>63</v>
      </c>
      <c r="AW576" s="25" t="s">
        <v>63</v>
      </c>
      <c r="AX576" s="25" t="s">
        <v>63</v>
      </c>
      <c r="AY576" s="25" t="s">
        <v>64</v>
      </c>
      <c r="AZ576" s="25" t="s">
        <v>3822</v>
      </c>
      <c r="BA576" s="26">
        <v>45155</v>
      </c>
      <c r="BB576" s="25">
        <v>8</v>
      </c>
      <c r="BC576" s="25">
        <v>2023</v>
      </c>
      <c r="BD576" s="25" t="s">
        <v>653</v>
      </c>
      <c r="BE576" s="25" t="s">
        <v>679</v>
      </c>
      <c r="BF576" s="25" t="s">
        <v>680</v>
      </c>
      <c r="BG576" s="25" t="s">
        <v>55</v>
      </c>
      <c r="BH576" s="25" t="s">
        <v>4513</v>
      </c>
      <c r="BI576" s="39" t="s">
        <v>4513</v>
      </c>
      <c r="BJ576" s="25" t="e">
        <v>#VALUE!</v>
      </c>
      <c r="BK576" s="44" t="e">
        <v>#VALUE!</v>
      </c>
      <c r="BL576" s="25" t="s">
        <v>4513</v>
      </c>
      <c r="BM576" s="36" t="s">
        <v>4513</v>
      </c>
      <c r="BN576" s="27" t="s">
        <v>4513</v>
      </c>
      <c r="BO576" s="27"/>
      <c r="BP576" s="27"/>
      <c r="BQ576" s="25" t="s">
        <v>64</v>
      </c>
      <c r="BR576" s="27"/>
      <c r="BS576" s="27"/>
      <c r="BT576" s="27"/>
      <c r="BU576" s="25">
        <v>238</v>
      </c>
      <c r="BV576" s="25" t="s">
        <v>4694</v>
      </c>
      <c r="BW576" s="25" t="s">
        <v>3837</v>
      </c>
      <c r="BX576" s="27"/>
      <c r="BY576" s="95" t="str">
        <f>IFERROR(
IF(OR(AZ576="anulado",AZ576="stand by"),CONCATENATE(AZ576,": ",AT576),
IF(OR(YEAR(BA576)=2022,YEAR(BA576)=2023),CONCATENATE("Se activó en ",YEAR(BA576)),
IF(AND(OR(AZ576="En proceso",AZ576="facturando"),AND(AV576="-",BA576="")),"Por revisar",
IF(BA576="",IF(AV576="NUEVAS",CONCATENATE("Estado: ",AZ576,", ",AV576),
IF(AX576=Meses!$A$3,"Por revisar",
IF(AT576="","Sin registro","En programación Frcst."))),"En programación")))),
"Error")</f>
        <v>Se activó en 2023</v>
      </c>
      <c r="BZ576" s="14" t="str">
        <f t="shared" si="24"/>
        <v/>
      </c>
      <c r="CA576" s="95" t="str">
        <f>IF(BY576="En programación Frcst.",VLOOKUP(AX576,Meses!$A$1:$H$14,3+HLOOKUP(Cronograma!AV576,Meses!$D$1:$G$2,2,FALSE),FALSE),
IF(BY576="En programación",BA576,""))</f>
        <v/>
      </c>
      <c r="CB576" s="95" t="str">
        <f t="shared" si="25"/>
        <v/>
      </c>
      <c r="CC576" s="91" t="str">
        <f>IFERROR(
(VLOOKUP(MONTH(CA576),Meses!$B$3:$C$14,2,FALSE)-DAY(CA576))/VLOOKUP(MONTH(CA576),Meses!$B$3:$C$14,2,FALSE)*CD576,
"")</f>
        <v/>
      </c>
      <c r="CD576" s="92">
        <f t="shared" si="26"/>
        <v>7550</v>
      </c>
    </row>
    <row r="577" spans="1:82" ht="63" thickBot="1" x14ac:dyDescent="0.6">
      <c r="A577" s="19" t="s">
        <v>1466</v>
      </c>
      <c r="B577" s="19" t="s">
        <v>1529</v>
      </c>
      <c r="C577" s="19" t="s">
        <v>1530</v>
      </c>
      <c r="D577" s="19" t="s">
        <v>656</v>
      </c>
      <c r="E577" s="21">
        <v>45084</v>
      </c>
      <c r="F577" s="21">
        <v>45097.717233796298</v>
      </c>
      <c r="G577" s="21">
        <v>45094</v>
      </c>
      <c r="H577" s="21">
        <v>45103</v>
      </c>
      <c r="I577" s="22"/>
      <c r="J577" s="22"/>
      <c r="K577" s="22">
        <v>0</v>
      </c>
      <c r="L577" s="50"/>
      <c r="M577" s="22"/>
      <c r="N577" s="22"/>
      <c r="O577" s="19" t="s">
        <v>677</v>
      </c>
      <c r="P577" s="19" t="s">
        <v>677</v>
      </c>
      <c r="Q577" s="19" t="s">
        <v>55</v>
      </c>
      <c r="R577" s="49">
        <v>16073</v>
      </c>
      <c r="S577" s="19" t="s">
        <v>145</v>
      </c>
      <c r="T577" s="19" t="s">
        <v>145</v>
      </c>
      <c r="U577" s="19" t="e">
        <v>#NAME?</v>
      </c>
      <c r="V577" s="19" t="s">
        <v>80</v>
      </c>
      <c r="W577" s="19" t="s">
        <v>352</v>
      </c>
      <c r="X577" s="23">
        <v>-13</v>
      </c>
      <c r="Y577" s="23">
        <v>-6</v>
      </c>
      <c r="Z577" s="23">
        <v>-13</v>
      </c>
      <c r="AA577" s="23">
        <v>-13</v>
      </c>
      <c r="AB577" s="23">
        <v>-10</v>
      </c>
      <c r="AC577" s="23">
        <v>-6</v>
      </c>
      <c r="AD577" s="19" t="s">
        <v>58</v>
      </c>
      <c r="AE577" s="23">
        <v>-4</v>
      </c>
      <c r="AF577" s="19" t="s">
        <v>58</v>
      </c>
      <c r="AG577" s="23">
        <v>-4</v>
      </c>
      <c r="AH577" s="22">
        <v>0</v>
      </c>
      <c r="AI577" s="19">
        <v>-45084</v>
      </c>
      <c r="AJ577" s="19">
        <v>9</v>
      </c>
      <c r="AK577" s="19">
        <v>-45103</v>
      </c>
      <c r="AL577" s="19" t="s">
        <v>15</v>
      </c>
      <c r="AM577" s="22">
        <v>0</v>
      </c>
      <c r="AN577" s="22" t="s">
        <v>4513</v>
      </c>
      <c r="AO577" s="22"/>
      <c r="AP577" s="19" t="s">
        <v>678</v>
      </c>
      <c r="AQ577" s="19" t="s">
        <v>451</v>
      </c>
      <c r="AR577" s="19" t="s">
        <v>94</v>
      </c>
      <c r="AS577" s="19" t="s">
        <v>55</v>
      </c>
      <c r="AT577" s="19" t="s">
        <v>659</v>
      </c>
      <c r="AU577" s="19" t="s">
        <v>132</v>
      </c>
      <c r="AV577" s="19" t="s">
        <v>354</v>
      </c>
      <c r="AW577" s="19" t="s">
        <v>2274</v>
      </c>
      <c r="AX577" s="19" t="s">
        <v>2205</v>
      </c>
      <c r="AY577" s="19" t="s">
        <v>55</v>
      </c>
      <c r="AZ577" s="19" t="s">
        <v>3830</v>
      </c>
      <c r="BA577" s="22">
        <v>0</v>
      </c>
      <c r="BB577" s="22"/>
      <c r="BC577" s="22"/>
      <c r="BD577" s="19" t="s">
        <v>1557</v>
      </c>
      <c r="BE577" s="19" t="s">
        <v>651</v>
      </c>
      <c r="BF577" s="19" t="s">
        <v>2222</v>
      </c>
      <c r="BG577" s="19" t="s">
        <v>55</v>
      </c>
      <c r="BH577" s="19" t="s">
        <v>4513</v>
      </c>
      <c r="BI577" s="22" t="s">
        <v>4513</v>
      </c>
      <c r="BJ577" s="22"/>
      <c r="BK577" s="22"/>
      <c r="BL577" s="19" t="s">
        <v>4513</v>
      </c>
      <c r="BM577" s="32" t="s">
        <v>4513</v>
      </c>
      <c r="BN577" s="22" t="s">
        <v>4513</v>
      </c>
      <c r="BO577" s="19" t="s">
        <v>3842</v>
      </c>
      <c r="BP577" s="22"/>
      <c r="BQ577" s="19" t="s">
        <v>64</v>
      </c>
      <c r="BR577" s="22"/>
      <c r="BS577" s="22"/>
      <c r="BT577" s="22"/>
      <c r="BU577" s="19">
        <v>238</v>
      </c>
      <c r="BV577" s="19" t="s">
        <v>4694</v>
      </c>
      <c r="BW577" s="19" t="s">
        <v>3837</v>
      </c>
      <c r="BX577" s="22"/>
      <c r="BY577" s="95" t="str">
        <f>IFERROR(
IF(OR(AZ577="anulado",AZ577="stand by"),CONCATENATE(AZ577,": ",AT577),
IF(OR(YEAR(BA577)=2022,YEAR(BA577)=2023),CONCATENATE("Se activó en ",YEAR(BA577)),
IF(AND(OR(AZ577="En proceso",AZ577="facturando"),AND(AV577="-",BA577="")),"Por revisar",
IF(BA577="",IF(AV577="NUEVAS",CONCATENATE("Estado: ",AZ577,", ",AV577),
IF(AX577=Meses!$A$3,"Por revisar",
IF(AT577="","Sin registro","En programación Frcst."))),"En programación")))),
"Error")</f>
        <v>En programación</v>
      </c>
      <c r="BZ577" s="14" t="str">
        <f t="shared" si="24"/>
        <v/>
      </c>
      <c r="CA577" s="95">
        <f>IF(BY577="En programación Frcst.",VLOOKUP(AX577,Meses!$A$1:$H$14,3+HLOOKUP(Cronograma!AV577,Meses!$D$1:$G$2,2,FALSE),FALSE),
IF(BY577="En programación",BA577,""))</f>
        <v>0</v>
      </c>
      <c r="CB577" s="95" t="str">
        <f t="shared" si="25"/>
        <v>1900/1</v>
      </c>
      <c r="CC577" s="91">
        <f>IFERROR(
(VLOOKUP(MONTH(CA577),Meses!$B$3:$C$14,2,FALSE)-DAY(CA577))/VLOOKUP(MONTH(CA577),Meses!$B$3:$C$14,2,FALSE)*CD577,
"")</f>
        <v>16073</v>
      </c>
      <c r="CD577" s="92">
        <f t="shared" si="26"/>
        <v>16073</v>
      </c>
    </row>
    <row r="578" spans="1:82" ht="63" thickBot="1" x14ac:dyDescent="0.6">
      <c r="A578" s="25" t="s">
        <v>1466</v>
      </c>
      <c r="B578" s="25" t="s">
        <v>1531</v>
      </c>
      <c r="C578" s="25" t="s">
        <v>1532</v>
      </c>
      <c r="D578" s="25" t="s">
        <v>656</v>
      </c>
      <c r="E578" s="26">
        <v>45084</v>
      </c>
      <c r="F578" s="26">
        <v>45097.707546296297</v>
      </c>
      <c r="G578" s="26">
        <v>45094</v>
      </c>
      <c r="H578" s="26">
        <v>45103</v>
      </c>
      <c r="I578" s="22"/>
      <c r="J578" s="22"/>
      <c r="K578" s="22">
        <v>0</v>
      </c>
      <c r="L578" s="50"/>
      <c r="M578" s="22"/>
      <c r="N578" s="22"/>
      <c r="O578" s="19" t="s">
        <v>199</v>
      </c>
      <c r="P578" s="19" t="s">
        <v>199</v>
      </c>
      <c r="Q578" s="19" t="s">
        <v>55</v>
      </c>
      <c r="R578" s="49">
        <v>19600</v>
      </c>
      <c r="S578" s="25" t="s">
        <v>145</v>
      </c>
      <c r="T578" s="25" t="s">
        <v>145</v>
      </c>
      <c r="U578" s="25" t="e">
        <v>#NAME?</v>
      </c>
      <c r="V578" s="25" t="s">
        <v>136</v>
      </c>
      <c r="W578" s="25" t="s">
        <v>74</v>
      </c>
      <c r="X578" s="23">
        <v>-14</v>
      </c>
      <c r="Y578" s="23">
        <v>-7</v>
      </c>
      <c r="Z578" s="23">
        <v>-14</v>
      </c>
      <c r="AA578" s="23">
        <v>-14</v>
      </c>
      <c r="AB578" s="25" t="s">
        <v>58</v>
      </c>
      <c r="AC578" s="23">
        <v>-11</v>
      </c>
      <c r="AD578" s="23">
        <v>-9</v>
      </c>
      <c r="AE578" s="23">
        <v>-4</v>
      </c>
      <c r="AF578" s="25" t="s">
        <v>58</v>
      </c>
      <c r="AG578" s="23">
        <v>-4</v>
      </c>
      <c r="AH578" s="27">
        <v>0</v>
      </c>
      <c r="AI578" s="25">
        <v>-45084</v>
      </c>
      <c r="AJ578" s="25">
        <v>9</v>
      </c>
      <c r="AK578" s="25">
        <v>-45103</v>
      </c>
      <c r="AL578" s="25" t="s">
        <v>15</v>
      </c>
      <c r="AM578" s="27">
        <v>0</v>
      </c>
      <c r="AN578" s="27" t="s">
        <v>4513</v>
      </c>
      <c r="AO578" s="27"/>
      <c r="AP578" s="25" t="s">
        <v>201</v>
      </c>
      <c r="AQ578" s="25" t="s">
        <v>140</v>
      </c>
      <c r="AR578" s="25" t="s">
        <v>237</v>
      </c>
      <c r="AS578" s="25" t="s">
        <v>55</v>
      </c>
      <c r="AT578" s="25" t="s">
        <v>659</v>
      </c>
      <c r="AU578" s="25" t="s">
        <v>132</v>
      </c>
      <c r="AV578" s="25" t="s">
        <v>679</v>
      </c>
      <c r="AW578" s="25" t="s">
        <v>3130</v>
      </c>
      <c r="AX578" s="25" t="s">
        <v>1557</v>
      </c>
      <c r="AY578" s="25" t="s">
        <v>55</v>
      </c>
      <c r="AZ578" s="25" t="s">
        <v>3830</v>
      </c>
      <c r="BA578" s="27">
        <v>0</v>
      </c>
      <c r="BB578" s="27"/>
      <c r="BC578" s="27"/>
      <c r="BD578" s="25" t="s">
        <v>653</v>
      </c>
      <c r="BE578" s="25" t="s">
        <v>651</v>
      </c>
      <c r="BF578" s="25" t="s">
        <v>652</v>
      </c>
      <c r="BG578" s="25" t="s">
        <v>55</v>
      </c>
      <c r="BH578" s="25" t="s">
        <v>4513</v>
      </c>
      <c r="BI578" s="27" t="s">
        <v>4513</v>
      </c>
      <c r="BJ578" s="27"/>
      <c r="BK578" s="27"/>
      <c r="BL578" s="25" t="s">
        <v>4513</v>
      </c>
      <c r="BM578" s="36" t="s">
        <v>4513</v>
      </c>
      <c r="BN578" s="27" t="s">
        <v>4513</v>
      </c>
      <c r="BO578" s="25" t="s">
        <v>3842</v>
      </c>
      <c r="BP578" s="27"/>
      <c r="BQ578" s="25" t="s">
        <v>64</v>
      </c>
      <c r="BR578" s="27"/>
      <c r="BS578" s="27"/>
      <c r="BT578" s="27"/>
      <c r="BU578" s="25">
        <v>238</v>
      </c>
      <c r="BV578" s="25" t="s">
        <v>4694</v>
      </c>
      <c r="BW578" s="25" t="s">
        <v>3837</v>
      </c>
      <c r="BX578" s="27"/>
      <c r="BY578" s="95" t="str">
        <f>IFERROR(
IF(OR(AZ578="anulado",AZ578="stand by"),CONCATENATE(AZ578,": ",AT578),
IF(OR(YEAR(BA578)=2022,YEAR(BA578)=2023),CONCATENATE("Se activó en ",YEAR(BA578)),
IF(AND(OR(AZ578="En proceso",AZ578="facturando"),AND(AV578="-",BA578="")),"Por revisar",
IF(BA578="",IF(AV578="NUEVAS",CONCATENATE("Estado: ",AZ578,", ",AV578),
IF(AX578=Meses!$A$3,"Por revisar",
IF(AT578="","Sin registro","En programación Frcst."))),"En programación")))),
"Error")</f>
        <v>En programación</v>
      </c>
      <c r="BZ578" s="14" t="str">
        <f t="shared" si="24"/>
        <v/>
      </c>
      <c r="CA578" s="95">
        <f>IF(BY578="En programación Frcst.",VLOOKUP(AX578,Meses!$A$1:$H$14,3+HLOOKUP(Cronograma!AV578,Meses!$D$1:$G$2,2,FALSE),FALSE),
IF(BY578="En programación",BA578,""))</f>
        <v>0</v>
      </c>
      <c r="CB578" s="95" t="str">
        <f t="shared" si="25"/>
        <v>1900/1</v>
      </c>
      <c r="CC578" s="91">
        <f>IFERROR(
(VLOOKUP(MONTH(CA578),Meses!$B$3:$C$14,2,FALSE)-DAY(CA578))/VLOOKUP(MONTH(CA578),Meses!$B$3:$C$14,2,FALSE)*CD578,
"")</f>
        <v>19600</v>
      </c>
      <c r="CD578" s="92">
        <f t="shared" si="26"/>
        <v>19600</v>
      </c>
    </row>
    <row r="579" spans="1:82" ht="47.4" thickBot="1" x14ac:dyDescent="0.6">
      <c r="A579" s="19" t="s">
        <v>1466</v>
      </c>
      <c r="B579" s="19" t="s">
        <v>1533</v>
      </c>
      <c r="C579" s="19" t="s">
        <v>1534</v>
      </c>
      <c r="D579" s="19" t="s">
        <v>53</v>
      </c>
      <c r="E579" s="21">
        <v>45084</v>
      </c>
      <c r="F579" s="21">
        <v>45097.419178240743</v>
      </c>
      <c r="G579" s="21">
        <v>45097</v>
      </c>
      <c r="H579" s="21">
        <v>45100</v>
      </c>
      <c r="I579" s="21">
        <v>45224</v>
      </c>
      <c r="J579" s="21">
        <v>45224</v>
      </c>
      <c r="K579" s="119" t="s">
        <v>4541</v>
      </c>
      <c r="L579" s="49">
        <v>2023123209</v>
      </c>
      <c r="M579" s="21">
        <v>45281</v>
      </c>
      <c r="N579" s="21">
        <v>45295</v>
      </c>
      <c r="O579" s="19" t="s">
        <v>128</v>
      </c>
      <c r="P579" s="19" t="s">
        <v>128</v>
      </c>
      <c r="Q579" s="19" t="s">
        <v>55</v>
      </c>
      <c r="R579" s="49">
        <v>10215</v>
      </c>
      <c r="S579" s="19" t="s">
        <v>4613</v>
      </c>
      <c r="T579" s="19" t="s">
        <v>4613</v>
      </c>
      <c r="U579" s="19" t="e">
        <v>#NAME?</v>
      </c>
      <c r="V579" s="19" t="s">
        <v>136</v>
      </c>
      <c r="W579" s="19" t="s">
        <v>74</v>
      </c>
      <c r="X579" s="23">
        <v>45210</v>
      </c>
      <c r="Y579" s="23">
        <v>45217</v>
      </c>
      <c r="Z579" s="23">
        <v>45210</v>
      </c>
      <c r="AA579" s="23">
        <v>45210</v>
      </c>
      <c r="AB579" s="19" t="s">
        <v>58</v>
      </c>
      <c r="AC579" s="23">
        <v>45213</v>
      </c>
      <c r="AD579" s="23">
        <v>45215</v>
      </c>
      <c r="AE579" s="23">
        <v>45220</v>
      </c>
      <c r="AF579" s="19" t="s">
        <v>58</v>
      </c>
      <c r="AG579" s="23">
        <v>45220</v>
      </c>
      <c r="AH579" s="21">
        <v>45224</v>
      </c>
      <c r="AI579" s="19">
        <v>140</v>
      </c>
      <c r="AJ579" s="19">
        <v>3</v>
      </c>
      <c r="AK579" s="19">
        <v>124</v>
      </c>
      <c r="AL579" s="19" t="s">
        <v>15</v>
      </c>
      <c r="AM579" s="19" t="s">
        <v>4543</v>
      </c>
      <c r="AN579" s="19">
        <v>25</v>
      </c>
      <c r="AO579" s="22"/>
      <c r="AP579" s="19" t="s">
        <v>131</v>
      </c>
      <c r="AQ579" s="19" t="s">
        <v>131</v>
      </c>
      <c r="AR579" s="19" t="s">
        <v>94</v>
      </c>
      <c r="AS579" s="19" t="s">
        <v>55</v>
      </c>
      <c r="AT579" s="19" t="s">
        <v>61</v>
      </c>
      <c r="AU579" s="19" t="s">
        <v>132</v>
      </c>
      <c r="AV579" s="19" t="s">
        <v>354</v>
      </c>
      <c r="AW579" s="19" t="s">
        <v>355</v>
      </c>
      <c r="AX579" s="19" t="s">
        <v>356</v>
      </c>
      <c r="AY579" s="19" t="s">
        <v>55</v>
      </c>
      <c r="AZ579" s="19" t="s">
        <v>3822</v>
      </c>
      <c r="BA579" s="21">
        <v>45295</v>
      </c>
      <c r="BB579" s="19">
        <v>1</v>
      </c>
      <c r="BC579" s="19">
        <v>2024</v>
      </c>
      <c r="BD579" s="19" t="s">
        <v>63</v>
      </c>
      <c r="BE579" s="19" t="s">
        <v>63</v>
      </c>
      <c r="BF579" s="19" t="s">
        <v>680</v>
      </c>
      <c r="BG579" s="19" t="s">
        <v>64</v>
      </c>
      <c r="BH579" s="19" t="s">
        <v>4513</v>
      </c>
      <c r="BI579" s="48" t="s">
        <v>4513</v>
      </c>
      <c r="BJ579" s="22"/>
      <c r="BK579" s="22"/>
      <c r="BL579" s="19" t="s">
        <v>4513</v>
      </c>
      <c r="BM579" s="32" t="s">
        <v>4513</v>
      </c>
      <c r="BN579" s="22" t="s">
        <v>4513</v>
      </c>
      <c r="BO579" s="19" t="s">
        <v>3863</v>
      </c>
      <c r="BP579" s="22"/>
      <c r="BQ579" s="19" t="s">
        <v>64</v>
      </c>
      <c r="BR579" s="22"/>
      <c r="BS579" s="22"/>
      <c r="BT579" s="19">
        <v>140</v>
      </c>
      <c r="BU579" s="22"/>
      <c r="BV579" s="19"/>
      <c r="BW579" s="19" t="s">
        <v>3823</v>
      </c>
      <c r="BX579" s="19">
        <v>2023</v>
      </c>
      <c r="BY579" s="95" t="str">
        <f>IFERROR(
IF(OR(AZ579="anulado",AZ579="stand by"),CONCATENATE(AZ579,": ",AT579),
IF(OR(YEAR(BA579)=2022,YEAR(BA579)=2023),CONCATENATE("Se activó en ",YEAR(BA579)),
IF(AND(OR(AZ579="En proceso",AZ579="facturando"),AND(AV579="-",BA579="")),"Por revisar",
IF(BA579="",IF(AV579="NUEVAS",CONCATENATE("Estado: ",AZ579,", ",AV579),
IF(AX579=Meses!$A$3,"Por revisar",
IF(AT579="","Sin registro","En programación Frcst."))),"En programación")))),
"Error")</f>
        <v>En programación</v>
      </c>
      <c r="BZ579" s="14" t="str">
        <f t="shared" ref="BZ579:BZ642" si="27">IF(BY579="Por revisar",CONCATENATE("programación de act. ",AY579,", estado: ",AZ579,", Comercializador: ",O579,", Etapa: ",AT579),"")</f>
        <v/>
      </c>
      <c r="CA579" s="95">
        <f>IF(BY579="En programación Frcst.",VLOOKUP(AX579,Meses!$A$1:$H$14,3+HLOOKUP(Cronograma!AV579,Meses!$D$1:$G$2,2,FALSE),FALSE),
IF(BY579="En programación",BA579,""))</f>
        <v>45295</v>
      </c>
      <c r="CB579" s="95" t="str">
        <f t="shared" ref="CB579:CB642" si="28">IFERROR(CONCATENATE(YEAR(CA579),"/",MONTH(CA579)),"")</f>
        <v>2024/1</v>
      </c>
      <c r="CC579" s="91">
        <f>IFERROR(
(VLOOKUP(MONTH(CA579),Meses!$B$3:$C$14,2,FALSE)-DAY(CA579))/VLOOKUP(MONTH(CA579),Meses!$B$3:$C$14,2,FALSE)*CD579,
"")</f>
        <v>8896.9354838709678</v>
      </c>
      <c r="CD579" s="92">
        <f t="shared" ref="CD579:CD642" si="29">R579</f>
        <v>10215</v>
      </c>
    </row>
    <row r="580" spans="1:82" ht="63" thickBot="1" x14ac:dyDescent="0.6">
      <c r="A580" s="25" t="s">
        <v>1466</v>
      </c>
      <c r="B580" s="25" t="s">
        <v>1535</v>
      </c>
      <c r="C580" s="25" t="s">
        <v>1536</v>
      </c>
      <c r="D580" s="25" t="s">
        <v>656</v>
      </c>
      <c r="E580" s="26">
        <v>45084</v>
      </c>
      <c r="F580" s="26">
        <v>45097.422708333332</v>
      </c>
      <c r="G580" s="26">
        <v>45097</v>
      </c>
      <c r="H580" s="26">
        <v>45100</v>
      </c>
      <c r="I580" s="22"/>
      <c r="J580" s="22"/>
      <c r="K580" s="22">
        <v>0</v>
      </c>
      <c r="L580" s="50"/>
      <c r="M580" s="22"/>
      <c r="N580" s="22"/>
      <c r="O580" s="19" t="s">
        <v>128</v>
      </c>
      <c r="P580" s="19" t="s">
        <v>128</v>
      </c>
      <c r="Q580" s="19" t="s">
        <v>55</v>
      </c>
      <c r="R580" s="49">
        <v>1868</v>
      </c>
      <c r="S580" s="25" t="s">
        <v>145</v>
      </c>
      <c r="T580" s="25" t="s">
        <v>145</v>
      </c>
      <c r="U580" s="25" t="e">
        <v>#NAME?</v>
      </c>
      <c r="V580" s="25" t="s">
        <v>136</v>
      </c>
      <c r="W580" s="25" t="s">
        <v>74</v>
      </c>
      <c r="X580" s="23">
        <v>-14</v>
      </c>
      <c r="Y580" s="23">
        <v>-7</v>
      </c>
      <c r="Z580" s="23">
        <v>-14</v>
      </c>
      <c r="AA580" s="23">
        <v>-14</v>
      </c>
      <c r="AB580" s="25" t="s">
        <v>58</v>
      </c>
      <c r="AC580" s="23">
        <v>-11</v>
      </c>
      <c r="AD580" s="23">
        <v>-9</v>
      </c>
      <c r="AE580" s="23">
        <v>-4</v>
      </c>
      <c r="AF580" s="25" t="s">
        <v>58</v>
      </c>
      <c r="AG580" s="23">
        <v>-4</v>
      </c>
      <c r="AH580" s="27">
        <v>0</v>
      </c>
      <c r="AI580" s="25">
        <v>-45084</v>
      </c>
      <c r="AJ580" s="25">
        <v>3</v>
      </c>
      <c r="AK580" s="25">
        <v>-45100</v>
      </c>
      <c r="AL580" s="25" t="s">
        <v>15</v>
      </c>
      <c r="AM580" s="27">
        <v>0</v>
      </c>
      <c r="AN580" s="27" t="s">
        <v>4513</v>
      </c>
      <c r="AO580" s="27"/>
      <c r="AP580" s="25" t="s">
        <v>131</v>
      </c>
      <c r="AQ580" s="25" t="s">
        <v>131</v>
      </c>
      <c r="AR580" s="25" t="s">
        <v>60</v>
      </c>
      <c r="AS580" s="25" t="s">
        <v>55</v>
      </c>
      <c r="AT580" s="25" t="s">
        <v>659</v>
      </c>
      <c r="AU580" s="25" t="s">
        <v>132</v>
      </c>
      <c r="AV580" s="25" t="s">
        <v>354</v>
      </c>
      <c r="AW580" s="25" t="s">
        <v>2274</v>
      </c>
      <c r="AX580" s="25" t="s">
        <v>2205</v>
      </c>
      <c r="AY580" s="25" t="s">
        <v>55</v>
      </c>
      <c r="AZ580" s="25" t="s">
        <v>3830</v>
      </c>
      <c r="BA580" s="27">
        <v>0</v>
      </c>
      <c r="BB580" s="27"/>
      <c r="BC580" s="27"/>
      <c r="BD580" s="25" t="s">
        <v>1557</v>
      </c>
      <c r="BE580" s="25" t="s">
        <v>651</v>
      </c>
      <c r="BF580" s="25" t="s">
        <v>2222</v>
      </c>
      <c r="BG580" s="25" t="s">
        <v>55</v>
      </c>
      <c r="BH580" s="25" t="s">
        <v>4513</v>
      </c>
      <c r="BI580" s="27" t="s">
        <v>4513</v>
      </c>
      <c r="BJ580" s="27"/>
      <c r="BK580" s="27"/>
      <c r="BL580" s="25" t="s">
        <v>4513</v>
      </c>
      <c r="BM580" s="36" t="s">
        <v>4513</v>
      </c>
      <c r="BN580" s="27" t="s">
        <v>4513</v>
      </c>
      <c r="BO580" s="25" t="s">
        <v>3842</v>
      </c>
      <c r="BP580" s="27"/>
      <c r="BQ580" s="25" t="s">
        <v>64</v>
      </c>
      <c r="BR580" s="27"/>
      <c r="BS580" s="27"/>
      <c r="BT580" s="27"/>
      <c r="BU580" s="25">
        <v>238</v>
      </c>
      <c r="BV580" s="25" t="s">
        <v>4694</v>
      </c>
      <c r="BW580" s="25" t="s">
        <v>3837</v>
      </c>
      <c r="BX580" s="27"/>
      <c r="BY580" s="95" t="str">
        <f>IFERROR(
IF(OR(AZ580="anulado",AZ580="stand by"),CONCATENATE(AZ580,": ",AT580),
IF(OR(YEAR(BA580)=2022,YEAR(BA580)=2023),CONCATENATE("Se activó en ",YEAR(BA580)),
IF(AND(OR(AZ580="En proceso",AZ580="facturando"),AND(AV580="-",BA580="")),"Por revisar",
IF(BA580="",IF(AV580="NUEVAS",CONCATENATE("Estado: ",AZ580,", ",AV580),
IF(AX580=Meses!$A$3,"Por revisar",
IF(AT580="","Sin registro","En programación Frcst."))),"En programación")))),
"Error")</f>
        <v>En programación</v>
      </c>
      <c r="BZ580" s="14" t="str">
        <f t="shared" si="27"/>
        <v/>
      </c>
      <c r="CA580" s="95">
        <f>IF(BY580="En programación Frcst.",VLOOKUP(AX580,Meses!$A$1:$H$14,3+HLOOKUP(Cronograma!AV580,Meses!$D$1:$G$2,2,FALSE),FALSE),
IF(BY580="En programación",BA580,""))</f>
        <v>0</v>
      </c>
      <c r="CB580" s="95" t="str">
        <f t="shared" si="28"/>
        <v>1900/1</v>
      </c>
      <c r="CC580" s="91">
        <f>IFERROR(
(VLOOKUP(MONTH(CA580),Meses!$B$3:$C$14,2,FALSE)-DAY(CA580))/VLOOKUP(MONTH(CA580),Meses!$B$3:$C$14,2,FALSE)*CD580,
"")</f>
        <v>1868</v>
      </c>
      <c r="CD580" s="92">
        <f t="shared" si="29"/>
        <v>1868</v>
      </c>
    </row>
    <row r="581" spans="1:82" ht="47.4" thickBot="1" x14ac:dyDescent="0.6">
      <c r="A581" s="19" t="s">
        <v>1466</v>
      </c>
      <c r="B581" s="19" t="s">
        <v>1537</v>
      </c>
      <c r="C581" s="19" t="s">
        <v>1538</v>
      </c>
      <c r="D581" s="19" t="s">
        <v>53</v>
      </c>
      <c r="E581" s="21">
        <v>45084</v>
      </c>
      <c r="F581" s="21">
        <v>45154.37159722222</v>
      </c>
      <c r="G581" s="21">
        <v>45093</v>
      </c>
      <c r="H581" s="21">
        <v>45107</v>
      </c>
      <c r="I581" s="21">
        <v>45196</v>
      </c>
      <c r="J581" s="21">
        <v>45196</v>
      </c>
      <c r="K581" s="119" t="s">
        <v>4580</v>
      </c>
      <c r="L581" s="49">
        <v>2023071860</v>
      </c>
      <c r="M581" s="21">
        <v>45119</v>
      </c>
      <c r="N581" s="21">
        <v>45141</v>
      </c>
      <c r="O581" s="19" t="s">
        <v>54</v>
      </c>
      <c r="P581" s="19" t="s">
        <v>54</v>
      </c>
      <c r="Q581" s="19" t="s">
        <v>55</v>
      </c>
      <c r="R581" s="49">
        <v>14904</v>
      </c>
      <c r="S581" s="19" t="s">
        <v>4611</v>
      </c>
      <c r="T581" s="19" t="s">
        <v>4611</v>
      </c>
      <c r="U581" s="19" t="e">
        <v>#NAME?</v>
      </c>
      <c r="V581" s="19" t="s">
        <v>80</v>
      </c>
      <c r="W581" s="19" t="s">
        <v>68</v>
      </c>
      <c r="X581" s="23">
        <v>45182</v>
      </c>
      <c r="Y581" s="23">
        <v>45189</v>
      </c>
      <c r="Z581" s="23">
        <v>45182</v>
      </c>
      <c r="AA581" s="23">
        <v>45182</v>
      </c>
      <c r="AB581" s="19" t="s">
        <v>58</v>
      </c>
      <c r="AC581" s="23">
        <v>45185</v>
      </c>
      <c r="AD581" s="19" t="s">
        <v>58</v>
      </c>
      <c r="AE581" s="23">
        <v>45187</v>
      </c>
      <c r="AF581" s="23">
        <v>45189</v>
      </c>
      <c r="AG581" s="23">
        <v>45189</v>
      </c>
      <c r="AH581" s="21">
        <v>45196</v>
      </c>
      <c r="AI581" s="19">
        <v>112</v>
      </c>
      <c r="AJ581" s="19">
        <v>14</v>
      </c>
      <c r="AK581" s="19">
        <v>89</v>
      </c>
      <c r="AL581" s="19" t="s">
        <v>15</v>
      </c>
      <c r="AM581" s="19" t="s">
        <v>4582</v>
      </c>
      <c r="AN581" s="19">
        <v>27</v>
      </c>
      <c r="AO581" s="22"/>
      <c r="AP581" s="19" t="s">
        <v>82</v>
      </c>
      <c r="AQ581" s="19" t="s">
        <v>82</v>
      </c>
      <c r="AR581" s="19" t="s">
        <v>94</v>
      </c>
      <c r="AS581" s="19" t="s">
        <v>55</v>
      </c>
      <c r="AT581" s="19" t="s">
        <v>61</v>
      </c>
      <c r="AU581" s="19" t="s">
        <v>62</v>
      </c>
      <c r="AV581" s="19" t="s">
        <v>63</v>
      </c>
      <c r="AW581" s="19" t="s">
        <v>63</v>
      </c>
      <c r="AX581" s="19" t="s">
        <v>63</v>
      </c>
      <c r="AY581" s="19" t="s">
        <v>64</v>
      </c>
      <c r="AZ581" s="19" t="s">
        <v>3822</v>
      </c>
      <c r="BA581" s="21">
        <v>45141</v>
      </c>
      <c r="BB581" s="19">
        <v>8</v>
      </c>
      <c r="BC581" s="19">
        <v>2023</v>
      </c>
      <c r="BD581" s="19" t="s">
        <v>63</v>
      </c>
      <c r="BE581" s="19" t="s">
        <v>63</v>
      </c>
      <c r="BF581" s="19" t="s">
        <v>63</v>
      </c>
      <c r="BG581" s="19" t="s">
        <v>64</v>
      </c>
      <c r="BH581" s="22" t="s">
        <v>4513</v>
      </c>
      <c r="BI581" s="22" t="s">
        <v>4513</v>
      </c>
      <c r="BJ581" s="22"/>
      <c r="BK581" s="22"/>
      <c r="BL581" s="19" t="s">
        <v>4513</v>
      </c>
      <c r="BM581" s="22" t="s">
        <v>4513</v>
      </c>
      <c r="BN581" s="22" t="s">
        <v>4513</v>
      </c>
      <c r="BO581" s="22"/>
      <c r="BP581" s="22"/>
      <c r="BQ581" s="19" t="s">
        <v>64</v>
      </c>
      <c r="BR581" s="22"/>
      <c r="BS581" s="22"/>
      <c r="BT581" s="19">
        <v>112</v>
      </c>
      <c r="BU581" s="22"/>
      <c r="BV581" s="19"/>
      <c r="BW581" s="19"/>
      <c r="BX581" s="19">
        <v>2023</v>
      </c>
      <c r="BY581" s="95" t="str">
        <f>IFERROR(
IF(OR(AZ581="anulado",AZ581="stand by"),CONCATENATE(AZ581,": ",AT581),
IF(OR(YEAR(BA581)=2022,YEAR(BA581)=2023),CONCATENATE("Se activó en ",YEAR(BA581)),
IF(AND(OR(AZ581="En proceso",AZ581="facturando"),AND(AV581="-",BA581="")),"Por revisar",
IF(BA581="",IF(AV581="NUEVAS",CONCATENATE("Estado: ",AZ581,", ",AV581),
IF(AX581=Meses!$A$3,"Por revisar",
IF(AT581="","Sin registro","En programación Frcst."))),"En programación")))),
"Error")</f>
        <v>Se activó en 2023</v>
      </c>
      <c r="BZ581" s="14" t="str">
        <f t="shared" si="27"/>
        <v/>
      </c>
      <c r="CA581" s="95" t="str">
        <f>IF(BY581="En programación Frcst.",VLOOKUP(AX581,Meses!$A$1:$H$14,3+HLOOKUP(Cronograma!AV581,Meses!$D$1:$G$2,2,FALSE),FALSE),
IF(BY581="En programación",BA581,""))</f>
        <v/>
      </c>
      <c r="CB581" s="95" t="str">
        <f t="shared" si="28"/>
        <v/>
      </c>
      <c r="CC581" s="91" t="str">
        <f>IFERROR(
(VLOOKUP(MONTH(CA581),Meses!$B$3:$C$14,2,FALSE)-DAY(CA581))/VLOOKUP(MONTH(CA581),Meses!$B$3:$C$14,2,FALSE)*CD581,
"")</f>
        <v/>
      </c>
      <c r="CD581" s="92">
        <f t="shared" si="29"/>
        <v>14904</v>
      </c>
    </row>
    <row r="582" spans="1:82" ht="31.8" thickBot="1" x14ac:dyDescent="0.6">
      <c r="A582" s="25" t="s">
        <v>1466</v>
      </c>
      <c r="B582" s="25" t="s">
        <v>1539</v>
      </c>
      <c r="C582" s="25" t="s">
        <v>1540</v>
      </c>
      <c r="D582" s="25" t="s">
        <v>53</v>
      </c>
      <c r="E582" s="26">
        <v>45084</v>
      </c>
      <c r="F582" s="26">
        <v>45153.638333333343</v>
      </c>
      <c r="G582" s="26">
        <v>45093</v>
      </c>
      <c r="H582" s="26">
        <v>45107</v>
      </c>
      <c r="I582" s="21">
        <v>45133</v>
      </c>
      <c r="J582" s="21">
        <v>45133</v>
      </c>
      <c r="K582" s="119" t="s">
        <v>4544</v>
      </c>
      <c r="L582" s="49">
        <v>2023071884</v>
      </c>
      <c r="M582" s="21">
        <v>45119</v>
      </c>
      <c r="N582" s="21">
        <v>45134</v>
      </c>
      <c r="O582" s="19" t="s">
        <v>54</v>
      </c>
      <c r="P582" s="19" t="s">
        <v>54</v>
      </c>
      <c r="Q582" s="19" t="s">
        <v>55</v>
      </c>
      <c r="R582" s="49">
        <v>13064</v>
      </c>
      <c r="S582" s="25" t="s">
        <v>4604</v>
      </c>
      <c r="T582" s="25" t="s">
        <v>4604</v>
      </c>
      <c r="U582" s="25" t="e">
        <v>#NAME?</v>
      </c>
      <c r="V582" s="25" t="s">
        <v>80</v>
      </c>
      <c r="W582" s="25" t="s">
        <v>68</v>
      </c>
      <c r="X582" s="23">
        <v>45119</v>
      </c>
      <c r="Y582" s="23">
        <v>45126</v>
      </c>
      <c r="Z582" s="23">
        <v>45119</v>
      </c>
      <c r="AA582" s="23">
        <v>45119</v>
      </c>
      <c r="AB582" s="25" t="s">
        <v>58</v>
      </c>
      <c r="AC582" s="23">
        <v>45122</v>
      </c>
      <c r="AD582" s="25" t="s">
        <v>58</v>
      </c>
      <c r="AE582" s="23">
        <v>45124</v>
      </c>
      <c r="AF582" s="23">
        <v>45126</v>
      </c>
      <c r="AG582" s="23">
        <v>45126</v>
      </c>
      <c r="AH582" s="26">
        <v>45133</v>
      </c>
      <c r="AI582" s="25">
        <v>49</v>
      </c>
      <c r="AJ582" s="25">
        <v>14</v>
      </c>
      <c r="AK582" s="25">
        <v>26</v>
      </c>
      <c r="AL582" s="25" t="s">
        <v>15</v>
      </c>
      <c r="AM582" s="25" t="s">
        <v>4546</v>
      </c>
      <c r="AN582" s="25">
        <v>26</v>
      </c>
      <c r="AO582" s="27"/>
      <c r="AP582" s="25" t="s">
        <v>82</v>
      </c>
      <c r="AQ582" s="25" t="s">
        <v>82</v>
      </c>
      <c r="AR582" s="25" t="s">
        <v>94</v>
      </c>
      <c r="AS582" s="25" t="s">
        <v>55</v>
      </c>
      <c r="AT582" s="25" t="s">
        <v>61</v>
      </c>
      <c r="AU582" s="25" t="s">
        <v>62</v>
      </c>
      <c r="AV582" s="25" t="s">
        <v>63</v>
      </c>
      <c r="AW582" s="25" t="s">
        <v>63</v>
      </c>
      <c r="AX582" s="25" t="s">
        <v>63</v>
      </c>
      <c r="AY582" s="25" t="s">
        <v>64</v>
      </c>
      <c r="AZ582" s="25" t="s">
        <v>3822</v>
      </c>
      <c r="BA582" s="26">
        <v>45134</v>
      </c>
      <c r="BB582" s="25">
        <v>7</v>
      </c>
      <c r="BC582" s="25">
        <v>2023</v>
      </c>
      <c r="BD582" s="25" t="s">
        <v>63</v>
      </c>
      <c r="BE582" s="25" t="s">
        <v>63</v>
      </c>
      <c r="BF582" s="25" t="s">
        <v>63</v>
      </c>
      <c r="BG582" s="25" t="s">
        <v>64</v>
      </c>
      <c r="BH582" s="27" t="s">
        <v>4513</v>
      </c>
      <c r="BI582" s="27" t="s">
        <v>4513</v>
      </c>
      <c r="BJ582" s="27"/>
      <c r="BK582" s="27"/>
      <c r="BL582" s="25" t="s">
        <v>4513</v>
      </c>
      <c r="BM582" s="27" t="s">
        <v>4513</v>
      </c>
      <c r="BN582" s="27" t="s">
        <v>4513</v>
      </c>
      <c r="BO582" s="27"/>
      <c r="BP582" s="27"/>
      <c r="BQ582" s="25" t="s">
        <v>64</v>
      </c>
      <c r="BR582" s="27"/>
      <c r="BS582" s="27"/>
      <c r="BT582" s="25">
        <v>49</v>
      </c>
      <c r="BU582" s="27"/>
      <c r="BV582" s="25"/>
      <c r="BW582" s="25"/>
      <c r="BX582" s="25">
        <v>2023</v>
      </c>
      <c r="BY582" s="95" t="str">
        <f>IFERROR(
IF(OR(AZ582="anulado",AZ582="stand by"),CONCATENATE(AZ582,": ",AT582),
IF(OR(YEAR(BA582)=2022,YEAR(BA582)=2023),CONCATENATE("Se activó en ",YEAR(BA582)),
IF(AND(OR(AZ582="En proceso",AZ582="facturando"),AND(AV582="-",BA582="")),"Por revisar",
IF(BA582="",IF(AV582="NUEVAS",CONCATENATE("Estado: ",AZ582,", ",AV582),
IF(AX582=Meses!$A$3,"Por revisar",
IF(AT582="","Sin registro","En programación Frcst."))),"En programación")))),
"Error")</f>
        <v>Se activó en 2023</v>
      </c>
      <c r="BZ582" s="14" t="str">
        <f t="shared" si="27"/>
        <v/>
      </c>
      <c r="CA582" s="95" t="str">
        <f>IF(BY582="En programación Frcst.",VLOOKUP(AX582,Meses!$A$1:$H$14,3+HLOOKUP(Cronograma!AV582,Meses!$D$1:$G$2,2,FALSE),FALSE),
IF(BY582="En programación",BA582,""))</f>
        <v/>
      </c>
      <c r="CB582" s="95" t="str">
        <f t="shared" si="28"/>
        <v/>
      </c>
      <c r="CC582" s="91" t="str">
        <f>IFERROR(
(VLOOKUP(MONTH(CA582),Meses!$B$3:$C$14,2,FALSE)-DAY(CA582))/VLOOKUP(MONTH(CA582),Meses!$B$3:$C$14,2,FALSE)*CD582,
"")</f>
        <v/>
      </c>
      <c r="CD582" s="92">
        <f t="shared" si="29"/>
        <v>13064</v>
      </c>
    </row>
    <row r="583" spans="1:82" ht="31.8" thickBot="1" x14ac:dyDescent="0.6">
      <c r="A583" s="19" t="s">
        <v>1466</v>
      </c>
      <c r="B583" s="19" t="s">
        <v>1541</v>
      </c>
      <c r="C583" s="19" t="s">
        <v>1542</v>
      </c>
      <c r="D583" s="19" t="s">
        <v>53</v>
      </c>
      <c r="E583" s="21">
        <v>45084</v>
      </c>
      <c r="F583" s="21">
        <v>45153.731006944443</v>
      </c>
      <c r="G583" s="21">
        <v>45093</v>
      </c>
      <c r="H583" s="21">
        <v>45107</v>
      </c>
      <c r="I583" s="21">
        <v>45135</v>
      </c>
      <c r="J583" s="21">
        <v>45135</v>
      </c>
      <c r="K583" s="119" t="s">
        <v>4544</v>
      </c>
      <c r="L583" s="49">
        <v>2023071914</v>
      </c>
      <c r="M583" s="21">
        <v>45119</v>
      </c>
      <c r="N583" s="21">
        <v>45134</v>
      </c>
      <c r="O583" s="19" t="s">
        <v>54</v>
      </c>
      <c r="P583" s="19" t="s">
        <v>54</v>
      </c>
      <c r="Q583" s="19" t="s">
        <v>55</v>
      </c>
      <c r="R583" s="49">
        <v>8863</v>
      </c>
      <c r="S583" s="19" t="s">
        <v>4604</v>
      </c>
      <c r="T583" s="19" t="s">
        <v>4604</v>
      </c>
      <c r="U583" s="19" t="e">
        <v>#NAME?</v>
      </c>
      <c r="V583" s="19" t="s">
        <v>80</v>
      </c>
      <c r="W583" s="19" t="s">
        <v>68</v>
      </c>
      <c r="X583" s="23">
        <v>45121</v>
      </c>
      <c r="Y583" s="23">
        <v>45128</v>
      </c>
      <c r="Z583" s="23">
        <v>45121</v>
      </c>
      <c r="AA583" s="23">
        <v>45121</v>
      </c>
      <c r="AB583" s="19" t="s">
        <v>58</v>
      </c>
      <c r="AC583" s="23">
        <v>45124</v>
      </c>
      <c r="AD583" s="19" t="s">
        <v>58</v>
      </c>
      <c r="AE583" s="23">
        <v>45126</v>
      </c>
      <c r="AF583" s="23">
        <v>45128</v>
      </c>
      <c r="AG583" s="23">
        <v>45128</v>
      </c>
      <c r="AH583" s="21">
        <v>45135</v>
      </c>
      <c r="AI583" s="19">
        <v>51</v>
      </c>
      <c r="AJ583" s="19">
        <v>14</v>
      </c>
      <c r="AK583" s="19">
        <v>28</v>
      </c>
      <c r="AL583" s="19" t="s">
        <v>15</v>
      </c>
      <c r="AM583" s="19" t="s">
        <v>4546</v>
      </c>
      <c r="AN583" s="19">
        <v>28</v>
      </c>
      <c r="AO583" s="22"/>
      <c r="AP583" s="19" t="s">
        <v>82</v>
      </c>
      <c r="AQ583" s="19" t="s">
        <v>82</v>
      </c>
      <c r="AR583" s="19" t="s">
        <v>94</v>
      </c>
      <c r="AS583" s="19" t="s">
        <v>55</v>
      </c>
      <c r="AT583" s="19" t="s">
        <v>61</v>
      </c>
      <c r="AU583" s="19" t="s">
        <v>62</v>
      </c>
      <c r="AV583" s="19" t="s">
        <v>63</v>
      </c>
      <c r="AW583" s="19" t="s">
        <v>63</v>
      </c>
      <c r="AX583" s="19" t="s">
        <v>63</v>
      </c>
      <c r="AY583" s="19" t="s">
        <v>64</v>
      </c>
      <c r="AZ583" s="19" t="s">
        <v>3822</v>
      </c>
      <c r="BA583" s="21">
        <v>45134</v>
      </c>
      <c r="BB583" s="19">
        <v>7</v>
      </c>
      <c r="BC583" s="19">
        <v>2023</v>
      </c>
      <c r="BD583" s="19" t="s">
        <v>63</v>
      </c>
      <c r="BE583" s="19" t="s">
        <v>63</v>
      </c>
      <c r="BF583" s="19" t="s">
        <v>63</v>
      </c>
      <c r="BG583" s="19" t="s">
        <v>64</v>
      </c>
      <c r="BH583" s="22" t="s">
        <v>4513</v>
      </c>
      <c r="BI583" s="22" t="s">
        <v>4513</v>
      </c>
      <c r="BJ583" s="22"/>
      <c r="BK583" s="22"/>
      <c r="BL583" s="19" t="s">
        <v>4513</v>
      </c>
      <c r="BM583" s="22" t="s">
        <v>4513</v>
      </c>
      <c r="BN583" s="22" t="s">
        <v>4513</v>
      </c>
      <c r="BO583" s="22"/>
      <c r="BP583" s="22"/>
      <c r="BQ583" s="19" t="s">
        <v>64</v>
      </c>
      <c r="BR583" s="22"/>
      <c r="BS583" s="22"/>
      <c r="BT583" s="19">
        <v>51</v>
      </c>
      <c r="BU583" s="22"/>
      <c r="BV583" s="19"/>
      <c r="BW583" s="19"/>
      <c r="BX583" s="19">
        <v>2023</v>
      </c>
      <c r="BY583" s="95" t="str">
        <f>IFERROR(
IF(OR(AZ583="anulado",AZ583="stand by"),CONCATENATE(AZ583,": ",AT583),
IF(OR(YEAR(BA583)=2022,YEAR(BA583)=2023),CONCATENATE("Se activó en ",YEAR(BA583)),
IF(AND(OR(AZ583="En proceso",AZ583="facturando"),AND(AV583="-",BA583="")),"Por revisar",
IF(BA583="",IF(AV583="NUEVAS",CONCATENATE("Estado: ",AZ583,", ",AV583),
IF(AX583=Meses!$A$3,"Por revisar",
IF(AT583="","Sin registro","En programación Frcst."))),"En programación")))),
"Error")</f>
        <v>Se activó en 2023</v>
      </c>
      <c r="BZ583" s="14" t="str">
        <f t="shared" si="27"/>
        <v/>
      </c>
      <c r="CA583" s="95" t="str">
        <f>IF(BY583="En programación Frcst.",VLOOKUP(AX583,Meses!$A$1:$H$14,3+HLOOKUP(Cronograma!AV583,Meses!$D$1:$G$2,2,FALSE),FALSE),
IF(BY583="En programación",BA583,""))</f>
        <v/>
      </c>
      <c r="CB583" s="95" t="str">
        <f t="shared" si="28"/>
        <v/>
      </c>
      <c r="CC583" s="91" t="str">
        <f>IFERROR(
(VLOOKUP(MONTH(CA583),Meses!$B$3:$C$14,2,FALSE)-DAY(CA583))/VLOOKUP(MONTH(CA583),Meses!$B$3:$C$14,2,FALSE)*CD583,
"")</f>
        <v/>
      </c>
      <c r="CD583" s="92">
        <f t="shared" si="29"/>
        <v>8863</v>
      </c>
    </row>
    <row r="584" spans="1:82" ht="31.8" thickBot="1" x14ac:dyDescent="0.6">
      <c r="A584" s="25" t="s">
        <v>1466</v>
      </c>
      <c r="B584" s="25" t="s">
        <v>1543</v>
      </c>
      <c r="C584" s="25" t="s">
        <v>1544</v>
      </c>
      <c r="D584" s="25" t="s">
        <v>650</v>
      </c>
      <c r="E584" s="26">
        <v>45084</v>
      </c>
      <c r="F584" s="26">
        <v>45097.447094907409</v>
      </c>
      <c r="G584" s="26">
        <v>45093</v>
      </c>
      <c r="H584" s="26">
        <v>45107</v>
      </c>
      <c r="I584" s="22"/>
      <c r="J584" s="22"/>
      <c r="K584" s="22">
        <v>0</v>
      </c>
      <c r="L584" s="49">
        <v>2023074025</v>
      </c>
      <c r="M584" s="21">
        <v>45140</v>
      </c>
      <c r="N584" s="21">
        <v>45155</v>
      </c>
      <c r="O584" s="19" t="s">
        <v>54</v>
      </c>
      <c r="P584" s="19" t="s">
        <v>54</v>
      </c>
      <c r="Q584" s="19" t="s">
        <v>55</v>
      </c>
      <c r="R584" s="49">
        <v>721</v>
      </c>
      <c r="S584" s="25" t="s">
        <v>145</v>
      </c>
      <c r="T584" s="25" t="s">
        <v>145</v>
      </c>
      <c r="U584" s="25" t="e">
        <v>#NAME?</v>
      </c>
      <c r="V584" s="25" t="s">
        <v>80</v>
      </c>
      <c r="W584" s="25" t="s">
        <v>68</v>
      </c>
      <c r="X584" s="23">
        <v>-14</v>
      </c>
      <c r="Y584" s="23">
        <v>-7</v>
      </c>
      <c r="Z584" s="23">
        <v>-14</v>
      </c>
      <c r="AA584" s="23">
        <v>-14</v>
      </c>
      <c r="AB584" s="25" t="s">
        <v>58</v>
      </c>
      <c r="AC584" s="23">
        <v>-11</v>
      </c>
      <c r="AD584" s="25" t="s">
        <v>58</v>
      </c>
      <c r="AE584" s="23">
        <v>-9</v>
      </c>
      <c r="AF584" s="23">
        <v>-7</v>
      </c>
      <c r="AG584" s="23">
        <v>-7</v>
      </c>
      <c r="AH584" s="27">
        <v>0</v>
      </c>
      <c r="AI584" s="25">
        <v>-45084</v>
      </c>
      <c r="AJ584" s="25">
        <v>14</v>
      </c>
      <c r="AK584" s="25">
        <v>-45107</v>
      </c>
      <c r="AL584" s="25" t="s">
        <v>15</v>
      </c>
      <c r="AM584" s="27">
        <v>0</v>
      </c>
      <c r="AN584" s="27" t="s">
        <v>4513</v>
      </c>
      <c r="AO584" s="27"/>
      <c r="AP584" s="25" t="s">
        <v>82</v>
      </c>
      <c r="AQ584" s="25" t="s">
        <v>82</v>
      </c>
      <c r="AR584" s="25" t="s">
        <v>60</v>
      </c>
      <c r="AS584" s="25" t="s">
        <v>55</v>
      </c>
      <c r="AT584" s="25" t="s">
        <v>4583</v>
      </c>
      <c r="AU584" s="25" t="s">
        <v>62</v>
      </c>
      <c r="AV584" s="25" t="s">
        <v>63</v>
      </c>
      <c r="AW584" s="25" t="s">
        <v>63</v>
      </c>
      <c r="AX584" s="25" t="s">
        <v>63</v>
      </c>
      <c r="AY584" s="25" t="s">
        <v>64</v>
      </c>
      <c r="AZ584" s="25" t="s">
        <v>3822</v>
      </c>
      <c r="BA584" s="26">
        <v>45155</v>
      </c>
      <c r="BB584" s="25">
        <v>8</v>
      </c>
      <c r="BC584" s="25">
        <v>2023</v>
      </c>
      <c r="BD584" s="25" t="s">
        <v>653</v>
      </c>
      <c r="BE584" s="25" t="s">
        <v>354</v>
      </c>
      <c r="BF584" s="25" t="s">
        <v>1165</v>
      </c>
      <c r="BG584" s="25" t="s">
        <v>55</v>
      </c>
      <c r="BH584" s="25" t="s">
        <v>4513</v>
      </c>
      <c r="BI584" s="25" t="s">
        <v>4513</v>
      </c>
      <c r="BJ584" s="25" t="e">
        <v>#VALUE!</v>
      </c>
      <c r="BK584" s="36" t="e">
        <v>#VALUE!</v>
      </c>
      <c r="BL584" s="27" t="s">
        <v>4513</v>
      </c>
      <c r="BM584" s="36" t="s">
        <v>4513</v>
      </c>
      <c r="BN584" s="47" t="s">
        <v>4513</v>
      </c>
      <c r="BO584" s="27"/>
      <c r="BP584" s="27"/>
      <c r="BQ584" s="25" t="s">
        <v>64</v>
      </c>
      <c r="BR584" s="27"/>
      <c r="BS584" s="27"/>
      <c r="BT584" s="27"/>
      <c r="BU584" s="25">
        <v>238</v>
      </c>
      <c r="BV584" s="25" t="s">
        <v>4694</v>
      </c>
      <c r="BW584" s="25" t="s">
        <v>3837</v>
      </c>
      <c r="BX584" s="27"/>
      <c r="BY584" s="95" t="str">
        <f>IFERROR(
IF(OR(AZ584="anulado",AZ584="stand by"),CONCATENATE(AZ584,": ",AT584),
IF(OR(YEAR(BA584)=2022,YEAR(BA584)=2023),CONCATENATE("Se activó en ",YEAR(BA584)),
IF(AND(OR(AZ584="En proceso",AZ584="facturando"),AND(AV584="-",BA584="")),"Por revisar",
IF(BA584="",IF(AV584="NUEVAS",CONCATENATE("Estado: ",AZ584,", ",AV584),
IF(AX584=Meses!$A$3,"Por revisar",
IF(AT584="","Sin registro","En programación Frcst."))),"En programación")))),
"Error")</f>
        <v>Se activó en 2023</v>
      </c>
      <c r="BZ584" s="14" t="str">
        <f t="shared" si="27"/>
        <v/>
      </c>
      <c r="CA584" s="95" t="str">
        <f>IF(BY584="En programación Frcst.",VLOOKUP(AX584,Meses!$A$1:$H$14,3+HLOOKUP(Cronograma!AV584,Meses!$D$1:$G$2,2,FALSE),FALSE),
IF(BY584="En programación",BA584,""))</f>
        <v/>
      </c>
      <c r="CB584" s="95" t="str">
        <f t="shared" si="28"/>
        <v/>
      </c>
      <c r="CC584" s="91" t="str">
        <f>IFERROR(
(VLOOKUP(MONTH(CA584),Meses!$B$3:$C$14,2,FALSE)-DAY(CA584))/VLOOKUP(MONTH(CA584),Meses!$B$3:$C$14,2,FALSE)*CD584,
"")</f>
        <v/>
      </c>
      <c r="CD584" s="92">
        <f t="shared" si="29"/>
        <v>721</v>
      </c>
    </row>
    <row r="585" spans="1:82" ht="63" thickBot="1" x14ac:dyDescent="0.6">
      <c r="A585" s="19" t="s">
        <v>1466</v>
      </c>
      <c r="B585" s="19" t="s">
        <v>1545</v>
      </c>
      <c r="C585" s="19" t="s">
        <v>1546</v>
      </c>
      <c r="D585" s="19" t="s">
        <v>650</v>
      </c>
      <c r="E585" s="21">
        <v>45084</v>
      </c>
      <c r="F585" s="21">
        <v>45097.717858796299</v>
      </c>
      <c r="G585" s="21">
        <v>45094</v>
      </c>
      <c r="H585" s="21">
        <v>45104</v>
      </c>
      <c r="I585" s="22"/>
      <c r="J585" s="22"/>
      <c r="K585" s="22">
        <v>0</v>
      </c>
      <c r="L585" s="49">
        <v>2024011555</v>
      </c>
      <c r="M585" s="21">
        <v>45302</v>
      </c>
      <c r="N585" s="21">
        <v>45316</v>
      </c>
      <c r="O585" s="19" t="s">
        <v>1388</v>
      </c>
      <c r="P585" s="19" t="s">
        <v>1388</v>
      </c>
      <c r="Q585" s="19" t="s">
        <v>55</v>
      </c>
      <c r="R585" s="49">
        <v>14448</v>
      </c>
      <c r="S585" s="19" t="s">
        <v>145</v>
      </c>
      <c r="T585" s="19" t="s">
        <v>145</v>
      </c>
      <c r="U585" s="19" t="e">
        <v>#NAME?</v>
      </c>
      <c r="V585" s="19" t="s">
        <v>136</v>
      </c>
      <c r="W585" s="19" t="s">
        <v>155</v>
      </c>
      <c r="X585" s="23">
        <v>-19</v>
      </c>
      <c r="Y585" s="23">
        <v>-12</v>
      </c>
      <c r="Z585" s="23">
        <v>-19</v>
      </c>
      <c r="AA585" s="23">
        <v>-19</v>
      </c>
      <c r="AB585" s="19" t="s">
        <v>58</v>
      </c>
      <c r="AC585" s="23">
        <v>-16</v>
      </c>
      <c r="AD585" s="23">
        <v>-14</v>
      </c>
      <c r="AE585" s="23">
        <v>-9</v>
      </c>
      <c r="AF585" s="23">
        <v>-7</v>
      </c>
      <c r="AG585" s="23">
        <v>-7</v>
      </c>
      <c r="AH585" s="22">
        <v>0</v>
      </c>
      <c r="AI585" s="19">
        <v>-45084</v>
      </c>
      <c r="AJ585" s="19">
        <v>10</v>
      </c>
      <c r="AK585" s="19">
        <v>-45104</v>
      </c>
      <c r="AL585" s="19" t="s">
        <v>15</v>
      </c>
      <c r="AM585" s="22">
        <v>0</v>
      </c>
      <c r="AN585" s="22" t="s">
        <v>4513</v>
      </c>
      <c r="AO585" s="22"/>
      <c r="AP585" s="19" t="s">
        <v>1547</v>
      </c>
      <c r="AQ585" s="19" t="s">
        <v>451</v>
      </c>
      <c r="AR585" s="19" t="s">
        <v>94</v>
      </c>
      <c r="AS585" s="19" t="s">
        <v>55</v>
      </c>
      <c r="AT585" s="19" t="s">
        <v>4583</v>
      </c>
      <c r="AU585" s="19" t="s">
        <v>62</v>
      </c>
      <c r="AV585" s="19" t="s">
        <v>354</v>
      </c>
      <c r="AW585" s="19" t="s">
        <v>1165</v>
      </c>
      <c r="AX585" s="19" t="s">
        <v>653</v>
      </c>
      <c r="AY585" s="19" t="s">
        <v>55</v>
      </c>
      <c r="AZ585" s="19" t="s">
        <v>3822</v>
      </c>
      <c r="BA585" s="21">
        <v>45316</v>
      </c>
      <c r="BB585" s="19">
        <v>1</v>
      </c>
      <c r="BC585" s="19">
        <v>2024</v>
      </c>
      <c r="BD585" s="19" t="s">
        <v>653</v>
      </c>
      <c r="BE585" s="19" t="s">
        <v>651</v>
      </c>
      <c r="BF585" s="19" t="s">
        <v>652</v>
      </c>
      <c r="BG585" s="19" t="s">
        <v>55</v>
      </c>
      <c r="BH585" s="19" t="s">
        <v>4513</v>
      </c>
      <c r="BI585" s="22" t="s">
        <v>4513</v>
      </c>
      <c r="BJ585" s="22"/>
      <c r="BK585" s="22"/>
      <c r="BL585" s="19" t="s">
        <v>4513</v>
      </c>
      <c r="BM585" s="32" t="s">
        <v>4513</v>
      </c>
      <c r="BN585" s="22" t="s">
        <v>4513</v>
      </c>
      <c r="BO585" s="19" t="s">
        <v>3865</v>
      </c>
      <c r="BP585" s="19" t="s">
        <v>3867</v>
      </c>
      <c r="BQ585" s="19" t="s">
        <v>64</v>
      </c>
      <c r="BR585" s="22"/>
      <c r="BS585" s="22"/>
      <c r="BT585" s="22"/>
      <c r="BU585" s="19">
        <v>238</v>
      </c>
      <c r="BV585" s="19" t="s">
        <v>4694</v>
      </c>
      <c r="BW585" s="19" t="s">
        <v>3837</v>
      </c>
      <c r="BX585" s="22"/>
      <c r="BY585" s="95" t="str">
        <f>IFERROR(
IF(OR(AZ585="anulado",AZ585="stand by"),CONCATENATE(AZ585,": ",AT585),
IF(OR(YEAR(BA585)=2022,YEAR(BA585)=2023),CONCATENATE("Se activó en ",YEAR(BA585)),
IF(AND(OR(AZ585="En proceso",AZ585="facturando"),AND(AV585="-",BA585="")),"Por revisar",
IF(BA585="",IF(AV585="NUEVAS",CONCATENATE("Estado: ",AZ585,", ",AV585),
IF(AX585=Meses!$A$3,"Por revisar",
IF(AT585="","Sin registro","En programación Frcst."))),"En programación")))),
"Error")</f>
        <v>En programación</v>
      </c>
      <c r="BZ585" s="14" t="str">
        <f t="shared" si="27"/>
        <v/>
      </c>
      <c r="CA585" s="95">
        <f>IF(BY585="En programación Frcst.",VLOOKUP(AX585,Meses!$A$1:$H$14,3+HLOOKUP(Cronograma!AV585,Meses!$D$1:$G$2,2,FALSE),FALSE),
IF(BY585="En programación",BA585,""))</f>
        <v>45316</v>
      </c>
      <c r="CB585" s="95" t="str">
        <f t="shared" si="28"/>
        <v>2024/1</v>
      </c>
      <c r="CC585" s="91">
        <f>IFERROR(
(VLOOKUP(MONTH(CA585),Meses!$B$3:$C$14,2,FALSE)-DAY(CA585))/VLOOKUP(MONTH(CA585),Meses!$B$3:$C$14,2,FALSE)*CD585,
"")</f>
        <v>2796.3870967741937</v>
      </c>
      <c r="CD585" s="92">
        <f t="shared" si="29"/>
        <v>14448</v>
      </c>
    </row>
    <row r="586" spans="1:82" ht="31.8" thickBot="1" x14ac:dyDescent="0.6">
      <c r="A586" s="25" t="s">
        <v>1548</v>
      </c>
      <c r="B586" s="25" t="s">
        <v>1549</v>
      </c>
      <c r="C586" s="25" t="s">
        <v>1550</v>
      </c>
      <c r="D586" s="25" t="s">
        <v>351</v>
      </c>
      <c r="E586" s="26">
        <v>45084</v>
      </c>
      <c r="F586" s="26">
        <v>45090.748159722221</v>
      </c>
      <c r="G586" s="26">
        <v>45090</v>
      </c>
      <c r="H586" s="26">
        <v>45100</v>
      </c>
      <c r="I586" s="21">
        <v>45311</v>
      </c>
      <c r="J586" s="21">
        <v>45311</v>
      </c>
      <c r="K586" s="119" t="s">
        <v>4615</v>
      </c>
      <c r="L586" s="50"/>
      <c r="M586" s="22"/>
      <c r="N586" s="22"/>
      <c r="O586" s="19" t="s">
        <v>128</v>
      </c>
      <c r="P586" s="19" t="s">
        <v>128</v>
      </c>
      <c r="Q586" s="19" t="s">
        <v>55</v>
      </c>
      <c r="R586" s="49">
        <v>7122</v>
      </c>
      <c r="S586" s="25" t="s">
        <v>145</v>
      </c>
      <c r="T586" s="25" t="s">
        <v>145</v>
      </c>
      <c r="U586" s="25" t="e">
        <v>#NAME?</v>
      </c>
      <c r="V586" s="25" t="s">
        <v>80</v>
      </c>
      <c r="W586" s="25" t="s">
        <v>129</v>
      </c>
      <c r="X586" s="23">
        <v>45302</v>
      </c>
      <c r="Y586" s="23">
        <v>45309</v>
      </c>
      <c r="Z586" s="23">
        <v>45302</v>
      </c>
      <c r="AA586" s="23">
        <v>45302</v>
      </c>
      <c r="AB586" s="25" t="s">
        <v>58</v>
      </c>
      <c r="AC586" s="23">
        <v>45305</v>
      </c>
      <c r="AD586" s="25" t="s">
        <v>58</v>
      </c>
      <c r="AE586" s="23">
        <v>45307</v>
      </c>
      <c r="AF586" s="25" t="s">
        <v>58</v>
      </c>
      <c r="AG586" s="23">
        <v>45307</v>
      </c>
      <c r="AH586" s="26">
        <v>45311</v>
      </c>
      <c r="AI586" s="25">
        <v>227</v>
      </c>
      <c r="AJ586" s="25">
        <v>10</v>
      </c>
      <c r="AK586" s="25">
        <v>211</v>
      </c>
      <c r="AL586" s="25" t="s">
        <v>15</v>
      </c>
      <c r="AM586" s="25" t="s">
        <v>4616</v>
      </c>
      <c r="AN586" s="25">
        <v>20</v>
      </c>
      <c r="AO586" s="27"/>
      <c r="AP586" s="25" t="s">
        <v>131</v>
      </c>
      <c r="AQ586" s="25" t="s">
        <v>131</v>
      </c>
      <c r="AR586" s="25" t="s">
        <v>60</v>
      </c>
      <c r="AS586" s="25" t="s">
        <v>55</v>
      </c>
      <c r="AT586" s="25" t="s">
        <v>353</v>
      </c>
      <c r="AU586" s="25" t="s">
        <v>132</v>
      </c>
      <c r="AV586" s="25" t="s">
        <v>679</v>
      </c>
      <c r="AW586" s="25" t="s">
        <v>3130</v>
      </c>
      <c r="AX586" s="25" t="s">
        <v>1557</v>
      </c>
      <c r="AY586" s="25" t="s">
        <v>55</v>
      </c>
      <c r="AZ586" s="25" t="s">
        <v>3830</v>
      </c>
      <c r="BA586" s="27">
        <v>0</v>
      </c>
      <c r="BB586" s="27"/>
      <c r="BC586" s="27"/>
      <c r="BD586" s="25" t="s">
        <v>653</v>
      </c>
      <c r="BE586" s="25" t="s">
        <v>354</v>
      </c>
      <c r="BF586" s="25" t="s">
        <v>1165</v>
      </c>
      <c r="BG586" s="25" t="s">
        <v>55</v>
      </c>
      <c r="BH586" s="25" t="s">
        <v>4513</v>
      </c>
      <c r="BI586" s="39" t="s">
        <v>4513</v>
      </c>
      <c r="BJ586" s="25" t="e">
        <v>#VALUE!</v>
      </c>
      <c r="BK586" s="44" t="e">
        <v>#VALUE!</v>
      </c>
      <c r="BL586" s="25" t="s">
        <v>4513</v>
      </c>
      <c r="BM586" s="36" t="s">
        <v>4513</v>
      </c>
      <c r="BN586" s="27" t="s">
        <v>4513</v>
      </c>
      <c r="BO586" s="25" t="s">
        <v>3842</v>
      </c>
      <c r="BP586" s="27"/>
      <c r="BQ586" s="25" t="s">
        <v>64</v>
      </c>
      <c r="BR586" s="27"/>
      <c r="BS586" s="25" t="s">
        <v>3824</v>
      </c>
      <c r="BT586" s="25" t="e">
        <v>#VALUE!</v>
      </c>
      <c r="BU586" s="25">
        <v>238</v>
      </c>
      <c r="BV586" s="25" t="s">
        <v>4695</v>
      </c>
      <c r="BW586" s="25" t="s">
        <v>3869</v>
      </c>
      <c r="BX586" s="27"/>
      <c r="BY586" s="95" t="str">
        <f>IFERROR(
IF(OR(AZ586="anulado",AZ586="stand by"),CONCATENATE(AZ586,": ",AT586),
IF(OR(YEAR(BA586)=2022,YEAR(BA586)=2023),CONCATENATE("Se activó en ",YEAR(BA586)),
IF(AND(OR(AZ586="En proceso",AZ586="facturando"),AND(AV586="-",BA586="")),"Por revisar",
IF(BA586="",IF(AV586="NUEVAS",CONCATENATE("Estado: ",AZ586,", ",AV586),
IF(AX586=Meses!$A$3,"Por revisar",
IF(AT586="","Sin registro","En programación Frcst."))),"En programación")))),
"Error")</f>
        <v>En programación</v>
      </c>
      <c r="BZ586" s="14" t="str">
        <f t="shared" si="27"/>
        <v/>
      </c>
      <c r="CA586" s="95">
        <f>IF(BY586="En programación Frcst.",VLOOKUP(AX586,Meses!$A$1:$H$14,3+HLOOKUP(Cronograma!AV586,Meses!$D$1:$G$2,2,FALSE),FALSE),
IF(BY586="En programación",BA586,""))</f>
        <v>0</v>
      </c>
      <c r="CB586" s="95" t="str">
        <f t="shared" si="28"/>
        <v>1900/1</v>
      </c>
      <c r="CC586" s="91">
        <f>IFERROR(
(VLOOKUP(MONTH(CA586),Meses!$B$3:$C$14,2,FALSE)-DAY(CA586))/VLOOKUP(MONTH(CA586),Meses!$B$3:$C$14,2,FALSE)*CD586,
"")</f>
        <v>7122</v>
      </c>
      <c r="CD586" s="92">
        <f t="shared" si="29"/>
        <v>7122</v>
      </c>
    </row>
    <row r="587" spans="1:82" ht="31.8" thickBot="1" x14ac:dyDescent="0.6">
      <c r="A587" s="19" t="s">
        <v>1548</v>
      </c>
      <c r="B587" s="19" t="s">
        <v>1551</v>
      </c>
      <c r="C587" s="19" t="s">
        <v>1552</v>
      </c>
      <c r="D587" s="19" t="s">
        <v>351</v>
      </c>
      <c r="E587" s="21">
        <v>45084</v>
      </c>
      <c r="F587" s="21">
        <v>45090.748159722221</v>
      </c>
      <c r="G587" s="21">
        <v>45090</v>
      </c>
      <c r="H587" s="21">
        <v>45100</v>
      </c>
      <c r="I587" s="21">
        <v>45311</v>
      </c>
      <c r="J587" s="21">
        <v>45311</v>
      </c>
      <c r="K587" s="119" t="s">
        <v>4615</v>
      </c>
      <c r="L587" s="50"/>
      <c r="M587" s="22"/>
      <c r="N587" s="22"/>
      <c r="O587" s="19" t="s">
        <v>128</v>
      </c>
      <c r="P587" s="19" t="s">
        <v>128</v>
      </c>
      <c r="Q587" s="19" t="s">
        <v>55</v>
      </c>
      <c r="R587" s="49">
        <v>220</v>
      </c>
      <c r="S587" s="19" t="s">
        <v>145</v>
      </c>
      <c r="T587" s="19" t="s">
        <v>145</v>
      </c>
      <c r="U587" s="19" t="e">
        <v>#NAME?</v>
      </c>
      <c r="V587" s="19" t="s">
        <v>80</v>
      </c>
      <c r="W587" s="19" t="s">
        <v>129</v>
      </c>
      <c r="X587" s="23">
        <v>45302</v>
      </c>
      <c r="Y587" s="23">
        <v>45309</v>
      </c>
      <c r="Z587" s="23">
        <v>45302</v>
      </c>
      <c r="AA587" s="23">
        <v>45302</v>
      </c>
      <c r="AB587" s="19" t="s">
        <v>58</v>
      </c>
      <c r="AC587" s="23">
        <v>45305</v>
      </c>
      <c r="AD587" s="19" t="s">
        <v>58</v>
      </c>
      <c r="AE587" s="23">
        <v>45307</v>
      </c>
      <c r="AF587" s="19" t="s">
        <v>58</v>
      </c>
      <c r="AG587" s="23">
        <v>45307</v>
      </c>
      <c r="AH587" s="21">
        <v>45311</v>
      </c>
      <c r="AI587" s="19">
        <v>227</v>
      </c>
      <c r="AJ587" s="19">
        <v>10</v>
      </c>
      <c r="AK587" s="19">
        <v>211</v>
      </c>
      <c r="AL587" s="19" t="s">
        <v>15</v>
      </c>
      <c r="AM587" s="19" t="s">
        <v>4616</v>
      </c>
      <c r="AN587" s="19">
        <v>20</v>
      </c>
      <c r="AO587" s="22"/>
      <c r="AP587" s="19" t="s">
        <v>131</v>
      </c>
      <c r="AQ587" s="19" t="s">
        <v>131</v>
      </c>
      <c r="AR587" s="19" t="s">
        <v>60</v>
      </c>
      <c r="AS587" s="19" t="s">
        <v>55</v>
      </c>
      <c r="AT587" s="19" t="s">
        <v>353</v>
      </c>
      <c r="AU587" s="19" t="s">
        <v>132</v>
      </c>
      <c r="AV587" s="19" t="s">
        <v>679</v>
      </c>
      <c r="AW587" s="19" t="s">
        <v>3130</v>
      </c>
      <c r="AX587" s="19" t="s">
        <v>1557</v>
      </c>
      <c r="AY587" s="19" t="s">
        <v>55</v>
      </c>
      <c r="AZ587" s="19" t="s">
        <v>3830</v>
      </c>
      <c r="BA587" s="22">
        <v>0</v>
      </c>
      <c r="BB587" s="22"/>
      <c r="BC587" s="22"/>
      <c r="BD587" s="19" t="s">
        <v>653</v>
      </c>
      <c r="BE587" s="19" t="s">
        <v>354</v>
      </c>
      <c r="BF587" s="19" t="s">
        <v>1165</v>
      </c>
      <c r="BG587" s="19" t="s">
        <v>55</v>
      </c>
      <c r="BH587" s="19" t="s">
        <v>4513</v>
      </c>
      <c r="BI587" s="48" t="s">
        <v>4513</v>
      </c>
      <c r="BJ587" s="19" t="e">
        <v>#VALUE!</v>
      </c>
      <c r="BK587" s="43" t="e">
        <v>#VALUE!</v>
      </c>
      <c r="BL587" s="19" t="s">
        <v>4513</v>
      </c>
      <c r="BM587" s="32" t="s">
        <v>4513</v>
      </c>
      <c r="BN587" s="22" t="s">
        <v>4513</v>
      </c>
      <c r="BO587" s="19" t="s">
        <v>3842</v>
      </c>
      <c r="BP587" s="22"/>
      <c r="BQ587" s="19" t="s">
        <v>64</v>
      </c>
      <c r="BR587" s="22"/>
      <c r="BS587" s="19" t="s">
        <v>3824</v>
      </c>
      <c r="BT587" s="19" t="e">
        <v>#VALUE!</v>
      </c>
      <c r="BU587" s="19">
        <v>238</v>
      </c>
      <c r="BV587" s="19" t="s">
        <v>4695</v>
      </c>
      <c r="BW587" s="19" t="s">
        <v>3869</v>
      </c>
      <c r="BX587" s="22"/>
      <c r="BY587" s="95" t="str">
        <f>IFERROR(
IF(OR(AZ587="anulado",AZ587="stand by"),CONCATENATE(AZ587,": ",AT587),
IF(OR(YEAR(BA587)=2022,YEAR(BA587)=2023),CONCATENATE("Se activó en ",YEAR(BA587)),
IF(AND(OR(AZ587="En proceso",AZ587="facturando"),AND(AV587="-",BA587="")),"Por revisar",
IF(BA587="",IF(AV587="NUEVAS",CONCATENATE("Estado: ",AZ587,", ",AV587),
IF(AX587=Meses!$A$3,"Por revisar",
IF(AT587="","Sin registro","En programación Frcst."))),"En programación")))),
"Error")</f>
        <v>En programación</v>
      </c>
      <c r="BZ587" s="14" t="str">
        <f t="shared" si="27"/>
        <v/>
      </c>
      <c r="CA587" s="95">
        <f>IF(BY587="En programación Frcst.",VLOOKUP(AX587,Meses!$A$1:$H$14,3+HLOOKUP(Cronograma!AV587,Meses!$D$1:$G$2,2,FALSE),FALSE),
IF(BY587="En programación",BA587,""))</f>
        <v>0</v>
      </c>
      <c r="CB587" s="95" t="str">
        <f t="shared" si="28"/>
        <v>1900/1</v>
      </c>
      <c r="CC587" s="91">
        <f>IFERROR(
(VLOOKUP(MONTH(CA587),Meses!$B$3:$C$14,2,FALSE)-DAY(CA587))/VLOOKUP(MONTH(CA587),Meses!$B$3:$C$14,2,FALSE)*CD587,
"")</f>
        <v>220</v>
      </c>
      <c r="CD587" s="92">
        <f t="shared" si="29"/>
        <v>220</v>
      </c>
    </row>
    <row r="588" spans="1:82" ht="63" thickBot="1" x14ac:dyDescent="0.6">
      <c r="A588" s="25" t="s">
        <v>1553</v>
      </c>
      <c r="B588" s="25" t="s">
        <v>1554</v>
      </c>
      <c r="C588" s="25" t="s">
        <v>1555</v>
      </c>
      <c r="D588" s="25" t="s">
        <v>656</v>
      </c>
      <c r="E588" s="26">
        <v>45084</v>
      </c>
      <c r="F588" s="26">
        <v>45097.485162037039</v>
      </c>
      <c r="G588" s="26">
        <v>45097</v>
      </c>
      <c r="H588" s="26">
        <v>45105</v>
      </c>
      <c r="I588" s="22"/>
      <c r="J588" s="22"/>
      <c r="K588" s="22">
        <v>0</v>
      </c>
      <c r="L588" s="50"/>
      <c r="M588" s="22"/>
      <c r="N588" s="22"/>
      <c r="O588" s="19" t="s">
        <v>199</v>
      </c>
      <c r="P588" s="19" t="s">
        <v>199</v>
      </c>
      <c r="Q588" s="19" t="s">
        <v>55</v>
      </c>
      <c r="R588" s="49">
        <v>15400</v>
      </c>
      <c r="S588" s="25" t="s">
        <v>145</v>
      </c>
      <c r="T588" s="25" t="s">
        <v>145</v>
      </c>
      <c r="U588" s="25" t="e">
        <v>#NAME?</v>
      </c>
      <c r="V588" s="25" t="s">
        <v>56</v>
      </c>
      <c r="W588" s="25" t="s">
        <v>57</v>
      </c>
      <c r="X588" s="27">
        <v>0</v>
      </c>
      <c r="Y588" s="23">
        <v>7</v>
      </c>
      <c r="Z588" s="27">
        <v>0</v>
      </c>
      <c r="AA588" s="27">
        <v>0</v>
      </c>
      <c r="AB588" s="27">
        <v>0</v>
      </c>
      <c r="AC588" s="27">
        <v>0</v>
      </c>
      <c r="AD588" s="27">
        <v>0</v>
      </c>
      <c r="AE588" s="27">
        <v>0</v>
      </c>
      <c r="AF588" s="25" t="s">
        <v>58</v>
      </c>
      <c r="AG588" s="27">
        <v>0</v>
      </c>
      <c r="AH588" s="27">
        <v>0</v>
      </c>
      <c r="AI588" s="25">
        <v>-45084</v>
      </c>
      <c r="AJ588" s="25">
        <v>8</v>
      </c>
      <c r="AK588" s="25">
        <v>-45105</v>
      </c>
      <c r="AL588" s="25" t="s">
        <v>15</v>
      </c>
      <c r="AM588" s="27">
        <v>0</v>
      </c>
      <c r="AN588" s="27" t="s">
        <v>4513</v>
      </c>
      <c r="AO588" s="27"/>
      <c r="AP588" s="25" t="s">
        <v>530</v>
      </c>
      <c r="AQ588" s="25" t="s">
        <v>140</v>
      </c>
      <c r="AR588" s="25" t="s">
        <v>94</v>
      </c>
      <c r="AS588" s="25" t="s">
        <v>55</v>
      </c>
      <c r="AT588" s="25" t="s">
        <v>659</v>
      </c>
      <c r="AU588" s="25" t="s">
        <v>132</v>
      </c>
      <c r="AV588" s="25" t="s">
        <v>660</v>
      </c>
      <c r="AW588" s="25" t="s">
        <v>1556</v>
      </c>
      <c r="AX588" s="25" t="s">
        <v>1557</v>
      </c>
      <c r="AY588" s="25" t="s">
        <v>55</v>
      </c>
      <c r="AZ588" s="25" t="s">
        <v>3830</v>
      </c>
      <c r="BA588" s="27">
        <v>0</v>
      </c>
      <c r="BB588" s="27"/>
      <c r="BC588" s="27"/>
      <c r="BD588" s="25" t="s">
        <v>653</v>
      </c>
      <c r="BE588" s="25" t="s">
        <v>679</v>
      </c>
      <c r="BF588" s="25" t="s">
        <v>680</v>
      </c>
      <c r="BG588" s="25" t="s">
        <v>55</v>
      </c>
      <c r="BH588" s="25" t="s">
        <v>4513</v>
      </c>
      <c r="BI588" s="27" t="s">
        <v>4513</v>
      </c>
      <c r="BJ588" s="27"/>
      <c r="BK588" s="27"/>
      <c r="BL588" s="25" t="s">
        <v>4513</v>
      </c>
      <c r="BM588" s="36" t="s">
        <v>4513</v>
      </c>
      <c r="BN588" s="27" t="s">
        <v>4513</v>
      </c>
      <c r="BO588" s="27"/>
      <c r="BP588" s="27"/>
      <c r="BQ588" s="25" t="s">
        <v>55</v>
      </c>
      <c r="BR588" s="28" t="s">
        <v>3868</v>
      </c>
      <c r="BS588" s="27"/>
      <c r="BT588" s="27"/>
      <c r="BU588" s="25">
        <v>238</v>
      </c>
      <c r="BV588" s="25" t="s">
        <v>4695</v>
      </c>
      <c r="BW588" s="25" t="s">
        <v>3869</v>
      </c>
      <c r="BX588" s="27"/>
      <c r="BY588" s="95" t="str">
        <f>IFERROR(
IF(OR(AZ588="anulado",AZ588="stand by"),CONCATENATE(AZ588,": ",AT588),
IF(OR(YEAR(BA588)=2022,YEAR(BA588)=2023),CONCATENATE("Se activó en ",YEAR(BA588)),
IF(AND(OR(AZ588="En proceso",AZ588="facturando"),AND(AV588="-",BA588="")),"Por revisar",
IF(BA588="",IF(AV588="NUEVAS",CONCATENATE("Estado: ",AZ588,", ",AV588),
IF(AX588=Meses!$A$3,"Por revisar",
IF(AT588="","Sin registro","En programación Frcst."))),"En programación")))),
"Error")</f>
        <v>En programación</v>
      </c>
      <c r="BZ588" s="14" t="str">
        <f t="shared" si="27"/>
        <v/>
      </c>
      <c r="CA588" s="95">
        <f>IF(BY588="En programación Frcst.",VLOOKUP(AX588,Meses!$A$1:$H$14,3+HLOOKUP(Cronograma!AV588,Meses!$D$1:$G$2,2,FALSE),FALSE),
IF(BY588="En programación",BA588,""))</f>
        <v>0</v>
      </c>
      <c r="CB588" s="95" t="str">
        <f t="shared" si="28"/>
        <v>1900/1</v>
      </c>
      <c r="CC588" s="91">
        <f>IFERROR(
(VLOOKUP(MONTH(CA588),Meses!$B$3:$C$14,2,FALSE)-DAY(CA588))/VLOOKUP(MONTH(CA588),Meses!$B$3:$C$14,2,FALSE)*CD588,
"")</f>
        <v>15400</v>
      </c>
      <c r="CD588" s="92">
        <f t="shared" si="29"/>
        <v>15400</v>
      </c>
    </row>
    <row r="589" spans="1:82" ht="31.8" thickBot="1" x14ac:dyDescent="0.6">
      <c r="A589" s="19" t="s">
        <v>1558</v>
      </c>
      <c r="B589" s="19" t="s">
        <v>1559</v>
      </c>
      <c r="C589" s="19" t="s">
        <v>1560</v>
      </c>
      <c r="D589" s="19" t="s">
        <v>53</v>
      </c>
      <c r="E589" s="21">
        <v>45084</v>
      </c>
      <c r="F589" s="21">
        <v>45099.585798611108</v>
      </c>
      <c r="G589" s="21">
        <v>45099</v>
      </c>
      <c r="H589" s="21">
        <v>45107</v>
      </c>
      <c r="I589" s="21">
        <v>45161</v>
      </c>
      <c r="J589" s="21">
        <v>45161</v>
      </c>
      <c r="K589" s="119" t="s">
        <v>4585</v>
      </c>
      <c r="L589" s="49">
        <v>2023073438</v>
      </c>
      <c r="M589" s="21">
        <v>45134</v>
      </c>
      <c r="N589" s="21">
        <v>45148</v>
      </c>
      <c r="O589" s="19" t="s">
        <v>54</v>
      </c>
      <c r="P589" s="19" t="s">
        <v>54</v>
      </c>
      <c r="Q589" s="19" t="s">
        <v>55</v>
      </c>
      <c r="R589" s="49">
        <v>2419</v>
      </c>
      <c r="S589" s="19" t="s">
        <v>4610</v>
      </c>
      <c r="T589" s="19" t="s">
        <v>4610</v>
      </c>
      <c r="U589" s="19" t="e">
        <v>#NAME?</v>
      </c>
      <c r="V589" s="19" t="s">
        <v>80</v>
      </c>
      <c r="W589" s="19" t="s">
        <v>68</v>
      </c>
      <c r="X589" s="23">
        <v>45147</v>
      </c>
      <c r="Y589" s="23">
        <v>45154</v>
      </c>
      <c r="Z589" s="23">
        <v>45147</v>
      </c>
      <c r="AA589" s="23">
        <v>45147</v>
      </c>
      <c r="AB589" s="19" t="s">
        <v>58</v>
      </c>
      <c r="AC589" s="23">
        <v>45150</v>
      </c>
      <c r="AD589" s="19" t="s">
        <v>58</v>
      </c>
      <c r="AE589" s="23">
        <v>45152</v>
      </c>
      <c r="AF589" s="23">
        <v>45154</v>
      </c>
      <c r="AG589" s="23">
        <v>45154</v>
      </c>
      <c r="AH589" s="21">
        <v>45161</v>
      </c>
      <c r="AI589" s="19">
        <v>77</v>
      </c>
      <c r="AJ589" s="19">
        <v>8</v>
      </c>
      <c r="AK589" s="19">
        <v>54</v>
      </c>
      <c r="AL589" s="19" t="s">
        <v>15</v>
      </c>
      <c r="AM589" s="19" t="s">
        <v>4587</v>
      </c>
      <c r="AN589" s="19">
        <v>23</v>
      </c>
      <c r="AO589" s="22"/>
      <c r="AP589" s="19" t="s">
        <v>82</v>
      </c>
      <c r="AQ589" s="19" t="s">
        <v>82</v>
      </c>
      <c r="AR589" s="19" t="s">
        <v>60</v>
      </c>
      <c r="AS589" s="19" t="s">
        <v>55</v>
      </c>
      <c r="AT589" s="19" t="s">
        <v>61</v>
      </c>
      <c r="AU589" s="19" t="s">
        <v>62</v>
      </c>
      <c r="AV589" s="19" t="s">
        <v>63</v>
      </c>
      <c r="AW589" s="19" t="s">
        <v>63</v>
      </c>
      <c r="AX589" s="19" t="s">
        <v>63</v>
      </c>
      <c r="AY589" s="19" t="s">
        <v>64</v>
      </c>
      <c r="AZ589" s="19" t="s">
        <v>3822</v>
      </c>
      <c r="BA589" s="21">
        <v>45148</v>
      </c>
      <c r="BB589" s="19">
        <v>8</v>
      </c>
      <c r="BC589" s="19">
        <v>2023</v>
      </c>
      <c r="BD589" s="19" t="s">
        <v>63</v>
      </c>
      <c r="BE589" s="19" t="s">
        <v>63</v>
      </c>
      <c r="BF589" s="19" t="s">
        <v>63</v>
      </c>
      <c r="BG589" s="19" t="s">
        <v>64</v>
      </c>
      <c r="BH589" s="22" t="s">
        <v>4513</v>
      </c>
      <c r="BI589" s="22" t="s">
        <v>4513</v>
      </c>
      <c r="BJ589" s="22"/>
      <c r="BK589" s="22"/>
      <c r="BL589" s="19" t="s">
        <v>4513</v>
      </c>
      <c r="BM589" s="22" t="s">
        <v>4513</v>
      </c>
      <c r="BN589" s="22" t="s">
        <v>4513</v>
      </c>
      <c r="BO589" s="22"/>
      <c r="BP589" s="22"/>
      <c r="BQ589" s="19" t="s">
        <v>64</v>
      </c>
      <c r="BR589" s="22"/>
      <c r="BS589" s="22"/>
      <c r="BT589" s="19">
        <v>77</v>
      </c>
      <c r="BU589" s="22"/>
      <c r="BV589" s="19"/>
      <c r="BW589" s="19"/>
      <c r="BX589" s="19">
        <v>2023</v>
      </c>
      <c r="BY589" s="95" t="str">
        <f>IFERROR(
IF(OR(AZ589="anulado",AZ589="stand by"),CONCATENATE(AZ589,": ",AT589),
IF(OR(YEAR(BA589)=2022,YEAR(BA589)=2023),CONCATENATE("Se activó en ",YEAR(BA589)),
IF(AND(OR(AZ589="En proceso",AZ589="facturando"),AND(AV589="-",BA589="")),"Por revisar",
IF(BA589="",IF(AV589="NUEVAS",CONCATENATE("Estado: ",AZ589,", ",AV589),
IF(AX589=Meses!$A$3,"Por revisar",
IF(AT589="","Sin registro","En programación Frcst."))),"En programación")))),
"Error")</f>
        <v>Se activó en 2023</v>
      </c>
      <c r="BZ589" s="14" t="str">
        <f t="shared" si="27"/>
        <v/>
      </c>
      <c r="CA589" s="95" t="str">
        <f>IF(BY589="En programación Frcst.",VLOOKUP(AX589,Meses!$A$1:$H$14,3+HLOOKUP(Cronograma!AV589,Meses!$D$1:$G$2,2,FALSE),FALSE),
IF(BY589="En programación",BA589,""))</f>
        <v/>
      </c>
      <c r="CB589" s="95" t="str">
        <f t="shared" si="28"/>
        <v/>
      </c>
      <c r="CC589" s="91" t="str">
        <f>IFERROR(
(VLOOKUP(MONTH(CA589),Meses!$B$3:$C$14,2,FALSE)-DAY(CA589))/VLOOKUP(MONTH(CA589),Meses!$B$3:$C$14,2,FALSE)*CD589,
"")</f>
        <v/>
      </c>
      <c r="CD589" s="92">
        <f t="shared" si="29"/>
        <v>2419</v>
      </c>
    </row>
    <row r="590" spans="1:82" ht="31.8" thickBot="1" x14ac:dyDescent="0.6">
      <c r="A590" s="25" t="s">
        <v>1561</v>
      </c>
      <c r="B590" s="25" t="s">
        <v>1562</v>
      </c>
      <c r="C590" s="25" t="s">
        <v>1563</v>
      </c>
      <c r="D590" s="29" t="s">
        <v>345</v>
      </c>
      <c r="E590" s="26">
        <v>45084</v>
      </c>
      <c r="F590" s="26">
        <v>45198</v>
      </c>
      <c r="G590" s="26">
        <v>45097</v>
      </c>
      <c r="H590" s="26">
        <v>45222</v>
      </c>
      <c r="I590" s="22"/>
      <c r="J590" s="22"/>
      <c r="K590" s="22">
        <v>0</v>
      </c>
      <c r="L590" s="50"/>
      <c r="M590" s="22"/>
      <c r="N590" s="22"/>
      <c r="O590" s="19" t="s">
        <v>54</v>
      </c>
      <c r="P590" s="19" t="s">
        <v>54</v>
      </c>
      <c r="Q590" s="19" t="s">
        <v>55</v>
      </c>
      <c r="R590" s="49">
        <v>9677</v>
      </c>
      <c r="S590" s="25" t="s">
        <v>145</v>
      </c>
      <c r="T590" s="25" t="s">
        <v>145</v>
      </c>
      <c r="U590" s="25" t="e">
        <v>#NAME?</v>
      </c>
      <c r="V590" s="25" t="s">
        <v>80</v>
      </c>
      <c r="W590" s="25" t="s">
        <v>68</v>
      </c>
      <c r="X590" s="23">
        <v>-14</v>
      </c>
      <c r="Y590" s="23">
        <v>-7</v>
      </c>
      <c r="Z590" s="23">
        <v>-14</v>
      </c>
      <c r="AA590" s="23">
        <v>-14</v>
      </c>
      <c r="AB590" s="25" t="s">
        <v>58</v>
      </c>
      <c r="AC590" s="23">
        <v>-11</v>
      </c>
      <c r="AD590" s="25" t="s">
        <v>58</v>
      </c>
      <c r="AE590" s="23">
        <v>-9</v>
      </c>
      <c r="AF590" s="23">
        <v>-7</v>
      </c>
      <c r="AG590" s="23">
        <v>-7</v>
      </c>
      <c r="AH590" s="27">
        <v>0</v>
      </c>
      <c r="AI590" s="25">
        <v>-45084</v>
      </c>
      <c r="AJ590" s="25">
        <v>125</v>
      </c>
      <c r="AK590" s="25">
        <v>-45222</v>
      </c>
      <c r="AL590" s="25" t="s">
        <v>15</v>
      </c>
      <c r="AM590" s="27">
        <v>0</v>
      </c>
      <c r="AN590" s="27" t="s">
        <v>4513</v>
      </c>
      <c r="AO590" s="25" t="s">
        <v>1562</v>
      </c>
      <c r="AP590" s="25" t="s">
        <v>399</v>
      </c>
      <c r="AQ590" s="25" t="s">
        <v>399</v>
      </c>
      <c r="AR590" s="25" t="s">
        <v>94</v>
      </c>
      <c r="AS590" s="25" t="s">
        <v>55</v>
      </c>
      <c r="AT590" s="25" t="s">
        <v>347</v>
      </c>
      <c r="AU590" s="25" t="s">
        <v>62</v>
      </c>
      <c r="AV590" s="25" t="s">
        <v>63</v>
      </c>
      <c r="AW590" s="25" t="s">
        <v>63</v>
      </c>
      <c r="AX590" s="25" t="s">
        <v>63</v>
      </c>
      <c r="AY590" s="25" t="s">
        <v>64</v>
      </c>
      <c r="AZ590" s="25" t="s">
        <v>3827</v>
      </c>
      <c r="BA590" s="27">
        <v>0</v>
      </c>
      <c r="BB590" s="27"/>
      <c r="BC590" s="27"/>
      <c r="BD590" s="25" t="s">
        <v>63</v>
      </c>
      <c r="BE590" s="25" t="s">
        <v>63</v>
      </c>
      <c r="BF590" s="25" t="s">
        <v>63</v>
      </c>
      <c r="BG590" s="25" t="s">
        <v>64</v>
      </c>
      <c r="BH590" s="27" t="s">
        <v>4513</v>
      </c>
      <c r="BI590" s="27" t="s">
        <v>4513</v>
      </c>
      <c r="BJ590" s="27"/>
      <c r="BK590" s="27"/>
      <c r="BL590" s="25" t="s">
        <v>4513</v>
      </c>
      <c r="BM590" s="27" t="s">
        <v>4513</v>
      </c>
      <c r="BN590" s="27" t="s">
        <v>4513</v>
      </c>
      <c r="BO590" s="25" t="s">
        <v>3834</v>
      </c>
      <c r="BP590" s="54" t="s">
        <v>3870</v>
      </c>
      <c r="BQ590" s="25" t="s">
        <v>64</v>
      </c>
      <c r="BR590" s="27"/>
      <c r="BS590" s="27"/>
      <c r="BT590" s="27"/>
      <c r="BU590" s="27"/>
      <c r="BV590" s="25"/>
      <c r="BW590" s="25" t="s">
        <v>3823</v>
      </c>
      <c r="BX590" s="27"/>
      <c r="BY590" s="95" t="str">
        <f>IFERROR(
IF(OR(AZ590="anulado",AZ590="stand by"),CONCATENATE(AZ590,": ",AT590),
IF(OR(YEAR(BA590)=2022,YEAR(BA590)=2023),CONCATENATE("Se activó en ",YEAR(BA590)),
IF(AND(OR(AZ590="En proceso",AZ590="facturando"),AND(AV590="-",BA590="")),"Por revisar",
IF(BA590="",IF(AV590="NUEVAS",CONCATENATE("Estado: ",AZ590,", ",AV590),
IF(AX590=Meses!$A$3,"Por revisar",
IF(AT590="","Sin registro","En programación Frcst."))),"En programación")))),
"Error")</f>
        <v>anulado: Desistido</v>
      </c>
      <c r="BZ590" s="14" t="str">
        <f t="shared" si="27"/>
        <v/>
      </c>
      <c r="CA590" s="95" t="str">
        <f>IF(BY590="En programación Frcst.",VLOOKUP(AX590,Meses!$A$1:$H$14,3+HLOOKUP(Cronograma!AV590,Meses!$D$1:$G$2,2,FALSE),FALSE),
IF(BY590="En programación",BA590,""))</f>
        <v/>
      </c>
      <c r="CB590" s="95" t="str">
        <f t="shared" si="28"/>
        <v/>
      </c>
      <c r="CC590" s="91" t="str">
        <f>IFERROR(
(VLOOKUP(MONTH(CA590),Meses!$B$3:$C$14,2,FALSE)-DAY(CA590))/VLOOKUP(MONTH(CA590),Meses!$B$3:$C$14,2,FALSE)*CD590,
"")</f>
        <v/>
      </c>
      <c r="CD590" s="92">
        <f t="shared" si="29"/>
        <v>9677</v>
      </c>
    </row>
    <row r="591" spans="1:82" ht="63" thickBot="1" x14ac:dyDescent="0.6">
      <c r="A591" s="19" t="s">
        <v>1561</v>
      </c>
      <c r="B591" s="19" t="s">
        <v>1564</v>
      </c>
      <c r="C591" s="19" t="s">
        <v>1565</v>
      </c>
      <c r="D591" s="19" t="s">
        <v>656</v>
      </c>
      <c r="E591" s="21">
        <v>45084</v>
      </c>
      <c r="F591" s="21">
        <v>45186.948171296302</v>
      </c>
      <c r="G591" s="21">
        <v>45097</v>
      </c>
      <c r="H591" s="21">
        <v>45104</v>
      </c>
      <c r="I591" s="22"/>
      <c r="J591" s="22"/>
      <c r="K591" s="22">
        <v>0</v>
      </c>
      <c r="L591" s="50"/>
      <c r="M591" s="22"/>
      <c r="N591" s="22"/>
      <c r="O591" s="19" t="s">
        <v>669</v>
      </c>
      <c r="P591" s="19" t="s">
        <v>669</v>
      </c>
      <c r="Q591" s="19" t="s">
        <v>55</v>
      </c>
      <c r="R591" s="49">
        <v>9677</v>
      </c>
      <c r="S591" s="19" t="s">
        <v>145</v>
      </c>
      <c r="T591" s="19" t="s">
        <v>145</v>
      </c>
      <c r="U591" s="19" t="e">
        <v>#NAME?</v>
      </c>
      <c r="V591" s="19" t="s">
        <v>56</v>
      </c>
      <c r="W591" s="19" t="s">
        <v>57</v>
      </c>
      <c r="X591" s="22">
        <v>0</v>
      </c>
      <c r="Y591" s="23">
        <v>7</v>
      </c>
      <c r="Z591" s="22">
        <v>0</v>
      </c>
      <c r="AA591" s="22">
        <v>0</v>
      </c>
      <c r="AB591" s="22">
        <v>0</v>
      </c>
      <c r="AC591" s="22">
        <v>0</v>
      </c>
      <c r="AD591" s="22">
        <v>0</v>
      </c>
      <c r="AE591" s="22">
        <v>0</v>
      </c>
      <c r="AF591" s="19" t="s">
        <v>58</v>
      </c>
      <c r="AG591" s="22">
        <v>0</v>
      </c>
      <c r="AH591" s="22">
        <v>0</v>
      </c>
      <c r="AI591" s="19">
        <v>-45084</v>
      </c>
      <c r="AJ591" s="19">
        <v>7</v>
      </c>
      <c r="AK591" s="19">
        <v>-45104</v>
      </c>
      <c r="AL591" s="19" t="s">
        <v>15</v>
      </c>
      <c r="AM591" s="22">
        <v>0</v>
      </c>
      <c r="AN591" s="22" t="s">
        <v>4513</v>
      </c>
      <c r="AO591" s="22"/>
      <c r="AP591" s="19" t="s">
        <v>670</v>
      </c>
      <c r="AQ591" s="19" t="s">
        <v>451</v>
      </c>
      <c r="AR591" s="19" t="s">
        <v>94</v>
      </c>
      <c r="AS591" s="19" t="s">
        <v>55</v>
      </c>
      <c r="AT591" s="19" t="s">
        <v>659</v>
      </c>
      <c r="AU591" s="19" t="s">
        <v>132</v>
      </c>
      <c r="AV591" s="19" t="s">
        <v>354</v>
      </c>
      <c r="AW591" s="19" t="s">
        <v>2274</v>
      </c>
      <c r="AX591" s="19" t="s">
        <v>2205</v>
      </c>
      <c r="AY591" s="19" t="s">
        <v>55</v>
      </c>
      <c r="AZ591" s="19" t="s">
        <v>3830</v>
      </c>
      <c r="BA591" s="22">
        <v>0</v>
      </c>
      <c r="BB591" s="22"/>
      <c r="BC591" s="22"/>
      <c r="BD591" s="19" t="s">
        <v>1557</v>
      </c>
      <c r="BE591" s="19" t="s">
        <v>651</v>
      </c>
      <c r="BF591" s="19" t="s">
        <v>2222</v>
      </c>
      <c r="BG591" s="19" t="s">
        <v>55</v>
      </c>
      <c r="BH591" s="19" t="s">
        <v>4513</v>
      </c>
      <c r="BI591" s="22" t="s">
        <v>4513</v>
      </c>
      <c r="BJ591" s="22"/>
      <c r="BK591" s="22"/>
      <c r="BL591" s="19" t="s">
        <v>4513</v>
      </c>
      <c r="BM591" s="32" t="s">
        <v>4513</v>
      </c>
      <c r="BN591" s="46" t="s">
        <v>4513</v>
      </c>
      <c r="BO591" s="19" t="s">
        <v>3842</v>
      </c>
      <c r="BP591" s="22"/>
      <c r="BQ591" s="19" t="s">
        <v>64</v>
      </c>
      <c r="BR591" s="22"/>
      <c r="BS591" s="22"/>
      <c r="BT591" s="22"/>
      <c r="BU591" s="19">
        <v>238</v>
      </c>
      <c r="BV591" s="19" t="s">
        <v>4697</v>
      </c>
      <c r="BW591" s="19" t="s">
        <v>3858</v>
      </c>
      <c r="BX591" s="22"/>
      <c r="BY591" s="95" t="str">
        <f>IFERROR(
IF(OR(AZ591="anulado",AZ591="stand by"),CONCATENATE(AZ591,": ",AT591),
IF(OR(YEAR(BA591)=2022,YEAR(BA591)=2023),CONCATENATE("Se activó en ",YEAR(BA591)),
IF(AND(OR(AZ591="En proceso",AZ591="facturando"),AND(AV591="-",BA591="")),"Por revisar",
IF(BA591="",IF(AV591="NUEVAS",CONCATENATE("Estado: ",AZ591,", ",AV591),
IF(AX591=Meses!$A$3,"Por revisar",
IF(AT591="","Sin registro","En programación Frcst."))),"En programación")))),
"Error")</f>
        <v>En programación</v>
      </c>
      <c r="BZ591" s="14" t="str">
        <f t="shared" si="27"/>
        <v/>
      </c>
      <c r="CA591" s="95">
        <f>IF(BY591="En programación Frcst.",VLOOKUP(AX591,Meses!$A$1:$H$14,3+HLOOKUP(Cronograma!AV591,Meses!$D$1:$G$2,2,FALSE),FALSE),
IF(BY591="En programación",BA591,""))</f>
        <v>0</v>
      </c>
      <c r="CB591" s="95" t="str">
        <f t="shared" si="28"/>
        <v>1900/1</v>
      </c>
      <c r="CC591" s="91">
        <f>IFERROR(
(VLOOKUP(MONTH(CA591),Meses!$B$3:$C$14,2,FALSE)-DAY(CA591))/VLOOKUP(MONTH(CA591),Meses!$B$3:$C$14,2,FALSE)*CD591,
"")</f>
        <v>9677</v>
      </c>
      <c r="CD591" s="92">
        <f t="shared" si="29"/>
        <v>9677</v>
      </c>
    </row>
    <row r="592" spans="1:82" ht="31.8" thickBot="1" x14ac:dyDescent="0.6">
      <c r="A592" s="25" t="s">
        <v>1566</v>
      </c>
      <c r="B592" s="25" t="s">
        <v>1567</v>
      </c>
      <c r="C592" s="25" t="s">
        <v>1568</v>
      </c>
      <c r="D592" s="25" t="s">
        <v>144</v>
      </c>
      <c r="E592" s="26">
        <v>45084</v>
      </c>
      <c r="F592" s="26">
        <v>45119.514965277784</v>
      </c>
      <c r="G592" s="26">
        <v>45098</v>
      </c>
      <c r="H592" s="26">
        <v>45112</v>
      </c>
      <c r="I592" s="22"/>
      <c r="J592" s="22"/>
      <c r="K592" s="22">
        <v>0</v>
      </c>
      <c r="L592" s="50"/>
      <c r="M592" s="22"/>
      <c r="N592" s="22"/>
      <c r="O592" s="19" t="s">
        <v>673</v>
      </c>
      <c r="P592" s="19" t="s">
        <v>673</v>
      </c>
      <c r="Q592" s="49" t="s">
        <v>55</v>
      </c>
      <c r="R592" s="49">
        <v>1081</v>
      </c>
      <c r="S592" s="25" t="s">
        <v>145</v>
      </c>
      <c r="T592" s="25" t="s">
        <v>145</v>
      </c>
      <c r="U592" s="25" t="e">
        <v>#NAME?</v>
      </c>
      <c r="V592" s="25" t="s">
        <v>80</v>
      </c>
      <c r="W592" s="25" t="s">
        <v>68</v>
      </c>
      <c r="X592" s="23">
        <v>-14</v>
      </c>
      <c r="Y592" s="23">
        <v>-7</v>
      </c>
      <c r="Z592" s="23">
        <v>-14</v>
      </c>
      <c r="AA592" s="23">
        <v>-14</v>
      </c>
      <c r="AB592" s="25" t="s">
        <v>58</v>
      </c>
      <c r="AC592" s="23">
        <v>-11</v>
      </c>
      <c r="AD592" s="25" t="s">
        <v>58</v>
      </c>
      <c r="AE592" s="23">
        <v>-9</v>
      </c>
      <c r="AF592" s="23">
        <v>-7</v>
      </c>
      <c r="AG592" s="23">
        <v>-7</v>
      </c>
      <c r="AH592" s="27">
        <v>0</v>
      </c>
      <c r="AI592" s="25">
        <v>-45084</v>
      </c>
      <c r="AJ592" s="25">
        <v>14</v>
      </c>
      <c r="AK592" s="25">
        <v>-45112</v>
      </c>
      <c r="AL592" s="25" t="s">
        <v>15</v>
      </c>
      <c r="AM592" s="27">
        <v>0</v>
      </c>
      <c r="AN592" s="27" t="s">
        <v>4513</v>
      </c>
      <c r="AO592" s="27"/>
      <c r="AP592" s="25" t="s">
        <v>76</v>
      </c>
      <c r="AQ592" s="25" t="s">
        <v>76</v>
      </c>
      <c r="AR592" s="25" t="s">
        <v>60</v>
      </c>
      <c r="AS592" s="25" t="s">
        <v>55</v>
      </c>
      <c r="AT592" s="25" t="s">
        <v>146</v>
      </c>
      <c r="AU592" s="25" t="s">
        <v>62</v>
      </c>
      <c r="AV592" s="25" t="s">
        <v>651</v>
      </c>
      <c r="AW592" s="25" t="s">
        <v>652</v>
      </c>
      <c r="AX592" s="25" t="s">
        <v>653</v>
      </c>
      <c r="AY592" s="25" t="s">
        <v>55</v>
      </c>
      <c r="AZ592" s="25" t="s">
        <v>3825</v>
      </c>
      <c r="BA592" s="27">
        <v>0</v>
      </c>
      <c r="BB592" s="27"/>
      <c r="BC592" s="27"/>
      <c r="BD592" s="25" t="s">
        <v>653</v>
      </c>
      <c r="BE592" s="25" t="s">
        <v>660</v>
      </c>
      <c r="BF592" s="25" t="s">
        <v>661</v>
      </c>
      <c r="BG592" s="25" t="s">
        <v>55</v>
      </c>
      <c r="BH592" s="25" t="s">
        <v>4513</v>
      </c>
      <c r="BI592" s="27" t="s">
        <v>4513</v>
      </c>
      <c r="BJ592" s="27"/>
      <c r="BK592" s="27"/>
      <c r="BL592" s="25" t="s">
        <v>4513</v>
      </c>
      <c r="BM592" s="36" t="s">
        <v>4513</v>
      </c>
      <c r="BN592" s="27" t="s">
        <v>4513</v>
      </c>
      <c r="BO592" s="25" t="s">
        <v>3826</v>
      </c>
      <c r="BP592" s="27"/>
      <c r="BQ592" s="25" t="s">
        <v>64</v>
      </c>
      <c r="BR592" s="27"/>
      <c r="BS592" s="27"/>
      <c r="BT592" s="27"/>
      <c r="BU592" s="25">
        <v>238</v>
      </c>
      <c r="BV592" s="25"/>
      <c r="BW592" s="25" t="s">
        <v>3823</v>
      </c>
      <c r="BX592" s="27"/>
      <c r="BY592" s="95" t="str">
        <f>IFERROR(
IF(OR(AZ592="anulado",AZ592="stand by"),CONCATENATE(AZ592,": ",AT592),
IF(OR(YEAR(BA592)=2022,YEAR(BA592)=2023),CONCATENATE("Se activó en ",YEAR(BA592)),
IF(AND(OR(AZ592="En proceso",AZ592="facturando"),AND(AV592="-",BA592="")),"Por revisar",
IF(BA592="",IF(AV592="NUEVAS",CONCATENATE("Estado: ",AZ592,", ",AV592),
IF(AX592=Meses!$A$3,"Por revisar",
IF(AT592="","Sin registro","En programación Frcst."))),"En programación")))),
"Error")</f>
        <v>stand by: Devolver Sales</v>
      </c>
      <c r="BZ592" s="14" t="str">
        <f t="shared" si="27"/>
        <v/>
      </c>
      <c r="CA592" s="95" t="str">
        <f>IF(BY592="En programación Frcst.",VLOOKUP(AX592,Meses!$A$1:$H$14,3+HLOOKUP(Cronograma!AV592,Meses!$D$1:$G$2,2,FALSE),FALSE),
IF(BY592="En programación",BA592,""))</f>
        <v/>
      </c>
      <c r="CB592" s="95" t="str">
        <f t="shared" si="28"/>
        <v/>
      </c>
      <c r="CC592" s="91" t="str">
        <f>IFERROR(
(VLOOKUP(MONTH(CA592),Meses!$B$3:$C$14,2,FALSE)-DAY(CA592))/VLOOKUP(MONTH(CA592),Meses!$B$3:$C$14,2,FALSE)*CD592,
"")</f>
        <v/>
      </c>
      <c r="CD592" s="92">
        <f t="shared" si="29"/>
        <v>1081</v>
      </c>
    </row>
    <row r="593" spans="1:82" ht="31.8" thickBot="1" x14ac:dyDescent="0.6">
      <c r="A593" s="19" t="s">
        <v>1569</v>
      </c>
      <c r="B593" s="19" t="s">
        <v>1570</v>
      </c>
      <c r="C593" s="19" t="s">
        <v>1571</v>
      </c>
      <c r="D593" s="19" t="s">
        <v>53</v>
      </c>
      <c r="E593" s="21">
        <v>45084</v>
      </c>
      <c r="F593" s="21">
        <v>45117.729259259257</v>
      </c>
      <c r="G593" s="21">
        <v>45117</v>
      </c>
      <c r="H593" s="21">
        <v>45121</v>
      </c>
      <c r="I593" s="21">
        <v>45149</v>
      </c>
      <c r="J593" s="21">
        <v>45149</v>
      </c>
      <c r="K593" s="119" t="s">
        <v>4585</v>
      </c>
      <c r="L593" s="49">
        <v>2023073434</v>
      </c>
      <c r="M593" s="21">
        <v>45134</v>
      </c>
      <c r="N593" s="21">
        <v>45148</v>
      </c>
      <c r="O593" s="19" t="s">
        <v>54</v>
      </c>
      <c r="P593" s="19" t="s">
        <v>54</v>
      </c>
      <c r="Q593" s="49" t="s">
        <v>55</v>
      </c>
      <c r="R593" s="49">
        <v>6045</v>
      </c>
      <c r="S593" s="19" t="s">
        <v>4617</v>
      </c>
      <c r="T593" s="19" t="s">
        <v>4617</v>
      </c>
      <c r="U593" s="19" t="e">
        <v>#NAME?</v>
      </c>
      <c r="V593" s="19" t="s">
        <v>80</v>
      </c>
      <c r="W593" s="19" t="s">
        <v>68</v>
      </c>
      <c r="X593" s="23">
        <v>45135</v>
      </c>
      <c r="Y593" s="23">
        <v>45142</v>
      </c>
      <c r="Z593" s="23">
        <v>45135</v>
      </c>
      <c r="AA593" s="23">
        <v>45135</v>
      </c>
      <c r="AB593" s="19" t="s">
        <v>58</v>
      </c>
      <c r="AC593" s="23">
        <v>45138</v>
      </c>
      <c r="AD593" s="19" t="s">
        <v>58</v>
      </c>
      <c r="AE593" s="23">
        <v>45140</v>
      </c>
      <c r="AF593" s="23">
        <v>45142</v>
      </c>
      <c r="AG593" s="23">
        <v>45142</v>
      </c>
      <c r="AH593" s="21">
        <v>45149</v>
      </c>
      <c r="AI593" s="19">
        <v>65</v>
      </c>
      <c r="AJ593" s="19">
        <v>4</v>
      </c>
      <c r="AK593" s="19">
        <v>28</v>
      </c>
      <c r="AL593" s="19" t="s">
        <v>15</v>
      </c>
      <c r="AM593" s="19" t="s">
        <v>4587</v>
      </c>
      <c r="AN593" s="19">
        <v>11</v>
      </c>
      <c r="AO593" s="22"/>
      <c r="AP593" s="19" t="s">
        <v>82</v>
      </c>
      <c r="AQ593" s="19" t="s">
        <v>82</v>
      </c>
      <c r="AR593" s="19" t="s">
        <v>60</v>
      </c>
      <c r="AS593" s="19" t="s">
        <v>55</v>
      </c>
      <c r="AT593" s="19" t="s">
        <v>61</v>
      </c>
      <c r="AU593" s="19" t="s">
        <v>62</v>
      </c>
      <c r="AV593" s="19" t="s">
        <v>63</v>
      </c>
      <c r="AW593" s="19" t="s">
        <v>63</v>
      </c>
      <c r="AX593" s="19" t="s">
        <v>63</v>
      </c>
      <c r="AY593" s="19" t="s">
        <v>64</v>
      </c>
      <c r="AZ593" s="19" t="s">
        <v>3822</v>
      </c>
      <c r="BA593" s="21">
        <v>45148</v>
      </c>
      <c r="BB593" s="19">
        <v>8</v>
      </c>
      <c r="BC593" s="19">
        <v>2023</v>
      </c>
      <c r="BD593" s="19" t="s">
        <v>63</v>
      </c>
      <c r="BE593" s="19" t="s">
        <v>63</v>
      </c>
      <c r="BF593" s="19" t="s">
        <v>63</v>
      </c>
      <c r="BG593" s="19" t="s">
        <v>64</v>
      </c>
      <c r="BH593" s="22" t="s">
        <v>4513</v>
      </c>
      <c r="BI593" s="22" t="s">
        <v>4513</v>
      </c>
      <c r="BJ593" s="22"/>
      <c r="BK593" s="22"/>
      <c r="BL593" s="19" t="s">
        <v>4513</v>
      </c>
      <c r="BM593" s="22" t="s">
        <v>4513</v>
      </c>
      <c r="BN593" s="22" t="s">
        <v>4513</v>
      </c>
      <c r="BO593" s="22"/>
      <c r="BP593" s="22"/>
      <c r="BQ593" s="19" t="s">
        <v>64</v>
      </c>
      <c r="BR593" s="22"/>
      <c r="BS593" s="22"/>
      <c r="BT593" s="19">
        <v>65</v>
      </c>
      <c r="BU593" s="22"/>
      <c r="BV593" s="19"/>
      <c r="BW593" s="19"/>
      <c r="BX593" s="19">
        <v>2023</v>
      </c>
      <c r="BY593" s="95" t="str">
        <f>IFERROR(
IF(OR(AZ593="anulado",AZ593="stand by"),CONCATENATE(AZ593,": ",AT593),
IF(OR(YEAR(BA593)=2022,YEAR(BA593)=2023),CONCATENATE("Se activó en ",YEAR(BA593)),
IF(AND(OR(AZ593="En proceso",AZ593="facturando"),AND(AV593="-",BA593="")),"Por revisar",
IF(BA593="",IF(AV593="NUEVAS",CONCATENATE("Estado: ",AZ593,", ",AV593),
IF(AX593=Meses!$A$3,"Por revisar",
IF(AT593="","Sin registro","En programación Frcst."))),"En programación")))),
"Error")</f>
        <v>Se activó en 2023</v>
      </c>
      <c r="BZ593" s="14" t="str">
        <f t="shared" si="27"/>
        <v/>
      </c>
      <c r="CA593" s="95" t="str">
        <f>IF(BY593="En programación Frcst.",VLOOKUP(AX593,Meses!$A$1:$H$14,3+HLOOKUP(Cronograma!AV593,Meses!$D$1:$G$2,2,FALSE),FALSE),
IF(BY593="En programación",BA593,""))</f>
        <v/>
      </c>
      <c r="CB593" s="95" t="str">
        <f t="shared" si="28"/>
        <v/>
      </c>
      <c r="CC593" s="91" t="str">
        <f>IFERROR(
(VLOOKUP(MONTH(CA593),Meses!$B$3:$C$14,2,FALSE)-DAY(CA593))/VLOOKUP(MONTH(CA593),Meses!$B$3:$C$14,2,FALSE)*CD593,
"")</f>
        <v/>
      </c>
      <c r="CD593" s="92">
        <f t="shared" si="29"/>
        <v>6045</v>
      </c>
    </row>
    <row r="594" spans="1:82" ht="31.8" thickBot="1" x14ac:dyDescent="0.6">
      <c r="A594" s="25" t="s">
        <v>1561</v>
      </c>
      <c r="B594" s="25" t="s">
        <v>1572</v>
      </c>
      <c r="C594" s="25" t="s">
        <v>1573</v>
      </c>
      <c r="D594" s="25" t="s">
        <v>144</v>
      </c>
      <c r="E594" s="26">
        <v>45085</v>
      </c>
      <c r="F594" s="26">
        <v>45186.916886574072</v>
      </c>
      <c r="G594" s="26">
        <v>45097</v>
      </c>
      <c r="H594" s="26">
        <v>45222</v>
      </c>
      <c r="I594" s="22"/>
      <c r="J594" s="22"/>
      <c r="K594" s="22">
        <v>0</v>
      </c>
      <c r="L594" s="50"/>
      <c r="M594" s="22"/>
      <c r="N594" s="22"/>
      <c r="O594" s="19" t="s">
        <v>54</v>
      </c>
      <c r="P594" s="19" t="s">
        <v>54</v>
      </c>
      <c r="Q594" s="49" t="s">
        <v>55</v>
      </c>
      <c r="R594" s="49">
        <v>9677</v>
      </c>
      <c r="S594" s="25" t="s">
        <v>145</v>
      </c>
      <c r="T594" s="25" t="s">
        <v>145</v>
      </c>
      <c r="U594" s="25" t="e">
        <v>#NAME?</v>
      </c>
      <c r="V594" s="25" t="s">
        <v>80</v>
      </c>
      <c r="W594" s="25" t="s">
        <v>68</v>
      </c>
      <c r="X594" s="23">
        <v>-14</v>
      </c>
      <c r="Y594" s="23">
        <v>-7</v>
      </c>
      <c r="Z594" s="23">
        <v>-14</v>
      </c>
      <c r="AA594" s="23">
        <v>-14</v>
      </c>
      <c r="AB594" s="25" t="s">
        <v>58</v>
      </c>
      <c r="AC594" s="23">
        <v>-11</v>
      </c>
      <c r="AD594" s="25" t="s">
        <v>58</v>
      </c>
      <c r="AE594" s="23">
        <v>-9</v>
      </c>
      <c r="AF594" s="23">
        <v>-7</v>
      </c>
      <c r="AG594" s="23">
        <v>-7</v>
      </c>
      <c r="AH594" s="27">
        <v>0</v>
      </c>
      <c r="AI594" s="25">
        <v>-45085</v>
      </c>
      <c r="AJ594" s="25">
        <v>125</v>
      </c>
      <c r="AK594" s="25">
        <v>-45222</v>
      </c>
      <c r="AL594" s="25" t="s">
        <v>15</v>
      </c>
      <c r="AM594" s="27">
        <v>0</v>
      </c>
      <c r="AN594" s="27" t="s">
        <v>4513</v>
      </c>
      <c r="AO594" s="27"/>
      <c r="AP594" s="25" t="s">
        <v>82</v>
      </c>
      <c r="AQ594" s="25" t="s">
        <v>82</v>
      </c>
      <c r="AR594" s="25" t="s">
        <v>94</v>
      </c>
      <c r="AS594" s="25" t="s">
        <v>55</v>
      </c>
      <c r="AT594" s="25" t="s">
        <v>146</v>
      </c>
      <c r="AU594" s="25" t="s">
        <v>62</v>
      </c>
      <c r="AV594" s="25" t="s">
        <v>651</v>
      </c>
      <c r="AW594" s="25" t="s">
        <v>652</v>
      </c>
      <c r="AX594" s="25" t="s">
        <v>653</v>
      </c>
      <c r="AY594" s="25" t="s">
        <v>55</v>
      </c>
      <c r="AZ594" s="25" t="s">
        <v>3825</v>
      </c>
      <c r="BA594" s="27">
        <v>0</v>
      </c>
      <c r="BB594" s="27"/>
      <c r="BC594" s="27"/>
      <c r="BD594" s="25" t="s">
        <v>653</v>
      </c>
      <c r="BE594" s="25" t="s">
        <v>679</v>
      </c>
      <c r="BF594" s="25" t="s">
        <v>680</v>
      </c>
      <c r="BG594" s="25" t="s">
        <v>55</v>
      </c>
      <c r="BH594" s="25" t="s">
        <v>4513</v>
      </c>
      <c r="BI594" s="27" t="s">
        <v>4513</v>
      </c>
      <c r="BJ594" s="25" t="e">
        <v>#VALUE!</v>
      </c>
      <c r="BK594" s="44" t="e">
        <v>#VALUE!</v>
      </c>
      <c r="BL594" s="25" t="s">
        <v>4513</v>
      </c>
      <c r="BM594" s="36" t="s">
        <v>4513</v>
      </c>
      <c r="BN594" s="47" t="s">
        <v>4513</v>
      </c>
      <c r="BO594" s="25" t="s">
        <v>3826</v>
      </c>
      <c r="BP594" s="54" t="s">
        <v>3871</v>
      </c>
      <c r="BQ594" s="25" t="s">
        <v>64</v>
      </c>
      <c r="BR594" s="27"/>
      <c r="BS594" s="25" t="e">
        <v>#N/A</v>
      </c>
      <c r="BT594" s="25" t="e">
        <v>#VALUE!</v>
      </c>
      <c r="BU594" s="25">
        <v>237</v>
      </c>
      <c r="BV594" s="25"/>
      <c r="BW594" s="25" t="s">
        <v>3823</v>
      </c>
      <c r="BX594" s="27"/>
      <c r="BY594" s="95" t="str">
        <f>IFERROR(
IF(OR(AZ594="anulado",AZ594="stand by"),CONCATENATE(AZ594,": ",AT594),
IF(OR(YEAR(BA594)=2022,YEAR(BA594)=2023),CONCATENATE("Se activó en ",YEAR(BA594)),
IF(AND(OR(AZ594="En proceso",AZ594="facturando"),AND(AV594="-",BA594="")),"Por revisar",
IF(BA594="",IF(AV594="NUEVAS",CONCATENATE("Estado: ",AZ594,", ",AV594),
IF(AX594=Meses!$A$3,"Por revisar",
IF(AT594="","Sin registro","En programación Frcst."))),"En programación")))),
"Error")</f>
        <v>stand by: Devolver Sales</v>
      </c>
      <c r="BZ594" s="14" t="str">
        <f t="shared" si="27"/>
        <v/>
      </c>
      <c r="CA594" s="95" t="str">
        <f>IF(BY594="En programación Frcst.",VLOOKUP(AX594,Meses!$A$1:$H$14,3+HLOOKUP(Cronograma!AV594,Meses!$D$1:$G$2,2,FALSE),FALSE),
IF(BY594="En programación",BA594,""))</f>
        <v/>
      </c>
      <c r="CB594" s="95" t="str">
        <f t="shared" si="28"/>
        <v/>
      </c>
      <c r="CC594" s="91" t="str">
        <f>IFERROR(
(VLOOKUP(MONTH(CA594),Meses!$B$3:$C$14,2,FALSE)-DAY(CA594))/VLOOKUP(MONTH(CA594),Meses!$B$3:$C$14,2,FALSE)*CD594,
"")</f>
        <v/>
      </c>
      <c r="CD594" s="92">
        <f t="shared" si="29"/>
        <v>9677</v>
      </c>
    </row>
    <row r="595" spans="1:82" ht="31.8" thickBot="1" x14ac:dyDescent="0.6">
      <c r="A595" s="19" t="s">
        <v>1561</v>
      </c>
      <c r="B595" s="19" t="s">
        <v>1574</v>
      </c>
      <c r="C595" s="19" t="s">
        <v>1575</v>
      </c>
      <c r="D595" s="29" t="s">
        <v>345</v>
      </c>
      <c r="E595" s="21">
        <v>45086</v>
      </c>
      <c r="F595" s="21">
        <v>45121.799016203702</v>
      </c>
      <c r="G595" s="21">
        <v>45097</v>
      </c>
      <c r="H595" s="22"/>
      <c r="I595" s="22"/>
      <c r="J595" s="22"/>
      <c r="K595" s="22">
        <v>0</v>
      </c>
      <c r="L595" s="50"/>
      <c r="M595" s="22"/>
      <c r="N595" s="22"/>
      <c r="O595" s="19" t="s">
        <v>54</v>
      </c>
      <c r="P595" s="19" t="s">
        <v>54</v>
      </c>
      <c r="Q595" s="49" t="s">
        <v>55</v>
      </c>
      <c r="R595" s="49">
        <v>9677</v>
      </c>
      <c r="S595" s="19" t="s">
        <v>145</v>
      </c>
      <c r="T595" s="19" t="s">
        <v>145</v>
      </c>
      <c r="U595" s="30" t="e">
        <v>#NAME?</v>
      </c>
      <c r="V595" s="22"/>
      <c r="W595" s="22"/>
      <c r="X595" s="22">
        <v>0</v>
      </c>
      <c r="Y595" s="23">
        <v>7</v>
      </c>
      <c r="Z595" s="22">
        <v>0</v>
      </c>
      <c r="AA595" s="22">
        <v>0</v>
      </c>
      <c r="AB595" s="22">
        <v>0</v>
      </c>
      <c r="AC595" s="22">
        <v>0</v>
      </c>
      <c r="AD595" s="22">
        <v>0</v>
      </c>
      <c r="AE595" s="22">
        <v>0</v>
      </c>
      <c r="AF595" s="19" t="s">
        <v>58</v>
      </c>
      <c r="AG595" s="22">
        <v>0</v>
      </c>
      <c r="AH595" s="22">
        <v>0</v>
      </c>
      <c r="AI595" s="19">
        <v>-45086</v>
      </c>
      <c r="AJ595" s="19">
        <v>-45097</v>
      </c>
      <c r="AK595" s="19">
        <v>0</v>
      </c>
      <c r="AL595" s="19" t="s">
        <v>15</v>
      </c>
      <c r="AM595" s="22">
        <v>0</v>
      </c>
      <c r="AN595" s="22" t="s">
        <v>4513</v>
      </c>
      <c r="AO595" s="22"/>
      <c r="AP595" s="19" t="s">
        <v>399</v>
      </c>
      <c r="AQ595" s="19" t="s">
        <v>399</v>
      </c>
      <c r="AR595" s="19" t="s">
        <v>94</v>
      </c>
      <c r="AS595" s="19" t="s">
        <v>55</v>
      </c>
      <c r="AT595" s="19" t="s">
        <v>347</v>
      </c>
      <c r="AU595" s="19" t="s">
        <v>62</v>
      </c>
      <c r="AV595" s="19" t="s">
        <v>63</v>
      </c>
      <c r="AW595" s="19" t="s">
        <v>63</v>
      </c>
      <c r="AX595" s="19" t="s">
        <v>63</v>
      </c>
      <c r="AY595" s="19" t="s">
        <v>64</v>
      </c>
      <c r="AZ595" s="19" t="s">
        <v>3827</v>
      </c>
      <c r="BA595" s="22">
        <v>0</v>
      </c>
      <c r="BB595" s="22"/>
      <c r="BC595" s="22"/>
      <c r="BD595" s="19" t="s">
        <v>63</v>
      </c>
      <c r="BE595" s="19" t="s">
        <v>63</v>
      </c>
      <c r="BF595" s="19" t="s">
        <v>63</v>
      </c>
      <c r="BG595" s="19" t="s">
        <v>64</v>
      </c>
      <c r="BH595" s="22" t="s">
        <v>4513</v>
      </c>
      <c r="BI595" s="22" t="s">
        <v>4513</v>
      </c>
      <c r="BJ595" s="22"/>
      <c r="BK595" s="22"/>
      <c r="BL595" s="19" t="s">
        <v>4513</v>
      </c>
      <c r="BM595" s="22" t="s">
        <v>4513</v>
      </c>
      <c r="BN595" s="22" t="s">
        <v>4513</v>
      </c>
      <c r="BO595" s="19" t="s">
        <v>3834</v>
      </c>
      <c r="BP595" s="22"/>
      <c r="BQ595" s="19" t="s">
        <v>64</v>
      </c>
      <c r="BR595" s="22"/>
      <c r="BS595" s="22"/>
      <c r="BT595" s="22"/>
      <c r="BU595" s="22"/>
      <c r="BV595" s="19"/>
      <c r="BW595" s="19" t="s">
        <v>3823</v>
      </c>
      <c r="BX595" s="22"/>
      <c r="BY595" s="95" t="str">
        <f>IFERROR(
IF(OR(AZ595="anulado",AZ595="stand by"),CONCATENATE(AZ595,": ",AT595),
IF(OR(YEAR(BA595)=2022,YEAR(BA595)=2023),CONCATENATE("Se activó en ",YEAR(BA595)),
IF(AND(OR(AZ595="En proceso",AZ595="facturando"),AND(AV595="-",BA595="")),"Por revisar",
IF(BA595="",IF(AV595="NUEVAS",CONCATENATE("Estado: ",AZ595,", ",AV595),
IF(AX595=Meses!$A$3,"Por revisar",
IF(AT595="","Sin registro","En programación Frcst."))),"En programación")))),
"Error")</f>
        <v>anulado: Desistido</v>
      </c>
      <c r="BZ595" s="14" t="str">
        <f t="shared" si="27"/>
        <v/>
      </c>
      <c r="CA595" s="95" t="str">
        <f>IF(BY595="En programación Frcst.",VLOOKUP(AX595,Meses!$A$1:$H$14,3+HLOOKUP(Cronograma!AV595,Meses!$D$1:$G$2,2,FALSE),FALSE),
IF(BY595="En programación",BA595,""))</f>
        <v/>
      </c>
      <c r="CB595" s="95" t="str">
        <f t="shared" si="28"/>
        <v/>
      </c>
      <c r="CC595" s="91" t="str">
        <f>IFERROR(
(VLOOKUP(MONTH(CA595),Meses!$B$3:$C$14,2,FALSE)-DAY(CA595))/VLOOKUP(MONTH(CA595),Meses!$B$3:$C$14,2,FALSE)*CD595,
"")</f>
        <v/>
      </c>
      <c r="CD595" s="92">
        <f t="shared" si="29"/>
        <v>9677</v>
      </c>
    </row>
    <row r="596" spans="1:82" ht="47.4" thickBot="1" x14ac:dyDescent="0.6">
      <c r="A596" s="25" t="s">
        <v>1576</v>
      </c>
      <c r="B596" s="25" t="s">
        <v>1577</v>
      </c>
      <c r="C596" s="25" t="s">
        <v>1578</v>
      </c>
      <c r="D596" s="31" t="s">
        <v>351</v>
      </c>
      <c r="E596" s="26">
        <v>45086</v>
      </c>
      <c r="F596" s="26">
        <v>45100.37395833333</v>
      </c>
      <c r="G596" s="26">
        <v>45097</v>
      </c>
      <c r="H596" s="26">
        <v>45104</v>
      </c>
      <c r="I596" s="21">
        <v>45180</v>
      </c>
      <c r="J596" s="21">
        <v>45180</v>
      </c>
      <c r="K596" s="119" t="s">
        <v>4580</v>
      </c>
      <c r="L596" s="50"/>
      <c r="M596" s="22"/>
      <c r="N596" s="22"/>
      <c r="O596" s="19" t="s">
        <v>72</v>
      </c>
      <c r="P596" s="19" t="s">
        <v>72</v>
      </c>
      <c r="Q596" s="49" t="s">
        <v>55</v>
      </c>
      <c r="R596" s="49">
        <v>20480</v>
      </c>
      <c r="S596" s="25" t="s">
        <v>4618</v>
      </c>
      <c r="T596" s="25" t="s">
        <v>4618</v>
      </c>
      <c r="U596" s="25" t="e">
        <v>#NAME?</v>
      </c>
      <c r="V596" s="25" t="s">
        <v>136</v>
      </c>
      <c r="W596" s="25" t="s">
        <v>74</v>
      </c>
      <c r="X596" s="23">
        <v>45166</v>
      </c>
      <c r="Y596" s="23">
        <v>45173</v>
      </c>
      <c r="Z596" s="23">
        <v>45166</v>
      </c>
      <c r="AA596" s="23">
        <v>45166</v>
      </c>
      <c r="AB596" s="25" t="s">
        <v>58</v>
      </c>
      <c r="AC596" s="23">
        <v>45169</v>
      </c>
      <c r="AD596" s="23">
        <v>45171</v>
      </c>
      <c r="AE596" s="23">
        <v>45176</v>
      </c>
      <c r="AF596" s="25" t="s">
        <v>58</v>
      </c>
      <c r="AG596" s="23">
        <v>45176</v>
      </c>
      <c r="AH596" s="26">
        <v>45180</v>
      </c>
      <c r="AI596" s="25">
        <v>94</v>
      </c>
      <c r="AJ596" s="25">
        <v>7</v>
      </c>
      <c r="AK596" s="25">
        <v>76</v>
      </c>
      <c r="AL596" s="25" t="s">
        <v>15</v>
      </c>
      <c r="AM596" s="25" t="s">
        <v>4582</v>
      </c>
      <c r="AN596" s="25">
        <v>11</v>
      </c>
      <c r="AO596" s="27"/>
      <c r="AP596" s="25" t="s">
        <v>76</v>
      </c>
      <c r="AQ596" s="25" t="s">
        <v>76</v>
      </c>
      <c r="AR596" s="25" t="s">
        <v>237</v>
      </c>
      <c r="AS596" s="25" t="s">
        <v>55</v>
      </c>
      <c r="AT596" s="25" t="s">
        <v>353</v>
      </c>
      <c r="AU596" s="25" t="s">
        <v>132</v>
      </c>
      <c r="AV596" s="25" t="s">
        <v>679</v>
      </c>
      <c r="AW596" s="25" t="s">
        <v>3130</v>
      </c>
      <c r="AX596" s="25" t="s">
        <v>1557</v>
      </c>
      <c r="AY596" s="25" t="s">
        <v>55</v>
      </c>
      <c r="AZ596" s="25" t="s">
        <v>3830</v>
      </c>
      <c r="BA596" s="27">
        <v>0</v>
      </c>
      <c r="BB596" s="27"/>
      <c r="BC596" s="27"/>
      <c r="BD596" s="25" t="s">
        <v>63</v>
      </c>
      <c r="BE596" s="25" t="s">
        <v>63</v>
      </c>
      <c r="BF596" s="25" t="s">
        <v>680</v>
      </c>
      <c r="BG596" s="25" t="s">
        <v>64</v>
      </c>
      <c r="BH596" s="25" t="s">
        <v>4513</v>
      </c>
      <c r="BI596" s="39" t="s">
        <v>4513</v>
      </c>
      <c r="BJ596" s="27"/>
      <c r="BK596" s="27"/>
      <c r="BL596" s="25" t="s">
        <v>4513</v>
      </c>
      <c r="BM596" s="36" t="s">
        <v>4513</v>
      </c>
      <c r="BN596" s="27" t="s">
        <v>4513</v>
      </c>
      <c r="BO596" s="25" t="s">
        <v>3844</v>
      </c>
      <c r="BP596" s="27"/>
      <c r="BQ596" s="25" t="s">
        <v>64</v>
      </c>
      <c r="BR596" s="27"/>
      <c r="BS596" s="27"/>
      <c r="BT596" s="25">
        <v>94</v>
      </c>
      <c r="BU596" s="25">
        <v>236</v>
      </c>
      <c r="BV596" s="25" t="s">
        <v>4694</v>
      </c>
      <c r="BW596" s="25" t="s">
        <v>3839</v>
      </c>
      <c r="BX596" s="25">
        <v>2023</v>
      </c>
      <c r="BY596" s="95" t="str">
        <f>IFERROR(
IF(OR(AZ596="anulado",AZ596="stand by"),CONCATENATE(AZ596,": ",AT596),
IF(OR(YEAR(BA596)=2022,YEAR(BA596)=2023),CONCATENATE("Se activó en ",YEAR(BA596)),
IF(AND(OR(AZ596="En proceso",AZ596="facturando"),AND(AV596="-",BA596="")),"Por revisar",
IF(BA596="",IF(AV596="NUEVAS",CONCATENATE("Estado: ",AZ596,", ",AV596),
IF(AX596=Meses!$A$3,"Por revisar",
IF(AT596="","Sin registro","En programación Frcst."))),"En programación")))),
"Error")</f>
        <v>En programación</v>
      </c>
      <c r="BZ596" s="14" t="str">
        <f t="shared" si="27"/>
        <v/>
      </c>
      <c r="CA596" s="95">
        <f>IF(BY596="En programación Frcst.",VLOOKUP(AX596,Meses!$A$1:$H$14,3+HLOOKUP(Cronograma!AV596,Meses!$D$1:$G$2,2,FALSE),FALSE),
IF(BY596="En programación",BA596,""))</f>
        <v>0</v>
      </c>
      <c r="CB596" s="95" t="str">
        <f t="shared" si="28"/>
        <v>1900/1</v>
      </c>
      <c r="CC596" s="91">
        <f>IFERROR(
(VLOOKUP(MONTH(CA596),Meses!$B$3:$C$14,2,FALSE)-DAY(CA596))/VLOOKUP(MONTH(CA596),Meses!$B$3:$C$14,2,FALSE)*CD596,
"")</f>
        <v>20480</v>
      </c>
      <c r="CD596" s="92">
        <f t="shared" si="29"/>
        <v>20480</v>
      </c>
    </row>
    <row r="597" spans="1:82" ht="47.4" thickBot="1" x14ac:dyDescent="0.6">
      <c r="A597" s="19" t="s">
        <v>1576</v>
      </c>
      <c r="B597" s="19" t="s">
        <v>1579</v>
      </c>
      <c r="C597" s="19" t="s">
        <v>1580</v>
      </c>
      <c r="D597" s="31" t="s">
        <v>351</v>
      </c>
      <c r="E597" s="21">
        <v>45086</v>
      </c>
      <c r="F597" s="21">
        <v>45100.374259259261</v>
      </c>
      <c r="G597" s="21">
        <v>45097</v>
      </c>
      <c r="H597" s="21">
        <v>45104</v>
      </c>
      <c r="I597" s="21">
        <v>45233</v>
      </c>
      <c r="J597" s="21">
        <v>45233</v>
      </c>
      <c r="K597" s="119" t="s">
        <v>4619</v>
      </c>
      <c r="L597" s="50"/>
      <c r="M597" s="22"/>
      <c r="N597" s="22"/>
      <c r="O597" s="19" t="s">
        <v>72</v>
      </c>
      <c r="P597" s="19" t="s">
        <v>72</v>
      </c>
      <c r="Q597" s="49" t="s">
        <v>55</v>
      </c>
      <c r="R597" s="49">
        <v>24000</v>
      </c>
      <c r="S597" s="19" t="s">
        <v>4620</v>
      </c>
      <c r="T597" s="19" t="s">
        <v>4620</v>
      </c>
      <c r="U597" s="19" t="e">
        <v>#NAME?</v>
      </c>
      <c r="V597" s="19" t="s">
        <v>136</v>
      </c>
      <c r="W597" s="19" t="s">
        <v>74</v>
      </c>
      <c r="X597" s="23">
        <v>45219</v>
      </c>
      <c r="Y597" s="23">
        <v>45226</v>
      </c>
      <c r="Z597" s="23">
        <v>45219</v>
      </c>
      <c r="AA597" s="23">
        <v>45219</v>
      </c>
      <c r="AB597" s="19" t="s">
        <v>58</v>
      </c>
      <c r="AC597" s="23">
        <v>45222</v>
      </c>
      <c r="AD597" s="23">
        <v>45224</v>
      </c>
      <c r="AE597" s="23">
        <v>45229</v>
      </c>
      <c r="AF597" s="19" t="s">
        <v>58</v>
      </c>
      <c r="AG597" s="23">
        <v>45229</v>
      </c>
      <c r="AH597" s="21">
        <v>45233</v>
      </c>
      <c r="AI597" s="19">
        <v>147</v>
      </c>
      <c r="AJ597" s="19">
        <v>7</v>
      </c>
      <c r="AK597" s="19">
        <v>129</v>
      </c>
      <c r="AL597" s="19" t="s">
        <v>15</v>
      </c>
      <c r="AM597" s="19" t="s">
        <v>4621</v>
      </c>
      <c r="AN597" s="19">
        <v>3</v>
      </c>
      <c r="AO597" s="22"/>
      <c r="AP597" s="19" t="s">
        <v>76</v>
      </c>
      <c r="AQ597" s="19" t="s">
        <v>76</v>
      </c>
      <c r="AR597" s="19" t="s">
        <v>237</v>
      </c>
      <c r="AS597" s="19" t="s">
        <v>55</v>
      </c>
      <c r="AT597" s="19" t="s">
        <v>353</v>
      </c>
      <c r="AU597" s="19" t="s">
        <v>132</v>
      </c>
      <c r="AV597" s="19" t="s">
        <v>679</v>
      </c>
      <c r="AW597" s="19" t="s">
        <v>3130</v>
      </c>
      <c r="AX597" s="19" t="s">
        <v>1557</v>
      </c>
      <c r="AY597" s="19" t="s">
        <v>55</v>
      </c>
      <c r="AZ597" s="19" t="s">
        <v>3830</v>
      </c>
      <c r="BA597" s="22">
        <v>0</v>
      </c>
      <c r="BB597" s="22"/>
      <c r="BC597" s="22"/>
      <c r="BD597" s="19" t="s">
        <v>63</v>
      </c>
      <c r="BE597" s="19" t="s">
        <v>63</v>
      </c>
      <c r="BF597" s="19" t="s">
        <v>63</v>
      </c>
      <c r="BG597" s="19" t="s">
        <v>64</v>
      </c>
      <c r="BH597" s="19" t="s">
        <v>4513</v>
      </c>
      <c r="BI597" s="48" t="s">
        <v>4513</v>
      </c>
      <c r="BJ597" s="19" t="e">
        <v>#VALUE!</v>
      </c>
      <c r="BK597" s="43" t="e">
        <v>#VALUE!</v>
      </c>
      <c r="BL597" s="19" t="s">
        <v>4513</v>
      </c>
      <c r="BM597" s="32" t="s">
        <v>4513</v>
      </c>
      <c r="BN597" s="22" t="s">
        <v>4513</v>
      </c>
      <c r="BO597" s="19" t="s">
        <v>3844</v>
      </c>
      <c r="BP597" s="22"/>
      <c r="BQ597" s="19" t="s">
        <v>64</v>
      </c>
      <c r="BR597" s="22"/>
      <c r="BS597" s="19" t="e">
        <v>#N/A</v>
      </c>
      <c r="BT597" s="19">
        <v>147</v>
      </c>
      <c r="BU597" s="19">
        <v>236</v>
      </c>
      <c r="BV597" s="19" t="s">
        <v>4694</v>
      </c>
      <c r="BW597" s="19" t="s">
        <v>3839</v>
      </c>
      <c r="BX597" s="19">
        <v>2023</v>
      </c>
      <c r="BY597" s="95" t="str">
        <f>IFERROR(
IF(OR(AZ597="anulado",AZ597="stand by"),CONCATENATE(AZ597,": ",AT597),
IF(OR(YEAR(BA597)=2022,YEAR(BA597)=2023),CONCATENATE("Se activó en ",YEAR(BA597)),
IF(AND(OR(AZ597="En proceso",AZ597="facturando"),AND(AV597="-",BA597="")),"Por revisar",
IF(BA597="",IF(AV597="NUEVAS",CONCATENATE("Estado: ",AZ597,", ",AV597),
IF(AX597=Meses!$A$3,"Por revisar",
IF(AT597="","Sin registro","En programación Frcst."))),"En programación")))),
"Error")</f>
        <v>En programación</v>
      </c>
      <c r="BZ597" s="14" t="str">
        <f t="shared" si="27"/>
        <v/>
      </c>
      <c r="CA597" s="95">
        <f>IF(BY597="En programación Frcst.",VLOOKUP(AX597,Meses!$A$1:$H$14,3+HLOOKUP(Cronograma!AV597,Meses!$D$1:$G$2,2,FALSE),FALSE),
IF(BY597="En programación",BA597,""))</f>
        <v>0</v>
      </c>
      <c r="CB597" s="95" t="str">
        <f t="shared" si="28"/>
        <v>1900/1</v>
      </c>
      <c r="CC597" s="91">
        <f>IFERROR(
(VLOOKUP(MONTH(CA597),Meses!$B$3:$C$14,2,FALSE)-DAY(CA597))/VLOOKUP(MONTH(CA597),Meses!$B$3:$C$14,2,FALSE)*CD597,
"")</f>
        <v>24000</v>
      </c>
      <c r="CD597" s="92">
        <f t="shared" si="29"/>
        <v>24000</v>
      </c>
    </row>
    <row r="598" spans="1:82" ht="47.4" thickBot="1" x14ac:dyDescent="0.6">
      <c r="A598" s="25" t="s">
        <v>1576</v>
      </c>
      <c r="B598" s="25" t="s">
        <v>1581</v>
      </c>
      <c r="C598" s="25" t="s">
        <v>1582</v>
      </c>
      <c r="D598" s="25" t="s">
        <v>53</v>
      </c>
      <c r="E598" s="26">
        <v>45086</v>
      </c>
      <c r="F598" s="26">
        <v>45156.413229166668</v>
      </c>
      <c r="G598" s="26">
        <v>45097</v>
      </c>
      <c r="H598" s="26">
        <v>45107</v>
      </c>
      <c r="I598" s="21">
        <v>45156</v>
      </c>
      <c r="J598" s="21">
        <v>45156</v>
      </c>
      <c r="K598" s="119" t="s">
        <v>4585</v>
      </c>
      <c r="L598" s="49">
        <v>2023073964</v>
      </c>
      <c r="M598" s="21">
        <v>45135</v>
      </c>
      <c r="N598" s="21">
        <v>45148</v>
      </c>
      <c r="O598" s="19" t="s">
        <v>54</v>
      </c>
      <c r="P598" s="19" t="s">
        <v>54</v>
      </c>
      <c r="Q598" s="49" t="s">
        <v>55</v>
      </c>
      <c r="R598" s="49">
        <v>16140</v>
      </c>
      <c r="S598" s="25" t="s">
        <v>4586</v>
      </c>
      <c r="T598" s="25" t="s">
        <v>4586</v>
      </c>
      <c r="U598" s="25" t="e">
        <v>#NAME?</v>
      </c>
      <c r="V598" s="25" t="s">
        <v>136</v>
      </c>
      <c r="W598" s="25" t="s">
        <v>155</v>
      </c>
      <c r="X598" s="23">
        <v>45137</v>
      </c>
      <c r="Y598" s="23">
        <v>45144</v>
      </c>
      <c r="Z598" s="23">
        <v>45137</v>
      </c>
      <c r="AA598" s="23">
        <v>45137</v>
      </c>
      <c r="AB598" s="25" t="s">
        <v>58</v>
      </c>
      <c r="AC598" s="23">
        <v>45140</v>
      </c>
      <c r="AD598" s="23">
        <v>45142</v>
      </c>
      <c r="AE598" s="23">
        <v>45147</v>
      </c>
      <c r="AF598" s="23">
        <v>45149</v>
      </c>
      <c r="AG598" s="23">
        <v>45149</v>
      </c>
      <c r="AH598" s="26">
        <v>45156</v>
      </c>
      <c r="AI598" s="25">
        <v>70</v>
      </c>
      <c r="AJ598" s="25">
        <v>10</v>
      </c>
      <c r="AK598" s="25">
        <v>49</v>
      </c>
      <c r="AL598" s="25" t="s">
        <v>15</v>
      </c>
      <c r="AM598" s="25" t="s">
        <v>4587</v>
      </c>
      <c r="AN598" s="25">
        <v>18</v>
      </c>
      <c r="AO598" s="27"/>
      <c r="AP598" s="25" t="s">
        <v>82</v>
      </c>
      <c r="AQ598" s="25" t="s">
        <v>82</v>
      </c>
      <c r="AR598" s="25" t="s">
        <v>94</v>
      </c>
      <c r="AS598" s="25" t="s">
        <v>55</v>
      </c>
      <c r="AT598" s="25" t="s">
        <v>61</v>
      </c>
      <c r="AU598" s="25" t="s">
        <v>62</v>
      </c>
      <c r="AV598" s="25" t="s">
        <v>63</v>
      </c>
      <c r="AW598" s="25" t="s">
        <v>63</v>
      </c>
      <c r="AX598" s="25" t="s">
        <v>63</v>
      </c>
      <c r="AY598" s="25" t="s">
        <v>64</v>
      </c>
      <c r="AZ598" s="25" t="s">
        <v>3822</v>
      </c>
      <c r="BA598" s="26">
        <v>45148</v>
      </c>
      <c r="BB598" s="25">
        <v>8</v>
      </c>
      <c r="BC598" s="25">
        <v>2023</v>
      </c>
      <c r="BD598" s="25" t="s">
        <v>63</v>
      </c>
      <c r="BE598" s="25" t="s">
        <v>63</v>
      </c>
      <c r="BF598" s="25" t="s">
        <v>63</v>
      </c>
      <c r="BG598" s="25" t="s">
        <v>64</v>
      </c>
      <c r="BH598" s="27" t="s">
        <v>4513</v>
      </c>
      <c r="BI598" s="27" t="s">
        <v>4513</v>
      </c>
      <c r="BJ598" s="27"/>
      <c r="BK598" s="27"/>
      <c r="BL598" s="25" t="s">
        <v>4513</v>
      </c>
      <c r="BM598" s="27" t="s">
        <v>4513</v>
      </c>
      <c r="BN598" s="27" t="s">
        <v>4513</v>
      </c>
      <c r="BO598" s="27"/>
      <c r="BP598" s="27"/>
      <c r="BQ598" s="25" t="s">
        <v>64</v>
      </c>
      <c r="BR598" s="27"/>
      <c r="BS598" s="27"/>
      <c r="BT598" s="25">
        <v>70</v>
      </c>
      <c r="BU598" s="27"/>
      <c r="BV598" s="25"/>
      <c r="BW598" s="25"/>
      <c r="BX598" s="25">
        <v>2023</v>
      </c>
      <c r="BY598" s="95" t="str">
        <f>IFERROR(
IF(OR(AZ598="anulado",AZ598="stand by"),CONCATENATE(AZ598,": ",AT598),
IF(OR(YEAR(BA598)=2022,YEAR(BA598)=2023),CONCATENATE("Se activó en ",YEAR(BA598)),
IF(AND(OR(AZ598="En proceso",AZ598="facturando"),AND(AV598="-",BA598="")),"Por revisar",
IF(BA598="",IF(AV598="NUEVAS",CONCATENATE("Estado: ",AZ598,", ",AV598),
IF(AX598=Meses!$A$3,"Por revisar",
IF(AT598="","Sin registro","En programación Frcst."))),"En programación")))),
"Error")</f>
        <v>Se activó en 2023</v>
      </c>
      <c r="BZ598" s="14" t="str">
        <f t="shared" si="27"/>
        <v/>
      </c>
      <c r="CA598" s="95" t="str">
        <f>IF(BY598="En programación Frcst.",VLOOKUP(AX598,Meses!$A$1:$H$14,3+HLOOKUP(Cronograma!AV598,Meses!$D$1:$G$2,2,FALSE),FALSE),
IF(BY598="En programación",BA598,""))</f>
        <v/>
      </c>
      <c r="CB598" s="95" t="str">
        <f t="shared" si="28"/>
        <v/>
      </c>
      <c r="CC598" s="91" t="str">
        <f>IFERROR(
(VLOOKUP(MONTH(CA598),Meses!$B$3:$C$14,2,FALSE)-DAY(CA598))/VLOOKUP(MONTH(CA598),Meses!$B$3:$C$14,2,FALSE)*CD598,
"")</f>
        <v/>
      </c>
      <c r="CD598" s="92">
        <f t="shared" si="29"/>
        <v>16140</v>
      </c>
    </row>
    <row r="599" spans="1:82" ht="31.8" thickBot="1" x14ac:dyDescent="0.6">
      <c r="A599" s="19" t="s">
        <v>1576</v>
      </c>
      <c r="B599" s="19" t="s">
        <v>1583</v>
      </c>
      <c r="C599" s="19" t="s">
        <v>1584</v>
      </c>
      <c r="D599" s="19" t="s">
        <v>53</v>
      </c>
      <c r="E599" s="21">
        <v>45086</v>
      </c>
      <c r="F599" s="21">
        <v>45154.521747685183</v>
      </c>
      <c r="G599" s="21">
        <v>45097</v>
      </c>
      <c r="H599" s="21">
        <v>45107</v>
      </c>
      <c r="I599" s="21">
        <v>45133</v>
      </c>
      <c r="J599" s="21">
        <v>45133</v>
      </c>
      <c r="K599" s="119" t="s">
        <v>4544</v>
      </c>
      <c r="L599" s="49">
        <v>2023071982</v>
      </c>
      <c r="M599" s="21">
        <v>45119</v>
      </c>
      <c r="N599" s="21">
        <v>45134</v>
      </c>
      <c r="O599" s="19" t="s">
        <v>54</v>
      </c>
      <c r="P599" s="19" t="s">
        <v>54</v>
      </c>
      <c r="Q599" s="49" t="s">
        <v>55</v>
      </c>
      <c r="R599" s="49">
        <v>8393</v>
      </c>
      <c r="S599" s="19" t="s">
        <v>4604</v>
      </c>
      <c r="T599" s="19" t="s">
        <v>4604</v>
      </c>
      <c r="U599" s="19" t="e">
        <v>#NAME?</v>
      </c>
      <c r="V599" s="19" t="s">
        <v>80</v>
      </c>
      <c r="W599" s="19" t="s">
        <v>68</v>
      </c>
      <c r="X599" s="23">
        <v>45119</v>
      </c>
      <c r="Y599" s="23">
        <v>45126</v>
      </c>
      <c r="Z599" s="23">
        <v>45119</v>
      </c>
      <c r="AA599" s="23">
        <v>45119</v>
      </c>
      <c r="AB599" s="19" t="s">
        <v>58</v>
      </c>
      <c r="AC599" s="23">
        <v>45122</v>
      </c>
      <c r="AD599" s="19" t="s">
        <v>58</v>
      </c>
      <c r="AE599" s="23">
        <v>45124</v>
      </c>
      <c r="AF599" s="23">
        <v>45126</v>
      </c>
      <c r="AG599" s="23">
        <v>45126</v>
      </c>
      <c r="AH599" s="21">
        <v>45133</v>
      </c>
      <c r="AI599" s="19">
        <v>47</v>
      </c>
      <c r="AJ599" s="19">
        <v>10</v>
      </c>
      <c r="AK599" s="19">
        <v>26</v>
      </c>
      <c r="AL599" s="19" t="s">
        <v>15</v>
      </c>
      <c r="AM599" s="19" t="s">
        <v>4546</v>
      </c>
      <c r="AN599" s="19">
        <v>26</v>
      </c>
      <c r="AO599" s="22"/>
      <c r="AP599" s="19" t="s">
        <v>82</v>
      </c>
      <c r="AQ599" s="19" t="s">
        <v>82</v>
      </c>
      <c r="AR599" s="19" t="s">
        <v>60</v>
      </c>
      <c r="AS599" s="19" t="s">
        <v>55</v>
      </c>
      <c r="AT599" s="19" t="s">
        <v>61</v>
      </c>
      <c r="AU599" s="19" t="s">
        <v>62</v>
      </c>
      <c r="AV599" s="19" t="s">
        <v>63</v>
      </c>
      <c r="AW599" s="19" t="s">
        <v>63</v>
      </c>
      <c r="AX599" s="19" t="s">
        <v>63</v>
      </c>
      <c r="AY599" s="19" t="s">
        <v>64</v>
      </c>
      <c r="AZ599" s="19" t="s">
        <v>3822</v>
      </c>
      <c r="BA599" s="21">
        <v>45134</v>
      </c>
      <c r="BB599" s="19">
        <v>7</v>
      </c>
      <c r="BC599" s="19">
        <v>2023</v>
      </c>
      <c r="BD599" s="19" t="s">
        <v>63</v>
      </c>
      <c r="BE599" s="19" t="s">
        <v>63</v>
      </c>
      <c r="BF599" s="19" t="s">
        <v>63</v>
      </c>
      <c r="BG599" s="19" t="s">
        <v>64</v>
      </c>
      <c r="BH599" s="22" t="s">
        <v>4513</v>
      </c>
      <c r="BI599" s="22" t="s">
        <v>4513</v>
      </c>
      <c r="BJ599" s="22"/>
      <c r="BK599" s="22"/>
      <c r="BL599" s="19" t="s">
        <v>4513</v>
      </c>
      <c r="BM599" s="22" t="s">
        <v>4513</v>
      </c>
      <c r="BN599" s="22" t="s">
        <v>4513</v>
      </c>
      <c r="BO599" s="22"/>
      <c r="BP599" s="22"/>
      <c r="BQ599" s="19" t="s">
        <v>64</v>
      </c>
      <c r="BR599" s="22"/>
      <c r="BS599" s="22"/>
      <c r="BT599" s="19">
        <v>47</v>
      </c>
      <c r="BU599" s="22"/>
      <c r="BV599" s="19"/>
      <c r="BW599" s="19"/>
      <c r="BX599" s="19">
        <v>2023</v>
      </c>
      <c r="BY599" s="95" t="str">
        <f>IFERROR(
IF(OR(AZ599="anulado",AZ599="stand by"),CONCATENATE(AZ599,": ",AT599),
IF(OR(YEAR(BA599)=2022,YEAR(BA599)=2023),CONCATENATE("Se activó en ",YEAR(BA599)),
IF(AND(OR(AZ599="En proceso",AZ599="facturando"),AND(AV599="-",BA599="")),"Por revisar",
IF(BA599="",IF(AV599="NUEVAS",CONCATENATE("Estado: ",AZ599,", ",AV599),
IF(AX599=Meses!$A$3,"Por revisar",
IF(AT599="","Sin registro","En programación Frcst."))),"En programación")))),
"Error")</f>
        <v>Se activó en 2023</v>
      </c>
      <c r="BZ599" s="14" t="str">
        <f t="shared" si="27"/>
        <v/>
      </c>
      <c r="CA599" s="95" t="str">
        <f>IF(BY599="En programación Frcst.",VLOOKUP(AX599,Meses!$A$1:$H$14,3+HLOOKUP(Cronograma!AV599,Meses!$D$1:$G$2,2,FALSE),FALSE),
IF(BY599="En programación",BA599,""))</f>
        <v/>
      </c>
      <c r="CB599" s="95" t="str">
        <f t="shared" si="28"/>
        <v/>
      </c>
      <c r="CC599" s="91" t="str">
        <f>IFERROR(
(VLOOKUP(MONTH(CA599),Meses!$B$3:$C$14,2,FALSE)-DAY(CA599))/VLOOKUP(MONTH(CA599),Meses!$B$3:$C$14,2,FALSE)*CD599,
"")</f>
        <v/>
      </c>
      <c r="CD599" s="92">
        <f t="shared" si="29"/>
        <v>8393</v>
      </c>
    </row>
    <row r="600" spans="1:82" ht="31.8" thickBot="1" x14ac:dyDescent="0.6">
      <c r="A600" s="25" t="s">
        <v>1576</v>
      </c>
      <c r="B600" s="25" t="s">
        <v>1585</v>
      </c>
      <c r="C600" s="25" t="s">
        <v>1586</v>
      </c>
      <c r="D600" s="25" t="s">
        <v>53</v>
      </c>
      <c r="E600" s="26">
        <v>45086</v>
      </c>
      <c r="F600" s="26">
        <v>45154.589699074073</v>
      </c>
      <c r="G600" s="26">
        <v>45097</v>
      </c>
      <c r="H600" s="26">
        <v>45107</v>
      </c>
      <c r="I600" s="21">
        <v>45135</v>
      </c>
      <c r="J600" s="21">
        <v>45135</v>
      </c>
      <c r="K600" s="119" t="s">
        <v>4544</v>
      </c>
      <c r="L600" s="49">
        <v>2023074015</v>
      </c>
      <c r="M600" s="21">
        <v>45135</v>
      </c>
      <c r="N600" s="21">
        <v>45148</v>
      </c>
      <c r="O600" s="19" t="s">
        <v>54</v>
      </c>
      <c r="P600" s="19" t="s">
        <v>54</v>
      </c>
      <c r="Q600" s="49" t="s">
        <v>55</v>
      </c>
      <c r="R600" s="49">
        <v>8615</v>
      </c>
      <c r="S600" s="25" t="s">
        <v>4604</v>
      </c>
      <c r="T600" s="25" t="s">
        <v>4604</v>
      </c>
      <c r="U600" s="25" t="e">
        <v>#NAME?</v>
      </c>
      <c r="V600" s="25" t="s">
        <v>80</v>
      </c>
      <c r="W600" s="25" t="s">
        <v>68</v>
      </c>
      <c r="X600" s="23">
        <v>45121</v>
      </c>
      <c r="Y600" s="23">
        <v>45128</v>
      </c>
      <c r="Z600" s="23">
        <v>45121</v>
      </c>
      <c r="AA600" s="23">
        <v>45121</v>
      </c>
      <c r="AB600" s="25" t="s">
        <v>58</v>
      </c>
      <c r="AC600" s="23">
        <v>45124</v>
      </c>
      <c r="AD600" s="25" t="s">
        <v>58</v>
      </c>
      <c r="AE600" s="23">
        <v>45126</v>
      </c>
      <c r="AF600" s="23">
        <v>45128</v>
      </c>
      <c r="AG600" s="23">
        <v>45128</v>
      </c>
      <c r="AH600" s="26">
        <v>45135</v>
      </c>
      <c r="AI600" s="25">
        <v>49</v>
      </c>
      <c r="AJ600" s="25">
        <v>10</v>
      </c>
      <c r="AK600" s="25">
        <v>28</v>
      </c>
      <c r="AL600" s="25" t="s">
        <v>15</v>
      </c>
      <c r="AM600" s="25" t="s">
        <v>4546</v>
      </c>
      <c r="AN600" s="25">
        <v>28</v>
      </c>
      <c r="AO600" s="27"/>
      <c r="AP600" s="25" t="s">
        <v>82</v>
      </c>
      <c r="AQ600" s="25" t="s">
        <v>82</v>
      </c>
      <c r="AR600" s="25" t="s">
        <v>94</v>
      </c>
      <c r="AS600" s="25" t="s">
        <v>55</v>
      </c>
      <c r="AT600" s="25" t="s">
        <v>61</v>
      </c>
      <c r="AU600" s="25" t="s">
        <v>62</v>
      </c>
      <c r="AV600" s="25" t="s">
        <v>63</v>
      </c>
      <c r="AW600" s="25" t="s">
        <v>63</v>
      </c>
      <c r="AX600" s="25" t="s">
        <v>63</v>
      </c>
      <c r="AY600" s="25" t="s">
        <v>64</v>
      </c>
      <c r="AZ600" s="25" t="s">
        <v>3822</v>
      </c>
      <c r="BA600" s="26">
        <v>45148</v>
      </c>
      <c r="BB600" s="25">
        <v>8</v>
      </c>
      <c r="BC600" s="25">
        <v>2023</v>
      </c>
      <c r="BD600" s="25" t="s">
        <v>63</v>
      </c>
      <c r="BE600" s="25" t="s">
        <v>63</v>
      </c>
      <c r="BF600" s="25" t="s">
        <v>63</v>
      </c>
      <c r="BG600" s="25" t="s">
        <v>64</v>
      </c>
      <c r="BH600" s="27" t="s">
        <v>4513</v>
      </c>
      <c r="BI600" s="27" t="s">
        <v>4513</v>
      </c>
      <c r="BJ600" s="27"/>
      <c r="BK600" s="27"/>
      <c r="BL600" s="25" t="s">
        <v>4513</v>
      </c>
      <c r="BM600" s="27" t="s">
        <v>4513</v>
      </c>
      <c r="BN600" s="27" t="s">
        <v>4513</v>
      </c>
      <c r="BO600" s="27"/>
      <c r="BP600" s="27"/>
      <c r="BQ600" s="25" t="s">
        <v>64</v>
      </c>
      <c r="BR600" s="27"/>
      <c r="BS600" s="27"/>
      <c r="BT600" s="25">
        <v>49</v>
      </c>
      <c r="BU600" s="27"/>
      <c r="BV600" s="25"/>
      <c r="BW600" s="25"/>
      <c r="BX600" s="25">
        <v>2023</v>
      </c>
      <c r="BY600" s="95" t="str">
        <f>IFERROR(
IF(OR(AZ600="anulado",AZ600="stand by"),CONCATENATE(AZ600,": ",AT600),
IF(OR(YEAR(BA600)=2022,YEAR(BA600)=2023),CONCATENATE("Se activó en ",YEAR(BA600)),
IF(AND(OR(AZ600="En proceso",AZ600="facturando"),AND(AV600="-",BA600="")),"Por revisar",
IF(BA600="",IF(AV600="NUEVAS",CONCATENATE("Estado: ",AZ600,", ",AV600),
IF(AX600=Meses!$A$3,"Por revisar",
IF(AT600="","Sin registro","En programación Frcst."))),"En programación")))),
"Error")</f>
        <v>Se activó en 2023</v>
      </c>
      <c r="BZ600" s="14" t="str">
        <f t="shared" si="27"/>
        <v/>
      </c>
      <c r="CA600" s="95" t="str">
        <f>IF(BY600="En programación Frcst.",VLOOKUP(AX600,Meses!$A$1:$H$14,3+HLOOKUP(Cronograma!AV600,Meses!$D$1:$G$2,2,FALSE),FALSE),
IF(BY600="En programación",BA600,""))</f>
        <v/>
      </c>
      <c r="CB600" s="95" t="str">
        <f t="shared" si="28"/>
        <v/>
      </c>
      <c r="CC600" s="91" t="str">
        <f>IFERROR(
(VLOOKUP(MONTH(CA600),Meses!$B$3:$C$14,2,FALSE)-DAY(CA600))/VLOOKUP(MONTH(CA600),Meses!$B$3:$C$14,2,FALSE)*CD600,
"")</f>
        <v/>
      </c>
      <c r="CD600" s="92">
        <f t="shared" si="29"/>
        <v>8615</v>
      </c>
    </row>
    <row r="601" spans="1:82" ht="31.8" thickBot="1" x14ac:dyDescent="0.6">
      <c r="A601" s="19" t="s">
        <v>1576</v>
      </c>
      <c r="B601" s="19" t="s">
        <v>1587</v>
      </c>
      <c r="C601" s="19" t="s">
        <v>1588</v>
      </c>
      <c r="D601" s="19" t="s">
        <v>53</v>
      </c>
      <c r="E601" s="21">
        <v>45086</v>
      </c>
      <c r="F601" s="21">
        <v>45154.47587962963</v>
      </c>
      <c r="G601" s="21">
        <v>45097</v>
      </c>
      <c r="H601" s="21">
        <v>45107</v>
      </c>
      <c r="I601" s="21">
        <v>45133</v>
      </c>
      <c r="J601" s="21">
        <v>45133</v>
      </c>
      <c r="K601" s="119" t="s">
        <v>4544</v>
      </c>
      <c r="L601" s="49">
        <v>2023074010</v>
      </c>
      <c r="M601" s="21">
        <v>45135</v>
      </c>
      <c r="N601" s="21">
        <v>45148</v>
      </c>
      <c r="O601" s="19" t="s">
        <v>54</v>
      </c>
      <c r="P601" s="19" t="s">
        <v>54</v>
      </c>
      <c r="Q601" s="49" t="s">
        <v>55</v>
      </c>
      <c r="R601" s="49">
        <v>8800</v>
      </c>
      <c r="S601" s="19" t="s">
        <v>4604</v>
      </c>
      <c r="T601" s="19" t="s">
        <v>4604</v>
      </c>
      <c r="U601" s="19" t="e">
        <v>#NAME?</v>
      </c>
      <c r="V601" s="19" t="s">
        <v>80</v>
      </c>
      <c r="W601" s="19" t="s">
        <v>68</v>
      </c>
      <c r="X601" s="23">
        <v>45119</v>
      </c>
      <c r="Y601" s="23">
        <v>45126</v>
      </c>
      <c r="Z601" s="23">
        <v>45119</v>
      </c>
      <c r="AA601" s="23">
        <v>45119</v>
      </c>
      <c r="AB601" s="19" t="s">
        <v>58</v>
      </c>
      <c r="AC601" s="23">
        <v>45122</v>
      </c>
      <c r="AD601" s="19" t="s">
        <v>58</v>
      </c>
      <c r="AE601" s="23">
        <v>45124</v>
      </c>
      <c r="AF601" s="23">
        <v>45126</v>
      </c>
      <c r="AG601" s="23">
        <v>45126</v>
      </c>
      <c r="AH601" s="21">
        <v>45133</v>
      </c>
      <c r="AI601" s="19">
        <v>47</v>
      </c>
      <c r="AJ601" s="19">
        <v>10</v>
      </c>
      <c r="AK601" s="19">
        <v>26</v>
      </c>
      <c r="AL601" s="19" t="s">
        <v>15</v>
      </c>
      <c r="AM601" s="19" t="s">
        <v>4546</v>
      </c>
      <c r="AN601" s="19">
        <v>26</v>
      </c>
      <c r="AO601" s="22"/>
      <c r="AP601" s="19" t="s">
        <v>82</v>
      </c>
      <c r="AQ601" s="19" t="s">
        <v>82</v>
      </c>
      <c r="AR601" s="19" t="s">
        <v>94</v>
      </c>
      <c r="AS601" s="19" t="s">
        <v>55</v>
      </c>
      <c r="AT601" s="19" t="s">
        <v>61</v>
      </c>
      <c r="AU601" s="19" t="s">
        <v>62</v>
      </c>
      <c r="AV601" s="19" t="s">
        <v>63</v>
      </c>
      <c r="AW601" s="19" t="s">
        <v>63</v>
      </c>
      <c r="AX601" s="19" t="s">
        <v>63</v>
      </c>
      <c r="AY601" s="19" t="s">
        <v>64</v>
      </c>
      <c r="AZ601" s="19" t="s">
        <v>3822</v>
      </c>
      <c r="BA601" s="21">
        <v>45148</v>
      </c>
      <c r="BB601" s="19">
        <v>8</v>
      </c>
      <c r="BC601" s="19">
        <v>2023</v>
      </c>
      <c r="BD601" s="19" t="s">
        <v>63</v>
      </c>
      <c r="BE601" s="19" t="s">
        <v>63</v>
      </c>
      <c r="BF601" s="19" t="s">
        <v>63</v>
      </c>
      <c r="BG601" s="19" t="s">
        <v>64</v>
      </c>
      <c r="BH601" s="22" t="s">
        <v>4513</v>
      </c>
      <c r="BI601" s="22" t="s">
        <v>4513</v>
      </c>
      <c r="BJ601" s="22"/>
      <c r="BK601" s="22"/>
      <c r="BL601" s="19" t="s">
        <v>4513</v>
      </c>
      <c r="BM601" s="22" t="s">
        <v>4513</v>
      </c>
      <c r="BN601" s="22" t="s">
        <v>4513</v>
      </c>
      <c r="BO601" s="22"/>
      <c r="BP601" s="22"/>
      <c r="BQ601" s="19" t="s">
        <v>64</v>
      </c>
      <c r="BR601" s="22"/>
      <c r="BS601" s="22"/>
      <c r="BT601" s="19">
        <v>47</v>
      </c>
      <c r="BU601" s="22"/>
      <c r="BV601" s="19"/>
      <c r="BW601" s="19"/>
      <c r="BX601" s="19">
        <v>2023</v>
      </c>
      <c r="BY601" s="95" t="str">
        <f>IFERROR(
IF(OR(AZ601="anulado",AZ601="stand by"),CONCATENATE(AZ601,": ",AT601),
IF(OR(YEAR(BA601)=2022,YEAR(BA601)=2023),CONCATENATE("Se activó en ",YEAR(BA601)),
IF(AND(OR(AZ601="En proceso",AZ601="facturando"),AND(AV601="-",BA601="")),"Por revisar",
IF(BA601="",IF(AV601="NUEVAS",CONCATENATE("Estado: ",AZ601,", ",AV601),
IF(AX601=Meses!$A$3,"Por revisar",
IF(AT601="","Sin registro","En programación Frcst."))),"En programación")))),
"Error")</f>
        <v>Se activó en 2023</v>
      </c>
      <c r="BZ601" s="14" t="str">
        <f t="shared" si="27"/>
        <v/>
      </c>
      <c r="CA601" s="95" t="str">
        <f>IF(BY601="En programación Frcst.",VLOOKUP(AX601,Meses!$A$1:$H$14,3+HLOOKUP(Cronograma!AV601,Meses!$D$1:$G$2,2,FALSE),FALSE),
IF(BY601="En programación",BA601,""))</f>
        <v/>
      </c>
      <c r="CB601" s="95" t="str">
        <f t="shared" si="28"/>
        <v/>
      </c>
      <c r="CC601" s="91" t="str">
        <f>IFERROR(
(VLOOKUP(MONTH(CA601),Meses!$B$3:$C$14,2,FALSE)-DAY(CA601))/VLOOKUP(MONTH(CA601),Meses!$B$3:$C$14,2,FALSE)*CD601,
"")</f>
        <v/>
      </c>
      <c r="CD601" s="92">
        <f t="shared" si="29"/>
        <v>8800</v>
      </c>
    </row>
    <row r="602" spans="1:82" ht="31.8" thickBot="1" x14ac:dyDescent="0.6">
      <c r="A602" s="25" t="s">
        <v>1576</v>
      </c>
      <c r="B602" s="25" t="s">
        <v>1589</v>
      </c>
      <c r="C602" s="25" t="s">
        <v>1590</v>
      </c>
      <c r="D602" s="25" t="s">
        <v>53</v>
      </c>
      <c r="E602" s="26">
        <v>45086</v>
      </c>
      <c r="F602" s="26">
        <v>45154.613541666673</v>
      </c>
      <c r="G602" s="26">
        <v>45097</v>
      </c>
      <c r="H602" s="26">
        <v>45107</v>
      </c>
      <c r="I602" s="21">
        <v>45135</v>
      </c>
      <c r="J602" s="21">
        <v>45135</v>
      </c>
      <c r="K602" s="119" t="s">
        <v>4544</v>
      </c>
      <c r="L602" s="49">
        <v>2023074001</v>
      </c>
      <c r="M602" s="21">
        <v>45135</v>
      </c>
      <c r="N602" s="21">
        <v>45148</v>
      </c>
      <c r="O602" s="19" t="s">
        <v>54</v>
      </c>
      <c r="P602" s="19" t="s">
        <v>54</v>
      </c>
      <c r="Q602" s="49" t="s">
        <v>55</v>
      </c>
      <c r="R602" s="49">
        <v>8964</v>
      </c>
      <c r="S602" s="25" t="s">
        <v>4604</v>
      </c>
      <c r="T602" s="25" t="s">
        <v>4604</v>
      </c>
      <c r="U602" s="25" t="e">
        <v>#NAME?</v>
      </c>
      <c r="V602" s="25" t="s">
        <v>80</v>
      </c>
      <c r="W602" s="25" t="s">
        <v>68</v>
      </c>
      <c r="X602" s="23">
        <v>45121</v>
      </c>
      <c r="Y602" s="23">
        <v>45128</v>
      </c>
      <c r="Z602" s="23">
        <v>45121</v>
      </c>
      <c r="AA602" s="23">
        <v>45121</v>
      </c>
      <c r="AB602" s="25" t="s">
        <v>58</v>
      </c>
      <c r="AC602" s="23">
        <v>45124</v>
      </c>
      <c r="AD602" s="25" t="s">
        <v>58</v>
      </c>
      <c r="AE602" s="23">
        <v>45126</v>
      </c>
      <c r="AF602" s="23">
        <v>45128</v>
      </c>
      <c r="AG602" s="23">
        <v>45128</v>
      </c>
      <c r="AH602" s="26">
        <v>45135</v>
      </c>
      <c r="AI602" s="25">
        <v>49</v>
      </c>
      <c r="AJ602" s="25">
        <v>10</v>
      </c>
      <c r="AK602" s="25">
        <v>28</v>
      </c>
      <c r="AL602" s="25" t="s">
        <v>15</v>
      </c>
      <c r="AM602" s="25" t="s">
        <v>4546</v>
      </c>
      <c r="AN602" s="25">
        <v>28</v>
      </c>
      <c r="AO602" s="27"/>
      <c r="AP602" s="25" t="s">
        <v>82</v>
      </c>
      <c r="AQ602" s="25" t="s">
        <v>82</v>
      </c>
      <c r="AR602" s="25" t="s">
        <v>94</v>
      </c>
      <c r="AS602" s="25" t="s">
        <v>55</v>
      </c>
      <c r="AT602" s="25" t="s">
        <v>61</v>
      </c>
      <c r="AU602" s="25" t="s">
        <v>62</v>
      </c>
      <c r="AV602" s="25" t="s">
        <v>63</v>
      </c>
      <c r="AW602" s="25" t="s">
        <v>63</v>
      </c>
      <c r="AX602" s="25" t="s">
        <v>63</v>
      </c>
      <c r="AY602" s="25" t="s">
        <v>64</v>
      </c>
      <c r="AZ602" s="25" t="s">
        <v>3822</v>
      </c>
      <c r="BA602" s="26">
        <v>45148</v>
      </c>
      <c r="BB602" s="25">
        <v>8</v>
      </c>
      <c r="BC602" s="25">
        <v>2023</v>
      </c>
      <c r="BD602" s="25" t="s">
        <v>63</v>
      </c>
      <c r="BE602" s="25" t="s">
        <v>63</v>
      </c>
      <c r="BF602" s="25" t="s">
        <v>63</v>
      </c>
      <c r="BG602" s="25" t="s">
        <v>64</v>
      </c>
      <c r="BH602" s="27" t="s">
        <v>4513</v>
      </c>
      <c r="BI602" s="27" t="s">
        <v>4513</v>
      </c>
      <c r="BJ602" s="27"/>
      <c r="BK602" s="27"/>
      <c r="BL602" s="25" t="s">
        <v>4513</v>
      </c>
      <c r="BM602" s="27" t="s">
        <v>4513</v>
      </c>
      <c r="BN602" s="27" t="s">
        <v>4513</v>
      </c>
      <c r="BO602" s="27"/>
      <c r="BP602" s="27"/>
      <c r="BQ602" s="25" t="s">
        <v>64</v>
      </c>
      <c r="BR602" s="27"/>
      <c r="BS602" s="27"/>
      <c r="BT602" s="25">
        <v>49</v>
      </c>
      <c r="BU602" s="27"/>
      <c r="BV602" s="25"/>
      <c r="BW602" s="25"/>
      <c r="BX602" s="25">
        <v>2023</v>
      </c>
      <c r="BY602" s="95" t="str">
        <f>IFERROR(
IF(OR(AZ602="anulado",AZ602="stand by"),CONCATENATE(AZ602,": ",AT602),
IF(OR(YEAR(BA602)=2022,YEAR(BA602)=2023),CONCATENATE("Se activó en ",YEAR(BA602)),
IF(AND(OR(AZ602="En proceso",AZ602="facturando"),AND(AV602="-",BA602="")),"Por revisar",
IF(BA602="",IF(AV602="NUEVAS",CONCATENATE("Estado: ",AZ602,", ",AV602),
IF(AX602=Meses!$A$3,"Por revisar",
IF(AT602="","Sin registro","En programación Frcst."))),"En programación")))),
"Error")</f>
        <v>Se activó en 2023</v>
      </c>
      <c r="BZ602" s="14" t="str">
        <f t="shared" si="27"/>
        <v/>
      </c>
      <c r="CA602" s="95" t="str">
        <f>IF(BY602="En programación Frcst.",VLOOKUP(AX602,Meses!$A$1:$H$14,3+HLOOKUP(Cronograma!AV602,Meses!$D$1:$G$2,2,FALSE),FALSE),
IF(BY602="En programación",BA602,""))</f>
        <v/>
      </c>
      <c r="CB602" s="95" t="str">
        <f t="shared" si="28"/>
        <v/>
      </c>
      <c r="CC602" s="91" t="str">
        <f>IFERROR(
(VLOOKUP(MONTH(CA602),Meses!$B$3:$C$14,2,FALSE)-DAY(CA602))/VLOOKUP(MONTH(CA602),Meses!$B$3:$C$14,2,FALSE)*CD602,
"")</f>
        <v/>
      </c>
      <c r="CD602" s="92">
        <f t="shared" si="29"/>
        <v>8964</v>
      </c>
    </row>
    <row r="603" spans="1:82" ht="31.8" thickBot="1" x14ac:dyDescent="0.6">
      <c r="A603" s="19" t="s">
        <v>1576</v>
      </c>
      <c r="B603" s="19" t="s">
        <v>1591</v>
      </c>
      <c r="C603" s="19" t="s">
        <v>1592</v>
      </c>
      <c r="D603" s="19" t="s">
        <v>53</v>
      </c>
      <c r="E603" s="21">
        <v>45086</v>
      </c>
      <c r="F603" s="21">
        <v>45154.657581018517</v>
      </c>
      <c r="G603" s="21">
        <v>45097</v>
      </c>
      <c r="H603" s="21">
        <v>45107</v>
      </c>
      <c r="I603" s="21">
        <v>45133</v>
      </c>
      <c r="J603" s="21">
        <v>45133</v>
      </c>
      <c r="K603" s="119" t="s">
        <v>4544</v>
      </c>
      <c r="L603" s="49">
        <v>2023073990</v>
      </c>
      <c r="M603" s="21">
        <v>45135</v>
      </c>
      <c r="N603" s="21">
        <v>45148</v>
      </c>
      <c r="O603" s="19" t="s">
        <v>54</v>
      </c>
      <c r="P603" s="19" t="s">
        <v>54</v>
      </c>
      <c r="Q603" s="49" t="s">
        <v>55</v>
      </c>
      <c r="R603" s="49">
        <v>9901</v>
      </c>
      <c r="S603" s="25" t="s">
        <v>4604</v>
      </c>
      <c r="T603" s="25" t="s">
        <v>4604</v>
      </c>
      <c r="U603" s="25" t="e">
        <v>#NAME?</v>
      </c>
      <c r="V603" s="25" t="s">
        <v>80</v>
      </c>
      <c r="W603" s="25" t="s">
        <v>68</v>
      </c>
      <c r="X603" s="23">
        <v>45119</v>
      </c>
      <c r="Y603" s="23">
        <v>45126</v>
      </c>
      <c r="Z603" s="23">
        <v>45119</v>
      </c>
      <c r="AA603" s="23">
        <v>45119</v>
      </c>
      <c r="AB603" s="25" t="s">
        <v>58</v>
      </c>
      <c r="AC603" s="23">
        <v>45122</v>
      </c>
      <c r="AD603" s="25" t="s">
        <v>58</v>
      </c>
      <c r="AE603" s="23">
        <v>45124</v>
      </c>
      <c r="AF603" s="23">
        <v>45126</v>
      </c>
      <c r="AG603" s="23">
        <v>45126</v>
      </c>
      <c r="AH603" s="26">
        <v>45133</v>
      </c>
      <c r="AI603" s="25">
        <v>47</v>
      </c>
      <c r="AJ603" s="25">
        <v>10</v>
      </c>
      <c r="AK603" s="25">
        <v>26</v>
      </c>
      <c r="AL603" s="25" t="s">
        <v>15</v>
      </c>
      <c r="AM603" s="25" t="s">
        <v>4546</v>
      </c>
      <c r="AN603" s="25">
        <v>26</v>
      </c>
      <c r="AO603" s="27"/>
      <c r="AP603" s="25" t="s">
        <v>82</v>
      </c>
      <c r="AQ603" s="25" t="s">
        <v>82</v>
      </c>
      <c r="AR603" s="25" t="s">
        <v>94</v>
      </c>
      <c r="AS603" s="25" t="s">
        <v>55</v>
      </c>
      <c r="AT603" s="25" t="s">
        <v>61</v>
      </c>
      <c r="AU603" s="25" t="s">
        <v>62</v>
      </c>
      <c r="AV603" s="25" t="s">
        <v>63</v>
      </c>
      <c r="AW603" s="25" t="s">
        <v>63</v>
      </c>
      <c r="AX603" s="25" t="s">
        <v>63</v>
      </c>
      <c r="AY603" s="25" t="s">
        <v>64</v>
      </c>
      <c r="AZ603" s="25" t="s">
        <v>3822</v>
      </c>
      <c r="BA603" s="26">
        <v>45148</v>
      </c>
      <c r="BB603" s="25">
        <v>8</v>
      </c>
      <c r="BC603" s="25">
        <v>2023</v>
      </c>
      <c r="BD603" s="25" t="s">
        <v>63</v>
      </c>
      <c r="BE603" s="25" t="s">
        <v>63</v>
      </c>
      <c r="BF603" s="25" t="s">
        <v>63</v>
      </c>
      <c r="BG603" s="25" t="s">
        <v>64</v>
      </c>
      <c r="BH603" s="27" t="s">
        <v>4513</v>
      </c>
      <c r="BI603" s="27" t="s">
        <v>4513</v>
      </c>
      <c r="BJ603" s="27"/>
      <c r="BK603" s="27"/>
      <c r="BL603" s="25" t="s">
        <v>4513</v>
      </c>
      <c r="BM603" s="27" t="s">
        <v>4513</v>
      </c>
      <c r="BN603" s="27" t="s">
        <v>4513</v>
      </c>
      <c r="BO603" s="27"/>
      <c r="BP603" s="27"/>
      <c r="BQ603" s="25" t="s">
        <v>64</v>
      </c>
      <c r="BR603" s="27"/>
      <c r="BS603" s="27"/>
      <c r="BT603" s="25">
        <v>47</v>
      </c>
      <c r="BU603" s="27"/>
      <c r="BV603" s="25"/>
      <c r="BW603" s="25"/>
      <c r="BX603" s="25">
        <v>2023</v>
      </c>
      <c r="BY603" s="95" t="str">
        <f>IFERROR(
IF(OR(AZ603="anulado",AZ603="stand by"),CONCATENATE(AZ603,": ",AT603),
IF(OR(YEAR(BA603)=2022,YEAR(BA603)=2023),CONCATENATE("Se activó en ",YEAR(BA603)),
IF(AND(OR(AZ603="En proceso",AZ603="facturando"),AND(AV603="-",BA603="")),"Por revisar",
IF(BA603="",IF(AV603="NUEVAS",CONCATENATE("Estado: ",AZ603,", ",AV603),
IF(AX603=Meses!$A$3,"Por revisar",
IF(AT603="","Sin registro","En programación Frcst."))),"En programación")))),
"Error")</f>
        <v>Se activó en 2023</v>
      </c>
      <c r="BZ603" s="14" t="str">
        <f t="shared" si="27"/>
        <v/>
      </c>
      <c r="CA603" s="95" t="str">
        <f>IF(BY603="En programación Frcst.",VLOOKUP(AX603,Meses!$A$1:$H$14,3+HLOOKUP(Cronograma!AV603,Meses!$D$1:$G$2,2,FALSE),FALSE),
IF(BY603="En programación",BA603,""))</f>
        <v/>
      </c>
      <c r="CB603" s="95" t="str">
        <f t="shared" si="28"/>
        <v/>
      </c>
      <c r="CC603" s="91" t="str">
        <f>IFERROR(
(VLOOKUP(MONTH(CA603),Meses!$B$3:$C$14,2,FALSE)-DAY(CA603))/VLOOKUP(MONTH(CA603),Meses!$B$3:$C$14,2,FALSE)*CD603,
"")</f>
        <v/>
      </c>
      <c r="CD603" s="92">
        <f t="shared" si="29"/>
        <v>9901</v>
      </c>
    </row>
    <row r="604" spans="1:82" ht="47.4" thickBot="1" x14ac:dyDescent="0.6">
      <c r="A604" s="25" t="s">
        <v>1576</v>
      </c>
      <c r="B604" s="25" t="s">
        <v>1593</v>
      </c>
      <c r="C604" s="25" t="s">
        <v>1594</v>
      </c>
      <c r="D604" s="25" t="s">
        <v>53</v>
      </c>
      <c r="E604" s="26">
        <v>45086</v>
      </c>
      <c r="F604" s="26">
        <v>45154.469525462962</v>
      </c>
      <c r="G604" s="26">
        <v>45097</v>
      </c>
      <c r="H604" s="26">
        <v>45107</v>
      </c>
      <c r="I604" s="21">
        <v>45134</v>
      </c>
      <c r="J604" s="21">
        <v>45134</v>
      </c>
      <c r="K604" s="119" t="s">
        <v>4544</v>
      </c>
      <c r="L604" s="49">
        <v>2023071934</v>
      </c>
      <c r="M604" s="21">
        <v>45119</v>
      </c>
      <c r="N604" s="21">
        <v>45134</v>
      </c>
      <c r="O604" s="19" t="s">
        <v>54</v>
      </c>
      <c r="P604" s="19" t="s">
        <v>54</v>
      </c>
      <c r="Q604" s="49" t="s">
        <v>55</v>
      </c>
      <c r="R604" s="49">
        <v>10549</v>
      </c>
      <c r="S604" s="25" t="s">
        <v>4604</v>
      </c>
      <c r="T604" s="25" t="s">
        <v>4604</v>
      </c>
      <c r="U604" s="25" t="e">
        <v>#NAME?</v>
      </c>
      <c r="V604" s="19" t="s">
        <v>80</v>
      </c>
      <c r="W604" s="19" t="s">
        <v>68</v>
      </c>
      <c r="X604" s="23">
        <v>45120</v>
      </c>
      <c r="Y604" s="23">
        <v>45127</v>
      </c>
      <c r="Z604" s="23">
        <v>45120</v>
      </c>
      <c r="AA604" s="23">
        <v>45120</v>
      </c>
      <c r="AB604" s="19" t="s">
        <v>58</v>
      </c>
      <c r="AC604" s="23">
        <v>45123</v>
      </c>
      <c r="AD604" s="49" t="s">
        <v>58</v>
      </c>
      <c r="AE604" s="23">
        <v>45125</v>
      </c>
      <c r="AF604" s="23">
        <v>45127</v>
      </c>
      <c r="AG604" s="23">
        <v>45127</v>
      </c>
      <c r="AH604" s="21">
        <v>45134</v>
      </c>
      <c r="AI604" s="19">
        <v>48</v>
      </c>
      <c r="AJ604" s="19">
        <v>10</v>
      </c>
      <c r="AK604" s="19">
        <v>27</v>
      </c>
      <c r="AL604" s="19" t="s">
        <v>15</v>
      </c>
      <c r="AM604" s="19" t="s">
        <v>4546</v>
      </c>
      <c r="AN604" s="19">
        <v>27</v>
      </c>
      <c r="AO604" s="22"/>
      <c r="AP604" s="19" t="s">
        <v>82</v>
      </c>
      <c r="AQ604" s="19" t="s">
        <v>82</v>
      </c>
      <c r="AR604" s="19" t="s">
        <v>94</v>
      </c>
      <c r="AS604" s="19" t="s">
        <v>55</v>
      </c>
      <c r="AT604" s="19" t="s">
        <v>61</v>
      </c>
      <c r="AU604" s="19" t="s">
        <v>62</v>
      </c>
      <c r="AV604" s="19" t="s">
        <v>63</v>
      </c>
      <c r="AW604" s="19" t="s">
        <v>63</v>
      </c>
      <c r="AX604" s="19" t="s">
        <v>63</v>
      </c>
      <c r="AY604" s="19" t="s">
        <v>64</v>
      </c>
      <c r="AZ604" s="19" t="s">
        <v>3822</v>
      </c>
      <c r="BA604" s="21">
        <v>45134</v>
      </c>
      <c r="BB604" s="19">
        <v>7</v>
      </c>
      <c r="BC604" s="19">
        <v>2023</v>
      </c>
      <c r="BD604" s="19" t="s">
        <v>63</v>
      </c>
      <c r="BE604" s="19" t="s">
        <v>63</v>
      </c>
      <c r="BF604" s="19" t="s">
        <v>63</v>
      </c>
      <c r="BG604" s="19" t="s">
        <v>64</v>
      </c>
      <c r="BH604" s="22" t="s">
        <v>4513</v>
      </c>
      <c r="BI604" s="22" t="s">
        <v>4513</v>
      </c>
      <c r="BJ604" s="22"/>
      <c r="BK604" s="22"/>
      <c r="BL604" s="19" t="s">
        <v>4513</v>
      </c>
      <c r="BM604" s="22" t="s">
        <v>4513</v>
      </c>
      <c r="BN604" s="22" t="s">
        <v>4513</v>
      </c>
      <c r="BO604" s="22"/>
      <c r="BP604" s="22"/>
      <c r="BQ604" s="19" t="s">
        <v>64</v>
      </c>
      <c r="BR604" s="22"/>
      <c r="BS604" s="22"/>
      <c r="BT604" s="19">
        <v>48</v>
      </c>
      <c r="BU604" s="22"/>
      <c r="BV604" s="19"/>
      <c r="BW604" s="19"/>
      <c r="BX604" s="19">
        <v>2023</v>
      </c>
      <c r="BY604" s="95" t="str">
        <f>IFERROR(
IF(OR(AZ604="anulado",AZ604="stand by"),CONCATENATE(AZ604,": ",AT604),
IF(OR(YEAR(BA604)=2022,YEAR(BA604)=2023),CONCATENATE("Se activó en ",YEAR(BA604)),
IF(AND(OR(AZ604="En proceso",AZ604="facturando"),AND(AV604="-",BA604="")),"Por revisar",
IF(BA604="",IF(AV604="NUEVAS",CONCATENATE("Estado: ",AZ604,", ",AV604),
IF(AX604=Meses!$A$3,"Por revisar",
IF(AT604="","Sin registro","En programación Frcst."))),"En programación")))),
"Error")</f>
        <v>Se activó en 2023</v>
      </c>
      <c r="BZ604" s="14" t="str">
        <f t="shared" si="27"/>
        <v/>
      </c>
      <c r="CA604" s="95" t="str">
        <f>IF(BY604="En programación Frcst.",VLOOKUP(AX604,Meses!$A$1:$H$14,3+HLOOKUP(Cronograma!AV604,Meses!$D$1:$G$2,2,FALSE),FALSE),
IF(BY604="En programación",BA604,""))</f>
        <v/>
      </c>
      <c r="CB604" s="95" t="str">
        <f t="shared" si="28"/>
        <v/>
      </c>
      <c r="CC604" s="91" t="str">
        <f>IFERROR(
(VLOOKUP(MONTH(CA604),Meses!$B$3:$C$14,2,FALSE)-DAY(CA604))/VLOOKUP(MONTH(CA604),Meses!$B$3:$C$14,2,FALSE)*CD604,
"")</f>
        <v/>
      </c>
      <c r="CD604" s="92">
        <f t="shared" si="29"/>
        <v>10549</v>
      </c>
    </row>
    <row r="605" spans="1:82" ht="47.4" thickBot="1" x14ac:dyDescent="0.6">
      <c r="A605" s="19" t="s">
        <v>1576</v>
      </c>
      <c r="B605" s="19" t="s">
        <v>1595</v>
      </c>
      <c r="C605" s="19" t="s">
        <v>1596</v>
      </c>
      <c r="D605" s="19" t="s">
        <v>53</v>
      </c>
      <c r="E605" s="21">
        <v>45086</v>
      </c>
      <c r="F605" s="21">
        <v>45156.420706018522</v>
      </c>
      <c r="G605" s="21">
        <v>45097</v>
      </c>
      <c r="H605" s="21">
        <v>45107</v>
      </c>
      <c r="I605" s="21">
        <v>45136</v>
      </c>
      <c r="J605" s="21">
        <v>45136</v>
      </c>
      <c r="K605" s="119" t="s">
        <v>4544</v>
      </c>
      <c r="L605" s="49">
        <v>2023071925</v>
      </c>
      <c r="M605" s="21">
        <v>45119</v>
      </c>
      <c r="N605" s="21">
        <v>45134</v>
      </c>
      <c r="O605" s="19" t="s">
        <v>54</v>
      </c>
      <c r="P605" s="19" t="s">
        <v>54</v>
      </c>
      <c r="Q605" s="49" t="s">
        <v>55</v>
      </c>
      <c r="R605" s="49">
        <v>11040</v>
      </c>
      <c r="S605" s="25" t="s">
        <v>4604</v>
      </c>
      <c r="T605" s="25" t="s">
        <v>4604</v>
      </c>
      <c r="U605" s="25" t="e">
        <v>#NAME?</v>
      </c>
      <c r="V605" s="19" t="s">
        <v>136</v>
      </c>
      <c r="W605" s="19" t="s">
        <v>155</v>
      </c>
      <c r="X605" s="23">
        <v>45117</v>
      </c>
      <c r="Y605" s="23">
        <v>45124</v>
      </c>
      <c r="Z605" s="23">
        <v>45117</v>
      </c>
      <c r="AA605" s="23">
        <v>45117</v>
      </c>
      <c r="AB605" s="19" t="s">
        <v>58</v>
      </c>
      <c r="AC605" s="23">
        <v>45120</v>
      </c>
      <c r="AD605" s="23">
        <v>45122</v>
      </c>
      <c r="AE605" s="23">
        <v>45127</v>
      </c>
      <c r="AF605" s="23">
        <v>45129</v>
      </c>
      <c r="AG605" s="23">
        <v>45129</v>
      </c>
      <c r="AH605" s="21">
        <v>45136</v>
      </c>
      <c r="AI605" s="19">
        <v>50</v>
      </c>
      <c r="AJ605" s="19">
        <v>10</v>
      </c>
      <c r="AK605" s="19">
        <v>29</v>
      </c>
      <c r="AL605" s="19" t="s">
        <v>15</v>
      </c>
      <c r="AM605" s="19" t="s">
        <v>4546</v>
      </c>
      <c r="AN605" s="19">
        <v>29</v>
      </c>
      <c r="AO605" s="22"/>
      <c r="AP605" s="19" t="s">
        <v>82</v>
      </c>
      <c r="AQ605" s="19" t="s">
        <v>82</v>
      </c>
      <c r="AR605" s="19" t="s">
        <v>94</v>
      </c>
      <c r="AS605" s="19" t="s">
        <v>55</v>
      </c>
      <c r="AT605" s="19" t="s">
        <v>61</v>
      </c>
      <c r="AU605" s="19" t="s">
        <v>62</v>
      </c>
      <c r="AV605" s="19" t="s">
        <v>63</v>
      </c>
      <c r="AW605" s="19" t="s">
        <v>63</v>
      </c>
      <c r="AX605" s="19" t="s">
        <v>63</v>
      </c>
      <c r="AY605" s="19" t="s">
        <v>64</v>
      </c>
      <c r="AZ605" s="19" t="s">
        <v>3822</v>
      </c>
      <c r="BA605" s="21">
        <v>45134</v>
      </c>
      <c r="BB605" s="19">
        <v>7</v>
      </c>
      <c r="BC605" s="19">
        <v>2023</v>
      </c>
      <c r="BD605" s="19" t="s">
        <v>63</v>
      </c>
      <c r="BE605" s="19" t="s">
        <v>63</v>
      </c>
      <c r="BF605" s="19" t="s">
        <v>63</v>
      </c>
      <c r="BG605" s="19" t="s">
        <v>64</v>
      </c>
      <c r="BH605" s="22" t="s">
        <v>4513</v>
      </c>
      <c r="BI605" s="22" t="s">
        <v>4513</v>
      </c>
      <c r="BJ605" s="22"/>
      <c r="BK605" s="22"/>
      <c r="BL605" s="19" t="s">
        <v>4513</v>
      </c>
      <c r="BM605" s="22" t="s">
        <v>4513</v>
      </c>
      <c r="BN605" s="22" t="s">
        <v>4513</v>
      </c>
      <c r="BO605" s="22"/>
      <c r="BP605" s="22"/>
      <c r="BQ605" s="19" t="s">
        <v>64</v>
      </c>
      <c r="BR605" s="22"/>
      <c r="BS605" s="22"/>
      <c r="BT605" s="19">
        <v>50</v>
      </c>
      <c r="BU605" s="22"/>
      <c r="BV605" s="19"/>
      <c r="BW605" s="19"/>
      <c r="BX605" s="19">
        <v>2023</v>
      </c>
      <c r="BY605" s="95" t="str">
        <f>IFERROR(
IF(OR(AZ605="anulado",AZ605="stand by"),CONCATENATE(AZ605,": ",AT605),
IF(OR(YEAR(BA605)=2022,YEAR(BA605)=2023),CONCATENATE("Se activó en ",YEAR(BA605)),
IF(AND(OR(AZ605="En proceso",AZ605="facturando"),AND(AV605="-",BA605="")),"Por revisar",
IF(BA605="",IF(AV605="NUEVAS",CONCATENATE("Estado: ",AZ605,", ",AV605),
IF(AX605=Meses!$A$3,"Por revisar",
IF(AT605="","Sin registro","En programación Frcst."))),"En programación")))),
"Error")</f>
        <v>Se activó en 2023</v>
      </c>
      <c r="BZ605" s="14" t="str">
        <f t="shared" si="27"/>
        <v/>
      </c>
      <c r="CA605" s="95" t="str">
        <f>IF(BY605="En programación Frcst.",VLOOKUP(AX605,Meses!$A$1:$H$14,3+HLOOKUP(Cronograma!AV605,Meses!$D$1:$G$2,2,FALSE),FALSE),
IF(BY605="En programación",BA605,""))</f>
        <v/>
      </c>
      <c r="CB605" s="95" t="str">
        <f t="shared" si="28"/>
        <v/>
      </c>
      <c r="CC605" s="91" t="str">
        <f>IFERROR(
(VLOOKUP(MONTH(CA605),Meses!$B$3:$C$14,2,FALSE)-DAY(CA605))/VLOOKUP(MONTH(CA605),Meses!$B$3:$C$14,2,FALSE)*CD605,
"")</f>
        <v/>
      </c>
      <c r="CD605" s="92">
        <f t="shared" si="29"/>
        <v>11040</v>
      </c>
    </row>
    <row r="606" spans="1:82" ht="47.4" thickBot="1" x14ac:dyDescent="0.6">
      <c r="A606" s="25" t="s">
        <v>1576</v>
      </c>
      <c r="B606" s="25" t="s">
        <v>1597</v>
      </c>
      <c r="C606" s="25" t="s">
        <v>1598</v>
      </c>
      <c r="D606" s="25" t="s">
        <v>53</v>
      </c>
      <c r="E606" s="26">
        <v>45086</v>
      </c>
      <c r="F606" s="26">
        <v>45156.400150462963</v>
      </c>
      <c r="G606" s="26">
        <v>45097</v>
      </c>
      <c r="H606" s="26">
        <v>45107</v>
      </c>
      <c r="I606" s="21">
        <v>45132</v>
      </c>
      <c r="J606" s="21">
        <v>45132</v>
      </c>
      <c r="K606" s="119" t="s">
        <v>4544</v>
      </c>
      <c r="L606" s="49">
        <v>2023073977</v>
      </c>
      <c r="M606" s="21">
        <v>45135</v>
      </c>
      <c r="N606" s="21">
        <v>45148</v>
      </c>
      <c r="O606" s="19" t="s">
        <v>54</v>
      </c>
      <c r="P606" s="19" t="s">
        <v>54</v>
      </c>
      <c r="Q606" s="49" t="s">
        <v>55</v>
      </c>
      <c r="R606" s="49">
        <v>10295</v>
      </c>
      <c r="S606" s="25" t="s">
        <v>4604</v>
      </c>
      <c r="T606" s="25" t="s">
        <v>4604</v>
      </c>
      <c r="U606" s="25" t="e">
        <v>#NAME?</v>
      </c>
      <c r="V606" s="25" t="s">
        <v>80</v>
      </c>
      <c r="W606" s="25" t="s">
        <v>68</v>
      </c>
      <c r="X606" s="23">
        <v>45118</v>
      </c>
      <c r="Y606" s="23">
        <v>45125</v>
      </c>
      <c r="Z606" s="23">
        <v>45118</v>
      </c>
      <c r="AA606" s="23">
        <v>45118</v>
      </c>
      <c r="AB606" s="25" t="s">
        <v>58</v>
      </c>
      <c r="AC606" s="23">
        <v>45121</v>
      </c>
      <c r="AD606" s="25" t="s">
        <v>58</v>
      </c>
      <c r="AE606" s="23">
        <v>45123</v>
      </c>
      <c r="AF606" s="23">
        <v>45125</v>
      </c>
      <c r="AG606" s="23">
        <v>45125</v>
      </c>
      <c r="AH606" s="26">
        <v>45132</v>
      </c>
      <c r="AI606" s="25">
        <v>46</v>
      </c>
      <c r="AJ606" s="25">
        <v>10</v>
      </c>
      <c r="AK606" s="25">
        <v>25</v>
      </c>
      <c r="AL606" s="25" t="s">
        <v>15</v>
      </c>
      <c r="AM606" s="25" t="s">
        <v>4546</v>
      </c>
      <c r="AN606" s="25">
        <v>25</v>
      </c>
      <c r="AO606" s="27"/>
      <c r="AP606" s="25" t="s">
        <v>82</v>
      </c>
      <c r="AQ606" s="25" t="s">
        <v>82</v>
      </c>
      <c r="AR606" s="25" t="s">
        <v>94</v>
      </c>
      <c r="AS606" s="25" t="s">
        <v>55</v>
      </c>
      <c r="AT606" s="25" t="s">
        <v>61</v>
      </c>
      <c r="AU606" s="25" t="s">
        <v>62</v>
      </c>
      <c r="AV606" s="25" t="s">
        <v>63</v>
      </c>
      <c r="AW606" s="25" t="s">
        <v>63</v>
      </c>
      <c r="AX606" s="25" t="s">
        <v>63</v>
      </c>
      <c r="AY606" s="25" t="s">
        <v>64</v>
      </c>
      <c r="AZ606" s="25" t="s">
        <v>3822</v>
      </c>
      <c r="BA606" s="26">
        <v>45148</v>
      </c>
      <c r="BB606" s="25">
        <v>8</v>
      </c>
      <c r="BC606" s="25">
        <v>2023</v>
      </c>
      <c r="BD606" s="25" t="s">
        <v>63</v>
      </c>
      <c r="BE606" s="25" t="s">
        <v>63</v>
      </c>
      <c r="BF606" s="25" t="s">
        <v>63</v>
      </c>
      <c r="BG606" s="25" t="s">
        <v>64</v>
      </c>
      <c r="BH606" s="27" t="s">
        <v>4513</v>
      </c>
      <c r="BI606" s="27" t="s">
        <v>4513</v>
      </c>
      <c r="BJ606" s="27"/>
      <c r="BK606" s="27"/>
      <c r="BL606" s="25" t="s">
        <v>4513</v>
      </c>
      <c r="BM606" s="27" t="s">
        <v>4513</v>
      </c>
      <c r="BN606" s="27" t="s">
        <v>4513</v>
      </c>
      <c r="BO606" s="27"/>
      <c r="BP606" s="27"/>
      <c r="BQ606" s="25" t="s">
        <v>64</v>
      </c>
      <c r="BR606" s="27"/>
      <c r="BS606" s="27"/>
      <c r="BT606" s="25">
        <v>46</v>
      </c>
      <c r="BU606" s="27"/>
      <c r="BV606" s="25"/>
      <c r="BW606" s="25"/>
      <c r="BX606" s="25">
        <v>2023</v>
      </c>
      <c r="BY606" s="95" t="str">
        <f>IFERROR(
IF(OR(AZ606="anulado",AZ606="stand by"),CONCATENATE(AZ606,": ",AT606),
IF(OR(YEAR(BA606)=2022,YEAR(BA606)=2023),CONCATENATE("Se activó en ",YEAR(BA606)),
IF(AND(OR(AZ606="En proceso",AZ606="facturando"),AND(AV606="-",BA606="")),"Por revisar",
IF(BA606="",IF(AV606="NUEVAS",CONCATENATE("Estado: ",AZ606,", ",AV606),
IF(AX606=Meses!$A$3,"Por revisar",
IF(AT606="","Sin registro","En programación Frcst."))),"En programación")))),
"Error")</f>
        <v>Se activó en 2023</v>
      </c>
      <c r="BZ606" s="14" t="str">
        <f t="shared" si="27"/>
        <v/>
      </c>
      <c r="CA606" s="95" t="str">
        <f>IF(BY606="En programación Frcst.",VLOOKUP(AX606,Meses!$A$1:$H$14,3+HLOOKUP(Cronograma!AV606,Meses!$D$1:$G$2,2,FALSE),FALSE),
IF(BY606="En programación",BA606,""))</f>
        <v/>
      </c>
      <c r="CB606" s="95" t="str">
        <f t="shared" si="28"/>
        <v/>
      </c>
      <c r="CC606" s="91" t="str">
        <f>IFERROR(
(VLOOKUP(MONTH(CA606),Meses!$B$3:$C$14,2,FALSE)-DAY(CA606))/VLOOKUP(MONTH(CA606),Meses!$B$3:$C$14,2,FALSE)*CD606,
"")</f>
        <v/>
      </c>
      <c r="CD606" s="92">
        <f t="shared" si="29"/>
        <v>10295</v>
      </c>
    </row>
    <row r="607" spans="1:82" ht="31.8" thickBot="1" x14ac:dyDescent="0.6">
      <c r="A607" s="19" t="s">
        <v>1576</v>
      </c>
      <c r="B607" s="19" t="s">
        <v>1599</v>
      </c>
      <c r="C607" s="19" t="s">
        <v>1600</v>
      </c>
      <c r="D607" s="19" t="s">
        <v>53</v>
      </c>
      <c r="E607" s="21">
        <v>45086</v>
      </c>
      <c r="F607" s="21">
        <v>45154.670740740738</v>
      </c>
      <c r="G607" s="21">
        <v>45097</v>
      </c>
      <c r="H607" s="21">
        <v>45107</v>
      </c>
      <c r="I607" s="21">
        <v>45134</v>
      </c>
      <c r="J607" s="21">
        <v>45134</v>
      </c>
      <c r="K607" s="119" t="s">
        <v>4544</v>
      </c>
      <c r="L607" s="49">
        <v>2023071939</v>
      </c>
      <c r="M607" s="21">
        <v>45119</v>
      </c>
      <c r="N607" s="21">
        <v>45134</v>
      </c>
      <c r="O607" s="19" t="s">
        <v>54</v>
      </c>
      <c r="P607" s="19" t="s">
        <v>54</v>
      </c>
      <c r="Q607" s="49" t="s">
        <v>55</v>
      </c>
      <c r="R607" s="49">
        <v>10362</v>
      </c>
      <c r="S607" s="19" t="s">
        <v>4604</v>
      </c>
      <c r="T607" s="19" t="s">
        <v>4604</v>
      </c>
      <c r="U607" s="19" t="e">
        <v>#NAME?</v>
      </c>
      <c r="V607" s="19" t="s">
        <v>80</v>
      </c>
      <c r="W607" s="19" t="s">
        <v>68</v>
      </c>
      <c r="X607" s="23">
        <v>45120</v>
      </c>
      <c r="Y607" s="23">
        <v>45127</v>
      </c>
      <c r="Z607" s="23">
        <v>45120</v>
      </c>
      <c r="AA607" s="23">
        <v>45120</v>
      </c>
      <c r="AB607" s="19" t="s">
        <v>58</v>
      </c>
      <c r="AC607" s="23">
        <v>45123</v>
      </c>
      <c r="AD607" s="19" t="s">
        <v>58</v>
      </c>
      <c r="AE607" s="23">
        <v>45125</v>
      </c>
      <c r="AF607" s="23">
        <v>45127</v>
      </c>
      <c r="AG607" s="23">
        <v>45127</v>
      </c>
      <c r="AH607" s="21">
        <v>45134</v>
      </c>
      <c r="AI607" s="19">
        <v>48</v>
      </c>
      <c r="AJ607" s="19">
        <v>10</v>
      </c>
      <c r="AK607" s="19">
        <v>27</v>
      </c>
      <c r="AL607" s="19" t="s">
        <v>15</v>
      </c>
      <c r="AM607" s="19" t="s">
        <v>4546</v>
      </c>
      <c r="AN607" s="19">
        <v>27</v>
      </c>
      <c r="AO607" s="22"/>
      <c r="AP607" s="19" t="s">
        <v>82</v>
      </c>
      <c r="AQ607" s="19" t="s">
        <v>82</v>
      </c>
      <c r="AR607" s="19" t="s">
        <v>94</v>
      </c>
      <c r="AS607" s="19" t="s">
        <v>55</v>
      </c>
      <c r="AT607" s="19" t="s">
        <v>61</v>
      </c>
      <c r="AU607" s="19" t="s">
        <v>62</v>
      </c>
      <c r="AV607" s="19" t="s">
        <v>63</v>
      </c>
      <c r="AW607" s="19" t="s">
        <v>63</v>
      </c>
      <c r="AX607" s="19" t="s">
        <v>63</v>
      </c>
      <c r="AY607" s="19" t="s">
        <v>64</v>
      </c>
      <c r="AZ607" s="19" t="s">
        <v>3822</v>
      </c>
      <c r="BA607" s="21">
        <v>45134</v>
      </c>
      <c r="BB607" s="19">
        <v>7</v>
      </c>
      <c r="BC607" s="19">
        <v>2023</v>
      </c>
      <c r="BD607" s="19" t="s">
        <v>63</v>
      </c>
      <c r="BE607" s="19" t="s">
        <v>63</v>
      </c>
      <c r="BF607" s="19" t="s">
        <v>63</v>
      </c>
      <c r="BG607" s="19" t="s">
        <v>64</v>
      </c>
      <c r="BH607" s="22" t="s">
        <v>4513</v>
      </c>
      <c r="BI607" s="22" t="s">
        <v>4513</v>
      </c>
      <c r="BJ607" s="22"/>
      <c r="BK607" s="22"/>
      <c r="BL607" s="19" t="s">
        <v>4513</v>
      </c>
      <c r="BM607" s="22" t="s">
        <v>4513</v>
      </c>
      <c r="BN607" s="22" t="s">
        <v>4513</v>
      </c>
      <c r="BO607" s="22"/>
      <c r="BP607" s="22"/>
      <c r="BQ607" s="19" t="s">
        <v>64</v>
      </c>
      <c r="BR607" s="22"/>
      <c r="BS607" s="22"/>
      <c r="BT607" s="19">
        <v>48</v>
      </c>
      <c r="BU607" s="22"/>
      <c r="BV607" s="19"/>
      <c r="BW607" s="19"/>
      <c r="BX607" s="19">
        <v>2023</v>
      </c>
      <c r="BY607" s="95" t="str">
        <f>IFERROR(
IF(OR(AZ607="anulado",AZ607="stand by"),CONCATENATE(AZ607,": ",AT607),
IF(OR(YEAR(BA607)=2022,YEAR(BA607)=2023),CONCATENATE("Se activó en ",YEAR(BA607)),
IF(AND(OR(AZ607="En proceso",AZ607="facturando"),AND(AV607="-",BA607="")),"Por revisar",
IF(BA607="",IF(AV607="NUEVAS",CONCATENATE("Estado: ",AZ607,", ",AV607),
IF(AX607=Meses!$A$3,"Por revisar",
IF(AT607="","Sin registro","En programación Frcst."))),"En programación")))),
"Error")</f>
        <v>Se activó en 2023</v>
      </c>
      <c r="BZ607" s="14" t="str">
        <f t="shared" si="27"/>
        <v/>
      </c>
      <c r="CA607" s="95" t="str">
        <f>IF(BY607="En programación Frcst.",VLOOKUP(AX607,Meses!$A$1:$H$14,3+HLOOKUP(Cronograma!AV607,Meses!$D$1:$G$2,2,FALSE),FALSE),
IF(BY607="En programación",BA607,""))</f>
        <v/>
      </c>
      <c r="CB607" s="95" t="str">
        <f t="shared" si="28"/>
        <v/>
      </c>
      <c r="CC607" s="91" t="str">
        <f>IFERROR(
(VLOOKUP(MONTH(CA607),Meses!$B$3:$C$14,2,FALSE)-DAY(CA607))/VLOOKUP(MONTH(CA607),Meses!$B$3:$C$14,2,FALSE)*CD607,
"")</f>
        <v/>
      </c>
      <c r="CD607" s="92">
        <f t="shared" si="29"/>
        <v>10362</v>
      </c>
    </row>
    <row r="608" spans="1:82" ht="47.4" thickBot="1" x14ac:dyDescent="0.6">
      <c r="A608" s="25" t="s">
        <v>1576</v>
      </c>
      <c r="B608" s="25" t="s">
        <v>1601</v>
      </c>
      <c r="C608" s="25" t="s">
        <v>1602</v>
      </c>
      <c r="D608" s="25" t="s">
        <v>53</v>
      </c>
      <c r="E608" s="26">
        <v>45086</v>
      </c>
      <c r="F608" s="26">
        <v>45154.643240740741</v>
      </c>
      <c r="G608" s="26">
        <v>45097</v>
      </c>
      <c r="H608" s="26">
        <v>45107</v>
      </c>
      <c r="I608" s="21">
        <v>45132</v>
      </c>
      <c r="J608" s="21">
        <v>45132</v>
      </c>
      <c r="K608" s="119" t="s">
        <v>4544</v>
      </c>
      <c r="L608" s="49">
        <v>2023071927</v>
      </c>
      <c r="M608" s="21">
        <v>45119</v>
      </c>
      <c r="N608" s="21">
        <v>45134</v>
      </c>
      <c r="O608" s="19" t="s">
        <v>54</v>
      </c>
      <c r="P608" s="19" t="s">
        <v>54</v>
      </c>
      <c r="Q608" s="49" t="s">
        <v>55</v>
      </c>
      <c r="R608" s="49">
        <v>11021</v>
      </c>
      <c r="S608" s="25" t="s">
        <v>4604</v>
      </c>
      <c r="T608" s="25" t="s">
        <v>4604</v>
      </c>
      <c r="U608" s="25" t="e">
        <v>#NAME?</v>
      </c>
      <c r="V608" s="25" t="s">
        <v>80</v>
      </c>
      <c r="W608" s="25" t="s">
        <v>68</v>
      </c>
      <c r="X608" s="23">
        <v>45118</v>
      </c>
      <c r="Y608" s="23">
        <v>45125</v>
      </c>
      <c r="Z608" s="23">
        <v>45118</v>
      </c>
      <c r="AA608" s="23">
        <v>45118</v>
      </c>
      <c r="AB608" s="25" t="s">
        <v>58</v>
      </c>
      <c r="AC608" s="23">
        <v>45121</v>
      </c>
      <c r="AD608" s="25" t="s">
        <v>58</v>
      </c>
      <c r="AE608" s="23">
        <v>45123</v>
      </c>
      <c r="AF608" s="23">
        <v>45125</v>
      </c>
      <c r="AG608" s="23">
        <v>45125</v>
      </c>
      <c r="AH608" s="26">
        <v>45132</v>
      </c>
      <c r="AI608" s="25">
        <v>46</v>
      </c>
      <c r="AJ608" s="25">
        <v>10</v>
      </c>
      <c r="AK608" s="25">
        <v>25</v>
      </c>
      <c r="AL608" s="25" t="s">
        <v>15</v>
      </c>
      <c r="AM608" s="25" t="s">
        <v>4546</v>
      </c>
      <c r="AN608" s="25">
        <v>25</v>
      </c>
      <c r="AO608" s="27"/>
      <c r="AP608" s="25" t="s">
        <v>82</v>
      </c>
      <c r="AQ608" s="25" t="s">
        <v>82</v>
      </c>
      <c r="AR608" s="25" t="s">
        <v>94</v>
      </c>
      <c r="AS608" s="25" t="s">
        <v>55</v>
      </c>
      <c r="AT608" s="25" t="s">
        <v>61</v>
      </c>
      <c r="AU608" s="25" t="s">
        <v>62</v>
      </c>
      <c r="AV608" s="25" t="s">
        <v>63</v>
      </c>
      <c r="AW608" s="25" t="s">
        <v>63</v>
      </c>
      <c r="AX608" s="25" t="s">
        <v>63</v>
      </c>
      <c r="AY608" s="25" t="s">
        <v>64</v>
      </c>
      <c r="AZ608" s="25" t="s">
        <v>3822</v>
      </c>
      <c r="BA608" s="26">
        <v>45134</v>
      </c>
      <c r="BB608" s="25">
        <v>7</v>
      </c>
      <c r="BC608" s="25">
        <v>2023</v>
      </c>
      <c r="BD608" s="25" t="s">
        <v>63</v>
      </c>
      <c r="BE608" s="25" t="s">
        <v>63</v>
      </c>
      <c r="BF608" s="25" t="s">
        <v>63</v>
      </c>
      <c r="BG608" s="25" t="s">
        <v>64</v>
      </c>
      <c r="BH608" s="27" t="s">
        <v>4513</v>
      </c>
      <c r="BI608" s="27" t="s">
        <v>4513</v>
      </c>
      <c r="BJ608" s="27"/>
      <c r="BK608" s="27"/>
      <c r="BL608" s="25" t="s">
        <v>4513</v>
      </c>
      <c r="BM608" s="27" t="s">
        <v>4513</v>
      </c>
      <c r="BN608" s="27" t="s">
        <v>4513</v>
      </c>
      <c r="BO608" s="27"/>
      <c r="BP608" s="27"/>
      <c r="BQ608" s="25" t="s">
        <v>64</v>
      </c>
      <c r="BR608" s="27"/>
      <c r="BS608" s="27"/>
      <c r="BT608" s="25">
        <v>46</v>
      </c>
      <c r="BU608" s="27"/>
      <c r="BV608" s="25"/>
      <c r="BW608" s="25"/>
      <c r="BX608" s="25">
        <v>2023</v>
      </c>
      <c r="BY608" s="95" t="str">
        <f>IFERROR(
IF(OR(AZ608="anulado",AZ608="stand by"),CONCATENATE(AZ608,": ",AT608),
IF(OR(YEAR(BA608)=2022,YEAR(BA608)=2023),CONCATENATE("Se activó en ",YEAR(BA608)),
IF(AND(OR(AZ608="En proceso",AZ608="facturando"),AND(AV608="-",BA608="")),"Por revisar",
IF(BA608="",IF(AV608="NUEVAS",CONCATENATE("Estado: ",AZ608,", ",AV608),
IF(AX608=Meses!$A$3,"Por revisar",
IF(AT608="","Sin registro","En programación Frcst."))),"En programación")))),
"Error")</f>
        <v>Se activó en 2023</v>
      </c>
      <c r="BZ608" s="14" t="str">
        <f t="shared" si="27"/>
        <v/>
      </c>
      <c r="CA608" s="95" t="str">
        <f>IF(BY608="En programación Frcst.",VLOOKUP(AX608,Meses!$A$1:$H$14,3+HLOOKUP(Cronograma!AV608,Meses!$D$1:$G$2,2,FALSE),FALSE),
IF(BY608="En programación",BA608,""))</f>
        <v/>
      </c>
      <c r="CB608" s="95" t="str">
        <f t="shared" si="28"/>
        <v/>
      </c>
      <c r="CC608" s="91" t="str">
        <f>IFERROR(
(VLOOKUP(MONTH(CA608),Meses!$B$3:$C$14,2,FALSE)-DAY(CA608))/VLOOKUP(MONTH(CA608),Meses!$B$3:$C$14,2,FALSE)*CD608,
"")</f>
        <v/>
      </c>
      <c r="CD608" s="92">
        <f t="shared" si="29"/>
        <v>11021</v>
      </c>
    </row>
    <row r="609" spans="1:82" ht="47.4" thickBot="1" x14ac:dyDescent="0.6">
      <c r="A609" s="19" t="s">
        <v>1576</v>
      </c>
      <c r="B609" s="19" t="s">
        <v>1603</v>
      </c>
      <c r="C609" s="19" t="s">
        <v>1604</v>
      </c>
      <c r="D609" s="19" t="s">
        <v>53</v>
      </c>
      <c r="E609" s="21">
        <v>45086</v>
      </c>
      <c r="F609" s="21">
        <v>45154.717256944437</v>
      </c>
      <c r="G609" s="21">
        <v>45097</v>
      </c>
      <c r="H609" s="21">
        <v>45107</v>
      </c>
      <c r="I609" s="21">
        <v>45140</v>
      </c>
      <c r="J609" s="21">
        <v>45140</v>
      </c>
      <c r="K609" s="119" t="s">
        <v>4585</v>
      </c>
      <c r="L609" s="49">
        <v>2023071921</v>
      </c>
      <c r="M609" s="21">
        <v>45119</v>
      </c>
      <c r="N609" s="21">
        <v>45134</v>
      </c>
      <c r="O609" s="19" t="s">
        <v>54</v>
      </c>
      <c r="P609" s="19" t="s">
        <v>54</v>
      </c>
      <c r="Q609" s="49" t="s">
        <v>55</v>
      </c>
      <c r="R609" s="49">
        <v>14293</v>
      </c>
      <c r="S609" s="19" t="s">
        <v>4606</v>
      </c>
      <c r="T609" s="19" t="s">
        <v>4606</v>
      </c>
      <c r="U609" s="19" t="e">
        <v>#NAME?</v>
      </c>
      <c r="V609" s="19" t="s">
        <v>80</v>
      </c>
      <c r="W609" s="19" t="s">
        <v>68</v>
      </c>
      <c r="X609" s="23">
        <v>45126</v>
      </c>
      <c r="Y609" s="23">
        <v>45133</v>
      </c>
      <c r="Z609" s="23">
        <v>45126</v>
      </c>
      <c r="AA609" s="23">
        <v>45126</v>
      </c>
      <c r="AB609" s="19" t="s">
        <v>58</v>
      </c>
      <c r="AC609" s="23">
        <v>45129</v>
      </c>
      <c r="AD609" s="19" t="s">
        <v>58</v>
      </c>
      <c r="AE609" s="23">
        <v>45131</v>
      </c>
      <c r="AF609" s="23">
        <v>45133</v>
      </c>
      <c r="AG609" s="23">
        <v>45133</v>
      </c>
      <c r="AH609" s="21">
        <v>45140</v>
      </c>
      <c r="AI609" s="19">
        <v>54</v>
      </c>
      <c r="AJ609" s="19">
        <v>10</v>
      </c>
      <c r="AK609" s="19">
        <v>33</v>
      </c>
      <c r="AL609" s="19" t="s">
        <v>15</v>
      </c>
      <c r="AM609" s="19" t="s">
        <v>4587</v>
      </c>
      <c r="AN609" s="19">
        <v>2</v>
      </c>
      <c r="AO609" s="22"/>
      <c r="AP609" s="19" t="s">
        <v>82</v>
      </c>
      <c r="AQ609" s="19" t="s">
        <v>82</v>
      </c>
      <c r="AR609" s="19" t="s">
        <v>94</v>
      </c>
      <c r="AS609" s="19" t="s">
        <v>55</v>
      </c>
      <c r="AT609" s="19" t="s">
        <v>61</v>
      </c>
      <c r="AU609" s="19" t="s">
        <v>62</v>
      </c>
      <c r="AV609" s="19" t="s">
        <v>63</v>
      </c>
      <c r="AW609" s="19" t="s">
        <v>63</v>
      </c>
      <c r="AX609" s="19" t="s">
        <v>63</v>
      </c>
      <c r="AY609" s="19" t="s">
        <v>64</v>
      </c>
      <c r="AZ609" s="19" t="s">
        <v>3822</v>
      </c>
      <c r="BA609" s="21">
        <v>45134</v>
      </c>
      <c r="BB609" s="19">
        <v>7</v>
      </c>
      <c r="BC609" s="19">
        <v>2023</v>
      </c>
      <c r="BD609" s="19" t="s">
        <v>63</v>
      </c>
      <c r="BE609" s="19" t="s">
        <v>63</v>
      </c>
      <c r="BF609" s="19" t="s">
        <v>63</v>
      </c>
      <c r="BG609" s="19" t="s">
        <v>64</v>
      </c>
      <c r="BH609" s="22" t="s">
        <v>4513</v>
      </c>
      <c r="BI609" s="22" t="s">
        <v>4513</v>
      </c>
      <c r="BJ609" s="22"/>
      <c r="BK609" s="22"/>
      <c r="BL609" s="19" t="s">
        <v>4513</v>
      </c>
      <c r="BM609" s="22" t="s">
        <v>4513</v>
      </c>
      <c r="BN609" s="22" t="s">
        <v>4513</v>
      </c>
      <c r="BO609" s="22"/>
      <c r="BP609" s="22"/>
      <c r="BQ609" s="19" t="s">
        <v>64</v>
      </c>
      <c r="BR609" s="22"/>
      <c r="BS609" s="22"/>
      <c r="BT609" s="19">
        <v>54</v>
      </c>
      <c r="BU609" s="22"/>
      <c r="BV609" s="19"/>
      <c r="BW609" s="19"/>
      <c r="BX609" s="19">
        <v>2023</v>
      </c>
      <c r="BY609" s="95" t="str">
        <f>IFERROR(
IF(OR(AZ609="anulado",AZ609="stand by"),CONCATENATE(AZ609,": ",AT609),
IF(OR(YEAR(BA609)=2022,YEAR(BA609)=2023),CONCATENATE("Se activó en ",YEAR(BA609)),
IF(AND(OR(AZ609="En proceso",AZ609="facturando"),AND(AV609="-",BA609="")),"Por revisar",
IF(BA609="",IF(AV609="NUEVAS",CONCATENATE("Estado: ",AZ609,", ",AV609),
IF(AX609=Meses!$A$3,"Por revisar",
IF(AT609="","Sin registro","En programación Frcst."))),"En programación")))),
"Error")</f>
        <v>Se activó en 2023</v>
      </c>
      <c r="BZ609" s="14" t="str">
        <f t="shared" si="27"/>
        <v/>
      </c>
      <c r="CA609" s="95" t="str">
        <f>IF(BY609="En programación Frcst.",VLOOKUP(AX609,Meses!$A$1:$H$14,3+HLOOKUP(Cronograma!AV609,Meses!$D$1:$G$2,2,FALSE),FALSE),
IF(BY609="En programación",BA609,""))</f>
        <v/>
      </c>
      <c r="CB609" s="95" t="str">
        <f t="shared" si="28"/>
        <v/>
      </c>
      <c r="CC609" s="91" t="str">
        <f>IFERROR(
(VLOOKUP(MONTH(CA609),Meses!$B$3:$C$14,2,FALSE)-DAY(CA609))/VLOOKUP(MONTH(CA609),Meses!$B$3:$C$14,2,FALSE)*CD609,
"")</f>
        <v/>
      </c>
      <c r="CD609" s="92">
        <f t="shared" si="29"/>
        <v>14293</v>
      </c>
    </row>
    <row r="610" spans="1:82" ht="47.4" thickBot="1" x14ac:dyDescent="0.6">
      <c r="A610" s="25" t="s">
        <v>1576</v>
      </c>
      <c r="B610" s="25" t="s">
        <v>1605</v>
      </c>
      <c r="C610" s="25" t="s">
        <v>1606</v>
      </c>
      <c r="D610" s="25" t="s">
        <v>345</v>
      </c>
      <c r="E610" s="26">
        <v>45086</v>
      </c>
      <c r="F610" s="26">
        <v>45135.415856481479</v>
      </c>
      <c r="G610" s="26">
        <v>45097</v>
      </c>
      <c r="H610" s="26">
        <v>45181</v>
      </c>
      <c r="I610" s="22"/>
      <c r="J610" s="22"/>
      <c r="K610" s="22">
        <v>0</v>
      </c>
      <c r="L610" s="50"/>
      <c r="M610" s="22"/>
      <c r="N610" s="22"/>
      <c r="O610" s="19" t="s">
        <v>199</v>
      </c>
      <c r="P610" s="19" t="s">
        <v>199</v>
      </c>
      <c r="Q610" s="49" t="s">
        <v>55</v>
      </c>
      <c r="R610" s="49">
        <v>24720</v>
      </c>
      <c r="S610" s="25" t="s">
        <v>145</v>
      </c>
      <c r="T610" s="25" t="s">
        <v>145</v>
      </c>
      <c r="U610" s="25" t="e">
        <v>#NAME?</v>
      </c>
      <c r="V610" s="25" t="s">
        <v>136</v>
      </c>
      <c r="W610" s="25" t="s">
        <v>74</v>
      </c>
      <c r="X610" s="23">
        <v>-14</v>
      </c>
      <c r="Y610" s="23">
        <v>-7</v>
      </c>
      <c r="Z610" s="23">
        <v>-14</v>
      </c>
      <c r="AA610" s="23">
        <v>-14</v>
      </c>
      <c r="AB610" s="25" t="s">
        <v>58</v>
      </c>
      <c r="AC610" s="23">
        <v>-11</v>
      </c>
      <c r="AD610" s="23">
        <v>-9</v>
      </c>
      <c r="AE610" s="23">
        <v>-4</v>
      </c>
      <c r="AF610" s="25" t="s">
        <v>58</v>
      </c>
      <c r="AG610" s="23">
        <v>-4</v>
      </c>
      <c r="AH610" s="27">
        <v>0</v>
      </c>
      <c r="AI610" s="25">
        <v>-45086</v>
      </c>
      <c r="AJ610" s="25">
        <v>84</v>
      </c>
      <c r="AK610" s="25">
        <v>-45181</v>
      </c>
      <c r="AL610" s="25" t="s">
        <v>15</v>
      </c>
      <c r="AM610" s="27">
        <v>0</v>
      </c>
      <c r="AN610" s="27" t="s">
        <v>4513</v>
      </c>
      <c r="AO610" s="27"/>
      <c r="AP610" s="25" t="s">
        <v>201</v>
      </c>
      <c r="AQ610" s="25" t="s">
        <v>140</v>
      </c>
      <c r="AR610" s="25" t="s">
        <v>237</v>
      </c>
      <c r="AS610" s="25" t="s">
        <v>55</v>
      </c>
      <c r="AT610" s="25" t="s">
        <v>347</v>
      </c>
      <c r="AU610" s="25" t="s">
        <v>132</v>
      </c>
      <c r="AV610" s="25" t="s">
        <v>660</v>
      </c>
      <c r="AW610" s="25" t="s">
        <v>1556</v>
      </c>
      <c r="AX610" s="25" t="s">
        <v>1557</v>
      </c>
      <c r="AY610" s="25" t="s">
        <v>55</v>
      </c>
      <c r="AZ610" s="25" t="s">
        <v>3827</v>
      </c>
      <c r="BA610" s="27">
        <v>0</v>
      </c>
      <c r="BB610" s="27"/>
      <c r="BC610" s="27"/>
      <c r="BD610" s="25" t="s">
        <v>653</v>
      </c>
      <c r="BE610" s="25" t="s">
        <v>679</v>
      </c>
      <c r="BF610" s="25" t="s">
        <v>680</v>
      </c>
      <c r="BG610" s="25" t="s">
        <v>55</v>
      </c>
      <c r="BH610" s="25" t="s">
        <v>4513</v>
      </c>
      <c r="BI610" s="27" t="s">
        <v>4513</v>
      </c>
      <c r="BJ610" s="27"/>
      <c r="BK610" s="27"/>
      <c r="BL610" s="25" t="s">
        <v>4513</v>
      </c>
      <c r="BM610" s="36" t="s">
        <v>4513</v>
      </c>
      <c r="BN610" s="27" t="s">
        <v>4513</v>
      </c>
      <c r="BO610" s="25" t="s">
        <v>3872</v>
      </c>
      <c r="BP610" s="27"/>
      <c r="BQ610" s="25" t="s">
        <v>64</v>
      </c>
      <c r="BR610" s="27"/>
      <c r="BS610" s="27"/>
      <c r="BT610" s="27"/>
      <c r="BU610" s="27">
        <v>236</v>
      </c>
      <c r="BV610" s="25"/>
      <c r="BW610" s="25" t="s">
        <v>3823</v>
      </c>
      <c r="BX610" s="27"/>
      <c r="BY610" s="95" t="str">
        <f>IFERROR(
IF(OR(AZ610="anulado",AZ610="stand by"),CONCATENATE(AZ610,": ",AT610),
IF(OR(YEAR(BA610)=2022,YEAR(BA610)=2023),CONCATENATE("Se activó en ",YEAR(BA610)),
IF(AND(OR(AZ610="En proceso",AZ610="facturando"),AND(AV610="-",BA610="")),"Por revisar",
IF(BA610="",IF(AV610="NUEVAS",CONCATENATE("Estado: ",AZ610,", ",AV610),
IF(AX610=Meses!$A$3,"Por revisar",
IF(AT610="","Sin registro","En programación Frcst."))),"En programación")))),
"Error")</f>
        <v>anulado: Desistido</v>
      </c>
      <c r="BZ610" s="14" t="str">
        <f t="shared" si="27"/>
        <v/>
      </c>
      <c r="CA610" s="95" t="str">
        <f>IF(BY610="En programación Frcst.",VLOOKUP(AX610,Meses!$A$1:$H$14,3+HLOOKUP(Cronograma!AV610,Meses!$D$1:$G$2,2,FALSE),FALSE),
IF(BY610="En programación",BA610,""))</f>
        <v/>
      </c>
      <c r="CB610" s="95" t="str">
        <f t="shared" si="28"/>
        <v/>
      </c>
      <c r="CC610" s="91" t="str">
        <f>IFERROR(
(VLOOKUP(MONTH(CA610),Meses!$B$3:$C$14,2,FALSE)-DAY(CA610))/VLOOKUP(MONTH(CA610),Meses!$B$3:$C$14,2,FALSE)*CD610,
"")</f>
        <v/>
      </c>
      <c r="CD610" s="92">
        <f t="shared" si="29"/>
        <v>24720</v>
      </c>
    </row>
    <row r="611" spans="1:82" ht="47.4" thickBot="1" x14ac:dyDescent="0.6">
      <c r="A611" s="19" t="s">
        <v>1607</v>
      </c>
      <c r="B611" s="19" t="s">
        <v>1608</v>
      </c>
      <c r="C611" s="19" t="s">
        <v>1609</v>
      </c>
      <c r="D611" s="19" t="s">
        <v>351</v>
      </c>
      <c r="E611" s="21">
        <v>45090</v>
      </c>
      <c r="F611" s="21">
        <v>45098.42765046296</v>
      </c>
      <c r="G611" s="21">
        <v>45098</v>
      </c>
      <c r="H611" s="21">
        <v>45105</v>
      </c>
      <c r="I611" s="21">
        <v>45195</v>
      </c>
      <c r="J611" s="21">
        <v>45195</v>
      </c>
      <c r="K611" s="119" t="s">
        <v>4580</v>
      </c>
      <c r="L611" s="50"/>
      <c r="M611" s="22"/>
      <c r="N611" s="22"/>
      <c r="O611" s="19" t="s">
        <v>135</v>
      </c>
      <c r="P611" s="19" t="s">
        <v>135</v>
      </c>
      <c r="Q611" s="49" t="s">
        <v>55</v>
      </c>
      <c r="R611" s="49">
        <v>17600</v>
      </c>
      <c r="S611" s="19" t="s">
        <v>4611</v>
      </c>
      <c r="T611" s="19" t="s">
        <v>4611</v>
      </c>
      <c r="U611" s="19" t="e">
        <v>#NAME?</v>
      </c>
      <c r="V611" s="19" t="s">
        <v>136</v>
      </c>
      <c r="W611" s="19" t="s">
        <v>137</v>
      </c>
      <c r="X611" s="23">
        <v>45177</v>
      </c>
      <c r="Y611" s="23">
        <v>45184</v>
      </c>
      <c r="Z611" s="23">
        <v>45177</v>
      </c>
      <c r="AA611" s="23">
        <v>45177</v>
      </c>
      <c r="AB611" s="23">
        <v>45180</v>
      </c>
      <c r="AC611" s="23">
        <v>45184</v>
      </c>
      <c r="AD611" s="23">
        <v>45186</v>
      </c>
      <c r="AE611" s="23">
        <v>45191</v>
      </c>
      <c r="AF611" s="19" t="s">
        <v>58</v>
      </c>
      <c r="AG611" s="23">
        <v>45191</v>
      </c>
      <c r="AH611" s="21">
        <v>45195</v>
      </c>
      <c r="AI611" s="19">
        <v>105</v>
      </c>
      <c r="AJ611" s="19">
        <v>7</v>
      </c>
      <c r="AK611" s="19">
        <v>90</v>
      </c>
      <c r="AL611" s="19" t="s">
        <v>15</v>
      </c>
      <c r="AM611" s="19" t="s">
        <v>4582</v>
      </c>
      <c r="AN611" s="19">
        <v>26</v>
      </c>
      <c r="AO611" s="22"/>
      <c r="AP611" s="19" t="s">
        <v>139</v>
      </c>
      <c r="AQ611" s="19" t="s">
        <v>140</v>
      </c>
      <c r="AR611" s="19" t="s">
        <v>237</v>
      </c>
      <c r="AS611" s="19" t="s">
        <v>55</v>
      </c>
      <c r="AT611" s="19" t="s">
        <v>353</v>
      </c>
      <c r="AU611" s="19" t="s">
        <v>132</v>
      </c>
      <c r="AV611" s="19" t="s">
        <v>679</v>
      </c>
      <c r="AW611" s="19" t="s">
        <v>3130</v>
      </c>
      <c r="AX611" s="19" t="s">
        <v>1557</v>
      </c>
      <c r="AY611" s="19" t="s">
        <v>55</v>
      </c>
      <c r="AZ611" s="19" t="s">
        <v>3830</v>
      </c>
      <c r="BA611" s="22">
        <v>0</v>
      </c>
      <c r="BB611" s="22"/>
      <c r="BC611" s="22"/>
      <c r="BD611" s="19" t="s">
        <v>63</v>
      </c>
      <c r="BE611" s="19" t="s">
        <v>63</v>
      </c>
      <c r="BF611" s="19" t="s">
        <v>680</v>
      </c>
      <c r="BG611" s="19" t="s">
        <v>64</v>
      </c>
      <c r="BH611" s="19" t="s">
        <v>4513</v>
      </c>
      <c r="BI611" s="48" t="s">
        <v>4513</v>
      </c>
      <c r="BJ611" s="19" t="e">
        <v>#VALUE!</v>
      </c>
      <c r="BK611" s="19" t="e">
        <v>#VALUE!</v>
      </c>
      <c r="BL611" s="19" t="s">
        <v>4513</v>
      </c>
      <c r="BM611" s="32" t="s">
        <v>4513</v>
      </c>
      <c r="BN611" s="22" t="s">
        <v>4513</v>
      </c>
      <c r="BO611" s="19" t="s">
        <v>3844</v>
      </c>
      <c r="BP611" s="22"/>
      <c r="BQ611" s="19" t="s">
        <v>64</v>
      </c>
      <c r="BR611" s="22"/>
      <c r="BS611" s="19" t="e">
        <v>#N/A</v>
      </c>
      <c r="BT611" s="19">
        <v>105</v>
      </c>
      <c r="BU611" s="19">
        <v>232</v>
      </c>
      <c r="BV611" s="19" t="s">
        <v>4696</v>
      </c>
      <c r="BW611" s="19" t="s">
        <v>3869</v>
      </c>
      <c r="BX611" s="19">
        <v>2023</v>
      </c>
      <c r="BY611" s="95" t="str">
        <f>IFERROR(
IF(OR(AZ611="anulado",AZ611="stand by"),CONCATENATE(AZ611,": ",AT611),
IF(OR(YEAR(BA611)=2022,YEAR(BA611)=2023),CONCATENATE("Se activó en ",YEAR(BA611)),
IF(AND(OR(AZ611="En proceso",AZ611="facturando"),AND(AV611="-",BA611="")),"Por revisar",
IF(BA611="",IF(AV611="NUEVAS",CONCATENATE("Estado: ",AZ611,", ",AV611),
IF(AX611=Meses!$A$3,"Por revisar",
IF(AT611="","Sin registro","En programación Frcst."))),"En programación")))),
"Error")</f>
        <v>En programación</v>
      </c>
      <c r="BZ611" s="14" t="str">
        <f t="shared" si="27"/>
        <v/>
      </c>
      <c r="CA611" s="95">
        <f>IF(BY611="En programación Frcst.",VLOOKUP(AX611,Meses!$A$1:$H$14,3+HLOOKUP(Cronograma!AV611,Meses!$D$1:$G$2,2,FALSE),FALSE),
IF(BY611="En programación",BA611,""))</f>
        <v>0</v>
      </c>
      <c r="CB611" s="95" t="str">
        <f t="shared" si="28"/>
        <v>1900/1</v>
      </c>
      <c r="CC611" s="91">
        <f>IFERROR(
(VLOOKUP(MONTH(CA611),Meses!$B$3:$C$14,2,FALSE)-DAY(CA611))/VLOOKUP(MONTH(CA611),Meses!$B$3:$C$14,2,FALSE)*CD611,
"")</f>
        <v>17600</v>
      </c>
      <c r="CD611" s="92">
        <f t="shared" si="29"/>
        <v>17600</v>
      </c>
    </row>
    <row r="612" spans="1:82" ht="31.8" thickBot="1" x14ac:dyDescent="0.6">
      <c r="A612" s="25" t="s">
        <v>1610</v>
      </c>
      <c r="B612" s="25" t="s">
        <v>1611</v>
      </c>
      <c r="C612" s="25" t="s">
        <v>1612</v>
      </c>
      <c r="D612" s="25" t="s">
        <v>53</v>
      </c>
      <c r="E612" s="26">
        <v>45091</v>
      </c>
      <c r="F612" s="26">
        <v>45125.794062499997</v>
      </c>
      <c r="G612" s="26">
        <v>45097</v>
      </c>
      <c r="H612" s="26">
        <v>45105</v>
      </c>
      <c r="I612" s="21">
        <v>45131</v>
      </c>
      <c r="J612" s="21">
        <v>45131</v>
      </c>
      <c r="K612" s="119" t="s">
        <v>4544</v>
      </c>
      <c r="L612" s="49">
        <v>2023070153</v>
      </c>
      <c r="M612" s="21">
        <v>45109</v>
      </c>
      <c r="N612" s="21">
        <v>45120</v>
      </c>
      <c r="O612" s="19" t="s">
        <v>409</v>
      </c>
      <c r="P612" s="19" t="s">
        <v>54</v>
      </c>
      <c r="Q612" s="49" t="s">
        <v>55</v>
      </c>
      <c r="R612" s="49">
        <v>7075</v>
      </c>
      <c r="S612" s="25" t="s">
        <v>4604</v>
      </c>
      <c r="T612" s="25" t="s">
        <v>4604</v>
      </c>
      <c r="U612" s="25" t="e">
        <v>#NAME?</v>
      </c>
      <c r="V612" s="25" t="s">
        <v>80</v>
      </c>
      <c r="W612" s="25" t="s">
        <v>68</v>
      </c>
      <c r="X612" s="23">
        <v>45117</v>
      </c>
      <c r="Y612" s="23">
        <v>45124</v>
      </c>
      <c r="Z612" s="23">
        <v>45117</v>
      </c>
      <c r="AA612" s="23">
        <v>45117</v>
      </c>
      <c r="AB612" s="25" t="s">
        <v>58</v>
      </c>
      <c r="AC612" s="23">
        <v>45120</v>
      </c>
      <c r="AD612" s="25" t="s">
        <v>58</v>
      </c>
      <c r="AE612" s="23">
        <v>45122</v>
      </c>
      <c r="AF612" s="23">
        <v>45124</v>
      </c>
      <c r="AG612" s="23">
        <v>45124</v>
      </c>
      <c r="AH612" s="26">
        <v>45131</v>
      </c>
      <c r="AI612" s="25">
        <v>40</v>
      </c>
      <c r="AJ612" s="25">
        <v>8</v>
      </c>
      <c r="AK612" s="25">
        <v>26</v>
      </c>
      <c r="AL612" s="25" t="s">
        <v>15</v>
      </c>
      <c r="AM612" s="25" t="s">
        <v>4546</v>
      </c>
      <c r="AN612" s="25">
        <v>24</v>
      </c>
      <c r="AO612" s="27"/>
      <c r="AP612" s="25" t="s">
        <v>82</v>
      </c>
      <c r="AQ612" s="25" t="s">
        <v>82</v>
      </c>
      <c r="AR612" s="25" t="s">
        <v>60</v>
      </c>
      <c r="AS612" s="25" t="s">
        <v>55</v>
      </c>
      <c r="AT612" s="25" t="s">
        <v>61</v>
      </c>
      <c r="AU612" s="25" t="s">
        <v>179</v>
      </c>
      <c r="AV612" s="25" t="s">
        <v>63</v>
      </c>
      <c r="AW612" s="25" t="s">
        <v>63</v>
      </c>
      <c r="AX612" s="25" t="s">
        <v>63</v>
      </c>
      <c r="AY612" s="25" t="s">
        <v>64</v>
      </c>
      <c r="AZ612" s="25" t="s">
        <v>3822</v>
      </c>
      <c r="BA612" s="26">
        <v>45120</v>
      </c>
      <c r="BB612" s="25">
        <v>7</v>
      </c>
      <c r="BC612" s="25">
        <v>2023</v>
      </c>
      <c r="BD612" s="25" t="s">
        <v>63</v>
      </c>
      <c r="BE612" s="25" t="s">
        <v>63</v>
      </c>
      <c r="BF612" s="25" t="s">
        <v>63</v>
      </c>
      <c r="BG612" s="25" t="s">
        <v>64</v>
      </c>
      <c r="BH612" s="27" t="s">
        <v>4513</v>
      </c>
      <c r="BI612" s="27" t="s">
        <v>4513</v>
      </c>
      <c r="BJ612" s="27"/>
      <c r="BK612" s="27"/>
      <c r="BL612" s="25" t="s">
        <v>4513</v>
      </c>
      <c r="BM612" s="27" t="s">
        <v>4513</v>
      </c>
      <c r="BN612" s="27" t="s">
        <v>4513</v>
      </c>
      <c r="BO612" s="27"/>
      <c r="BP612" s="27"/>
      <c r="BQ612" s="25" t="s">
        <v>64</v>
      </c>
      <c r="BR612" s="27"/>
      <c r="BS612" s="27"/>
      <c r="BT612" s="25">
        <v>40</v>
      </c>
      <c r="BU612" s="27"/>
      <c r="BV612" s="25"/>
      <c r="BW612" s="25"/>
      <c r="BX612" s="25">
        <v>2023</v>
      </c>
      <c r="BY612" s="95" t="str">
        <f>IFERROR(
IF(OR(AZ612="anulado",AZ612="stand by"),CONCATENATE(AZ612,": ",AT612),
IF(OR(YEAR(BA612)=2022,YEAR(BA612)=2023),CONCATENATE("Se activó en ",YEAR(BA612)),
IF(AND(OR(AZ612="En proceso",AZ612="facturando"),AND(AV612="-",BA612="")),"Por revisar",
IF(BA612="",IF(AV612="NUEVAS",CONCATENATE("Estado: ",AZ612,", ",AV612),
IF(AX612=Meses!$A$3,"Por revisar",
IF(AT612="","Sin registro","En programación Frcst."))),"En programación")))),
"Error")</f>
        <v>Se activó en 2023</v>
      </c>
      <c r="BZ612" s="14" t="str">
        <f t="shared" si="27"/>
        <v/>
      </c>
      <c r="CA612" s="95" t="str">
        <f>IF(BY612="En programación Frcst.",VLOOKUP(AX612,Meses!$A$1:$H$14,3+HLOOKUP(Cronograma!AV612,Meses!$D$1:$G$2,2,FALSE),FALSE),
IF(BY612="En programación",BA612,""))</f>
        <v/>
      </c>
      <c r="CB612" s="95" t="str">
        <f t="shared" si="28"/>
        <v/>
      </c>
      <c r="CC612" s="91" t="str">
        <f>IFERROR(
(VLOOKUP(MONTH(CA612),Meses!$B$3:$C$14,2,FALSE)-DAY(CA612))/VLOOKUP(MONTH(CA612),Meses!$B$3:$C$14,2,FALSE)*CD612,
"")</f>
        <v/>
      </c>
      <c r="CD612" s="92">
        <f t="shared" si="29"/>
        <v>7075</v>
      </c>
    </row>
    <row r="613" spans="1:82" ht="31.8" thickBot="1" x14ac:dyDescent="0.6">
      <c r="A613" s="19" t="s">
        <v>1610</v>
      </c>
      <c r="B613" s="19" t="s">
        <v>1613</v>
      </c>
      <c r="C613" s="19" t="s">
        <v>1614</v>
      </c>
      <c r="D613" s="19" t="s">
        <v>53</v>
      </c>
      <c r="E613" s="21">
        <v>45091</v>
      </c>
      <c r="F613" s="21">
        <v>45125.790590277778</v>
      </c>
      <c r="G613" s="21">
        <v>45097</v>
      </c>
      <c r="H613" s="21">
        <v>45105</v>
      </c>
      <c r="I613" s="21">
        <v>45167</v>
      </c>
      <c r="J613" s="21">
        <v>45167</v>
      </c>
      <c r="K613" s="119" t="s">
        <v>4585</v>
      </c>
      <c r="L613" s="49">
        <v>2023070155</v>
      </c>
      <c r="M613" s="21">
        <v>45109</v>
      </c>
      <c r="N613" s="21">
        <v>45120</v>
      </c>
      <c r="O613" s="19" t="s">
        <v>409</v>
      </c>
      <c r="P613" s="19" t="s">
        <v>54</v>
      </c>
      <c r="Q613" s="49" t="s">
        <v>55</v>
      </c>
      <c r="R613" s="49">
        <v>8675</v>
      </c>
      <c r="S613" s="19" t="s">
        <v>4622</v>
      </c>
      <c r="T613" s="19" t="s">
        <v>4622</v>
      </c>
      <c r="U613" s="19" t="e">
        <v>#NAME?</v>
      </c>
      <c r="V613" s="19" t="s">
        <v>80</v>
      </c>
      <c r="W613" s="19" t="s">
        <v>68</v>
      </c>
      <c r="X613" s="23">
        <v>45153</v>
      </c>
      <c r="Y613" s="23">
        <v>45160</v>
      </c>
      <c r="Z613" s="23">
        <v>45153</v>
      </c>
      <c r="AA613" s="23">
        <v>45153</v>
      </c>
      <c r="AB613" s="19" t="s">
        <v>58</v>
      </c>
      <c r="AC613" s="23">
        <v>45156</v>
      </c>
      <c r="AD613" s="19" t="s">
        <v>58</v>
      </c>
      <c r="AE613" s="23">
        <v>45158</v>
      </c>
      <c r="AF613" s="23">
        <v>45160</v>
      </c>
      <c r="AG613" s="23">
        <v>45160</v>
      </c>
      <c r="AH613" s="21">
        <v>45167</v>
      </c>
      <c r="AI613" s="19">
        <v>76</v>
      </c>
      <c r="AJ613" s="19">
        <v>8</v>
      </c>
      <c r="AK613" s="19">
        <v>62</v>
      </c>
      <c r="AL613" s="19" t="s">
        <v>15</v>
      </c>
      <c r="AM613" s="19" t="s">
        <v>4587</v>
      </c>
      <c r="AN613" s="19">
        <v>29</v>
      </c>
      <c r="AO613" s="22"/>
      <c r="AP613" s="19" t="s">
        <v>82</v>
      </c>
      <c r="AQ613" s="19" t="s">
        <v>82</v>
      </c>
      <c r="AR613" s="19" t="s">
        <v>94</v>
      </c>
      <c r="AS613" s="19" t="s">
        <v>55</v>
      </c>
      <c r="AT613" s="19" t="s">
        <v>61</v>
      </c>
      <c r="AU613" s="19" t="s">
        <v>179</v>
      </c>
      <c r="AV613" s="19" t="s">
        <v>63</v>
      </c>
      <c r="AW613" s="19" t="s">
        <v>63</v>
      </c>
      <c r="AX613" s="19" t="s">
        <v>63</v>
      </c>
      <c r="AY613" s="19" t="s">
        <v>64</v>
      </c>
      <c r="AZ613" s="19" t="s">
        <v>3822</v>
      </c>
      <c r="BA613" s="21">
        <v>45120</v>
      </c>
      <c r="BB613" s="19">
        <v>7</v>
      </c>
      <c r="BC613" s="19">
        <v>2023</v>
      </c>
      <c r="BD613" s="19" t="s">
        <v>63</v>
      </c>
      <c r="BE613" s="19" t="s">
        <v>63</v>
      </c>
      <c r="BF613" s="19" t="s">
        <v>63</v>
      </c>
      <c r="BG613" s="19" t="s">
        <v>64</v>
      </c>
      <c r="BH613" s="22" t="s">
        <v>4513</v>
      </c>
      <c r="BI613" s="22" t="s">
        <v>4513</v>
      </c>
      <c r="BJ613" s="22"/>
      <c r="BK613" s="22"/>
      <c r="BL613" s="19" t="s">
        <v>4513</v>
      </c>
      <c r="BM613" s="22" t="s">
        <v>4513</v>
      </c>
      <c r="BN613" s="22" t="s">
        <v>4513</v>
      </c>
      <c r="BO613" s="22"/>
      <c r="BP613" s="22"/>
      <c r="BQ613" s="19" t="s">
        <v>64</v>
      </c>
      <c r="BR613" s="22"/>
      <c r="BS613" s="22"/>
      <c r="BT613" s="19">
        <v>76</v>
      </c>
      <c r="BU613" s="22"/>
      <c r="BV613" s="19"/>
      <c r="BW613" s="19"/>
      <c r="BX613" s="19">
        <v>2023</v>
      </c>
      <c r="BY613" s="95" t="str">
        <f>IFERROR(
IF(OR(AZ613="anulado",AZ613="stand by"),CONCATENATE(AZ613,": ",AT613),
IF(OR(YEAR(BA613)=2022,YEAR(BA613)=2023),CONCATENATE("Se activó en ",YEAR(BA613)),
IF(AND(OR(AZ613="En proceso",AZ613="facturando"),AND(AV613="-",BA613="")),"Por revisar",
IF(BA613="",IF(AV613="NUEVAS",CONCATENATE("Estado: ",AZ613,", ",AV613),
IF(AX613=Meses!$A$3,"Por revisar",
IF(AT613="","Sin registro","En programación Frcst."))),"En programación")))),
"Error")</f>
        <v>Se activó en 2023</v>
      </c>
      <c r="BZ613" s="14" t="str">
        <f t="shared" si="27"/>
        <v/>
      </c>
      <c r="CA613" s="95" t="str">
        <f>IF(BY613="En programación Frcst.",VLOOKUP(AX613,Meses!$A$1:$H$14,3+HLOOKUP(Cronograma!AV613,Meses!$D$1:$G$2,2,FALSE),FALSE),
IF(BY613="En programación",BA613,""))</f>
        <v/>
      </c>
      <c r="CB613" s="95" t="str">
        <f t="shared" si="28"/>
        <v/>
      </c>
      <c r="CC613" s="91" t="str">
        <f>IFERROR(
(VLOOKUP(MONTH(CA613),Meses!$B$3:$C$14,2,FALSE)-DAY(CA613))/VLOOKUP(MONTH(CA613),Meses!$B$3:$C$14,2,FALSE)*CD613,
"")</f>
        <v/>
      </c>
      <c r="CD613" s="92">
        <f t="shared" si="29"/>
        <v>8675</v>
      </c>
    </row>
    <row r="614" spans="1:82" ht="31.8" thickBot="1" x14ac:dyDescent="0.6">
      <c r="A614" s="25" t="s">
        <v>1610</v>
      </c>
      <c r="B614" s="25" t="s">
        <v>1615</v>
      </c>
      <c r="C614" s="25" t="s">
        <v>1616</v>
      </c>
      <c r="D614" s="25" t="s">
        <v>53</v>
      </c>
      <c r="E614" s="26">
        <v>45091</v>
      </c>
      <c r="F614" s="26">
        <v>45125.778217592589</v>
      </c>
      <c r="G614" s="26">
        <v>45097</v>
      </c>
      <c r="H614" s="26">
        <v>45105</v>
      </c>
      <c r="I614" s="21">
        <v>45126</v>
      </c>
      <c r="J614" s="21">
        <v>45126</v>
      </c>
      <c r="K614" s="119" t="s">
        <v>4544</v>
      </c>
      <c r="L614" s="49">
        <v>2023070152</v>
      </c>
      <c r="M614" s="21">
        <v>45109</v>
      </c>
      <c r="N614" s="21">
        <v>45120</v>
      </c>
      <c r="O614" s="19" t="s">
        <v>409</v>
      </c>
      <c r="P614" s="19" t="s">
        <v>54</v>
      </c>
      <c r="Q614" s="49" t="s">
        <v>55</v>
      </c>
      <c r="R614" s="49">
        <v>48936</v>
      </c>
      <c r="S614" s="25" t="s">
        <v>4596</v>
      </c>
      <c r="T614" s="25" t="s">
        <v>4596</v>
      </c>
      <c r="U614" s="25" t="e">
        <v>#NAME?</v>
      </c>
      <c r="V614" s="25" t="s">
        <v>136</v>
      </c>
      <c r="W614" s="25" t="s">
        <v>155</v>
      </c>
      <c r="X614" s="23">
        <v>45107</v>
      </c>
      <c r="Y614" s="23">
        <v>45114</v>
      </c>
      <c r="Z614" s="23">
        <v>45107</v>
      </c>
      <c r="AA614" s="23">
        <v>45107</v>
      </c>
      <c r="AB614" s="25" t="s">
        <v>58</v>
      </c>
      <c r="AC614" s="23">
        <v>45110</v>
      </c>
      <c r="AD614" s="23">
        <v>45112</v>
      </c>
      <c r="AE614" s="23">
        <v>45117</v>
      </c>
      <c r="AF614" s="23">
        <v>45119</v>
      </c>
      <c r="AG614" s="23">
        <v>45119</v>
      </c>
      <c r="AH614" s="26">
        <v>45126</v>
      </c>
      <c r="AI614" s="25">
        <v>35</v>
      </c>
      <c r="AJ614" s="25">
        <v>8</v>
      </c>
      <c r="AK614" s="25">
        <v>21</v>
      </c>
      <c r="AL614" s="25" t="s">
        <v>15</v>
      </c>
      <c r="AM614" s="25" t="s">
        <v>4546</v>
      </c>
      <c r="AN614" s="25">
        <v>19</v>
      </c>
      <c r="AO614" s="27"/>
      <c r="AP614" s="25" t="s">
        <v>82</v>
      </c>
      <c r="AQ614" s="25" t="s">
        <v>82</v>
      </c>
      <c r="AR614" s="25" t="s">
        <v>185</v>
      </c>
      <c r="AS614" s="25" t="s">
        <v>55</v>
      </c>
      <c r="AT614" s="25" t="s">
        <v>61</v>
      </c>
      <c r="AU614" s="25" t="s">
        <v>179</v>
      </c>
      <c r="AV614" s="25" t="s">
        <v>63</v>
      </c>
      <c r="AW614" s="25" t="s">
        <v>63</v>
      </c>
      <c r="AX614" s="25" t="s">
        <v>63</v>
      </c>
      <c r="AY614" s="25" t="s">
        <v>64</v>
      </c>
      <c r="AZ614" s="25" t="s">
        <v>3822</v>
      </c>
      <c r="BA614" s="26">
        <v>45120</v>
      </c>
      <c r="BB614" s="25">
        <v>7</v>
      </c>
      <c r="BC614" s="25">
        <v>2023</v>
      </c>
      <c r="BD614" s="25" t="s">
        <v>63</v>
      </c>
      <c r="BE614" s="25" t="s">
        <v>63</v>
      </c>
      <c r="BF614" s="25" t="s">
        <v>63</v>
      </c>
      <c r="BG614" s="25" t="s">
        <v>64</v>
      </c>
      <c r="BH614" s="27" t="s">
        <v>4513</v>
      </c>
      <c r="BI614" s="27" t="s">
        <v>4513</v>
      </c>
      <c r="BJ614" s="27"/>
      <c r="BK614" s="27"/>
      <c r="BL614" s="25" t="s">
        <v>4513</v>
      </c>
      <c r="BM614" s="27" t="s">
        <v>4513</v>
      </c>
      <c r="BN614" s="27" t="s">
        <v>4513</v>
      </c>
      <c r="BO614" s="27"/>
      <c r="BP614" s="27"/>
      <c r="BQ614" s="25" t="s">
        <v>64</v>
      </c>
      <c r="BR614" s="27"/>
      <c r="BS614" s="27"/>
      <c r="BT614" s="25">
        <v>35</v>
      </c>
      <c r="BU614" s="27"/>
      <c r="BV614" s="25"/>
      <c r="BW614" s="25"/>
      <c r="BX614" s="25">
        <v>2023</v>
      </c>
      <c r="BY614" s="95" t="str">
        <f>IFERROR(
IF(OR(AZ614="anulado",AZ614="stand by"),CONCATENATE(AZ614,": ",AT614),
IF(OR(YEAR(BA614)=2022,YEAR(BA614)=2023),CONCATENATE("Se activó en ",YEAR(BA614)),
IF(AND(OR(AZ614="En proceso",AZ614="facturando"),AND(AV614="-",BA614="")),"Por revisar",
IF(BA614="",IF(AV614="NUEVAS",CONCATENATE("Estado: ",AZ614,", ",AV614),
IF(AX614=Meses!$A$3,"Por revisar",
IF(AT614="","Sin registro","En programación Frcst."))),"En programación")))),
"Error")</f>
        <v>Se activó en 2023</v>
      </c>
      <c r="BZ614" s="14" t="str">
        <f t="shared" si="27"/>
        <v/>
      </c>
      <c r="CA614" s="95" t="str">
        <f>IF(BY614="En programación Frcst.",VLOOKUP(AX614,Meses!$A$1:$H$14,3+HLOOKUP(Cronograma!AV614,Meses!$D$1:$G$2,2,FALSE),FALSE),
IF(BY614="En programación",BA614,""))</f>
        <v/>
      </c>
      <c r="CB614" s="95" t="str">
        <f t="shared" si="28"/>
        <v/>
      </c>
      <c r="CC614" s="91" t="str">
        <f>IFERROR(
(VLOOKUP(MONTH(CA614),Meses!$B$3:$C$14,2,FALSE)-DAY(CA614))/VLOOKUP(MONTH(CA614),Meses!$B$3:$C$14,2,FALSE)*CD614,
"")</f>
        <v/>
      </c>
      <c r="CD614" s="92">
        <f t="shared" si="29"/>
        <v>48936</v>
      </c>
    </row>
    <row r="615" spans="1:82" ht="31.8" thickBot="1" x14ac:dyDescent="0.6">
      <c r="A615" s="19" t="s">
        <v>1610</v>
      </c>
      <c r="B615" s="19" t="s">
        <v>1617</v>
      </c>
      <c r="C615" s="19" t="s">
        <v>1618</v>
      </c>
      <c r="D615" s="19" t="s">
        <v>53</v>
      </c>
      <c r="E615" s="21">
        <v>45091</v>
      </c>
      <c r="F615" s="21">
        <v>45125.766886574071</v>
      </c>
      <c r="G615" s="21">
        <v>45097</v>
      </c>
      <c r="H615" s="21">
        <v>45105</v>
      </c>
      <c r="I615" s="21">
        <v>45125</v>
      </c>
      <c r="J615" s="21">
        <v>45125</v>
      </c>
      <c r="K615" s="119" t="s">
        <v>4544</v>
      </c>
      <c r="L615" s="49">
        <v>2023070156</v>
      </c>
      <c r="M615" s="21">
        <v>45111</v>
      </c>
      <c r="N615" s="21">
        <v>45127</v>
      </c>
      <c r="O615" s="19" t="s">
        <v>409</v>
      </c>
      <c r="P615" s="19" t="s">
        <v>54</v>
      </c>
      <c r="Q615" s="49" t="s">
        <v>55</v>
      </c>
      <c r="R615" s="49">
        <v>84185</v>
      </c>
      <c r="S615" s="19" t="s">
        <v>4596</v>
      </c>
      <c r="T615" s="19" t="s">
        <v>4596</v>
      </c>
      <c r="U615" s="19" t="e">
        <v>#NAME?</v>
      </c>
      <c r="V615" s="19" t="s">
        <v>136</v>
      </c>
      <c r="W615" s="19" t="s">
        <v>155</v>
      </c>
      <c r="X615" s="23">
        <v>45106</v>
      </c>
      <c r="Y615" s="23">
        <v>45113</v>
      </c>
      <c r="Z615" s="23">
        <v>45106</v>
      </c>
      <c r="AA615" s="23">
        <v>45106</v>
      </c>
      <c r="AB615" s="19" t="s">
        <v>58</v>
      </c>
      <c r="AC615" s="23">
        <v>45109</v>
      </c>
      <c r="AD615" s="23">
        <v>45111</v>
      </c>
      <c r="AE615" s="23">
        <v>45116</v>
      </c>
      <c r="AF615" s="23">
        <v>45118</v>
      </c>
      <c r="AG615" s="23">
        <v>45118</v>
      </c>
      <c r="AH615" s="21">
        <v>45125</v>
      </c>
      <c r="AI615" s="19">
        <v>34</v>
      </c>
      <c r="AJ615" s="19">
        <v>8</v>
      </c>
      <c r="AK615" s="19">
        <v>20</v>
      </c>
      <c r="AL615" s="19" t="s">
        <v>15</v>
      </c>
      <c r="AM615" s="19" t="s">
        <v>4546</v>
      </c>
      <c r="AN615" s="19">
        <v>18</v>
      </c>
      <c r="AO615" s="22"/>
      <c r="AP615" s="19" t="s">
        <v>82</v>
      </c>
      <c r="AQ615" s="19" t="s">
        <v>82</v>
      </c>
      <c r="AR615" s="19" t="s">
        <v>160</v>
      </c>
      <c r="AS615" s="19" t="s">
        <v>55</v>
      </c>
      <c r="AT615" s="19" t="s">
        <v>61</v>
      </c>
      <c r="AU615" s="19" t="s">
        <v>179</v>
      </c>
      <c r="AV615" s="19" t="s">
        <v>63</v>
      </c>
      <c r="AW615" s="19" t="s">
        <v>63</v>
      </c>
      <c r="AX615" s="19" t="s">
        <v>63</v>
      </c>
      <c r="AY615" s="19" t="s">
        <v>64</v>
      </c>
      <c r="AZ615" s="19" t="s">
        <v>3822</v>
      </c>
      <c r="BA615" s="21">
        <v>45127</v>
      </c>
      <c r="BB615" s="19">
        <v>7</v>
      </c>
      <c r="BC615" s="19">
        <v>2023</v>
      </c>
      <c r="BD615" s="19" t="s">
        <v>63</v>
      </c>
      <c r="BE615" s="19" t="s">
        <v>63</v>
      </c>
      <c r="BF615" s="19" t="s">
        <v>63</v>
      </c>
      <c r="BG615" s="19" t="s">
        <v>64</v>
      </c>
      <c r="BH615" s="22" t="s">
        <v>4513</v>
      </c>
      <c r="BI615" s="22" t="s">
        <v>4513</v>
      </c>
      <c r="BJ615" s="22"/>
      <c r="BK615" s="22"/>
      <c r="BL615" s="19" t="s">
        <v>4513</v>
      </c>
      <c r="BM615" s="22" t="s">
        <v>4513</v>
      </c>
      <c r="BN615" s="22" t="s">
        <v>4513</v>
      </c>
      <c r="BO615" s="22"/>
      <c r="BP615" s="22"/>
      <c r="BQ615" s="19" t="s">
        <v>64</v>
      </c>
      <c r="BR615" s="22"/>
      <c r="BS615" s="22"/>
      <c r="BT615" s="19">
        <v>34</v>
      </c>
      <c r="BU615" s="22"/>
      <c r="BV615" s="19"/>
      <c r="BW615" s="19"/>
      <c r="BX615" s="19">
        <v>2023</v>
      </c>
      <c r="BY615" s="95" t="str">
        <f>IFERROR(
IF(OR(AZ615="anulado",AZ615="stand by"),CONCATENATE(AZ615,": ",AT615),
IF(OR(YEAR(BA615)=2022,YEAR(BA615)=2023),CONCATENATE("Se activó en ",YEAR(BA615)),
IF(AND(OR(AZ615="En proceso",AZ615="facturando"),AND(AV615="-",BA615="")),"Por revisar",
IF(BA615="",IF(AV615="NUEVAS",CONCATENATE("Estado: ",AZ615,", ",AV615),
IF(AX615=Meses!$A$3,"Por revisar",
IF(AT615="","Sin registro","En programación Frcst."))),"En programación")))),
"Error")</f>
        <v>Se activó en 2023</v>
      </c>
      <c r="BZ615" s="14" t="str">
        <f t="shared" si="27"/>
        <v/>
      </c>
      <c r="CA615" s="95" t="str">
        <f>IF(BY615="En programación Frcst.",VLOOKUP(AX615,Meses!$A$1:$H$14,3+HLOOKUP(Cronograma!AV615,Meses!$D$1:$G$2,2,FALSE),FALSE),
IF(BY615="En programación",BA615,""))</f>
        <v/>
      </c>
      <c r="CB615" s="95" t="str">
        <f t="shared" si="28"/>
        <v/>
      </c>
      <c r="CC615" s="91" t="str">
        <f>IFERROR(
(VLOOKUP(MONTH(CA615),Meses!$B$3:$C$14,2,FALSE)-DAY(CA615))/VLOOKUP(MONTH(CA615),Meses!$B$3:$C$14,2,FALSE)*CD615,
"")</f>
        <v/>
      </c>
      <c r="CD615" s="92">
        <f t="shared" si="29"/>
        <v>84185</v>
      </c>
    </row>
    <row r="616" spans="1:82" ht="31.8" thickBot="1" x14ac:dyDescent="0.6">
      <c r="A616" s="25" t="s">
        <v>1610</v>
      </c>
      <c r="B616" s="25" t="s">
        <v>1619</v>
      </c>
      <c r="C616" s="25" t="s">
        <v>1620</v>
      </c>
      <c r="D616" s="25" t="s">
        <v>53</v>
      </c>
      <c r="E616" s="26">
        <v>45091</v>
      </c>
      <c r="F616" s="26">
        <v>45125.771099537043</v>
      </c>
      <c r="G616" s="26">
        <v>45097</v>
      </c>
      <c r="H616" s="26">
        <v>45105</v>
      </c>
      <c r="I616" s="21">
        <v>45131</v>
      </c>
      <c r="J616" s="21">
        <v>45131</v>
      </c>
      <c r="K616" s="119" t="s">
        <v>4544</v>
      </c>
      <c r="L616" s="49">
        <v>2023070154</v>
      </c>
      <c r="M616" s="21">
        <v>45109</v>
      </c>
      <c r="N616" s="21">
        <v>45120</v>
      </c>
      <c r="O616" s="19" t="s">
        <v>409</v>
      </c>
      <c r="P616" s="19" t="s">
        <v>54</v>
      </c>
      <c r="Q616" s="49" t="s">
        <v>55</v>
      </c>
      <c r="R616" s="49">
        <v>840</v>
      </c>
      <c r="S616" s="25" t="s">
        <v>4604</v>
      </c>
      <c r="T616" s="25" t="s">
        <v>4604</v>
      </c>
      <c r="U616" s="25" t="e">
        <v>#NAME?</v>
      </c>
      <c r="V616" s="25" t="s">
        <v>80</v>
      </c>
      <c r="W616" s="25" t="s">
        <v>68</v>
      </c>
      <c r="X616" s="23">
        <v>45117</v>
      </c>
      <c r="Y616" s="23">
        <v>45124</v>
      </c>
      <c r="Z616" s="23">
        <v>45117</v>
      </c>
      <c r="AA616" s="23">
        <v>45117</v>
      </c>
      <c r="AB616" s="25" t="s">
        <v>58</v>
      </c>
      <c r="AC616" s="23">
        <v>45120</v>
      </c>
      <c r="AD616" s="25" t="s">
        <v>58</v>
      </c>
      <c r="AE616" s="23">
        <v>45122</v>
      </c>
      <c r="AF616" s="23">
        <v>45124</v>
      </c>
      <c r="AG616" s="23">
        <v>45124</v>
      </c>
      <c r="AH616" s="26">
        <v>45131</v>
      </c>
      <c r="AI616" s="25">
        <v>40</v>
      </c>
      <c r="AJ616" s="25">
        <v>8</v>
      </c>
      <c r="AK616" s="25">
        <v>26</v>
      </c>
      <c r="AL616" s="25" t="s">
        <v>15</v>
      </c>
      <c r="AM616" s="25" t="s">
        <v>4546</v>
      </c>
      <c r="AN616" s="25">
        <v>24</v>
      </c>
      <c r="AO616" s="27"/>
      <c r="AP616" s="25" t="s">
        <v>82</v>
      </c>
      <c r="AQ616" s="25" t="s">
        <v>82</v>
      </c>
      <c r="AR616" s="25" t="s">
        <v>60</v>
      </c>
      <c r="AS616" s="25" t="s">
        <v>55</v>
      </c>
      <c r="AT616" s="25" t="s">
        <v>61</v>
      </c>
      <c r="AU616" s="25" t="s">
        <v>179</v>
      </c>
      <c r="AV616" s="25" t="s">
        <v>63</v>
      </c>
      <c r="AW616" s="25" t="s">
        <v>63</v>
      </c>
      <c r="AX616" s="25" t="s">
        <v>63</v>
      </c>
      <c r="AY616" s="25" t="s">
        <v>64</v>
      </c>
      <c r="AZ616" s="25" t="s">
        <v>3822</v>
      </c>
      <c r="BA616" s="26">
        <v>45120</v>
      </c>
      <c r="BB616" s="25">
        <v>7</v>
      </c>
      <c r="BC616" s="25">
        <v>2023</v>
      </c>
      <c r="BD616" s="25" t="s">
        <v>63</v>
      </c>
      <c r="BE616" s="25" t="s">
        <v>63</v>
      </c>
      <c r="BF616" s="25" t="s">
        <v>63</v>
      </c>
      <c r="BG616" s="25" t="s">
        <v>64</v>
      </c>
      <c r="BH616" s="27" t="s">
        <v>4513</v>
      </c>
      <c r="BI616" s="27" t="s">
        <v>4513</v>
      </c>
      <c r="BJ616" s="27"/>
      <c r="BK616" s="27"/>
      <c r="BL616" s="25" t="s">
        <v>4513</v>
      </c>
      <c r="BM616" s="27" t="s">
        <v>4513</v>
      </c>
      <c r="BN616" s="27" t="s">
        <v>4513</v>
      </c>
      <c r="BO616" s="27"/>
      <c r="BP616" s="27"/>
      <c r="BQ616" s="25" t="s">
        <v>64</v>
      </c>
      <c r="BR616" s="27"/>
      <c r="BS616" s="27"/>
      <c r="BT616" s="25">
        <v>40</v>
      </c>
      <c r="BU616" s="27"/>
      <c r="BV616" s="25"/>
      <c r="BW616" s="25"/>
      <c r="BX616" s="25">
        <v>2023</v>
      </c>
      <c r="BY616" s="95" t="str">
        <f>IFERROR(
IF(OR(AZ616="anulado",AZ616="stand by"),CONCATENATE(AZ616,": ",AT616),
IF(OR(YEAR(BA616)=2022,YEAR(BA616)=2023),CONCATENATE("Se activó en ",YEAR(BA616)),
IF(AND(OR(AZ616="En proceso",AZ616="facturando"),AND(AV616="-",BA616="")),"Por revisar",
IF(BA616="",IF(AV616="NUEVAS",CONCATENATE("Estado: ",AZ616,", ",AV616),
IF(AX616=Meses!$A$3,"Por revisar",
IF(AT616="","Sin registro","En programación Frcst."))),"En programación")))),
"Error")</f>
        <v>Se activó en 2023</v>
      </c>
      <c r="BZ616" s="14" t="str">
        <f t="shared" si="27"/>
        <v/>
      </c>
      <c r="CA616" s="95" t="str">
        <f>IF(BY616="En programación Frcst.",VLOOKUP(AX616,Meses!$A$1:$H$14,3+HLOOKUP(Cronograma!AV616,Meses!$D$1:$G$2,2,FALSE),FALSE),
IF(BY616="En programación",BA616,""))</f>
        <v/>
      </c>
      <c r="CB616" s="95" t="str">
        <f t="shared" si="28"/>
        <v/>
      </c>
      <c r="CC616" s="91" t="str">
        <f>IFERROR(
(VLOOKUP(MONTH(CA616),Meses!$B$3:$C$14,2,FALSE)-DAY(CA616))/VLOOKUP(MONTH(CA616),Meses!$B$3:$C$14,2,FALSE)*CD616,
"")</f>
        <v/>
      </c>
      <c r="CD616" s="92">
        <f t="shared" si="29"/>
        <v>840</v>
      </c>
    </row>
    <row r="617" spans="1:82" ht="63" thickBot="1" x14ac:dyDescent="0.6">
      <c r="A617" s="19" t="s">
        <v>1621</v>
      </c>
      <c r="B617" s="19" t="s">
        <v>1622</v>
      </c>
      <c r="C617" s="19" t="s">
        <v>1621</v>
      </c>
      <c r="D617" s="19" t="s">
        <v>53</v>
      </c>
      <c r="E617" s="21">
        <v>45092</v>
      </c>
      <c r="F617" s="21">
        <v>45119.518113425933</v>
      </c>
      <c r="G617" s="21">
        <v>45111</v>
      </c>
      <c r="H617" s="21">
        <v>45175</v>
      </c>
      <c r="I617" s="21">
        <v>45196</v>
      </c>
      <c r="J617" s="21">
        <v>45196</v>
      </c>
      <c r="K617" s="119" t="s">
        <v>4580</v>
      </c>
      <c r="L617" s="49">
        <v>2023090686</v>
      </c>
      <c r="M617" s="21">
        <v>45175</v>
      </c>
      <c r="N617" s="21">
        <v>45190</v>
      </c>
      <c r="O617" s="19" t="s">
        <v>409</v>
      </c>
      <c r="P617" s="19" t="s">
        <v>677</v>
      </c>
      <c r="Q617" s="49" t="s">
        <v>55</v>
      </c>
      <c r="R617" s="49">
        <v>5078</v>
      </c>
      <c r="S617" s="19" t="s">
        <v>409</v>
      </c>
      <c r="T617" s="22"/>
      <c r="U617" s="19" t="e">
        <v>#NAME?</v>
      </c>
      <c r="V617" s="19" t="s">
        <v>136</v>
      </c>
      <c r="W617" s="19" t="s">
        <v>137</v>
      </c>
      <c r="X617" s="23">
        <v>45178</v>
      </c>
      <c r="Y617" s="23">
        <v>45185</v>
      </c>
      <c r="Z617" s="23">
        <v>45178</v>
      </c>
      <c r="AA617" s="23">
        <v>45178</v>
      </c>
      <c r="AB617" s="23">
        <v>45181</v>
      </c>
      <c r="AC617" s="23">
        <v>45185</v>
      </c>
      <c r="AD617" s="23">
        <v>45187</v>
      </c>
      <c r="AE617" s="23">
        <v>45192</v>
      </c>
      <c r="AF617" s="19" t="s">
        <v>58</v>
      </c>
      <c r="AG617" s="23">
        <v>45192</v>
      </c>
      <c r="AH617" s="21">
        <v>45196</v>
      </c>
      <c r="AI617" s="19">
        <v>104</v>
      </c>
      <c r="AJ617" s="19">
        <v>64</v>
      </c>
      <c r="AK617" s="19">
        <v>21</v>
      </c>
      <c r="AL617" s="19" t="s">
        <v>15</v>
      </c>
      <c r="AM617" s="19" t="s">
        <v>4582</v>
      </c>
      <c r="AN617" s="19">
        <v>27</v>
      </c>
      <c r="AO617" s="22"/>
      <c r="AP617" s="19" t="s">
        <v>678</v>
      </c>
      <c r="AQ617" s="19" t="s">
        <v>451</v>
      </c>
      <c r="AR617" s="19" t="s">
        <v>60</v>
      </c>
      <c r="AS617" s="19" t="s">
        <v>55</v>
      </c>
      <c r="AT617" s="19" t="s">
        <v>61</v>
      </c>
      <c r="AU617" s="19" t="s">
        <v>179</v>
      </c>
      <c r="AV617" s="19" t="s">
        <v>63</v>
      </c>
      <c r="AW617" s="19" t="s">
        <v>63</v>
      </c>
      <c r="AX617" s="19" t="s">
        <v>63</v>
      </c>
      <c r="AY617" s="19" t="s">
        <v>64</v>
      </c>
      <c r="AZ617" s="19" t="s">
        <v>3822</v>
      </c>
      <c r="BA617" s="21">
        <v>45190</v>
      </c>
      <c r="BB617" s="19">
        <v>9</v>
      </c>
      <c r="BC617" s="19">
        <v>2023</v>
      </c>
      <c r="BD617" s="19" t="s">
        <v>63</v>
      </c>
      <c r="BE617" s="19" t="s">
        <v>63</v>
      </c>
      <c r="BF617" s="19" t="s">
        <v>63</v>
      </c>
      <c r="BG617" s="19" t="s">
        <v>64</v>
      </c>
      <c r="BH617" s="19" t="s">
        <v>4513</v>
      </c>
      <c r="BI617" s="48" t="s">
        <v>4513</v>
      </c>
      <c r="BJ617" s="19" t="e">
        <v>#VALUE!</v>
      </c>
      <c r="BK617" s="43" t="e">
        <v>#VALUE!</v>
      </c>
      <c r="BL617" s="19" t="s">
        <v>4513</v>
      </c>
      <c r="BM617" s="32" t="s">
        <v>4513</v>
      </c>
      <c r="BN617" s="22" t="s">
        <v>4513</v>
      </c>
      <c r="BO617" s="22"/>
      <c r="BP617" s="22"/>
      <c r="BQ617" s="19" t="s">
        <v>64</v>
      </c>
      <c r="BR617" s="22"/>
      <c r="BS617" s="19" t="e">
        <v>#N/A</v>
      </c>
      <c r="BT617" s="19">
        <v>104</v>
      </c>
      <c r="BU617" s="22"/>
      <c r="BV617" s="19"/>
      <c r="BW617" s="19" t="s">
        <v>3823</v>
      </c>
      <c r="BX617" s="19">
        <v>2023</v>
      </c>
      <c r="BY617" s="95" t="str">
        <f>IFERROR(
IF(OR(AZ617="anulado",AZ617="stand by"),CONCATENATE(AZ617,": ",AT617),
IF(OR(YEAR(BA617)=2022,YEAR(BA617)=2023),CONCATENATE("Se activó en ",YEAR(BA617)),
IF(AND(OR(AZ617="En proceso",AZ617="facturando"),AND(AV617="-",BA617="")),"Por revisar",
IF(BA617="",IF(AV617="NUEVAS",CONCATENATE("Estado: ",AZ617,", ",AV617),
IF(AX617=Meses!$A$3,"Por revisar",
IF(AT617="","Sin registro","En programación Frcst."))),"En programación")))),
"Error")</f>
        <v>Se activó en 2023</v>
      </c>
      <c r="BZ617" s="14" t="str">
        <f t="shared" si="27"/>
        <v/>
      </c>
      <c r="CA617" s="95" t="str">
        <f>IF(BY617="En programación Frcst.",VLOOKUP(AX617,Meses!$A$1:$H$14,3+HLOOKUP(Cronograma!AV617,Meses!$D$1:$G$2,2,FALSE),FALSE),
IF(BY617="En programación",BA617,""))</f>
        <v/>
      </c>
      <c r="CB617" s="95" t="str">
        <f t="shared" si="28"/>
        <v/>
      </c>
      <c r="CC617" s="91" t="str">
        <f>IFERROR(
(VLOOKUP(MONTH(CA617),Meses!$B$3:$C$14,2,FALSE)-DAY(CA617))/VLOOKUP(MONTH(CA617),Meses!$B$3:$C$14,2,FALSE)*CD617,
"")</f>
        <v/>
      </c>
      <c r="CD617" s="92">
        <f t="shared" si="29"/>
        <v>5078</v>
      </c>
    </row>
    <row r="618" spans="1:82" ht="109.8" thickBot="1" x14ac:dyDescent="0.6">
      <c r="A618" s="25" t="s">
        <v>1623</v>
      </c>
      <c r="B618" s="25" t="s">
        <v>1624</v>
      </c>
      <c r="C618" s="25" t="s">
        <v>1625</v>
      </c>
      <c r="D618" s="25" t="s">
        <v>936</v>
      </c>
      <c r="E618" s="26">
        <v>45093</v>
      </c>
      <c r="F618" s="26">
        <v>45107.601134259261</v>
      </c>
      <c r="G618" s="26">
        <v>45098</v>
      </c>
      <c r="H618" s="26">
        <v>45107</v>
      </c>
      <c r="I618" s="22"/>
      <c r="J618" s="22"/>
      <c r="K618" s="22">
        <v>0</v>
      </c>
      <c r="L618" s="50"/>
      <c r="M618" s="22"/>
      <c r="N618" s="22"/>
      <c r="O618" s="19" t="s">
        <v>54</v>
      </c>
      <c r="P618" s="19" t="s">
        <v>54</v>
      </c>
      <c r="Q618" s="49" t="s">
        <v>55</v>
      </c>
      <c r="R618" s="49">
        <v>3451</v>
      </c>
      <c r="S618" s="25" t="s">
        <v>145</v>
      </c>
      <c r="T618" s="25" t="s">
        <v>145</v>
      </c>
      <c r="U618" s="25" t="e">
        <v>#NAME?</v>
      </c>
      <c r="V618" s="25" t="s">
        <v>80</v>
      </c>
      <c r="W618" s="25" t="s">
        <v>68</v>
      </c>
      <c r="X618" s="23">
        <v>-14</v>
      </c>
      <c r="Y618" s="23">
        <v>-7</v>
      </c>
      <c r="Z618" s="23">
        <v>-14</v>
      </c>
      <c r="AA618" s="23">
        <v>-14</v>
      </c>
      <c r="AB618" s="25" t="s">
        <v>58</v>
      </c>
      <c r="AC618" s="23">
        <v>-11</v>
      </c>
      <c r="AD618" s="25" t="s">
        <v>58</v>
      </c>
      <c r="AE618" s="23">
        <v>-9</v>
      </c>
      <c r="AF618" s="23">
        <v>-7</v>
      </c>
      <c r="AG618" s="23">
        <v>-7</v>
      </c>
      <c r="AH618" s="27">
        <v>0</v>
      </c>
      <c r="AI618" s="25">
        <v>-45093</v>
      </c>
      <c r="AJ618" s="25">
        <v>9</v>
      </c>
      <c r="AK618" s="25">
        <v>-45107</v>
      </c>
      <c r="AL618" s="25" t="s">
        <v>15</v>
      </c>
      <c r="AM618" s="27">
        <v>0</v>
      </c>
      <c r="AN618" s="27" t="s">
        <v>4513</v>
      </c>
      <c r="AO618" s="27"/>
      <c r="AP618" s="25" t="s">
        <v>82</v>
      </c>
      <c r="AQ618" s="25" t="s">
        <v>82</v>
      </c>
      <c r="AR618" s="25" t="s">
        <v>60</v>
      </c>
      <c r="AS618" s="25" t="s">
        <v>55</v>
      </c>
      <c r="AT618" s="25" t="s">
        <v>937</v>
      </c>
      <c r="AU618" s="25" t="s">
        <v>62</v>
      </c>
      <c r="AV618" s="25" t="s">
        <v>679</v>
      </c>
      <c r="AW618" s="25" t="s">
        <v>3130</v>
      </c>
      <c r="AX618" s="25" t="s">
        <v>1557</v>
      </c>
      <c r="AY618" s="25" t="s">
        <v>55</v>
      </c>
      <c r="AZ618" s="25" t="s">
        <v>3830</v>
      </c>
      <c r="BA618" s="27">
        <v>0</v>
      </c>
      <c r="BB618" s="27"/>
      <c r="BC618" s="27"/>
      <c r="BD618" s="25" t="s">
        <v>1557</v>
      </c>
      <c r="BE618" s="25" t="s">
        <v>679</v>
      </c>
      <c r="BF618" s="25" t="s">
        <v>3130</v>
      </c>
      <c r="BG618" s="25" t="s">
        <v>55</v>
      </c>
      <c r="BH618" s="25" t="s">
        <v>4513</v>
      </c>
      <c r="BI618" s="27" t="s">
        <v>4513</v>
      </c>
      <c r="BJ618" s="27"/>
      <c r="BK618" s="27"/>
      <c r="BL618" s="25" t="s">
        <v>4513</v>
      </c>
      <c r="BM618" s="36" t="s">
        <v>4513</v>
      </c>
      <c r="BN618" s="27" t="s">
        <v>4513</v>
      </c>
      <c r="BO618" s="25" t="s">
        <v>3873</v>
      </c>
      <c r="BP618" s="25" t="s">
        <v>3874</v>
      </c>
      <c r="BQ618" s="25" t="s">
        <v>64</v>
      </c>
      <c r="BR618" s="27"/>
      <c r="BS618" s="27"/>
      <c r="BT618" s="27"/>
      <c r="BU618" s="25">
        <v>229</v>
      </c>
      <c r="BV618" s="25" t="s">
        <v>4694</v>
      </c>
      <c r="BW618" s="25" t="s">
        <v>3839</v>
      </c>
      <c r="BX618" s="27"/>
      <c r="BY618" s="95" t="str">
        <f>IFERROR(
IF(OR(AZ618="anulado",AZ618="stand by"),CONCATENATE(AZ618,": ",AT618),
IF(OR(YEAR(BA618)=2022,YEAR(BA618)=2023),CONCATENATE("Se activó en ",YEAR(BA618)),
IF(AND(OR(AZ618="En proceso",AZ618="facturando"),AND(AV618="-",BA618="")),"Por revisar",
IF(BA618="",IF(AV618="NUEVAS",CONCATENATE("Estado: ",AZ618,", ",AV618),
IF(AX618=Meses!$A$3,"Por revisar",
IF(AT618="","Sin registro","En programación Frcst."))),"En programación")))),
"Error")</f>
        <v>En programación</v>
      </c>
      <c r="BZ618" s="14" t="str">
        <f t="shared" si="27"/>
        <v/>
      </c>
      <c r="CA618" s="95">
        <f>IF(BY618="En programación Frcst.",VLOOKUP(AX618,Meses!$A$1:$H$14,3+HLOOKUP(Cronograma!AV618,Meses!$D$1:$G$2,2,FALSE),FALSE),
IF(BY618="En programación",BA618,""))</f>
        <v>0</v>
      </c>
      <c r="CB618" s="95" t="str">
        <f t="shared" si="28"/>
        <v>1900/1</v>
      </c>
      <c r="CC618" s="91">
        <f>IFERROR(
(VLOOKUP(MONTH(CA618),Meses!$B$3:$C$14,2,FALSE)-DAY(CA618))/VLOOKUP(MONTH(CA618),Meses!$B$3:$C$14,2,FALSE)*CD618,
"")</f>
        <v>3451</v>
      </c>
      <c r="CD618" s="92">
        <f t="shared" si="29"/>
        <v>3451</v>
      </c>
    </row>
    <row r="619" spans="1:82" ht="31.8" thickBot="1" x14ac:dyDescent="0.6">
      <c r="A619" s="19" t="s">
        <v>1623</v>
      </c>
      <c r="B619" s="29" t="s">
        <v>1626</v>
      </c>
      <c r="C619" s="19" t="s">
        <v>1627</v>
      </c>
      <c r="D619" s="19" t="s">
        <v>936</v>
      </c>
      <c r="E619" s="21">
        <v>45093</v>
      </c>
      <c r="F619" s="21">
        <v>45107.464143518519</v>
      </c>
      <c r="G619" s="21">
        <v>45098</v>
      </c>
      <c r="H619" s="21">
        <v>45107</v>
      </c>
      <c r="I619" s="22"/>
      <c r="J619" s="22"/>
      <c r="K619" s="22">
        <v>0</v>
      </c>
      <c r="L619" s="50"/>
      <c r="M619" s="22"/>
      <c r="N619" s="22"/>
      <c r="O619" s="19" t="s">
        <v>54</v>
      </c>
      <c r="P619" s="19" t="s">
        <v>54</v>
      </c>
      <c r="Q619" s="49" t="s">
        <v>55</v>
      </c>
      <c r="R619" s="49">
        <v>4968</v>
      </c>
      <c r="S619" s="19" t="s">
        <v>145</v>
      </c>
      <c r="T619" s="19" t="s">
        <v>145</v>
      </c>
      <c r="U619" s="19" t="e">
        <v>#NAME?</v>
      </c>
      <c r="V619" s="19" t="s">
        <v>80</v>
      </c>
      <c r="W619" s="19" t="s">
        <v>68</v>
      </c>
      <c r="X619" s="23">
        <v>-14</v>
      </c>
      <c r="Y619" s="23">
        <v>-7</v>
      </c>
      <c r="Z619" s="23">
        <v>-14</v>
      </c>
      <c r="AA619" s="23">
        <v>-14</v>
      </c>
      <c r="AB619" s="19" t="s">
        <v>58</v>
      </c>
      <c r="AC619" s="23">
        <v>-11</v>
      </c>
      <c r="AD619" s="19" t="s">
        <v>58</v>
      </c>
      <c r="AE619" s="23">
        <v>-9</v>
      </c>
      <c r="AF619" s="23">
        <v>-7</v>
      </c>
      <c r="AG619" s="23">
        <v>-7</v>
      </c>
      <c r="AH619" s="22">
        <v>0</v>
      </c>
      <c r="AI619" s="19">
        <v>-45093</v>
      </c>
      <c r="AJ619" s="19">
        <v>9</v>
      </c>
      <c r="AK619" s="19">
        <v>-45107</v>
      </c>
      <c r="AL619" s="19" t="s">
        <v>15</v>
      </c>
      <c r="AM619" s="22">
        <v>0</v>
      </c>
      <c r="AN619" s="22" t="s">
        <v>4513</v>
      </c>
      <c r="AO619" s="22"/>
      <c r="AP619" s="19" t="s">
        <v>82</v>
      </c>
      <c r="AQ619" s="19" t="s">
        <v>82</v>
      </c>
      <c r="AR619" s="19" t="s">
        <v>60</v>
      </c>
      <c r="AS619" s="19" t="s">
        <v>55</v>
      </c>
      <c r="AT619" s="19" t="s">
        <v>937</v>
      </c>
      <c r="AU619" s="19" t="s">
        <v>62</v>
      </c>
      <c r="AV619" s="19" t="s">
        <v>679</v>
      </c>
      <c r="AW619" s="19" t="s">
        <v>3130</v>
      </c>
      <c r="AX619" s="19" t="s">
        <v>1557</v>
      </c>
      <c r="AY619" s="19" t="s">
        <v>55</v>
      </c>
      <c r="AZ619" s="19" t="s">
        <v>3830</v>
      </c>
      <c r="BA619" s="22">
        <v>0</v>
      </c>
      <c r="BB619" s="22"/>
      <c r="BC619" s="22"/>
      <c r="BD619" s="19" t="s">
        <v>1557</v>
      </c>
      <c r="BE619" s="19" t="s">
        <v>679</v>
      </c>
      <c r="BF619" s="19" t="s">
        <v>3130</v>
      </c>
      <c r="BG619" s="19" t="s">
        <v>55</v>
      </c>
      <c r="BH619" s="19" t="s">
        <v>4513</v>
      </c>
      <c r="BI619" s="22" t="s">
        <v>4513</v>
      </c>
      <c r="BJ619" s="19" t="e">
        <v>#VALUE!</v>
      </c>
      <c r="BK619" s="43" t="e">
        <v>#VALUE!</v>
      </c>
      <c r="BL619" s="19" t="s">
        <v>4513</v>
      </c>
      <c r="BM619" s="32" t="s">
        <v>4513</v>
      </c>
      <c r="BN619" s="22" t="s">
        <v>4513</v>
      </c>
      <c r="BO619" s="19" t="s">
        <v>3873</v>
      </c>
      <c r="BP619" s="54" t="s">
        <v>3875</v>
      </c>
      <c r="BQ619" s="19" t="s">
        <v>64</v>
      </c>
      <c r="BR619" s="22"/>
      <c r="BS619" s="19" t="s">
        <v>3824</v>
      </c>
      <c r="BT619" s="19" t="e">
        <v>#VALUE!</v>
      </c>
      <c r="BU619" s="19">
        <v>229</v>
      </c>
      <c r="BV619" s="19" t="s">
        <v>4694</v>
      </c>
      <c r="BW619" s="19" t="s">
        <v>3839</v>
      </c>
      <c r="BX619" s="22"/>
      <c r="BY619" s="95" t="str">
        <f>IFERROR(
IF(OR(AZ619="anulado",AZ619="stand by"),CONCATENATE(AZ619,": ",AT619),
IF(OR(YEAR(BA619)=2022,YEAR(BA619)=2023),CONCATENATE("Se activó en ",YEAR(BA619)),
IF(AND(OR(AZ619="En proceso",AZ619="facturando"),AND(AV619="-",BA619="")),"Por revisar",
IF(BA619="",IF(AV619="NUEVAS",CONCATENATE("Estado: ",AZ619,", ",AV619),
IF(AX619=Meses!$A$3,"Por revisar",
IF(AT619="","Sin registro","En programación Frcst."))),"En programación")))),
"Error")</f>
        <v>En programación</v>
      </c>
      <c r="BZ619" s="14" t="str">
        <f t="shared" si="27"/>
        <v/>
      </c>
      <c r="CA619" s="95">
        <f>IF(BY619="En programación Frcst.",VLOOKUP(AX619,Meses!$A$1:$H$14,3+HLOOKUP(Cronograma!AV619,Meses!$D$1:$G$2,2,FALSE),FALSE),
IF(BY619="En programación",BA619,""))</f>
        <v>0</v>
      </c>
      <c r="CB619" s="95" t="str">
        <f t="shared" si="28"/>
        <v>1900/1</v>
      </c>
      <c r="CC619" s="91">
        <f>IFERROR(
(VLOOKUP(MONTH(CA619),Meses!$B$3:$C$14,2,FALSE)-DAY(CA619))/VLOOKUP(MONTH(CA619),Meses!$B$3:$C$14,2,FALSE)*CD619,
"")</f>
        <v>4968</v>
      </c>
      <c r="CD619" s="92">
        <f t="shared" si="29"/>
        <v>4968</v>
      </c>
    </row>
    <row r="620" spans="1:82" ht="31.8" thickBot="1" x14ac:dyDescent="0.6">
      <c r="A620" s="25" t="s">
        <v>1623</v>
      </c>
      <c r="B620" s="29" t="s">
        <v>1628</v>
      </c>
      <c r="C620" s="25" t="s">
        <v>1629</v>
      </c>
      <c r="D620" s="25" t="s">
        <v>936</v>
      </c>
      <c r="E620" s="26">
        <v>45093</v>
      </c>
      <c r="F620" s="26">
        <v>45107.588993055557</v>
      </c>
      <c r="G620" s="26">
        <v>45098</v>
      </c>
      <c r="H620" s="26">
        <v>45107</v>
      </c>
      <c r="I620" s="22"/>
      <c r="J620" s="22"/>
      <c r="K620" s="22">
        <v>0</v>
      </c>
      <c r="L620" s="50"/>
      <c r="M620" s="22"/>
      <c r="N620" s="22"/>
      <c r="O620" s="19" t="s">
        <v>54</v>
      </c>
      <c r="P620" s="19" t="s">
        <v>54</v>
      </c>
      <c r="Q620" s="49" t="s">
        <v>55</v>
      </c>
      <c r="R620" s="49">
        <v>0</v>
      </c>
      <c r="S620" s="25" t="s">
        <v>145</v>
      </c>
      <c r="T620" s="25" t="s">
        <v>145</v>
      </c>
      <c r="U620" s="25" t="e">
        <v>#NAME?</v>
      </c>
      <c r="V620" s="25" t="s">
        <v>80</v>
      </c>
      <c r="W620" s="25" t="s">
        <v>68</v>
      </c>
      <c r="X620" s="23">
        <v>-14</v>
      </c>
      <c r="Y620" s="23">
        <v>-7</v>
      </c>
      <c r="Z620" s="23">
        <v>-14</v>
      </c>
      <c r="AA620" s="23">
        <v>-14</v>
      </c>
      <c r="AB620" s="25" t="s">
        <v>58</v>
      </c>
      <c r="AC620" s="23">
        <v>-11</v>
      </c>
      <c r="AD620" s="25" t="s">
        <v>58</v>
      </c>
      <c r="AE620" s="23">
        <v>-9</v>
      </c>
      <c r="AF620" s="23">
        <v>-7</v>
      </c>
      <c r="AG620" s="23">
        <v>-7</v>
      </c>
      <c r="AH620" s="27">
        <v>0</v>
      </c>
      <c r="AI620" s="25">
        <v>-45093</v>
      </c>
      <c r="AJ620" s="25">
        <v>9</v>
      </c>
      <c r="AK620" s="25">
        <v>-45107</v>
      </c>
      <c r="AL620" s="25" t="s">
        <v>15</v>
      </c>
      <c r="AM620" s="27">
        <v>0</v>
      </c>
      <c r="AN620" s="27" t="s">
        <v>4513</v>
      </c>
      <c r="AO620" s="27"/>
      <c r="AP620" s="25" t="s">
        <v>82</v>
      </c>
      <c r="AQ620" s="25" t="s">
        <v>82</v>
      </c>
      <c r="AR620" s="25" t="s">
        <v>60</v>
      </c>
      <c r="AS620" s="25" t="s">
        <v>55</v>
      </c>
      <c r="AT620" s="25" t="s">
        <v>937</v>
      </c>
      <c r="AU620" s="25" t="s">
        <v>62</v>
      </c>
      <c r="AV620" s="25" t="s">
        <v>679</v>
      </c>
      <c r="AW620" s="25" t="s">
        <v>3130</v>
      </c>
      <c r="AX620" s="25" t="s">
        <v>1557</v>
      </c>
      <c r="AY620" s="25" t="s">
        <v>55</v>
      </c>
      <c r="AZ620" s="25" t="s">
        <v>3830</v>
      </c>
      <c r="BA620" s="27">
        <v>0</v>
      </c>
      <c r="BB620" s="27"/>
      <c r="BC620" s="27"/>
      <c r="BD620" s="25" t="s">
        <v>1557</v>
      </c>
      <c r="BE620" s="25" t="s">
        <v>679</v>
      </c>
      <c r="BF620" s="25" t="s">
        <v>3130</v>
      </c>
      <c r="BG620" s="25" t="s">
        <v>55</v>
      </c>
      <c r="BH620" s="25" t="s">
        <v>4513</v>
      </c>
      <c r="BI620" s="27" t="s">
        <v>4513</v>
      </c>
      <c r="BJ620" s="25" t="e">
        <v>#VALUE!</v>
      </c>
      <c r="BK620" s="44" t="e">
        <v>#VALUE!</v>
      </c>
      <c r="BL620" s="25" t="s">
        <v>4513</v>
      </c>
      <c r="BM620" s="36" t="s">
        <v>4513</v>
      </c>
      <c r="BN620" s="27" t="s">
        <v>4513</v>
      </c>
      <c r="BO620" s="25" t="s">
        <v>3873</v>
      </c>
      <c r="BP620" s="54" t="s">
        <v>3875</v>
      </c>
      <c r="BQ620" s="25" t="s">
        <v>64</v>
      </c>
      <c r="BR620" s="27"/>
      <c r="BS620" s="25" t="s">
        <v>3824</v>
      </c>
      <c r="BT620" s="25" t="e">
        <v>#VALUE!</v>
      </c>
      <c r="BU620" s="25">
        <v>229</v>
      </c>
      <c r="BV620" s="25" t="s">
        <v>4694</v>
      </c>
      <c r="BW620" s="25" t="s">
        <v>3839</v>
      </c>
      <c r="BX620" s="27"/>
      <c r="BY620" s="95" t="str">
        <f>IFERROR(
IF(OR(AZ620="anulado",AZ620="stand by"),CONCATENATE(AZ620,": ",AT620),
IF(OR(YEAR(BA620)=2022,YEAR(BA620)=2023),CONCATENATE("Se activó en ",YEAR(BA620)),
IF(AND(OR(AZ620="En proceso",AZ620="facturando"),AND(AV620="-",BA620="")),"Por revisar",
IF(BA620="",IF(AV620="NUEVAS",CONCATENATE("Estado: ",AZ620,", ",AV620),
IF(AX620=Meses!$A$3,"Por revisar",
IF(AT620="","Sin registro","En programación Frcst."))),"En programación")))),
"Error")</f>
        <v>En programación</v>
      </c>
      <c r="BZ620" s="14" t="str">
        <f t="shared" si="27"/>
        <v/>
      </c>
      <c r="CA620" s="95">
        <f>IF(BY620="En programación Frcst.",VLOOKUP(AX620,Meses!$A$1:$H$14,3+HLOOKUP(Cronograma!AV620,Meses!$D$1:$G$2,2,FALSE),FALSE),
IF(BY620="En programación",BA620,""))</f>
        <v>0</v>
      </c>
      <c r="CB620" s="95" t="str">
        <f t="shared" si="28"/>
        <v>1900/1</v>
      </c>
      <c r="CC620" s="91">
        <f>IFERROR(
(VLOOKUP(MONTH(CA620),Meses!$B$3:$C$14,2,FALSE)-DAY(CA620))/VLOOKUP(MONTH(CA620),Meses!$B$3:$C$14,2,FALSE)*CD620,
"")</f>
        <v>0</v>
      </c>
      <c r="CD620" s="92">
        <f t="shared" si="29"/>
        <v>0</v>
      </c>
    </row>
    <row r="621" spans="1:82" ht="47.4" thickBot="1" x14ac:dyDescent="0.6">
      <c r="A621" s="19" t="s">
        <v>1623</v>
      </c>
      <c r="B621" s="19" t="s">
        <v>1630</v>
      </c>
      <c r="C621" s="19" t="s">
        <v>1631</v>
      </c>
      <c r="D621" s="19" t="s">
        <v>936</v>
      </c>
      <c r="E621" s="21">
        <v>45093</v>
      </c>
      <c r="F621" s="21">
        <v>45107.589375000003</v>
      </c>
      <c r="G621" s="21">
        <v>45098</v>
      </c>
      <c r="H621" s="21">
        <v>45107</v>
      </c>
      <c r="I621" s="22"/>
      <c r="J621" s="22"/>
      <c r="K621" s="22">
        <v>0</v>
      </c>
      <c r="L621" s="50"/>
      <c r="M621" s="22"/>
      <c r="N621" s="22"/>
      <c r="O621" s="19" t="s">
        <v>54</v>
      </c>
      <c r="P621" s="19" t="s">
        <v>54</v>
      </c>
      <c r="Q621" s="49" t="s">
        <v>55</v>
      </c>
      <c r="R621" s="49">
        <v>3444</v>
      </c>
      <c r="S621" s="19" t="s">
        <v>145</v>
      </c>
      <c r="T621" s="19" t="s">
        <v>145</v>
      </c>
      <c r="U621" s="19" t="e">
        <v>#NAME?</v>
      </c>
      <c r="V621" s="19" t="s">
        <v>80</v>
      </c>
      <c r="W621" s="19" t="s">
        <v>68</v>
      </c>
      <c r="X621" s="23">
        <v>-14</v>
      </c>
      <c r="Y621" s="23">
        <v>-7</v>
      </c>
      <c r="Z621" s="23">
        <v>-14</v>
      </c>
      <c r="AA621" s="23">
        <v>-14</v>
      </c>
      <c r="AB621" s="19" t="s">
        <v>58</v>
      </c>
      <c r="AC621" s="23">
        <v>-11</v>
      </c>
      <c r="AD621" s="19" t="s">
        <v>58</v>
      </c>
      <c r="AE621" s="23">
        <v>-9</v>
      </c>
      <c r="AF621" s="23">
        <v>-7</v>
      </c>
      <c r="AG621" s="23">
        <v>-7</v>
      </c>
      <c r="AH621" s="22">
        <v>0</v>
      </c>
      <c r="AI621" s="19">
        <v>-45093</v>
      </c>
      <c r="AJ621" s="19">
        <v>9</v>
      </c>
      <c r="AK621" s="19">
        <v>-45107</v>
      </c>
      <c r="AL621" s="19" t="s">
        <v>15</v>
      </c>
      <c r="AM621" s="22">
        <v>0</v>
      </c>
      <c r="AN621" s="22" t="s">
        <v>4513</v>
      </c>
      <c r="AO621" s="22"/>
      <c r="AP621" s="19" t="s">
        <v>82</v>
      </c>
      <c r="AQ621" s="19" t="s">
        <v>82</v>
      </c>
      <c r="AR621" s="19" t="s">
        <v>60</v>
      </c>
      <c r="AS621" s="19" t="s">
        <v>55</v>
      </c>
      <c r="AT621" s="19" t="s">
        <v>937</v>
      </c>
      <c r="AU621" s="19" t="s">
        <v>62</v>
      </c>
      <c r="AV621" s="19" t="s">
        <v>679</v>
      </c>
      <c r="AW621" s="19" t="s">
        <v>3130</v>
      </c>
      <c r="AX621" s="19" t="s">
        <v>1557</v>
      </c>
      <c r="AY621" s="19" t="s">
        <v>55</v>
      </c>
      <c r="AZ621" s="19" t="s">
        <v>3830</v>
      </c>
      <c r="BA621" s="22">
        <v>0</v>
      </c>
      <c r="BB621" s="22"/>
      <c r="BC621" s="22"/>
      <c r="BD621" s="19" t="s">
        <v>1557</v>
      </c>
      <c r="BE621" s="19" t="s">
        <v>679</v>
      </c>
      <c r="BF621" s="19" t="s">
        <v>3130</v>
      </c>
      <c r="BG621" s="19" t="s">
        <v>55</v>
      </c>
      <c r="BH621" s="19" t="s">
        <v>4513</v>
      </c>
      <c r="BI621" s="22" t="s">
        <v>4513</v>
      </c>
      <c r="BJ621" s="19" t="e">
        <v>#VALUE!</v>
      </c>
      <c r="BK621" s="43" t="e">
        <v>#VALUE!</v>
      </c>
      <c r="BL621" s="19" t="s">
        <v>4513</v>
      </c>
      <c r="BM621" s="32" t="s">
        <v>4513</v>
      </c>
      <c r="BN621" s="22" t="s">
        <v>4513</v>
      </c>
      <c r="BO621" s="19" t="s">
        <v>3873</v>
      </c>
      <c r="BP621" s="54" t="s">
        <v>3876</v>
      </c>
      <c r="BQ621" s="19" t="s">
        <v>64</v>
      </c>
      <c r="BR621" s="22"/>
      <c r="BS621" s="19" t="s">
        <v>3824</v>
      </c>
      <c r="BT621" s="19" t="e">
        <v>#VALUE!</v>
      </c>
      <c r="BU621" s="19">
        <v>229</v>
      </c>
      <c r="BV621" s="19" t="s">
        <v>4694</v>
      </c>
      <c r="BW621" s="19" t="s">
        <v>3839</v>
      </c>
      <c r="BX621" s="22"/>
      <c r="BY621" s="95" t="str">
        <f>IFERROR(
IF(OR(AZ621="anulado",AZ621="stand by"),CONCATENATE(AZ621,": ",AT621),
IF(OR(YEAR(BA621)=2022,YEAR(BA621)=2023),CONCATENATE("Se activó en ",YEAR(BA621)),
IF(AND(OR(AZ621="En proceso",AZ621="facturando"),AND(AV621="-",BA621="")),"Por revisar",
IF(BA621="",IF(AV621="NUEVAS",CONCATENATE("Estado: ",AZ621,", ",AV621),
IF(AX621=Meses!$A$3,"Por revisar",
IF(AT621="","Sin registro","En programación Frcst."))),"En programación")))),
"Error")</f>
        <v>En programación</v>
      </c>
      <c r="BZ621" s="14" t="str">
        <f t="shared" si="27"/>
        <v/>
      </c>
      <c r="CA621" s="95">
        <f>IF(BY621="En programación Frcst.",VLOOKUP(AX621,Meses!$A$1:$H$14,3+HLOOKUP(Cronograma!AV621,Meses!$D$1:$G$2,2,FALSE),FALSE),
IF(BY621="En programación",BA621,""))</f>
        <v>0</v>
      </c>
      <c r="CB621" s="95" t="str">
        <f t="shared" si="28"/>
        <v>1900/1</v>
      </c>
      <c r="CC621" s="91">
        <f>IFERROR(
(VLOOKUP(MONTH(CA621),Meses!$B$3:$C$14,2,FALSE)-DAY(CA621))/VLOOKUP(MONTH(CA621),Meses!$B$3:$C$14,2,FALSE)*CD621,
"")</f>
        <v>3444</v>
      </c>
      <c r="CD621" s="92">
        <f t="shared" si="29"/>
        <v>3444</v>
      </c>
    </row>
    <row r="622" spans="1:82" ht="31.8" thickBot="1" x14ac:dyDescent="0.6">
      <c r="A622" s="25" t="s">
        <v>1623</v>
      </c>
      <c r="B622" s="25" t="s">
        <v>1632</v>
      </c>
      <c r="C622" s="25" t="s">
        <v>1633</v>
      </c>
      <c r="D622" s="25" t="s">
        <v>650</v>
      </c>
      <c r="E622" s="26">
        <v>45093</v>
      </c>
      <c r="F622" s="26">
        <v>45107.58902777778</v>
      </c>
      <c r="G622" s="26">
        <v>45098</v>
      </c>
      <c r="H622" s="26">
        <v>45107</v>
      </c>
      <c r="I622" s="22"/>
      <c r="J622" s="22"/>
      <c r="K622" s="22">
        <v>0</v>
      </c>
      <c r="L622" s="49">
        <v>2024010523</v>
      </c>
      <c r="M622" s="21">
        <v>45295</v>
      </c>
      <c r="N622" s="21">
        <v>45309</v>
      </c>
      <c r="O622" s="19" t="s">
        <v>54</v>
      </c>
      <c r="P622" s="19" t="s">
        <v>54</v>
      </c>
      <c r="Q622" s="49" t="s">
        <v>55</v>
      </c>
      <c r="R622" s="49">
        <v>6441</v>
      </c>
      <c r="S622" s="25" t="s">
        <v>145</v>
      </c>
      <c r="T622" s="25" t="s">
        <v>145</v>
      </c>
      <c r="U622" s="25" t="e">
        <v>#NAME?</v>
      </c>
      <c r="V622" s="25" t="s">
        <v>80</v>
      </c>
      <c r="W622" s="25" t="s">
        <v>68</v>
      </c>
      <c r="X622" s="23">
        <v>-14</v>
      </c>
      <c r="Y622" s="23">
        <v>-7</v>
      </c>
      <c r="Z622" s="23">
        <v>-14</v>
      </c>
      <c r="AA622" s="23">
        <v>-14</v>
      </c>
      <c r="AB622" s="25" t="s">
        <v>58</v>
      </c>
      <c r="AC622" s="23">
        <v>-11</v>
      </c>
      <c r="AD622" s="25" t="s">
        <v>58</v>
      </c>
      <c r="AE622" s="23">
        <v>-9</v>
      </c>
      <c r="AF622" s="23">
        <v>-7</v>
      </c>
      <c r="AG622" s="23">
        <v>-7</v>
      </c>
      <c r="AH622" s="27">
        <v>0</v>
      </c>
      <c r="AI622" s="25">
        <v>-45093</v>
      </c>
      <c r="AJ622" s="25">
        <v>9</v>
      </c>
      <c r="AK622" s="25">
        <v>-45107</v>
      </c>
      <c r="AL622" s="25" t="s">
        <v>15</v>
      </c>
      <c r="AM622" s="27">
        <v>0</v>
      </c>
      <c r="AN622" s="27" t="s">
        <v>4513</v>
      </c>
      <c r="AO622" s="27"/>
      <c r="AP622" s="25" t="s">
        <v>82</v>
      </c>
      <c r="AQ622" s="25" t="s">
        <v>82</v>
      </c>
      <c r="AR622" s="25" t="s">
        <v>60</v>
      </c>
      <c r="AS622" s="25" t="s">
        <v>55</v>
      </c>
      <c r="AT622" s="25" t="s">
        <v>4583</v>
      </c>
      <c r="AU622" s="25" t="s">
        <v>62</v>
      </c>
      <c r="AV622" s="25" t="s">
        <v>354</v>
      </c>
      <c r="AW622" s="25" t="s">
        <v>1165</v>
      </c>
      <c r="AX622" s="25" t="s">
        <v>653</v>
      </c>
      <c r="AY622" s="25" t="s">
        <v>55</v>
      </c>
      <c r="AZ622" s="25" t="s">
        <v>3822</v>
      </c>
      <c r="BA622" s="26">
        <v>45309</v>
      </c>
      <c r="BB622" s="25">
        <v>1</v>
      </c>
      <c r="BC622" s="25">
        <v>2024</v>
      </c>
      <c r="BD622" s="25" t="s">
        <v>653</v>
      </c>
      <c r="BE622" s="25" t="s">
        <v>651</v>
      </c>
      <c r="BF622" s="25" t="s">
        <v>652</v>
      </c>
      <c r="BG622" s="25" t="s">
        <v>55</v>
      </c>
      <c r="BH622" s="25" t="s">
        <v>4513</v>
      </c>
      <c r="BI622" s="27" t="s">
        <v>4513</v>
      </c>
      <c r="BJ622" s="27"/>
      <c r="BK622" s="27"/>
      <c r="BL622" s="25" t="s">
        <v>4513</v>
      </c>
      <c r="BM622" s="36" t="s">
        <v>4513</v>
      </c>
      <c r="BN622" s="27" t="s">
        <v>4513</v>
      </c>
      <c r="BO622" s="25" t="s">
        <v>3877</v>
      </c>
      <c r="BP622" s="54" t="s">
        <v>4623</v>
      </c>
      <c r="BQ622" s="25" t="s">
        <v>64</v>
      </c>
      <c r="BR622" s="27"/>
      <c r="BS622" s="27"/>
      <c r="BT622" s="27"/>
      <c r="BU622" s="25">
        <v>229</v>
      </c>
      <c r="BV622" s="25" t="s">
        <v>4694</v>
      </c>
      <c r="BW622" s="25" t="s">
        <v>3839</v>
      </c>
      <c r="BX622" s="27"/>
      <c r="BY622" s="95" t="str">
        <f>IFERROR(
IF(OR(AZ622="anulado",AZ622="stand by"),CONCATENATE(AZ622,": ",AT622),
IF(OR(YEAR(BA622)=2022,YEAR(BA622)=2023),CONCATENATE("Se activó en ",YEAR(BA622)),
IF(AND(OR(AZ622="En proceso",AZ622="facturando"),AND(AV622="-",BA622="")),"Por revisar",
IF(BA622="",IF(AV622="NUEVAS",CONCATENATE("Estado: ",AZ622,", ",AV622),
IF(AX622=Meses!$A$3,"Por revisar",
IF(AT622="","Sin registro","En programación Frcst."))),"En programación")))),
"Error")</f>
        <v>En programación</v>
      </c>
      <c r="BZ622" s="14" t="str">
        <f t="shared" si="27"/>
        <v/>
      </c>
      <c r="CA622" s="95">
        <f>IF(BY622="En programación Frcst.",VLOOKUP(AX622,Meses!$A$1:$H$14,3+HLOOKUP(Cronograma!AV622,Meses!$D$1:$G$2,2,FALSE),FALSE),
IF(BY622="En programación",BA622,""))</f>
        <v>45309</v>
      </c>
      <c r="CB622" s="95" t="str">
        <f t="shared" si="28"/>
        <v>2024/1</v>
      </c>
      <c r="CC622" s="91">
        <f>IFERROR(
(VLOOKUP(MONTH(CA622),Meses!$B$3:$C$14,2,FALSE)-DAY(CA622))/VLOOKUP(MONTH(CA622),Meses!$B$3:$C$14,2,FALSE)*CD622,
"")</f>
        <v>2701.0645161290322</v>
      </c>
      <c r="CD622" s="92">
        <f t="shared" si="29"/>
        <v>6441</v>
      </c>
    </row>
    <row r="623" spans="1:82" ht="31.8" thickBot="1" x14ac:dyDescent="0.6">
      <c r="A623" s="19" t="s">
        <v>1623</v>
      </c>
      <c r="B623" s="19" t="s">
        <v>1634</v>
      </c>
      <c r="C623" s="19" t="s">
        <v>1635</v>
      </c>
      <c r="D623" s="19" t="s">
        <v>650</v>
      </c>
      <c r="E623" s="21">
        <v>45093</v>
      </c>
      <c r="F623" s="21">
        <v>45107.589409722219</v>
      </c>
      <c r="G623" s="21">
        <v>45098</v>
      </c>
      <c r="H623" s="21">
        <v>45107</v>
      </c>
      <c r="I623" s="22"/>
      <c r="J623" s="22"/>
      <c r="K623" s="22">
        <v>0</v>
      </c>
      <c r="L623" s="49">
        <v>2024010366</v>
      </c>
      <c r="M623" s="21">
        <v>45295</v>
      </c>
      <c r="N623" s="21">
        <v>45309</v>
      </c>
      <c r="O623" s="19" t="s">
        <v>54</v>
      </c>
      <c r="P623" s="19" t="s">
        <v>54</v>
      </c>
      <c r="Q623" s="49" t="s">
        <v>55</v>
      </c>
      <c r="R623" s="49">
        <v>4147</v>
      </c>
      <c r="S623" s="19" t="s">
        <v>145</v>
      </c>
      <c r="T623" s="19" t="s">
        <v>145</v>
      </c>
      <c r="U623" s="19" t="e">
        <v>#NAME?</v>
      </c>
      <c r="V623" s="19" t="s">
        <v>80</v>
      </c>
      <c r="W623" s="19" t="s">
        <v>68</v>
      </c>
      <c r="X623" s="23">
        <v>-14</v>
      </c>
      <c r="Y623" s="23">
        <v>-7</v>
      </c>
      <c r="Z623" s="23">
        <v>-14</v>
      </c>
      <c r="AA623" s="23">
        <v>-14</v>
      </c>
      <c r="AB623" s="19" t="s">
        <v>58</v>
      </c>
      <c r="AC623" s="23">
        <v>-11</v>
      </c>
      <c r="AD623" s="19" t="s">
        <v>58</v>
      </c>
      <c r="AE623" s="23">
        <v>-9</v>
      </c>
      <c r="AF623" s="23">
        <v>-7</v>
      </c>
      <c r="AG623" s="23">
        <v>-7</v>
      </c>
      <c r="AH623" s="22">
        <v>0</v>
      </c>
      <c r="AI623" s="19">
        <v>-45093</v>
      </c>
      <c r="AJ623" s="19">
        <v>9</v>
      </c>
      <c r="AK623" s="19">
        <v>-45107</v>
      </c>
      <c r="AL623" s="19" t="s">
        <v>15</v>
      </c>
      <c r="AM623" s="22">
        <v>0</v>
      </c>
      <c r="AN623" s="22" t="s">
        <v>4513</v>
      </c>
      <c r="AO623" s="22"/>
      <c r="AP623" s="19" t="s">
        <v>82</v>
      </c>
      <c r="AQ623" s="19" t="s">
        <v>82</v>
      </c>
      <c r="AR623" s="19" t="s">
        <v>60</v>
      </c>
      <c r="AS623" s="19" t="s">
        <v>55</v>
      </c>
      <c r="AT623" s="19" t="s">
        <v>4583</v>
      </c>
      <c r="AU623" s="19" t="s">
        <v>62</v>
      </c>
      <c r="AV623" s="19" t="s">
        <v>354</v>
      </c>
      <c r="AW623" s="19" t="s">
        <v>1165</v>
      </c>
      <c r="AX623" s="19" t="s">
        <v>653</v>
      </c>
      <c r="AY623" s="19" t="s">
        <v>55</v>
      </c>
      <c r="AZ623" s="19" t="s">
        <v>3822</v>
      </c>
      <c r="BA623" s="21">
        <v>45309</v>
      </c>
      <c r="BB623" s="19">
        <v>1</v>
      </c>
      <c r="BC623" s="19">
        <v>2024</v>
      </c>
      <c r="BD623" s="19" t="s">
        <v>653</v>
      </c>
      <c r="BE623" s="19" t="s">
        <v>651</v>
      </c>
      <c r="BF623" s="19" t="s">
        <v>652</v>
      </c>
      <c r="BG623" s="19" t="s">
        <v>55</v>
      </c>
      <c r="BH623" s="19" t="s">
        <v>4513</v>
      </c>
      <c r="BI623" s="22" t="s">
        <v>4513</v>
      </c>
      <c r="BJ623" s="19" t="e">
        <v>#VALUE!</v>
      </c>
      <c r="BK623" s="43" t="e">
        <v>#VALUE!</v>
      </c>
      <c r="BL623" s="19" t="s">
        <v>4513</v>
      </c>
      <c r="BM623" s="32" t="s">
        <v>4513</v>
      </c>
      <c r="BN623" s="22" t="s">
        <v>4513</v>
      </c>
      <c r="BO623" s="19" t="s">
        <v>3877</v>
      </c>
      <c r="BP623" s="54" t="s">
        <v>4623</v>
      </c>
      <c r="BQ623" s="19" t="s">
        <v>64</v>
      </c>
      <c r="BR623" s="22"/>
      <c r="BS623" s="19" t="s">
        <v>3824</v>
      </c>
      <c r="BT623" s="19" t="e">
        <v>#VALUE!</v>
      </c>
      <c r="BU623" s="19">
        <v>229</v>
      </c>
      <c r="BV623" s="19" t="s">
        <v>4694</v>
      </c>
      <c r="BW623" s="19" t="s">
        <v>3839</v>
      </c>
      <c r="BX623" s="22"/>
      <c r="BY623" s="95" t="str">
        <f>IFERROR(
IF(OR(AZ623="anulado",AZ623="stand by"),CONCATENATE(AZ623,": ",AT623),
IF(OR(YEAR(BA623)=2022,YEAR(BA623)=2023),CONCATENATE("Se activó en ",YEAR(BA623)),
IF(AND(OR(AZ623="En proceso",AZ623="facturando"),AND(AV623="-",BA623="")),"Por revisar",
IF(BA623="",IF(AV623="NUEVAS",CONCATENATE("Estado: ",AZ623,", ",AV623),
IF(AX623=Meses!$A$3,"Por revisar",
IF(AT623="","Sin registro","En programación Frcst."))),"En programación")))),
"Error")</f>
        <v>En programación</v>
      </c>
      <c r="BZ623" s="14" t="str">
        <f t="shared" si="27"/>
        <v/>
      </c>
      <c r="CA623" s="95">
        <f>IF(BY623="En programación Frcst.",VLOOKUP(AX623,Meses!$A$1:$H$14,3+HLOOKUP(Cronograma!AV623,Meses!$D$1:$G$2,2,FALSE),FALSE),
IF(BY623="En programación",BA623,""))</f>
        <v>45309</v>
      </c>
      <c r="CB623" s="95" t="str">
        <f t="shared" si="28"/>
        <v>2024/1</v>
      </c>
      <c r="CC623" s="91">
        <f>IFERROR(
(VLOOKUP(MONTH(CA623),Meses!$B$3:$C$14,2,FALSE)-DAY(CA623))/VLOOKUP(MONTH(CA623),Meses!$B$3:$C$14,2,FALSE)*CD623,
"")</f>
        <v>1739.0645161290324</v>
      </c>
      <c r="CD623" s="92">
        <f t="shared" si="29"/>
        <v>4147</v>
      </c>
    </row>
    <row r="624" spans="1:82" ht="31.8" thickBot="1" x14ac:dyDescent="0.6">
      <c r="A624" s="25" t="s">
        <v>1623</v>
      </c>
      <c r="B624" s="25" t="s">
        <v>1636</v>
      </c>
      <c r="C624" s="25" t="s">
        <v>1637</v>
      </c>
      <c r="D624" s="25" t="s">
        <v>650</v>
      </c>
      <c r="E624" s="26">
        <v>45093</v>
      </c>
      <c r="F624" s="26">
        <v>45107.589756944442</v>
      </c>
      <c r="G624" s="26">
        <v>45098</v>
      </c>
      <c r="H624" s="26">
        <v>45107</v>
      </c>
      <c r="I624" s="22"/>
      <c r="J624" s="22"/>
      <c r="K624" s="22">
        <v>0</v>
      </c>
      <c r="L624" s="49">
        <v>2024010570</v>
      </c>
      <c r="M624" s="21">
        <v>45295</v>
      </c>
      <c r="N624" s="21">
        <v>45309</v>
      </c>
      <c r="O624" s="19" t="s">
        <v>54</v>
      </c>
      <c r="P624" s="19" t="s">
        <v>54</v>
      </c>
      <c r="Q624" s="49" t="s">
        <v>55</v>
      </c>
      <c r="R624" s="49">
        <v>368</v>
      </c>
      <c r="S624" s="25" t="s">
        <v>145</v>
      </c>
      <c r="T624" s="25" t="s">
        <v>145</v>
      </c>
      <c r="U624" s="25" t="e">
        <v>#NAME?</v>
      </c>
      <c r="V624" s="25" t="s">
        <v>80</v>
      </c>
      <c r="W624" s="25" t="s">
        <v>68</v>
      </c>
      <c r="X624" s="23">
        <v>-14</v>
      </c>
      <c r="Y624" s="23">
        <v>-7</v>
      </c>
      <c r="Z624" s="23">
        <v>-14</v>
      </c>
      <c r="AA624" s="23">
        <v>-14</v>
      </c>
      <c r="AB624" s="25" t="s">
        <v>58</v>
      </c>
      <c r="AC624" s="23">
        <v>-11</v>
      </c>
      <c r="AD624" s="25" t="s">
        <v>58</v>
      </c>
      <c r="AE624" s="23">
        <v>-9</v>
      </c>
      <c r="AF624" s="23">
        <v>-7</v>
      </c>
      <c r="AG624" s="23">
        <v>-7</v>
      </c>
      <c r="AH624" s="27">
        <v>0</v>
      </c>
      <c r="AI624" s="25">
        <v>-45093</v>
      </c>
      <c r="AJ624" s="25">
        <v>9</v>
      </c>
      <c r="AK624" s="25">
        <v>-45107</v>
      </c>
      <c r="AL624" s="25" t="s">
        <v>15</v>
      </c>
      <c r="AM624" s="27">
        <v>0</v>
      </c>
      <c r="AN624" s="27" t="s">
        <v>4513</v>
      </c>
      <c r="AO624" s="27"/>
      <c r="AP624" s="25" t="s">
        <v>82</v>
      </c>
      <c r="AQ624" s="25" t="s">
        <v>82</v>
      </c>
      <c r="AR624" s="25" t="s">
        <v>60</v>
      </c>
      <c r="AS624" s="25" t="s">
        <v>55</v>
      </c>
      <c r="AT624" s="25" t="s">
        <v>4583</v>
      </c>
      <c r="AU624" s="25" t="s">
        <v>62</v>
      </c>
      <c r="AV624" s="25" t="s">
        <v>354</v>
      </c>
      <c r="AW624" s="25" t="s">
        <v>1165</v>
      </c>
      <c r="AX624" s="25" t="s">
        <v>653</v>
      </c>
      <c r="AY624" s="25" t="s">
        <v>55</v>
      </c>
      <c r="AZ624" s="25" t="s">
        <v>3822</v>
      </c>
      <c r="BA624" s="26">
        <v>45309</v>
      </c>
      <c r="BB624" s="25">
        <v>1</v>
      </c>
      <c r="BC624" s="25">
        <v>2024</v>
      </c>
      <c r="BD624" s="25" t="s">
        <v>653</v>
      </c>
      <c r="BE624" s="25" t="s">
        <v>651</v>
      </c>
      <c r="BF624" s="25" t="s">
        <v>652</v>
      </c>
      <c r="BG624" s="25" t="s">
        <v>55</v>
      </c>
      <c r="BH624" s="25" t="s">
        <v>4513</v>
      </c>
      <c r="BI624" s="27" t="s">
        <v>4513</v>
      </c>
      <c r="BJ624" s="25" t="e">
        <v>#VALUE!</v>
      </c>
      <c r="BK624" s="44" t="e">
        <v>#VALUE!</v>
      </c>
      <c r="BL624" s="25" t="s">
        <v>4513</v>
      </c>
      <c r="BM624" s="36" t="s">
        <v>4513</v>
      </c>
      <c r="BN624" s="27" t="s">
        <v>4513</v>
      </c>
      <c r="BO624" s="25" t="s">
        <v>3877</v>
      </c>
      <c r="BP624" s="54" t="s">
        <v>4623</v>
      </c>
      <c r="BQ624" s="25" t="s">
        <v>64</v>
      </c>
      <c r="BR624" s="27"/>
      <c r="BS624" s="25" t="s">
        <v>3824</v>
      </c>
      <c r="BT624" s="25" t="e">
        <v>#VALUE!</v>
      </c>
      <c r="BU624" s="25">
        <v>229</v>
      </c>
      <c r="BV624" s="25" t="s">
        <v>4694</v>
      </c>
      <c r="BW624" s="25" t="s">
        <v>3839</v>
      </c>
      <c r="BX624" s="27"/>
      <c r="BY624" s="95" t="str">
        <f>IFERROR(
IF(OR(AZ624="anulado",AZ624="stand by"),CONCATENATE(AZ624,": ",AT624),
IF(OR(YEAR(BA624)=2022,YEAR(BA624)=2023),CONCATENATE("Se activó en ",YEAR(BA624)),
IF(AND(OR(AZ624="En proceso",AZ624="facturando"),AND(AV624="-",BA624="")),"Por revisar",
IF(BA624="",IF(AV624="NUEVAS",CONCATENATE("Estado: ",AZ624,", ",AV624),
IF(AX624=Meses!$A$3,"Por revisar",
IF(AT624="","Sin registro","En programación Frcst."))),"En programación")))),
"Error")</f>
        <v>En programación</v>
      </c>
      <c r="BZ624" s="14" t="str">
        <f t="shared" si="27"/>
        <v/>
      </c>
      <c r="CA624" s="95">
        <f>IF(BY624="En programación Frcst.",VLOOKUP(AX624,Meses!$A$1:$H$14,3+HLOOKUP(Cronograma!AV624,Meses!$D$1:$G$2,2,FALSE),FALSE),
IF(BY624="En programación",BA624,""))</f>
        <v>45309</v>
      </c>
      <c r="CB624" s="95" t="str">
        <f t="shared" si="28"/>
        <v>2024/1</v>
      </c>
      <c r="CC624" s="91">
        <f>IFERROR(
(VLOOKUP(MONTH(CA624),Meses!$B$3:$C$14,2,FALSE)-DAY(CA624))/VLOOKUP(MONTH(CA624),Meses!$B$3:$C$14,2,FALSE)*CD624,
"")</f>
        <v>154.32258064516131</v>
      </c>
      <c r="CD624" s="92">
        <f t="shared" si="29"/>
        <v>368</v>
      </c>
    </row>
    <row r="625" spans="1:82" ht="31.8" thickBot="1" x14ac:dyDescent="0.6">
      <c r="A625" s="19" t="s">
        <v>1638</v>
      </c>
      <c r="B625" s="19" t="s">
        <v>1639</v>
      </c>
      <c r="C625" s="19" t="s">
        <v>1640</v>
      </c>
      <c r="D625" s="19" t="s">
        <v>53</v>
      </c>
      <c r="E625" s="21">
        <v>45093</v>
      </c>
      <c r="F625" s="21">
        <v>45111.429629629631</v>
      </c>
      <c r="G625" s="21">
        <v>45104</v>
      </c>
      <c r="H625" s="21">
        <v>45121</v>
      </c>
      <c r="I625" s="21">
        <v>45166</v>
      </c>
      <c r="J625" s="21">
        <v>45166</v>
      </c>
      <c r="K625" s="119" t="s">
        <v>4585</v>
      </c>
      <c r="L625" s="49">
        <v>2023073262</v>
      </c>
      <c r="M625" s="21">
        <v>45131</v>
      </c>
      <c r="N625" s="21">
        <v>45148</v>
      </c>
      <c r="O625" s="19" t="s">
        <v>54</v>
      </c>
      <c r="P625" s="19" t="s">
        <v>54</v>
      </c>
      <c r="Q625" s="49" t="s">
        <v>55</v>
      </c>
      <c r="R625" s="49">
        <v>1071</v>
      </c>
      <c r="S625" s="19" t="s">
        <v>4622</v>
      </c>
      <c r="T625" s="19" t="s">
        <v>4622</v>
      </c>
      <c r="U625" s="19" t="e">
        <v>#NAME?</v>
      </c>
      <c r="V625" s="19" t="s">
        <v>80</v>
      </c>
      <c r="W625" s="19" t="s">
        <v>68</v>
      </c>
      <c r="X625" s="23">
        <v>45152</v>
      </c>
      <c r="Y625" s="23">
        <v>45159</v>
      </c>
      <c r="Z625" s="23">
        <v>45152</v>
      </c>
      <c r="AA625" s="23">
        <v>45152</v>
      </c>
      <c r="AB625" s="19" t="s">
        <v>58</v>
      </c>
      <c r="AC625" s="23">
        <v>45155</v>
      </c>
      <c r="AD625" s="19" t="s">
        <v>58</v>
      </c>
      <c r="AE625" s="23">
        <v>45157</v>
      </c>
      <c r="AF625" s="23">
        <v>45159</v>
      </c>
      <c r="AG625" s="23">
        <v>45159</v>
      </c>
      <c r="AH625" s="21">
        <v>45166</v>
      </c>
      <c r="AI625" s="19">
        <v>73</v>
      </c>
      <c r="AJ625" s="19">
        <v>17</v>
      </c>
      <c r="AK625" s="19">
        <v>45</v>
      </c>
      <c r="AL625" s="19" t="s">
        <v>15</v>
      </c>
      <c r="AM625" s="19" t="s">
        <v>4587</v>
      </c>
      <c r="AN625" s="19">
        <v>28</v>
      </c>
      <c r="AO625" s="22"/>
      <c r="AP625" s="19" t="s">
        <v>82</v>
      </c>
      <c r="AQ625" s="19" t="s">
        <v>82</v>
      </c>
      <c r="AR625" s="19" t="s">
        <v>60</v>
      </c>
      <c r="AS625" s="19" t="s">
        <v>55</v>
      </c>
      <c r="AT625" s="19" t="s">
        <v>61</v>
      </c>
      <c r="AU625" s="19" t="s">
        <v>62</v>
      </c>
      <c r="AV625" s="19" t="s">
        <v>63</v>
      </c>
      <c r="AW625" s="19" t="s">
        <v>63</v>
      </c>
      <c r="AX625" s="19" t="s">
        <v>63</v>
      </c>
      <c r="AY625" s="19" t="s">
        <v>64</v>
      </c>
      <c r="AZ625" s="19" t="s">
        <v>3822</v>
      </c>
      <c r="BA625" s="21">
        <v>45148</v>
      </c>
      <c r="BB625" s="19">
        <v>8</v>
      </c>
      <c r="BC625" s="19">
        <v>2023</v>
      </c>
      <c r="BD625" s="19" t="s">
        <v>63</v>
      </c>
      <c r="BE625" s="19" t="s">
        <v>63</v>
      </c>
      <c r="BF625" s="19" t="s">
        <v>63</v>
      </c>
      <c r="BG625" s="19" t="s">
        <v>64</v>
      </c>
      <c r="BH625" s="22" t="s">
        <v>4513</v>
      </c>
      <c r="BI625" s="22" t="s">
        <v>4513</v>
      </c>
      <c r="BJ625" s="22"/>
      <c r="BK625" s="22"/>
      <c r="BL625" s="19" t="s">
        <v>4513</v>
      </c>
      <c r="BM625" s="22" t="s">
        <v>4513</v>
      </c>
      <c r="BN625" s="22" t="s">
        <v>4513</v>
      </c>
      <c r="BO625" s="22"/>
      <c r="BP625" s="22"/>
      <c r="BQ625" s="19" t="s">
        <v>64</v>
      </c>
      <c r="BR625" s="22"/>
      <c r="BS625" s="22"/>
      <c r="BT625" s="19">
        <v>73</v>
      </c>
      <c r="BU625" s="22"/>
      <c r="BV625" s="19"/>
      <c r="BW625" s="19"/>
      <c r="BX625" s="19">
        <v>2023</v>
      </c>
      <c r="BY625" s="95" t="str">
        <f>IFERROR(
IF(OR(AZ625="anulado",AZ625="stand by"),CONCATENATE(AZ625,": ",AT625),
IF(OR(YEAR(BA625)=2022,YEAR(BA625)=2023),CONCATENATE("Se activó en ",YEAR(BA625)),
IF(AND(OR(AZ625="En proceso",AZ625="facturando"),AND(AV625="-",BA625="")),"Por revisar",
IF(BA625="",IF(AV625="NUEVAS",CONCATENATE("Estado: ",AZ625,", ",AV625),
IF(AX625=Meses!$A$3,"Por revisar",
IF(AT625="","Sin registro","En programación Frcst."))),"En programación")))),
"Error")</f>
        <v>Se activó en 2023</v>
      </c>
      <c r="BZ625" s="14" t="str">
        <f t="shared" si="27"/>
        <v/>
      </c>
      <c r="CA625" s="95" t="str">
        <f>IF(BY625="En programación Frcst.",VLOOKUP(AX625,Meses!$A$1:$H$14,3+HLOOKUP(Cronograma!AV625,Meses!$D$1:$G$2,2,FALSE),FALSE),
IF(BY625="En programación",BA625,""))</f>
        <v/>
      </c>
      <c r="CB625" s="95" t="str">
        <f t="shared" si="28"/>
        <v/>
      </c>
      <c r="CC625" s="91" t="str">
        <f>IFERROR(
(VLOOKUP(MONTH(CA625),Meses!$B$3:$C$14,2,FALSE)-DAY(CA625))/VLOOKUP(MONTH(CA625),Meses!$B$3:$C$14,2,FALSE)*CD625,
"")</f>
        <v/>
      </c>
      <c r="CD625" s="92">
        <f t="shared" si="29"/>
        <v>1071</v>
      </c>
    </row>
    <row r="626" spans="1:82" ht="31.8" thickBot="1" x14ac:dyDescent="0.6">
      <c r="A626" s="25" t="s">
        <v>1638</v>
      </c>
      <c r="B626" s="25" t="s">
        <v>1641</v>
      </c>
      <c r="C626" s="31" t="s">
        <v>1642</v>
      </c>
      <c r="D626" s="31" t="s">
        <v>345</v>
      </c>
      <c r="E626" s="26">
        <v>45093</v>
      </c>
      <c r="F626" s="26">
        <v>45111.430856481478</v>
      </c>
      <c r="G626" s="26">
        <v>45104</v>
      </c>
      <c r="H626" s="26">
        <v>45121</v>
      </c>
      <c r="I626" s="22"/>
      <c r="J626" s="22"/>
      <c r="K626" s="22">
        <v>0</v>
      </c>
      <c r="L626" s="49">
        <v>2023073258</v>
      </c>
      <c r="M626" s="21">
        <v>45131</v>
      </c>
      <c r="N626" s="21">
        <v>45148</v>
      </c>
      <c r="O626" s="19" t="s">
        <v>54</v>
      </c>
      <c r="P626" s="19" t="s">
        <v>54</v>
      </c>
      <c r="Q626" s="49" t="s">
        <v>55</v>
      </c>
      <c r="R626" s="49">
        <v>553</v>
      </c>
      <c r="S626" s="25" t="s">
        <v>145</v>
      </c>
      <c r="T626" s="25" t="s">
        <v>145</v>
      </c>
      <c r="U626" s="25" t="e">
        <v>#NAME?</v>
      </c>
      <c r="V626" s="25" t="s">
        <v>80</v>
      </c>
      <c r="W626" s="25" t="s">
        <v>68</v>
      </c>
      <c r="X626" s="23">
        <v>-14</v>
      </c>
      <c r="Y626" s="23">
        <v>-7</v>
      </c>
      <c r="Z626" s="23">
        <v>-14</v>
      </c>
      <c r="AA626" s="23">
        <v>-14</v>
      </c>
      <c r="AB626" s="25" t="s">
        <v>58</v>
      </c>
      <c r="AC626" s="23">
        <v>-11</v>
      </c>
      <c r="AD626" s="25" t="s">
        <v>58</v>
      </c>
      <c r="AE626" s="23">
        <v>-9</v>
      </c>
      <c r="AF626" s="23">
        <v>-7</v>
      </c>
      <c r="AG626" s="23">
        <v>-7</v>
      </c>
      <c r="AH626" s="27">
        <v>0</v>
      </c>
      <c r="AI626" s="25">
        <v>-45093</v>
      </c>
      <c r="AJ626" s="25">
        <v>17</v>
      </c>
      <c r="AK626" s="25">
        <v>-45121</v>
      </c>
      <c r="AL626" s="25" t="s">
        <v>15</v>
      </c>
      <c r="AM626" s="27">
        <v>0</v>
      </c>
      <c r="AN626" s="27" t="s">
        <v>4513</v>
      </c>
      <c r="AO626" s="27"/>
      <c r="AP626" s="25" t="s">
        <v>82</v>
      </c>
      <c r="AQ626" s="25" t="s">
        <v>82</v>
      </c>
      <c r="AR626" s="25" t="s">
        <v>60</v>
      </c>
      <c r="AS626" s="25" t="s">
        <v>55</v>
      </c>
      <c r="AT626" s="25" t="s">
        <v>347</v>
      </c>
      <c r="AU626" s="25" t="s">
        <v>62</v>
      </c>
      <c r="AV626" s="25" t="s">
        <v>63</v>
      </c>
      <c r="AW626" s="25" t="s">
        <v>63</v>
      </c>
      <c r="AX626" s="25" t="s">
        <v>63</v>
      </c>
      <c r="AY626" s="25" t="s">
        <v>64</v>
      </c>
      <c r="AZ626" s="25" t="s">
        <v>3827</v>
      </c>
      <c r="BA626" s="26">
        <v>45148</v>
      </c>
      <c r="BB626" s="25">
        <v>8</v>
      </c>
      <c r="BC626" s="25">
        <v>2023</v>
      </c>
      <c r="BD626" s="25" t="s">
        <v>63</v>
      </c>
      <c r="BE626" s="25" t="s">
        <v>63</v>
      </c>
      <c r="BF626" s="25" t="s">
        <v>63</v>
      </c>
      <c r="BG626" s="25" t="s">
        <v>64</v>
      </c>
      <c r="BH626" s="25" t="s">
        <v>4513</v>
      </c>
      <c r="BI626" s="27" t="s">
        <v>4513</v>
      </c>
      <c r="BJ626" s="27"/>
      <c r="BK626" s="27"/>
      <c r="BL626" s="25" t="s">
        <v>4513</v>
      </c>
      <c r="BM626" s="36" t="s">
        <v>4513</v>
      </c>
      <c r="BN626" s="27" t="s">
        <v>4513</v>
      </c>
      <c r="BO626" s="25" t="s">
        <v>3838</v>
      </c>
      <c r="BP626" s="27"/>
      <c r="BQ626" s="25" t="s">
        <v>64</v>
      </c>
      <c r="BR626" s="27"/>
      <c r="BS626" s="27"/>
      <c r="BT626" s="27"/>
      <c r="BU626" s="27"/>
      <c r="BV626" s="25"/>
      <c r="BW626" s="25" t="s">
        <v>3823</v>
      </c>
      <c r="BX626" s="27"/>
      <c r="BY626" s="95" t="str">
        <f>IFERROR(
IF(OR(AZ626="anulado",AZ626="stand by"),CONCATENATE(AZ626,": ",AT626),
IF(OR(YEAR(BA626)=2022,YEAR(BA626)=2023),CONCATENATE("Se activó en ",YEAR(BA626)),
IF(AND(OR(AZ626="En proceso",AZ626="facturando"),AND(AV626="-",BA626="")),"Por revisar",
IF(BA626="",IF(AV626="NUEVAS",CONCATENATE("Estado: ",AZ626,", ",AV626),
IF(AX626=Meses!$A$3,"Por revisar",
IF(AT626="","Sin registro","En programación Frcst."))),"En programación")))),
"Error")</f>
        <v>anulado: Desistido</v>
      </c>
      <c r="BZ626" s="14" t="str">
        <f t="shared" si="27"/>
        <v/>
      </c>
      <c r="CA626" s="95" t="str">
        <f>IF(BY626="En programación Frcst.",VLOOKUP(AX626,Meses!$A$1:$H$14,3+HLOOKUP(Cronograma!AV626,Meses!$D$1:$G$2,2,FALSE),FALSE),
IF(BY626="En programación",BA626,""))</f>
        <v/>
      </c>
      <c r="CB626" s="95" t="str">
        <f t="shared" si="28"/>
        <v/>
      </c>
      <c r="CC626" s="91" t="str">
        <f>IFERROR(
(VLOOKUP(MONTH(CA626),Meses!$B$3:$C$14,2,FALSE)-DAY(CA626))/VLOOKUP(MONTH(CA626),Meses!$B$3:$C$14,2,FALSE)*CD626,
"")</f>
        <v/>
      </c>
      <c r="CD626" s="92">
        <f t="shared" si="29"/>
        <v>553</v>
      </c>
    </row>
    <row r="627" spans="1:82" ht="31.8" thickBot="1" x14ac:dyDescent="0.6">
      <c r="A627" s="19" t="s">
        <v>1638</v>
      </c>
      <c r="B627" s="19" t="s">
        <v>1643</v>
      </c>
      <c r="C627" s="19" t="s">
        <v>1644</v>
      </c>
      <c r="D627" s="19" t="s">
        <v>53</v>
      </c>
      <c r="E627" s="21">
        <v>45093</v>
      </c>
      <c r="F627" s="21">
        <v>45111.431979166657</v>
      </c>
      <c r="G627" s="21">
        <v>45104</v>
      </c>
      <c r="H627" s="21">
        <v>45121</v>
      </c>
      <c r="I627" s="21">
        <v>45154</v>
      </c>
      <c r="J627" s="21">
        <v>45154</v>
      </c>
      <c r="K627" s="119" t="s">
        <v>4585</v>
      </c>
      <c r="L627" s="49">
        <v>2023073269</v>
      </c>
      <c r="M627" s="21">
        <v>45131</v>
      </c>
      <c r="N627" s="21">
        <v>45148</v>
      </c>
      <c r="O627" s="19" t="s">
        <v>54</v>
      </c>
      <c r="P627" s="19" t="s">
        <v>54</v>
      </c>
      <c r="Q627" s="49" t="s">
        <v>55</v>
      </c>
      <c r="R627" s="49">
        <v>2068</v>
      </c>
      <c r="S627" s="19" t="s">
        <v>4586</v>
      </c>
      <c r="T627" s="19" t="s">
        <v>4586</v>
      </c>
      <c r="U627" s="19" t="e">
        <v>#NAME?</v>
      </c>
      <c r="V627" s="19" t="s">
        <v>80</v>
      </c>
      <c r="W627" s="19" t="s">
        <v>68</v>
      </c>
      <c r="X627" s="23">
        <v>45140</v>
      </c>
      <c r="Y627" s="23">
        <v>45147</v>
      </c>
      <c r="Z627" s="23">
        <v>45140</v>
      </c>
      <c r="AA627" s="23">
        <v>45140</v>
      </c>
      <c r="AB627" s="19" t="s">
        <v>58</v>
      </c>
      <c r="AC627" s="23">
        <v>45143</v>
      </c>
      <c r="AD627" s="19" t="s">
        <v>58</v>
      </c>
      <c r="AE627" s="23">
        <v>45145</v>
      </c>
      <c r="AF627" s="23">
        <v>45147</v>
      </c>
      <c r="AG627" s="23">
        <v>45147</v>
      </c>
      <c r="AH627" s="21">
        <v>45154</v>
      </c>
      <c r="AI627" s="19">
        <v>61</v>
      </c>
      <c r="AJ627" s="19">
        <v>17</v>
      </c>
      <c r="AK627" s="19">
        <v>33</v>
      </c>
      <c r="AL627" s="19" t="s">
        <v>15</v>
      </c>
      <c r="AM627" s="19" t="s">
        <v>4587</v>
      </c>
      <c r="AN627" s="19">
        <v>16</v>
      </c>
      <c r="AO627" s="22"/>
      <c r="AP627" s="19" t="s">
        <v>82</v>
      </c>
      <c r="AQ627" s="19" t="s">
        <v>82</v>
      </c>
      <c r="AR627" s="19" t="s">
        <v>60</v>
      </c>
      <c r="AS627" s="19" t="s">
        <v>55</v>
      </c>
      <c r="AT627" s="19" t="s">
        <v>61</v>
      </c>
      <c r="AU627" s="19" t="s">
        <v>62</v>
      </c>
      <c r="AV627" s="19" t="s">
        <v>63</v>
      </c>
      <c r="AW627" s="19" t="s">
        <v>63</v>
      </c>
      <c r="AX627" s="19" t="s">
        <v>63</v>
      </c>
      <c r="AY627" s="19" t="s">
        <v>64</v>
      </c>
      <c r="AZ627" s="19" t="s">
        <v>3822</v>
      </c>
      <c r="BA627" s="21">
        <v>45148</v>
      </c>
      <c r="BB627" s="19">
        <v>8</v>
      </c>
      <c r="BC627" s="19">
        <v>2023</v>
      </c>
      <c r="BD627" s="19" t="s">
        <v>63</v>
      </c>
      <c r="BE627" s="19" t="s">
        <v>63</v>
      </c>
      <c r="BF627" s="19" t="s">
        <v>63</v>
      </c>
      <c r="BG627" s="19" t="s">
        <v>64</v>
      </c>
      <c r="BH627" s="22" t="s">
        <v>4513</v>
      </c>
      <c r="BI627" s="22" t="s">
        <v>4513</v>
      </c>
      <c r="BJ627" s="22"/>
      <c r="BK627" s="22"/>
      <c r="BL627" s="19" t="s">
        <v>4513</v>
      </c>
      <c r="BM627" s="22" t="s">
        <v>4513</v>
      </c>
      <c r="BN627" s="22" t="s">
        <v>4513</v>
      </c>
      <c r="BO627" s="22"/>
      <c r="BP627" s="22"/>
      <c r="BQ627" s="19" t="s">
        <v>64</v>
      </c>
      <c r="BR627" s="22"/>
      <c r="BS627" s="22"/>
      <c r="BT627" s="19">
        <v>61</v>
      </c>
      <c r="BU627" s="22"/>
      <c r="BV627" s="19"/>
      <c r="BW627" s="19"/>
      <c r="BX627" s="19">
        <v>2023</v>
      </c>
      <c r="BY627" s="95" t="str">
        <f>IFERROR(
IF(OR(AZ627="anulado",AZ627="stand by"),CONCATENATE(AZ627,": ",AT627),
IF(OR(YEAR(BA627)=2022,YEAR(BA627)=2023),CONCATENATE("Se activó en ",YEAR(BA627)),
IF(AND(OR(AZ627="En proceso",AZ627="facturando"),AND(AV627="-",BA627="")),"Por revisar",
IF(BA627="",IF(AV627="NUEVAS",CONCATENATE("Estado: ",AZ627,", ",AV627),
IF(AX627=Meses!$A$3,"Por revisar",
IF(AT627="","Sin registro","En programación Frcst."))),"En programación")))),
"Error")</f>
        <v>Se activó en 2023</v>
      </c>
      <c r="BZ627" s="14" t="str">
        <f t="shared" si="27"/>
        <v/>
      </c>
      <c r="CA627" s="95" t="str">
        <f>IF(BY627="En programación Frcst.",VLOOKUP(AX627,Meses!$A$1:$H$14,3+HLOOKUP(Cronograma!AV627,Meses!$D$1:$G$2,2,FALSE),FALSE),
IF(BY627="En programación",BA627,""))</f>
        <v/>
      </c>
      <c r="CB627" s="95" t="str">
        <f t="shared" si="28"/>
        <v/>
      </c>
      <c r="CC627" s="91" t="str">
        <f>IFERROR(
(VLOOKUP(MONTH(CA627),Meses!$B$3:$C$14,2,FALSE)-DAY(CA627))/VLOOKUP(MONTH(CA627),Meses!$B$3:$C$14,2,FALSE)*CD627,
"")</f>
        <v/>
      </c>
      <c r="CD627" s="92">
        <f t="shared" si="29"/>
        <v>2068</v>
      </c>
    </row>
    <row r="628" spans="1:82" ht="31.8" thickBot="1" x14ac:dyDescent="0.6">
      <c r="A628" s="25" t="s">
        <v>1638</v>
      </c>
      <c r="B628" s="25" t="s">
        <v>1645</v>
      </c>
      <c r="C628" s="25" t="s">
        <v>1646</v>
      </c>
      <c r="D628" s="25" t="s">
        <v>53</v>
      </c>
      <c r="E628" s="26">
        <v>45093</v>
      </c>
      <c r="F628" s="26">
        <v>45111.433356481481</v>
      </c>
      <c r="G628" s="26">
        <v>45104</v>
      </c>
      <c r="H628" s="26">
        <v>45121</v>
      </c>
      <c r="I628" s="21">
        <v>45157</v>
      </c>
      <c r="J628" s="21">
        <v>45157</v>
      </c>
      <c r="K628" s="119" t="s">
        <v>4585</v>
      </c>
      <c r="L628" s="49">
        <v>2023073260</v>
      </c>
      <c r="M628" s="21">
        <v>45131</v>
      </c>
      <c r="N628" s="21">
        <v>45148</v>
      </c>
      <c r="O628" s="19" t="s">
        <v>54</v>
      </c>
      <c r="P628" s="19" t="s">
        <v>54</v>
      </c>
      <c r="Q628" s="49" t="s">
        <v>55</v>
      </c>
      <c r="R628" s="49">
        <v>4720</v>
      </c>
      <c r="S628" s="25" t="s">
        <v>4586</v>
      </c>
      <c r="T628" s="25" t="s">
        <v>4586</v>
      </c>
      <c r="U628" s="25" t="e">
        <v>#NAME?</v>
      </c>
      <c r="V628" s="25" t="s">
        <v>80</v>
      </c>
      <c r="W628" s="25" t="s">
        <v>68</v>
      </c>
      <c r="X628" s="23">
        <v>45143</v>
      </c>
      <c r="Y628" s="23">
        <v>45150</v>
      </c>
      <c r="Z628" s="23">
        <v>45143</v>
      </c>
      <c r="AA628" s="23">
        <v>45143</v>
      </c>
      <c r="AB628" s="25" t="s">
        <v>58</v>
      </c>
      <c r="AC628" s="23">
        <v>45146</v>
      </c>
      <c r="AD628" s="25" t="s">
        <v>58</v>
      </c>
      <c r="AE628" s="23">
        <v>45148</v>
      </c>
      <c r="AF628" s="23">
        <v>45150</v>
      </c>
      <c r="AG628" s="23">
        <v>45150</v>
      </c>
      <c r="AH628" s="26">
        <v>45157</v>
      </c>
      <c r="AI628" s="25">
        <v>64</v>
      </c>
      <c r="AJ628" s="25">
        <v>17</v>
      </c>
      <c r="AK628" s="25">
        <v>36</v>
      </c>
      <c r="AL628" s="25" t="s">
        <v>15</v>
      </c>
      <c r="AM628" s="25" t="s">
        <v>4587</v>
      </c>
      <c r="AN628" s="25">
        <v>19</v>
      </c>
      <c r="AO628" s="27"/>
      <c r="AP628" s="25" t="s">
        <v>82</v>
      </c>
      <c r="AQ628" s="25" t="s">
        <v>82</v>
      </c>
      <c r="AR628" s="25" t="s">
        <v>60</v>
      </c>
      <c r="AS628" s="25" t="s">
        <v>55</v>
      </c>
      <c r="AT628" s="25" t="s">
        <v>61</v>
      </c>
      <c r="AU628" s="25" t="s">
        <v>62</v>
      </c>
      <c r="AV628" s="25" t="s">
        <v>63</v>
      </c>
      <c r="AW628" s="25" t="s">
        <v>63</v>
      </c>
      <c r="AX628" s="25" t="s">
        <v>63</v>
      </c>
      <c r="AY628" s="25" t="s">
        <v>64</v>
      </c>
      <c r="AZ628" s="25" t="s">
        <v>3822</v>
      </c>
      <c r="BA628" s="26">
        <v>45148</v>
      </c>
      <c r="BB628" s="25">
        <v>8</v>
      </c>
      <c r="BC628" s="25">
        <v>2023</v>
      </c>
      <c r="BD628" s="25" t="s">
        <v>63</v>
      </c>
      <c r="BE628" s="25" t="s">
        <v>63</v>
      </c>
      <c r="BF628" s="25" t="s">
        <v>63</v>
      </c>
      <c r="BG628" s="25" t="s">
        <v>64</v>
      </c>
      <c r="BH628" s="27" t="s">
        <v>4513</v>
      </c>
      <c r="BI628" s="27" t="s">
        <v>4513</v>
      </c>
      <c r="BJ628" s="27"/>
      <c r="BK628" s="27"/>
      <c r="BL628" s="25" t="s">
        <v>4513</v>
      </c>
      <c r="BM628" s="27" t="s">
        <v>4513</v>
      </c>
      <c r="BN628" s="27" t="s">
        <v>4513</v>
      </c>
      <c r="BO628" s="27"/>
      <c r="BP628" s="27"/>
      <c r="BQ628" s="25" t="s">
        <v>64</v>
      </c>
      <c r="BR628" s="27"/>
      <c r="BS628" s="27"/>
      <c r="BT628" s="25">
        <v>64</v>
      </c>
      <c r="BU628" s="27"/>
      <c r="BV628" s="25"/>
      <c r="BW628" s="25"/>
      <c r="BX628" s="25">
        <v>2023</v>
      </c>
      <c r="BY628" s="95" t="str">
        <f>IFERROR(
IF(OR(AZ628="anulado",AZ628="stand by"),CONCATENATE(AZ628,": ",AT628),
IF(OR(YEAR(BA628)=2022,YEAR(BA628)=2023),CONCATENATE("Se activó en ",YEAR(BA628)),
IF(AND(OR(AZ628="En proceso",AZ628="facturando"),AND(AV628="-",BA628="")),"Por revisar",
IF(BA628="",IF(AV628="NUEVAS",CONCATENATE("Estado: ",AZ628,", ",AV628),
IF(AX628=Meses!$A$3,"Por revisar",
IF(AT628="","Sin registro","En programación Frcst."))),"En programación")))),
"Error")</f>
        <v>Se activó en 2023</v>
      </c>
      <c r="BZ628" s="14" t="str">
        <f t="shared" si="27"/>
        <v/>
      </c>
      <c r="CA628" s="95" t="str">
        <f>IF(BY628="En programación Frcst.",VLOOKUP(AX628,Meses!$A$1:$H$14,3+HLOOKUP(Cronograma!AV628,Meses!$D$1:$G$2,2,FALSE),FALSE),
IF(BY628="En programación",BA628,""))</f>
        <v/>
      </c>
      <c r="CB628" s="95" t="str">
        <f t="shared" si="28"/>
        <v/>
      </c>
      <c r="CC628" s="91" t="str">
        <f>IFERROR(
(VLOOKUP(MONTH(CA628),Meses!$B$3:$C$14,2,FALSE)-DAY(CA628))/VLOOKUP(MONTH(CA628),Meses!$B$3:$C$14,2,FALSE)*CD628,
"")</f>
        <v/>
      </c>
      <c r="CD628" s="92">
        <f t="shared" si="29"/>
        <v>4720</v>
      </c>
    </row>
    <row r="629" spans="1:82" ht="63" thickBot="1" x14ac:dyDescent="0.6">
      <c r="A629" s="19" t="s">
        <v>1647</v>
      </c>
      <c r="B629" s="19" t="s">
        <v>1648</v>
      </c>
      <c r="C629" s="19" t="s">
        <v>1647</v>
      </c>
      <c r="D629" s="19" t="s">
        <v>53</v>
      </c>
      <c r="E629" s="21">
        <v>45093</v>
      </c>
      <c r="F629" s="21">
        <v>45111.435497685183</v>
      </c>
      <c r="G629" s="21">
        <v>45103</v>
      </c>
      <c r="H629" s="21">
        <v>45113</v>
      </c>
      <c r="I629" s="21">
        <v>45156</v>
      </c>
      <c r="J629" s="21">
        <v>45156</v>
      </c>
      <c r="K629" s="119" t="s">
        <v>4585</v>
      </c>
      <c r="L629" s="49">
        <v>2023070873</v>
      </c>
      <c r="M629" s="21">
        <v>45116</v>
      </c>
      <c r="N629" s="21">
        <v>45127</v>
      </c>
      <c r="O629" s="19" t="s">
        <v>128</v>
      </c>
      <c r="P629" s="19" t="s">
        <v>128</v>
      </c>
      <c r="Q629" s="49" t="s">
        <v>55</v>
      </c>
      <c r="R629" s="49">
        <v>8360</v>
      </c>
      <c r="S629" s="19" t="s">
        <v>178</v>
      </c>
      <c r="T629" s="22"/>
      <c r="U629" s="19" t="e">
        <v>#NAME?</v>
      </c>
      <c r="V629" s="19" t="s">
        <v>80</v>
      </c>
      <c r="W629" s="19" t="s">
        <v>129</v>
      </c>
      <c r="X629" s="23">
        <v>45147</v>
      </c>
      <c r="Y629" s="23">
        <v>45154</v>
      </c>
      <c r="Z629" s="23">
        <v>45147</v>
      </c>
      <c r="AA629" s="23">
        <v>45147</v>
      </c>
      <c r="AB629" s="19" t="s">
        <v>58</v>
      </c>
      <c r="AC629" s="23">
        <v>45150</v>
      </c>
      <c r="AD629" s="19" t="s">
        <v>58</v>
      </c>
      <c r="AE629" s="23">
        <v>45152</v>
      </c>
      <c r="AF629" s="19" t="s">
        <v>58</v>
      </c>
      <c r="AG629" s="23">
        <v>45152</v>
      </c>
      <c r="AH629" s="21">
        <v>45156</v>
      </c>
      <c r="AI629" s="19">
        <v>63</v>
      </c>
      <c r="AJ629" s="19">
        <v>10</v>
      </c>
      <c r="AK629" s="19">
        <v>43</v>
      </c>
      <c r="AL629" s="19" t="s">
        <v>15</v>
      </c>
      <c r="AM629" s="19" t="s">
        <v>4587</v>
      </c>
      <c r="AN629" s="19">
        <v>18</v>
      </c>
      <c r="AO629" s="22"/>
      <c r="AP629" s="19" t="s">
        <v>131</v>
      </c>
      <c r="AQ629" s="19" t="s">
        <v>131</v>
      </c>
      <c r="AR629" s="19" t="s">
        <v>60</v>
      </c>
      <c r="AS629" s="19" t="s">
        <v>55</v>
      </c>
      <c r="AT629" s="19" t="s">
        <v>61</v>
      </c>
      <c r="AU629" s="19" t="s">
        <v>132</v>
      </c>
      <c r="AV629" s="19" t="s">
        <v>63</v>
      </c>
      <c r="AW629" s="19" t="s">
        <v>63</v>
      </c>
      <c r="AX629" s="19" t="s">
        <v>63</v>
      </c>
      <c r="AY629" s="19" t="s">
        <v>64</v>
      </c>
      <c r="AZ629" s="19" t="s">
        <v>3822</v>
      </c>
      <c r="BA629" s="21">
        <v>45127</v>
      </c>
      <c r="BB629" s="19">
        <v>7</v>
      </c>
      <c r="BC629" s="19">
        <v>2023</v>
      </c>
      <c r="BD629" s="19" t="s">
        <v>63</v>
      </c>
      <c r="BE629" s="19" t="s">
        <v>63</v>
      </c>
      <c r="BF629" s="19" t="s">
        <v>63</v>
      </c>
      <c r="BG629" s="19" t="s">
        <v>64</v>
      </c>
      <c r="BH629" s="22" t="s">
        <v>4513</v>
      </c>
      <c r="BI629" s="22" t="s">
        <v>4513</v>
      </c>
      <c r="BJ629" s="22"/>
      <c r="BK629" s="22"/>
      <c r="BL629" s="19" t="s">
        <v>4513</v>
      </c>
      <c r="BM629" s="22" t="s">
        <v>4513</v>
      </c>
      <c r="BN629" s="22" t="s">
        <v>4513</v>
      </c>
      <c r="BO629" s="22"/>
      <c r="BP629" s="22"/>
      <c r="BQ629" s="19" t="s">
        <v>64</v>
      </c>
      <c r="BR629" s="22"/>
      <c r="BS629" s="22"/>
      <c r="BT629" s="19">
        <v>63</v>
      </c>
      <c r="BU629" s="22"/>
      <c r="BV629" s="19"/>
      <c r="BW629" s="19"/>
      <c r="BX629" s="19">
        <v>2023</v>
      </c>
      <c r="BY629" s="95" t="str">
        <f>IFERROR(
IF(OR(AZ629="anulado",AZ629="stand by"),CONCATENATE(AZ629,": ",AT629),
IF(OR(YEAR(BA629)=2022,YEAR(BA629)=2023),CONCATENATE("Se activó en ",YEAR(BA629)),
IF(AND(OR(AZ629="En proceso",AZ629="facturando"),AND(AV629="-",BA629="")),"Por revisar",
IF(BA629="",IF(AV629="NUEVAS",CONCATENATE("Estado: ",AZ629,", ",AV629),
IF(AX629=Meses!$A$3,"Por revisar",
IF(AT629="","Sin registro","En programación Frcst."))),"En programación")))),
"Error")</f>
        <v>Se activó en 2023</v>
      </c>
      <c r="BZ629" s="14" t="str">
        <f t="shared" si="27"/>
        <v/>
      </c>
      <c r="CA629" s="95" t="str">
        <f>IF(BY629="En programación Frcst.",VLOOKUP(AX629,Meses!$A$1:$H$14,3+HLOOKUP(Cronograma!AV629,Meses!$D$1:$G$2,2,FALSE),FALSE),
IF(BY629="En programación",BA629,""))</f>
        <v/>
      </c>
      <c r="CB629" s="95" t="str">
        <f t="shared" si="28"/>
        <v/>
      </c>
      <c r="CC629" s="91" t="str">
        <f>IFERROR(
(VLOOKUP(MONTH(CA629),Meses!$B$3:$C$14,2,FALSE)-DAY(CA629))/VLOOKUP(MONTH(CA629),Meses!$B$3:$C$14,2,FALSE)*CD629,
"")</f>
        <v/>
      </c>
      <c r="CD629" s="92">
        <f t="shared" si="29"/>
        <v>8360</v>
      </c>
    </row>
    <row r="630" spans="1:82" ht="63" thickBot="1" x14ac:dyDescent="0.6">
      <c r="A630" s="25" t="s">
        <v>1649</v>
      </c>
      <c r="B630" s="25" t="s">
        <v>1650</v>
      </c>
      <c r="C630" s="25" t="s">
        <v>1651</v>
      </c>
      <c r="D630" s="25" t="s">
        <v>53</v>
      </c>
      <c r="E630" s="26">
        <v>45093</v>
      </c>
      <c r="F630" s="26">
        <v>45111.456446759257</v>
      </c>
      <c r="G630" s="26">
        <v>45100</v>
      </c>
      <c r="H630" s="26">
        <v>45107</v>
      </c>
      <c r="I630" s="21">
        <v>45170</v>
      </c>
      <c r="J630" s="21">
        <v>45170</v>
      </c>
      <c r="K630" s="119" t="s">
        <v>4580</v>
      </c>
      <c r="L630" s="49">
        <v>2023080279</v>
      </c>
      <c r="M630" s="21">
        <v>45140</v>
      </c>
      <c r="N630" s="21">
        <v>45155</v>
      </c>
      <c r="O630" s="19" t="s">
        <v>54</v>
      </c>
      <c r="P630" s="19" t="s">
        <v>54</v>
      </c>
      <c r="Q630" s="49" t="s">
        <v>55</v>
      </c>
      <c r="R630" s="49">
        <v>6279</v>
      </c>
      <c r="S630" s="25" t="s">
        <v>4581</v>
      </c>
      <c r="T630" s="25" t="s">
        <v>4581</v>
      </c>
      <c r="U630" s="25" t="e">
        <v>#NAME?</v>
      </c>
      <c r="V630" s="25" t="s">
        <v>80</v>
      </c>
      <c r="W630" s="25" t="s">
        <v>68</v>
      </c>
      <c r="X630" s="23">
        <v>45156</v>
      </c>
      <c r="Y630" s="23">
        <v>45163</v>
      </c>
      <c r="Z630" s="23">
        <v>45156</v>
      </c>
      <c r="AA630" s="23">
        <v>45156</v>
      </c>
      <c r="AB630" s="25" t="s">
        <v>58</v>
      </c>
      <c r="AC630" s="23">
        <v>45159</v>
      </c>
      <c r="AD630" s="25" t="s">
        <v>58</v>
      </c>
      <c r="AE630" s="23">
        <v>45161</v>
      </c>
      <c r="AF630" s="23">
        <v>45163</v>
      </c>
      <c r="AG630" s="23">
        <v>45163</v>
      </c>
      <c r="AH630" s="26">
        <v>45170</v>
      </c>
      <c r="AI630" s="25">
        <v>77</v>
      </c>
      <c r="AJ630" s="25">
        <v>7</v>
      </c>
      <c r="AK630" s="25">
        <v>63</v>
      </c>
      <c r="AL630" s="25" t="s">
        <v>15</v>
      </c>
      <c r="AM630" s="25" t="s">
        <v>4582</v>
      </c>
      <c r="AN630" s="25">
        <v>1</v>
      </c>
      <c r="AO630" s="27"/>
      <c r="AP630" s="25" t="s">
        <v>82</v>
      </c>
      <c r="AQ630" s="25" t="s">
        <v>82</v>
      </c>
      <c r="AR630" s="25" t="s">
        <v>60</v>
      </c>
      <c r="AS630" s="25" t="s">
        <v>55</v>
      </c>
      <c r="AT630" s="25" t="s">
        <v>61</v>
      </c>
      <c r="AU630" s="25" t="s">
        <v>62</v>
      </c>
      <c r="AV630" s="25" t="s">
        <v>63</v>
      </c>
      <c r="AW630" s="25" t="s">
        <v>63</v>
      </c>
      <c r="AX630" s="25" t="s">
        <v>63</v>
      </c>
      <c r="AY630" s="25" t="s">
        <v>64</v>
      </c>
      <c r="AZ630" s="25" t="s">
        <v>3822</v>
      </c>
      <c r="BA630" s="26">
        <v>45155</v>
      </c>
      <c r="BB630" s="25">
        <v>8</v>
      </c>
      <c r="BC630" s="25">
        <v>2023</v>
      </c>
      <c r="BD630" s="25" t="s">
        <v>63</v>
      </c>
      <c r="BE630" s="25" t="s">
        <v>63</v>
      </c>
      <c r="BF630" s="25" t="s">
        <v>63</v>
      </c>
      <c r="BG630" s="25" t="s">
        <v>64</v>
      </c>
      <c r="BH630" s="27" t="s">
        <v>4513</v>
      </c>
      <c r="BI630" s="27" t="s">
        <v>4513</v>
      </c>
      <c r="BJ630" s="27"/>
      <c r="BK630" s="27"/>
      <c r="BL630" s="25" t="s">
        <v>4513</v>
      </c>
      <c r="BM630" s="27" t="s">
        <v>4513</v>
      </c>
      <c r="BN630" s="27" t="s">
        <v>4513</v>
      </c>
      <c r="BO630" s="27"/>
      <c r="BP630" s="27"/>
      <c r="BQ630" s="25" t="s">
        <v>64</v>
      </c>
      <c r="BR630" s="27"/>
      <c r="BS630" s="27"/>
      <c r="BT630" s="25">
        <v>77</v>
      </c>
      <c r="BU630" s="27"/>
      <c r="BV630" s="25"/>
      <c r="BW630" s="25"/>
      <c r="BX630" s="25">
        <v>2023</v>
      </c>
      <c r="BY630" s="95" t="str">
        <f>IFERROR(
IF(OR(AZ630="anulado",AZ630="stand by"),CONCATENATE(AZ630,": ",AT630),
IF(OR(YEAR(BA630)=2022,YEAR(BA630)=2023),CONCATENATE("Se activó en ",YEAR(BA630)),
IF(AND(OR(AZ630="En proceso",AZ630="facturando"),AND(AV630="-",BA630="")),"Por revisar",
IF(BA630="",IF(AV630="NUEVAS",CONCATENATE("Estado: ",AZ630,", ",AV630),
IF(AX630=Meses!$A$3,"Por revisar",
IF(AT630="","Sin registro","En programación Frcst."))),"En programación")))),
"Error")</f>
        <v>Se activó en 2023</v>
      </c>
      <c r="BZ630" s="14" t="str">
        <f t="shared" si="27"/>
        <v/>
      </c>
      <c r="CA630" s="95" t="str">
        <f>IF(BY630="En programación Frcst.",VLOOKUP(AX630,Meses!$A$1:$H$14,3+HLOOKUP(Cronograma!AV630,Meses!$D$1:$G$2,2,FALSE),FALSE),
IF(BY630="En programación",BA630,""))</f>
        <v/>
      </c>
      <c r="CB630" s="95" t="str">
        <f t="shared" si="28"/>
        <v/>
      </c>
      <c r="CC630" s="91" t="str">
        <f>IFERROR(
(VLOOKUP(MONTH(CA630),Meses!$B$3:$C$14,2,FALSE)-DAY(CA630))/VLOOKUP(MONTH(CA630),Meses!$B$3:$C$14,2,FALSE)*CD630,
"")</f>
        <v/>
      </c>
      <c r="CD630" s="92">
        <f t="shared" si="29"/>
        <v>6279</v>
      </c>
    </row>
    <row r="631" spans="1:82" ht="31.8" thickBot="1" x14ac:dyDescent="0.6">
      <c r="A631" s="19" t="s">
        <v>1652</v>
      </c>
      <c r="B631" s="19" t="s">
        <v>1653</v>
      </c>
      <c r="C631" s="19" t="s">
        <v>1654</v>
      </c>
      <c r="D631" s="19" t="s">
        <v>53</v>
      </c>
      <c r="E631" s="21">
        <v>45093</v>
      </c>
      <c r="F631" s="21">
        <v>45153.572546296287</v>
      </c>
      <c r="G631" s="21">
        <v>45103</v>
      </c>
      <c r="H631" s="21">
        <v>45121</v>
      </c>
      <c r="I631" s="21">
        <v>45146</v>
      </c>
      <c r="J631" s="21">
        <v>45146</v>
      </c>
      <c r="K631" s="119" t="s">
        <v>4585</v>
      </c>
      <c r="L631" s="49">
        <v>2023072871</v>
      </c>
      <c r="M631" s="21">
        <v>45131</v>
      </c>
      <c r="N631" s="21">
        <v>45148</v>
      </c>
      <c r="O631" s="19" t="s">
        <v>54</v>
      </c>
      <c r="P631" s="19" t="s">
        <v>54</v>
      </c>
      <c r="Q631" s="49" t="s">
        <v>55</v>
      </c>
      <c r="R631" s="49">
        <v>62</v>
      </c>
      <c r="S631" s="19" t="s">
        <v>4617</v>
      </c>
      <c r="T631" s="19" t="s">
        <v>4617</v>
      </c>
      <c r="U631" s="19" t="e">
        <v>#NAME?</v>
      </c>
      <c r="V631" s="19" t="s">
        <v>80</v>
      </c>
      <c r="W631" s="19" t="s">
        <v>68</v>
      </c>
      <c r="X631" s="23">
        <v>45132</v>
      </c>
      <c r="Y631" s="23">
        <v>45139</v>
      </c>
      <c r="Z631" s="23">
        <v>45132</v>
      </c>
      <c r="AA631" s="23">
        <v>45132</v>
      </c>
      <c r="AB631" s="19" t="s">
        <v>58</v>
      </c>
      <c r="AC631" s="23">
        <v>45135</v>
      </c>
      <c r="AD631" s="19" t="s">
        <v>58</v>
      </c>
      <c r="AE631" s="23">
        <v>45137</v>
      </c>
      <c r="AF631" s="23">
        <v>45139</v>
      </c>
      <c r="AG631" s="23">
        <v>45139</v>
      </c>
      <c r="AH631" s="21">
        <v>45146</v>
      </c>
      <c r="AI631" s="19">
        <v>53</v>
      </c>
      <c r="AJ631" s="19">
        <v>18</v>
      </c>
      <c r="AK631" s="19">
        <v>25</v>
      </c>
      <c r="AL631" s="19" t="s">
        <v>15</v>
      </c>
      <c r="AM631" s="19" t="s">
        <v>4587</v>
      </c>
      <c r="AN631" s="19">
        <v>8</v>
      </c>
      <c r="AO631" s="22"/>
      <c r="AP631" s="19" t="s">
        <v>82</v>
      </c>
      <c r="AQ631" s="19" t="s">
        <v>82</v>
      </c>
      <c r="AR631" s="19" t="s">
        <v>60</v>
      </c>
      <c r="AS631" s="19" t="s">
        <v>55</v>
      </c>
      <c r="AT631" s="19" t="s">
        <v>61</v>
      </c>
      <c r="AU631" s="19" t="s">
        <v>62</v>
      </c>
      <c r="AV631" s="19" t="s">
        <v>63</v>
      </c>
      <c r="AW631" s="19" t="s">
        <v>63</v>
      </c>
      <c r="AX631" s="19" t="s">
        <v>63</v>
      </c>
      <c r="AY631" s="19" t="s">
        <v>64</v>
      </c>
      <c r="AZ631" s="19" t="s">
        <v>3822</v>
      </c>
      <c r="BA631" s="21">
        <v>45148</v>
      </c>
      <c r="BB631" s="19">
        <v>8</v>
      </c>
      <c r="BC631" s="19">
        <v>2023</v>
      </c>
      <c r="BD631" s="19" t="s">
        <v>63</v>
      </c>
      <c r="BE631" s="19" t="s">
        <v>63</v>
      </c>
      <c r="BF631" s="19" t="s">
        <v>63</v>
      </c>
      <c r="BG631" s="19" t="s">
        <v>64</v>
      </c>
      <c r="BH631" s="22" t="s">
        <v>4513</v>
      </c>
      <c r="BI631" s="22" t="s">
        <v>4513</v>
      </c>
      <c r="BJ631" s="22"/>
      <c r="BK631" s="22"/>
      <c r="BL631" s="19" t="s">
        <v>4513</v>
      </c>
      <c r="BM631" s="22" t="s">
        <v>4513</v>
      </c>
      <c r="BN631" s="22" t="s">
        <v>4513</v>
      </c>
      <c r="BO631" s="22"/>
      <c r="BP631" s="22"/>
      <c r="BQ631" s="19" t="s">
        <v>64</v>
      </c>
      <c r="BR631" s="22"/>
      <c r="BS631" s="22"/>
      <c r="BT631" s="19">
        <v>53</v>
      </c>
      <c r="BU631" s="22"/>
      <c r="BV631" s="19"/>
      <c r="BW631" s="19"/>
      <c r="BX631" s="19">
        <v>2023</v>
      </c>
      <c r="BY631" s="95" t="str">
        <f>IFERROR(
IF(OR(AZ631="anulado",AZ631="stand by"),CONCATENATE(AZ631,": ",AT631),
IF(OR(YEAR(BA631)=2022,YEAR(BA631)=2023),CONCATENATE("Se activó en ",YEAR(BA631)),
IF(AND(OR(AZ631="En proceso",AZ631="facturando"),AND(AV631="-",BA631="")),"Por revisar",
IF(BA631="",IF(AV631="NUEVAS",CONCATENATE("Estado: ",AZ631,", ",AV631),
IF(AX631=Meses!$A$3,"Por revisar",
IF(AT631="","Sin registro","En programación Frcst."))),"En programación")))),
"Error")</f>
        <v>Se activó en 2023</v>
      </c>
      <c r="BZ631" s="14" t="str">
        <f t="shared" si="27"/>
        <v/>
      </c>
      <c r="CA631" s="95" t="str">
        <f>IF(BY631="En programación Frcst.",VLOOKUP(AX631,Meses!$A$1:$H$14,3+HLOOKUP(Cronograma!AV631,Meses!$D$1:$G$2,2,FALSE),FALSE),
IF(BY631="En programación",BA631,""))</f>
        <v/>
      </c>
      <c r="CB631" s="95" t="str">
        <f t="shared" si="28"/>
        <v/>
      </c>
      <c r="CC631" s="91" t="str">
        <f>IFERROR(
(VLOOKUP(MONTH(CA631),Meses!$B$3:$C$14,2,FALSE)-DAY(CA631))/VLOOKUP(MONTH(CA631),Meses!$B$3:$C$14,2,FALSE)*CD631,
"")</f>
        <v/>
      </c>
      <c r="CD631" s="92">
        <f t="shared" si="29"/>
        <v>62</v>
      </c>
    </row>
    <row r="632" spans="1:82" ht="47.4" thickBot="1" x14ac:dyDescent="0.6">
      <c r="A632" s="25" t="s">
        <v>1652</v>
      </c>
      <c r="B632" s="25" t="s">
        <v>1655</v>
      </c>
      <c r="C632" s="25" t="s">
        <v>1656</v>
      </c>
      <c r="D632" s="25" t="s">
        <v>53</v>
      </c>
      <c r="E632" s="26">
        <v>45093</v>
      </c>
      <c r="F632" s="26">
        <v>45153.570335648154</v>
      </c>
      <c r="G632" s="26">
        <v>45103</v>
      </c>
      <c r="H632" s="26">
        <v>45121</v>
      </c>
      <c r="I632" s="21">
        <v>45148</v>
      </c>
      <c r="J632" s="21">
        <v>45148</v>
      </c>
      <c r="K632" s="119" t="s">
        <v>4585</v>
      </c>
      <c r="L632" s="49">
        <v>2023072963</v>
      </c>
      <c r="M632" s="21">
        <v>45131</v>
      </c>
      <c r="N632" s="21">
        <v>45148</v>
      </c>
      <c r="O632" s="19" t="s">
        <v>54</v>
      </c>
      <c r="P632" s="19" t="s">
        <v>54</v>
      </c>
      <c r="Q632" s="49" t="s">
        <v>55</v>
      </c>
      <c r="R632" s="49">
        <v>2676</v>
      </c>
      <c r="S632" s="25" t="s">
        <v>4617</v>
      </c>
      <c r="T632" s="25" t="s">
        <v>4617</v>
      </c>
      <c r="U632" s="25" t="e">
        <v>#NAME?</v>
      </c>
      <c r="V632" s="25" t="s">
        <v>80</v>
      </c>
      <c r="W632" s="25" t="s">
        <v>68</v>
      </c>
      <c r="X632" s="23">
        <v>45134</v>
      </c>
      <c r="Y632" s="23">
        <v>45141</v>
      </c>
      <c r="Z632" s="23">
        <v>45134</v>
      </c>
      <c r="AA632" s="23">
        <v>45134</v>
      </c>
      <c r="AB632" s="25" t="s">
        <v>58</v>
      </c>
      <c r="AC632" s="23">
        <v>45137</v>
      </c>
      <c r="AD632" s="25" t="s">
        <v>58</v>
      </c>
      <c r="AE632" s="23">
        <v>45139</v>
      </c>
      <c r="AF632" s="23">
        <v>45141</v>
      </c>
      <c r="AG632" s="23">
        <v>45141</v>
      </c>
      <c r="AH632" s="26">
        <v>45148</v>
      </c>
      <c r="AI632" s="25">
        <v>55</v>
      </c>
      <c r="AJ632" s="25">
        <v>18</v>
      </c>
      <c r="AK632" s="25">
        <v>27</v>
      </c>
      <c r="AL632" s="25" t="s">
        <v>15</v>
      </c>
      <c r="AM632" s="25" t="s">
        <v>4587</v>
      </c>
      <c r="AN632" s="25">
        <v>10</v>
      </c>
      <c r="AO632" s="27"/>
      <c r="AP632" s="25" t="s">
        <v>82</v>
      </c>
      <c r="AQ632" s="25" t="s">
        <v>82</v>
      </c>
      <c r="AR632" s="25" t="s">
        <v>60</v>
      </c>
      <c r="AS632" s="25" t="s">
        <v>55</v>
      </c>
      <c r="AT632" s="25" t="s">
        <v>61</v>
      </c>
      <c r="AU632" s="25" t="s">
        <v>62</v>
      </c>
      <c r="AV632" s="25" t="s">
        <v>63</v>
      </c>
      <c r="AW632" s="25" t="s">
        <v>63</v>
      </c>
      <c r="AX632" s="25" t="s">
        <v>63</v>
      </c>
      <c r="AY632" s="25" t="s">
        <v>64</v>
      </c>
      <c r="AZ632" s="25" t="s">
        <v>3822</v>
      </c>
      <c r="BA632" s="26">
        <v>45148</v>
      </c>
      <c r="BB632" s="25">
        <v>8</v>
      </c>
      <c r="BC632" s="25">
        <v>2023</v>
      </c>
      <c r="BD632" s="25" t="s">
        <v>63</v>
      </c>
      <c r="BE632" s="25" t="s">
        <v>63</v>
      </c>
      <c r="BF632" s="25" t="s">
        <v>63</v>
      </c>
      <c r="BG632" s="25" t="s">
        <v>64</v>
      </c>
      <c r="BH632" s="27" t="s">
        <v>4513</v>
      </c>
      <c r="BI632" s="27" t="s">
        <v>4513</v>
      </c>
      <c r="BJ632" s="27"/>
      <c r="BK632" s="27"/>
      <c r="BL632" s="25" t="s">
        <v>4513</v>
      </c>
      <c r="BM632" s="27" t="s">
        <v>4513</v>
      </c>
      <c r="BN632" s="27" t="s">
        <v>4513</v>
      </c>
      <c r="BO632" s="27"/>
      <c r="BP632" s="27"/>
      <c r="BQ632" s="25" t="s">
        <v>64</v>
      </c>
      <c r="BR632" s="27"/>
      <c r="BS632" s="27"/>
      <c r="BT632" s="25">
        <v>55</v>
      </c>
      <c r="BU632" s="27"/>
      <c r="BV632" s="25"/>
      <c r="BW632" s="25"/>
      <c r="BX632" s="25">
        <v>2023</v>
      </c>
      <c r="BY632" s="95" t="str">
        <f>IFERROR(
IF(OR(AZ632="anulado",AZ632="stand by"),CONCATENATE(AZ632,": ",AT632),
IF(OR(YEAR(BA632)=2022,YEAR(BA632)=2023),CONCATENATE("Se activó en ",YEAR(BA632)),
IF(AND(OR(AZ632="En proceso",AZ632="facturando"),AND(AV632="-",BA632="")),"Por revisar",
IF(BA632="",IF(AV632="NUEVAS",CONCATENATE("Estado: ",AZ632,", ",AV632),
IF(AX632=Meses!$A$3,"Por revisar",
IF(AT632="","Sin registro","En programación Frcst."))),"En programación")))),
"Error")</f>
        <v>Se activó en 2023</v>
      </c>
      <c r="BZ632" s="14" t="str">
        <f t="shared" si="27"/>
        <v/>
      </c>
      <c r="CA632" s="95" t="str">
        <f>IF(BY632="En programación Frcst.",VLOOKUP(AX632,Meses!$A$1:$H$14,3+HLOOKUP(Cronograma!AV632,Meses!$D$1:$G$2,2,FALSE),FALSE),
IF(BY632="En programación",BA632,""))</f>
        <v/>
      </c>
      <c r="CB632" s="95" t="str">
        <f t="shared" si="28"/>
        <v/>
      </c>
      <c r="CC632" s="91" t="str">
        <f>IFERROR(
(VLOOKUP(MONTH(CA632),Meses!$B$3:$C$14,2,FALSE)-DAY(CA632))/VLOOKUP(MONTH(CA632),Meses!$B$3:$C$14,2,FALSE)*CD632,
"")</f>
        <v/>
      </c>
      <c r="CD632" s="92">
        <f t="shared" si="29"/>
        <v>2676</v>
      </c>
    </row>
    <row r="633" spans="1:82" ht="47.4" thickBot="1" x14ac:dyDescent="0.6">
      <c r="A633" s="19" t="s">
        <v>1652</v>
      </c>
      <c r="B633" s="19" t="s">
        <v>1657</v>
      </c>
      <c r="C633" s="19" t="s">
        <v>1658</v>
      </c>
      <c r="D633" s="19" t="s">
        <v>53</v>
      </c>
      <c r="E633" s="21">
        <v>45093</v>
      </c>
      <c r="F633" s="21">
        <v>45105.36309027778</v>
      </c>
      <c r="G633" s="21">
        <v>45103</v>
      </c>
      <c r="H633" s="21">
        <v>45121</v>
      </c>
      <c r="I633" s="21">
        <v>45159</v>
      </c>
      <c r="J633" s="21">
        <v>45159</v>
      </c>
      <c r="K633" s="119" t="s">
        <v>4585</v>
      </c>
      <c r="L633" s="49">
        <v>2023072974</v>
      </c>
      <c r="M633" s="21">
        <v>45131</v>
      </c>
      <c r="N633" s="21">
        <v>45148</v>
      </c>
      <c r="O633" s="19" t="s">
        <v>54</v>
      </c>
      <c r="P633" s="19" t="s">
        <v>54</v>
      </c>
      <c r="Q633" s="49" t="s">
        <v>55</v>
      </c>
      <c r="R633" s="49">
        <v>2439</v>
      </c>
      <c r="S633" s="19" t="s">
        <v>4610</v>
      </c>
      <c r="T633" s="19" t="s">
        <v>4610</v>
      </c>
      <c r="U633" s="19" t="e">
        <v>#NAME?</v>
      </c>
      <c r="V633" s="19" t="s">
        <v>80</v>
      </c>
      <c r="W633" s="19" t="s">
        <v>68</v>
      </c>
      <c r="X633" s="23">
        <v>45145</v>
      </c>
      <c r="Y633" s="23">
        <v>45152</v>
      </c>
      <c r="Z633" s="23">
        <v>45145</v>
      </c>
      <c r="AA633" s="23">
        <v>45145</v>
      </c>
      <c r="AB633" s="19" t="s">
        <v>58</v>
      </c>
      <c r="AC633" s="23">
        <v>45148</v>
      </c>
      <c r="AD633" s="19" t="s">
        <v>58</v>
      </c>
      <c r="AE633" s="23">
        <v>45150</v>
      </c>
      <c r="AF633" s="23">
        <v>45152</v>
      </c>
      <c r="AG633" s="23">
        <v>45152</v>
      </c>
      <c r="AH633" s="21">
        <v>45159</v>
      </c>
      <c r="AI633" s="19">
        <v>66</v>
      </c>
      <c r="AJ633" s="19">
        <v>18</v>
      </c>
      <c r="AK633" s="19">
        <v>38</v>
      </c>
      <c r="AL633" s="19" t="s">
        <v>15</v>
      </c>
      <c r="AM633" s="19" t="s">
        <v>4587</v>
      </c>
      <c r="AN633" s="19">
        <v>21</v>
      </c>
      <c r="AO633" s="22"/>
      <c r="AP633" s="19" t="s">
        <v>82</v>
      </c>
      <c r="AQ633" s="19" t="s">
        <v>82</v>
      </c>
      <c r="AR633" s="19" t="s">
        <v>60</v>
      </c>
      <c r="AS633" s="19" t="s">
        <v>55</v>
      </c>
      <c r="AT633" s="19" t="s">
        <v>61</v>
      </c>
      <c r="AU633" s="19" t="s">
        <v>62</v>
      </c>
      <c r="AV633" s="19" t="s">
        <v>63</v>
      </c>
      <c r="AW633" s="19" t="s">
        <v>63</v>
      </c>
      <c r="AX633" s="19" t="s">
        <v>63</v>
      </c>
      <c r="AY633" s="19" t="s">
        <v>64</v>
      </c>
      <c r="AZ633" s="19" t="s">
        <v>3822</v>
      </c>
      <c r="BA633" s="21">
        <v>45148</v>
      </c>
      <c r="BB633" s="19">
        <v>8</v>
      </c>
      <c r="BC633" s="19">
        <v>2023</v>
      </c>
      <c r="BD633" s="19" t="s">
        <v>63</v>
      </c>
      <c r="BE633" s="19" t="s">
        <v>63</v>
      </c>
      <c r="BF633" s="19" t="s">
        <v>63</v>
      </c>
      <c r="BG633" s="19" t="s">
        <v>64</v>
      </c>
      <c r="BH633" s="22" t="s">
        <v>4513</v>
      </c>
      <c r="BI633" s="22" t="s">
        <v>4513</v>
      </c>
      <c r="BJ633" s="22"/>
      <c r="BK633" s="22"/>
      <c r="BL633" s="19" t="s">
        <v>4513</v>
      </c>
      <c r="BM633" s="22" t="s">
        <v>4513</v>
      </c>
      <c r="BN633" s="22" t="s">
        <v>4513</v>
      </c>
      <c r="BO633" s="22"/>
      <c r="BP633" s="22"/>
      <c r="BQ633" s="19" t="s">
        <v>64</v>
      </c>
      <c r="BR633" s="22"/>
      <c r="BS633" s="22"/>
      <c r="BT633" s="19">
        <v>66</v>
      </c>
      <c r="BU633" s="22"/>
      <c r="BV633" s="19"/>
      <c r="BW633" s="19"/>
      <c r="BX633" s="19">
        <v>2023</v>
      </c>
      <c r="BY633" s="95" t="str">
        <f>IFERROR(
IF(OR(AZ633="anulado",AZ633="stand by"),CONCATENATE(AZ633,": ",AT633),
IF(OR(YEAR(BA633)=2022,YEAR(BA633)=2023),CONCATENATE("Se activó en ",YEAR(BA633)),
IF(AND(OR(AZ633="En proceso",AZ633="facturando"),AND(AV633="-",BA633="")),"Por revisar",
IF(BA633="",IF(AV633="NUEVAS",CONCATENATE("Estado: ",AZ633,", ",AV633),
IF(AX633=Meses!$A$3,"Por revisar",
IF(AT633="","Sin registro","En programación Frcst."))),"En programación")))),
"Error")</f>
        <v>Se activó en 2023</v>
      </c>
      <c r="BZ633" s="14" t="str">
        <f t="shared" si="27"/>
        <v/>
      </c>
      <c r="CA633" s="95" t="str">
        <f>IF(BY633="En programación Frcst.",VLOOKUP(AX633,Meses!$A$1:$H$14,3+HLOOKUP(Cronograma!AV633,Meses!$D$1:$G$2,2,FALSE),FALSE),
IF(BY633="En programación",BA633,""))</f>
        <v/>
      </c>
      <c r="CB633" s="95" t="str">
        <f t="shared" si="28"/>
        <v/>
      </c>
      <c r="CC633" s="91" t="str">
        <f>IFERROR(
(VLOOKUP(MONTH(CA633),Meses!$B$3:$C$14,2,FALSE)-DAY(CA633))/VLOOKUP(MONTH(CA633),Meses!$B$3:$C$14,2,FALSE)*CD633,
"")</f>
        <v/>
      </c>
      <c r="CD633" s="92">
        <f t="shared" si="29"/>
        <v>2439</v>
      </c>
    </row>
    <row r="634" spans="1:82" ht="31.8" thickBot="1" x14ac:dyDescent="0.6">
      <c r="A634" s="25" t="s">
        <v>1652</v>
      </c>
      <c r="B634" s="25" t="s">
        <v>1659</v>
      </c>
      <c r="C634" s="25" t="s">
        <v>1660</v>
      </c>
      <c r="D634" s="25" t="s">
        <v>53</v>
      </c>
      <c r="E634" s="26">
        <v>45093</v>
      </c>
      <c r="F634" s="26">
        <v>45153.564155092587</v>
      </c>
      <c r="G634" s="26">
        <v>45103</v>
      </c>
      <c r="H634" s="26">
        <v>45121</v>
      </c>
      <c r="I634" s="21">
        <v>45147</v>
      </c>
      <c r="J634" s="21">
        <v>45147</v>
      </c>
      <c r="K634" s="119" t="s">
        <v>4585</v>
      </c>
      <c r="L634" s="49">
        <v>2023072904</v>
      </c>
      <c r="M634" s="21">
        <v>45131</v>
      </c>
      <c r="N634" s="21">
        <v>45148</v>
      </c>
      <c r="O634" s="19" t="s">
        <v>54</v>
      </c>
      <c r="P634" s="19" t="s">
        <v>54</v>
      </c>
      <c r="Q634" s="49" t="s">
        <v>55</v>
      </c>
      <c r="R634" s="49">
        <v>464</v>
      </c>
      <c r="S634" s="25" t="s">
        <v>4617</v>
      </c>
      <c r="T634" s="25" t="s">
        <v>4617</v>
      </c>
      <c r="U634" s="25" t="e">
        <v>#NAME?</v>
      </c>
      <c r="V634" s="25" t="s">
        <v>80</v>
      </c>
      <c r="W634" s="25" t="s">
        <v>68</v>
      </c>
      <c r="X634" s="23">
        <v>45133</v>
      </c>
      <c r="Y634" s="23">
        <v>45140</v>
      </c>
      <c r="Z634" s="23">
        <v>45133</v>
      </c>
      <c r="AA634" s="23">
        <v>45133</v>
      </c>
      <c r="AB634" s="25" t="s">
        <v>58</v>
      </c>
      <c r="AC634" s="23">
        <v>45136</v>
      </c>
      <c r="AD634" s="25" t="s">
        <v>58</v>
      </c>
      <c r="AE634" s="23">
        <v>45138</v>
      </c>
      <c r="AF634" s="23">
        <v>45140</v>
      </c>
      <c r="AG634" s="23">
        <v>45140</v>
      </c>
      <c r="AH634" s="26">
        <v>45147</v>
      </c>
      <c r="AI634" s="25">
        <v>54</v>
      </c>
      <c r="AJ634" s="25">
        <v>18</v>
      </c>
      <c r="AK634" s="25">
        <v>26</v>
      </c>
      <c r="AL634" s="25" t="s">
        <v>15</v>
      </c>
      <c r="AM634" s="25" t="s">
        <v>4587</v>
      </c>
      <c r="AN634" s="25">
        <v>9</v>
      </c>
      <c r="AO634" s="27"/>
      <c r="AP634" s="25" t="s">
        <v>82</v>
      </c>
      <c r="AQ634" s="25" t="s">
        <v>82</v>
      </c>
      <c r="AR634" s="25" t="s">
        <v>60</v>
      </c>
      <c r="AS634" s="25" t="s">
        <v>55</v>
      </c>
      <c r="AT634" s="25" t="s">
        <v>61</v>
      </c>
      <c r="AU634" s="25" t="s">
        <v>62</v>
      </c>
      <c r="AV634" s="25" t="s">
        <v>63</v>
      </c>
      <c r="AW634" s="25" t="s">
        <v>63</v>
      </c>
      <c r="AX634" s="25" t="s">
        <v>63</v>
      </c>
      <c r="AY634" s="25" t="s">
        <v>64</v>
      </c>
      <c r="AZ634" s="25" t="s">
        <v>3822</v>
      </c>
      <c r="BA634" s="26">
        <v>45148</v>
      </c>
      <c r="BB634" s="25">
        <v>8</v>
      </c>
      <c r="BC634" s="25">
        <v>2023</v>
      </c>
      <c r="BD634" s="25" t="s">
        <v>63</v>
      </c>
      <c r="BE634" s="25" t="s">
        <v>63</v>
      </c>
      <c r="BF634" s="25" t="s">
        <v>63</v>
      </c>
      <c r="BG634" s="25" t="s">
        <v>64</v>
      </c>
      <c r="BH634" s="27" t="s">
        <v>4513</v>
      </c>
      <c r="BI634" s="27" t="s">
        <v>4513</v>
      </c>
      <c r="BJ634" s="27"/>
      <c r="BK634" s="27"/>
      <c r="BL634" s="25" t="s">
        <v>4513</v>
      </c>
      <c r="BM634" s="27" t="s">
        <v>4513</v>
      </c>
      <c r="BN634" s="27" t="s">
        <v>4513</v>
      </c>
      <c r="BO634" s="27"/>
      <c r="BP634" s="27"/>
      <c r="BQ634" s="25" t="s">
        <v>64</v>
      </c>
      <c r="BR634" s="27"/>
      <c r="BS634" s="27"/>
      <c r="BT634" s="25">
        <v>54</v>
      </c>
      <c r="BU634" s="27"/>
      <c r="BV634" s="25"/>
      <c r="BW634" s="25"/>
      <c r="BX634" s="25">
        <v>2023</v>
      </c>
      <c r="BY634" s="95" t="str">
        <f>IFERROR(
IF(OR(AZ634="anulado",AZ634="stand by"),CONCATENATE(AZ634,": ",AT634),
IF(OR(YEAR(BA634)=2022,YEAR(BA634)=2023),CONCATENATE("Se activó en ",YEAR(BA634)),
IF(AND(OR(AZ634="En proceso",AZ634="facturando"),AND(AV634="-",BA634="")),"Por revisar",
IF(BA634="",IF(AV634="NUEVAS",CONCATENATE("Estado: ",AZ634,", ",AV634),
IF(AX634=Meses!$A$3,"Por revisar",
IF(AT634="","Sin registro","En programación Frcst."))),"En programación")))),
"Error")</f>
        <v>Se activó en 2023</v>
      </c>
      <c r="BZ634" s="14" t="str">
        <f t="shared" si="27"/>
        <v/>
      </c>
      <c r="CA634" s="95" t="str">
        <f>IF(BY634="En programación Frcst.",VLOOKUP(AX634,Meses!$A$1:$H$14,3+HLOOKUP(Cronograma!AV634,Meses!$D$1:$G$2,2,FALSE),FALSE),
IF(BY634="En programación",BA634,""))</f>
        <v/>
      </c>
      <c r="CB634" s="95" t="str">
        <f t="shared" si="28"/>
        <v/>
      </c>
      <c r="CC634" s="91" t="str">
        <f>IFERROR(
(VLOOKUP(MONTH(CA634),Meses!$B$3:$C$14,2,FALSE)-DAY(CA634))/VLOOKUP(MONTH(CA634),Meses!$B$3:$C$14,2,FALSE)*CD634,
"")</f>
        <v/>
      </c>
      <c r="CD634" s="92">
        <f t="shared" si="29"/>
        <v>464</v>
      </c>
    </row>
    <row r="635" spans="1:82" ht="47.4" thickBot="1" x14ac:dyDescent="0.6">
      <c r="A635" s="19" t="s">
        <v>1652</v>
      </c>
      <c r="B635" s="19" t="s">
        <v>1661</v>
      </c>
      <c r="C635" s="19" t="s">
        <v>1662</v>
      </c>
      <c r="D635" s="19" t="s">
        <v>53</v>
      </c>
      <c r="E635" s="21">
        <v>45093</v>
      </c>
      <c r="F635" s="21">
        <v>45153.566053240742</v>
      </c>
      <c r="G635" s="21">
        <v>45103</v>
      </c>
      <c r="H635" s="21">
        <v>45121</v>
      </c>
      <c r="I635" s="21">
        <v>45148</v>
      </c>
      <c r="J635" s="21">
        <v>45148</v>
      </c>
      <c r="K635" s="119" t="s">
        <v>4585</v>
      </c>
      <c r="L635" s="49">
        <v>2023073169</v>
      </c>
      <c r="M635" s="21">
        <v>45131</v>
      </c>
      <c r="N635" s="21">
        <v>45155</v>
      </c>
      <c r="O635" s="19" t="s">
        <v>54</v>
      </c>
      <c r="P635" s="19" t="s">
        <v>54</v>
      </c>
      <c r="Q635" s="49" t="s">
        <v>55</v>
      </c>
      <c r="R635" s="49">
        <v>1568</v>
      </c>
      <c r="S635" s="19" t="s">
        <v>4617</v>
      </c>
      <c r="T635" s="19" t="s">
        <v>4617</v>
      </c>
      <c r="U635" s="19" t="e">
        <v>#NAME?</v>
      </c>
      <c r="V635" s="19" t="s">
        <v>80</v>
      </c>
      <c r="W635" s="19" t="s">
        <v>68</v>
      </c>
      <c r="X635" s="23">
        <v>45134</v>
      </c>
      <c r="Y635" s="23">
        <v>45141</v>
      </c>
      <c r="Z635" s="23">
        <v>45134</v>
      </c>
      <c r="AA635" s="23">
        <v>45134</v>
      </c>
      <c r="AB635" s="19" t="s">
        <v>58</v>
      </c>
      <c r="AC635" s="23">
        <v>45137</v>
      </c>
      <c r="AD635" s="19" t="s">
        <v>58</v>
      </c>
      <c r="AE635" s="23">
        <v>45139</v>
      </c>
      <c r="AF635" s="23">
        <v>45141</v>
      </c>
      <c r="AG635" s="23">
        <v>45141</v>
      </c>
      <c r="AH635" s="21">
        <v>45148</v>
      </c>
      <c r="AI635" s="19">
        <v>55</v>
      </c>
      <c r="AJ635" s="19">
        <v>18</v>
      </c>
      <c r="AK635" s="19">
        <v>27</v>
      </c>
      <c r="AL635" s="19" t="s">
        <v>15</v>
      </c>
      <c r="AM635" s="19" t="s">
        <v>4587</v>
      </c>
      <c r="AN635" s="19">
        <v>10</v>
      </c>
      <c r="AO635" s="22"/>
      <c r="AP635" s="19" t="s">
        <v>82</v>
      </c>
      <c r="AQ635" s="19" t="s">
        <v>82</v>
      </c>
      <c r="AR635" s="19" t="s">
        <v>60</v>
      </c>
      <c r="AS635" s="19" t="s">
        <v>55</v>
      </c>
      <c r="AT635" s="19" t="s">
        <v>61</v>
      </c>
      <c r="AU635" s="19" t="s">
        <v>62</v>
      </c>
      <c r="AV635" s="19" t="s">
        <v>63</v>
      </c>
      <c r="AW635" s="19" t="s">
        <v>63</v>
      </c>
      <c r="AX635" s="19" t="s">
        <v>63</v>
      </c>
      <c r="AY635" s="19" t="s">
        <v>64</v>
      </c>
      <c r="AZ635" s="19" t="s">
        <v>3822</v>
      </c>
      <c r="BA635" s="21">
        <v>45155</v>
      </c>
      <c r="BB635" s="19">
        <v>8</v>
      </c>
      <c r="BC635" s="19">
        <v>2023</v>
      </c>
      <c r="BD635" s="19" t="s">
        <v>63</v>
      </c>
      <c r="BE635" s="19" t="s">
        <v>63</v>
      </c>
      <c r="BF635" s="19" t="s">
        <v>63</v>
      </c>
      <c r="BG635" s="19" t="s">
        <v>64</v>
      </c>
      <c r="BH635" s="22" t="s">
        <v>4513</v>
      </c>
      <c r="BI635" s="22" t="s">
        <v>4513</v>
      </c>
      <c r="BJ635" s="22"/>
      <c r="BK635" s="22"/>
      <c r="BL635" s="19" t="s">
        <v>4513</v>
      </c>
      <c r="BM635" s="22" t="s">
        <v>4513</v>
      </c>
      <c r="BN635" s="22" t="s">
        <v>4513</v>
      </c>
      <c r="BO635" s="22"/>
      <c r="BP635" s="22"/>
      <c r="BQ635" s="19" t="s">
        <v>64</v>
      </c>
      <c r="BR635" s="22"/>
      <c r="BS635" s="22"/>
      <c r="BT635" s="19">
        <v>55</v>
      </c>
      <c r="BU635" s="22"/>
      <c r="BV635" s="19"/>
      <c r="BW635" s="19"/>
      <c r="BX635" s="19">
        <v>2023</v>
      </c>
      <c r="BY635" s="95" t="str">
        <f>IFERROR(
IF(OR(AZ635="anulado",AZ635="stand by"),CONCATENATE(AZ635,": ",AT635),
IF(OR(YEAR(BA635)=2022,YEAR(BA635)=2023),CONCATENATE("Se activó en ",YEAR(BA635)),
IF(AND(OR(AZ635="En proceso",AZ635="facturando"),AND(AV635="-",BA635="")),"Por revisar",
IF(BA635="",IF(AV635="NUEVAS",CONCATENATE("Estado: ",AZ635,", ",AV635),
IF(AX635=Meses!$A$3,"Por revisar",
IF(AT635="","Sin registro","En programación Frcst."))),"En programación")))),
"Error")</f>
        <v>Se activó en 2023</v>
      </c>
      <c r="BZ635" s="14" t="str">
        <f t="shared" si="27"/>
        <v/>
      </c>
      <c r="CA635" s="95" t="str">
        <f>IF(BY635="En programación Frcst.",VLOOKUP(AX635,Meses!$A$1:$H$14,3+HLOOKUP(Cronograma!AV635,Meses!$D$1:$G$2,2,FALSE),FALSE),
IF(BY635="En programación",BA635,""))</f>
        <v/>
      </c>
      <c r="CB635" s="95" t="str">
        <f t="shared" si="28"/>
        <v/>
      </c>
      <c r="CC635" s="91" t="str">
        <f>IFERROR(
(VLOOKUP(MONTH(CA635),Meses!$B$3:$C$14,2,FALSE)-DAY(CA635))/VLOOKUP(MONTH(CA635),Meses!$B$3:$C$14,2,FALSE)*CD635,
"")</f>
        <v/>
      </c>
      <c r="CD635" s="92">
        <f t="shared" si="29"/>
        <v>1568</v>
      </c>
    </row>
    <row r="636" spans="1:82" ht="47.4" thickBot="1" x14ac:dyDescent="0.6">
      <c r="A636" s="25" t="s">
        <v>1652</v>
      </c>
      <c r="B636" s="25" t="s">
        <v>1663</v>
      </c>
      <c r="C636" s="25" t="s">
        <v>1664</v>
      </c>
      <c r="D636" s="25" t="s">
        <v>53</v>
      </c>
      <c r="E636" s="26">
        <v>45093</v>
      </c>
      <c r="F636" s="26">
        <v>45153.567025462973</v>
      </c>
      <c r="G636" s="26">
        <v>45103</v>
      </c>
      <c r="H636" s="26">
        <v>45121</v>
      </c>
      <c r="I636" s="21">
        <v>45147</v>
      </c>
      <c r="J636" s="21">
        <v>45147</v>
      </c>
      <c r="K636" s="119" t="s">
        <v>4585</v>
      </c>
      <c r="L636" s="49">
        <v>2023072987</v>
      </c>
      <c r="M636" s="21">
        <v>45131</v>
      </c>
      <c r="N636" s="21">
        <v>45148</v>
      </c>
      <c r="O636" s="19" t="s">
        <v>54</v>
      </c>
      <c r="P636" s="19" t="s">
        <v>54</v>
      </c>
      <c r="Q636" s="49" t="s">
        <v>55</v>
      </c>
      <c r="R636" s="49">
        <v>2887</v>
      </c>
      <c r="S636" s="25" t="s">
        <v>4617</v>
      </c>
      <c r="T636" s="25" t="s">
        <v>4617</v>
      </c>
      <c r="U636" s="25" t="e">
        <v>#NAME?</v>
      </c>
      <c r="V636" s="25" t="s">
        <v>80</v>
      </c>
      <c r="W636" s="25" t="s">
        <v>68</v>
      </c>
      <c r="X636" s="23">
        <v>45133</v>
      </c>
      <c r="Y636" s="23">
        <v>45140</v>
      </c>
      <c r="Z636" s="23">
        <v>45133</v>
      </c>
      <c r="AA636" s="23">
        <v>45133</v>
      </c>
      <c r="AB636" s="25" t="s">
        <v>58</v>
      </c>
      <c r="AC636" s="23">
        <v>45136</v>
      </c>
      <c r="AD636" s="25" t="s">
        <v>58</v>
      </c>
      <c r="AE636" s="23">
        <v>45138</v>
      </c>
      <c r="AF636" s="23">
        <v>45140</v>
      </c>
      <c r="AG636" s="23">
        <v>45140</v>
      </c>
      <c r="AH636" s="26">
        <v>45147</v>
      </c>
      <c r="AI636" s="25">
        <v>54</v>
      </c>
      <c r="AJ636" s="25">
        <v>18</v>
      </c>
      <c r="AK636" s="25">
        <v>26</v>
      </c>
      <c r="AL636" s="25" t="s">
        <v>15</v>
      </c>
      <c r="AM636" s="25" t="s">
        <v>4587</v>
      </c>
      <c r="AN636" s="25">
        <v>9</v>
      </c>
      <c r="AO636" s="27"/>
      <c r="AP636" s="25" t="s">
        <v>82</v>
      </c>
      <c r="AQ636" s="25" t="s">
        <v>82</v>
      </c>
      <c r="AR636" s="25" t="s">
        <v>60</v>
      </c>
      <c r="AS636" s="25" t="s">
        <v>55</v>
      </c>
      <c r="AT636" s="25" t="s">
        <v>61</v>
      </c>
      <c r="AU636" s="25" t="s">
        <v>62</v>
      </c>
      <c r="AV636" s="25" t="s">
        <v>63</v>
      </c>
      <c r="AW636" s="25" t="s">
        <v>63</v>
      </c>
      <c r="AX636" s="25" t="s">
        <v>63</v>
      </c>
      <c r="AY636" s="25" t="s">
        <v>64</v>
      </c>
      <c r="AZ636" s="25" t="s">
        <v>3822</v>
      </c>
      <c r="BA636" s="26">
        <v>45148</v>
      </c>
      <c r="BB636" s="25">
        <v>8</v>
      </c>
      <c r="BC636" s="25">
        <v>2023</v>
      </c>
      <c r="BD636" s="25" t="s">
        <v>63</v>
      </c>
      <c r="BE636" s="25" t="s">
        <v>63</v>
      </c>
      <c r="BF636" s="25" t="s">
        <v>63</v>
      </c>
      <c r="BG636" s="25" t="s">
        <v>64</v>
      </c>
      <c r="BH636" s="27" t="s">
        <v>4513</v>
      </c>
      <c r="BI636" s="27" t="s">
        <v>4513</v>
      </c>
      <c r="BJ636" s="27"/>
      <c r="BK636" s="27"/>
      <c r="BL636" s="25" t="s">
        <v>4513</v>
      </c>
      <c r="BM636" s="27" t="s">
        <v>4513</v>
      </c>
      <c r="BN636" s="27" t="s">
        <v>4513</v>
      </c>
      <c r="BO636" s="27"/>
      <c r="BP636" s="27"/>
      <c r="BQ636" s="25" t="s">
        <v>64</v>
      </c>
      <c r="BR636" s="27"/>
      <c r="BS636" s="27"/>
      <c r="BT636" s="25">
        <v>54</v>
      </c>
      <c r="BU636" s="27"/>
      <c r="BV636" s="25"/>
      <c r="BW636" s="25"/>
      <c r="BX636" s="25">
        <v>2023</v>
      </c>
      <c r="BY636" s="95" t="str">
        <f>IFERROR(
IF(OR(AZ636="anulado",AZ636="stand by"),CONCATENATE(AZ636,": ",AT636),
IF(OR(YEAR(BA636)=2022,YEAR(BA636)=2023),CONCATENATE("Se activó en ",YEAR(BA636)),
IF(AND(OR(AZ636="En proceso",AZ636="facturando"),AND(AV636="-",BA636="")),"Por revisar",
IF(BA636="",IF(AV636="NUEVAS",CONCATENATE("Estado: ",AZ636,", ",AV636),
IF(AX636=Meses!$A$3,"Por revisar",
IF(AT636="","Sin registro","En programación Frcst."))),"En programación")))),
"Error")</f>
        <v>Se activó en 2023</v>
      </c>
      <c r="BZ636" s="14" t="str">
        <f t="shared" si="27"/>
        <v/>
      </c>
      <c r="CA636" s="95" t="str">
        <f>IF(BY636="En programación Frcst.",VLOOKUP(AX636,Meses!$A$1:$H$14,3+HLOOKUP(Cronograma!AV636,Meses!$D$1:$G$2,2,FALSE),FALSE),
IF(BY636="En programación",BA636,""))</f>
        <v/>
      </c>
      <c r="CB636" s="95" t="str">
        <f t="shared" si="28"/>
        <v/>
      </c>
      <c r="CC636" s="91" t="str">
        <f>IFERROR(
(VLOOKUP(MONTH(CA636),Meses!$B$3:$C$14,2,FALSE)-DAY(CA636))/VLOOKUP(MONTH(CA636),Meses!$B$3:$C$14,2,FALSE)*CD636,
"")</f>
        <v/>
      </c>
      <c r="CD636" s="92">
        <f t="shared" si="29"/>
        <v>2887</v>
      </c>
    </row>
    <row r="637" spans="1:82" ht="47.4" thickBot="1" x14ac:dyDescent="0.6">
      <c r="A637" s="19" t="s">
        <v>1652</v>
      </c>
      <c r="B637" s="19" t="s">
        <v>1665</v>
      </c>
      <c r="C637" s="19" t="s">
        <v>1666</v>
      </c>
      <c r="D637" s="19" t="s">
        <v>53</v>
      </c>
      <c r="E637" s="21">
        <v>45093</v>
      </c>
      <c r="F637" s="21">
        <v>45153.570613425924</v>
      </c>
      <c r="G637" s="21">
        <v>45103</v>
      </c>
      <c r="H637" s="21">
        <v>45121</v>
      </c>
      <c r="I637" s="21">
        <v>45147</v>
      </c>
      <c r="J637" s="21">
        <v>45147</v>
      </c>
      <c r="K637" s="119" t="s">
        <v>4585</v>
      </c>
      <c r="L637" s="49">
        <v>2023072957</v>
      </c>
      <c r="M637" s="21">
        <v>45131</v>
      </c>
      <c r="N637" s="21">
        <v>45148</v>
      </c>
      <c r="O637" s="19" t="s">
        <v>54</v>
      </c>
      <c r="P637" s="19" t="s">
        <v>54</v>
      </c>
      <c r="Q637" s="49" t="s">
        <v>55</v>
      </c>
      <c r="R637" s="49">
        <v>2115</v>
      </c>
      <c r="S637" s="19" t="s">
        <v>4617</v>
      </c>
      <c r="T637" s="19" t="s">
        <v>4617</v>
      </c>
      <c r="U637" s="19" t="e">
        <v>#NAME?</v>
      </c>
      <c r="V637" s="19" t="s">
        <v>80</v>
      </c>
      <c r="W637" s="19" t="s">
        <v>68</v>
      </c>
      <c r="X637" s="23">
        <v>45133</v>
      </c>
      <c r="Y637" s="23">
        <v>45140</v>
      </c>
      <c r="Z637" s="23">
        <v>45133</v>
      </c>
      <c r="AA637" s="23">
        <v>45133</v>
      </c>
      <c r="AB637" s="19" t="s">
        <v>58</v>
      </c>
      <c r="AC637" s="23">
        <v>45136</v>
      </c>
      <c r="AD637" s="19" t="s">
        <v>58</v>
      </c>
      <c r="AE637" s="23">
        <v>45138</v>
      </c>
      <c r="AF637" s="23">
        <v>45140</v>
      </c>
      <c r="AG637" s="23">
        <v>45140</v>
      </c>
      <c r="AH637" s="21">
        <v>45147</v>
      </c>
      <c r="AI637" s="19">
        <v>54</v>
      </c>
      <c r="AJ637" s="19">
        <v>18</v>
      </c>
      <c r="AK637" s="19">
        <v>26</v>
      </c>
      <c r="AL637" s="19" t="s">
        <v>15</v>
      </c>
      <c r="AM637" s="19" t="s">
        <v>4587</v>
      </c>
      <c r="AN637" s="19">
        <v>9</v>
      </c>
      <c r="AO637" s="22"/>
      <c r="AP637" s="19" t="s">
        <v>82</v>
      </c>
      <c r="AQ637" s="19" t="s">
        <v>82</v>
      </c>
      <c r="AR637" s="19" t="s">
        <v>60</v>
      </c>
      <c r="AS637" s="19" t="s">
        <v>55</v>
      </c>
      <c r="AT637" s="19" t="s">
        <v>61</v>
      </c>
      <c r="AU637" s="19" t="s">
        <v>62</v>
      </c>
      <c r="AV637" s="19" t="s">
        <v>63</v>
      </c>
      <c r="AW637" s="19" t="s">
        <v>63</v>
      </c>
      <c r="AX637" s="19" t="s">
        <v>63</v>
      </c>
      <c r="AY637" s="19" t="s">
        <v>64</v>
      </c>
      <c r="AZ637" s="19" t="s">
        <v>3822</v>
      </c>
      <c r="BA637" s="21">
        <v>45148</v>
      </c>
      <c r="BB637" s="19">
        <v>8</v>
      </c>
      <c r="BC637" s="19">
        <v>2023</v>
      </c>
      <c r="BD637" s="19" t="s">
        <v>63</v>
      </c>
      <c r="BE637" s="19" t="s">
        <v>63</v>
      </c>
      <c r="BF637" s="19" t="s">
        <v>63</v>
      </c>
      <c r="BG637" s="19" t="s">
        <v>64</v>
      </c>
      <c r="BH637" s="22" t="s">
        <v>4513</v>
      </c>
      <c r="BI637" s="22" t="s">
        <v>4513</v>
      </c>
      <c r="BJ637" s="22"/>
      <c r="BK637" s="22"/>
      <c r="BL637" s="19" t="s">
        <v>4513</v>
      </c>
      <c r="BM637" s="22" t="s">
        <v>4513</v>
      </c>
      <c r="BN637" s="22" t="s">
        <v>4513</v>
      </c>
      <c r="BO637" s="22"/>
      <c r="BP637" s="22"/>
      <c r="BQ637" s="19" t="s">
        <v>64</v>
      </c>
      <c r="BR637" s="22"/>
      <c r="BS637" s="22"/>
      <c r="BT637" s="19">
        <v>54</v>
      </c>
      <c r="BU637" s="22"/>
      <c r="BV637" s="19"/>
      <c r="BW637" s="19"/>
      <c r="BX637" s="19">
        <v>2023</v>
      </c>
      <c r="BY637" s="95" t="str">
        <f>IFERROR(
IF(OR(AZ637="anulado",AZ637="stand by"),CONCATENATE(AZ637,": ",AT637),
IF(OR(YEAR(BA637)=2022,YEAR(BA637)=2023),CONCATENATE("Se activó en ",YEAR(BA637)),
IF(AND(OR(AZ637="En proceso",AZ637="facturando"),AND(AV637="-",BA637="")),"Por revisar",
IF(BA637="",IF(AV637="NUEVAS",CONCATENATE("Estado: ",AZ637,", ",AV637),
IF(AX637=Meses!$A$3,"Por revisar",
IF(AT637="","Sin registro","En programación Frcst."))),"En programación")))),
"Error")</f>
        <v>Se activó en 2023</v>
      </c>
      <c r="BZ637" s="14" t="str">
        <f t="shared" si="27"/>
        <v/>
      </c>
      <c r="CA637" s="95" t="str">
        <f>IF(BY637="En programación Frcst.",VLOOKUP(AX637,Meses!$A$1:$H$14,3+HLOOKUP(Cronograma!AV637,Meses!$D$1:$G$2,2,FALSE),FALSE),
IF(BY637="En programación",BA637,""))</f>
        <v/>
      </c>
      <c r="CB637" s="95" t="str">
        <f t="shared" si="28"/>
        <v/>
      </c>
      <c r="CC637" s="91" t="str">
        <f>IFERROR(
(VLOOKUP(MONTH(CA637),Meses!$B$3:$C$14,2,FALSE)-DAY(CA637))/VLOOKUP(MONTH(CA637),Meses!$B$3:$C$14,2,FALSE)*CD637,
"")</f>
        <v/>
      </c>
      <c r="CD637" s="92">
        <f t="shared" si="29"/>
        <v>2115</v>
      </c>
    </row>
    <row r="638" spans="1:82" ht="47.4" thickBot="1" x14ac:dyDescent="0.6">
      <c r="A638" s="25" t="s">
        <v>1652</v>
      </c>
      <c r="B638" s="25" t="s">
        <v>1667</v>
      </c>
      <c r="C638" s="25" t="s">
        <v>1668</v>
      </c>
      <c r="D638" s="25" t="s">
        <v>53</v>
      </c>
      <c r="E638" s="26">
        <v>45093</v>
      </c>
      <c r="F638" s="26">
        <v>45153.571909722217</v>
      </c>
      <c r="G638" s="26">
        <v>45103</v>
      </c>
      <c r="H638" s="26">
        <v>45121</v>
      </c>
      <c r="I638" s="21">
        <v>45147</v>
      </c>
      <c r="J638" s="21">
        <v>45147</v>
      </c>
      <c r="K638" s="119" t="s">
        <v>4585</v>
      </c>
      <c r="L638" s="49">
        <v>2023072918</v>
      </c>
      <c r="M638" s="21">
        <v>45131</v>
      </c>
      <c r="N638" s="21">
        <v>45148</v>
      </c>
      <c r="O638" s="19" t="s">
        <v>54</v>
      </c>
      <c r="P638" s="19" t="s">
        <v>54</v>
      </c>
      <c r="Q638" s="49" t="s">
        <v>55</v>
      </c>
      <c r="R638" s="49">
        <v>716</v>
      </c>
      <c r="S638" s="25" t="s">
        <v>4617</v>
      </c>
      <c r="T638" s="25" t="s">
        <v>4617</v>
      </c>
      <c r="U638" s="25" t="e">
        <v>#NAME?</v>
      </c>
      <c r="V638" s="25" t="s">
        <v>80</v>
      </c>
      <c r="W638" s="25" t="s">
        <v>68</v>
      </c>
      <c r="X638" s="23">
        <v>45133</v>
      </c>
      <c r="Y638" s="23">
        <v>45140</v>
      </c>
      <c r="Z638" s="23">
        <v>45133</v>
      </c>
      <c r="AA638" s="23">
        <v>45133</v>
      </c>
      <c r="AB638" s="25" t="s">
        <v>58</v>
      </c>
      <c r="AC638" s="23">
        <v>45136</v>
      </c>
      <c r="AD638" s="25" t="s">
        <v>58</v>
      </c>
      <c r="AE638" s="23">
        <v>45138</v>
      </c>
      <c r="AF638" s="23">
        <v>45140</v>
      </c>
      <c r="AG638" s="23">
        <v>45140</v>
      </c>
      <c r="AH638" s="26">
        <v>45147</v>
      </c>
      <c r="AI638" s="25">
        <v>54</v>
      </c>
      <c r="AJ638" s="25">
        <v>18</v>
      </c>
      <c r="AK638" s="25">
        <v>26</v>
      </c>
      <c r="AL638" s="25" t="s">
        <v>15</v>
      </c>
      <c r="AM638" s="25" t="s">
        <v>4587</v>
      </c>
      <c r="AN638" s="25">
        <v>9</v>
      </c>
      <c r="AO638" s="27"/>
      <c r="AP638" s="25" t="s">
        <v>82</v>
      </c>
      <c r="AQ638" s="25" t="s">
        <v>82</v>
      </c>
      <c r="AR638" s="25" t="s">
        <v>60</v>
      </c>
      <c r="AS638" s="25" t="s">
        <v>55</v>
      </c>
      <c r="AT638" s="25" t="s">
        <v>61</v>
      </c>
      <c r="AU638" s="25" t="s">
        <v>62</v>
      </c>
      <c r="AV638" s="25" t="s">
        <v>63</v>
      </c>
      <c r="AW638" s="25" t="s">
        <v>63</v>
      </c>
      <c r="AX638" s="25" t="s">
        <v>63</v>
      </c>
      <c r="AY638" s="25" t="s">
        <v>64</v>
      </c>
      <c r="AZ638" s="25" t="s">
        <v>3822</v>
      </c>
      <c r="BA638" s="26">
        <v>45148</v>
      </c>
      <c r="BB638" s="25">
        <v>8</v>
      </c>
      <c r="BC638" s="25">
        <v>2023</v>
      </c>
      <c r="BD638" s="25" t="s">
        <v>63</v>
      </c>
      <c r="BE638" s="25" t="s">
        <v>63</v>
      </c>
      <c r="BF638" s="25" t="s">
        <v>63</v>
      </c>
      <c r="BG638" s="25" t="s">
        <v>64</v>
      </c>
      <c r="BH638" s="27" t="s">
        <v>4513</v>
      </c>
      <c r="BI638" s="27" t="s">
        <v>4513</v>
      </c>
      <c r="BJ638" s="27"/>
      <c r="BK638" s="27"/>
      <c r="BL638" s="25" t="s">
        <v>4513</v>
      </c>
      <c r="BM638" s="27" t="s">
        <v>4513</v>
      </c>
      <c r="BN638" s="27" t="s">
        <v>4513</v>
      </c>
      <c r="BO638" s="27"/>
      <c r="BP638" s="27"/>
      <c r="BQ638" s="25" t="s">
        <v>64</v>
      </c>
      <c r="BR638" s="27"/>
      <c r="BS638" s="27"/>
      <c r="BT638" s="25">
        <v>54</v>
      </c>
      <c r="BU638" s="27"/>
      <c r="BV638" s="25"/>
      <c r="BW638" s="25"/>
      <c r="BX638" s="25">
        <v>2023</v>
      </c>
      <c r="BY638" s="95" t="str">
        <f>IFERROR(
IF(OR(AZ638="anulado",AZ638="stand by"),CONCATENATE(AZ638,": ",AT638),
IF(OR(YEAR(BA638)=2022,YEAR(BA638)=2023),CONCATENATE("Se activó en ",YEAR(BA638)),
IF(AND(OR(AZ638="En proceso",AZ638="facturando"),AND(AV638="-",BA638="")),"Por revisar",
IF(BA638="",IF(AV638="NUEVAS",CONCATENATE("Estado: ",AZ638,", ",AV638),
IF(AX638=Meses!$A$3,"Por revisar",
IF(AT638="","Sin registro","En programación Frcst."))),"En programación")))),
"Error")</f>
        <v>Se activó en 2023</v>
      </c>
      <c r="BZ638" s="14" t="str">
        <f t="shared" si="27"/>
        <v/>
      </c>
      <c r="CA638" s="95" t="str">
        <f>IF(BY638="En programación Frcst.",VLOOKUP(AX638,Meses!$A$1:$H$14,3+HLOOKUP(Cronograma!AV638,Meses!$D$1:$G$2,2,FALSE),FALSE),
IF(BY638="En programación",BA638,""))</f>
        <v/>
      </c>
      <c r="CB638" s="95" t="str">
        <f t="shared" si="28"/>
        <v/>
      </c>
      <c r="CC638" s="91" t="str">
        <f>IFERROR(
(VLOOKUP(MONTH(CA638),Meses!$B$3:$C$14,2,FALSE)-DAY(CA638))/VLOOKUP(MONTH(CA638),Meses!$B$3:$C$14,2,FALSE)*CD638,
"")</f>
        <v/>
      </c>
      <c r="CD638" s="92">
        <f t="shared" si="29"/>
        <v>716</v>
      </c>
    </row>
    <row r="639" spans="1:82" ht="47.4" thickBot="1" x14ac:dyDescent="0.6">
      <c r="A639" s="19" t="s">
        <v>1652</v>
      </c>
      <c r="B639" s="19" t="s">
        <v>1669</v>
      </c>
      <c r="C639" s="19" t="s">
        <v>1670</v>
      </c>
      <c r="D639" s="19" t="s">
        <v>53</v>
      </c>
      <c r="E639" s="21">
        <v>45093</v>
      </c>
      <c r="F639" s="21">
        <v>45153.571284722217</v>
      </c>
      <c r="G639" s="21">
        <v>45103</v>
      </c>
      <c r="H639" s="21">
        <v>45121</v>
      </c>
      <c r="I639" s="21">
        <v>45147</v>
      </c>
      <c r="J639" s="21">
        <v>45147</v>
      </c>
      <c r="K639" s="119" t="s">
        <v>4585</v>
      </c>
      <c r="L639" s="49">
        <v>2023072969</v>
      </c>
      <c r="M639" s="21">
        <v>45131</v>
      </c>
      <c r="N639" s="21">
        <v>45148</v>
      </c>
      <c r="O639" s="19" t="s">
        <v>54</v>
      </c>
      <c r="P639" s="19" t="s">
        <v>54</v>
      </c>
      <c r="Q639" s="49" t="s">
        <v>55</v>
      </c>
      <c r="R639" s="49">
        <v>1865</v>
      </c>
      <c r="S639" s="19" t="s">
        <v>4617</v>
      </c>
      <c r="T639" s="19" t="s">
        <v>4617</v>
      </c>
      <c r="U639" s="19" t="e">
        <v>#NAME?</v>
      </c>
      <c r="V639" s="19" t="s">
        <v>80</v>
      </c>
      <c r="W639" s="19" t="s">
        <v>68</v>
      </c>
      <c r="X639" s="23">
        <v>45133</v>
      </c>
      <c r="Y639" s="23">
        <v>45140</v>
      </c>
      <c r="Z639" s="23">
        <v>45133</v>
      </c>
      <c r="AA639" s="23">
        <v>45133</v>
      </c>
      <c r="AB639" s="19" t="s">
        <v>58</v>
      </c>
      <c r="AC639" s="23">
        <v>45136</v>
      </c>
      <c r="AD639" s="19" t="s">
        <v>58</v>
      </c>
      <c r="AE639" s="23">
        <v>45138</v>
      </c>
      <c r="AF639" s="23">
        <v>45140</v>
      </c>
      <c r="AG639" s="23">
        <v>45140</v>
      </c>
      <c r="AH639" s="21">
        <v>45147</v>
      </c>
      <c r="AI639" s="19">
        <v>54</v>
      </c>
      <c r="AJ639" s="19">
        <v>18</v>
      </c>
      <c r="AK639" s="19">
        <v>26</v>
      </c>
      <c r="AL639" s="19" t="s">
        <v>15</v>
      </c>
      <c r="AM639" s="19" t="s">
        <v>4587</v>
      </c>
      <c r="AN639" s="19">
        <v>9</v>
      </c>
      <c r="AO639" s="22"/>
      <c r="AP639" s="19" t="s">
        <v>82</v>
      </c>
      <c r="AQ639" s="19" t="s">
        <v>82</v>
      </c>
      <c r="AR639" s="19" t="s">
        <v>60</v>
      </c>
      <c r="AS639" s="19" t="s">
        <v>55</v>
      </c>
      <c r="AT639" s="19" t="s">
        <v>61</v>
      </c>
      <c r="AU639" s="19" t="s">
        <v>62</v>
      </c>
      <c r="AV639" s="19" t="s">
        <v>63</v>
      </c>
      <c r="AW639" s="19" t="s">
        <v>63</v>
      </c>
      <c r="AX639" s="19" t="s">
        <v>63</v>
      </c>
      <c r="AY639" s="19" t="s">
        <v>64</v>
      </c>
      <c r="AZ639" s="19" t="s">
        <v>3822</v>
      </c>
      <c r="BA639" s="21">
        <v>45148</v>
      </c>
      <c r="BB639" s="19">
        <v>8</v>
      </c>
      <c r="BC639" s="19">
        <v>2023</v>
      </c>
      <c r="BD639" s="19" t="s">
        <v>63</v>
      </c>
      <c r="BE639" s="19" t="s">
        <v>63</v>
      </c>
      <c r="BF639" s="19" t="s">
        <v>63</v>
      </c>
      <c r="BG639" s="19" t="s">
        <v>64</v>
      </c>
      <c r="BH639" s="22" t="s">
        <v>4513</v>
      </c>
      <c r="BI639" s="22" t="s">
        <v>4513</v>
      </c>
      <c r="BJ639" s="22"/>
      <c r="BK639" s="22"/>
      <c r="BL639" s="19" t="s">
        <v>4513</v>
      </c>
      <c r="BM639" s="22" t="s">
        <v>4513</v>
      </c>
      <c r="BN639" s="22" t="s">
        <v>4513</v>
      </c>
      <c r="BO639" s="22"/>
      <c r="BP639" s="22"/>
      <c r="BQ639" s="19" t="s">
        <v>64</v>
      </c>
      <c r="BR639" s="22"/>
      <c r="BS639" s="22"/>
      <c r="BT639" s="19">
        <v>54</v>
      </c>
      <c r="BU639" s="22"/>
      <c r="BV639" s="19"/>
      <c r="BW639" s="19"/>
      <c r="BX639" s="19">
        <v>2023</v>
      </c>
      <c r="BY639" s="95" t="str">
        <f>IFERROR(
IF(OR(AZ639="anulado",AZ639="stand by"),CONCATENATE(AZ639,": ",AT639),
IF(OR(YEAR(BA639)=2022,YEAR(BA639)=2023),CONCATENATE("Se activó en ",YEAR(BA639)),
IF(AND(OR(AZ639="En proceso",AZ639="facturando"),AND(AV639="-",BA639="")),"Por revisar",
IF(BA639="",IF(AV639="NUEVAS",CONCATENATE("Estado: ",AZ639,", ",AV639),
IF(AX639=Meses!$A$3,"Por revisar",
IF(AT639="","Sin registro","En programación Frcst."))),"En programación")))),
"Error")</f>
        <v>Se activó en 2023</v>
      </c>
      <c r="BZ639" s="14" t="str">
        <f t="shared" si="27"/>
        <v/>
      </c>
      <c r="CA639" s="95" t="str">
        <f>IF(BY639="En programación Frcst.",VLOOKUP(AX639,Meses!$A$1:$H$14,3+HLOOKUP(Cronograma!AV639,Meses!$D$1:$G$2,2,FALSE),FALSE),
IF(BY639="En programación",BA639,""))</f>
        <v/>
      </c>
      <c r="CB639" s="95" t="str">
        <f t="shared" si="28"/>
        <v/>
      </c>
      <c r="CC639" s="91" t="str">
        <f>IFERROR(
(VLOOKUP(MONTH(CA639),Meses!$B$3:$C$14,2,FALSE)-DAY(CA639))/VLOOKUP(MONTH(CA639),Meses!$B$3:$C$14,2,FALSE)*CD639,
"")</f>
        <v/>
      </c>
      <c r="CD639" s="92">
        <f t="shared" si="29"/>
        <v>1865</v>
      </c>
    </row>
    <row r="640" spans="1:82" ht="47.4" thickBot="1" x14ac:dyDescent="0.6">
      <c r="A640" s="25" t="s">
        <v>1652</v>
      </c>
      <c r="B640" s="25" t="s">
        <v>1671</v>
      </c>
      <c r="C640" s="25" t="s">
        <v>1672</v>
      </c>
      <c r="D640" s="25" t="s">
        <v>53</v>
      </c>
      <c r="E640" s="26">
        <v>45093</v>
      </c>
      <c r="F640" s="26">
        <v>45153.570925925917</v>
      </c>
      <c r="G640" s="26">
        <v>45103</v>
      </c>
      <c r="H640" s="26">
        <v>45121</v>
      </c>
      <c r="I640" s="21">
        <v>45148</v>
      </c>
      <c r="J640" s="21">
        <v>45148</v>
      </c>
      <c r="K640" s="119" t="s">
        <v>4585</v>
      </c>
      <c r="L640" s="49">
        <v>2023073179</v>
      </c>
      <c r="M640" s="21">
        <v>45131</v>
      </c>
      <c r="N640" s="21">
        <v>45148</v>
      </c>
      <c r="O640" s="19" t="s">
        <v>54</v>
      </c>
      <c r="P640" s="19" t="s">
        <v>54</v>
      </c>
      <c r="Q640" s="49" t="s">
        <v>55</v>
      </c>
      <c r="R640" s="49">
        <v>232</v>
      </c>
      <c r="S640" s="25" t="s">
        <v>4617</v>
      </c>
      <c r="T640" s="25" t="s">
        <v>4617</v>
      </c>
      <c r="U640" s="25" t="e">
        <v>#NAME?</v>
      </c>
      <c r="V640" s="25" t="s">
        <v>80</v>
      </c>
      <c r="W640" s="25" t="s">
        <v>68</v>
      </c>
      <c r="X640" s="23">
        <v>45134</v>
      </c>
      <c r="Y640" s="23">
        <v>45141</v>
      </c>
      <c r="Z640" s="23">
        <v>45134</v>
      </c>
      <c r="AA640" s="23">
        <v>45134</v>
      </c>
      <c r="AB640" s="25" t="s">
        <v>58</v>
      </c>
      <c r="AC640" s="23">
        <v>45137</v>
      </c>
      <c r="AD640" s="25" t="s">
        <v>58</v>
      </c>
      <c r="AE640" s="23">
        <v>45139</v>
      </c>
      <c r="AF640" s="23">
        <v>45141</v>
      </c>
      <c r="AG640" s="23">
        <v>45141</v>
      </c>
      <c r="AH640" s="26">
        <v>45148</v>
      </c>
      <c r="AI640" s="25">
        <v>55</v>
      </c>
      <c r="AJ640" s="25">
        <v>18</v>
      </c>
      <c r="AK640" s="25">
        <v>27</v>
      </c>
      <c r="AL640" s="25" t="s">
        <v>15</v>
      </c>
      <c r="AM640" s="25" t="s">
        <v>4587</v>
      </c>
      <c r="AN640" s="25">
        <v>10</v>
      </c>
      <c r="AO640" s="27"/>
      <c r="AP640" s="25" t="s">
        <v>82</v>
      </c>
      <c r="AQ640" s="25" t="s">
        <v>82</v>
      </c>
      <c r="AR640" s="25" t="s">
        <v>60</v>
      </c>
      <c r="AS640" s="25" t="s">
        <v>55</v>
      </c>
      <c r="AT640" s="25" t="s">
        <v>61</v>
      </c>
      <c r="AU640" s="25" t="s">
        <v>62</v>
      </c>
      <c r="AV640" s="25" t="s">
        <v>63</v>
      </c>
      <c r="AW640" s="25" t="s">
        <v>63</v>
      </c>
      <c r="AX640" s="25" t="s">
        <v>63</v>
      </c>
      <c r="AY640" s="25" t="s">
        <v>64</v>
      </c>
      <c r="AZ640" s="25" t="s">
        <v>3822</v>
      </c>
      <c r="BA640" s="26">
        <v>45148</v>
      </c>
      <c r="BB640" s="25">
        <v>8</v>
      </c>
      <c r="BC640" s="25">
        <v>2023</v>
      </c>
      <c r="BD640" s="25" t="s">
        <v>63</v>
      </c>
      <c r="BE640" s="25" t="s">
        <v>63</v>
      </c>
      <c r="BF640" s="25" t="s">
        <v>63</v>
      </c>
      <c r="BG640" s="25" t="s">
        <v>64</v>
      </c>
      <c r="BH640" s="27" t="s">
        <v>4513</v>
      </c>
      <c r="BI640" s="27" t="s">
        <v>4513</v>
      </c>
      <c r="BJ640" s="27"/>
      <c r="BK640" s="27"/>
      <c r="BL640" s="25" t="s">
        <v>4513</v>
      </c>
      <c r="BM640" s="27" t="s">
        <v>4513</v>
      </c>
      <c r="BN640" s="27" t="s">
        <v>4513</v>
      </c>
      <c r="BO640" s="27"/>
      <c r="BP640" s="27"/>
      <c r="BQ640" s="25" t="s">
        <v>64</v>
      </c>
      <c r="BR640" s="27"/>
      <c r="BS640" s="27"/>
      <c r="BT640" s="25">
        <v>55</v>
      </c>
      <c r="BU640" s="27"/>
      <c r="BV640" s="25"/>
      <c r="BW640" s="25"/>
      <c r="BX640" s="25">
        <v>2023</v>
      </c>
      <c r="BY640" s="95" t="str">
        <f>IFERROR(
IF(OR(AZ640="anulado",AZ640="stand by"),CONCATENATE(AZ640,": ",AT640),
IF(OR(YEAR(BA640)=2022,YEAR(BA640)=2023),CONCATENATE("Se activó en ",YEAR(BA640)),
IF(AND(OR(AZ640="En proceso",AZ640="facturando"),AND(AV640="-",BA640="")),"Por revisar",
IF(BA640="",IF(AV640="NUEVAS",CONCATENATE("Estado: ",AZ640,", ",AV640),
IF(AX640=Meses!$A$3,"Por revisar",
IF(AT640="","Sin registro","En programación Frcst."))),"En programación")))),
"Error")</f>
        <v>Se activó en 2023</v>
      </c>
      <c r="BZ640" s="14" t="str">
        <f t="shared" si="27"/>
        <v/>
      </c>
      <c r="CA640" s="95" t="str">
        <f>IF(BY640="En programación Frcst.",VLOOKUP(AX640,Meses!$A$1:$H$14,3+HLOOKUP(Cronograma!AV640,Meses!$D$1:$G$2,2,FALSE),FALSE),
IF(BY640="En programación",BA640,""))</f>
        <v/>
      </c>
      <c r="CB640" s="95" t="str">
        <f t="shared" si="28"/>
        <v/>
      </c>
      <c r="CC640" s="91" t="str">
        <f>IFERROR(
(VLOOKUP(MONTH(CA640),Meses!$B$3:$C$14,2,FALSE)-DAY(CA640))/VLOOKUP(MONTH(CA640),Meses!$B$3:$C$14,2,FALSE)*CD640,
"")</f>
        <v/>
      </c>
      <c r="CD640" s="92">
        <f t="shared" si="29"/>
        <v>232</v>
      </c>
    </row>
    <row r="641" spans="1:82" ht="47.4" thickBot="1" x14ac:dyDescent="0.6">
      <c r="A641" s="19" t="s">
        <v>1652</v>
      </c>
      <c r="B641" s="19" t="s">
        <v>1673</v>
      </c>
      <c r="C641" s="19" t="s">
        <v>1674</v>
      </c>
      <c r="D641" s="19" t="s">
        <v>53</v>
      </c>
      <c r="E641" s="21">
        <v>45093</v>
      </c>
      <c r="F641" s="21">
        <v>45153.571643518517</v>
      </c>
      <c r="G641" s="21">
        <v>45103</v>
      </c>
      <c r="H641" s="21">
        <v>45121</v>
      </c>
      <c r="I641" s="21">
        <v>45148</v>
      </c>
      <c r="J641" s="21">
        <v>45148</v>
      </c>
      <c r="K641" s="119" t="s">
        <v>4585</v>
      </c>
      <c r="L641" s="49">
        <v>2023073011</v>
      </c>
      <c r="M641" s="21">
        <v>45131</v>
      </c>
      <c r="N641" s="21">
        <v>45155</v>
      </c>
      <c r="O641" s="19" t="s">
        <v>54</v>
      </c>
      <c r="P641" s="19" t="s">
        <v>54</v>
      </c>
      <c r="Q641" s="49" t="s">
        <v>55</v>
      </c>
      <c r="R641" s="49">
        <v>1992</v>
      </c>
      <c r="S641" s="19" t="s">
        <v>4617</v>
      </c>
      <c r="T641" s="19" t="s">
        <v>4617</v>
      </c>
      <c r="U641" s="19" t="e">
        <v>#NAME?</v>
      </c>
      <c r="V641" s="19" t="s">
        <v>80</v>
      </c>
      <c r="W641" s="19" t="s">
        <v>68</v>
      </c>
      <c r="X641" s="23">
        <v>45134</v>
      </c>
      <c r="Y641" s="23">
        <v>45141</v>
      </c>
      <c r="Z641" s="23">
        <v>45134</v>
      </c>
      <c r="AA641" s="23">
        <v>45134</v>
      </c>
      <c r="AB641" s="19" t="s">
        <v>58</v>
      </c>
      <c r="AC641" s="23">
        <v>45137</v>
      </c>
      <c r="AD641" s="19" t="s">
        <v>58</v>
      </c>
      <c r="AE641" s="23">
        <v>45139</v>
      </c>
      <c r="AF641" s="23">
        <v>45141</v>
      </c>
      <c r="AG641" s="23">
        <v>45141</v>
      </c>
      <c r="AH641" s="21">
        <v>45148</v>
      </c>
      <c r="AI641" s="19">
        <v>55</v>
      </c>
      <c r="AJ641" s="19">
        <v>18</v>
      </c>
      <c r="AK641" s="19">
        <v>27</v>
      </c>
      <c r="AL641" s="19" t="s">
        <v>15</v>
      </c>
      <c r="AM641" s="19" t="s">
        <v>4587</v>
      </c>
      <c r="AN641" s="19">
        <v>10</v>
      </c>
      <c r="AO641" s="22"/>
      <c r="AP641" s="19" t="s">
        <v>82</v>
      </c>
      <c r="AQ641" s="19" t="s">
        <v>82</v>
      </c>
      <c r="AR641" s="19" t="s">
        <v>60</v>
      </c>
      <c r="AS641" s="19" t="s">
        <v>55</v>
      </c>
      <c r="AT641" s="19" t="s">
        <v>61</v>
      </c>
      <c r="AU641" s="19" t="s">
        <v>62</v>
      </c>
      <c r="AV641" s="19" t="s">
        <v>63</v>
      </c>
      <c r="AW641" s="19" t="s">
        <v>63</v>
      </c>
      <c r="AX641" s="19" t="s">
        <v>63</v>
      </c>
      <c r="AY641" s="19" t="s">
        <v>64</v>
      </c>
      <c r="AZ641" s="19" t="s">
        <v>3822</v>
      </c>
      <c r="BA641" s="21">
        <v>45155</v>
      </c>
      <c r="BB641" s="19">
        <v>8</v>
      </c>
      <c r="BC641" s="19">
        <v>2023</v>
      </c>
      <c r="BD641" s="19" t="s">
        <v>63</v>
      </c>
      <c r="BE641" s="19" t="s">
        <v>63</v>
      </c>
      <c r="BF641" s="19" t="s">
        <v>63</v>
      </c>
      <c r="BG641" s="19" t="s">
        <v>64</v>
      </c>
      <c r="BH641" s="22" t="s">
        <v>4513</v>
      </c>
      <c r="BI641" s="22" t="s">
        <v>4513</v>
      </c>
      <c r="BJ641" s="22"/>
      <c r="BK641" s="22"/>
      <c r="BL641" s="19" t="s">
        <v>4513</v>
      </c>
      <c r="BM641" s="22" t="s">
        <v>4513</v>
      </c>
      <c r="BN641" s="22" t="s">
        <v>4513</v>
      </c>
      <c r="BO641" s="22"/>
      <c r="BP641" s="22"/>
      <c r="BQ641" s="19" t="s">
        <v>64</v>
      </c>
      <c r="BR641" s="22"/>
      <c r="BS641" s="22"/>
      <c r="BT641" s="19">
        <v>55</v>
      </c>
      <c r="BU641" s="22"/>
      <c r="BV641" s="19"/>
      <c r="BW641" s="19"/>
      <c r="BX641" s="19">
        <v>2023</v>
      </c>
      <c r="BY641" s="95" t="str">
        <f>IFERROR(
IF(OR(AZ641="anulado",AZ641="stand by"),CONCATENATE(AZ641,": ",AT641),
IF(OR(YEAR(BA641)=2022,YEAR(BA641)=2023),CONCATENATE("Se activó en ",YEAR(BA641)),
IF(AND(OR(AZ641="En proceso",AZ641="facturando"),AND(AV641="-",BA641="")),"Por revisar",
IF(BA641="",IF(AV641="NUEVAS",CONCATENATE("Estado: ",AZ641,", ",AV641),
IF(AX641=Meses!$A$3,"Por revisar",
IF(AT641="","Sin registro","En programación Frcst."))),"En programación")))),
"Error")</f>
        <v>Se activó en 2023</v>
      </c>
      <c r="BZ641" s="14" t="str">
        <f t="shared" si="27"/>
        <v/>
      </c>
      <c r="CA641" s="95" t="str">
        <f>IF(BY641="En programación Frcst.",VLOOKUP(AX641,Meses!$A$1:$H$14,3+HLOOKUP(Cronograma!AV641,Meses!$D$1:$G$2,2,FALSE),FALSE),
IF(BY641="En programación",BA641,""))</f>
        <v/>
      </c>
      <c r="CB641" s="95" t="str">
        <f t="shared" si="28"/>
        <v/>
      </c>
      <c r="CC641" s="91" t="str">
        <f>IFERROR(
(VLOOKUP(MONTH(CA641),Meses!$B$3:$C$14,2,FALSE)-DAY(CA641))/VLOOKUP(MONTH(CA641),Meses!$B$3:$C$14,2,FALSE)*CD641,
"")</f>
        <v/>
      </c>
      <c r="CD641" s="92">
        <f t="shared" si="29"/>
        <v>1992</v>
      </c>
    </row>
    <row r="642" spans="1:82" ht="47.4" thickBot="1" x14ac:dyDescent="0.6">
      <c r="A642" s="25" t="s">
        <v>1652</v>
      </c>
      <c r="B642" s="25" t="s">
        <v>1675</v>
      </c>
      <c r="C642" s="25" t="s">
        <v>1676</v>
      </c>
      <c r="D642" s="25" t="s">
        <v>53</v>
      </c>
      <c r="E642" s="26">
        <v>45093</v>
      </c>
      <c r="F642" s="26">
        <v>45153.572951388887</v>
      </c>
      <c r="G642" s="26">
        <v>45103</v>
      </c>
      <c r="H642" s="26">
        <v>45121</v>
      </c>
      <c r="I642" s="21">
        <v>45147</v>
      </c>
      <c r="J642" s="21">
        <v>45147</v>
      </c>
      <c r="K642" s="119" t="s">
        <v>4585</v>
      </c>
      <c r="L642" s="49">
        <v>2023072884</v>
      </c>
      <c r="M642" s="21">
        <v>45131</v>
      </c>
      <c r="N642" s="21">
        <v>45148</v>
      </c>
      <c r="O642" s="19" t="s">
        <v>54</v>
      </c>
      <c r="P642" s="19" t="s">
        <v>54</v>
      </c>
      <c r="Q642" s="49" t="s">
        <v>55</v>
      </c>
      <c r="R642" s="49">
        <v>5939</v>
      </c>
      <c r="S642" s="25" t="s">
        <v>4617</v>
      </c>
      <c r="T642" s="25" t="s">
        <v>4617</v>
      </c>
      <c r="U642" s="25" t="e">
        <v>#NAME?</v>
      </c>
      <c r="V642" s="25" t="s">
        <v>80</v>
      </c>
      <c r="W642" s="25" t="s">
        <v>68</v>
      </c>
      <c r="X642" s="23">
        <v>45133</v>
      </c>
      <c r="Y642" s="23">
        <v>45140</v>
      </c>
      <c r="Z642" s="23">
        <v>45133</v>
      </c>
      <c r="AA642" s="23">
        <v>45133</v>
      </c>
      <c r="AB642" s="25" t="s">
        <v>58</v>
      </c>
      <c r="AC642" s="23">
        <v>45136</v>
      </c>
      <c r="AD642" s="25" t="s">
        <v>58</v>
      </c>
      <c r="AE642" s="23">
        <v>45138</v>
      </c>
      <c r="AF642" s="23">
        <v>45140</v>
      </c>
      <c r="AG642" s="23">
        <v>45140</v>
      </c>
      <c r="AH642" s="26">
        <v>45147</v>
      </c>
      <c r="AI642" s="25">
        <v>54</v>
      </c>
      <c r="AJ642" s="25">
        <v>18</v>
      </c>
      <c r="AK642" s="25">
        <v>26</v>
      </c>
      <c r="AL642" s="25" t="s">
        <v>15</v>
      </c>
      <c r="AM642" s="25" t="s">
        <v>4587</v>
      </c>
      <c r="AN642" s="25">
        <v>9</v>
      </c>
      <c r="AO642" s="27"/>
      <c r="AP642" s="25" t="s">
        <v>82</v>
      </c>
      <c r="AQ642" s="25" t="s">
        <v>82</v>
      </c>
      <c r="AR642" s="25" t="s">
        <v>60</v>
      </c>
      <c r="AS642" s="25" t="s">
        <v>55</v>
      </c>
      <c r="AT642" s="25" t="s">
        <v>61</v>
      </c>
      <c r="AU642" s="25" t="s">
        <v>62</v>
      </c>
      <c r="AV642" s="25" t="s">
        <v>63</v>
      </c>
      <c r="AW642" s="25" t="s">
        <v>63</v>
      </c>
      <c r="AX642" s="25" t="s">
        <v>63</v>
      </c>
      <c r="AY642" s="25" t="s">
        <v>64</v>
      </c>
      <c r="AZ642" s="25" t="s">
        <v>3822</v>
      </c>
      <c r="BA642" s="26">
        <v>45148</v>
      </c>
      <c r="BB642" s="25">
        <v>8</v>
      </c>
      <c r="BC642" s="25">
        <v>2023</v>
      </c>
      <c r="BD642" s="25" t="s">
        <v>63</v>
      </c>
      <c r="BE642" s="25" t="s">
        <v>63</v>
      </c>
      <c r="BF642" s="25" t="s">
        <v>63</v>
      </c>
      <c r="BG642" s="25" t="s">
        <v>64</v>
      </c>
      <c r="BH642" s="27" t="s">
        <v>4513</v>
      </c>
      <c r="BI642" s="27" t="s">
        <v>4513</v>
      </c>
      <c r="BJ642" s="27"/>
      <c r="BK642" s="27"/>
      <c r="BL642" s="25" t="s">
        <v>4513</v>
      </c>
      <c r="BM642" s="27" t="s">
        <v>4513</v>
      </c>
      <c r="BN642" s="27" t="s">
        <v>4513</v>
      </c>
      <c r="BO642" s="27"/>
      <c r="BP642" s="27"/>
      <c r="BQ642" s="25" t="s">
        <v>64</v>
      </c>
      <c r="BR642" s="27"/>
      <c r="BS642" s="27"/>
      <c r="BT642" s="25">
        <v>54</v>
      </c>
      <c r="BU642" s="27"/>
      <c r="BV642" s="25"/>
      <c r="BW642" s="25"/>
      <c r="BX642" s="25">
        <v>2023</v>
      </c>
      <c r="BY642" s="95" t="str">
        <f>IFERROR(
IF(OR(AZ642="anulado",AZ642="stand by"),CONCATENATE(AZ642,": ",AT642),
IF(OR(YEAR(BA642)=2022,YEAR(BA642)=2023),CONCATENATE("Se activó en ",YEAR(BA642)),
IF(AND(OR(AZ642="En proceso",AZ642="facturando"),AND(AV642="-",BA642="")),"Por revisar",
IF(BA642="",IF(AV642="NUEVAS",CONCATENATE("Estado: ",AZ642,", ",AV642),
IF(AX642=Meses!$A$3,"Por revisar",
IF(AT642="","Sin registro","En programación Frcst."))),"En programación")))),
"Error")</f>
        <v>Se activó en 2023</v>
      </c>
      <c r="BZ642" s="14" t="str">
        <f t="shared" si="27"/>
        <v/>
      </c>
      <c r="CA642" s="95" t="str">
        <f>IF(BY642="En programación Frcst.",VLOOKUP(AX642,Meses!$A$1:$H$14,3+HLOOKUP(Cronograma!AV642,Meses!$D$1:$G$2,2,FALSE),FALSE),
IF(BY642="En programación",BA642,""))</f>
        <v/>
      </c>
      <c r="CB642" s="95" t="str">
        <f t="shared" si="28"/>
        <v/>
      </c>
      <c r="CC642" s="91" t="str">
        <f>IFERROR(
(VLOOKUP(MONTH(CA642),Meses!$B$3:$C$14,2,FALSE)-DAY(CA642))/VLOOKUP(MONTH(CA642),Meses!$B$3:$C$14,2,FALSE)*CD642,
"")</f>
        <v/>
      </c>
      <c r="CD642" s="92">
        <f t="shared" si="29"/>
        <v>5939</v>
      </c>
    </row>
    <row r="643" spans="1:82" ht="63" thickBot="1" x14ac:dyDescent="0.6">
      <c r="A643" s="19" t="s">
        <v>1652</v>
      </c>
      <c r="B643" s="19" t="s">
        <v>1677</v>
      </c>
      <c r="C643" s="19" t="s">
        <v>1678</v>
      </c>
      <c r="D643" s="19" t="s">
        <v>144</v>
      </c>
      <c r="E643" s="21">
        <v>45093</v>
      </c>
      <c r="F643" s="21">
        <v>45111.439328703702</v>
      </c>
      <c r="G643" s="21">
        <v>45103</v>
      </c>
      <c r="H643" s="21">
        <v>45121</v>
      </c>
      <c r="I643" s="22"/>
      <c r="J643" s="22"/>
      <c r="K643" s="22">
        <v>0</v>
      </c>
      <c r="L643" s="50"/>
      <c r="M643" s="22"/>
      <c r="N643" s="22"/>
      <c r="O643" s="19" t="s">
        <v>54</v>
      </c>
      <c r="P643" s="19" t="s">
        <v>54</v>
      </c>
      <c r="Q643" s="49" t="s">
        <v>55</v>
      </c>
      <c r="R643" s="49">
        <v>2907</v>
      </c>
      <c r="S643" s="19" t="s">
        <v>145</v>
      </c>
      <c r="T643" s="19" t="s">
        <v>145</v>
      </c>
      <c r="U643" s="19" t="e">
        <v>#NAME?</v>
      </c>
      <c r="V643" s="19" t="s">
        <v>136</v>
      </c>
      <c r="W643" s="19" t="s">
        <v>155</v>
      </c>
      <c r="X643" s="23">
        <v>-19</v>
      </c>
      <c r="Y643" s="23">
        <v>-12</v>
      </c>
      <c r="Z643" s="23">
        <v>-19</v>
      </c>
      <c r="AA643" s="23">
        <v>-19</v>
      </c>
      <c r="AB643" s="19" t="s">
        <v>58</v>
      </c>
      <c r="AC643" s="23">
        <v>-16</v>
      </c>
      <c r="AD643" s="23">
        <v>-14</v>
      </c>
      <c r="AE643" s="23">
        <v>-9</v>
      </c>
      <c r="AF643" s="23">
        <v>-7</v>
      </c>
      <c r="AG643" s="23">
        <v>-7</v>
      </c>
      <c r="AH643" s="22">
        <v>0</v>
      </c>
      <c r="AI643" s="19">
        <v>-45093</v>
      </c>
      <c r="AJ643" s="19">
        <v>18</v>
      </c>
      <c r="AK643" s="19">
        <v>-45121</v>
      </c>
      <c r="AL643" s="19" t="s">
        <v>15</v>
      </c>
      <c r="AM643" s="22">
        <v>0</v>
      </c>
      <c r="AN643" s="22" t="s">
        <v>4513</v>
      </c>
      <c r="AO643" s="22"/>
      <c r="AP643" s="19" t="s">
        <v>82</v>
      </c>
      <c r="AQ643" s="19" t="s">
        <v>82</v>
      </c>
      <c r="AR643" s="19" t="s">
        <v>60</v>
      </c>
      <c r="AS643" s="19" t="s">
        <v>55</v>
      </c>
      <c r="AT643" s="19" t="s">
        <v>146</v>
      </c>
      <c r="AU643" s="19" t="s">
        <v>62</v>
      </c>
      <c r="AV643" s="19" t="s">
        <v>651</v>
      </c>
      <c r="AW643" s="19" t="s">
        <v>652</v>
      </c>
      <c r="AX643" s="19" t="s">
        <v>653</v>
      </c>
      <c r="AY643" s="19" t="s">
        <v>55</v>
      </c>
      <c r="AZ643" s="19" t="s">
        <v>3825</v>
      </c>
      <c r="BA643" s="22">
        <v>0</v>
      </c>
      <c r="BB643" s="22"/>
      <c r="BC643" s="22"/>
      <c r="BD643" s="19" t="s">
        <v>653</v>
      </c>
      <c r="BE643" s="19" t="s">
        <v>679</v>
      </c>
      <c r="BF643" s="19" t="s">
        <v>680</v>
      </c>
      <c r="BG643" s="19" t="s">
        <v>55</v>
      </c>
      <c r="BH643" s="19" t="s">
        <v>4513</v>
      </c>
      <c r="BI643" s="22" t="s">
        <v>4513</v>
      </c>
      <c r="BJ643" s="22"/>
      <c r="BK643" s="22"/>
      <c r="BL643" s="19" t="s">
        <v>4513</v>
      </c>
      <c r="BM643" s="32" t="s">
        <v>4513</v>
      </c>
      <c r="BN643" s="22" t="s">
        <v>4513</v>
      </c>
      <c r="BO643" s="19" t="s">
        <v>3826</v>
      </c>
      <c r="BP643" s="22"/>
      <c r="BQ643" s="19" t="s">
        <v>64</v>
      </c>
      <c r="BR643" s="22"/>
      <c r="BS643" s="22"/>
      <c r="BT643" s="22"/>
      <c r="BU643" s="19">
        <v>229</v>
      </c>
      <c r="BV643" s="19"/>
      <c r="BW643" s="19" t="s">
        <v>3823</v>
      </c>
      <c r="BX643" s="22"/>
      <c r="BY643" s="95" t="str">
        <f>IFERROR(
IF(OR(AZ643="anulado",AZ643="stand by"),CONCATENATE(AZ643,": ",AT643),
IF(OR(YEAR(BA643)=2022,YEAR(BA643)=2023),CONCATENATE("Se activó en ",YEAR(BA643)),
IF(AND(OR(AZ643="En proceso",AZ643="facturando"),AND(AV643="-",BA643="")),"Por revisar",
IF(BA643="",IF(AV643="NUEVAS",CONCATENATE("Estado: ",AZ643,", ",AV643),
IF(AX643=Meses!$A$3,"Por revisar",
IF(AT643="","Sin registro","En programación Frcst."))),"En programación")))),
"Error")</f>
        <v>stand by: Devolver Sales</v>
      </c>
      <c r="BZ643" s="14" t="str">
        <f t="shared" ref="BZ643:BZ706" si="30">IF(BY643="Por revisar",CONCATENATE("programación de act. ",AY643,", estado: ",AZ643,", Comercializador: ",O643,", Etapa: ",AT643),"")</f>
        <v/>
      </c>
      <c r="CA643" s="95" t="str">
        <f>IF(BY643="En programación Frcst.",VLOOKUP(AX643,Meses!$A$1:$H$14,3+HLOOKUP(Cronograma!AV643,Meses!$D$1:$G$2,2,FALSE),FALSE),
IF(BY643="En programación",BA643,""))</f>
        <v/>
      </c>
      <c r="CB643" s="95" t="str">
        <f t="shared" ref="CB643:CB706" si="31">IFERROR(CONCATENATE(YEAR(CA643),"/",MONTH(CA643)),"")</f>
        <v/>
      </c>
      <c r="CC643" s="91" t="str">
        <f>IFERROR(
(VLOOKUP(MONTH(CA643),Meses!$B$3:$C$14,2,FALSE)-DAY(CA643))/VLOOKUP(MONTH(CA643),Meses!$B$3:$C$14,2,FALSE)*CD643,
"")</f>
        <v/>
      </c>
      <c r="CD643" s="92">
        <f t="shared" ref="CD643:CD706" si="32">R643</f>
        <v>2907</v>
      </c>
    </row>
    <row r="644" spans="1:82" ht="47.4" thickBot="1" x14ac:dyDescent="0.6">
      <c r="A644" s="25" t="s">
        <v>1652</v>
      </c>
      <c r="B644" s="25" t="s">
        <v>1679</v>
      </c>
      <c r="C644" s="25" t="s">
        <v>1680</v>
      </c>
      <c r="D644" s="25" t="s">
        <v>53</v>
      </c>
      <c r="E644" s="26">
        <v>45093</v>
      </c>
      <c r="F644" s="26">
        <v>45153.572094907409</v>
      </c>
      <c r="G644" s="26">
        <v>45103</v>
      </c>
      <c r="H644" s="26">
        <v>45121</v>
      </c>
      <c r="I644" s="21">
        <v>45147</v>
      </c>
      <c r="J644" s="21">
        <v>45147</v>
      </c>
      <c r="K644" s="119" t="s">
        <v>4585</v>
      </c>
      <c r="L644" s="49">
        <v>2023072929</v>
      </c>
      <c r="M644" s="21">
        <v>45131</v>
      </c>
      <c r="N644" s="21">
        <v>45148</v>
      </c>
      <c r="O644" s="19" t="s">
        <v>54</v>
      </c>
      <c r="P644" s="19" t="s">
        <v>54</v>
      </c>
      <c r="Q644" s="49" t="s">
        <v>55</v>
      </c>
      <c r="R644" s="49">
        <v>1283</v>
      </c>
      <c r="S644" s="25" t="s">
        <v>4617</v>
      </c>
      <c r="T644" s="25" t="s">
        <v>4617</v>
      </c>
      <c r="U644" s="25" t="e">
        <v>#NAME?</v>
      </c>
      <c r="V644" s="25" t="s">
        <v>80</v>
      </c>
      <c r="W644" s="25" t="s">
        <v>68</v>
      </c>
      <c r="X644" s="23">
        <v>45133</v>
      </c>
      <c r="Y644" s="23">
        <v>45140</v>
      </c>
      <c r="Z644" s="23">
        <v>45133</v>
      </c>
      <c r="AA644" s="23">
        <v>45133</v>
      </c>
      <c r="AB644" s="25" t="s">
        <v>58</v>
      </c>
      <c r="AC644" s="23">
        <v>45136</v>
      </c>
      <c r="AD644" s="25" t="s">
        <v>58</v>
      </c>
      <c r="AE644" s="23">
        <v>45138</v>
      </c>
      <c r="AF644" s="23">
        <v>45140</v>
      </c>
      <c r="AG644" s="23">
        <v>45140</v>
      </c>
      <c r="AH644" s="26">
        <v>45147</v>
      </c>
      <c r="AI644" s="25">
        <v>54</v>
      </c>
      <c r="AJ644" s="25">
        <v>18</v>
      </c>
      <c r="AK644" s="25">
        <v>26</v>
      </c>
      <c r="AL644" s="25" t="s">
        <v>15</v>
      </c>
      <c r="AM644" s="25" t="s">
        <v>4587</v>
      </c>
      <c r="AN644" s="25">
        <v>9</v>
      </c>
      <c r="AO644" s="27"/>
      <c r="AP644" s="25" t="s">
        <v>82</v>
      </c>
      <c r="AQ644" s="25" t="s">
        <v>82</v>
      </c>
      <c r="AR644" s="25" t="s">
        <v>60</v>
      </c>
      <c r="AS644" s="25" t="s">
        <v>55</v>
      </c>
      <c r="AT644" s="25" t="s">
        <v>61</v>
      </c>
      <c r="AU644" s="25" t="s">
        <v>62</v>
      </c>
      <c r="AV644" s="25" t="s">
        <v>63</v>
      </c>
      <c r="AW644" s="25" t="s">
        <v>63</v>
      </c>
      <c r="AX644" s="25" t="s">
        <v>63</v>
      </c>
      <c r="AY644" s="25" t="s">
        <v>64</v>
      </c>
      <c r="AZ644" s="25" t="s">
        <v>3822</v>
      </c>
      <c r="BA644" s="26">
        <v>45148</v>
      </c>
      <c r="BB644" s="25">
        <v>8</v>
      </c>
      <c r="BC644" s="25">
        <v>2023</v>
      </c>
      <c r="BD644" s="25" t="s">
        <v>63</v>
      </c>
      <c r="BE644" s="25" t="s">
        <v>63</v>
      </c>
      <c r="BF644" s="25" t="s">
        <v>63</v>
      </c>
      <c r="BG644" s="25" t="s">
        <v>64</v>
      </c>
      <c r="BH644" s="27" t="s">
        <v>4513</v>
      </c>
      <c r="BI644" s="27" t="s">
        <v>4513</v>
      </c>
      <c r="BJ644" s="27"/>
      <c r="BK644" s="27"/>
      <c r="BL644" s="25" t="s">
        <v>4513</v>
      </c>
      <c r="BM644" s="27" t="s">
        <v>4513</v>
      </c>
      <c r="BN644" s="27" t="s">
        <v>4513</v>
      </c>
      <c r="BO644" s="27"/>
      <c r="BP644" s="27"/>
      <c r="BQ644" s="25" t="s">
        <v>64</v>
      </c>
      <c r="BR644" s="27"/>
      <c r="BS644" s="27"/>
      <c r="BT644" s="25">
        <v>54</v>
      </c>
      <c r="BU644" s="27"/>
      <c r="BV644" s="25"/>
      <c r="BW644" s="25"/>
      <c r="BX644" s="25">
        <v>2023</v>
      </c>
      <c r="BY644" s="95" t="str">
        <f>IFERROR(
IF(OR(AZ644="anulado",AZ644="stand by"),CONCATENATE(AZ644,": ",AT644),
IF(OR(YEAR(BA644)=2022,YEAR(BA644)=2023),CONCATENATE("Se activó en ",YEAR(BA644)),
IF(AND(OR(AZ644="En proceso",AZ644="facturando"),AND(AV644="-",BA644="")),"Por revisar",
IF(BA644="",IF(AV644="NUEVAS",CONCATENATE("Estado: ",AZ644,", ",AV644),
IF(AX644=Meses!$A$3,"Por revisar",
IF(AT644="","Sin registro","En programación Frcst."))),"En programación")))),
"Error")</f>
        <v>Se activó en 2023</v>
      </c>
      <c r="BZ644" s="14" t="str">
        <f t="shared" si="30"/>
        <v/>
      </c>
      <c r="CA644" s="95" t="str">
        <f>IF(BY644="En programación Frcst.",VLOOKUP(AX644,Meses!$A$1:$H$14,3+HLOOKUP(Cronograma!AV644,Meses!$D$1:$G$2,2,FALSE),FALSE),
IF(BY644="En programación",BA644,""))</f>
        <v/>
      </c>
      <c r="CB644" s="95" t="str">
        <f t="shared" si="31"/>
        <v/>
      </c>
      <c r="CC644" s="91" t="str">
        <f>IFERROR(
(VLOOKUP(MONTH(CA644),Meses!$B$3:$C$14,2,FALSE)-DAY(CA644))/VLOOKUP(MONTH(CA644),Meses!$B$3:$C$14,2,FALSE)*CD644,
"")</f>
        <v/>
      </c>
      <c r="CD644" s="92">
        <f t="shared" si="32"/>
        <v>1283</v>
      </c>
    </row>
    <row r="645" spans="1:82" ht="31.8" thickBot="1" x14ac:dyDescent="0.6">
      <c r="A645" s="19" t="s">
        <v>1681</v>
      </c>
      <c r="B645" s="19" t="s">
        <v>1682</v>
      </c>
      <c r="C645" s="19" t="s">
        <v>1683</v>
      </c>
      <c r="D645" s="19" t="s">
        <v>53</v>
      </c>
      <c r="E645" s="21">
        <v>45097</v>
      </c>
      <c r="F645" s="21">
        <v>45118.45449074074</v>
      </c>
      <c r="G645" s="21">
        <v>45117</v>
      </c>
      <c r="H645" s="21">
        <v>45120</v>
      </c>
      <c r="I645" s="21">
        <v>45148</v>
      </c>
      <c r="J645" s="21">
        <v>45148</v>
      </c>
      <c r="K645" s="119" t="s">
        <v>4585</v>
      </c>
      <c r="L645" s="49">
        <v>2023073399</v>
      </c>
      <c r="M645" s="21">
        <v>45132</v>
      </c>
      <c r="N645" s="21">
        <v>45148</v>
      </c>
      <c r="O645" s="49" t="s">
        <v>1388</v>
      </c>
      <c r="P645" s="49" t="s">
        <v>1388</v>
      </c>
      <c r="Q645" s="49" t="s">
        <v>55</v>
      </c>
      <c r="R645" s="49">
        <v>1722</v>
      </c>
      <c r="S645" s="19" t="s">
        <v>4617</v>
      </c>
      <c r="T645" s="19" t="s">
        <v>4617</v>
      </c>
      <c r="U645" s="19" t="e">
        <v>#NAME?</v>
      </c>
      <c r="V645" s="19" t="s">
        <v>80</v>
      </c>
      <c r="W645" s="19" t="s">
        <v>68</v>
      </c>
      <c r="X645" s="23">
        <v>45134</v>
      </c>
      <c r="Y645" s="23">
        <v>45141</v>
      </c>
      <c r="Z645" s="23">
        <v>45134</v>
      </c>
      <c r="AA645" s="23">
        <v>45134</v>
      </c>
      <c r="AB645" s="19" t="s">
        <v>58</v>
      </c>
      <c r="AC645" s="23">
        <v>45137</v>
      </c>
      <c r="AD645" s="19" t="s">
        <v>58</v>
      </c>
      <c r="AE645" s="23">
        <v>45139</v>
      </c>
      <c r="AF645" s="23">
        <v>45141</v>
      </c>
      <c r="AG645" s="23">
        <v>45141</v>
      </c>
      <c r="AH645" s="21">
        <v>45148</v>
      </c>
      <c r="AI645" s="19">
        <v>51</v>
      </c>
      <c r="AJ645" s="19">
        <v>3</v>
      </c>
      <c r="AK645" s="19">
        <v>28</v>
      </c>
      <c r="AL645" s="19" t="s">
        <v>15</v>
      </c>
      <c r="AM645" s="19" t="s">
        <v>4587</v>
      </c>
      <c r="AN645" s="19">
        <v>10</v>
      </c>
      <c r="AO645" s="22"/>
      <c r="AP645" s="19" t="s">
        <v>82</v>
      </c>
      <c r="AQ645" s="19" t="s">
        <v>82</v>
      </c>
      <c r="AR645" s="19" t="s">
        <v>60</v>
      </c>
      <c r="AS645" s="19" t="s">
        <v>55</v>
      </c>
      <c r="AT645" s="19" t="s">
        <v>61</v>
      </c>
      <c r="AU645" s="19" t="s">
        <v>62</v>
      </c>
      <c r="AV645" s="19" t="s">
        <v>63</v>
      </c>
      <c r="AW645" s="19" t="s">
        <v>63</v>
      </c>
      <c r="AX645" s="19" t="s">
        <v>63</v>
      </c>
      <c r="AY645" s="19" t="s">
        <v>64</v>
      </c>
      <c r="AZ645" s="19" t="s">
        <v>3822</v>
      </c>
      <c r="BA645" s="21">
        <v>45148</v>
      </c>
      <c r="BB645" s="19">
        <v>8</v>
      </c>
      <c r="BC645" s="19">
        <v>2023</v>
      </c>
      <c r="BD645" s="19" t="s">
        <v>63</v>
      </c>
      <c r="BE645" s="19" t="s">
        <v>63</v>
      </c>
      <c r="BF645" s="19" t="s">
        <v>63</v>
      </c>
      <c r="BG645" s="19" t="s">
        <v>64</v>
      </c>
      <c r="BH645" s="22" t="s">
        <v>4513</v>
      </c>
      <c r="BI645" s="22" t="s">
        <v>4513</v>
      </c>
      <c r="BJ645" s="22"/>
      <c r="BK645" s="22"/>
      <c r="BL645" s="19" t="s">
        <v>4513</v>
      </c>
      <c r="BM645" s="22" t="s">
        <v>4513</v>
      </c>
      <c r="BN645" s="22" t="s">
        <v>4513</v>
      </c>
      <c r="BO645" s="22"/>
      <c r="BP645" s="22"/>
      <c r="BQ645" s="19" t="s">
        <v>64</v>
      </c>
      <c r="BR645" s="22"/>
      <c r="BS645" s="22"/>
      <c r="BT645" s="19">
        <v>51</v>
      </c>
      <c r="BU645" s="22"/>
      <c r="BV645" s="19"/>
      <c r="BW645" s="19"/>
      <c r="BX645" s="19">
        <v>2023</v>
      </c>
      <c r="BY645" s="95" t="str">
        <f>IFERROR(
IF(OR(AZ645="anulado",AZ645="stand by"),CONCATENATE(AZ645,": ",AT645),
IF(OR(YEAR(BA645)=2022,YEAR(BA645)=2023),CONCATENATE("Se activó en ",YEAR(BA645)),
IF(AND(OR(AZ645="En proceso",AZ645="facturando"),AND(AV645="-",BA645="")),"Por revisar",
IF(BA645="",IF(AV645="NUEVAS",CONCATENATE("Estado: ",AZ645,", ",AV645),
IF(AX645=Meses!$A$3,"Por revisar",
IF(AT645="","Sin registro","En programación Frcst."))),"En programación")))),
"Error")</f>
        <v>Se activó en 2023</v>
      </c>
      <c r="BZ645" s="14" t="str">
        <f t="shared" si="30"/>
        <v/>
      </c>
      <c r="CA645" s="95" t="str">
        <f>IF(BY645="En programación Frcst.",VLOOKUP(AX645,Meses!$A$1:$H$14,3+HLOOKUP(Cronograma!AV645,Meses!$D$1:$G$2,2,FALSE),FALSE),
IF(BY645="En programación",BA645,""))</f>
        <v/>
      </c>
      <c r="CB645" s="95" t="str">
        <f t="shared" si="31"/>
        <v/>
      </c>
      <c r="CC645" s="91" t="str">
        <f>IFERROR(
(VLOOKUP(MONTH(CA645),Meses!$B$3:$C$14,2,FALSE)-DAY(CA645))/VLOOKUP(MONTH(CA645),Meses!$B$3:$C$14,2,FALSE)*CD645,
"")</f>
        <v/>
      </c>
      <c r="CD645" s="92">
        <f t="shared" si="32"/>
        <v>1722</v>
      </c>
    </row>
    <row r="646" spans="1:82" ht="47.4" thickBot="1" x14ac:dyDescent="0.6">
      <c r="A646" s="25" t="s">
        <v>1684</v>
      </c>
      <c r="B646" s="25" t="s">
        <v>1685</v>
      </c>
      <c r="C646" s="25" t="s">
        <v>1686</v>
      </c>
      <c r="D646" s="31" t="s">
        <v>351</v>
      </c>
      <c r="E646" s="26">
        <v>45097</v>
      </c>
      <c r="F646" s="26">
        <v>45107.595185185193</v>
      </c>
      <c r="G646" s="26">
        <v>45117</v>
      </c>
      <c r="H646" s="26">
        <v>45131</v>
      </c>
      <c r="I646" s="21">
        <v>45191</v>
      </c>
      <c r="J646" s="21">
        <v>45191</v>
      </c>
      <c r="K646" s="119" t="s">
        <v>4580</v>
      </c>
      <c r="L646" s="50"/>
      <c r="M646" s="22"/>
      <c r="N646" s="22"/>
      <c r="O646" s="19" t="s">
        <v>377</v>
      </c>
      <c r="P646" s="19" t="s">
        <v>377</v>
      </c>
      <c r="Q646" s="49" t="s">
        <v>55</v>
      </c>
      <c r="R646" s="49">
        <v>11000</v>
      </c>
      <c r="S646" s="25" t="s">
        <v>4614</v>
      </c>
      <c r="T646" s="25" t="s">
        <v>4614</v>
      </c>
      <c r="U646" s="25" t="e">
        <v>#NAME?</v>
      </c>
      <c r="V646" s="25" t="s">
        <v>136</v>
      </c>
      <c r="W646" s="25" t="s">
        <v>74</v>
      </c>
      <c r="X646" s="23">
        <v>45177</v>
      </c>
      <c r="Y646" s="23">
        <v>45184</v>
      </c>
      <c r="Z646" s="23">
        <v>45177</v>
      </c>
      <c r="AA646" s="23">
        <v>45177</v>
      </c>
      <c r="AB646" s="25" t="s">
        <v>58</v>
      </c>
      <c r="AC646" s="23">
        <v>45180</v>
      </c>
      <c r="AD646" s="23">
        <v>45182</v>
      </c>
      <c r="AE646" s="23">
        <v>45187</v>
      </c>
      <c r="AF646" s="25" t="s">
        <v>58</v>
      </c>
      <c r="AG646" s="23">
        <v>45187</v>
      </c>
      <c r="AH646" s="26">
        <v>45191</v>
      </c>
      <c r="AI646" s="25">
        <v>94</v>
      </c>
      <c r="AJ646" s="25">
        <v>14</v>
      </c>
      <c r="AK646" s="25">
        <v>60</v>
      </c>
      <c r="AL646" s="25" t="s">
        <v>15</v>
      </c>
      <c r="AM646" s="25" t="s">
        <v>4582</v>
      </c>
      <c r="AN646" s="25">
        <v>22</v>
      </c>
      <c r="AO646" s="27"/>
      <c r="AP646" s="25" t="s">
        <v>378</v>
      </c>
      <c r="AQ646" s="25" t="s">
        <v>378</v>
      </c>
      <c r="AR646" s="25" t="s">
        <v>94</v>
      </c>
      <c r="AS646" s="25" t="s">
        <v>55</v>
      </c>
      <c r="AT646" s="25" t="s">
        <v>353</v>
      </c>
      <c r="AU646" s="25" t="s">
        <v>132</v>
      </c>
      <c r="AV646" s="25" t="s">
        <v>679</v>
      </c>
      <c r="AW646" s="25" t="s">
        <v>3130</v>
      </c>
      <c r="AX646" s="25" t="s">
        <v>1557</v>
      </c>
      <c r="AY646" s="25" t="s">
        <v>55</v>
      </c>
      <c r="AZ646" s="25" t="s">
        <v>3830</v>
      </c>
      <c r="BA646" s="27">
        <v>0</v>
      </c>
      <c r="BB646" s="27"/>
      <c r="BC646" s="27"/>
      <c r="BD646" s="25" t="s">
        <v>63</v>
      </c>
      <c r="BE646" s="25" t="s">
        <v>63</v>
      </c>
      <c r="BF646" s="25" t="s">
        <v>680</v>
      </c>
      <c r="BG646" s="25" t="s">
        <v>64</v>
      </c>
      <c r="BH646" s="25" t="s">
        <v>4513</v>
      </c>
      <c r="BI646" s="39" t="s">
        <v>4513</v>
      </c>
      <c r="BJ646" s="27"/>
      <c r="BK646" s="27"/>
      <c r="BL646" s="25" t="s">
        <v>4513</v>
      </c>
      <c r="BM646" s="36" t="s">
        <v>4513</v>
      </c>
      <c r="BN646" s="27" t="s">
        <v>4513</v>
      </c>
      <c r="BO646" s="30" t="s">
        <v>3832</v>
      </c>
      <c r="BP646" s="27"/>
      <c r="BQ646" s="25" t="s">
        <v>64</v>
      </c>
      <c r="BR646" s="27"/>
      <c r="BS646" s="27"/>
      <c r="BT646" s="25">
        <v>94</v>
      </c>
      <c r="BU646" s="25">
        <v>225</v>
      </c>
      <c r="BV646" s="25" t="s">
        <v>4698</v>
      </c>
      <c r="BW646" s="25" t="s">
        <v>3839</v>
      </c>
      <c r="BX646" s="25">
        <v>2023</v>
      </c>
      <c r="BY646" s="95" t="str">
        <f>IFERROR(
IF(OR(AZ646="anulado",AZ646="stand by"),CONCATENATE(AZ646,": ",AT646),
IF(OR(YEAR(BA646)=2022,YEAR(BA646)=2023),CONCATENATE("Se activó en ",YEAR(BA646)),
IF(AND(OR(AZ646="En proceso",AZ646="facturando"),AND(AV646="-",BA646="")),"Por revisar",
IF(BA646="",IF(AV646="NUEVAS",CONCATENATE("Estado: ",AZ646,", ",AV646),
IF(AX646=Meses!$A$3,"Por revisar",
IF(AT646="","Sin registro","En programación Frcst."))),"En programación")))),
"Error")</f>
        <v>En programación</v>
      </c>
      <c r="BZ646" s="14" t="str">
        <f t="shared" si="30"/>
        <v/>
      </c>
      <c r="CA646" s="95">
        <f>IF(BY646="En programación Frcst.",VLOOKUP(AX646,Meses!$A$1:$H$14,3+HLOOKUP(Cronograma!AV646,Meses!$D$1:$G$2,2,FALSE),FALSE),
IF(BY646="En programación",BA646,""))</f>
        <v>0</v>
      </c>
      <c r="CB646" s="95" t="str">
        <f t="shared" si="31"/>
        <v>1900/1</v>
      </c>
      <c r="CC646" s="91">
        <f>IFERROR(
(VLOOKUP(MONTH(CA646),Meses!$B$3:$C$14,2,FALSE)-DAY(CA646))/VLOOKUP(MONTH(CA646),Meses!$B$3:$C$14,2,FALSE)*CD646,
"")</f>
        <v>11000</v>
      </c>
      <c r="CD646" s="92">
        <f t="shared" si="32"/>
        <v>11000</v>
      </c>
    </row>
    <row r="647" spans="1:82" ht="63" thickBot="1" x14ac:dyDescent="0.6">
      <c r="A647" s="19" t="s">
        <v>1684</v>
      </c>
      <c r="B647" s="19" t="s">
        <v>1687</v>
      </c>
      <c r="C647" s="19" t="s">
        <v>1688</v>
      </c>
      <c r="D647" s="19" t="s">
        <v>656</v>
      </c>
      <c r="E647" s="21">
        <v>45097</v>
      </c>
      <c r="F647" s="21">
        <v>45107.595231481479</v>
      </c>
      <c r="G647" s="21">
        <v>45098</v>
      </c>
      <c r="H647" s="21">
        <v>45100</v>
      </c>
      <c r="I647" s="22"/>
      <c r="J647" s="22"/>
      <c r="K647" s="22">
        <v>0</v>
      </c>
      <c r="L647" s="50"/>
      <c r="M647" s="22"/>
      <c r="N647" s="22"/>
      <c r="O647" s="19" t="s">
        <v>128</v>
      </c>
      <c r="P647" s="19" t="s">
        <v>128</v>
      </c>
      <c r="Q647" s="49" t="s">
        <v>55</v>
      </c>
      <c r="R647" s="49">
        <v>6800</v>
      </c>
      <c r="S647" s="19" t="s">
        <v>145</v>
      </c>
      <c r="T647" s="19" t="s">
        <v>145</v>
      </c>
      <c r="U647" s="19" t="e">
        <v>#NAME?</v>
      </c>
      <c r="V647" s="19" t="s">
        <v>136</v>
      </c>
      <c r="W647" s="19" t="s">
        <v>74</v>
      </c>
      <c r="X647" s="23">
        <v>-14</v>
      </c>
      <c r="Y647" s="23">
        <v>-7</v>
      </c>
      <c r="Z647" s="23">
        <v>-14</v>
      </c>
      <c r="AA647" s="23">
        <v>-14</v>
      </c>
      <c r="AB647" s="19" t="s">
        <v>58</v>
      </c>
      <c r="AC647" s="23">
        <v>-11</v>
      </c>
      <c r="AD647" s="23">
        <v>-9</v>
      </c>
      <c r="AE647" s="23">
        <v>-4</v>
      </c>
      <c r="AF647" s="19" t="s">
        <v>58</v>
      </c>
      <c r="AG647" s="23">
        <v>-4</v>
      </c>
      <c r="AH647" s="22">
        <v>0</v>
      </c>
      <c r="AI647" s="19">
        <v>-45097</v>
      </c>
      <c r="AJ647" s="19">
        <v>2</v>
      </c>
      <c r="AK647" s="19">
        <v>-45100</v>
      </c>
      <c r="AL647" s="19" t="s">
        <v>15</v>
      </c>
      <c r="AM647" s="22">
        <v>0</v>
      </c>
      <c r="AN647" s="22" t="s">
        <v>4513</v>
      </c>
      <c r="AO647" s="22"/>
      <c r="AP647" s="19" t="s">
        <v>131</v>
      </c>
      <c r="AQ647" s="19" t="s">
        <v>131</v>
      </c>
      <c r="AR647" s="19" t="s">
        <v>60</v>
      </c>
      <c r="AS647" s="19" t="s">
        <v>55</v>
      </c>
      <c r="AT647" s="19" t="s">
        <v>659</v>
      </c>
      <c r="AU647" s="19" t="s">
        <v>132</v>
      </c>
      <c r="AV647" s="19" t="s">
        <v>354</v>
      </c>
      <c r="AW647" s="19" t="s">
        <v>2274</v>
      </c>
      <c r="AX647" s="19" t="s">
        <v>2205</v>
      </c>
      <c r="AY647" s="19" t="s">
        <v>55</v>
      </c>
      <c r="AZ647" s="19" t="s">
        <v>3830</v>
      </c>
      <c r="BA647" s="22">
        <v>0</v>
      </c>
      <c r="BB647" s="22"/>
      <c r="BC647" s="22"/>
      <c r="BD647" s="19" t="s">
        <v>1557</v>
      </c>
      <c r="BE647" s="19" t="s">
        <v>651</v>
      </c>
      <c r="BF647" s="19" t="s">
        <v>2222</v>
      </c>
      <c r="BG647" s="19" t="s">
        <v>55</v>
      </c>
      <c r="BH647" s="19" t="s">
        <v>4513</v>
      </c>
      <c r="BI647" s="22" t="s">
        <v>4513</v>
      </c>
      <c r="BJ647" s="22"/>
      <c r="BK647" s="22"/>
      <c r="BL647" s="19" t="s">
        <v>4513</v>
      </c>
      <c r="BM647" s="32" t="s">
        <v>4513</v>
      </c>
      <c r="BN647" s="22" t="s">
        <v>4513</v>
      </c>
      <c r="BO647" s="19" t="s">
        <v>3842</v>
      </c>
      <c r="BP647" s="22"/>
      <c r="BQ647" s="19" t="s">
        <v>64</v>
      </c>
      <c r="BR647" s="22"/>
      <c r="BS647" s="22"/>
      <c r="BT647" s="22"/>
      <c r="BU647" s="19">
        <v>225</v>
      </c>
      <c r="BV647" s="19" t="s">
        <v>4698</v>
      </c>
      <c r="BW647" s="19" t="s">
        <v>3839</v>
      </c>
      <c r="BX647" s="22"/>
      <c r="BY647" s="95" t="str">
        <f>IFERROR(
IF(OR(AZ647="anulado",AZ647="stand by"),CONCATENATE(AZ647,": ",AT647),
IF(OR(YEAR(BA647)=2022,YEAR(BA647)=2023),CONCATENATE("Se activó en ",YEAR(BA647)),
IF(AND(OR(AZ647="En proceso",AZ647="facturando"),AND(AV647="-",BA647="")),"Por revisar",
IF(BA647="",IF(AV647="NUEVAS",CONCATENATE("Estado: ",AZ647,", ",AV647),
IF(AX647=Meses!$A$3,"Por revisar",
IF(AT647="","Sin registro","En programación Frcst."))),"En programación")))),
"Error")</f>
        <v>En programación</v>
      </c>
      <c r="BZ647" s="14" t="str">
        <f t="shared" si="30"/>
        <v/>
      </c>
      <c r="CA647" s="95">
        <f>IF(BY647="En programación Frcst.",VLOOKUP(AX647,Meses!$A$1:$H$14,3+HLOOKUP(Cronograma!AV647,Meses!$D$1:$G$2,2,FALSE),FALSE),
IF(BY647="En programación",BA647,""))</f>
        <v>0</v>
      </c>
      <c r="CB647" s="95" t="str">
        <f t="shared" si="31"/>
        <v>1900/1</v>
      </c>
      <c r="CC647" s="91">
        <f>IFERROR(
(VLOOKUP(MONTH(CA647),Meses!$B$3:$C$14,2,FALSE)-DAY(CA647))/VLOOKUP(MONTH(CA647),Meses!$B$3:$C$14,2,FALSE)*CD647,
"")</f>
        <v>6800</v>
      </c>
      <c r="CD647" s="92">
        <f t="shared" si="32"/>
        <v>6800</v>
      </c>
    </row>
    <row r="648" spans="1:82" ht="47.4" thickBot="1" x14ac:dyDescent="0.6">
      <c r="A648" s="25" t="s">
        <v>1684</v>
      </c>
      <c r="B648" s="25" t="s">
        <v>1689</v>
      </c>
      <c r="C648" s="25" t="s">
        <v>1690</v>
      </c>
      <c r="D648" s="25" t="s">
        <v>351</v>
      </c>
      <c r="E648" s="26">
        <v>45097</v>
      </c>
      <c r="F648" s="26">
        <v>45107.596006944441</v>
      </c>
      <c r="G648" s="26">
        <v>45098</v>
      </c>
      <c r="H648" s="26">
        <v>45100</v>
      </c>
      <c r="I648" s="21">
        <v>45313</v>
      </c>
      <c r="J648" s="21">
        <v>45313</v>
      </c>
      <c r="K648" s="119" t="s">
        <v>4615</v>
      </c>
      <c r="L648" s="50"/>
      <c r="M648" s="22"/>
      <c r="N648" s="22"/>
      <c r="O648" s="19" t="s">
        <v>128</v>
      </c>
      <c r="P648" s="19" t="s">
        <v>128</v>
      </c>
      <c r="Q648" s="49" t="s">
        <v>55</v>
      </c>
      <c r="R648" s="49">
        <v>8300</v>
      </c>
      <c r="S648" s="25" t="s">
        <v>145</v>
      </c>
      <c r="T648" s="25" t="s">
        <v>145</v>
      </c>
      <c r="U648" s="25" t="e">
        <v>#NAME?</v>
      </c>
      <c r="V648" s="25" t="s">
        <v>136</v>
      </c>
      <c r="W648" s="25" t="s">
        <v>74</v>
      </c>
      <c r="X648" s="23">
        <v>45299</v>
      </c>
      <c r="Y648" s="23">
        <v>45306</v>
      </c>
      <c r="Z648" s="23">
        <v>45299</v>
      </c>
      <c r="AA648" s="23">
        <v>45299</v>
      </c>
      <c r="AB648" s="25" t="s">
        <v>58</v>
      </c>
      <c r="AC648" s="23">
        <v>45302</v>
      </c>
      <c r="AD648" s="23">
        <v>45304</v>
      </c>
      <c r="AE648" s="23">
        <v>45309</v>
      </c>
      <c r="AF648" s="25" t="s">
        <v>58</v>
      </c>
      <c r="AG648" s="23">
        <v>45309</v>
      </c>
      <c r="AH648" s="26">
        <v>45313</v>
      </c>
      <c r="AI648" s="26">
        <v>216</v>
      </c>
      <c r="AJ648" s="25">
        <v>2</v>
      </c>
      <c r="AK648" s="25">
        <v>213</v>
      </c>
      <c r="AL648" s="25" t="s">
        <v>15</v>
      </c>
      <c r="AM648" s="25" t="s">
        <v>4616</v>
      </c>
      <c r="AN648" s="25">
        <v>22</v>
      </c>
      <c r="AO648" s="27"/>
      <c r="AP648" s="25" t="s">
        <v>131</v>
      </c>
      <c r="AQ648" s="25" t="s">
        <v>131</v>
      </c>
      <c r="AR648" s="25" t="s">
        <v>60</v>
      </c>
      <c r="AS648" s="25" t="s">
        <v>55</v>
      </c>
      <c r="AT648" s="25" t="s">
        <v>353</v>
      </c>
      <c r="AU648" s="25" t="s">
        <v>132</v>
      </c>
      <c r="AV648" s="25" t="s">
        <v>679</v>
      </c>
      <c r="AW648" s="25" t="s">
        <v>3130</v>
      </c>
      <c r="AX648" s="25" t="s">
        <v>1557</v>
      </c>
      <c r="AY648" s="25" t="s">
        <v>55</v>
      </c>
      <c r="AZ648" s="25" t="s">
        <v>3830</v>
      </c>
      <c r="BA648" s="27">
        <v>0</v>
      </c>
      <c r="BB648" s="27"/>
      <c r="BC648" s="27"/>
      <c r="BD648" s="25" t="s">
        <v>356</v>
      </c>
      <c r="BE648" s="25" t="s">
        <v>354</v>
      </c>
      <c r="BF648" s="25" t="s">
        <v>355</v>
      </c>
      <c r="BG648" s="25" t="s">
        <v>55</v>
      </c>
      <c r="BH648" s="25" t="s">
        <v>4513</v>
      </c>
      <c r="BI648" s="39" t="s">
        <v>4513</v>
      </c>
      <c r="BJ648" s="25" t="e">
        <v>#VALUE!</v>
      </c>
      <c r="BK648" s="44" t="e">
        <v>#VALUE!</v>
      </c>
      <c r="BL648" s="25" t="s">
        <v>4513</v>
      </c>
      <c r="BM648" s="36" t="s">
        <v>4513</v>
      </c>
      <c r="BN648" s="27" t="s">
        <v>4513</v>
      </c>
      <c r="BO648" s="25" t="s">
        <v>3842</v>
      </c>
      <c r="BP648" s="27"/>
      <c r="BQ648" s="25" t="s">
        <v>64</v>
      </c>
      <c r="BR648" s="27"/>
      <c r="BS648" s="27"/>
      <c r="BT648" s="37">
        <v>216</v>
      </c>
      <c r="BU648" s="25">
        <v>225</v>
      </c>
      <c r="BV648" s="25" t="s">
        <v>4698</v>
      </c>
      <c r="BW648" s="25" t="s">
        <v>3839</v>
      </c>
      <c r="BX648" s="27"/>
      <c r="BY648" s="95" t="str">
        <f>IFERROR(
IF(OR(AZ648="anulado",AZ648="stand by"),CONCATENATE(AZ648,": ",AT648),
IF(OR(YEAR(BA648)=2022,YEAR(BA648)=2023),CONCATENATE("Se activó en ",YEAR(BA648)),
IF(AND(OR(AZ648="En proceso",AZ648="facturando"),AND(AV648="-",BA648="")),"Por revisar",
IF(BA648="",IF(AV648="NUEVAS",CONCATENATE("Estado: ",AZ648,", ",AV648),
IF(AX648=Meses!$A$3,"Por revisar",
IF(AT648="","Sin registro","En programación Frcst."))),"En programación")))),
"Error")</f>
        <v>En programación</v>
      </c>
      <c r="BZ648" s="14" t="str">
        <f t="shared" si="30"/>
        <v/>
      </c>
      <c r="CA648" s="95">
        <f>IF(BY648="En programación Frcst.",VLOOKUP(AX648,Meses!$A$1:$H$14,3+HLOOKUP(Cronograma!AV648,Meses!$D$1:$G$2,2,FALSE),FALSE),
IF(BY648="En programación",BA648,""))</f>
        <v>0</v>
      </c>
      <c r="CB648" s="95" t="str">
        <f t="shared" si="31"/>
        <v>1900/1</v>
      </c>
      <c r="CC648" s="91">
        <f>IFERROR(
(VLOOKUP(MONTH(CA648),Meses!$B$3:$C$14,2,FALSE)-DAY(CA648))/VLOOKUP(MONTH(CA648),Meses!$B$3:$C$14,2,FALSE)*CD648,
"")</f>
        <v>8300</v>
      </c>
      <c r="CD648" s="92">
        <f t="shared" si="32"/>
        <v>8300</v>
      </c>
    </row>
    <row r="649" spans="1:82" ht="63" thickBot="1" x14ac:dyDescent="0.6">
      <c r="A649" s="19" t="s">
        <v>1684</v>
      </c>
      <c r="B649" s="19" t="s">
        <v>1691</v>
      </c>
      <c r="C649" s="19" t="s">
        <v>1692</v>
      </c>
      <c r="D649" s="19" t="s">
        <v>656</v>
      </c>
      <c r="E649" s="21">
        <v>45097</v>
      </c>
      <c r="F649" s="21">
        <v>45107.596041666657</v>
      </c>
      <c r="G649" s="21">
        <v>45098</v>
      </c>
      <c r="H649" s="21">
        <v>45100</v>
      </c>
      <c r="I649" s="22"/>
      <c r="J649" s="22"/>
      <c r="K649" s="22">
        <v>0</v>
      </c>
      <c r="L649" s="50"/>
      <c r="M649" s="22"/>
      <c r="N649" s="22"/>
      <c r="O649" s="19" t="s">
        <v>128</v>
      </c>
      <c r="P649" s="19" t="s">
        <v>128</v>
      </c>
      <c r="Q649" s="49" t="s">
        <v>55</v>
      </c>
      <c r="R649" s="49">
        <v>10000</v>
      </c>
      <c r="S649" s="25" t="s">
        <v>145</v>
      </c>
      <c r="T649" s="25" t="s">
        <v>145</v>
      </c>
      <c r="U649" s="19" t="e">
        <v>#NAME?</v>
      </c>
      <c r="V649" s="19" t="s">
        <v>136</v>
      </c>
      <c r="W649" s="19" t="s">
        <v>74</v>
      </c>
      <c r="X649" s="23">
        <v>-14</v>
      </c>
      <c r="Y649" s="23">
        <v>-7</v>
      </c>
      <c r="Z649" s="23">
        <v>-14</v>
      </c>
      <c r="AA649" s="23">
        <v>-14</v>
      </c>
      <c r="AB649" s="19" t="s">
        <v>58</v>
      </c>
      <c r="AC649" s="23">
        <v>-11</v>
      </c>
      <c r="AD649" s="23">
        <v>-9</v>
      </c>
      <c r="AE649" s="23">
        <v>-4</v>
      </c>
      <c r="AF649" s="19" t="s">
        <v>58</v>
      </c>
      <c r="AG649" s="23">
        <v>-4</v>
      </c>
      <c r="AH649" s="22">
        <v>0</v>
      </c>
      <c r="AI649" s="19">
        <v>-45097</v>
      </c>
      <c r="AJ649" s="19">
        <v>2</v>
      </c>
      <c r="AK649" s="19">
        <v>-45100</v>
      </c>
      <c r="AL649" s="19" t="s">
        <v>15</v>
      </c>
      <c r="AM649" s="22">
        <v>0</v>
      </c>
      <c r="AN649" s="22" t="s">
        <v>4513</v>
      </c>
      <c r="AO649" s="22"/>
      <c r="AP649" s="19" t="s">
        <v>131</v>
      </c>
      <c r="AQ649" s="19" t="s">
        <v>131</v>
      </c>
      <c r="AR649" s="19" t="s">
        <v>94</v>
      </c>
      <c r="AS649" s="19" t="s">
        <v>55</v>
      </c>
      <c r="AT649" s="19" t="s">
        <v>659</v>
      </c>
      <c r="AU649" s="19" t="s">
        <v>132</v>
      </c>
      <c r="AV649" s="19" t="s">
        <v>354</v>
      </c>
      <c r="AW649" s="19" t="s">
        <v>2274</v>
      </c>
      <c r="AX649" s="19" t="s">
        <v>2205</v>
      </c>
      <c r="AY649" s="19" t="s">
        <v>55</v>
      </c>
      <c r="AZ649" s="19" t="s">
        <v>3830</v>
      </c>
      <c r="BA649" s="22">
        <v>0</v>
      </c>
      <c r="BB649" s="22"/>
      <c r="BC649" s="22"/>
      <c r="BD649" s="19" t="s">
        <v>1557</v>
      </c>
      <c r="BE649" s="19" t="s">
        <v>651</v>
      </c>
      <c r="BF649" s="19" t="s">
        <v>2222</v>
      </c>
      <c r="BG649" s="19" t="s">
        <v>55</v>
      </c>
      <c r="BH649" s="19" t="s">
        <v>4513</v>
      </c>
      <c r="BI649" s="22" t="s">
        <v>4513</v>
      </c>
      <c r="BJ649" s="22"/>
      <c r="BK649" s="22"/>
      <c r="BL649" s="19" t="s">
        <v>4513</v>
      </c>
      <c r="BM649" s="32" t="s">
        <v>4513</v>
      </c>
      <c r="BN649" s="46" t="s">
        <v>4513</v>
      </c>
      <c r="BO649" s="19" t="s">
        <v>3842</v>
      </c>
      <c r="BP649" s="22"/>
      <c r="BQ649" s="19" t="s">
        <v>64</v>
      </c>
      <c r="BR649" s="22"/>
      <c r="BS649" s="22"/>
      <c r="BT649" s="22"/>
      <c r="BU649" s="19">
        <v>225</v>
      </c>
      <c r="BV649" s="19" t="s">
        <v>4698</v>
      </c>
      <c r="BW649" s="19" t="s">
        <v>3839</v>
      </c>
      <c r="BX649" s="22"/>
      <c r="BY649" s="95" t="str">
        <f>IFERROR(
IF(OR(AZ649="anulado",AZ649="stand by"),CONCATENATE(AZ649,": ",AT649),
IF(OR(YEAR(BA649)=2022,YEAR(BA649)=2023),CONCATENATE("Se activó en ",YEAR(BA649)),
IF(AND(OR(AZ649="En proceso",AZ649="facturando"),AND(AV649="-",BA649="")),"Por revisar",
IF(BA649="",IF(AV649="NUEVAS",CONCATENATE("Estado: ",AZ649,", ",AV649),
IF(AX649=Meses!$A$3,"Por revisar",
IF(AT649="","Sin registro","En programación Frcst."))),"En programación")))),
"Error")</f>
        <v>En programación</v>
      </c>
      <c r="BZ649" s="14" t="str">
        <f t="shared" si="30"/>
        <v/>
      </c>
      <c r="CA649" s="95">
        <f>IF(BY649="En programación Frcst.",VLOOKUP(AX649,Meses!$A$1:$H$14,3+HLOOKUP(Cronograma!AV649,Meses!$D$1:$G$2,2,FALSE),FALSE),
IF(BY649="En programación",BA649,""))</f>
        <v>0</v>
      </c>
      <c r="CB649" s="95" t="str">
        <f t="shared" si="31"/>
        <v>1900/1</v>
      </c>
      <c r="CC649" s="91">
        <f>IFERROR(
(VLOOKUP(MONTH(CA649),Meses!$B$3:$C$14,2,FALSE)-DAY(CA649))/VLOOKUP(MONTH(CA649),Meses!$B$3:$C$14,2,FALSE)*CD649,
"")</f>
        <v>10000</v>
      </c>
      <c r="CD649" s="92">
        <f t="shared" si="32"/>
        <v>10000</v>
      </c>
    </row>
    <row r="650" spans="1:82" ht="47.4" thickBot="1" x14ac:dyDescent="0.6">
      <c r="A650" s="25" t="s">
        <v>1684</v>
      </c>
      <c r="B650" s="25" t="s">
        <v>1693</v>
      </c>
      <c r="C650" s="25" t="s">
        <v>1694</v>
      </c>
      <c r="D650" s="25" t="s">
        <v>650</v>
      </c>
      <c r="E650" s="26">
        <v>45097</v>
      </c>
      <c r="F650" s="26">
        <v>45115.87395833333</v>
      </c>
      <c r="G650" s="26">
        <v>45098</v>
      </c>
      <c r="H650" s="26">
        <v>45100</v>
      </c>
      <c r="I650" s="22"/>
      <c r="J650" s="22"/>
      <c r="K650" s="22">
        <v>0</v>
      </c>
      <c r="L650" s="49">
        <v>2023062777</v>
      </c>
      <c r="M650" s="21">
        <v>45101</v>
      </c>
      <c r="N650" s="21">
        <v>45113</v>
      </c>
      <c r="O650" s="19" t="s">
        <v>178</v>
      </c>
      <c r="P650" s="19" t="s">
        <v>128</v>
      </c>
      <c r="Q650" s="49" t="s">
        <v>55</v>
      </c>
      <c r="R650" s="49">
        <v>8500</v>
      </c>
      <c r="S650" s="25" t="s">
        <v>145</v>
      </c>
      <c r="T650" s="25" t="s">
        <v>145</v>
      </c>
      <c r="U650" s="25" t="e">
        <v>#NAME?</v>
      </c>
      <c r="V650" s="25" t="s">
        <v>136</v>
      </c>
      <c r="W650" s="25" t="s">
        <v>74</v>
      </c>
      <c r="X650" s="23">
        <v>-14</v>
      </c>
      <c r="Y650" s="23">
        <v>-7</v>
      </c>
      <c r="Z650" s="23">
        <v>-14</v>
      </c>
      <c r="AA650" s="23">
        <v>-14</v>
      </c>
      <c r="AB650" s="25" t="s">
        <v>58</v>
      </c>
      <c r="AC650" s="23">
        <v>-11</v>
      </c>
      <c r="AD650" s="23">
        <v>-9</v>
      </c>
      <c r="AE650" s="23">
        <v>-4</v>
      </c>
      <c r="AF650" s="25" t="s">
        <v>58</v>
      </c>
      <c r="AG650" s="23">
        <v>-4</v>
      </c>
      <c r="AH650" s="27">
        <v>0</v>
      </c>
      <c r="AI650" s="25">
        <v>-45097</v>
      </c>
      <c r="AJ650" s="25">
        <v>2</v>
      </c>
      <c r="AK650" s="25">
        <v>-45100</v>
      </c>
      <c r="AL650" s="25" t="s">
        <v>15</v>
      </c>
      <c r="AM650" s="27">
        <v>0</v>
      </c>
      <c r="AN650" s="27" t="s">
        <v>4513</v>
      </c>
      <c r="AO650" s="27"/>
      <c r="AP650" s="25" t="s">
        <v>131</v>
      </c>
      <c r="AQ650" s="25" t="s">
        <v>131</v>
      </c>
      <c r="AR650" s="25" t="s">
        <v>60</v>
      </c>
      <c r="AS650" s="25" t="s">
        <v>55</v>
      </c>
      <c r="AT650" s="25" t="s">
        <v>4583</v>
      </c>
      <c r="AU650" s="25" t="s">
        <v>179</v>
      </c>
      <c r="AV650" s="25" t="s">
        <v>63</v>
      </c>
      <c r="AW650" s="25" t="s">
        <v>63</v>
      </c>
      <c r="AX650" s="25" t="s">
        <v>63</v>
      </c>
      <c r="AY650" s="25" t="s">
        <v>64</v>
      </c>
      <c r="AZ650" s="25" t="s">
        <v>3822</v>
      </c>
      <c r="BA650" s="26">
        <v>45113</v>
      </c>
      <c r="BB650" s="25">
        <v>7</v>
      </c>
      <c r="BC650" s="25">
        <v>2023</v>
      </c>
      <c r="BD650" s="25" t="s">
        <v>653</v>
      </c>
      <c r="BE650" s="25" t="s">
        <v>354</v>
      </c>
      <c r="BF650" s="25" t="s">
        <v>1165</v>
      </c>
      <c r="BG650" s="25" t="s">
        <v>55</v>
      </c>
      <c r="BH650" s="25" t="s">
        <v>4513</v>
      </c>
      <c r="BI650" s="27" t="s">
        <v>4513</v>
      </c>
      <c r="BJ650" s="27"/>
      <c r="BK650" s="27"/>
      <c r="BL650" s="25" t="s">
        <v>4513</v>
      </c>
      <c r="BM650" s="36" t="s">
        <v>4513</v>
      </c>
      <c r="BN650" s="27"/>
      <c r="BO650" s="27"/>
      <c r="BP650" s="27"/>
      <c r="BQ650" s="25" t="s">
        <v>64</v>
      </c>
      <c r="BR650" s="27"/>
      <c r="BS650" s="27"/>
      <c r="BT650" s="27"/>
      <c r="BU650" s="25">
        <v>225</v>
      </c>
      <c r="BV650" s="25" t="s">
        <v>4698</v>
      </c>
      <c r="BW650" s="25" t="s">
        <v>3839</v>
      </c>
      <c r="BX650" s="27"/>
      <c r="BY650" s="95" t="str">
        <f>IFERROR(
IF(OR(AZ650="anulado",AZ650="stand by"),CONCATENATE(AZ650,": ",AT650),
IF(OR(YEAR(BA650)=2022,YEAR(BA650)=2023),CONCATENATE("Se activó en ",YEAR(BA650)),
IF(AND(OR(AZ650="En proceso",AZ650="facturando"),AND(AV650="-",BA650="")),"Por revisar",
IF(BA650="",IF(AV650="NUEVAS",CONCATENATE("Estado: ",AZ650,", ",AV650),
IF(AX650=Meses!$A$3,"Por revisar",
IF(AT650="","Sin registro","En programación Frcst."))),"En programación")))),
"Error")</f>
        <v>Se activó en 2023</v>
      </c>
      <c r="BZ650" s="14" t="str">
        <f t="shared" si="30"/>
        <v/>
      </c>
      <c r="CA650" s="95" t="str">
        <f>IF(BY650="En programación Frcst.",VLOOKUP(AX650,Meses!$A$1:$H$14,3+HLOOKUP(Cronograma!AV650,Meses!$D$1:$G$2,2,FALSE),FALSE),
IF(BY650="En programación",BA650,""))</f>
        <v/>
      </c>
      <c r="CB650" s="95" t="str">
        <f t="shared" si="31"/>
        <v/>
      </c>
      <c r="CC650" s="91" t="str">
        <f>IFERROR(
(VLOOKUP(MONTH(CA650),Meses!$B$3:$C$14,2,FALSE)-DAY(CA650))/VLOOKUP(MONTH(CA650),Meses!$B$3:$C$14,2,FALSE)*CD650,
"")</f>
        <v/>
      </c>
      <c r="CD650" s="92">
        <f t="shared" si="32"/>
        <v>8500</v>
      </c>
    </row>
    <row r="651" spans="1:82" ht="47.4" thickBot="1" x14ac:dyDescent="0.6">
      <c r="A651" s="19" t="s">
        <v>1684</v>
      </c>
      <c r="B651" s="19" t="s">
        <v>1695</v>
      </c>
      <c r="C651" s="19" t="s">
        <v>1696</v>
      </c>
      <c r="D651" s="19" t="s">
        <v>650</v>
      </c>
      <c r="E651" s="21">
        <v>45097</v>
      </c>
      <c r="F651" s="21">
        <v>45115.886030092603</v>
      </c>
      <c r="G651" s="21">
        <v>45098</v>
      </c>
      <c r="H651" s="21">
        <v>45100</v>
      </c>
      <c r="I651" s="22"/>
      <c r="J651" s="22"/>
      <c r="K651" s="22">
        <v>0</v>
      </c>
      <c r="L651" s="49">
        <v>2023062778</v>
      </c>
      <c r="M651" s="21">
        <v>45101</v>
      </c>
      <c r="N651" s="21">
        <v>45113</v>
      </c>
      <c r="O651" s="19" t="s">
        <v>178</v>
      </c>
      <c r="P651" s="19" t="s">
        <v>128</v>
      </c>
      <c r="Q651" s="49" t="s">
        <v>55</v>
      </c>
      <c r="R651" s="49">
        <v>8800</v>
      </c>
      <c r="S651" s="19" t="s">
        <v>145</v>
      </c>
      <c r="T651" s="19" t="s">
        <v>145</v>
      </c>
      <c r="U651" s="19" t="e">
        <v>#NAME?</v>
      </c>
      <c r="V651" s="19" t="s">
        <v>136</v>
      </c>
      <c r="W651" s="19" t="s">
        <v>74</v>
      </c>
      <c r="X651" s="23">
        <v>-14</v>
      </c>
      <c r="Y651" s="23">
        <v>-7</v>
      </c>
      <c r="Z651" s="23">
        <v>-14</v>
      </c>
      <c r="AA651" s="23">
        <v>-14</v>
      </c>
      <c r="AB651" s="19" t="s">
        <v>58</v>
      </c>
      <c r="AC651" s="23">
        <v>-11</v>
      </c>
      <c r="AD651" s="23">
        <v>-9</v>
      </c>
      <c r="AE651" s="23">
        <v>-4</v>
      </c>
      <c r="AF651" s="19" t="s">
        <v>58</v>
      </c>
      <c r="AG651" s="23">
        <v>-4</v>
      </c>
      <c r="AH651" s="22">
        <v>0</v>
      </c>
      <c r="AI651" s="19">
        <v>-45097</v>
      </c>
      <c r="AJ651" s="19">
        <v>2</v>
      </c>
      <c r="AK651" s="19">
        <v>-45100</v>
      </c>
      <c r="AL651" s="19" t="s">
        <v>15</v>
      </c>
      <c r="AM651" s="22">
        <v>0</v>
      </c>
      <c r="AN651" s="22" t="s">
        <v>4513</v>
      </c>
      <c r="AO651" s="22"/>
      <c r="AP651" s="19" t="s">
        <v>131</v>
      </c>
      <c r="AQ651" s="19" t="s">
        <v>131</v>
      </c>
      <c r="AR651" s="19" t="s">
        <v>94</v>
      </c>
      <c r="AS651" s="19" t="s">
        <v>55</v>
      </c>
      <c r="AT651" s="19" t="s">
        <v>4583</v>
      </c>
      <c r="AU651" s="19" t="s">
        <v>179</v>
      </c>
      <c r="AV651" s="19" t="s">
        <v>63</v>
      </c>
      <c r="AW651" s="19" t="s">
        <v>63</v>
      </c>
      <c r="AX651" s="19" t="s">
        <v>63</v>
      </c>
      <c r="AY651" s="19" t="s">
        <v>64</v>
      </c>
      <c r="AZ651" s="19" t="s">
        <v>3822</v>
      </c>
      <c r="BA651" s="21">
        <v>45113</v>
      </c>
      <c r="BB651" s="19">
        <v>7</v>
      </c>
      <c r="BC651" s="19">
        <v>2023</v>
      </c>
      <c r="BD651" s="19" t="s">
        <v>653</v>
      </c>
      <c r="BE651" s="19" t="s">
        <v>660</v>
      </c>
      <c r="BF651" s="19" t="s">
        <v>661</v>
      </c>
      <c r="BG651" s="19" t="s">
        <v>55</v>
      </c>
      <c r="BH651" s="19" t="s">
        <v>4513</v>
      </c>
      <c r="BI651" s="22" t="s">
        <v>4513</v>
      </c>
      <c r="BJ651" s="19" t="e">
        <v>#VALUE!</v>
      </c>
      <c r="BK651" s="43" t="e">
        <v>#VALUE!</v>
      </c>
      <c r="BL651" s="19" t="s">
        <v>4513</v>
      </c>
      <c r="BM651" s="32" t="s">
        <v>4513</v>
      </c>
      <c r="BN651" s="22"/>
      <c r="BO651" s="22"/>
      <c r="BP651" s="22"/>
      <c r="BQ651" s="19" t="s">
        <v>64</v>
      </c>
      <c r="BR651" s="22"/>
      <c r="BS651" s="19" t="e">
        <v>#N/A</v>
      </c>
      <c r="BT651" s="19" t="e">
        <v>#VALUE!</v>
      </c>
      <c r="BU651" s="19">
        <v>225</v>
      </c>
      <c r="BV651" s="19" t="s">
        <v>4698</v>
      </c>
      <c r="BW651" s="19" t="s">
        <v>3839</v>
      </c>
      <c r="BX651" s="22"/>
      <c r="BY651" s="95" t="str">
        <f>IFERROR(
IF(OR(AZ651="anulado",AZ651="stand by"),CONCATENATE(AZ651,": ",AT651),
IF(OR(YEAR(BA651)=2022,YEAR(BA651)=2023),CONCATENATE("Se activó en ",YEAR(BA651)),
IF(AND(OR(AZ651="En proceso",AZ651="facturando"),AND(AV651="-",BA651="")),"Por revisar",
IF(BA651="",IF(AV651="NUEVAS",CONCATENATE("Estado: ",AZ651,", ",AV651),
IF(AX651=Meses!$A$3,"Por revisar",
IF(AT651="","Sin registro","En programación Frcst."))),"En programación")))),
"Error")</f>
        <v>Se activó en 2023</v>
      </c>
      <c r="BZ651" s="14" t="str">
        <f t="shared" si="30"/>
        <v/>
      </c>
      <c r="CA651" s="95" t="str">
        <f>IF(BY651="En programación Frcst.",VLOOKUP(AX651,Meses!$A$1:$H$14,3+HLOOKUP(Cronograma!AV651,Meses!$D$1:$G$2,2,FALSE),FALSE),
IF(BY651="En programación",BA651,""))</f>
        <v/>
      </c>
      <c r="CB651" s="95" t="str">
        <f t="shared" si="31"/>
        <v/>
      </c>
      <c r="CC651" s="91" t="str">
        <f>IFERROR(
(VLOOKUP(MONTH(CA651),Meses!$B$3:$C$14,2,FALSE)-DAY(CA651))/VLOOKUP(MONTH(CA651),Meses!$B$3:$C$14,2,FALSE)*CD651,
"")</f>
        <v/>
      </c>
      <c r="CD651" s="92">
        <f t="shared" si="32"/>
        <v>8800</v>
      </c>
    </row>
    <row r="652" spans="1:82" ht="47.4" thickBot="1" x14ac:dyDescent="0.6">
      <c r="A652" s="25" t="s">
        <v>1684</v>
      </c>
      <c r="B652" s="25" t="s">
        <v>1697</v>
      </c>
      <c r="C652" s="25" t="s">
        <v>1698</v>
      </c>
      <c r="D652" s="25" t="s">
        <v>53</v>
      </c>
      <c r="E652" s="26">
        <v>45097</v>
      </c>
      <c r="F652" s="26">
        <v>45115.898576388892</v>
      </c>
      <c r="G652" s="26">
        <v>45098</v>
      </c>
      <c r="H652" s="26">
        <v>45100</v>
      </c>
      <c r="I652" s="21">
        <v>45133</v>
      </c>
      <c r="J652" s="21">
        <v>45133</v>
      </c>
      <c r="K652" s="119" t="s">
        <v>4544</v>
      </c>
      <c r="L652" s="49">
        <v>2023062780</v>
      </c>
      <c r="M652" s="21">
        <v>45101</v>
      </c>
      <c r="N652" s="21">
        <v>45113</v>
      </c>
      <c r="O652" s="19" t="s">
        <v>178</v>
      </c>
      <c r="P652" s="19" t="s">
        <v>199</v>
      </c>
      <c r="Q652" s="49" t="s">
        <v>55</v>
      </c>
      <c r="R652" s="49">
        <v>1700</v>
      </c>
      <c r="S652" s="25" t="s">
        <v>4604</v>
      </c>
      <c r="T652" s="25" t="s">
        <v>4604</v>
      </c>
      <c r="U652" s="25" t="e">
        <v>#NAME?</v>
      </c>
      <c r="V652" s="25" t="s">
        <v>136</v>
      </c>
      <c r="W652" s="25" t="s">
        <v>74</v>
      </c>
      <c r="X652" s="23">
        <v>45119</v>
      </c>
      <c r="Y652" s="23">
        <v>45126</v>
      </c>
      <c r="Z652" s="23">
        <v>45119</v>
      </c>
      <c r="AA652" s="23">
        <v>45119</v>
      </c>
      <c r="AB652" s="25" t="s">
        <v>58</v>
      </c>
      <c r="AC652" s="23">
        <v>45122</v>
      </c>
      <c r="AD652" s="23">
        <v>45124</v>
      </c>
      <c r="AE652" s="23">
        <v>45129</v>
      </c>
      <c r="AF652" s="25" t="s">
        <v>58</v>
      </c>
      <c r="AG652" s="23">
        <v>45129</v>
      </c>
      <c r="AH652" s="26">
        <v>45133</v>
      </c>
      <c r="AI652" s="25">
        <v>36</v>
      </c>
      <c r="AJ652" s="25">
        <v>2</v>
      </c>
      <c r="AK652" s="25">
        <v>33</v>
      </c>
      <c r="AL652" s="25" t="s">
        <v>15</v>
      </c>
      <c r="AM652" s="25" t="s">
        <v>4546</v>
      </c>
      <c r="AN652" s="25">
        <v>26</v>
      </c>
      <c r="AO652" s="27"/>
      <c r="AP652" s="25" t="s">
        <v>201</v>
      </c>
      <c r="AQ652" s="25" t="s">
        <v>140</v>
      </c>
      <c r="AR652" s="25" t="s">
        <v>60</v>
      </c>
      <c r="AS652" s="25" t="s">
        <v>55</v>
      </c>
      <c r="AT652" s="25" t="s">
        <v>61</v>
      </c>
      <c r="AU652" s="25" t="s">
        <v>179</v>
      </c>
      <c r="AV652" s="25" t="s">
        <v>63</v>
      </c>
      <c r="AW652" s="25" t="s">
        <v>63</v>
      </c>
      <c r="AX652" s="25" t="s">
        <v>63</v>
      </c>
      <c r="AY652" s="25" t="s">
        <v>64</v>
      </c>
      <c r="AZ652" s="25" t="s">
        <v>3822</v>
      </c>
      <c r="BA652" s="26">
        <v>45113</v>
      </c>
      <c r="BB652" s="25">
        <v>7</v>
      </c>
      <c r="BC652" s="25">
        <v>2023</v>
      </c>
      <c r="BD652" s="25" t="s">
        <v>63</v>
      </c>
      <c r="BE652" s="25" t="s">
        <v>63</v>
      </c>
      <c r="BF652" s="25" t="s">
        <v>63</v>
      </c>
      <c r="BG652" s="25" t="s">
        <v>64</v>
      </c>
      <c r="BH652" s="27" t="s">
        <v>4513</v>
      </c>
      <c r="BI652" s="27" t="s">
        <v>4513</v>
      </c>
      <c r="BJ652" s="27"/>
      <c r="BK652" s="27"/>
      <c r="BL652" s="25" t="s">
        <v>4513</v>
      </c>
      <c r="BM652" s="27" t="s">
        <v>4513</v>
      </c>
      <c r="BN652" s="27" t="s">
        <v>4513</v>
      </c>
      <c r="BO652" s="27"/>
      <c r="BP652" s="27"/>
      <c r="BQ652" s="25" t="s">
        <v>64</v>
      </c>
      <c r="BR652" s="27"/>
      <c r="BS652" s="27"/>
      <c r="BT652" s="25">
        <v>36</v>
      </c>
      <c r="BU652" s="27"/>
      <c r="BV652" s="25"/>
      <c r="BW652" s="25"/>
      <c r="BX652" s="25">
        <v>2023</v>
      </c>
      <c r="BY652" s="95" t="str">
        <f>IFERROR(
IF(OR(AZ652="anulado",AZ652="stand by"),CONCATENATE(AZ652,": ",AT652),
IF(OR(YEAR(BA652)=2022,YEAR(BA652)=2023),CONCATENATE("Se activó en ",YEAR(BA652)),
IF(AND(OR(AZ652="En proceso",AZ652="facturando"),AND(AV652="-",BA652="")),"Por revisar",
IF(BA652="",IF(AV652="NUEVAS",CONCATENATE("Estado: ",AZ652,", ",AV652),
IF(AX652=Meses!$A$3,"Por revisar",
IF(AT652="","Sin registro","En programación Frcst."))),"En programación")))),
"Error")</f>
        <v>Se activó en 2023</v>
      </c>
      <c r="BZ652" s="14" t="str">
        <f t="shared" si="30"/>
        <v/>
      </c>
      <c r="CA652" s="95" t="str">
        <f>IF(BY652="En programación Frcst.",VLOOKUP(AX652,Meses!$A$1:$H$14,3+HLOOKUP(Cronograma!AV652,Meses!$D$1:$G$2,2,FALSE),FALSE),
IF(BY652="En programación",BA652,""))</f>
        <v/>
      </c>
      <c r="CB652" s="95" t="str">
        <f t="shared" si="31"/>
        <v/>
      </c>
      <c r="CC652" s="91" t="str">
        <f>IFERROR(
(VLOOKUP(MONTH(CA652),Meses!$B$3:$C$14,2,FALSE)-DAY(CA652))/VLOOKUP(MONTH(CA652),Meses!$B$3:$C$14,2,FALSE)*CD652,
"")</f>
        <v/>
      </c>
      <c r="CD652" s="92">
        <f t="shared" si="32"/>
        <v>1700</v>
      </c>
    </row>
    <row r="653" spans="1:82" ht="47.4" thickBot="1" x14ac:dyDescent="0.6">
      <c r="A653" s="19" t="s">
        <v>1684</v>
      </c>
      <c r="B653" s="19" t="s">
        <v>1699</v>
      </c>
      <c r="C653" s="19" t="s">
        <v>1700</v>
      </c>
      <c r="D653" s="19" t="s">
        <v>53</v>
      </c>
      <c r="E653" s="21">
        <v>45097</v>
      </c>
      <c r="F653" s="21">
        <v>45115.890694444453</v>
      </c>
      <c r="G653" s="21">
        <v>45098</v>
      </c>
      <c r="H653" s="21">
        <v>45100</v>
      </c>
      <c r="I653" s="21">
        <v>45135</v>
      </c>
      <c r="J653" s="21">
        <v>45135</v>
      </c>
      <c r="K653" s="119" t="s">
        <v>4544</v>
      </c>
      <c r="L653" s="49">
        <v>2023062779</v>
      </c>
      <c r="M653" s="21">
        <v>45101</v>
      </c>
      <c r="N653" s="21">
        <v>45113</v>
      </c>
      <c r="O653" s="19" t="s">
        <v>178</v>
      </c>
      <c r="P653" s="19" t="s">
        <v>199</v>
      </c>
      <c r="Q653" s="49" t="s">
        <v>55</v>
      </c>
      <c r="R653" s="49">
        <v>3200</v>
      </c>
      <c r="S653" s="19" t="s">
        <v>4604</v>
      </c>
      <c r="T653" s="19" t="s">
        <v>4604</v>
      </c>
      <c r="U653" s="19" t="e">
        <v>#NAME?</v>
      </c>
      <c r="V653" s="19" t="s">
        <v>80</v>
      </c>
      <c r="W653" s="19" t="s">
        <v>129</v>
      </c>
      <c r="X653" s="23">
        <v>45126</v>
      </c>
      <c r="Y653" s="23">
        <v>45133</v>
      </c>
      <c r="Z653" s="23">
        <v>45126</v>
      </c>
      <c r="AA653" s="23">
        <v>45126</v>
      </c>
      <c r="AB653" s="19" t="s">
        <v>58</v>
      </c>
      <c r="AC653" s="23">
        <v>45129</v>
      </c>
      <c r="AD653" s="19" t="s">
        <v>58</v>
      </c>
      <c r="AE653" s="23">
        <v>45131</v>
      </c>
      <c r="AF653" s="19" t="s">
        <v>58</v>
      </c>
      <c r="AG653" s="23">
        <v>45131</v>
      </c>
      <c r="AH653" s="21">
        <v>45135</v>
      </c>
      <c r="AI653" s="19">
        <v>38</v>
      </c>
      <c r="AJ653" s="19">
        <v>2</v>
      </c>
      <c r="AK653" s="19">
        <v>35</v>
      </c>
      <c r="AL653" s="19" t="s">
        <v>15</v>
      </c>
      <c r="AM653" s="19" t="s">
        <v>4546</v>
      </c>
      <c r="AN653" s="19">
        <v>28</v>
      </c>
      <c r="AO653" s="22"/>
      <c r="AP653" s="19" t="s">
        <v>201</v>
      </c>
      <c r="AQ653" s="19" t="s">
        <v>140</v>
      </c>
      <c r="AR653" s="19" t="s">
        <v>60</v>
      </c>
      <c r="AS653" s="19" t="s">
        <v>55</v>
      </c>
      <c r="AT653" s="19" t="s">
        <v>61</v>
      </c>
      <c r="AU653" s="19" t="s">
        <v>179</v>
      </c>
      <c r="AV653" s="19" t="s">
        <v>63</v>
      </c>
      <c r="AW653" s="19" t="s">
        <v>63</v>
      </c>
      <c r="AX653" s="19" t="s">
        <v>63</v>
      </c>
      <c r="AY653" s="19" t="s">
        <v>64</v>
      </c>
      <c r="AZ653" s="19" t="s">
        <v>3822</v>
      </c>
      <c r="BA653" s="21">
        <v>45113</v>
      </c>
      <c r="BB653" s="19">
        <v>7</v>
      </c>
      <c r="BC653" s="19">
        <v>2023</v>
      </c>
      <c r="BD653" s="19" t="s">
        <v>63</v>
      </c>
      <c r="BE653" s="19" t="s">
        <v>63</v>
      </c>
      <c r="BF653" s="19" t="s">
        <v>63</v>
      </c>
      <c r="BG653" s="19" t="s">
        <v>64</v>
      </c>
      <c r="BH653" s="22" t="s">
        <v>4513</v>
      </c>
      <c r="BI653" s="22" t="s">
        <v>4513</v>
      </c>
      <c r="BJ653" s="22"/>
      <c r="BK653" s="22"/>
      <c r="BL653" s="19" t="s">
        <v>4513</v>
      </c>
      <c r="BM653" s="22" t="s">
        <v>4513</v>
      </c>
      <c r="BN653" s="22" t="s">
        <v>4513</v>
      </c>
      <c r="BO653" s="22"/>
      <c r="BP653" s="22"/>
      <c r="BQ653" s="19" t="s">
        <v>64</v>
      </c>
      <c r="BR653" s="22"/>
      <c r="BS653" s="22"/>
      <c r="BT653" s="19">
        <v>38</v>
      </c>
      <c r="BU653" s="22"/>
      <c r="BV653" s="19"/>
      <c r="BW653" s="19"/>
      <c r="BX653" s="19">
        <v>2023</v>
      </c>
      <c r="BY653" s="95" t="str">
        <f>IFERROR(
IF(OR(AZ653="anulado",AZ653="stand by"),CONCATENATE(AZ653,": ",AT653),
IF(OR(YEAR(BA653)=2022,YEAR(BA653)=2023),CONCATENATE("Se activó en ",YEAR(BA653)),
IF(AND(OR(AZ653="En proceso",AZ653="facturando"),AND(AV653="-",BA653="")),"Por revisar",
IF(BA653="",IF(AV653="NUEVAS",CONCATENATE("Estado: ",AZ653,", ",AV653),
IF(AX653=Meses!$A$3,"Por revisar",
IF(AT653="","Sin registro","En programación Frcst."))),"En programación")))),
"Error")</f>
        <v>Se activó en 2023</v>
      </c>
      <c r="BZ653" s="14" t="str">
        <f t="shared" si="30"/>
        <v/>
      </c>
      <c r="CA653" s="95" t="str">
        <f>IF(BY653="En programación Frcst.",VLOOKUP(AX653,Meses!$A$1:$H$14,3+HLOOKUP(Cronograma!AV653,Meses!$D$1:$G$2,2,FALSE),FALSE),
IF(BY653="En programación",BA653,""))</f>
        <v/>
      </c>
      <c r="CB653" s="95" t="str">
        <f t="shared" si="31"/>
        <v/>
      </c>
      <c r="CC653" s="91" t="str">
        <f>IFERROR(
(VLOOKUP(MONTH(CA653),Meses!$B$3:$C$14,2,FALSE)-DAY(CA653))/VLOOKUP(MONTH(CA653),Meses!$B$3:$C$14,2,FALSE)*CD653,
"")</f>
        <v/>
      </c>
      <c r="CD653" s="92">
        <f t="shared" si="32"/>
        <v>3200</v>
      </c>
    </row>
    <row r="654" spans="1:82" ht="47.4" thickBot="1" x14ac:dyDescent="0.6">
      <c r="A654" s="25" t="s">
        <v>1684</v>
      </c>
      <c r="B654" s="25" t="s">
        <v>1701</v>
      </c>
      <c r="C654" s="25" t="s">
        <v>1702</v>
      </c>
      <c r="D654" s="25" t="s">
        <v>53</v>
      </c>
      <c r="E654" s="26">
        <v>45097</v>
      </c>
      <c r="F654" s="26">
        <v>45107.597453703696</v>
      </c>
      <c r="G654" s="26">
        <v>45098</v>
      </c>
      <c r="H654" s="26">
        <v>45107</v>
      </c>
      <c r="I654" s="21">
        <v>45185</v>
      </c>
      <c r="J654" s="21">
        <v>45185</v>
      </c>
      <c r="K654" s="119" t="s">
        <v>4580</v>
      </c>
      <c r="L654" s="49">
        <v>2023074256</v>
      </c>
      <c r="M654" s="21">
        <v>45142</v>
      </c>
      <c r="N654" s="21">
        <v>45162</v>
      </c>
      <c r="O654" s="19" t="s">
        <v>54</v>
      </c>
      <c r="P654" s="19" t="s">
        <v>54</v>
      </c>
      <c r="Q654" s="49" t="s">
        <v>55</v>
      </c>
      <c r="R654" s="49">
        <v>4200</v>
      </c>
      <c r="S654" s="25" t="s">
        <v>4618</v>
      </c>
      <c r="T654" s="25" t="s">
        <v>4618</v>
      </c>
      <c r="U654" s="19" t="e">
        <v>#NAME?</v>
      </c>
      <c r="V654" s="19" t="s">
        <v>80</v>
      </c>
      <c r="W654" s="19" t="s">
        <v>68</v>
      </c>
      <c r="X654" s="23">
        <v>45171</v>
      </c>
      <c r="Y654" s="23">
        <v>45178</v>
      </c>
      <c r="Z654" s="23">
        <v>45171</v>
      </c>
      <c r="AA654" s="23">
        <v>45171</v>
      </c>
      <c r="AB654" s="19" t="s">
        <v>58</v>
      </c>
      <c r="AC654" s="23">
        <v>45174</v>
      </c>
      <c r="AD654" s="49" t="s">
        <v>58</v>
      </c>
      <c r="AE654" s="23">
        <v>45176</v>
      </c>
      <c r="AF654" s="23">
        <v>45178</v>
      </c>
      <c r="AG654" s="23">
        <v>45178</v>
      </c>
      <c r="AH654" s="21">
        <v>45185</v>
      </c>
      <c r="AI654" s="19">
        <v>88</v>
      </c>
      <c r="AJ654" s="19">
        <v>9</v>
      </c>
      <c r="AK654" s="19">
        <v>78</v>
      </c>
      <c r="AL654" s="19" t="s">
        <v>15</v>
      </c>
      <c r="AM654" s="19" t="s">
        <v>4582</v>
      </c>
      <c r="AN654" s="19">
        <v>16</v>
      </c>
      <c r="AO654" s="22"/>
      <c r="AP654" s="19" t="s">
        <v>82</v>
      </c>
      <c r="AQ654" s="19" t="s">
        <v>82</v>
      </c>
      <c r="AR654" s="19" t="s">
        <v>60</v>
      </c>
      <c r="AS654" s="19" t="s">
        <v>55</v>
      </c>
      <c r="AT654" s="19" t="s">
        <v>61</v>
      </c>
      <c r="AU654" s="19" t="s">
        <v>62</v>
      </c>
      <c r="AV654" s="19" t="s">
        <v>63</v>
      </c>
      <c r="AW654" s="19" t="s">
        <v>63</v>
      </c>
      <c r="AX654" s="19" t="s">
        <v>63</v>
      </c>
      <c r="AY654" s="19" t="s">
        <v>64</v>
      </c>
      <c r="AZ654" s="19" t="s">
        <v>3822</v>
      </c>
      <c r="BA654" s="21">
        <v>45162</v>
      </c>
      <c r="BB654" s="19">
        <v>8</v>
      </c>
      <c r="BC654" s="19">
        <v>2023</v>
      </c>
      <c r="BD654" s="19" t="s">
        <v>63</v>
      </c>
      <c r="BE654" s="19" t="s">
        <v>63</v>
      </c>
      <c r="BF654" s="19" t="s">
        <v>63</v>
      </c>
      <c r="BG654" s="19" t="s">
        <v>64</v>
      </c>
      <c r="BH654" s="22" t="s">
        <v>4513</v>
      </c>
      <c r="BI654" s="22" t="s">
        <v>4513</v>
      </c>
      <c r="BJ654" s="22"/>
      <c r="BK654" s="22"/>
      <c r="BL654" s="19" t="s">
        <v>4513</v>
      </c>
      <c r="BM654" s="22" t="s">
        <v>4513</v>
      </c>
      <c r="BN654" s="22" t="s">
        <v>4513</v>
      </c>
      <c r="BO654" s="22"/>
      <c r="BP654" s="22"/>
      <c r="BQ654" s="19" t="s">
        <v>64</v>
      </c>
      <c r="BR654" s="22"/>
      <c r="BS654" s="22"/>
      <c r="BT654" s="19">
        <v>88</v>
      </c>
      <c r="BU654" s="22"/>
      <c r="BV654" s="19"/>
      <c r="BW654" s="19"/>
      <c r="BX654" s="19">
        <v>2023</v>
      </c>
      <c r="BY654" s="95" t="str">
        <f>IFERROR(
IF(OR(AZ654="anulado",AZ654="stand by"),CONCATENATE(AZ654,": ",AT654),
IF(OR(YEAR(BA654)=2022,YEAR(BA654)=2023),CONCATENATE("Se activó en ",YEAR(BA654)),
IF(AND(OR(AZ654="En proceso",AZ654="facturando"),AND(AV654="-",BA654="")),"Por revisar",
IF(BA654="",IF(AV654="NUEVAS",CONCATENATE("Estado: ",AZ654,", ",AV654),
IF(AX654=Meses!$A$3,"Por revisar",
IF(AT654="","Sin registro","En programación Frcst."))),"En programación")))),
"Error")</f>
        <v>Se activó en 2023</v>
      </c>
      <c r="BZ654" s="14" t="str">
        <f t="shared" si="30"/>
        <v/>
      </c>
      <c r="CA654" s="95" t="str">
        <f>IF(BY654="En programación Frcst.",VLOOKUP(AX654,Meses!$A$1:$H$14,3+HLOOKUP(Cronograma!AV654,Meses!$D$1:$G$2,2,FALSE),FALSE),
IF(BY654="En programación",BA654,""))</f>
        <v/>
      </c>
      <c r="CB654" s="95" t="str">
        <f t="shared" si="31"/>
        <v/>
      </c>
      <c r="CC654" s="91" t="str">
        <f>IFERROR(
(VLOOKUP(MONTH(CA654),Meses!$B$3:$C$14,2,FALSE)-DAY(CA654))/VLOOKUP(MONTH(CA654),Meses!$B$3:$C$14,2,FALSE)*CD654,
"")</f>
        <v/>
      </c>
      <c r="CD654" s="92">
        <f t="shared" si="32"/>
        <v>4200</v>
      </c>
    </row>
    <row r="655" spans="1:82" ht="47.4" thickBot="1" x14ac:dyDescent="0.6">
      <c r="A655" s="19" t="s">
        <v>1684</v>
      </c>
      <c r="B655" s="19" t="s">
        <v>1703</v>
      </c>
      <c r="C655" s="19" t="s">
        <v>1704</v>
      </c>
      <c r="D655" s="19" t="s">
        <v>650</v>
      </c>
      <c r="E655" s="21">
        <v>45097</v>
      </c>
      <c r="F655" s="21">
        <v>45107.597511574073</v>
      </c>
      <c r="G655" s="21">
        <v>45098</v>
      </c>
      <c r="H655" s="21">
        <v>45107</v>
      </c>
      <c r="I655" s="22"/>
      <c r="J655" s="22"/>
      <c r="K655" s="22">
        <v>0</v>
      </c>
      <c r="L655" s="49">
        <v>2023080267</v>
      </c>
      <c r="M655" s="21">
        <v>45142</v>
      </c>
      <c r="N655" s="21">
        <v>45162</v>
      </c>
      <c r="O655" s="19" t="s">
        <v>54</v>
      </c>
      <c r="P655" s="19" t="s">
        <v>54</v>
      </c>
      <c r="Q655" s="49" t="s">
        <v>55</v>
      </c>
      <c r="R655" s="49">
        <v>3600</v>
      </c>
      <c r="S655" s="25" t="s">
        <v>145</v>
      </c>
      <c r="T655" s="25" t="s">
        <v>145</v>
      </c>
      <c r="U655" s="25" t="e">
        <v>#NAME?</v>
      </c>
      <c r="V655" s="25" t="s">
        <v>136</v>
      </c>
      <c r="W655" s="25" t="s">
        <v>155</v>
      </c>
      <c r="X655" s="23">
        <v>-19</v>
      </c>
      <c r="Y655" s="23">
        <v>-12</v>
      </c>
      <c r="Z655" s="23">
        <v>-19</v>
      </c>
      <c r="AA655" s="23">
        <v>-19</v>
      </c>
      <c r="AB655" s="25" t="s">
        <v>58</v>
      </c>
      <c r="AC655" s="23">
        <v>-16</v>
      </c>
      <c r="AD655" s="23">
        <v>-14</v>
      </c>
      <c r="AE655" s="23">
        <v>-9</v>
      </c>
      <c r="AF655" s="23">
        <v>-7</v>
      </c>
      <c r="AG655" s="23">
        <v>-7</v>
      </c>
      <c r="AH655" s="27">
        <v>0</v>
      </c>
      <c r="AI655" s="25">
        <v>-45097</v>
      </c>
      <c r="AJ655" s="25">
        <v>9</v>
      </c>
      <c r="AK655" s="25">
        <v>-45107</v>
      </c>
      <c r="AL655" s="25" t="s">
        <v>15</v>
      </c>
      <c r="AM655" s="27">
        <v>0</v>
      </c>
      <c r="AN655" s="27" t="s">
        <v>4513</v>
      </c>
      <c r="AO655" s="27"/>
      <c r="AP655" s="25" t="s">
        <v>82</v>
      </c>
      <c r="AQ655" s="25" t="s">
        <v>82</v>
      </c>
      <c r="AR655" s="25" t="s">
        <v>60</v>
      </c>
      <c r="AS655" s="25" t="s">
        <v>55</v>
      </c>
      <c r="AT655" s="25" t="s">
        <v>4583</v>
      </c>
      <c r="AU655" s="25" t="s">
        <v>62</v>
      </c>
      <c r="AV655" s="25" t="s">
        <v>63</v>
      </c>
      <c r="AW655" s="25" t="s">
        <v>63</v>
      </c>
      <c r="AX655" s="25" t="s">
        <v>63</v>
      </c>
      <c r="AY655" s="25" t="s">
        <v>64</v>
      </c>
      <c r="AZ655" s="25" t="s">
        <v>3822</v>
      </c>
      <c r="BA655" s="26">
        <v>45162</v>
      </c>
      <c r="BB655" s="25">
        <v>8</v>
      </c>
      <c r="BC655" s="25">
        <v>2023</v>
      </c>
      <c r="BD655" s="25" t="s">
        <v>653</v>
      </c>
      <c r="BE655" s="25" t="s">
        <v>354</v>
      </c>
      <c r="BF655" s="25" t="s">
        <v>680</v>
      </c>
      <c r="BG655" s="25" t="s">
        <v>55</v>
      </c>
      <c r="BH655" s="25" t="s">
        <v>4513</v>
      </c>
      <c r="BI655" s="27" t="s">
        <v>4513</v>
      </c>
      <c r="BJ655" s="25" t="e">
        <v>#VALUE!</v>
      </c>
      <c r="BK655" s="44" t="e">
        <v>#VALUE!</v>
      </c>
      <c r="BL655" s="25" t="s">
        <v>4513</v>
      </c>
      <c r="BM655" s="36" t="s">
        <v>4513</v>
      </c>
      <c r="BN655" s="27" t="s">
        <v>4513</v>
      </c>
      <c r="BO655" s="27"/>
      <c r="BP655" s="27"/>
      <c r="BQ655" s="25" t="s">
        <v>64</v>
      </c>
      <c r="BR655" s="27"/>
      <c r="BS655" s="27"/>
      <c r="BT655" s="27"/>
      <c r="BU655" s="25">
        <v>225</v>
      </c>
      <c r="BV655" s="25" t="s">
        <v>4698</v>
      </c>
      <c r="BW655" s="25" t="s">
        <v>3839</v>
      </c>
      <c r="BX655" s="27"/>
      <c r="BY655" s="95" t="str">
        <f>IFERROR(
IF(OR(AZ655="anulado",AZ655="stand by"),CONCATENATE(AZ655,": ",AT655),
IF(OR(YEAR(BA655)=2022,YEAR(BA655)=2023),CONCATENATE("Se activó en ",YEAR(BA655)),
IF(AND(OR(AZ655="En proceso",AZ655="facturando"),AND(AV655="-",BA655="")),"Por revisar",
IF(BA655="",IF(AV655="NUEVAS",CONCATENATE("Estado: ",AZ655,", ",AV655),
IF(AX655=Meses!$A$3,"Por revisar",
IF(AT655="","Sin registro","En programación Frcst."))),"En programación")))),
"Error")</f>
        <v>Se activó en 2023</v>
      </c>
      <c r="BZ655" s="14" t="str">
        <f t="shared" si="30"/>
        <v/>
      </c>
      <c r="CA655" s="95" t="str">
        <f>IF(BY655="En programación Frcst.",VLOOKUP(AX655,Meses!$A$1:$H$14,3+HLOOKUP(Cronograma!AV655,Meses!$D$1:$G$2,2,FALSE),FALSE),
IF(BY655="En programación",BA655,""))</f>
        <v/>
      </c>
      <c r="CB655" s="95" t="str">
        <f t="shared" si="31"/>
        <v/>
      </c>
      <c r="CC655" s="91" t="str">
        <f>IFERROR(
(VLOOKUP(MONTH(CA655),Meses!$B$3:$C$14,2,FALSE)-DAY(CA655))/VLOOKUP(MONTH(CA655),Meses!$B$3:$C$14,2,FALSE)*CD655,
"")</f>
        <v/>
      </c>
      <c r="CD655" s="92">
        <f t="shared" si="32"/>
        <v>3600</v>
      </c>
    </row>
    <row r="656" spans="1:82" ht="47.4" thickBot="1" x14ac:dyDescent="0.6">
      <c r="A656" s="25" t="s">
        <v>1684</v>
      </c>
      <c r="B656" s="25" t="s">
        <v>1705</v>
      </c>
      <c r="C656" s="25" t="s">
        <v>1706</v>
      </c>
      <c r="D656" s="25" t="s">
        <v>53</v>
      </c>
      <c r="E656" s="26">
        <v>45097</v>
      </c>
      <c r="F656" s="26">
        <v>45107.597118055557</v>
      </c>
      <c r="G656" s="26">
        <v>45098</v>
      </c>
      <c r="H656" s="26">
        <v>45107</v>
      </c>
      <c r="I656" s="21">
        <v>45187</v>
      </c>
      <c r="J656" s="21">
        <v>45187</v>
      </c>
      <c r="K656" s="119" t="s">
        <v>4580</v>
      </c>
      <c r="L656" s="49">
        <v>2023074259</v>
      </c>
      <c r="M656" s="21">
        <v>45142</v>
      </c>
      <c r="N656" s="21">
        <v>45162</v>
      </c>
      <c r="O656" s="19" t="s">
        <v>54</v>
      </c>
      <c r="P656" s="19" t="s">
        <v>54</v>
      </c>
      <c r="Q656" s="49" t="s">
        <v>55</v>
      </c>
      <c r="R656" s="49">
        <v>4700</v>
      </c>
      <c r="S656" s="19" t="s">
        <v>4614</v>
      </c>
      <c r="T656" s="19" t="s">
        <v>4614</v>
      </c>
      <c r="U656" s="19" t="e">
        <v>#NAME?</v>
      </c>
      <c r="V656" s="19" t="s">
        <v>136</v>
      </c>
      <c r="W656" s="19" t="s">
        <v>155</v>
      </c>
      <c r="X656" s="23">
        <v>45168</v>
      </c>
      <c r="Y656" s="23">
        <v>45175</v>
      </c>
      <c r="Z656" s="23">
        <v>45168</v>
      </c>
      <c r="AA656" s="23">
        <v>45168</v>
      </c>
      <c r="AB656" s="19" t="s">
        <v>58</v>
      </c>
      <c r="AC656" s="23">
        <v>45171</v>
      </c>
      <c r="AD656" s="23">
        <v>45173</v>
      </c>
      <c r="AE656" s="23">
        <v>45178</v>
      </c>
      <c r="AF656" s="23">
        <v>45180</v>
      </c>
      <c r="AG656" s="23">
        <v>45180</v>
      </c>
      <c r="AH656" s="21">
        <v>45187</v>
      </c>
      <c r="AI656" s="19">
        <v>90</v>
      </c>
      <c r="AJ656" s="19">
        <v>9</v>
      </c>
      <c r="AK656" s="19">
        <v>80</v>
      </c>
      <c r="AL656" s="19" t="s">
        <v>15</v>
      </c>
      <c r="AM656" s="19" t="s">
        <v>4582</v>
      </c>
      <c r="AN656" s="19">
        <v>18</v>
      </c>
      <c r="AO656" s="22"/>
      <c r="AP656" s="19" t="s">
        <v>82</v>
      </c>
      <c r="AQ656" s="19" t="s">
        <v>82</v>
      </c>
      <c r="AR656" s="19" t="s">
        <v>60</v>
      </c>
      <c r="AS656" s="19" t="s">
        <v>55</v>
      </c>
      <c r="AT656" s="19" t="s">
        <v>61</v>
      </c>
      <c r="AU656" s="19" t="s">
        <v>62</v>
      </c>
      <c r="AV656" s="19" t="s">
        <v>63</v>
      </c>
      <c r="AW656" s="19" t="s">
        <v>63</v>
      </c>
      <c r="AX656" s="19" t="s">
        <v>63</v>
      </c>
      <c r="AY656" s="19" t="s">
        <v>64</v>
      </c>
      <c r="AZ656" s="19" t="s">
        <v>3822</v>
      </c>
      <c r="BA656" s="21">
        <v>45162</v>
      </c>
      <c r="BB656" s="19">
        <v>8</v>
      </c>
      <c r="BC656" s="19">
        <v>2023</v>
      </c>
      <c r="BD656" s="19" t="s">
        <v>63</v>
      </c>
      <c r="BE656" s="19" t="s">
        <v>63</v>
      </c>
      <c r="BF656" s="19" t="s">
        <v>63</v>
      </c>
      <c r="BG656" s="19" t="s">
        <v>64</v>
      </c>
      <c r="BH656" s="22" t="s">
        <v>4513</v>
      </c>
      <c r="BI656" s="22" t="s">
        <v>4513</v>
      </c>
      <c r="BJ656" s="22"/>
      <c r="BK656" s="22"/>
      <c r="BL656" s="19" t="s">
        <v>4513</v>
      </c>
      <c r="BM656" s="22" t="s">
        <v>4513</v>
      </c>
      <c r="BN656" s="22" t="s">
        <v>4513</v>
      </c>
      <c r="BO656" s="22"/>
      <c r="BP656" s="22"/>
      <c r="BQ656" s="19" t="s">
        <v>64</v>
      </c>
      <c r="BR656" s="22"/>
      <c r="BS656" s="22"/>
      <c r="BT656" s="19">
        <v>90</v>
      </c>
      <c r="BU656" s="22"/>
      <c r="BV656" s="19"/>
      <c r="BW656" s="19"/>
      <c r="BX656" s="19">
        <v>2023</v>
      </c>
      <c r="BY656" s="95" t="str">
        <f>IFERROR(
IF(OR(AZ656="anulado",AZ656="stand by"),CONCATENATE(AZ656,": ",AT656),
IF(OR(YEAR(BA656)=2022,YEAR(BA656)=2023),CONCATENATE("Se activó en ",YEAR(BA656)),
IF(AND(OR(AZ656="En proceso",AZ656="facturando"),AND(AV656="-",BA656="")),"Por revisar",
IF(BA656="",IF(AV656="NUEVAS",CONCATENATE("Estado: ",AZ656,", ",AV656),
IF(AX656=Meses!$A$3,"Por revisar",
IF(AT656="","Sin registro","En programación Frcst."))),"En programación")))),
"Error")</f>
        <v>Se activó en 2023</v>
      </c>
      <c r="BZ656" s="14" t="str">
        <f t="shared" si="30"/>
        <v/>
      </c>
      <c r="CA656" s="95" t="str">
        <f>IF(BY656="En programación Frcst.",VLOOKUP(AX656,Meses!$A$1:$H$14,3+HLOOKUP(Cronograma!AV656,Meses!$D$1:$G$2,2,FALSE),FALSE),
IF(BY656="En programación",BA656,""))</f>
        <v/>
      </c>
      <c r="CB656" s="95" t="str">
        <f t="shared" si="31"/>
        <v/>
      </c>
      <c r="CC656" s="91" t="str">
        <f>IFERROR(
(VLOOKUP(MONTH(CA656),Meses!$B$3:$C$14,2,FALSE)-DAY(CA656))/VLOOKUP(MONTH(CA656),Meses!$B$3:$C$14,2,FALSE)*CD656,
"")</f>
        <v/>
      </c>
      <c r="CD656" s="92">
        <f t="shared" si="32"/>
        <v>4700</v>
      </c>
    </row>
    <row r="657" spans="1:82" ht="47.4" thickBot="1" x14ac:dyDescent="0.6">
      <c r="A657" s="19" t="s">
        <v>1684</v>
      </c>
      <c r="B657" s="19" t="s">
        <v>1707</v>
      </c>
      <c r="C657" s="19" t="s">
        <v>1708</v>
      </c>
      <c r="D657" s="19" t="s">
        <v>53</v>
      </c>
      <c r="E657" s="21">
        <v>45097</v>
      </c>
      <c r="F657" s="21">
        <v>45107.59715277778</v>
      </c>
      <c r="G657" s="21">
        <v>45098</v>
      </c>
      <c r="H657" s="21">
        <v>45107</v>
      </c>
      <c r="I657" s="21">
        <v>45198</v>
      </c>
      <c r="J657" s="21">
        <v>45198</v>
      </c>
      <c r="K657" s="119" t="s">
        <v>4580</v>
      </c>
      <c r="L657" s="49">
        <v>2023074248</v>
      </c>
      <c r="M657" s="21">
        <v>45142</v>
      </c>
      <c r="N657" s="21">
        <v>45162</v>
      </c>
      <c r="O657" s="19" t="s">
        <v>54</v>
      </c>
      <c r="P657" s="19" t="s">
        <v>54</v>
      </c>
      <c r="Q657" s="49" t="s">
        <v>55</v>
      </c>
      <c r="R657" s="49">
        <v>6500</v>
      </c>
      <c r="S657" s="25" t="s">
        <v>4611</v>
      </c>
      <c r="T657" s="25" t="s">
        <v>4611</v>
      </c>
      <c r="U657" s="25" t="e">
        <v>#NAME?</v>
      </c>
      <c r="V657" s="25" t="s">
        <v>136</v>
      </c>
      <c r="W657" s="25" t="s">
        <v>155</v>
      </c>
      <c r="X657" s="23">
        <v>45179</v>
      </c>
      <c r="Y657" s="23">
        <v>45186</v>
      </c>
      <c r="Z657" s="23">
        <v>45179</v>
      </c>
      <c r="AA657" s="23">
        <v>45179</v>
      </c>
      <c r="AB657" s="25" t="s">
        <v>58</v>
      </c>
      <c r="AC657" s="23">
        <v>45182</v>
      </c>
      <c r="AD657" s="23">
        <v>45184</v>
      </c>
      <c r="AE657" s="23">
        <v>45189</v>
      </c>
      <c r="AF657" s="23">
        <v>45191</v>
      </c>
      <c r="AG657" s="23">
        <v>45191</v>
      </c>
      <c r="AH657" s="26">
        <v>45198</v>
      </c>
      <c r="AI657" s="25">
        <v>101</v>
      </c>
      <c r="AJ657" s="25">
        <v>9</v>
      </c>
      <c r="AK657" s="25">
        <v>91</v>
      </c>
      <c r="AL657" s="25" t="s">
        <v>15</v>
      </c>
      <c r="AM657" s="25" t="s">
        <v>4582</v>
      </c>
      <c r="AN657" s="25">
        <v>29</v>
      </c>
      <c r="AO657" s="27"/>
      <c r="AP657" s="25" t="s">
        <v>82</v>
      </c>
      <c r="AQ657" s="25" t="s">
        <v>82</v>
      </c>
      <c r="AR657" s="25" t="s">
        <v>60</v>
      </c>
      <c r="AS657" s="25" t="s">
        <v>55</v>
      </c>
      <c r="AT657" s="25" t="s">
        <v>61</v>
      </c>
      <c r="AU657" s="25" t="s">
        <v>62</v>
      </c>
      <c r="AV657" s="25" t="s">
        <v>63</v>
      </c>
      <c r="AW657" s="25" t="s">
        <v>63</v>
      </c>
      <c r="AX657" s="25" t="s">
        <v>63</v>
      </c>
      <c r="AY657" s="25" t="s">
        <v>64</v>
      </c>
      <c r="AZ657" s="25" t="s">
        <v>3822</v>
      </c>
      <c r="BA657" s="26">
        <v>45162</v>
      </c>
      <c r="BB657" s="25">
        <v>8</v>
      </c>
      <c r="BC657" s="25">
        <v>2023</v>
      </c>
      <c r="BD657" s="25" t="s">
        <v>63</v>
      </c>
      <c r="BE657" s="25" t="s">
        <v>63</v>
      </c>
      <c r="BF657" s="25" t="s">
        <v>63</v>
      </c>
      <c r="BG657" s="25" t="s">
        <v>64</v>
      </c>
      <c r="BH657" s="27" t="s">
        <v>4513</v>
      </c>
      <c r="BI657" s="27" t="s">
        <v>4513</v>
      </c>
      <c r="BJ657" s="27"/>
      <c r="BK657" s="27"/>
      <c r="BL657" s="25" t="s">
        <v>4513</v>
      </c>
      <c r="BM657" s="27" t="s">
        <v>4513</v>
      </c>
      <c r="BN657" s="27" t="s">
        <v>4513</v>
      </c>
      <c r="BO657" s="27"/>
      <c r="BP657" s="27"/>
      <c r="BQ657" s="25" t="s">
        <v>64</v>
      </c>
      <c r="BR657" s="27"/>
      <c r="BS657" s="27"/>
      <c r="BT657" s="25">
        <v>101</v>
      </c>
      <c r="BU657" s="27"/>
      <c r="BV657" s="25"/>
      <c r="BW657" s="25"/>
      <c r="BX657" s="25">
        <v>2023</v>
      </c>
      <c r="BY657" s="95" t="str">
        <f>IFERROR(
IF(OR(AZ657="anulado",AZ657="stand by"),CONCATENATE(AZ657,": ",AT657),
IF(OR(YEAR(BA657)=2022,YEAR(BA657)=2023),CONCATENATE("Se activó en ",YEAR(BA657)),
IF(AND(OR(AZ657="En proceso",AZ657="facturando"),AND(AV657="-",BA657="")),"Por revisar",
IF(BA657="",IF(AV657="NUEVAS",CONCATENATE("Estado: ",AZ657,", ",AV657),
IF(AX657=Meses!$A$3,"Por revisar",
IF(AT657="","Sin registro","En programación Frcst."))),"En programación")))),
"Error")</f>
        <v>Se activó en 2023</v>
      </c>
      <c r="BZ657" s="14" t="str">
        <f t="shared" si="30"/>
        <v/>
      </c>
      <c r="CA657" s="95" t="str">
        <f>IF(BY657="En programación Frcst.",VLOOKUP(AX657,Meses!$A$1:$H$14,3+HLOOKUP(Cronograma!AV657,Meses!$D$1:$G$2,2,FALSE),FALSE),
IF(BY657="En programación",BA657,""))</f>
        <v/>
      </c>
      <c r="CB657" s="95" t="str">
        <f t="shared" si="31"/>
        <v/>
      </c>
      <c r="CC657" s="91" t="str">
        <f>IFERROR(
(VLOOKUP(MONTH(CA657),Meses!$B$3:$C$14,2,FALSE)-DAY(CA657))/VLOOKUP(MONTH(CA657),Meses!$B$3:$C$14,2,FALSE)*CD657,
"")</f>
        <v/>
      </c>
      <c r="CD657" s="92">
        <f t="shared" si="32"/>
        <v>6500</v>
      </c>
    </row>
    <row r="658" spans="1:82" ht="63" thickBot="1" x14ac:dyDescent="0.6">
      <c r="A658" s="25" t="s">
        <v>1684</v>
      </c>
      <c r="B658" s="25" t="s">
        <v>1709</v>
      </c>
      <c r="C658" s="25" t="s">
        <v>1710</v>
      </c>
      <c r="D658" s="25" t="s">
        <v>53</v>
      </c>
      <c r="E658" s="26">
        <v>45097</v>
      </c>
      <c r="F658" s="26">
        <v>45107.597858796304</v>
      </c>
      <c r="G658" s="26">
        <v>45098</v>
      </c>
      <c r="H658" s="26">
        <v>45107</v>
      </c>
      <c r="I658" s="21">
        <v>45245</v>
      </c>
      <c r="J658" s="21">
        <v>45245</v>
      </c>
      <c r="K658" s="119" t="s">
        <v>4619</v>
      </c>
      <c r="L658" s="49">
        <v>2023080265</v>
      </c>
      <c r="M658" s="21">
        <v>45142</v>
      </c>
      <c r="N658" s="21">
        <v>45162</v>
      </c>
      <c r="O658" s="19" t="s">
        <v>54</v>
      </c>
      <c r="P658" s="19" t="s">
        <v>54</v>
      </c>
      <c r="Q658" s="49" t="s">
        <v>55</v>
      </c>
      <c r="R658" s="49">
        <v>1200</v>
      </c>
      <c r="S658" s="19" t="s">
        <v>4624</v>
      </c>
      <c r="T658" s="19" t="s">
        <v>4624</v>
      </c>
      <c r="U658" s="19" t="e">
        <v>#NAME?</v>
      </c>
      <c r="V658" s="19" t="s">
        <v>80</v>
      </c>
      <c r="W658" s="19" t="s">
        <v>68</v>
      </c>
      <c r="X658" s="23">
        <v>45231</v>
      </c>
      <c r="Y658" s="23">
        <v>45238</v>
      </c>
      <c r="Z658" s="23">
        <v>45231</v>
      </c>
      <c r="AA658" s="23">
        <v>45231</v>
      </c>
      <c r="AB658" s="19" t="s">
        <v>58</v>
      </c>
      <c r="AC658" s="23">
        <v>45234</v>
      </c>
      <c r="AD658" s="19" t="s">
        <v>58</v>
      </c>
      <c r="AE658" s="23">
        <v>45236</v>
      </c>
      <c r="AF658" s="23">
        <v>45238</v>
      </c>
      <c r="AG658" s="23">
        <v>45238</v>
      </c>
      <c r="AH658" s="21">
        <v>45245</v>
      </c>
      <c r="AI658" s="19">
        <v>148</v>
      </c>
      <c r="AJ658" s="19">
        <v>9</v>
      </c>
      <c r="AK658" s="19">
        <v>138</v>
      </c>
      <c r="AL658" s="19" t="s">
        <v>15</v>
      </c>
      <c r="AM658" s="19" t="s">
        <v>4621</v>
      </c>
      <c r="AN658" s="19">
        <v>15</v>
      </c>
      <c r="AO658" s="22"/>
      <c r="AP658" s="19" t="s">
        <v>82</v>
      </c>
      <c r="AQ658" s="19" t="s">
        <v>82</v>
      </c>
      <c r="AR658" s="19" t="s">
        <v>60</v>
      </c>
      <c r="AS658" s="19" t="s">
        <v>55</v>
      </c>
      <c r="AT658" s="19" t="s">
        <v>61</v>
      </c>
      <c r="AU658" s="19" t="s">
        <v>62</v>
      </c>
      <c r="AV658" s="19" t="s">
        <v>63</v>
      </c>
      <c r="AW658" s="19" t="s">
        <v>63</v>
      </c>
      <c r="AX658" s="19" t="s">
        <v>63</v>
      </c>
      <c r="AY658" s="19" t="s">
        <v>64</v>
      </c>
      <c r="AZ658" s="19" t="s">
        <v>3822</v>
      </c>
      <c r="BA658" s="21">
        <v>45162</v>
      </c>
      <c r="BB658" s="19">
        <v>8</v>
      </c>
      <c r="BC658" s="19">
        <v>2023</v>
      </c>
      <c r="BD658" s="19" t="s">
        <v>63</v>
      </c>
      <c r="BE658" s="19" t="s">
        <v>63</v>
      </c>
      <c r="BF658" s="19" t="s">
        <v>63</v>
      </c>
      <c r="BG658" s="19" t="s">
        <v>64</v>
      </c>
      <c r="BH658" s="19" t="s">
        <v>4513</v>
      </c>
      <c r="BI658" s="48" t="s">
        <v>4513</v>
      </c>
      <c r="BJ658" s="19" t="e">
        <v>#VALUE!</v>
      </c>
      <c r="BK658" s="43" t="e">
        <v>#VALUE!</v>
      </c>
      <c r="BL658" s="19" t="s">
        <v>4513</v>
      </c>
      <c r="BM658" s="32" t="s">
        <v>4513</v>
      </c>
      <c r="BN658" s="22" t="s">
        <v>4513</v>
      </c>
      <c r="BO658" s="22"/>
      <c r="BP658" s="22"/>
      <c r="BQ658" s="19" t="s">
        <v>64</v>
      </c>
      <c r="BR658" s="22"/>
      <c r="BS658" s="19" t="e">
        <v>#N/A</v>
      </c>
      <c r="BT658" s="19">
        <v>148</v>
      </c>
      <c r="BU658" s="22"/>
      <c r="BV658" s="19"/>
      <c r="BW658" s="19" t="s">
        <v>3823</v>
      </c>
      <c r="BX658" s="19">
        <v>2023</v>
      </c>
      <c r="BY658" s="95" t="str">
        <f>IFERROR(
IF(OR(AZ658="anulado",AZ658="stand by"),CONCATENATE(AZ658,": ",AT658),
IF(OR(YEAR(BA658)=2022,YEAR(BA658)=2023),CONCATENATE("Se activó en ",YEAR(BA658)),
IF(AND(OR(AZ658="En proceso",AZ658="facturando"),AND(AV658="-",BA658="")),"Por revisar",
IF(BA658="",IF(AV658="NUEVAS",CONCATENATE("Estado: ",AZ658,", ",AV658),
IF(AX658=Meses!$A$3,"Por revisar",
IF(AT658="","Sin registro","En programación Frcst."))),"En programación")))),
"Error")</f>
        <v>Se activó en 2023</v>
      </c>
      <c r="BZ658" s="14" t="str">
        <f t="shared" si="30"/>
        <v/>
      </c>
      <c r="CA658" s="95" t="str">
        <f>IF(BY658="En programación Frcst.",VLOOKUP(AX658,Meses!$A$1:$H$14,3+HLOOKUP(Cronograma!AV658,Meses!$D$1:$G$2,2,FALSE),FALSE),
IF(BY658="En programación",BA658,""))</f>
        <v/>
      </c>
      <c r="CB658" s="95" t="str">
        <f t="shared" si="31"/>
        <v/>
      </c>
      <c r="CC658" s="91" t="str">
        <f>IFERROR(
(VLOOKUP(MONTH(CA658),Meses!$B$3:$C$14,2,FALSE)-DAY(CA658))/VLOOKUP(MONTH(CA658),Meses!$B$3:$C$14,2,FALSE)*CD658,
"")</f>
        <v/>
      </c>
      <c r="CD658" s="92">
        <f t="shared" si="32"/>
        <v>1200</v>
      </c>
    </row>
    <row r="659" spans="1:82" ht="63" thickBot="1" x14ac:dyDescent="0.6">
      <c r="A659" s="19" t="s">
        <v>1684</v>
      </c>
      <c r="B659" s="19" t="s">
        <v>1711</v>
      </c>
      <c r="C659" s="19" t="s">
        <v>1712</v>
      </c>
      <c r="D659" s="19" t="s">
        <v>53</v>
      </c>
      <c r="E659" s="21">
        <v>45097</v>
      </c>
      <c r="F659" s="21">
        <v>45107.597986111112</v>
      </c>
      <c r="G659" s="21">
        <v>45098</v>
      </c>
      <c r="H659" s="21">
        <v>45107</v>
      </c>
      <c r="I659" s="21">
        <v>45195</v>
      </c>
      <c r="J659" s="21">
        <v>45195</v>
      </c>
      <c r="K659" s="119" t="s">
        <v>4580</v>
      </c>
      <c r="L659" s="49">
        <v>2023080041</v>
      </c>
      <c r="M659" s="21">
        <v>45142</v>
      </c>
      <c r="N659" s="21">
        <v>45162</v>
      </c>
      <c r="O659" s="19" t="s">
        <v>54</v>
      </c>
      <c r="P659" s="19" t="s">
        <v>54</v>
      </c>
      <c r="Q659" s="49" t="s">
        <v>55</v>
      </c>
      <c r="R659" s="49">
        <v>3800</v>
      </c>
      <c r="S659" s="25" t="s">
        <v>4611</v>
      </c>
      <c r="T659" s="25" t="s">
        <v>4611</v>
      </c>
      <c r="U659" s="25" t="e">
        <v>#NAME?</v>
      </c>
      <c r="V659" s="25" t="s">
        <v>136</v>
      </c>
      <c r="W659" s="25" t="s">
        <v>155</v>
      </c>
      <c r="X659" s="23">
        <v>45176</v>
      </c>
      <c r="Y659" s="23">
        <v>45183</v>
      </c>
      <c r="Z659" s="23">
        <v>45176</v>
      </c>
      <c r="AA659" s="23">
        <v>45176</v>
      </c>
      <c r="AB659" s="25" t="s">
        <v>58</v>
      </c>
      <c r="AC659" s="23">
        <v>45179</v>
      </c>
      <c r="AD659" s="23">
        <v>45181</v>
      </c>
      <c r="AE659" s="23">
        <v>45186</v>
      </c>
      <c r="AF659" s="23">
        <v>45188</v>
      </c>
      <c r="AG659" s="23">
        <v>45188</v>
      </c>
      <c r="AH659" s="26">
        <v>45195</v>
      </c>
      <c r="AI659" s="25">
        <v>98</v>
      </c>
      <c r="AJ659" s="25">
        <v>9</v>
      </c>
      <c r="AK659" s="25">
        <v>88</v>
      </c>
      <c r="AL659" s="25" t="s">
        <v>15</v>
      </c>
      <c r="AM659" s="25" t="s">
        <v>4582</v>
      </c>
      <c r="AN659" s="25">
        <v>26</v>
      </c>
      <c r="AO659" s="27"/>
      <c r="AP659" s="25" t="s">
        <v>82</v>
      </c>
      <c r="AQ659" s="25" t="s">
        <v>82</v>
      </c>
      <c r="AR659" s="25" t="s">
        <v>60</v>
      </c>
      <c r="AS659" s="25" t="s">
        <v>55</v>
      </c>
      <c r="AT659" s="25" t="s">
        <v>61</v>
      </c>
      <c r="AU659" s="25" t="s">
        <v>62</v>
      </c>
      <c r="AV659" s="25" t="s">
        <v>63</v>
      </c>
      <c r="AW659" s="25" t="s">
        <v>63</v>
      </c>
      <c r="AX659" s="25" t="s">
        <v>63</v>
      </c>
      <c r="AY659" s="25" t="s">
        <v>64</v>
      </c>
      <c r="AZ659" s="25" t="s">
        <v>3822</v>
      </c>
      <c r="BA659" s="26">
        <v>45162</v>
      </c>
      <c r="BB659" s="25">
        <v>8</v>
      </c>
      <c r="BC659" s="25">
        <v>2023</v>
      </c>
      <c r="BD659" s="25" t="s">
        <v>63</v>
      </c>
      <c r="BE659" s="25" t="s">
        <v>63</v>
      </c>
      <c r="BF659" s="25" t="s">
        <v>63</v>
      </c>
      <c r="BG659" s="25" t="s">
        <v>64</v>
      </c>
      <c r="BH659" s="27" t="s">
        <v>4513</v>
      </c>
      <c r="BI659" s="27" t="s">
        <v>4513</v>
      </c>
      <c r="BJ659" s="27"/>
      <c r="BK659" s="27"/>
      <c r="BL659" s="25" t="s">
        <v>4513</v>
      </c>
      <c r="BM659" s="27" t="s">
        <v>4513</v>
      </c>
      <c r="BN659" s="27" t="s">
        <v>4513</v>
      </c>
      <c r="BO659" s="27"/>
      <c r="BP659" s="27"/>
      <c r="BQ659" s="25" t="s">
        <v>64</v>
      </c>
      <c r="BR659" s="27"/>
      <c r="BS659" s="27"/>
      <c r="BT659" s="25">
        <v>98</v>
      </c>
      <c r="BU659" s="27"/>
      <c r="BV659" s="25"/>
      <c r="BW659" s="25"/>
      <c r="BX659" s="25">
        <v>2023</v>
      </c>
      <c r="BY659" s="95" t="str">
        <f>IFERROR(
IF(OR(AZ659="anulado",AZ659="stand by"),CONCATENATE(AZ659,": ",AT659),
IF(OR(YEAR(BA659)=2022,YEAR(BA659)=2023),CONCATENATE("Se activó en ",YEAR(BA659)),
IF(AND(OR(AZ659="En proceso",AZ659="facturando"),AND(AV659="-",BA659="")),"Por revisar",
IF(BA659="",IF(AV659="NUEVAS",CONCATENATE("Estado: ",AZ659,", ",AV659),
IF(AX659=Meses!$A$3,"Por revisar",
IF(AT659="","Sin registro","En programación Frcst."))),"En programación")))),
"Error")</f>
        <v>Se activó en 2023</v>
      </c>
      <c r="BZ659" s="14" t="str">
        <f t="shared" si="30"/>
        <v/>
      </c>
      <c r="CA659" s="95" t="str">
        <f>IF(BY659="En programación Frcst.",VLOOKUP(AX659,Meses!$A$1:$H$14,3+HLOOKUP(Cronograma!AV659,Meses!$D$1:$G$2,2,FALSE),FALSE),
IF(BY659="En programación",BA659,""))</f>
        <v/>
      </c>
      <c r="CB659" s="95" t="str">
        <f t="shared" si="31"/>
        <v/>
      </c>
      <c r="CC659" s="91" t="str">
        <f>IFERROR(
(VLOOKUP(MONTH(CA659),Meses!$B$3:$C$14,2,FALSE)-DAY(CA659))/VLOOKUP(MONTH(CA659),Meses!$B$3:$C$14,2,FALSE)*CD659,
"")</f>
        <v/>
      </c>
      <c r="CD659" s="92">
        <f t="shared" si="32"/>
        <v>3800</v>
      </c>
    </row>
    <row r="660" spans="1:82" ht="47.4" thickBot="1" x14ac:dyDescent="0.6">
      <c r="A660" s="25" t="s">
        <v>1684</v>
      </c>
      <c r="B660" s="25" t="s">
        <v>1713</v>
      </c>
      <c r="C660" s="25" t="s">
        <v>1714</v>
      </c>
      <c r="D660" s="25" t="s">
        <v>53</v>
      </c>
      <c r="E660" s="26">
        <v>45097</v>
      </c>
      <c r="F660" s="26">
        <v>45107.598101851851</v>
      </c>
      <c r="G660" s="26">
        <v>45098</v>
      </c>
      <c r="H660" s="26">
        <v>45107</v>
      </c>
      <c r="I660" s="21">
        <v>45148</v>
      </c>
      <c r="J660" s="21">
        <v>45148</v>
      </c>
      <c r="K660" s="119" t="s">
        <v>4585</v>
      </c>
      <c r="L660" s="49">
        <v>2023074249</v>
      </c>
      <c r="M660" s="21">
        <v>45142</v>
      </c>
      <c r="N660" s="21">
        <v>45162</v>
      </c>
      <c r="O660" s="19" t="s">
        <v>54</v>
      </c>
      <c r="P660" s="19" t="s">
        <v>54</v>
      </c>
      <c r="Q660" s="49" t="s">
        <v>55</v>
      </c>
      <c r="R660" s="49">
        <v>5000</v>
      </c>
      <c r="S660" s="19" t="s">
        <v>4617</v>
      </c>
      <c r="T660" s="19" t="s">
        <v>4617</v>
      </c>
      <c r="U660" s="19" t="e">
        <v>#NAME?</v>
      </c>
      <c r="V660" s="19" t="s">
        <v>80</v>
      </c>
      <c r="W660" s="19" t="s">
        <v>68</v>
      </c>
      <c r="X660" s="23">
        <v>45134</v>
      </c>
      <c r="Y660" s="23">
        <v>45141</v>
      </c>
      <c r="Z660" s="23">
        <v>45134</v>
      </c>
      <c r="AA660" s="23">
        <v>45134</v>
      </c>
      <c r="AB660" s="19" t="s">
        <v>58</v>
      </c>
      <c r="AC660" s="23">
        <v>45137</v>
      </c>
      <c r="AD660" s="19" t="s">
        <v>58</v>
      </c>
      <c r="AE660" s="23">
        <v>45139</v>
      </c>
      <c r="AF660" s="23">
        <v>45141</v>
      </c>
      <c r="AG660" s="23">
        <v>45141</v>
      </c>
      <c r="AH660" s="21">
        <v>45148</v>
      </c>
      <c r="AI660" s="19">
        <v>51</v>
      </c>
      <c r="AJ660" s="19">
        <v>9</v>
      </c>
      <c r="AK660" s="19">
        <v>41</v>
      </c>
      <c r="AL660" s="19" t="s">
        <v>15</v>
      </c>
      <c r="AM660" s="19" t="s">
        <v>4587</v>
      </c>
      <c r="AN660" s="19">
        <v>10</v>
      </c>
      <c r="AO660" s="22"/>
      <c r="AP660" s="19" t="s">
        <v>82</v>
      </c>
      <c r="AQ660" s="19" t="s">
        <v>82</v>
      </c>
      <c r="AR660" s="19" t="s">
        <v>60</v>
      </c>
      <c r="AS660" s="19" t="s">
        <v>55</v>
      </c>
      <c r="AT660" s="19" t="s">
        <v>61</v>
      </c>
      <c r="AU660" s="19" t="s">
        <v>62</v>
      </c>
      <c r="AV660" s="19" t="s">
        <v>63</v>
      </c>
      <c r="AW660" s="19" t="s">
        <v>63</v>
      </c>
      <c r="AX660" s="19" t="s">
        <v>63</v>
      </c>
      <c r="AY660" s="19" t="s">
        <v>64</v>
      </c>
      <c r="AZ660" s="19" t="s">
        <v>3822</v>
      </c>
      <c r="BA660" s="21">
        <v>45162</v>
      </c>
      <c r="BB660" s="19">
        <v>8</v>
      </c>
      <c r="BC660" s="19">
        <v>2023</v>
      </c>
      <c r="BD660" s="19" t="s">
        <v>63</v>
      </c>
      <c r="BE660" s="19" t="s">
        <v>63</v>
      </c>
      <c r="BF660" s="19" t="s">
        <v>63</v>
      </c>
      <c r="BG660" s="19" t="s">
        <v>64</v>
      </c>
      <c r="BH660" s="22" t="s">
        <v>4513</v>
      </c>
      <c r="BI660" s="22" t="s">
        <v>4513</v>
      </c>
      <c r="BJ660" s="22"/>
      <c r="BK660" s="22"/>
      <c r="BL660" s="19" t="s">
        <v>4513</v>
      </c>
      <c r="BM660" s="22" t="s">
        <v>4513</v>
      </c>
      <c r="BN660" s="22" t="s">
        <v>4513</v>
      </c>
      <c r="BO660" s="22"/>
      <c r="BP660" s="22"/>
      <c r="BQ660" s="19" t="s">
        <v>64</v>
      </c>
      <c r="BR660" s="22"/>
      <c r="BS660" s="22"/>
      <c r="BT660" s="19">
        <v>51</v>
      </c>
      <c r="BU660" s="22"/>
      <c r="BV660" s="19"/>
      <c r="BW660" s="19"/>
      <c r="BX660" s="19">
        <v>2023</v>
      </c>
      <c r="BY660" s="95" t="str">
        <f>IFERROR(
IF(OR(AZ660="anulado",AZ660="stand by"),CONCATENATE(AZ660,": ",AT660),
IF(OR(YEAR(BA660)=2022,YEAR(BA660)=2023),CONCATENATE("Se activó en ",YEAR(BA660)),
IF(AND(OR(AZ660="En proceso",AZ660="facturando"),AND(AV660="-",BA660="")),"Por revisar",
IF(BA660="",IF(AV660="NUEVAS",CONCATENATE("Estado: ",AZ660,", ",AV660),
IF(AX660=Meses!$A$3,"Por revisar",
IF(AT660="","Sin registro","En programación Frcst."))),"En programación")))),
"Error")</f>
        <v>Se activó en 2023</v>
      </c>
      <c r="BZ660" s="14" t="str">
        <f t="shared" si="30"/>
        <v/>
      </c>
      <c r="CA660" s="95" t="str">
        <f>IF(BY660="En programación Frcst.",VLOOKUP(AX660,Meses!$A$1:$H$14,3+HLOOKUP(Cronograma!AV660,Meses!$D$1:$G$2,2,FALSE),FALSE),
IF(BY660="En programación",BA660,""))</f>
        <v/>
      </c>
      <c r="CB660" s="95" t="str">
        <f t="shared" si="31"/>
        <v/>
      </c>
      <c r="CC660" s="91" t="str">
        <f>IFERROR(
(VLOOKUP(MONTH(CA660),Meses!$B$3:$C$14,2,FALSE)-DAY(CA660))/VLOOKUP(MONTH(CA660),Meses!$B$3:$C$14,2,FALSE)*CD660,
"")</f>
        <v/>
      </c>
      <c r="CD660" s="92">
        <f t="shared" si="32"/>
        <v>5000</v>
      </c>
    </row>
    <row r="661" spans="1:82" ht="47.4" thickBot="1" x14ac:dyDescent="0.6">
      <c r="A661" s="19" t="s">
        <v>1684</v>
      </c>
      <c r="B661" s="19" t="s">
        <v>1715</v>
      </c>
      <c r="C661" s="19" t="s">
        <v>1716</v>
      </c>
      <c r="D661" s="19" t="s">
        <v>650</v>
      </c>
      <c r="E661" s="21">
        <v>45097</v>
      </c>
      <c r="F661" s="21">
        <v>45107.598240740743</v>
      </c>
      <c r="G661" s="21">
        <v>45098</v>
      </c>
      <c r="H661" s="21">
        <v>45107</v>
      </c>
      <c r="I661" s="22"/>
      <c r="J661" s="22"/>
      <c r="K661" s="22">
        <v>0</v>
      </c>
      <c r="L661" s="49">
        <v>2023074247</v>
      </c>
      <c r="M661" s="21">
        <v>45142</v>
      </c>
      <c r="N661" s="21">
        <v>45162</v>
      </c>
      <c r="O661" s="19" t="s">
        <v>54</v>
      </c>
      <c r="P661" s="19" t="s">
        <v>54</v>
      </c>
      <c r="Q661" s="49" t="s">
        <v>55</v>
      </c>
      <c r="R661" s="49">
        <v>7000</v>
      </c>
      <c r="S661" s="25" t="s">
        <v>145</v>
      </c>
      <c r="T661" s="25" t="s">
        <v>145</v>
      </c>
      <c r="U661" s="25" t="e">
        <v>#NAME?</v>
      </c>
      <c r="V661" s="25" t="s">
        <v>136</v>
      </c>
      <c r="W661" s="25" t="s">
        <v>155</v>
      </c>
      <c r="X661" s="23">
        <v>-19</v>
      </c>
      <c r="Y661" s="23">
        <v>-12</v>
      </c>
      <c r="Z661" s="23">
        <v>-19</v>
      </c>
      <c r="AA661" s="23">
        <v>-19</v>
      </c>
      <c r="AB661" s="25" t="s">
        <v>58</v>
      </c>
      <c r="AC661" s="23">
        <v>-16</v>
      </c>
      <c r="AD661" s="23">
        <v>-14</v>
      </c>
      <c r="AE661" s="23">
        <v>-9</v>
      </c>
      <c r="AF661" s="23">
        <v>-7</v>
      </c>
      <c r="AG661" s="23">
        <v>-7</v>
      </c>
      <c r="AH661" s="27">
        <v>0</v>
      </c>
      <c r="AI661" s="25">
        <v>-45097</v>
      </c>
      <c r="AJ661" s="25">
        <v>9</v>
      </c>
      <c r="AK661" s="25">
        <v>-45107</v>
      </c>
      <c r="AL661" s="25" t="s">
        <v>15</v>
      </c>
      <c r="AM661" s="27">
        <v>0</v>
      </c>
      <c r="AN661" s="27" t="s">
        <v>4513</v>
      </c>
      <c r="AO661" s="27"/>
      <c r="AP661" s="25" t="s">
        <v>82</v>
      </c>
      <c r="AQ661" s="25" t="s">
        <v>82</v>
      </c>
      <c r="AR661" s="25" t="s">
        <v>60</v>
      </c>
      <c r="AS661" s="25" t="s">
        <v>55</v>
      </c>
      <c r="AT661" s="25" t="s">
        <v>4583</v>
      </c>
      <c r="AU661" s="25" t="s">
        <v>62</v>
      </c>
      <c r="AV661" s="25" t="s">
        <v>63</v>
      </c>
      <c r="AW661" s="25" t="s">
        <v>63</v>
      </c>
      <c r="AX661" s="25" t="s">
        <v>63</v>
      </c>
      <c r="AY661" s="25" t="s">
        <v>64</v>
      </c>
      <c r="AZ661" s="25" t="s">
        <v>3822</v>
      </c>
      <c r="BA661" s="26">
        <v>45162</v>
      </c>
      <c r="BB661" s="25">
        <v>8</v>
      </c>
      <c r="BC661" s="25">
        <v>2023</v>
      </c>
      <c r="BD661" s="25" t="s">
        <v>653</v>
      </c>
      <c r="BE661" s="25" t="s">
        <v>354</v>
      </c>
      <c r="BF661" s="25" t="s">
        <v>1165</v>
      </c>
      <c r="BG661" s="25" t="s">
        <v>55</v>
      </c>
      <c r="BH661" s="25" t="s">
        <v>4513</v>
      </c>
      <c r="BI661" s="27" t="s">
        <v>4513</v>
      </c>
      <c r="BJ661" s="27"/>
      <c r="BK661" s="27"/>
      <c r="BL661" s="25" t="s">
        <v>4513</v>
      </c>
      <c r="BM661" s="36" t="s">
        <v>4513</v>
      </c>
      <c r="BN661" s="27" t="s">
        <v>4513</v>
      </c>
      <c r="BO661" s="27"/>
      <c r="BP661" s="27"/>
      <c r="BQ661" s="25" t="s">
        <v>64</v>
      </c>
      <c r="BR661" s="27"/>
      <c r="BS661" s="27"/>
      <c r="BT661" s="27"/>
      <c r="BU661" s="25">
        <v>225</v>
      </c>
      <c r="BV661" s="25" t="s">
        <v>4698</v>
      </c>
      <c r="BW661" s="25" t="s">
        <v>3839</v>
      </c>
      <c r="BX661" s="27"/>
      <c r="BY661" s="95" t="str">
        <f>IFERROR(
IF(OR(AZ661="anulado",AZ661="stand by"),CONCATENATE(AZ661,": ",AT661),
IF(OR(YEAR(BA661)=2022,YEAR(BA661)=2023),CONCATENATE("Se activó en ",YEAR(BA661)),
IF(AND(OR(AZ661="En proceso",AZ661="facturando"),AND(AV661="-",BA661="")),"Por revisar",
IF(BA661="",IF(AV661="NUEVAS",CONCATENATE("Estado: ",AZ661,", ",AV661),
IF(AX661=Meses!$A$3,"Por revisar",
IF(AT661="","Sin registro","En programación Frcst."))),"En programación")))),
"Error")</f>
        <v>Se activó en 2023</v>
      </c>
      <c r="BZ661" s="14" t="str">
        <f t="shared" si="30"/>
        <v/>
      </c>
      <c r="CA661" s="95" t="str">
        <f>IF(BY661="En programación Frcst.",VLOOKUP(AX661,Meses!$A$1:$H$14,3+HLOOKUP(Cronograma!AV661,Meses!$D$1:$G$2,2,FALSE),FALSE),
IF(BY661="En programación",BA661,""))</f>
        <v/>
      </c>
      <c r="CB661" s="95" t="str">
        <f t="shared" si="31"/>
        <v/>
      </c>
      <c r="CC661" s="91" t="str">
        <f>IFERROR(
(VLOOKUP(MONTH(CA661),Meses!$B$3:$C$14,2,FALSE)-DAY(CA661))/VLOOKUP(MONTH(CA661),Meses!$B$3:$C$14,2,FALSE)*CD661,
"")</f>
        <v/>
      </c>
      <c r="CD661" s="92">
        <f t="shared" si="32"/>
        <v>7000</v>
      </c>
    </row>
    <row r="662" spans="1:82" ht="47.4" thickBot="1" x14ac:dyDescent="0.6">
      <c r="A662" s="25" t="s">
        <v>1684</v>
      </c>
      <c r="B662" s="25" t="s">
        <v>1717</v>
      </c>
      <c r="C662" s="25" t="s">
        <v>1718</v>
      </c>
      <c r="D662" s="25" t="s">
        <v>53</v>
      </c>
      <c r="E662" s="26">
        <v>45097</v>
      </c>
      <c r="F662" s="26">
        <v>45107.598726851851</v>
      </c>
      <c r="G662" s="26">
        <v>45098</v>
      </c>
      <c r="H662" s="26">
        <v>45107</v>
      </c>
      <c r="I662" s="21">
        <v>45245</v>
      </c>
      <c r="J662" s="21">
        <v>45245</v>
      </c>
      <c r="K662" s="119" t="s">
        <v>4619</v>
      </c>
      <c r="L662" s="49">
        <v>2023074262</v>
      </c>
      <c r="M662" s="21">
        <v>45142</v>
      </c>
      <c r="N662" s="21">
        <v>45162</v>
      </c>
      <c r="O662" s="19" t="s">
        <v>54</v>
      </c>
      <c r="P662" s="19" t="s">
        <v>54</v>
      </c>
      <c r="Q662" s="49" t="s">
        <v>55</v>
      </c>
      <c r="R662" s="49">
        <v>4000</v>
      </c>
      <c r="S662" s="19" t="s">
        <v>4624</v>
      </c>
      <c r="T662" s="19" t="s">
        <v>4624</v>
      </c>
      <c r="U662" s="19" t="e">
        <v>#NAME?</v>
      </c>
      <c r="V662" s="19" t="s">
        <v>136</v>
      </c>
      <c r="W662" s="19" t="s">
        <v>155</v>
      </c>
      <c r="X662" s="23">
        <v>45226</v>
      </c>
      <c r="Y662" s="23">
        <v>45233</v>
      </c>
      <c r="Z662" s="23">
        <v>45226</v>
      </c>
      <c r="AA662" s="23">
        <v>45226</v>
      </c>
      <c r="AB662" s="19" t="s">
        <v>58</v>
      </c>
      <c r="AC662" s="23">
        <v>45229</v>
      </c>
      <c r="AD662" s="23">
        <v>45231</v>
      </c>
      <c r="AE662" s="23">
        <v>45236</v>
      </c>
      <c r="AF662" s="23">
        <v>45238</v>
      </c>
      <c r="AG662" s="23">
        <v>45238</v>
      </c>
      <c r="AH662" s="21">
        <v>45245</v>
      </c>
      <c r="AI662" s="19">
        <v>148</v>
      </c>
      <c r="AJ662" s="19">
        <v>9</v>
      </c>
      <c r="AK662" s="19">
        <v>138</v>
      </c>
      <c r="AL662" s="19" t="s">
        <v>15</v>
      </c>
      <c r="AM662" s="19" t="s">
        <v>4621</v>
      </c>
      <c r="AN662" s="19">
        <v>15</v>
      </c>
      <c r="AO662" s="22"/>
      <c r="AP662" s="19" t="s">
        <v>82</v>
      </c>
      <c r="AQ662" s="19" t="s">
        <v>82</v>
      </c>
      <c r="AR662" s="19" t="s">
        <v>60</v>
      </c>
      <c r="AS662" s="19" t="s">
        <v>55</v>
      </c>
      <c r="AT662" s="19" t="s">
        <v>61</v>
      </c>
      <c r="AU662" s="19" t="s">
        <v>62</v>
      </c>
      <c r="AV662" s="19" t="s">
        <v>63</v>
      </c>
      <c r="AW662" s="19" t="s">
        <v>63</v>
      </c>
      <c r="AX662" s="19" t="s">
        <v>63</v>
      </c>
      <c r="AY662" s="19" t="s">
        <v>64</v>
      </c>
      <c r="AZ662" s="19" t="s">
        <v>3822</v>
      </c>
      <c r="BA662" s="21">
        <v>45162</v>
      </c>
      <c r="BB662" s="19">
        <v>8</v>
      </c>
      <c r="BC662" s="19">
        <v>2023</v>
      </c>
      <c r="BD662" s="19" t="s">
        <v>63</v>
      </c>
      <c r="BE662" s="19" t="s">
        <v>63</v>
      </c>
      <c r="BF662" s="19" t="s">
        <v>63</v>
      </c>
      <c r="BG662" s="19" t="s">
        <v>64</v>
      </c>
      <c r="BH662" s="19" t="s">
        <v>4513</v>
      </c>
      <c r="BI662" s="48" t="s">
        <v>4513</v>
      </c>
      <c r="BJ662" s="19" t="e">
        <v>#VALUE!</v>
      </c>
      <c r="BK662" s="43" t="e">
        <v>#VALUE!</v>
      </c>
      <c r="BL662" s="19" t="s">
        <v>4513</v>
      </c>
      <c r="BM662" s="32" t="s">
        <v>4513</v>
      </c>
      <c r="BN662" s="22" t="s">
        <v>4513</v>
      </c>
      <c r="BO662" s="22"/>
      <c r="BP662" s="22"/>
      <c r="BQ662" s="19" t="s">
        <v>64</v>
      </c>
      <c r="BR662" s="22"/>
      <c r="BS662" s="19" t="e">
        <v>#N/A</v>
      </c>
      <c r="BT662" s="19">
        <v>148</v>
      </c>
      <c r="BU662" s="22"/>
      <c r="BV662" s="19"/>
      <c r="BW662" s="19" t="s">
        <v>3823</v>
      </c>
      <c r="BX662" s="19">
        <v>2023</v>
      </c>
      <c r="BY662" s="95" t="str">
        <f>IFERROR(
IF(OR(AZ662="anulado",AZ662="stand by"),CONCATENATE(AZ662,": ",AT662),
IF(OR(YEAR(BA662)=2022,YEAR(BA662)=2023),CONCATENATE("Se activó en ",YEAR(BA662)),
IF(AND(OR(AZ662="En proceso",AZ662="facturando"),AND(AV662="-",BA662="")),"Por revisar",
IF(BA662="",IF(AV662="NUEVAS",CONCATENATE("Estado: ",AZ662,", ",AV662),
IF(AX662=Meses!$A$3,"Por revisar",
IF(AT662="","Sin registro","En programación Frcst."))),"En programación")))),
"Error")</f>
        <v>Se activó en 2023</v>
      </c>
      <c r="BZ662" s="14" t="str">
        <f t="shared" si="30"/>
        <v/>
      </c>
      <c r="CA662" s="95" t="str">
        <f>IF(BY662="En programación Frcst.",VLOOKUP(AX662,Meses!$A$1:$H$14,3+HLOOKUP(Cronograma!AV662,Meses!$D$1:$G$2,2,FALSE),FALSE),
IF(BY662="En programación",BA662,""))</f>
        <v/>
      </c>
      <c r="CB662" s="95" t="str">
        <f t="shared" si="31"/>
        <v/>
      </c>
      <c r="CC662" s="91" t="str">
        <f>IFERROR(
(VLOOKUP(MONTH(CA662),Meses!$B$3:$C$14,2,FALSE)-DAY(CA662))/VLOOKUP(MONTH(CA662),Meses!$B$3:$C$14,2,FALSE)*CD662,
"")</f>
        <v/>
      </c>
      <c r="CD662" s="92">
        <f t="shared" si="32"/>
        <v>4000</v>
      </c>
    </row>
    <row r="663" spans="1:82" ht="47.4" thickBot="1" x14ac:dyDescent="0.6">
      <c r="A663" s="19" t="s">
        <v>1684</v>
      </c>
      <c r="B663" s="19" t="s">
        <v>1719</v>
      </c>
      <c r="C663" s="19" t="s">
        <v>1720</v>
      </c>
      <c r="D663" s="19" t="s">
        <v>53</v>
      </c>
      <c r="E663" s="21">
        <v>45097</v>
      </c>
      <c r="F663" s="21">
        <v>45107.598356481481</v>
      </c>
      <c r="G663" s="21">
        <v>45098</v>
      </c>
      <c r="H663" s="21">
        <v>45107</v>
      </c>
      <c r="I663" s="21">
        <v>45226</v>
      </c>
      <c r="J663" s="21">
        <v>45226</v>
      </c>
      <c r="K663" s="119" t="s">
        <v>4541</v>
      </c>
      <c r="L663" s="49">
        <v>2023080049</v>
      </c>
      <c r="M663" s="21">
        <v>45142</v>
      </c>
      <c r="N663" s="21">
        <v>45162</v>
      </c>
      <c r="O663" s="19" t="s">
        <v>54</v>
      </c>
      <c r="P663" s="19" t="s">
        <v>54</v>
      </c>
      <c r="Q663" s="49" t="s">
        <v>55</v>
      </c>
      <c r="R663" s="49">
        <v>1100</v>
      </c>
      <c r="S663" s="25" t="s">
        <v>4613</v>
      </c>
      <c r="T663" s="25" t="s">
        <v>4613</v>
      </c>
      <c r="U663" s="25" t="e">
        <v>#NAME?</v>
      </c>
      <c r="V663" s="25" t="s">
        <v>80</v>
      </c>
      <c r="W663" s="25" t="s">
        <v>68</v>
      </c>
      <c r="X663" s="23">
        <v>45212</v>
      </c>
      <c r="Y663" s="23">
        <v>45219</v>
      </c>
      <c r="Z663" s="23">
        <v>45212</v>
      </c>
      <c r="AA663" s="23">
        <v>45212</v>
      </c>
      <c r="AB663" s="25" t="s">
        <v>58</v>
      </c>
      <c r="AC663" s="23">
        <v>45215</v>
      </c>
      <c r="AD663" s="25" t="s">
        <v>58</v>
      </c>
      <c r="AE663" s="23">
        <v>45217</v>
      </c>
      <c r="AF663" s="23">
        <v>45219</v>
      </c>
      <c r="AG663" s="23">
        <v>45219</v>
      </c>
      <c r="AH663" s="26">
        <v>45226</v>
      </c>
      <c r="AI663" s="25">
        <v>129</v>
      </c>
      <c r="AJ663" s="25">
        <v>9</v>
      </c>
      <c r="AK663" s="25">
        <v>119</v>
      </c>
      <c r="AL663" s="25" t="s">
        <v>15</v>
      </c>
      <c r="AM663" s="25" t="s">
        <v>4543</v>
      </c>
      <c r="AN663" s="25">
        <v>27</v>
      </c>
      <c r="AO663" s="27"/>
      <c r="AP663" s="25" t="s">
        <v>82</v>
      </c>
      <c r="AQ663" s="25" t="s">
        <v>82</v>
      </c>
      <c r="AR663" s="25" t="s">
        <v>60</v>
      </c>
      <c r="AS663" s="25" t="s">
        <v>55</v>
      </c>
      <c r="AT663" s="25" t="s">
        <v>61</v>
      </c>
      <c r="AU663" s="25" t="s">
        <v>62</v>
      </c>
      <c r="AV663" s="25" t="s">
        <v>63</v>
      </c>
      <c r="AW663" s="25" t="s">
        <v>63</v>
      </c>
      <c r="AX663" s="25" t="s">
        <v>63</v>
      </c>
      <c r="AY663" s="25" t="s">
        <v>64</v>
      </c>
      <c r="AZ663" s="25" t="s">
        <v>3822</v>
      </c>
      <c r="BA663" s="26">
        <v>45162</v>
      </c>
      <c r="BB663" s="25">
        <v>8</v>
      </c>
      <c r="BC663" s="25">
        <v>2023</v>
      </c>
      <c r="BD663" s="25" t="s">
        <v>63</v>
      </c>
      <c r="BE663" s="25" t="s">
        <v>63</v>
      </c>
      <c r="BF663" s="25" t="s">
        <v>63</v>
      </c>
      <c r="BG663" s="25" t="s">
        <v>64</v>
      </c>
      <c r="BH663" s="27" t="s">
        <v>4513</v>
      </c>
      <c r="BI663" s="27" t="s">
        <v>4513</v>
      </c>
      <c r="BJ663" s="27"/>
      <c r="BK663" s="27"/>
      <c r="BL663" s="25" t="s">
        <v>4513</v>
      </c>
      <c r="BM663" s="27" t="s">
        <v>4513</v>
      </c>
      <c r="BN663" s="27" t="s">
        <v>4513</v>
      </c>
      <c r="BO663" s="27"/>
      <c r="BP663" s="27"/>
      <c r="BQ663" s="25" t="s">
        <v>64</v>
      </c>
      <c r="BR663" s="27"/>
      <c r="BS663" s="27"/>
      <c r="BT663" s="25">
        <v>129</v>
      </c>
      <c r="BU663" s="27"/>
      <c r="BV663" s="25"/>
      <c r="BW663" s="25"/>
      <c r="BX663" s="25">
        <v>2023</v>
      </c>
      <c r="BY663" s="95" t="str">
        <f>IFERROR(
IF(OR(AZ663="anulado",AZ663="stand by"),CONCATENATE(AZ663,": ",AT663),
IF(OR(YEAR(BA663)=2022,YEAR(BA663)=2023),CONCATENATE("Se activó en ",YEAR(BA663)),
IF(AND(OR(AZ663="En proceso",AZ663="facturando"),AND(AV663="-",BA663="")),"Por revisar",
IF(BA663="",IF(AV663="NUEVAS",CONCATENATE("Estado: ",AZ663,", ",AV663),
IF(AX663=Meses!$A$3,"Por revisar",
IF(AT663="","Sin registro","En programación Frcst."))),"En programación")))),
"Error")</f>
        <v>Se activó en 2023</v>
      </c>
      <c r="BZ663" s="14" t="str">
        <f t="shared" si="30"/>
        <v/>
      </c>
      <c r="CA663" s="95" t="str">
        <f>IF(BY663="En programación Frcst.",VLOOKUP(AX663,Meses!$A$1:$H$14,3+HLOOKUP(Cronograma!AV663,Meses!$D$1:$G$2,2,FALSE),FALSE),
IF(BY663="En programación",BA663,""))</f>
        <v/>
      </c>
      <c r="CB663" s="95" t="str">
        <f t="shared" si="31"/>
        <v/>
      </c>
      <c r="CC663" s="91" t="str">
        <f>IFERROR(
(VLOOKUP(MONTH(CA663),Meses!$B$3:$C$14,2,FALSE)-DAY(CA663))/VLOOKUP(MONTH(CA663),Meses!$B$3:$C$14,2,FALSE)*CD663,
"")</f>
        <v/>
      </c>
      <c r="CD663" s="92">
        <f t="shared" si="32"/>
        <v>1100</v>
      </c>
    </row>
    <row r="664" spans="1:82" ht="47.4" thickBot="1" x14ac:dyDescent="0.6">
      <c r="A664" s="25" t="s">
        <v>1684</v>
      </c>
      <c r="B664" s="25" t="s">
        <v>1721</v>
      </c>
      <c r="C664" s="25" t="s">
        <v>1722</v>
      </c>
      <c r="D664" s="25" t="s">
        <v>53</v>
      </c>
      <c r="E664" s="26">
        <v>45097</v>
      </c>
      <c r="F664" s="26">
        <v>45107.598414351851</v>
      </c>
      <c r="G664" s="26">
        <v>45098</v>
      </c>
      <c r="H664" s="26">
        <v>45107</v>
      </c>
      <c r="I664" s="21">
        <v>45226</v>
      </c>
      <c r="J664" s="21">
        <v>45226</v>
      </c>
      <c r="K664" s="119" t="s">
        <v>4541</v>
      </c>
      <c r="L664" s="49">
        <v>2023080054</v>
      </c>
      <c r="M664" s="21">
        <v>45142</v>
      </c>
      <c r="N664" s="21">
        <v>45162</v>
      </c>
      <c r="O664" s="19" t="s">
        <v>54</v>
      </c>
      <c r="P664" s="19" t="s">
        <v>54</v>
      </c>
      <c r="Q664" s="49" t="s">
        <v>55</v>
      </c>
      <c r="R664" s="49">
        <v>3453</v>
      </c>
      <c r="S664" s="19" t="s">
        <v>4613</v>
      </c>
      <c r="T664" s="19" t="s">
        <v>4613</v>
      </c>
      <c r="U664" s="19" t="e">
        <v>#NAME?</v>
      </c>
      <c r="V664" s="19" t="s">
        <v>80</v>
      </c>
      <c r="W664" s="19" t="s">
        <v>68</v>
      </c>
      <c r="X664" s="23">
        <v>45212</v>
      </c>
      <c r="Y664" s="23">
        <v>45219</v>
      </c>
      <c r="Z664" s="23">
        <v>45212</v>
      </c>
      <c r="AA664" s="23">
        <v>45212</v>
      </c>
      <c r="AB664" s="19" t="s">
        <v>58</v>
      </c>
      <c r="AC664" s="23">
        <v>45215</v>
      </c>
      <c r="AD664" s="19" t="s">
        <v>58</v>
      </c>
      <c r="AE664" s="23">
        <v>45217</v>
      </c>
      <c r="AF664" s="23">
        <v>45219</v>
      </c>
      <c r="AG664" s="23">
        <v>45219</v>
      </c>
      <c r="AH664" s="21">
        <v>45226</v>
      </c>
      <c r="AI664" s="19">
        <v>129</v>
      </c>
      <c r="AJ664" s="19">
        <v>9</v>
      </c>
      <c r="AK664" s="19">
        <v>119</v>
      </c>
      <c r="AL664" s="19" t="s">
        <v>15</v>
      </c>
      <c r="AM664" s="19" t="s">
        <v>4543</v>
      </c>
      <c r="AN664" s="19">
        <v>27</v>
      </c>
      <c r="AO664" s="22"/>
      <c r="AP664" s="19" t="s">
        <v>82</v>
      </c>
      <c r="AQ664" s="19" t="s">
        <v>82</v>
      </c>
      <c r="AR664" s="19" t="s">
        <v>60</v>
      </c>
      <c r="AS664" s="19" t="s">
        <v>55</v>
      </c>
      <c r="AT664" s="19" t="s">
        <v>61</v>
      </c>
      <c r="AU664" s="19" t="s">
        <v>62</v>
      </c>
      <c r="AV664" s="19" t="s">
        <v>63</v>
      </c>
      <c r="AW664" s="19" t="s">
        <v>63</v>
      </c>
      <c r="AX664" s="19" t="s">
        <v>63</v>
      </c>
      <c r="AY664" s="19" t="s">
        <v>64</v>
      </c>
      <c r="AZ664" s="19" t="s">
        <v>3822</v>
      </c>
      <c r="BA664" s="21">
        <v>45162</v>
      </c>
      <c r="BB664" s="19">
        <v>8</v>
      </c>
      <c r="BC664" s="19">
        <v>2023</v>
      </c>
      <c r="BD664" s="19" t="s">
        <v>63</v>
      </c>
      <c r="BE664" s="19" t="s">
        <v>63</v>
      </c>
      <c r="BF664" s="19" t="s">
        <v>63</v>
      </c>
      <c r="BG664" s="19" t="s">
        <v>64</v>
      </c>
      <c r="BH664" s="22" t="s">
        <v>4513</v>
      </c>
      <c r="BI664" s="22" t="s">
        <v>4513</v>
      </c>
      <c r="BJ664" s="22"/>
      <c r="BK664" s="22"/>
      <c r="BL664" s="19" t="s">
        <v>4513</v>
      </c>
      <c r="BM664" s="22" t="s">
        <v>4513</v>
      </c>
      <c r="BN664" s="22" t="s">
        <v>4513</v>
      </c>
      <c r="BO664" s="22"/>
      <c r="BP664" s="22"/>
      <c r="BQ664" s="19" t="s">
        <v>64</v>
      </c>
      <c r="BR664" s="22"/>
      <c r="BS664" s="22"/>
      <c r="BT664" s="19">
        <v>129</v>
      </c>
      <c r="BU664" s="22"/>
      <c r="BV664" s="19"/>
      <c r="BW664" s="19"/>
      <c r="BX664" s="19">
        <v>2023</v>
      </c>
      <c r="BY664" s="95" t="str">
        <f>IFERROR(
IF(OR(AZ664="anulado",AZ664="stand by"),CONCATENATE(AZ664,": ",AT664),
IF(OR(YEAR(BA664)=2022,YEAR(BA664)=2023),CONCATENATE("Se activó en ",YEAR(BA664)),
IF(AND(OR(AZ664="En proceso",AZ664="facturando"),AND(AV664="-",BA664="")),"Por revisar",
IF(BA664="",IF(AV664="NUEVAS",CONCATENATE("Estado: ",AZ664,", ",AV664),
IF(AX664=Meses!$A$3,"Por revisar",
IF(AT664="","Sin registro","En programación Frcst."))),"En programación")))),
"Error")</f>
        <v>Se activó en 2023</v>
      </c>
      <c r="BZ664" s="14" t="str">
        <f t="shared" si="30"/>
        <v/>
      </c>
      <c r="CA664" s="95" t="str">
        <f>IF(BY664="En programación Frcst.",VLOOKUP(AX664,Meses!$A$1:$H$14,3+HLOOKUP(Cronograma!AV664,Meses!$D$1:$G$2,2,FALSE),FALSE),
IF(BY664="En programación",BA664,""))</f>
        <v/>
      </c>
      <c r="CB664" s="95" t="str">
        <f t="shared" si="31"/>
        <v/>
      </c>
      <c r="CC664" s="91" t="str">
        <f>IFERROR(
(VLOOKUP(MONTH(CA664),Meses!$B$3:$C$14,2,FALSE)-DAY(CA664))/VLOOKUP(MONTH(CA664),Meses!$B$3:$C$14,2,FALSE)*CD664,
"")</f>
        <v/>
      </c>
      <c r="CD664" s="92">
        <f t="shared" si="32"/>
        <v>3453</v>
      </c>
    </row>
    <row r="665" spans="1:82" ht="63" thickBot="1" x14ac:dyDescent="0.6">
      <c r="A665" s="19" t="s">
        <v>1684</v>
      </c>
      <c r="B665" s="19" t="s">
        <v>1723</v>
      </c>
      <c r="C665" s="19" t="s">
        <v>1724</v>
      </c>
      <c r="D665" s="19" t="s">
        <v>656</v>
      </c>
      <c r="E665" s="21">
        <v>45097</v>
      </c>
      <c r="F665" s="21">
        <v>45107.598865740743</v>
      </c>
      <c r="G665" s="21">
        <v>45098</v>
      </c>
      <c r="H665" s="21">
        <v>45099</v>
      </c>
      <c r="I665" s="22"/>
      <c r="J665" s="22"/>
      <c r="K665" s="22">
        <v>0</v>
      </c>
      <c r="L665" s="50"/>
      <c r="M665" s="22"/>
      <c r="N665" s="22"/>
      <c r="O665" s="19" t="s">
        <v>448</v>
      </c>
      <c r="P665" s="19" t="s">
        <v>448</v>
      </c>
      <c r="Q665" s="49" t="s">
        <v>55</v>
      </c>
      <c r="R665" s="49">
        <v>2200</v>
      </c>
      <c r="S665" s="25" t="s">
        <v>145</v>
      </c>
      <c r="T665" s="25" t="s">
        <v>145</v>
      </c>
      <c r="U665" s="25" t="e">
        <v>#NAME?</v>
      </c>
      <c r="V665" s="25" t="s">
        <v>80</v>
      </c>
      <c r="W665" s="25" t="s">
        <v>129</v>
      </c>
      <c r="X665" s="23">
        <v>-9</v>
      </c>
      <c r="Y665" s="23">
        <v>-2</v>
      </c>
      <c r="Z665" s="23">
        <v>-9</v>
      </c>
      <c r="AA665" s="23">
        <v>-9</v>
      </c>
      <c r="AB665" s="25" t="s">
        <v>58</v>
      </c>
      <c r="AC665" s="23">
        <v>-6</v>
      </c>
      <c r="AD665" s="25" t="s">
        <v>58</v>
      </c>
      <c r="AE665" s="23">
        <v>-4</v>
      </c>
      <c r="AF665" s="25" t="s">
        <v>58</v>
      </c>
      <c r="AG665" s="23">
        <v>-4</v>
      </c>
      <c r="AH665" s="27">
        <v>0</v>
      </c>
      <c r="AI665" s="25">
        <v>-45097</v>
      </c>
      <c r="AJ665" s="25">
        <v>1</v>
      </c>
      <c r="AK665" s="25">
        <v>-45099</v>
      </c>
      <c r="AL665" s="25" t="s">
        <v>15</v>
      </c>
      <c r="AM665" s="27">
        <v>0</v>
      </c>
      <c r="AN665" s="27" t="s">
        <v>4513</v>
      </c>
      <c r="AO665" s="27"/>
      <c r="AP665" s="25" t="s">
        <v>450</v>
      </c>
      <c r="AQ665" s="25" t="s">
        <v>451</v>
      </c>
      <c r="AR665" s="25" t="s">
        <v>60</v>
      </c>
      <c r="AS665" s="25" t="s">
        <v>55</v>
      </c>
      <c r="AT665" s="25" t="s">
        <v>659</v>
      </c>
      <c r="AU665" s="25" t="s">
        <v>132</v>
      </c>
      <c r="AV665" s="25" t="s">
        <v>354</v>
      </c>
      <c r="AW665" s="25" t="s">
        <v>2274</v>
      </c>
      <c r="AX665" s="25" t="s">
        <v>2205</v>
      </c>
      <c r="AY665" s="25" t="s">
        <v>55</v>
      </c>
      <c r="AZ665" s="25" t="s">
        <v>3830</v>
      </c>
      <c r="BA665" s="27">
        <v>0</v>
      </c>
      <c r="BB665" s="27"/>
      <c r="BC665" s="27"/>
      <c r="BD665" s="25" t="s">
        <v>1557</v>
      </c>
      <c r="BE665" s="25" t="s">
        <v>651</v>
      </c>
      <c r="BF665" s="25" t="s">
        <v>2222</v>
      </c>
      <c r="BG665" s="25" t="s">
        <v>55</v>
      </c>
      <c r="BH665" s="25" t="s">
        <v>4513</v>
      </c>
      <c r="BI665" s="27" t="s">
        <v>4513</v>
      </c>
      <c r="BJ665" s="27"/>
      <c r="BK665" s="27"/>
      <c r="BL665" s="25" t="s">
        <v>4513</v>
      </c>
      <c r="BM665" s="36" t="s">
        <v>4513</v>
      </c>
      <c r="BN665" s="27" t="s">
        <v>4513</v>
      </c>
      <c r="BO665" s="25" t="s">
        <v>3842</v>
      </c>
      <c r="BP665" s="27"/>
      <c r="BQ665" s="25" t="s">
        <v>64</v>
      </c>
      <c r="BR665" s="27"/>
      <c r="BS665" s="27"/>
      <c r="BT665" s="27"/>
      <c r="BU665" s="25">
        <v>225</v>
      </c>
      <c r="BV665" s="25" t="s">
        <v>4698</v>
      </c>
      <c r="BW665" s="25" t="s">
        <v>3839</v>
      </c>
      <c r="BX665" s="27"/>
      <c r="BY665" s="95" t="str">
        <f>IFERROR(
IF(OR(AZ665="anulado",AZ665="stand by"),CONCATENATE(AZ665,": ",AT665),
IF(OR(YEAR(BA665)=2022,YEAR(BA665)=2023),CONCATENATE("Se activó en ",YEAR(BA665)),
IF(AND(OR(AZ665="En proceso",AZ665="facturando"),AND(AV665="-",BA665="")),"Por revisar",
IF(BA665="",IF(AV665="NUEVAS",CONCATENATE("Estado: ",AZ665,", ",AV665),
IF(AX665=Meses!$A$3,"Por revisar",
IF(AT665="","Sin registro","En programación Frcst."))),"En programación")))),
"Error")</f>
        <v>En programación</v>
      </c>
      <c r="BZ665" s="14" t="str">
        <f t="shared" si="30"/>
        <v/>
      </c>
      <c r="CA665" s="95">
        <f>IF(BY665="En programación Frcst.",VLOOKUP(AX665,Meses!$A$1:$H$14,3+HLOOKUP(Cronograma!AV665,Meses!$D$1:$G$2,2,FALSE),FALSE),
IF(BY665="En programación",BA665,""))</f>
        <v>0</v>
      </c>
      <c r="CB665" s="95" t="str">
        <f t="shared" si="31"/>
        <v>1900/1</v>
      </c>
      <c r="CC665" s="91">
        <f>IFERROR(
(VLOOKUP(MONTH(CA665),Meses!$B$3:$C$14,2,FALSE)-DAY(CA665))/VLOOKUP(MONTH(CA665),Meses!$B$3:$C$14,2,FALSE)*CD665,
"")</f>
        <v>2200</v>
      </c>
      <c r="CD665" s="92">
        <f t="shared" si="32"/>
        <v>2200</v>
      </c>
    </row>
    <row r="666" spans="1:82" ht="63" thickBot="1" x14ac:dyDescent="0.6">
      <c r="A666" s="25" t="s">
        <v>1684</v>
      </c>
      <c r="B666" s="25" t="s">
        <v>1725</v>
      </c>
      <c r="C666" s="25" t="s">
        <v>1726</v>
      </c>
      <c r="D666" s="25" t="s">
        <v>861</v>
      </c>
      <c r="E666" s="26">
        <v>45097</v>
      </c>
      <c r="F666" s="26">
        <v>45107.598912037043</v>
      </c>
      <c r="G666" s="26">
        <v>45098</v>
      </c>
      <c r="H666" s="26">
        <v>45112</v>
      </c>
      <c r="I666" s="22"/>
      <c r="J666" s="22"/>
      <c r="K666" s="22">
        <v>0</v>
      </c>
      <c r="L666" s="49">
        <v>2024012627</v>
      </c>
      <c r="M666" s="21">
        <v>45309</v>
      </c>
      <c r="N666" s="21">
        <v>45323</v>
      </c>
      <c r="O666" s="19" t="s">
        <v>673</v>
      </c>
      <c r="P666" s="19" t="s">
        <v>673</v>
      </c>
      <c r="Q666" s="49" t="s">
        <v>55</v>
      </c>
      <c r="R666" s="49">
        <v>6300</v>
      </c>
      <c r="S666" s="19" t="s">
        <v>145</v>
      </c>
      <c r="T666" s="19" t="s">
        <v>145</v>
      </c>
      <c r="U666" s="19" t="e">
        <v>#NAME?</v>
      </c>
      <c r="V666" s="19" t="s">
        <v>80</v>
      </c>
      <c r="W666" s="19" t="s">
        <v>68</v>
      </c>
      <c r="X666" s="23">
        <v>-14</v>
      </c>
      <c r="Y666" s="23">
        <v>-7</v>
      </c>
      <c r="Z666" s="23">
        <v>-14</v>
      </c>
      <c r="AA666" s="23">
        <v>-14</v>
      </c>
      <c r="AB666" s="19" t="s">
        <v>58</v>
      </c>
      <c r="AC666" s="23">
        <v>-11</v>
      </c>
      <c r="AD666" s="19" t="s">
        <v>58</v>
      </c>
      <c r="AE666" s="23">
        <v>-9</v>
      </c>
      <c r="AF666" s="23">
        <v>-7</v>
      </c>
      <c r="AG666" s="23">
        <v>-7</v>
      </c>
      <c r="AH666" s="22">
        <v>0</v>
      </c>
      <c r="AI666" s="19">
        <v>-45097</v>
      </c>
      <c r="AJ666" s="19">
        <v>14</v>
      </c>
      <c r="AK666" s="19">
        <v>-45112</v>
      </c>
      <c r="AL666" s="19" t="s">
        <v>15</v>
      </c>
      <c r="AM666" s="22">
        <v>0</v>
      </c>
      <c r="AN666" s="22" t="s">
        <v>4513</v>
      </c>
      <c r="AO666" s="22"/>
      <c r="AP666" s="19" t="s">
        <v>76</v>
      </c>
      <c r="AQ666" s="19" t="s">
        <v>76</v>
      </c>
      <c r="AR666" s="19" t="s">
        <v>60</v>
      </c>
      <c r="AS666" s="19" t="s">
        <v>55</v>
      </c>
      <c r="AT666" s="19" t="s">
        <v>862</v>
      </c>
      <c r="AU666" s="19" t="s">
        <v>62</v>
      </c>
      <c r="AV666" s="19" t="s">
        <v>354</v>
      </c>
      <c r="AW666" s="19" t="s">
        <v>1165</v>
      </c>
      <c r="AX666" s="19" t="s">
        <v>653</v>
      </c>
      <c r="AY666" s="19" t="s">
        <v>55</v>
      </c>
      <c r="AZ666" s="19" t="s">
        <v>3830</v>
      </c>
      <c r="BA666" s="21">
        <v>45323</v>
      </c>
      <c r="BB666" s="22">
        <v>2</v>
      </c>
      <c r="BC666" s="22">
        <v>2024</v>
      </c>
      <c r="BD666" s="19" t="s">
        <v>653</v>
      </c>
      <c r="BE666" s="19" t="s">
        <v>651</v>
      </c>
      <c r="BF666" s="19" t="s">
        <v>652</v>
      </c>
      <c r="BG666" s="19" t="s">
        <v>55</v>
      </c>
      <c r="BH666" s="19" t="s">
        <v>4513</v>
      </c>
      <c r="BI666" s="22" t="s">
        <v>4513</v>
      </c>
      <c r="BJ666" s="22"/>
      <c r="BK666" s="22"/>
      <c r="BL666" s="19" t="s">
        <v>4513</v>
      </c>
      <c r="BM666" s="32" t="s">
        <v>4513</v>
      </c>
      <c r="BN666" s="22" t="s">
        <v>4513</v>
      </c>
      <c r="BO666" s="19" t="s">
        <v>3865</v>
      </c>
      <c r="BP666" s="54" t="s">
        <v>3879</v>
      </c>
      <c r="BQ666" s="19" t="s">
        <v>64</v>
      </c>
      <c r="BR666" s="22"/>
      <c r="BS666" s="22"/>
      <c r="BT666" s="22"/>
      <c r="BU666" s="19">
        <v>225</v>
      </c>
      <c r="BV666" s="19" t="s">
        <v>4698</v>
      </c>
      <c r="BW666" s="19" t="s">
        <v>3839</v>
      </c>
      <c r="BX666" s="22"/>
      <c r="BY666" s="95" t="str">
        <f>IFERROR(
IF(OR(AZ666="anulado",AZ666="stand by"),CONCATENATE(AZ666,": ",AT666),
IF(OR(YEAR(BA666)=2022,YEAR(BA666)=2023),CONCATENATE("Se activó en ",YEAR(BA666)),
IF(AND(OR(AZ666="En proceso",AZ666="facturando"),AND(AV666="-",BA666="")),"Por revisar",
IF(BA666="",IF(AV666="NUEVAS",CONCATENATE("Estado: ",AZ666,", ",AV666),
IF(AX666=Meses!$A$3,"Por revisar",
IF(AT666="","Sin registro","En programación Frcst."))),"En programación")))),
"Error")</f>
        <v>En programación</v>
      </c>
      <c r="BZ666" s="14" t="str">
        <f t="shared" si="30"/>
        <v/>
      </c>
      <c r="CA666" s="95">
        <f>IF(BY666="En programación Frcst.",VLOOKUP(AX666,Meses!$A$1:$H$14,3+HLOOKUP(Cronograma!AV666,Meses!$D$1:$G$2,2,FALSE),FALSE),
IF(BY666="En programación",BA666,""))</f>
        <v>45323</v>
      </c>
      <c r="CB666" s="95" t="str">
        <f t="shared" si="31"/>
        <v>2024/2</v>
      </c>
      <c r="CC666" s="91">
        <f>IFERROR(
(VLOOKUP(MONTH(CA666),Meses!$B$3:$C$14,2,FALSE)-DAY(CA666))/VLOOKUP(MONTH(CA666),Meses!$B$3:$C$14,2,FALSE)*CD666,
"")</f>
        <v>6082.7586206896558</v>
      </c>
      <c r="CD666" s="92">
        <f t="shared" si="32"/>
        <v>6300</v>
      </c>
    </row>
    <row r="667" spans="1:82" ht="63" thickBot="1" x14ac:dyDescent="0.6">
      <c r="A667" s="19" t="s">
        <v>1684</v>
      </c>
      <c r="B667" s="19" t="s">
        <v>1727</v>
      </c>
      <c r="C667" s="19" t="s">
        <v>1728</v>
      </c>
      <c r="D667" s="19" t="s">
        <v>861</v>
      </c>
      <c r="E667" s="21">
        <v>45097</v>
      </c>
      <c r="F667" s="21">
        <v>45107.599386574067</v>
      </c>
      <c r="G667" s="21">
        <v>45098</v>
      </c>
      <c r="H667" s="21">
        <v>45112</v>
      </c>
      <c r="I667" s="22"/>
      <c r="J667" s="22"/>
      <c r="K667" s="22">
        <v>0</v>
      </c>
      <c r="L667" s="49">
        <v>2024012626</v>
      </c>
      <c r="M667" s="21">
        <v>45309</v>
      </c>
      <c r="N667" s="21">
        <v>45323</v>
      </c>
      <c r="O667" s="19" t="s">
        <v>1415</v>
      </c>
      <c r="P667" s="19" t="s">
        <v>673</v>
      </c>
      <c r="Q667" s="49" t="s">
        <v>55</v>
      </c>
      <c r="R667" s="49">
        <v>4500</v>
      </c>
      <c r="S667" s="25" t="s">
        <v>145</v>
      </c>
      <c r="T667" s="25" t="s">
        <v>145</v>
      </c>
      <c r="U667" s="25" t="e">
        <v>#NAME?</v>
      </c>
      <c r="V667" s="25" t="s">
        <v>80</v>
      </c>
      <c r="W667" s="25" t="s">
        <v>68</v>
      </c>
      <c r="X667" s="23">
        <v>-14</v>
      </c>
      <c r="Y667" s="23">
        <v>-7</v>
      </c>
      <c r="Z667" s="23">
        <v>-14</v>
      </c>
      <c r="AA667" s="23">
        <v>-14</v>
      </c>
      <c r="AB667" s="25" t="s">
        <v>58</v>
      </c>
      <c r="AC667" s="23">
        <v>-11</v>
      </c>
      <c r="AD667" s="25" t="s">
        <v>58</v>
      </c>
      <c r="AE667" s="23">
        <v>-9</v>
      </c>
      <c r="AF667" s="23">
        <v>-7</v>
      </c>
      <c r="AG667" s="23">
        <v>-7</v>
      </c>
      <c r="AH667" s="27">
        <v>0</v>
      </c>
      <c r="AI667" s="25">
        <v>-45097</v>
      </c>
      <c r="AJ667" s="25">
        <v>14</v>
      </c>
      <c r="AK667" s="25">
        <v>-45112</v>
      </c>
      <c r="AL667" s="25" t="s">
        <v>15</v>
      </c>
      <c r="AM667" s="27">
        <v>0</v>
      </c>
      <c r="AN667" s="27" t="s">
        <v>4513</v>
      </c>
      <c r="AO667" s="27"/>
      <c r="AP667" s="25" t="s">
        <v>674</v>
      </c>
      <c r="AQ667" s="25" t="s">
        <v>674</v>
      </c>
      <c r="AR667" s="25" t="s">
        <v>60</v>
      </c>
      <c r="AS667" s="25" t="s">
        <v>55</v>
      </c>
      <c r="AT667" s="25" t="s">
        <v>862</v>
      </c>
      <c r="AU667" s="25" t="s">
        <v>62</v>
      </c>
      <c r="AV667" s="25" t="s">
        <v>354</v>
      </c>
      <c r="AW667" s="25" t="s">
        <v>1165</v>
      </c>
      <c r="AX667" s="25" t="s">
        <v>653</v>
      </c>
      <c r="AY667" s="25" t="s">
        <v>55</v>
      </c>
      <c r="AZ667" s="25" t="s">
        <v>3830</v>
      </c>
      <c r="BA667" s="26">
        <v>45323</v>
      </c>
      <c r="BB667" s="27">
        <v>2</v>
      </c>
      <c r="BC667" s="27">
        <v>2024</v>
      </c>
      <c r="BD667" s="25" t="s">
        <v>653</v>
      </c>
      <c r="BE667" s="25" t="s">
        <v>651</v>
      </c>
      <c r="BF667" s="25" t="s">
        <v>652</v>
      </c>
      <c r="BG667" s="25" t="s">
        <v>55</v>
      </c>
      <c r="BH667" s="25" t="s">
        <v>4513</v>
      </c>
      <c r="BI667" s="27" t="s">
        <v>4513</v>
      </c>
      <c r="BJ667" s="27"/>
      <c r="BK667" s="27"/>
      <c r="BL667" s="25" t="s">
        <v>4513</v>
      </c>
      <c r="BM667" s="36" t="s">
        <v>4513</v>
      </c>
      <c r="BN667" s="27" t="s">
        <v>4513</v>
      </c>
      <c r="BO667" s="25" t="s">
        <v>3865</v>
      </c>
      <c r="BP667" s="54" t="s">
        <v>3879</v>
      </c>
      <c r="BQ667" s="25" t="s">
        <v>64</v>
      </c>
      <c r="BR667" s="27"/>
      <c r="BS667" s="27"/>
      <c r="BT667" s="27"/>
      <c r="BU667" s="37">
        <v>225</v>
      </c>
      <c r="BV667" s="25" t="s">
        <v>4698</v>
      </c>
      <c r="BW667" s="25" t="s">
        <v>3839</v>
      </c>
      <c r="BX667" s="27"/>
      <c r="BY667" s="95" t="str">
        <f>IFERROR(
IF(OR(AZ667="anulado",AZ667="stand by"),CONCATENATE(AZ667,": ",AT667),
IF(OR(YEAR(BA667)=2022,YEAR(BA667)=2023),CONCATENATE("Se activó en ",YEAR(BA667)),
IF(AND(OR(AZ667="En proceso",AZ667="facturando"),AND(AV667="-",BA667="")),"Por revisar",
IF(BA667="",IF(AV667="NUEVAS",CONCATENATE("Estado: ",AZ667,", ",AV667),
IF(AX667=Meses!$A$3,"Por revisar",
IF(AT667="","Sin registro","En programación Frcst."))),"En programación")))),
"Error")</f>
        <v>En programación</v>
      </c>
      <c r="BZ667" s="14" t="str">
        <f t="shared" si="30"/>
        <v/>
      </c>
      <c r="CA667" s="95">
        <f>IF(BY667="En programación Frcst.",VLOOKUP(AX667,Meses!$A$1:$H$14,3+HLOOKUP(Cronograma!AV667,Meses!$D$1:$G$2,2,FALSE),FALSE),
IF(BY667="En programación",BA667,""))</f>
        <v>45323</v>
      </c>
      <c r="CB667" s="95" t="str">
        <f t="shared" si="31"/>
        <v>2024/2</v>
      </c>
      <c r="CC667" s="91">
        <f>IFERROR(
(VLOOKUP(MONTH(CA667),Meses!$B$3:$C$14,2,FALSE)-DAY(CA667))/VLOOKUP(MONTH(CA667),Meses!$B$3:$C$14,2,FALSE)*CD667,
"")</f>
        <v>4344.8275862068967</v>
      </c>
      <c r="CD667" s="92">
        <f t="shared" si="32"/>
        <v>4500</v>
      </c>
    </row>
    <row r="668" spans="1:82" ht="47.4" thickBot="1" x14ac:dyDescent="0.6">
      <c r="A668" s="25" t="s">
        <v>1684</v>
      </c>
      <c r="B668" s="25" t="s">
        <v>1729</v>
      </c>
      <c r="C668" s="25" t="s">
        <v>1730</v>
      </c>
      <c r="D668" s="25" t="s">
        <v>345</v>
      </c>
      <c r="E668" s="26">
        <v>45097</v>
      </c>
      <c r="F668" s="26">
        <v>45107.599560185183</v>
      </c>
      <c r="G668" s="26">
        <v>45098</v>
      </c>
      <c r="H668" s="26">
        <v>45112</v>
      </c>
      <c r="I668" s="22"/>
      <c r="J668" s="22"/>
      <c r="K668" s="22">
        <v>0</v>
      </c>
      <c r="L668" s="50"/>
      <c r="M668" s="22"/>
      <c r="N668" s="22"/>
      <c r="O668" s="19" t="s">
        <v>677</v>
      </c>
      <c r="P668" s="19" t="s">
        <v>677</v>
      </c>
      <c r="Q668" s="49" t="s">
        <v>55</v>
      </c>
      <c r="R668" s="49">
        <v>9800</v>
      </c>
      <c r="S668" s="19" t="s">
        <v>145</v>
      </c>
      <c r="T668" s="19" t="s">
        <v>145</v>
      </c>
      <c r="U668" s="19" t="e">
        <v>#NAME?</v>
      </c>
      <c r="V668" s="19" t="s">
        <v>80</v>
      </c>
      <c r="W668" s="19" t="s">
        <v>352</v>
      </c>
      <c r="X668" s="23">
        <v>-13</v>
      </c>
      <c r="Y668" s="23">
        <v>-6</v>
      </c>
      <c r="Z668" s="23">
        <v>-13</v>
      </c>
      <c r="AA668" s="23">
        <v>-13</v>
      </c>
      <c r="AB668" s="23">
        <v>-10</v>
      </c>
      <c r="AC668" s="23">
        <v>-6</v>
      </c>
      <c r="AD668" s="19" t="s">
        <v>58</v>
      </c>
      <c r="AE668" s="23">
        <v>-4</v>
      </c>
      <c r="AF668" s="19" t="s">
        <v>58</v>
      </c>
      <c r="AG668" s="23">
        <v>-4</v>
      </c>
      <c r="AH668" s="22">
        <v>0</v>
      </c>
      <c r="AI668" s="19">
        <v>-45097</v>
      </c>
      <c r="AJ668" s="19">
        <v>14</v>
      </c>
      <c r="AK668" s="19">
        <v>-45112</v>
      </c>
      <c r="AL668" s="19" t="s">
        <v>15</v>
      </c>
      <c r="AM668" s="22">
        <v>0</v>
      </c>
      <c r="AN668" s="22" t="s">
        <v>4513</v>
      </c>
      <c r="AO668" s="22"/>
      <c r="AP668" s="19" t="s">
        <v>678</v>
      </c>
      <c r="AQ668" s="19" t="s">
        <v>451</v>
      </c>
      <c r="AR668" s="19" t="s">
        <v>94</v>
      </c>
      <c r="AS668" s="19" t="s">
        <v>55</v>
      </c>
      <c r="AT668" s="19" t="s">
        <v>347</v>
      </c>
      <c r="AU668" s="19" t="s">
        <v>132</v>
      </c>
      <c r="AV668" s="19" t="s">
        <v>63</v>
      </c>
      <c r="AW668" s="19" t="s">
        <v>63</v>
      </c>
      <c r="AX668" s="19" t="s">
        <v>63</v>
      </c>
      <c r="AY668" s="19" t="s">
        <v>64</v>
      </c>
      <c r="AZ668" s="19" t="s">
        <v>3827</v>
      </c>
      <c r="BA668" s="22">
        <v>0</v>
      </c>
      <c r="BB668" s="22"/>
      <c r="BC668" s="22"/>
      <c r="BD668" s="19" t="s">
        <v>63</v>
      </c>
      <c r="BE668" s="19" t="s">
        <v>63</v>
      </c>
      <c r="BF668" s="19" t="s">
        <v>63</v>
      </c>
      <c r="BG668" s="19" t="s">
        <v>64</v>
      </c>
      <c r="BH668" s="22" t="s">
        <v>4513</v>
      </c>
      <c r="BI668" s="22" t="s">
        <v>4513</v>
      </c>
      <c r="BJ668" s="22"/>
      <c r="BK668" s="22"/>
      <c r="BL668" s="19" t="s">
        <v>4513</v>
      </c>
      <c r="BM668" s="22" t="s">
        <v>4513</v>
      </c>
      <c r="BN668" s="22" t="s">
        <v>4513</v>
      </c>
      <c r="BO668" s="19" t="s">
        <v>3880</v>
      </c>
      <c r="BP668" s="22"/>
      <c r="BQ668" s="19" t="s">
        <v>64</v>
      </c>
      <c r="BR668" s="22"/>
      <c r="BS668" s="22"/>
      <c r="BT668" s="22"/>
      <c r="BU668" s="22"/>
      <c r="BV668" s="19"/>
      <c r="BW668" s="19" t="s">
        <v>3823</v>
      </c>
      <c r="BX668" s="22"/>
      <c r="BY668" s="95" t="str">
        <f>IFERROR(
IF(OR(AZ668="anulado",AZ668="stand by"),CONCATENATE(AZ668,": ",AT668),
IF(OR(YEAR(BA668)=2022,YEAR(BA668)=2023),CONCATENATE("Se activó en ",YEAR(BA668)),
IF(AND(OR(AZ668="En proceso",AZ668="facturando"),AND(AV668="-",BA668="")),"Por revisar",
IF(BA668="",IF(AV668="NUEVAS",CONCATENATE("Estado: ",AZ668,", ",AV668),
IF(AX668=Meses!$A$3,"Por revisar",
IF(AT668="","Sin registro","En programación Frcst."))),"En programación")))),
"Error")</f>
        <v>anulado: Desistido</v>
      </c>
      <c r="BZ668" s="14" t="str">
        <f t="shared" si="30"/>
        <v/>
      </c>
      <c r="CA668" s="95" t="str">
        <f>IF(BY668="En programación Frcst.",VLOOKUP(AX668,Meses!$A$1:$H$14,3+HLOOKUP(Cronograma!AV668,Meses!$D$1:$G$2,2,FALSE),FALSE),
IF(BY668="En programación",BA668,""))</f>
        <v/>
      </c>
      <c r="CB668" s="95" t="str">
        <f t="shared" si="31"/>
        <v/>
      </c>
      <c r="CC668" s="91" t="str">
        <f>IFERROR(
(VLOOKUP(MONTH(CA668),Meses!$B$3:$C$14,2,FALSE)-DAY(CA668))/VLOOKUP(MONTH(CA668),Meses!$B$3:$C$14,2,FALSE)*CD668,
"")</f>
        <v/>
      </c>
      <c r="CD668" s="92">
        <f t="shared" si="32"/>
        <v>9800</v>
      </c>
    </row>
    <row r="669" spans="1:82" ht="47.4" thickBot="1" x14ac:dyDescent="0.6">
      <c r="A669" s="19" t="s">
        <v>1731</v>
      </c>
      <c r="B669" s="19" t="s">
        <v>1732</v>
      </c>
      <c r="C669" s="19" t="s">
        <v>1733</v>
      </c>
      <c r="D669" s="19" t="s">
        <v>53</v>
      </c>
      <c r="E669" s="21">
        <v>45097</v>
      </c>
      <c r="F669" s="21">
        <v>45062.796574074076</v>
      </c>
      <c r="G669" s="21">
        <v>45097</v>
      </c>
      <c r="H669" s="21">
        <v>45097</v>
      </c>
      <c r="I669" s="21">
        <v>45113</v>
      </c>
      <c r="J669" s="21">
        <v>45113</v>
      </c>
      <c r="K669" s="119" t="s">
        <v>4544</v>
      </c>
      <c r="L669" s="49">
        <v>2023070388</v>
      </c>
      <c r="M669" s="21">
        <v>45111</v>
      </c>
      <c r="N669" s="21">
        <v>45127</v>
      </c>
      <c r="O669" s="19" t="s">
        <v>677</v>
      </c>
      <c r="P669" s="19" t="s">
        <v>677</v>
      </c>
      <c r="Q669" s="19" t="s">
        <v>173</v>
      </c>
      <c r="R669" s="49">
        <v>0</v>
      </c>
      <c r="S669" s="25" t="s">
        <v>4605</v>
      </c>
      <c r="T669" s="25" t="s">
        <v>4605</v>
      </c>
      <c r="U669" s="25" t="e">
        <v>#NAME?</v>
      </c>
      <c r="V669" s="25" t="s">
        <v>145</v>
      </c>
      <c r="W669" s="27" t="s">
        <v>4513</v>
      </c>
      <c r="X669" s="27">
        <v>0</v>
      </c>
      <c r="Y669" s="23">
        <v>7</v>
      </c>
      <c r="Z669" s="27">
        <v>0</v>
      </c>
      <c r="AA669" s="27">
        <v>0</v>
      </c>
      <c r="AB669" s="27">
        <v>0</v>
      </c>
      <c r="AC669" s="27">
        <v>0</v>
      </c>
      <c r="AD669" s="27">
        <v>0</v>
      </c>
      <c r="AE669" s="27">
        <v>0</v>
      </c>
      <c r="AF669" s="25" t="s">
        <v>58</v>
      </c>
      <c r="AG669" s="27">
        <v>0</v>
      </c>
      <c r="AH669" s="26">
        <v>45113</v>
      </c>
      <c r="AI669" s="25">
        <v>16</v>
      </c>
      <c r="AJ669" s="25">
        <v>0</v>
      </c>
      <c r="AK669" s="25">
        <v>16</v>
      </c>
      <c r="AL669" s="27" t="s">
        <v>4513</v>
      </c>
      <c r="AM669" s="25" t="s">
        <v>4546</v>
      </c>
      <c r="AN669" s="25">
        <v>6</v>
      </c>
      <c r="AO669" s="27"/>
      <c r="AP669" s="25" t="s">
        <v>678</v>
      </c>
      <c r="AQ669" s="25" t="s">
        <v>451</v>
      </c>
      <c r="AR669" s="25" t="s">
        <v>60</v>
      </c>
      <c r="AS669" s="25" t="s">
        <v>173</v>
      </c>
      <c r="AT669" s="25" t="s">
        <v>61</v>
      </c>
      <c r="AU669" s="25" t="s">
        <v>132</v>
      </c>
      <c r="AV669" s="25" t="s">
        <v>63</v>
      </c>
      <c r="AW669" s="25" t="s">
        <v>63</v>
      </c>
      <c r="AX669" s="25" t="s">
        <v>63</v>
      </c>
      <c r="AY669" s="25" t="s">
        <v>64</v>
      </c>
      <c r="AZ669" s="25" t="s">
        <v>3822</v>
      </c>
      <c r="BA669" s="26">
        <v>45127</v>
      </c>
      <c r="BB669" s="25">
        <v>7</v>
      </c>
      <c r="BC669" s="25">
        <v>2023</v>
      </c>
      <c r="BD669" s="25" t="s">
        <v>63</v>
      </c>
      <c r="BE669" s="25" t="s">
        <v>63</v>
      </c>
      <c r="BF669" s="25" t="s">
        <v>63</v>
      </c>
      <c r="BG669" s="25" t="s">
        <v>64</v>
      </c>
      <c r="BH669" s="27" t="s">
        <v>4513</v>
      </c>
      <c r="BI669" s="27" t="s">
        <v>4513</v>
      </c>
      <c r="BJ669" s="27"/>
      <c r="BK669" s="27"/>
      <c r="BL669" s="25" t="s">
        <v>4513</v>
      </c>
      <c r="BM669" s="27" t="s">
        <v>4513</v>
      </c>
      <c r="BN669" s="27" t="s">
        <v>4513</v>
      </c>
      <c r="BO669" s="27"/>
      <c r="BP669" s="27"/>
      <c r="BQ669" s="25" t="s">
        <v>64</v>
      </c>
      <c r="BR669" s="27"/>
      <c r="BS669" s="27"/>
      <c r="BT669" s="25">
        <v>16</v>
      </c>
      <c r="BU669" s="27"/>
      <c r="BV669" s="25"/>
      <c r="BW669" s="25"/>
      <c r="BX669" s="25">
        <v>2023</v>
      </c>
      <c r="BY669" s="95" t="str">
        <f>IFERROR(
IF(OR(AZ669="anulado",AZ669="stand by"),CONCATENATE(AZ669,": ",AT669),
IF(OR(YEAR(BA669)=2022,YEAR(BA669)=2023),CONCATENATE("Se activó en ",YEAR(BA669)),
IF(AND(OR(AZ669="En proceso",AZ669="facturando"),AND(AV669="-",BA669="")),"Por revisar",
IF(BA669="",IF(AV669="NUEVAS",CONCATENATE("Estado: ",AZ669,", ",AV669),
IF(AX669=Meses!$A$3,"Por revisar",
IF(AT669="","Sin registro","En programación Frcst."))),"En programación")))),
"Error")</f>
        <v>Se activó en 2023</v>
      </c>
      <c r="BZ669" s="14" t="str">
        <f t="shared" si="30"/>
        <v/>
      </c>
      <c r="CA669" s="95" t="str">
        <f>IF(BY669="En programación Frcst.",VLOOKUP(AX669,Meses!$A$1:$H$14,3+HLOOKUP(Cronograma!AV669,Meses!$D$1:$G$2,2,FALSE),FALSE),
IF(BY669="En programación",BA669,""))</f>
        <v/>
      </c>
      <c r="CB669" s="95" t="str">
        <f t="shared" si="31"/>
        <v/>
      </c>
      <c r="CC669" s="91" t="str">
        <f>IFERROR(
(VLOOKUP(MONTH(CA669),Meses!$B$3:$C$14,2,FALSE)-DAY(CA669))/VLOOKUP(MONTH(CA669),Meses!$B$3:$C$14,2,FALSE)*CD669,
"")</f>
        <v/>
      </c>
      <c r="CD669" s="92">
        <f t="shared" si="32"/>
        <v>0</v>
      </c>
    </row>
    <row r="670" spans="1:82" ht="31.8" thickBot="1" x14ac:dyDescent="0.6">
      <c r="A670" s="25" t="s">
        <v>1734</v>
      </c>
      <c r="B670" s="27"/>
      <c r="C670" s="25" t="s">
        <v>1735</v>
      </c>
      <c r="D670" s="29" t="s">
        <v>345</v>
      </c>
      <c r="E670" s="26">
        <v>45098</v>
      </c>
      <c r="F670" s="26">
        <v>45170.47997685185</v>
      </c>
      <c r="G670" s="26">
        <v>45119</v>
      </c>
      <c r="H670" s="26">
        <v>45121</v>
      </c>
      <c r="I670" s="22"/>
      <c r="J670" s="22"/>
      <c r="K670" s="22">
        <v>0</v>
      </c>
      <c r="L670" s="50"/>
      <c r="M670" s="22"/>
      <c r="N670" s="22"/>
      <c r="O670" s="19" t="s">
        <v>54</v>
      </c>
      <c r="P670" s="19" t="s">
        <v>54</v>
      </c>
      <c r="Q670" s="49" t="s">
        <v>55</v>
      </c>
      <c r="R670" s="49">
        <v>29416</v>
      </c>
      <c r="S670" s="19" t="s">
        <v>145</v>
      </c>
      <c r="T670" s="19" t="s">
        <v>145</v>
      </c>
      <c r="U670" s="19" t="e">
        <v>#NAME?</v>
      </c>
      <c r="V670" s="19" t="s">
        <v>80</v>
      </c>
      <c r="W670" s="19" t="s">
        <v>68</v>
      </c>
      <c r="X670" s="23">
        <v>-14</v>
      </c>
      <c r="Y670" s="23">
        <v>-7</v>
      </c>
      <c r="Z670" s="23">
        <v>-14</v>
      </c>
      <c r="AA670" s="23">
        <v>-14</v>
      </c>
      <c r="AB670" s="19" t="s">
        <v>58</v>
      </c>
      <c r="AC670" s="23">
        <v>-11</v>
      </c>
      <c r="AD670" s="19" t="s">
        <v>58</v>
      </c>
      <c r="AE670" s="23">
        <v>-9</v>
      </c>
      <c r="AF670" s="23">
        <v>-7</v>
      </c>
      <c r="AG670" s="23">
        <v>-7</v>
      </c>
      <c r="AH670" s="22">
        <v>0</v>
      </c>
      <c r="AI670" s="19">
        <v>-45098</v>
      </c>
      <c r="AJ670" s="19">
        <v>2</v>
      </c>
      <c r="AK670" s="19">
        <v>-45121</v>
      </c>
      <c r="AL670" s="22" t="s">
        <v>4513</v>
      </c>
      <c r="AM670" s="22">
        <v>0</v>
      </c>
      <c r="AN670" s="22" t="s">
        <v>4513</v>
      </c>
      <c r="AO670" s="22"/>
      <c r="AP670" s="19" t="s">
        <v>82</v>
      </c>
      <c r="AQ670" s="19" t="s">
        <v>82</v>
      </c>
      <c r="AR670" s="19" t="s">
        <v>389</v>
      </c>
      <c r="AS670" s="19" t="s">
        <v>55</v>
      </c>
      <c r="AT670" s="19" t="s">
        <v>347</v>
      </c>
      <c r="AU670" s="19" t="s">
        <v>62</v>
      </c>
      <c r="AV670" s="19" t="s">
        <v>63</v>
      </c>
      <c r="AW670" s="19" t="s">
        <v>63</v>
      </c>
      <c r="AX670" s="19" t="s">
        <v>63</v>
      </c>
      <c r="AY670" s="19" t="s">
        <v>64</v>
      </c>
      <c r="AZ670" s="19" t="s">
        <v>3827</v>
      </c>
      <c r="BA670" s="22">
        <v>0</v>
      </c>
      <c r="BB670" s="22"/>
      <c r="BC670" s="22"/>
      <c r="BD670" s="19" t="s">
        <v>63</v>
      </c>
      <c r="BE670" s="19" t="s">
        <v>63</v>
      </c>
      <c r="BF670" s="19" t="s">
        <v>63</v>
      </c>
      <c r="BG670" s="19" t="s">
        <v>64</v>
      </c>
      <c r="BH670" s="22" t="s">
        <v>4513</v>
      </c>
      <c r="BI670" s="22" t="s">
        <v>4513</v>
      </c>
      <c r="BJ670" s="22"/>
      <c r="BK670" s="22"/>
      <c r="BL670" s="19" t="s">
        <v>4513</v>
      </c>
      <c r="BM670" s="22" t="s">
        <v>4513</v>
      </c>
      <c r="BN670" s="22" t="s">
        <v>4513</v>
      </c>
      <c r="BO670" s="19" t="s">
        <v>3834</v>
      </c>
      <c r="BP670" s="22"/>
      <c r="BQ670" s="19" t="s">
        <v>64</v>
      </c>
      <c r="BR670" s="22"/>
      <c r="BS670" s="22"/>
      <c r="BT670" s="22"/>
      <c r="BU670" s="22"/>
      <c r="BV670" s="19"/>
      <c r="BW670" s="19" t="s">
        <v>3823</v>
      </c>
      <c r="BX670" s="22"/>
      <c r="BY670" s="95" t="str">
        <f>IFERROR(
IF(OR(AZ670="anulado",AZ670="stand by"),CONCATENATE(AZ670,": ",AT670),
IF(OR(YEAR(BA670)=2022,YEAR(BA670)=2023),CONCATENATE("Se activó en ",YEAR(BA670)),
IF(AND(OR(AZ670="En proceso",AZ670="facturando"),AND(AV670="-",BA670="")),"Por revisar",
IF(BA670="",IF(AV670="NUEVAS",CONCATENATE("Estado: ",AZ670,", ",AV670),
IF(AX670=Meses!$A$3,"Por revisar",
IF(AT670="","Sin registro","En programación Frcst."))),"En programación")))),
"Error")</f>
        <v>anulado: Desistido</v>
      </c>
      <c r="BZ670" s="14" t="str">
        <f t="shared" si="30"/>
        <v/>
      </c>
      <c r="CA670" s="95" t="str">
        <f>IF(BY670="En programación Frcst.",VLOOKUP(AX670,Meses!$A$1:$H$14,3+HLOOKUP(Cronograma!AV670,Meses!$D$1:$G$2,2,FALSE),FALSE),
IF(BY670="En programación",BA670,""))</f>
        <v/>
      </c>
      <c r="CB670" s="95" t="str">
        <f t="shared" si="31"/>
        <v/>
      </c>
      <c r="CC670" s="91" t="str">
        <f>IFERROR(
(VLOOKUP(MONTH(CA670),Meses!$B$3:$C$14,2,FALSE)-DAY(CA670))/VLOOKUP(MONTH(CA670),Meses!$B$3:$C$14,2,FALSE)*CD670,
"")</f>
        <v/>
      </c>
      <c r="CD670" s="92">
        <f t="shared" si="32"/>
        <v>29416</v>
      </c>
    </row>
    <row r="671" spans="1:82" ht="63" thickBot="1" x14ac:dyDescent="0.6">
      <c r="A671" s="19" t="s">
        <v>1736</v>
      </c>
      <c r="B671" s="19" t="s">
        <v>1737</v>
      </c>
      <c r="C671" s="19" t="s">
        <v>4625</v>
      </c>
      <c r="D671" s="19" t="s">
        <v>656</v>
      </c>
      <c r="E671" s="21">
        <v>45103</v>
      </c>
      <c r="F671" s="21">
        <v>45083.609363425923</v>
      </c>
      <c r="G671" s="21">
        <v>45118</v>
      </c>
      <c r="H671" s="21">
        <v>45124</v>
      </c>
      <c r="I671" s="22"/>
      <c r="J671" s="22"/>
      <c r="K671" s="22">
        <v>0</v>
      </c>
      <c r="L671" s="50"/>
      <c r="M671" s="22"/>
      <c r="N671" s="22"/>
      <c r="O671" s="19" t="s">
        <v>199</v>
      </c>
      <c r="P671" s="19" t="s">
        <v>199</v>
      </c>
      <c r="Q671" s="49" t="s">
        <v>55</v>
      </c>
      <c r="R671" s="49">
        <v>2770</v>
      </c>
      <c r="S671" s="25" t="s">
        <v>145</v>
      </c>
      <c r="T671" s="25" t="s">
        <v>145</v>
      </c>
      <c r="U671" s="25" t="e">
        <v>#NAME?</v>
      </c>
      <c r="V671" s="25" t="s">
        <v>80</v>
      </c>
      <c r="W671" s="25" t="s">
        <v>129</v>
      </c>
      <c r="X671" s="23">
        <v>-9</v>
      </c>
      <c r="Y671" s="23">
        <v>-2</v>
      </c>
      <c r="Z671" s="23">
        <v>-9</v>
      </c>
      <c r="AA671" s="23">
        <v>-9</v>
      </c>
      <c r="AB671" s="25" t="s">
        <v>58</v>
      </c>
      <c r="AC671" s="23">
        <v>-6</v>
      </c>
      <c r="AD671" s="25" t="s">
        <v>58</v>
      </c>
      <c r="AE671" s="23">
        <v>-4</v>
      </c>
      <c r="AF671" s="25" t="s">
        <v>58</v>
      </c>
      <c r="AG671" s="23">
        <v>-4</v>
      </c>
      <c r="AH671" s="27">
        <v>0</v>
      </c>
      <c r="AI671" s="25">
        <v>-45103</v>
      </c>
      <c r="AJ671" s="25">
        <v>6</v>
      </c>
      <c r="AK671" s="25">
        <v>-45124</v>
      </c>
      <c r="AL671" s="25" t="s">
        <v>15</v>
      </c>
      <c r="AM671" s="27">
        <v>0</v>
      </c>
      <c r="AN671" s="27" t="s">
        <v>4513</v>
      </c>
      <c r="AO671" s="25" t="s">
        <v>1737</v>
      </c>
      <c r="AP671" s="25" t="s">
        <v>530</v>
      </c>
      <c r="AQ671" s="25" t="s">
        <v>140</v>
      </c>
      <c r="AR671" s="25" t="s">
        <v>60</v>
      </c>
      <c r="AS671" s="25" t="s">
        <v>55</v>
      </c>
      <c r="AT671" s="25" t="s">
        <v>659</v>
      </c>
      <c r="AU671" s="25" t="s">
        <v>132</v>
      </c>
      <c r="AV671" s="25" t="s">
        <v>679</v>
      </c>
      <c r="AW671" s="25" t="s">
        <v>3130</v>
      </c>
      <c r="AX671" s="25" t="s">
        <v>1557</v>
      </c>
      <c r="AY671" s="25" t="s">
        <v>55</v>
      </c>
      <c r="AZ671" s="25" t="s">
        <v>3830</v>
      </c>
      <c r="BA671" s="27">
        <v>0</v>
      </c>
      <c r="BB671" s="27"/>
      <c r="BC671" s="27"/>
      <c r="BD671" s="25" t="s">
        <v>653</v>
      </c>
      <c r="BE671" s="25" t="s">
        <v>651</v>
      </c>
      <c r="BF671" s="25" t="s">
        <v>652</v>
      </c>
      <c r="BG671" s="25" t="s">
        <v>55</v>
      </c>
      <c r="BH671" s="25" t="s">
        <v>4513</v>
      </c>
      <c r="BI671" s="27" t="s">
        <v>4513</v>
      </c>
      <c r="BJ671" s="27"/>
      <c r="BK671" s="27"/>
      <c r="BL671" s="25" t="s">
        <v>4513</v>
      </c>
      <c r="BM671" s="36" t="s">
        <v>4513</v>
      </c>
      <c r="BN671" s="27" t="s">
        <v>4513</v>
      </c>
      <c r="BO671" s="25" t="s">
        <v>3842</v>
      </c>
      <c r="BP671" s="27"/>
      <c r="BQ671" s="25" t="s">
        <v>64</v>
      </c>
      <c r="BR671" s="27"/>
      <c r="BS671" s="27"/>
      <c r="BT671" s="27"/>
      <c r="BU671" s="25">
        <v>219</v>
      </c>
      <c r="BV671" s="25" t="s">
        <v>4696</v>
      </c>
      <c r="BW671" s="25" t="s">
        <v>3869</v>
      </c>
      <c r="BX671" s="27"/>
      <c r="BY671" s="95" t="str">
        <f>IFERROR(
IF(OR(AZ671="anulado",AZ671="stand by"),CONCATENATE(AZ671,": ",AT671),
IF(OR(YEAR(BA671)=2022,YEAR(BA671)=2023),CONCATENATE("Se activó en ",YEAR(BA671)),
IF(AND(OR(AZ671="En proceso",AZ671="facturando"),AND(AV671="-",BA671="")),"Por revisar",
IF(BA671="",IF(AV671="NUEVAS",CONCATENATE("Estado: ",AZ671,", ",AV671),
IF(AX671=Meses!$A$3,"Por revisar",
IF(AT671="","Sin registro","En programación Frcst."))),"En programación")))),
"Error")</f>
        <v>En programación</v>
      </c>
      <c r="BZ671" s="14" t="str">
        <f t="shared" si="30"/>
        <v/>
      </c>
      <c r="CA671" s="95">
        <f>IF(BY671="En programación Frcst.",VLOOKUP(AX671,Meses!$A$1:$H$14,3+HLOOKUP(Cronograma!AV671,Meses!$D$1:$G$2,2,FALSE),FALSE),
IF(BY671="En programación",BA671,""))</f>
        <v>0</v>
      </c>
      <c r="CB671" s="95" t="str">
        <f t="shared" si="31"/>
        <v>1900/1</v>
      </c>
      <c r="CC671" s="91">
        <f>IFERROR(
(VLOOKUP(MONTH(CA671),Meses!$B$3:$C$14,2,FALSE)-DAY(CA671))/VLOOKUP(MONTH(CA671),Meses!$B$3:$C$14,2,FALSE)*CD671,
"")</f>
        <v>2770</v>
      </c>
      <c r="CD671" s="92">
        <f t="shared" si="32"/>
        <v>2770</v>
      </c>
    </row>
    <row r="672" spans="1:82" ht="47.4" thickBot="1" x14ac:dyDescent="0.6">
      <c r="A672" s="25" t="s">
        <v>1738</v>
      </c>
      <c r="B672" s="25" t="s">
        <v>1739</v>
      </c>
      <c r="C672" s="25" t="s">
        <v>1740</v>
      </c>
      <c r="D672" s="25" t="s">
        <v>53</v>
      </c>
      <c r="E672" s="26">
        <v>45104</v>
      </c>
      <c r="F672" s="26">
        <v>45062.796574074076</v>
      </c>
      <c r="G672" s="26">
        <v>45104</v>
      </c>
      <c r="H672" s="26">
        <v>45104</v>
      </c>
      <c r="I672" s="21">
        <v>45117</v>
      </c>
      <c r="J672" s="21">
        <v>45117</v>
      </c>
      <c r="K672" s="119" t="s">
        <v>4544</v>
      </c>
      <c r="L672" s="49">
        <v>2023063555</v>
      </c>
      <c r="M672" s="21">
        <v>45106</v>
      </c>
      <c r="N672" s="21">
        <v>45120</v>
      </c>
      <c r="O672" s="19" t="s">
        <v>1384</v>
      </c>
      <c r="P672" s="19" t="s">
        <v>677</v>
      </c>
      <c r="Q672" s="19" t="s">
        <v>173</v>
      </c>
      <c r="R672" s="49">
        <v>0</v>
      </c>
      <c r="S672" s="19" t="s">
        <v>4545</v>
      </c>
      <c r="T672" s="19" t="s">
        <v>4545</v>
      </c>
      <c r="U672" s="19" t="e">
        <v>#NAME?</v>
      </c>
      <c r="V672" s="19" t="s">
        <v>145</v>
      </c>
      <c r="W672" s="22" t="s">
        <v>4513</v>
      </c>
      <c r="X672" s="22">
        <v>0</v>
      </c>
      <c r="Y672" s="23">
        <v>7</v>
      </c>
      <c r="Z672" s="22">
        <v>0</v>
      </c>
      <c r="AA672" s="22">
        <v>0</v>
      </c>
      <c r="AB672" s="22">
        <v>0</v>
      </c>
      <c r="AC672" s="22">
        <v>0</v>
      </c>
      <c r="AD672" s="22">
        <v>0</v>
      </c>
      <c r="AE672" s="22">
        <v>0</v>
      </c>
      <c r="AF672" s="19" t="s">
        <v>58</v>
      </c>
      <c r="AG672" s="22">
        <v>0</v>
      </c>
      <c r="AH672" s="21">
        <v>45117</v>
      </c>
      <c r="AI672" s="19">
        <v>13</v>
      </c>
      <c r="AJ672" s="19">
        <v>0</v>
      </c>
      <c r="AK672" s="19">
        <v>13</v>
      </c>
      <c r="AL672" s="22" t="s">
        <v>4513</v>
      </c>
      <c r="AM672" s="19" t="s">
        <v>4546</v>
      </c>
      <c r="AN672" s="19">
        <v>10</v>
      </c>
      <c r="AO672" s="22"/>
      <c r="AP672" s="19" t="s">
        <v>678</v>
      </c>
      <c r="AQ672" s="19" t="s">
        <v>451</v>
      </c>
      <c r="AR672" s="19" t="s">
        <v>60</v>
      </c>
      <c r="AS672" s="19" t="s">
        <v>173</v>
      </c>
      <c r="AT672" s="19" t="s">
        <v>61</v>
      </c>
      <c r="AU672" s="19" t="s">
        <v>179</v>
      </c>
      <c r="AV672" s="19" t="s">
        <v>63</v>
      </c>
      <c r="AW672" s="19" t="s">
        <v>63</v>
      </c>
      <c r="AX672" s="19" t="s">
        <v>63</v>
      </c>
      <c r="AY672" s="19" t="s">
        <v>64</v>
      </c>
      <c r="AZ672" s="19" t="s">
        <v>3822</v>
      </c>
      <c r="BA672" s="21">
        <v>45120</v>
      </c>
      <c r="BB672" s="19">
        <v>7</v>
      </c>
      <c r="BC672" s="19">
        <v>2023</v>
      </c>
      <c r="BD672" s="19" t="s">
        <v>63</v>
      </c>
      <c r="BE672" s="19" t="s">
        <v>63</v>
      </c>
      <c r="BF672" s="19" t="s">
        <v>63</v>
      </c>
      <c r="BG672" s="19" t="s">
        <v>64</v>
      </c>
      <c r="BH672" s="22" t="s">
        <v>4513</v>
      </c>
      <c r="BI672" s="22" t="s">
        <v>4513</v>
      </c>
      <c r="BJ672" s="22"/>
      <c r="BK672" s="22"/>
      <c r="BL672" s="19" t="s">
        <v>4513</v>
      </c>
      <c r="BM672" s="22" t="s">
        <v>4513</v>
      </c>
      <c r="BN672" s="22" t="s">
        <v>4513</v>
      </c>
      <c r="BO672" s="22"/>
      <c r="BP672" s="22"/>
      <c r="BQ672" s="19" t="s">
        <v>64</v>
      </c>
      <c r="BR672" s="22"/>
      <c r="BS672" s="22"/>
      <c r="BT672" s="19">
        <v>13</v>
      </c>
      <c r="BU672" s="22"/>
      <c r="BV672" s="19"/>
      <c r="BW672" s="19"/>
      <c r="BX672" s="19">
        <v>2023</v>
      </c>
      <c r="BY672" s="95" t="str">
        <f>IFERROR(
IF(OR(AZ672="anulado",AZ672="stand by"),CONCATENATE(AZ672,": ",AT672),
IF(OR(YEAR(BA672)=2022,YEAR(BA672)=2023),CONCATENATE("Se activó en ",YEAR(BA672)),
IF(AND(OR(AZ672="En proceso",AZ672="facturando"),AND(AV672="-",BA672="")),"Por revisar",
IF(BA672="",IF(AV672="NUEVAS",CONCATENATE("Estado: ",AZ672,", ",AV672),
IF(AX672=Meses!$A$3,"Por revisar",
IF(AT672="","Sin registro","En programación Frcst."))),"En programación")))),
"Error")</f>
        <v>Se activó en 2023</v>
      </c>
      <c r="BZ672" s="14" t="str">
        <f t="shared" si="30"/>
        <v/>
      </c>
      <c r="CA672" s="95" t="str">
        <f>IF(BY672="En programación Frcst.",VLOOKUP(AX672,Meses!$A$1:$H$14,3+HLOOKUP(Cronograma!AV672,Meses!$D$1:$G$2,2,FALSE),FALSE),
IF(BY672="En programación",BA672,""))</f>
        <v/>
      </c>
      <c r="CB672" s="95" t="str">
        <f t="shared" si="31"/>
        <v/>
      </c>
      <c r="CC672" s="91" t="str">
        <f>IFERROR(
(VLOOKUP(MONTH(CA672),Meses!$B$3:$C$14,2,FALSE)-DAY(CA672))/VLOOKUP(MONTH(CA672),Meses!$B$3:$C$14,2,FALSE)*CD672,
"")</f>
        <v/>
      </c>
      <c r="CD672" s="92">
        <f t="shared" si="32"/>
        <v>0</v>
      </c>
    </row>
    <row r="673" spans="1:82" ht="31.8" thickBot="1" x14ac:dyDescent="0.6">
      <c r="A673" s="19" t="s">
        <v>1610</v>
      </c>
      <c r="B673" s="19" t="s">
        <v>1741</v>
      </c>
      <c r="C673" s="19" t="s">
        <v>1742</v>
      </c>
      <c r="D673" s="19" t="s">
        <v>144</v>
      </c>
      <c r="E673" s="21">
        <v>45111</v>
      </c>
      <c r="F673" s="21">
        <v>45188.373101851852</v>
      </c>
      <c r="G673" s="21">
        <v>45097</v>
      </c>
      <c r="H673" s="22"/>
      <c r="I673" s="22"/>
      <c r="J673" s="22"/>
      <c r="K673" s="22">
        <v>0</v>
      </c>
      <c r="L673" s="50"/>
      <c r="M673" s="22"/>
      <c r="N673" s="22"/>
      <c r="O673" s="49" t="s">
        <v>409</v>
      </c>
      <c r="P673" s="19" t="s">
        <v>54</v>
      </c>
      <c r="Q673" s="49" t="s">
        <v>55</v>
      </c>
      <c r="R673" s="49">
        <v>10134</v>
      </c>
      <c r="S673" s="25" t="s">
        <v>145</v>
      </c>
      <c r="T673" s="25" t="s">
        <v>145</v>
      </c>
      <c r="U673" s="30" t="e">
        <v>#NAME?</v>
      </c>
      <c r="V673" s="25" t="s">
        <v>136</v>
      </c>
      <c r="W673" s="25" t="s">
        <v>155</v>
      </c>
      <c r="X673" s="23">
        <v>-19</v>
      </c>
      <c r="Y673" s="23">
        <v>-12</v>
      </c>
      <c r="Z673" s="23">
        <v>-19</v>
      </c>
      <c r="AA673" s="23">
        <v>-19</v>
      </c>
      <c r="AB673" s="25" t="s">
        <v>58</v>
      </c>
      <c r="AC673" s="23">
        <v>-16</v>
      </c>
      <c r="AD673" s="23">
        <v>-14</v>
      </c>
      <c r="AE673" s="23">
        <v>-9</v>
      </c>
      <c r="AF673" s="23">
        <v>-7</v>
      </c>
      <c r="AG673" s="23">
        <v>-7</v>
      </c>
      <c r="AH673" s="27">
        <v>0</v>
      </c>
      <c r="AI673" s="25">
        <v>-45111</v>
      </c>
      <c r="AJ673" s="25">
        <v>-45097</v>
      </c>
      <c r="AK673" s="25">
        <v>0</v>
      </c>
      <c r="AL673" s="25" t="s">
        <v>15</v>
      </c>
      <c r="AM673" s="27">
        <v>0</v>
      </c>
      <c r="AN673" s="27" t="s">
        <v>4513</v>
      </c>
      <c r="AO673" s="27"/>
      <c r="AP673" s="25" t="s">
        <v>82</v>
      </c>
      <c r="AQ673" s="25" t="s">
        <v>82</v>
      </c>
      <c r="AR673" s="25" t="s">
        <v>94</v>
      </c>
      <c r="AS673" s="25" t="s">
        <v>55</v>
      </c>
      <c r="AT673" s="25" t="s">
        <v>146</v>
      </c>
      <c r="AU673" s="25" t="s">
        <v>179</v>
      </c>
      <c r="AV673" s="25" t="s">
        <v>63</v>
      </c>
      <c r="AW673" s="25" t="s">
        <v>63</v>
      </c>
      <c r="AX673" s="25" t="s">
        <v>63</v>
      </c>
      <c r="AY673" s="25" t="s">
        <v>64</v>
      </c>
      <c r="AZ673" s="25" t="s">
        <v>3825</v>
      </c>
      <c r="BA673" s="27">
        <v>0</v>
      </c>
      <c r="BB673" s="27"/>
      <c r="BC673" s="27"/>
      <c r="BD673" s="25" t="s">
        <v>63</v>
      </c>
      <c r="BE673" s="25" t="s">
        <v>63</v>
      </c>
      <c r="BF673" s="25" t="s">
        <v>63</v>
      </c>
      <c r="BG673" s="25" t="s">
        <v>64</v>
      </c>
      <c r="BH673" s="27" t="s">
        <v>4513</v>
      </c>
      <c r="BI673" s="27" t="s">
        <v>4513</v>
      </c>
      <c r="BJ673" s="27"/>
      <c r="BK673" s="27"/>
      <c r="BL673" s="25" t="s">
        <v>4513</v>
      </c>
      <c r="BM673" s="27" t="s">
        <v>4513</v>
      </c>
      <c r="BN673" s="27" t="s">
        <v>4513</v>
      </c>
      <c r="BO673" s="28" t="s">
        <v>3881</v>
      </c>
      <c r="BP673" s="27"/>
      <c r="BQ673" s="25" t="s">
        <v>64</v>
      </c>
      <c r="BR673" s="27"/>
      <c r="BS673" s="27"/>
      <c r="BT673" s="27"/>
      <c r="BU673" s="25">
        <v>211</v>
      </c>
      <c r="BV673" s="25"/>
      <c r="BW673" s="25" t="s">
        <v>3823</v>
      </c>
      <c r="BX673" s="27"/>
      <c r="BY673" s="95" t="str">
        <f>IFERROR(
IF(OR(AZ673="anulado",AZ673="stand by"),CONCATENATE(AZ673,": ",AT673),
IF(OR(YEAR(BA673)=2022,YEAR(BA673)=2023),CONCATENATE("Se activó en ",YEAR(BA673)),
IF(AND(OR(AZ673="En proceso",AZ673="facturando"),AND(AV673="-",BA673="")),"Por revisar",
IF(BA673="",IF(AV673="NUEVAS",CONCATENATE("Estado: ",AZ673,", ",AV673),
IF(AX673=Meses!$A$3,"Por revisar",
IF(AT673="","Sin registro","En programación Frcst."))),"En programación")))),
"Error")</f>
        <v>stand by: Devolver Sales</v>
      </c>
      <c r="BZ673" s="14" t="str">
        <f t="shared" si="30"/>
        <v/>
      </c>
      <c r="CA673" s="95" t="str">
        <f>IF(BY673="En programación Frcst.",VLOOKUP(AX673,Meses!$A$1:$H$14,3+HLOOKUP(Cronograma!AV673,Meses!$D$1:$G$2,2,FALSE),FALSE),
IF(BY673="En programación",BA673,""))</f>
        <v/>
      </c>
      <c r="CB673" s="95" t="str">
        <f t="shared" si="31"/>
        <v/>
      </c>
      <c r="CC673" s="91" t="str">
        <f>IFERROR(
(VLOOKUP(MONTH(CA673),Meses!$B$3:$C$14,2,FALSE)-DAY(CA673))/VLOOKUP(MONTH(CA673),Meses!$B$3:$C$14,2,FALSE)*CD673,
"")</f>
        <v/>
      </c>
      <c r="CD673" s="92">
        <f t="shared" si="32"/>
        <v>10134</v>
      </c>
    </row>
    <row r="674" spans="1:82" ht="31.8" thickBot="1" x14ac:dyDescent="0.6">
      <c r="A674" s="25" t="s">
        <v>281</v>
      </c>
      <c r="B674" s="25" t="s">
        <v>1743</v>
      </c>
      <c r="C674" s="25" t="s">
        <v>1744</v>
      </c>
      <c r="D674" s="45" t="s">
        <v>936</v>
      </c>
      <c r="E674" s="26">
        <v>45111</v>
      </c>
      <c r="F674" s="26">
        <v>45111.43954861111</v>
      </c>
      <c r="G674" s="26">
        <v>45111</v>
      </c>
      <c r="H674" s="27"/>
      <c r="I674" s="22"/>
      <c r="J674" s="22"/>
      <c r="K674" s="22">
        <v>0</v>
      </c>
      <c r="L674" s="50"/>
      <c r="M674" s="22"/>
      <c r="N674" s="22"/>
      <c r="O674" s="19" t="s">
        <v>199</v>
      </c>
      <c r="P674" s="19" t="s">
        <v>199</v>
      </c>
      <c r="Q674" s="49" t="s">
        <v>55</v>
      </c>
      <c r="R674" s="49">
        <v>4560</v>
      </c>
      <c r="S674" s="19" t="s">
        <v>145</v>
      </c>
      <c r="T674" s="19" t="s">
        <v>145</v>
      </c>
      <c r="U674" s="30" t="e">
        <v>#NAME?</v>
      </c>
      <c r="V674" s="19" t="s">
        <v>80</v>
      </c>
      <c r="W674" s="19" t="s">
        <v>129</v>
      </c>
      <c r="X674" s="23">
        <v>-9</v>
      </c>
      <c r="Y674" s="23">
        <v>-2</v>
      </c>
      <c r="Z674" s="23">
        <v>-9</v>
      </c>
      <c r="AA674" s="23">
        <v>-9</v>
      </c>
      <c r="AB674" s="19" t="s">
        <v>58</v>
      </c>
      <c r="AC674" s="23">
        <v>-6</v>
      </c>
      <c r="AD674" s="19" t="s">
        <v>58</v>
      </c>
      <c r="AE674" s="23">
        <v>-4</v>
      </c>
      <c r="AF674" s="19" t="s">
        <v>58</v>
      </c>
      <c r="AG674" s="23">
        <v>-4</v>
      </c>
      <c r="AH674" s="22">
        <v>0</v>
      </c>
      <c r="AI674" s="19">
        <v>-45111</v>
      </c>
      <c r="AJ674" s="19">
        <v>-45111</v>
      </c>
      <c r="AK674" s="19">
        <v>0</v>
      </c>
      <c r="AL674" s="19" t="s">
        <v>15</v>
      </c>
      <c r="AM674" s="22">
        <v>0</v>
      </c>
      <c r="AN674" s="22" t="s">
        <v>4513</v>
      </c>
      <c r="AO674" s="22"/>
      <c r="AP674" s="19" t="s">
        <v>201</v>
      </c>
      <c r="AQ674" s="19" t="s">
        <v>140</v>
      </c>
      <c r="AR674" s="19" t="s">
        <v>60</v>
      </c>
      <c r="AS674" s="19" t="s">
        <v>55</v>
      </c>
      <c r="AT674" s="19" t="s">
        <v>937</v>
      </c>
      <c r="AU674" s="19" t="s">
        <v>132</v>
      </c>
      <c r="AV674" s="19" t="s">
        <v>354</v>
      </c>
      <c r="AW674" s="19" t="s">
        <v>1745</v>
      </c>
      <c r="AX674" s="19" t="s">
        <v>1557</v>
      </c>
      <c r="AY674" s="19" t="s">
        <v>55</v>
      </c>
      <c r="AZ674" s="19" t="s">
        <v>3830</v>
      </c>
      <c r="BA674" s="22">
        <v>0</v>
      </c>
      <c r="BB674" s="22"/>
      <c r="BC674" s="22"/>
      <c r="BD674" s="19" t="s">
        <v>1557</v>
      </c>
      <c r="BE674" s="19" t="s">
        <v>679</v>
      </c>
      <c r="BF674" s="19" t="s">
        <v>680</v>
      </c>
      <c r="BG674" s="19" t="s">
        <v>55</v>
      </c>
      <c r="BH674" s="19" t="s">
        <v>4513</v>
      </c>
      <c r="BI674" s="22" t="s">
        <v>4513</v>
      </c>
      <c r="BJ674" s="22"/>
      <c r="BK674" s="22"/>
      <c r="BL674" s="19" t="s">
        <v>4513</v>
      </c>
      <c r="BM674" s="32" t="s">
        <v>4513</v>
      </c>
      <c r="BN674" s="22" t="s">
        <v>4513</v>
      </c>
      <c r="BO674" s="22"/>
      <c r="BP674" s="22"/>
      <c r="BQ674" s="19" t="s">
        <v>64</v>
      </c>
      <c r="BR674" s="22"/>
      <c r="BS674" s="22"/>
      <c r="BT674" s="22"/>
      <c r="BU674" s="19">
        <v>211</v>
      </c>
      <c r="BV674" s="19" t="s">
        <v>4694</v>
      </c>
      <c r="BW674" s="19" t="s">
        <v>3839</v>
      </c>
      <c r="BX674" s="22"/>
      <c r="BY674" s="95" t="str">
        <f>IFERROR(
IF(OR(AZ674="anulado",AZ674="stand by"),CONCATENATE(AZ674,": ",AT674),
IF(OR(YEAR(BA674)=2022,YEAR(BA674)=2023),CONCATENATE("Se activó en ",YEAR(BA674)),
IF(AND(OR(AZ674="En proceso",AZ674="facturando"),AND(AV674="-",BA674="")),"Por revisar",
IF(BA674="",IF(AV674="NUEVAS",CONCATENATE("Estado: ",AZ674,", ",AV674),
IF(AX674=Meses!$A$3,"Por revisar",
IF(AT674="","Sin registro","En programación Frcst."))),"En programación")))),
"Error")</f>
        <v>En programación</v>
      </c>
      <c r="BZ674" s="14" t="str">
        <f t="shared" si="30"/>
        <v/>
      </c>
      <c r="CA674" s="95">
        <f>IF(BY674="En programación Frcst.",VLOOKUP(AX674,Meses!$A$1:$H$14,3+HLOOKUP(Cronograma!AV674,Meses!$D$1:$G$2,2,FALSE),FALSE),
IF(BY674="En programación",BA674,""))</f>
        <v>0</v>
      </c>
      <c r="CB674" s="95" t="str">
        <f t="shared" si="31"/>
        <v>1900/1</v>
      </c>
      <c r="CC674" s="91">
        <f>IFERROR(
(VLOOKUP(MONTH(CA674),Meses!$B$3:$C$14,2,FALSE)-DAY(CA674))/VLOOKUP(MONTH(CA674),Meses!$B$3:$C$14,2,FALSE)*CD674,
"")</f>
        <v>4560</v>
      </c>
      <c r="CD674" s="92">
        <f t="shared" si="32"/>
        <v>4560</v>
      </c>
    </row>
    <row r="675" spans="1:82" ht="63" thickBot="1" x14ac:dyDescent="0.6">
      <c r="A675" s="19" t="s">
        <v>1746</v>
      </c>
      <c r="B675" s="19" t="s">
        <v>1747</v>
      </c>
      <c r="C675" s="19" t="s">
        <v>1748</v>
      </c>
      <c r="D675" s="19" t="s">
        <v>53</v>
      </c>
      <c r="E675" s="21">
        <v>45112</v>
      </c>
      <c r="F675" s="21">
        <v>45062.796574074076</v>
      </c>
      <c r="G675" s="21">
        <v>45113</v>
      </c>
      <c r="H675" s="21">
        <v>45113</v>
      </c>
      <c r="I675" s="21">
        <v>45127</v>
      </c>
      <c r="J675" s="21">
        <v>45127</v>
      </c>
      <c r="K675" s="119" t="s">
        <v>4544</v>
      </c>
      <c r="L675" s="49">
        <v>2023070659</v>
      </c>
      <c r="M675" s="21">
        <v>45113</v>
      </c>
      <c r="N675" s="21">
        <v>45127</v>
      </c>
      <c r="O675" s="19" t="s">
        <v>677</v>
      </c>
      <c r="P675" s="19" t="s">
        <v>677</v>
      </c>
      <c r="Q675" s="19" t="s">
        <v>173</v>
      </c>
      <c r="R675" s="49">
        <v>0</v>
      </c>
      <c r="S675" s="25" t="s">
        <v>4596</v>
      </c>
      <c r="T675" s="25" t="s">
        <v>4596</v>
      </c>
      <c r="U675" s="25" t="e">
        <v>#NAME?</v>
      </c>
      <c r="V675" s="25" t="s">
        <v>145</v>
      </c>
      <c r="W675" s="27" t="s">
        <v>4513</v>
      </c>
      <c r="X675" s="27">
        <v>0</v>
      </c>
      <c r="Y675" s="23">
        <v>7</v>
      </c>
      <c r="Z675" s="27">
        <v>0</v>
      </c>
      <c r="AA675" s="27">
        <v>0</v>
      </c>
      <c r="AB675" s="27">
        <v>0</v>
      </c>
      <c r="AC675" s="27">
        <v>0</v>
      </c>
      <c r="AD675" s="27">
        <v>0</v>
      </c>
      <c r="AE675" s="27">
        <v>0</v>
      </c>
      <c r="AF675" s="25" t="s">
        <v>58</v>
      </c>
      <c r="AG675" s="27">
        <v>0</v>
      </c>
      <c r="AH675" s="26">
        <v>45127</v>
      </c>
      <c r="AI675" s="25">
        <v>15</v>
      </c>
      <c r="AJ675" s="25">
        <v>0</v>
      </c>
      <c r="AK675" s="25">
        <v>14</v>
      </c>
      <c r="AL675" s="27" t="s">
        <v>4513</v>
      </c>
      <c r="AM675" s="25" t="s">
        <v>4546</v>
      </c>
      <c r="AN675" s="25">
        <v>20</v>
      </c>
      <c r="AO675" s="27"/>
      <c r="AP675" s="25" t="s">
        <v>678</v>
      </c>
      <c r="AQ675" s="25" t="s">
        <v>451</v>
      </c>
      <c r="AR675" s="25" t="s">
        <v>60</v>
      </c>
      <c r="AS675" s="25" t="s">
        <v>173</v>
      </c>
      <c r="AT675" s="25" t="s">
        <v>61</v>
      </c>
      <c r="AU675" s="25" t="s">
        <v>132</v>
      </c>
      <c r="AV675" s="25" t="s">
        <v>63</v>
      </c>
      <c r="AW675" s="25" t="s">
        <v>63</v>
      </c>
      <c r="AX675" s="25" t="s">
        <v>63</v>
      </c>
      <c r="AY675" s="25" t="s">
        <v>64</v>
      </c>
      <c r="AZ675" s="25" t="s">
        <v>3822</v>
      </c>
      <c r="BA675" s="26">
        <v>45127</v>
      </c>
      <c r="BB675" s="25">
        <v>7</v>
      </c>
      <c r="BC675" s="25">
        <v>2023</v>
      </c>
      <c r="BD675" s="25" t="s">
        <v>63</v>
      </c>
      <c r="BE675" s="25" t="s">
        <v>63</v>
      </c>
      <c r="BF675" s="25" t="s">
        <v>63</v>
      </c>
      <c r="BG675" s="25" t="s">
        <v>64</v>
      </c>
      <c r="BH675" s="27" t="s">
        <v>4513</v>
      </c>
      <c r="BI675" s="27" t="s">
        <v>4513</v>
      </c>
      <c r="BJ675" s="27"/>
      <c r="BK675" s="27"/>
      <c r="BL675" s="25" t="s">
        <v>4513</v>
      </c>
      <c r="BM675" s="27" t="s">
        <v>4513</v>
      </c>
      <c r="BN675" s="27" t="s">
        <v>4513</v>
      </c>
      <c r="BO675" s="27"/>
      <c r="BP675" s="27"/>
      <c r="BQ675" s="25" t="s">
        <v>64</v>
      </c>
      <c r="BR675" s="27"/>
      <c r="BS675" s="27"/>
      <c r="BT675" s="25">
        <v>15</v>
      </c>
      <c r="BU675" s="27"/>
      <c r="BV675" s="25"/>
      <c r="BW675" s="25"/>
      <c r="BX675" s="25">
        <v>2023</v>
      </c>
      <c r="BY675" s="95" t="str">
        <f>IFERROR(
IF(OR(AZ675="anulado",AZ675="stand by"),CONCATENATE(AZ675,": ",AT675),
IF(OR(YEAR(BA675)=2022,YEAR(BA675)=2023),CONCATENATE("Se activó en ",YEAR(BA675)),
IF(AND(OR(AZ675="En proceso",AZ675="facturando"),AND(AV675="-",BA675="")),"Por revisar",
IF(BA675="",IF(AV675="NUEVAS",CONCATENATE("Estado: ",AZ675,", ",AV675),
IF(AX675=Meses!$A$3,"Por revisar",
IF(AT675="","Sin registro","En programación Frcst."))),"En programación")))),
"Error")</f>
        <v>Se activó en 2023</v>
      </c>
      <c r="BZ675" s="14" t="str">
        <f t="shared" si="30"/>
        <v/>
      </c>
      <c r="CA675" s="95" t="str">
        <f>IF(BY675="En programación Frcst.",VLOOKUP(AX675,Meses!$A$1:$H$14,3+HLOOKUP(Cronograma!AV675,Meses!$D$1:$G$2,2,FALSE),FALSE),
IF(BY675="En programación",BA675,""))</f>
        <v/>
      </c>
      <c r="CB675" s="95" t="str">
        <f t="shared" si="31"/>
        <v/>
      </c>
      <c r="CC675" s="91" t="str">
        <f>IFERROR(
(VLOOKUP(MONTH(CA675),Meses!$B$3:$C$14,2,FALSE)-DAY(CA675))/VLOOKUP(MONTH(CA675),Meses!$B$3:$C$14,2,FALSE)*CD675,
"")</f>
        <v/>
      </c>
      <c r="CD675" s="92">
        <f t="shared" si="32"/>
        <v>0</v>
      </c>
    </row>
    <row r="676" spans="1:82" ht="31.8" thickBot="1" x14ac:dyDescent="0.6">
      <c r="A676" s="25" t="s">
        <v>1749</v>
      </c>
      <c r="B676" s="25" t="s">
        <v>1750</v>
      </c>
      <c r="C676" s="25" t="s">
        <v>1751</v>
      </c>
      <c r="D676" s="25" t="s">
        <v>345</v>
      </c>
      <c r="E676" s="26">
        <v>45118</v>
      </c>
      <c r="F676" s="26">
        <v>45222</v>
      </c>
      <c r="G676" s="26">
        <v>45118</v>
      </c>
      <c r="H676" s="26">
        <v>45125</v>
      </c>
      <c r="I676" s="22"/>
      <c r="J676" s="22"/>
      <c r="K676" s="22">
        <v>0</v>
      </c>
      <c r="L676" s="50"/>
      <c r="M676" s="22"/>
      <c r="N676" s="22"/>
      <c r="O676" s="19" t="s">
        <v>547</v>
      </c>
      <c r="P676" s="19" t="s">
        <v>547</v>
      </c>
      <c r="Q676" s="49" t="s">
        <v>55</v>
      </c>
      <c r="R676" s="49">
        <v>4784</v>
      </c>
      <c r="S676" s="19" t="s">
        <v>145</v>
      </c>
      <c r="T676" s="19" t="s">
        <v>145</v>
      </c>
      <c r="U676" s="19" t="e">
        <v>#NAME?</v>
      </c>
      <c r="V676" s="19" t="s">
        <v>56</v>
      </c>
      <c r="W676" s="19" t="s">
        <v>57</v>
      </c>
      <c r="X676" s="22">
        <v>0</v>
      </c>
      <c r="Y676" s="23">
        <v>7</v>
      </c>
      <c r="Z676" s="22">
        <v>0</v>
      </c>
      <c r="AA676" s="22">
        <v>0</v>
      </c>
      <c r="AB676" s="22">
        <v>0</v>
      </c>
      <c r="AC676" s="22">
        <v>0</v>
      </c>
      <c r="AD676" s="22">
        <v>0</v>
      </c>
      <c r="AE676" s="22">
        <v>0</v>
      </c>
      <c r="AF676" s="19" t="s">
        <v>58</v>
      </c>
      <c r="AG676" s="22">
        <v>0</v>
      </c>
      <c r="AH676" s="22">
        <v>0</v>
      </c>
      <c r="AI676" s="19">
        <v>-45118</v>
      </c>
      <c r="AJ676" s="19">
        <v>7</v>
      </c>
      <c r="AK676" s="19">
        <v>-45125</v>
      </c>
      <c r="AL676" s="19" t="s">
        <v>15</v>
      </c>
      <c r="AM676" s="22">
        <v>0</v>
      </c>
      <c r="AN676" s="22" t="s">
        <v>4513</v>
      </c>
      <c r="AO676" s="22"/>
      <c r="AP676" s="19" t="s">
        <v>549</v>
      </c>
      <c r="AQ676" s="19" t="s">
        <v>451</v>
      </c>
      <c r="AR676" s="19" t="s">
        <v>60</v>
      </c>
      <c r="AS676" s="19" t="s">
        <v>55</v>
      </c>
      <c r="AT676" s="19" t="s">
        <v>347</v>
      </c>
      <c r="AU676" s="19" t="s">
        <v>62</v>
      </c>
      <c r="AV676" s="19" t="s">
        <v>63</v>
      </c>
      <c r="AW676" s="19" t="s">
        <v>63</v>
      </c>
      <c r="AX676" s="19" t="s">
        <v>63</v>
      </c>
      <c r="AY676" s="19" t="s">
        <v>64</v>
      </c>
      <c r="AZ676" s="19" t="s">
        <v>3827</v>
      </c>
      <c r="BA676" s="22">
        <v>0</v>
      </c>
      <c r="BB676" s="22"/>
      <c r="BC676" s="22"/>
      <c r="BD676" s="19" t="s">
        <v>63</v>
      </c>
      <c r="BE676" s="19" t="s">
        <v>63</v>
      </c>
      <c r="BF676" s="19" t="s">
        <v>63</v>
      </c>
      <c r="BG676" s="19" t="s">
        <v>64</v>
      </c>
      <c r="BH676" s="19" t="s">
        <v>4513</v>
      </c>
      <c r="BI676" s="22" t="s">
        <v>4513</v>
      </c>
      <c r="BJ676" s="22"/>
      <c r="BK676" s="22"/>
      <c r="BL676" s="19" t="s">
        <v>4513</v>
      </c>
      <c r="BM676" s="32" t="s">
        <v>4513</v>
      </c>
      <c r="BN676" s="22" t="s">
        <v>4513</v>
      </c>
      <c r="BO676" s="19" t="s">
        <v>3882</v>
      </c>
      <c r="BP676" s="22"/>
      <c r="BQ676" s="19" t="s">
        <v>64</v>
      </c>
      <c r="BR676" s="22"/>
      <c r="BS676" s="22"/>
      <c r="BT676" s="22"/>
      <c r="BU676" s="22"/>
      <c r="BV676" s="19"/>
      <c r="BW676" s="19" t="s">
        <v>3823</v>
      </c>
      <c r="BX676" s="22"/>
      <c r="BY676" s="95" t="str">
        <f>IFERROR(
IF(OR(AZ676="anulado",AZ676="stand by"),CONCATENATE(AZ676,": ",AT676),
IF(OR(YEAR(BA676)=2022,YEAR(BA676)=2023),CONCATENATE("Se activó en ",YEAR(BA676)),
IF(AND(OR(AZ676="En proceso",AZ676="facturando"),AND(AV676="-",BA676="")),"Por revisar",
IF(BA676="",IF(AV676="NUEVAS",CONCATENATE("Estado: ",AZ676,", ",AV676),
IF(AX676=Meses!$A$3,"Por revisar",
IF(AT676="","Sin registro","En programación Frcst."))),"En programación")))),
"Error")</f>
        <v>anulado: Desistido</v>
      </c>
      <c r="BZ676" s="14" t="str">
        <f t="shared" si="30"/>
        <v/>
      </c>
      <c r="CA676" s="95" t="str">
        <f>IF(BY676="En programación Frcst.",VLOOKUP(AX676,Meses!$A$1:$H$14,3+HLOOKUP(Cronograma!AV676,Meses!$D$1:$G$2,2,FALSE),FALSE),
IF(BY676="En programación",BA676,""))</f>
        <v/>
      </c>
      <c r="CB676" s="95" t="str">
        <f t="shared" si="31"/>
        <v/>
      </c>
      <c r="CC676" s="91" t="str">
        <f>IFERROR(
(VLOOKUP(MONTH(CA676),Meses!$B$3:$C$14,2,FALSE)-DAY(CA676))/VLOOKUP(MONTH(CA676),Meses!$B$3:$C$14,2,FALSE)*CD676,
"")</f>
        <v/>
      </c>
      <c r="CD676" s="92">
        <f t="shared" si="32"/>
        <v>4784</v>
      </c>
    </row>
    <row r="677" spans="1:82" ht="31.8" thickBot="1" x14ac:dyDescent="0.6">
      <c r="A677" s="19" t="s">
        <v>1749</v>
      </c>
      <c r="B677" s="19" t="s">
        <v>1752</v>
      </c>
      <c r="C677" s="19" t="s">
        <v>1753</v>
      </c>
      <c r="D677" s="19" t="s">
        <v>345</v>
      </c>
      <c r="E677" s="21">
        <v>45118</v>
      </c>
      <c r="F677" s="21">
        <v>45222</v>
      </c>
      <c r="G677" s="21">
        <v>45118</v>
      </c>
      <c r="H677" s="21">
        <v>45126</v>
      </c>
      <c r="I677" s="22"/>
      <c r="J677" s="22"/>
      <c r="K677" s="22">
        <v>0</v>
      </c>
      <c r="L677" s="50"/>
      <c r="M677" s="22"/>
      <c r="N677" s="22"/>
      <c r="O677" s="19" t="s">
        <v>72</v>
      </c>
      <c r="P677" s="19" t="s">
        <v>72</v>
      </c>
      <c r="Q677" s="49" t="s">
        <v>55</v>
      </c>
      <c r="R677" s="49">
        <v>6748</v>
      </c>
      <c r="S677" s="25" t="s">
        <v>145</v>
      </c>
      <c r="T677" s="25" t="s">
        <v>145</v>
      </c>
      <c r="U677" s="25" t="e">
        <v>#NAME?</v>
      </c>
      <c r="V677" s="25" t="s">
        <v>56</v>
      </c>
      <c r="W677" s="25" t="s">
        <v>57</v>
      </c>
      <c r="X677" s="27">
        <v>0</v>
      </c>
      <c r="Y677" s="23">
        <v>7</v>
      </c>
      <c r="Z677" s="27">
        <v>0</v>
      </c>
      <c r="AA677" s="27">
        <v>0</v>
      </c>
      <c r="AB677" s="27">
        <v>0</v>
      </c>
      <c r="AC677" s="27">
        <v>0</v>
      </c>
      <c r="AD677" s="27">
        <v>0</v>
      </c>
      <c r="AE677" s="27">
        <v>0</v>
      </c>
      <c r="AF677" s="25" t="s">
        <v>58</v>
      </c>
      <c r="AG677" s="27">
        <v>0</v>
      </c>
      <c r="AH677" s="27">
        <v>0</v>
      </c>
      <c r="AI677" s="25">
        <v>-45118</v>
      </c>
      <c r="AJ677" s="25">
        <v>8</v>
      </c>
      <c r="AK677" s="25">
        <v>-45126</v>
      </c>
      <c r="AL677" s="25" t="s">
        <v>15</v>
      </c>
      <c r="AM677" s="27">
        <v>0</v>
      </c>
      <c r="AN677" s="27" t="s">
        <v>4513</v>
      </c>
      <c r="AO677" s="27"/>
      <c r="AP677" s="25" t="s">
        <v>76</v>
      </c>
      <c r="AQ677" s="25" t="s">
        <v>76</v>
      </c>
      <c r="AR677" s="25" t="s">
        <v>60</v>
      </c>
      <c r="AS677" s="25" t="s">
        <v>55</v>
      </c>
      <c r="AT677" s="25" t="s">
        <v>347</v>
      </c>
      <c r="AU677" s="25" t="s">
        <v>132</v>
      </c>
      <c r="AV677" s="25" t="s">
        <v>63</v>
      </c>
      <c r="AW677" s="25" t="s">
        <v>63</v>
      </c>
      <c r="AX677" s="25" t="s">
        <v>63</v>
      </c>
      <c r="AY677" s="25" t="s">
        <v>64</v>
      </c>
      <c r="AZ677" s="25" t="s">
        <v>3827</v>
      </c>
      <c r="BA677" s="27">
        <v>0</v>
      </c>
      <c r="BB677" s="27"/>
      <c r="BC677" s="27"/>
      <c r="BD677" s="25" t="s">
        <v>63</v>
      </c>
      <c r="BE677" s="25" t="s">
        <v>63</v>
      </c>
      <c r="BF677" s="25" t="s">
        <v>63</v>
      </c>
      <c r="BG677" s="25" t="s">
        <v>64</v>
      </c>
      <c r="BH677" s="25" t="s">
        <v>4513</v>
      </c>
      <c r="BI677" s="27" t="s">
        <v>4513</v>
      </c>
      <c r="BJ677" s="27"/>
      <c r="BK677" s="27"/>
      <c r="BL677" s="25" t="s">
        <v>4513</v>
      </c>
      <c r="BM677" s="36" t="s">
        <v>4513</v>
      </c>
      <c r="BN677" s="27" t="s">
        <v>4513</v>
      </c>
      <c r="BO677" s="25" t="s">
        <v>3882</v>
      </c>
      <c r="BP677" s="27"/>
      <c r="BQ677" s="25" t="s">
        <v>64</v>
      </c>
      <c r="BR677" s="27"/>
      <c r="BS677" s="27"/>
      <c r="BT677" s="27"/>
      <c r="BU677" s="27"/>
      <c r="BV677" s="25"/>
      <c r="BW677" s="25" t="s">
        <v>3823</v>
      </c>
      <c r="BX677" s="27"/>
      <c r="BY677" s="95" t="str">
        <f>IFERROR(
IF(OR(AZ677="anulado",AZ677="stand by"),CONCATENATE(AZ677,": ",AT677),
IF(OR(YEAR(BA677)=2022,YEAR(BA677)=2023),CONCATENATE("Se activó en ",YEAR(BA677)),
IF(AND(OR(AZ677="En proceso",AZ677="facturando"),AND(AV677="-",BA677="")),"Por revisar",
IF(BA677="",IF(AV677="NUEVAS",CONCATENATE("Estado: ",AZ677,", ",AV677),
IF(AX677=Meses!$A$3,"Por revisar",
IF(AT677="","Sin registro","En programación Frcst."))),"En programación")))),
"Error")</f>
        <v>anulado: Desistido</v>
      </c>
      <c r="BZ677" s="14" t="str">
        <f t="shared" si="30"/>
        <v/>
      </c>
      <c r="CA677" s="95" t="str">
        <f>IF(BY677="En programación Frcst.",VLOOKUP(AX677,Meses!$A$1:$H$14,3+HLOOKUP(Cronograma!AV677,Meses!$D$1:$G$2,2,FALSE),FALSE),
IF(BY677="En programación",BA677,""))</f>
        <v/>
      </c>
      <c r="CB677" s="95" t="str">
        <f t="shared" si="31"/>
        <v/>
      </c>
      <c r="CC677" s="91" t="str">
        <f>IFERROR(
(VLOOKUP(MONTH(CA677),Meses!$B$3:$C$14,2,FALSE)-DAY(CA677))/VLOOKUP(MONTH(CA677),Meses!$B$3:$C$14,2,FALSE)*CD677,
"")</f>
        <v/>
      </c>
      <c r="CD677" s="92">
        <f t="shared" si="32"/>
        <v>6748</v>
      </c>
    </row>
    <row r="678" spans="1:82" ht="31.8" thickBot="1" x14ac:dyDescent="0.6">
      <c r="A678" s="25" t="s">
        <v>1749</v>
      </c>
      <c r="B678" s="25" t="s">
        <v>1754</v>
      </c>
      <c r="C678" s="25" t="s">
        <v>1755</v>
      </c>
      <c r="D678" s="29" t="s">
        <v>345</v>
      </c>
      <c r="E678" s="26">
        <v>45118</v>
      </c>
      <c r="F678" s="26">
        <v>45222</v>
      </c>
      <c r="G678" s="26">
        <v>45118</v>
      </c>
      <c r="H678" s="27"/>
      <c r="I678" s="22"/>
      <c r="J678" s="22"/>
      <c r="K678" s="22">
        <v>0</v>
      </c>
      <c r="L678" s="50"/>
      <c r="M678" s="22"/>
      <c r="N678" s="22"/>
      <c r="O678" s="19" t="s">
        <v>409</v>
      </c>
      <c r="P678" s="19" t="s">
        <v>54</v>
      </c>
      <c r="Q678" s="49" t="s">
        <v>55</v>
      </c>
      <c r="R678" s="49">
        <v>7600</v>
      </c>
      <c r="S678" s="19" t="s">
        <v>145</v>
      </c>
      <c r="T678" s="19" t="s">
        <v>145</v>
      </c>
      <c r="U678" s="30" t="e">
        <v>#NAME?</v>
      </c>
      <c r="V678" s="19" t="s">
        <v>56</v>
      </c>
      <c r="W678" s="19" t="s">
        <v>57</v>
      </c>
      <c r="X678" s="22">
        <v>0</v>
      </c>
      <c r="Y678" s="23">
        <v>7</v>
      </c>
      <c r="Z678" s="22">
        <v>0</v>
      </c>
      <c r="AA678" s="22">
        <v>0</v>
      </c>
      <c r="AB678" s="22">
        <v>0</v>
      </c>
      <c r="AC678" s="22">
        <v>0</v>
      </c>
      <c r="AD678" s="22">
        <v>0</v>
      </c>
      <c r="AE678" s="22">
        <v>0</v>
      </c>
      <c r="AF678" s="19" t="s">
        <v>58</v>
      </c>
      <c r="AG678" s="22">
        <v>0</v>
      </c>
      <c r="AH678" s="22">
        <v>0</v>
      </c>
      <c r="AI678" s="19">
        <v>-45118</v>
      </c>
      <c r="AJ678" s="19">
        <v>-45118</v>
      </c>
      <c r="AK678" s="19">
        <v>0</v>
      </c>
      <c r="AL678" s="19" t="s">
        <v>15</v>
      </c>
      <c r="AM678" s="22">
        <v>0</v>
      </c>
      <c r="AN678" s="22" t="s">
        <v>4513</v>
      </c>
      <c r="AO678" s="22"/>
      <c r="AP678" s="19" t="s">
        <v>399</v>
      </c>
      <c r="AQ678" s="19" t="s">
        <v>399</v>
      </c>
      <c r="AR678" s="19" t="s">
        <v>60</v>
      </c>
      <c r="AS678" s="19" t="s">
        <v>55</v>
      </c>
      <c r="AT678" s="19" t="s">
        <v>347</v>
      </c>
      <c r="AU678" s="19" t="s">
        <v>179</v>
      </c>
      <c r="AV678" s="19" t="s">
        <v>63</v>
      </c>
      <c r="AW678" s="19" t="s">
        <v>63</v>
      </c>
      <c r="AX678" s="19" t="s">
        <v>63</v>
      </c>
      <c r="AY678" s="19" t="s">
        <v>64</v>
      </c>
      <c r="AZ678" s="19" t="s">
        <v>3827</v>
      </c>
      <c r="BA678" s="22">
        <v>0</v>
      </c>
      <c r="BB678" s="22"/>
      <c r="BC678" s="22"/>
      <c r="BD678" s="19" t="s">
        <v>63</v>
      </c>
      <c r="BE678" s="19" t="s">
        <v>63</v>
      </c>
      <c r="BF678" s="19" t="s">
        <v>63</v>
      </c>
      <c r="BG678" s="19" t="s">
        <v>64</v>
      </c>
      <c r="BH678" s="19" t="s">
        <v>4513</v>
      </c>
      <c r="BI678" s="22" t="s">
        <v>4513</v>
      </c>
      <c r="BJ678" s="22"/>
      <c r="BK678" s="22"/>
      <c r="BL678" s="19" t="s">
        <v>4513</v>
      </c>
      <c r="BM678" s="32" t="s">
        <v>4513</v>
      </c>
      <c r="BN678" s="22" t="s">
        <v>4513</v>
      </c>
      <c r="BO678" s="19" t="s">
        <v>3882</v>
      </c>
      <c r="BP678" s="22"/>
      <c r="BQ678" s="19" t="s">
        <v>64</v>
      </c>
      <c r="BR678" s="22"/>
      <c r="BS678" s="22"/>
      <c r="BT678" s="22"/>
      <c r="BU678" s="22"/>
      <c r="BV678" s="19"/>
      <c r="BW678" s="19" t="s">
        <v>3823</v>
      </c>
      <c r="BX678" s="22"/>
      <c r="BY678" s="95" t="str">
        <f>IFERROR(
IF(OR(AZ678="anulado",AZ678="stand by"),CONCATENATE(AZ678,": ",AT678),
IF(OR(YEAR(BA678)=2022,YEAR(BA678)=2023),CONCATENATE("Se activó en ",YEAR(BA678)),
IF(AND(OR(AZ678="En proceso",AZ678="facturando"),AND(AV678="-",BA678="")),"Por revisar",
IF(BA678="",IF(AV678="NUEVAS",CONCATENATE("Estado: ",AZ678,", ",AV678),
IF(AX678=Meses!$A$3,"Por revisar",
IF(AT678="","Sin registro","En programación Frcst."))),"En programación")))),
"Error")</f>
        <v>anulado: Desistido</v>
      </c>
      <c r="BZ678" s="14" t="str">
        <f t="shared" si="30"/>
        <v/>
      </c>
      <c r="CA678" s="95" t="str">
        <f>IF(BY678="En programación Frcst.",VLOOKUP(AX678,Meses!$A$1:$H$14,3+HLOOKUP(Cronograma!AV678,Meses!$D$1:$G$2,2,FALSE),FALSE),
IF(BY678="En programación",BA678,""))</f>
        <v/>
      </c>
      <c r="CB678" s="95" t="str">
        <f t="shared" si="31"/>
        <v/>
      </c>
      <c r="CC678" s="91" t="str">
        <f>IFERROR(
(VLOOKUP(MONTH(CA678),Meses!$B$3:$C$14,2,FALSE)-DAY(CA678))/VLOOKUP(MONTH(CA678),Meses!$B$3:$C$14,2,FALSE)*CD678,
"")</f>
        <v/>
      </c>
      <c r="CD678" s="92">
        <f t="shared" si="32"/>
        <v>7600</v>
      </c>
    </row>
    <row r="679" spans="1:82" ht="31.8" thickBot="1" x14ac:dyDescent="0.6">
      <c r="A679" s="19" t="s">
        <v>1749</v>
      </c>
      <c r="B679" s="19" t="s">
        <v>1756</v>
      </c>
      <c r="C679" s="19" t="s">
        <v>1757</v>
      </c>
      <c r="D679" s="19" t="s">
        <v>345</v>
      </c>
      <c r="E679" s="21">
        <v>45118</v>
      </c>
      <c r="F679" s="21">
        <v>45222</v>
      </c>
      <c r="G679" s="21">
        <v>45118</v>
      </c>
      <c r="H679" s="21">
        <v>45126</v>
      </c>
      <c r="I679" s="22"/>
      <c r="J679" s="22"/>
      <c r="K679" s="22">
        <v>0</v>
      </c>
      <c r="L679" s="50"/>
      <c r="M679" s="22"/>
      <c r="N679" s="22"/>
      <c r="O679" s="19" t="s">
        <v>72</v>
      </c>
      <c r="P679" s="19" t="s">
        <v>72</v>
      </c>
      <c r="Q679" s="49" t="s">
        <v>55</v>
      </c>
      <c r="R679" s="49">
        <v>1760</v>
      </c>
      <c r="S679" s="25" t="s">
        <v>145</v>
      </c>
      <c r="T679" s="25" t="s">
        <v>145</v>
      </c>
      <c r="U679" s="25" t="e">
        <v>#NAME?</v>
      </c>
      <c r="V679" s="25" t="s">
        <v>56</v>
      </c>
      <c r="W679" s="25" t="s">
        <v>57</v>
      </c>
      <c r="X679" s="27">
        <v>0</v>
      </c>
      <c r="Y679" s="23">
        <v>7</v>
      </c>
      <c r="Z679" s="27">
        <v>0</v>
      </c>
      <c r="AA679" s="27">
        <v>0</v>
      </c>
      <c r="AB679" s="27">
        <v>0</v>
      </c>
      <c r="AC679" s="27">
        <v>0</v>
      </c>
      <c r="AD679" s="27">
        <v>0</v>
      </c>
      <c r="AE679" s="27">
        <v>0</v>
      </c>
      <c r="AF679" s="25" t="s">
        <v>58</v>
      </c>
      <c r="AG679" s="27">
        <v>0</v>
      </c>
      <c r="AH679" s="27">
        <v>0</v>
      </c>
      <c r="AI679" s="25">
        <v>-45118</v>
      </c>
      <c r="AJ679" s="25">
        <v>8</v>
      </c>
      <c r="AK679" s="25">
        <v>-45126</v>
      </c>
      <c r="AL679" s="25" t="s">
        <v>15</v>
      </c>
      <c r="AM679" s="27">
        <v>0</v>
      </c>
      <c r="AN679" s="27" t="s">
        <v>4513</v>
      </c>
      <c r="AO679" s="27"/>
      <c r="AP679" s="25" t="s">
        <v>76</v>
      </c>
      <c r="AQ679" s="25" t="s">
        <v>76</v>
      </c>
      <c r="AR679" s="25" t="s">
        <v>60</v>
      </c>
      <c r="AS679" s="25" t="s">
        <v>55</v>
      </c>
      <c r="AT679" s="25" t="s">
        <v>347</v>
      </c>
      <c r="AU679" s="25" t="s">
        <v>132</v>
      </c>
      <c r="AV679" s="25" t="s">
        <v>63</v>
      </c>
      <c r="AW679" s="25" t="s">
        <v>63</v>
      </c>
      <c r="AX679" s="25" t="s">
        <v>63</v>
      </c>
      <c r="AY679" s="25" t="s">
        <v>64</v>
      </c>
      <c r="AZ679" s="25" t="s">
        <v>3827</v>
      </c>
      <c r="BA679" s="27">
        <v>0</v>
      </c>
      <c r="BB679" s="27"/>
      <c r="BC679" s="27"/>
      <c r="BD679" s="25" t="s">
        <v>63</v>
      </c>
      <c r="BE679" s="25" t="s">
        <v>63</v>
      </c>
      <c r="BF679" s="25" t="s">
        <v>63</v>
      </c>
      <c r="BG679" s="25" t="s">
        <v>64</v>
      </c>
      <c r="BH679" s="25" t="s">
        <v>4513</v>
      </c>
      <c r="BI679" s="27" t="s">
        <v>4513</v>
      </c>
      <c r="BJ679" s="27"/>
      <c r="BK679" s="27"/>
      <c r="BL679" s="25" t="s">
        <v>4513</v>
      </c>
      <c r="BM679" s="36" t="s">
        <v>4513</v>
      </c>
      <c r="BN679" s="27" t="s">
        <v>4513</v>
      </c>
      <c r="BO679" s="25" t="s">
        <v>3882</v>
      </c>
      <c r="BP679" s="27"/>
      <c r="BQ679" s="25" t="s">
        <v>64</v>
      </c>
      <c r="BR679" s="27"/>
      <c r="BS679" s="27"/>
      <c r="BT679" s="27"/>
      <c r="BU679" s="27"/>
      <c r="BV679" s="25"/>
      <c r="BW679" s="25" t="s">
        <v>3823</v>
      </c>
      <c r="BX679" s="27"/>
      <c r="BY679" s="95" t="str">
        <f>IFERROR(
IF(OR(AZ679="anulado",AZ679="stand by"),CONCATENATE(AZ679,": ",AT679),
IF(OR(YEAR(BA679)=2022,YEAR(BA679)=2023),CONCATENATE("Se activó en ",YEAR(BA679)),
IF(AND(OR(AZ679="En proceso",AZ679="facturando"),AND(AV679="-",BA679="")),"Por revisar",
IF(BA679="",IF(AV679="NUEVAS",CONCATENATE("Estado: ",AZ679,", ",AV679),
IF(AX679=Meses!$A$3,"Por revisar",
IF(AT679="","Sin registro","En programación Frcst."))),"En programación")))),
"Error")</f>
        <v>anulado: Desistido</v>
      </c>
      <c r="BZ679" s="14" t="str">
        <f t="shared" si="30"/>
        <v/>
      </c>
      <c r="CA679" s="95" t="str">
        <f>IF(BY679="En programación Frcst.",VLOOKUP(AX679,Meses!$A$1:$H$14,3+HLOOKUP(Cronograma!AV679,Meses!$D$1:$G$2,2,FALSE),FALSE),
IF(BY679="En programación",BA679,""))</f>
        <v/>
      </c>
      <c r="CB679" s="95" t="str">
        <f t="shared" si="31"/>
        <v/>
      </c>
      <c r="CC679" s="91" t="str">
        <f>IFERROR(
(VLOOKUP(MONTH(CA679),Meses!$B$3:$C$14,2,FALSE)-DAY(CA679))/VLOOKUP(MONTH(CA679),Meses!$B$3:$C$14,2,FALSE)*CD679,
"")</f>
        <v/>
      </c>
      <c r="CD679" s="92">
        <f t="shared" si="32"/>
        <v>1760</v>
      </c>
    </row>
    <row r="680" spans="1:82" ht="31.8" thickBot="1" x14ac:dyDescent="0.6">
      <c r="A680" s="25" t="s">
        <v>1758</v>
      </c>
      <c r="B680" s="25" t="s">
        <v>1759</v>
      </c>
      <c r="C680" s="25" t="s">
        <v>1760</v>
      </c>
      <c r="D680" s="25" t="s">
        <v>650</v>
      </c>
      <c r="E680" s="26">
        <v>45119</v>
      </c>
      <c r="F680" s="26">
        <v>45119.496354166673</v>
      </c>
      <c r="G680" s="26">
        <v>45119</v>
      </c>
      <c r="H680" s="26">
        <v>45125</v>
      </c>
      <c r="I680" s="22"/>
      <c r="J680" s="22"/>
      <c r="K680" s="22">
        <v>0</v>
      </c>
      <c r="L680" s="49">
        <v>2023074134</v>
      </c>
      <c r="M680" s="21">
        <v>45137</v>
      </c>
      <c r="N680" s="21">
        <v>45148</v>
      </c>
      <c r="O680" s="49" t="s">
        <v>1761</v>
      </c>
      <c r="P680" s="19" t="s">
        <v>54</v>
      </c>
      <c r="Q680" s="49" t="s">
        <v>55</v>
      </c>
      <c r="R680" s="49">
        <v>2200</v>
      </c>
      <c r="S680" s="19" t="s">
        <v>145</v>
      </c>
      <c r="T680" s="19" t="s">
        <v>145</v>
      </c>
      <c r="U680" s="19" t="e">
        <v>#NAME?</v>
      </c>
      <c r="V680" s="19" t="s">
        <v>136</v>
      </c>
      <c r="W680" s="19" t="s">
        <v>155</v>
      </c>
      <c r="X680" s="23">
        <v>-19</v>
      </c>
      <c r="Y680" s="23">
        <v>-12</v>
      </c>
      <c r="Z680" s="23">
        <v>-19</v>
      </c>
      <c r="AA680" s="23">
        <v>-19</v>
      </c>
      <c r="AB680" s="19" t="s">
        <v>58</v>
      </c>
      <c r="AC680" s="23">
        <v>-16</v>
      </c>
      <c r="AD680" s="23">
        <v>-14</v>
      </c>
      <c r="AE680" s="23">
        <v>-9</v>
      </c>
      <c r="AF680" s="23">
        <v>-7</v>
      </c>
      <c r="AG680" s="23">
        <v>-7</v>
      </c>
      <c r="AH680" s="22">
        <v>0</v>
      </c>
      <c r="AI680" s="19">
        <v>-45119</v>
      </c>
      <c r="AJ680" s="19">
        <v>6</v>
      </c>
      <c r="AK680" s="19">
        <v>-45125</v>
      </c>
      <c r="AL680" s="19" t="s">
        <v>15</v>
      </c>
      <c r="AM680" s="22">
        <v>0</v>
      </c>
      <c r="AN680" s="22" t="s">
        <v>4513</v>
      </c>
      <c r="AO680" s="22"/>
      <c r="AP680" s="19" t="s">
        <v>82</v>
      </c>
      <c r="AQ680" s="19" t="s">
        <v>82</v>
      </c>
      <c r="AR680" s="19" t="s">
        <v>60</v>
      </c>
      <c r="AS680" s="19" t="s">
        <v>55</v>
      </c>
      <c r="AT680" s="19" t="s">
        <v>4583</v>
      </c>
      <c r="AU680" s="19" t="s">
        <v>179</v>
      </c>
      <c r="AV680" s="19" t="s">
        <v>63</v>
      </c>
      <c r="AW680" s="19" t="s">
        <v>63</v>
      </c>
      <c r="AX680" s="19" t="s">
        <v>63</v>
      </c>
      <c r="AY680" s="19" t="s">
        <v>64</v>
      </c>
      <c r="AZ680" s="19" t="s">
        <v>3822</v>
      </c>
      <c r="BA680" s="21">
        <v>45148</v>
      </c>
      <c r="BB680" s="19">
        <v>8</v>
      </c>
      <c r="BC680" s="19">
        <v>2023</v>
      </c>
      <c r="BD680" s="19" t="s">
        <v>2205</v>
      </c>
      <c r="BE680" s="19" t="s">
        <v>660</v>
      </c>
      <c r="BF680" s="19" t="s">
        <v>661</v>
      </c>
      <c r="BG680" s="19" t="s">
        <v>55</v>
      </c>
      <c r="BH680" s="19" t="s">
        <v>4513</v>
      </c>
      <c r="BI680" s="22" t="s">
        <v>4513</v>
      </c>
      <c r="BJ680" s="19" t="e">
        <v>#VALUE!</v>
      </c>
      <c r="BK680" s="43" t="e">
        <v>#VALUE!</v>
      </c>
      <c r="BL680" s="19" t="s">
        <v>4513</v>
      </c>
      <c r="BM680" s="32" t="s">
        <v>4513</v>
      </c>
      <c r="BN680" s="22" t="s">
        <v>4513</v>
      </c>
      <c r="BO680" s="22"/>
      <c r="BP680" s="22"/>
      <c r="BQ680" s="19" t="s">
        <v>64</v>
      </c>
      <c r="BR680" s="22"/>
      <c r="BS680" s="19" t="s">
        <v>3824</v>
      </c>
      <c r="BT680" s="19" t="e">
        <v>#VALUE!</v>
      </c>
      <c r="BU680" s="19">
        <v>203</v>
      </c>
      <c r="BV680" s="19" t="s">
        <v>4694</v>
      </c>
      <c r="BW680" s="19" t="s">
        <v>3839</v>
      </c>
      <c r="BX680" s="22"/>
      <c r="BY680" s="95" t="str">
        <f>IFERROR(
IF(OR(AZ680="anulado",AZ680="stand by"),CONCATENATE(AZ680,": ",AT680),
IF(OR(YEAR(BA680)=2022,YEAR(BA680)=2023),CONCATENATE("Se activó en ",YEAR(BA680)),
IF(AND(OR(AZ680="En proceso",AZ680="facturando"),AND(AV680="-",BA680="")),"Por revisar",
IF(BA680="",IF(AV680="NUEVAS",CONCATENATE("Estado: ",AZ680,", ",AV680),
IF(AX680=Meses!$A$3,"Por revisar",
IF(AT680="","Sin registro","En programación Frcst."))),"En programación")))),
"Error")</f>
        <v>Se activó en 2023</v>
      </c>
      <c r="BZ680" s="14" t="str">
        <f t="shared" si="30"/>
        <v/>
      </c>
      <c r="CA680" s="95" t="str">
        <f>IF(BY680="En programación Frcst.",VLOOKUP(AX680,Meses!$A$1:$H$14,3+HLOOKUP(Cronograma!AV680,Meses!$D$1:$G$2,2,FALSE),FALSE),
IF(BY680="En programación",BA680,""))</f>
        <v/>
      </c>
      <c r="CB680" s="95" t="str">
        <f t="shared" si="31"/>
        <v/>
      </c>
      <c r="CC680" s="91" t="str">
        <f>IFERROR(
(VLOOKUP(MONTH(CA680),Meses!$B$3:$C$14,2,FALSE)-DAY(CA680))/VLOOKUP(MONTH(CA680),Meses!$B$3:$C$14,2,FALSE)*CD680,
"")</f>
        <v/>
      </c>
      <c r="CD680" s="92">
        <f t="shared" si="32"/>
        <v>2200</v>
      </c>
    </row>
    <row r="681" spans="1:82" ht="31.8" thickBot="1" x14ac:dyDescent="0.6">
      <c r="A681" s="19" t="s">
        <v>1758</v>
      </c>
      <c r="B681" s="19" t="s">
        <v>1762</v>
      </c>
      <c r="C681" s="19" t="s">
        <v>1763</v>
      </c>
      <c r="D681" s="19" t="s">
        <v>650</v>
      </c>
      <c r="E681" s="21">
        <v>45119</v>
      </c>
      <c r="F681" s="21">
        <v>45119.513252314813</v>
      </c>
      <c r="G681" s="21">
        <v>45119</v>
      </c>
      <c r="H681" s="21">
        <v>45125</v>
      </c>
      <c r="I681" s="22"/>
      <c r="J681" s="22"/>
      <c r="K681" s="22">
        <v>0</v>
      </c>
      <c r="L681" s="49">
        <v>2023074135</v>
      </c>
      <c r="M681" s="21">
        <v>45137</v>
      </c>
      <c r="N681" s="21">
        <v>45148</v>
      </c>
      <c r="O681" s="49" t="s">
        <v>1761</v>
      </c>
      <c r="P681" s="19" t="s">
        <v>54</v>
      </c>
      <c r="Q681" s="49" t="s">
        <v>55</v>
      </c>
      <c r="R681" s="49">
        <v>59275</v>
      </c>
      <c r="S681" s="25" t="s">
        <v>145</v>
      </c>
      <c r="T681" s="25" t="s">
        <v>145</v>
      </c>
      <c r="U681" s="25" t="e">
        <v>#NAME?</v>
      </c>
      <c r="V681" s="25" t="s">
        <v>136</v>
      </c>
      <c r="W681" s="25" t="s">
        <v>155</v>
      </c>
      <c r="X681" s="23">
        <v>-19</v>
      </c>
      <c r="Y681" s="23">
        <v>-12</v>
      </c>
      <c r="Z681" s="23">
        <v>-19</v>
      </c>
      <c r="AA681" s="23">
        <v>-19</v>
      </c>
      <c r="AB681" s="25" t="s">
        <v>58</v>
      </c>
      <c r="AC681" s="23">
        <v>-16</v>
      </c>
      <c r="AD681" s="23">
        <v>-14</v>
      </c>
      <c r="AE681" s="23">
        <v>-9</v>
      </c>
      <c r="AF681" s="23">
        <v>-7</v>
      </c>
      <c r="AG681" s="23">
        <v>-7</v>
      </c>
      <c r="AH681" s="27">
        <v>0</v>
      </c>
      <c r="AI681" s="25">
        <v>-45119</v>
      </c>
      <c r="AJ681" s="25">
        <v>6</v>
      </c>
      <c r="AK681" s="25">
        <v>-45125</v>
      </c>
      <c r="AL681" s="25" t="s">
        <v>15</v>
      </c>
      <c r="AM681" s="27">
        <v>0</v>
      </c>
      <c r="AN681" s="27" t="s">
        <v>4513</v>
      </c>
      <c r="AO681" s="27"/>
      <c r="AP681" s="25" t="s">
        <v>82</v>
      </c>
      <c r="AQ681" s="25" t="s">
        <v>82</v>
      </c>
      <c r="AR681" s="25" t="s">
        <v>185</v>
      </c>
      <c r="AS681" s="25" t="s">
        <v>55</v>
      </c>
      <c r="AT681" s="25" t="s">
        <v>4583</v>
      </c>
      <c r="AU681" s="25" t="s">
        <v>179</v>
      </c>
      <c r="AV681" s="25" t="s">
        <v>63</v>
      </c>
      <c r="AW681" s="25" t="s">
        <v>63</v>
      </c>
      <c r="AX681" s="25" t="s">
        <v>63</v>
      </c>
      <c r="AY681" s="25" t="s">
        <v>64</v>
      </c>
      <c r="AZ681" s="25" t="s">
        <v>3822</v>
      </c>
      <c r="BA681" s="26">
        <v>45148</v>
      </c>
      <c r="BB681" s="25">
        <v>8</v>
      </c>
      <c r="BC681" s="25">
        <v>2023</v>
      </c>
      <c r="BD681" s="25" t="s">
        <v>2205</v>
      </c>
      <c r="BE681" s="25" t="s">
        <v>660</v>
      </c>
      <c r="BF681" s="25" t="s">
        <v>661</v>
      </c>
      <c r="BG681" s="25" t="s">
        <v>55</v>
      </c>
      <c r="BH681" s="25" t="s">
        <v>4513</v>
      </c>
      <c r="BI681" s="27" t="s">
        <v>4513</v>
      </c>
      <c r="BJ681" s="25" t="e">
        <v>#VALUE!</v>
      </c>
      <c r="BK681" s="44" t="e">
        <v>#VALUE!</v>
      </c>
      <c r="BL681" s="25" t="s">
        <v>4513</v>
      </c>
      <c r="BM681" s="36" t="s">
        <v>4513</v>
      </c>
      <c r="BN681" s="27" t="s">
        <v>4513</v>
      </c>
      <c r="BO681" s="27"/>
      <c r="BP681" s="27"/>
      <c r="BQ681" s="25" t="s">
        <v>64</v>
      </c>
      <c r="BR681" s="27"/>
      <c r="BS681" s="25" t="s">
        <v>3824</v>
      </c>
      <c r="BT681" s="25" t="e">
        <v>#VALUE!</v>
      </c>
      <c r="BU681" s="25">
        <v>203</v>
      </c>
      <c r="BV681" s="25" t="s">
        <v>4694</v>
      </c>
      <c r="BW681" s="25" t="s">
        <v>3839</v>
      </c>
      <c r="BX681" s="27"/>
      <c r="BY681" s="95" t="str">
        <f>IFERROR(
IF(OR(AZ681="anulado",AZ681="stand by"),CONCATENATE(AZ681,": ",AT681),
IF(OR(YEAR(BA681)=2022,YEAR(BA681)=2023),CONCATENATE("Se activó en ",YEAR(BA681)),
IF(AND(OR(AZ681="En proceso",AZ681="facturando"),AND(AV681="-",BA681="")),"Por revisar",
IF(BA681="",IF(AV681="NUEVAS",CONCATENATE("Estado: ",AZ681,", ",AV681),
IF(AX681=Meses!$A$3,"Por revisar",
IF(AT681="","Sin registro","En programación Frcst."))),"En programación")))),
"Error")</f>
        <v>Se activó en 2023</v>
      </c>
      <c r="BZ681" s="14" t="str">
        <f t="shared" si="30"/>
        <v/>
      </c>
      <c r="CA681" s="95" t="str">
        <f>IF(BY681="En programación Frcst.",VLOOKUP(AX681,Meses!$A$1:$H$14,3+HLOOKUP(Cronograma!AV681,Meses!$D$1:$G$2,2,FALSE),FALSE),
IF(BY681="En programación",BA681,""))</f>
        <v/>
      </c>
      <c r="CB681" s="95" t="str">
        <f t="shared" si="31"/>
        <v/>
      </c>
      <c r="CC681" s="91" t="str">
        <f>IFERROR(
(VLOOKUP(MONTH(CA681),Meses!$B$3:$C$14,2,FALSE)-DAY(CA681))/VLOOKUP(MONTH(CA681),Meses!$B$3:$C$14,2,FALSE)*CD681,
"")</f>
        <v/>
      </c>
      <c r="CD681" s="92">
        <f t="shared" si="32"/>
        <v>59275</v>
      </c>
    </row>
    <row r="682" spans="1:82" ht="47.4" thickBot="1" x14ac:dyDescent="0.6">
      <c r="A682" s="25" t="s">
        <v>1764</v>
      </c>
      <c r="B682" s="25" t="s">
        <v>1765</v>
      </c>
      <c r="C682" s="25" t="s">
        <v>1766</v>
      </c>
      <c r="D682" s="25" t="s">
        <v>936</v>
      </c>
      <c r="E682" s="26">
        <v>45119</v>
      </c>
      <c r="F682" s="26">
        <v>45119.649004629631</v>
      </c>
      <c r="G682" s="26">
        <v>45121</v>
      </c>
      <c r="H682" s="26">
        <v>45222</v>
      </c>
      <c r="I682" s="22"/>
      <c r="J682" s="22"/>
      <c r="K682" s="22">
        <v>0</v>
      </c>
      <c r="L682" s="50"/>
      <c r="M682" s="22"/>
      <c r="N682" s="22"/>
      <c r="O682" s="19" t="s">
        <v>54</v>
      </c>
      <c r="P682" s="19" t="s">
        <v>54</v>
      </c>
      <c r="Q682" s="49" t="s">
        <v>55</v>
      </c>
      <c r="R682" s="49">
        <v>20246</v>
      </c>
      <c r="S682" s="19" t="s">
        <v>145</v>
      </c>
      <c r="T682" s="19" t="s">
        <v>145</v>
      </c>
      <c r="U682" s="19" t="e">
        <v>#NAME?</v>
      </c>
      <c r="V682" s="19" t="s">
        <v>56</v>
      </c>
      <c r="W682" s="19" t="s">
        <v>57</v>
      </c>
      <c r="X682" s="22">
        <v>0</v>
      </c>
      <c r="Y682" s="23">
        <v>7</v>
      </c>
      <c r="Z682" s="22">
        <v>0</v>
      </c>
      <c r="AA682" s="22">
        <v>0</v>
      </c>
      <c r="AB682" s="22">
        <v>0</v>
      </c>
      <c r="AC682" s="22">
        <v>0</v>
      </c>
      <c r="AD682" s="22">
        <v>0</v>
      </c>
      <c r="AE682" s="22">
        <v>0</v>
      </c>
      <c r="AF682" s="19" t="s">
        <v>58</v>
      </c>
      <c r="AG682" s="22">
        <v>0</v>
      </c>
      <c r="AH682" s="22">
        <v>0</v>
      </c>
      <c r="AI682" s="19">
        <v>-45119</v>
      </c>
      <c r="AJ682" s="19">
        <v>101</v>
      </c>
      <c r="AK682" s="19">
        <v>-45222</v>
      </c>
      <c r="AL682" s="19" t="s">
        <v>15</v>
      </c>
      <c r="AM682" s="22">
        <v>0</v>
      </c>
      <c r="AN682" s="22" t="s">
        <v>4513</v>
      </c>
      <c r="AO682" s="22"/>
      <c r="AP682" s="19" t="s">
        <v>82</v>
      </c>
      <c r="AQ682" s="19" t="s">
        <v>82</v>
      </c>
      <c r="AR682" s="19" t="s">
        <v>237</v>
      </c>
      <c r="AS682" s="19" t="s">
        <v>55</v>
      </c>
      <c r="AT682" s="19" t="s">
        <v>937</v>
      </c>
      <c r="AU682" s="19" t="s">
        <v>62</v>
      </c>
      <c r="AV682" s="19" t="s">
        <v>679</v>
      </c>
      <c r="AW682" s="19" t="s">
        <v>3130</v>
      </c>
      <c r="AX682" s="19" t="s">
        <v>1557</v>
      </c>
      <c r="AY682" s="19" t="s">
        <v>55</v>
      </c>
      <c r="AZ682" s="19" t="s">
        <v>3830</v>
      </c>
      <c r="BA682" s="22">
        <v>0</v>
      </c>
      <c r="BB682" s="22"/>
      <c r="BC682" s="22"/>
      <c r="BD682" s="19" t="s">
        <v>2205</v>
      </c>
      <c r="BE682" s="19" t="s">
        <v>651</v>
      </c>
      <c r="BF682" s="19" t="s">
        <v>3065</v>
      </c>
      <c r="BG682" s="19" t="s">
        <v>55</v>
      </c>
      <c r="BH682" s="19" t="s">
        <v>4513</v>
      </c>
      <c r="BI682" s="22" t="s">
        <v>4513</v>
      </c>
      <c r="BJ682" s="22"/>
      <c r="BK682" s="22"/>
      <c r="BL682" s="19" t="s">
        <v>4513</v>
      </c>
      <c r="BM682" s="32" t="s">
        <v>4513</v>
      </c>
      <c r="BN682" s="22" t="s">
        <v>4513</v>
      </c>
      <c r="BO682" s="19" t="s">
        <v>3883</v>
      </c>
      <c r="BP682" s="54" t="s">
        <v>4626</v>
      </c>
      <c r="BQ682" s="19" t="s">
        <v>55</v>
      </c>
      <c r="BR682" s="24" t="s">
        <v>3884</v>
      </c>
      <c r="BS682" s="22"/>
      <c r="BT682" s="22"/>
      <c r="BU682" s="19">
        <v>203</v>
      </c>
      <c r="BV682" s="19" t="s">
        <v>4695</v>
      </c>
      <c r="BW682" s="19" t="s">
        <v>3869</v>
      </c>
      <c r="BX682" s="22"/>
      <c r="BY682" s="95" t="str">
        <f>IFERROR(
IF(OR(AZ682="anulado",AZ682="stand by"),CONCATENATE(AZ682,": ",AT682),
IF(OR(YEAR(BA682)=2022,YEAR(BA682)=2023),CONCATENATE("Se activó en ",YEAR(BA682)),
IF(AND(OR(AZ682="En proceso",AZ682="facturando"),AND(AV682="-",BA682="")),"Por revisar",
IF(BA682="",IF(AV682="NUEVAS",CONCATENATE("Estado: ",AZ682,", ",AV682),
IF(AX682=Meses!$A$3,"Por revisar",
IF(AT682="","Sin registro","En programación Frcst."))),"En programación")))),
"Error")</f>
        <v>En programación</v>
      </c>
      <c r="BZ682" s="14" t="str">
        <f t="shared" si="30"/>
        <v/>
      </c>
      <c r="CA682" s="95">
        <f>IF(BY682="En programación Frcst.",VLOOKUP(AX682,Meses!$A$1:$H$14,3+HLOOKUP(Cronograma!AV682,Meses!$D$1:$G$2,2,FALSE),FALSE),
IF(BY682="En programación",BA682,""))</f>
        <v>0</v>
      </c>
      <c r="CB682" s="95" t="str">
        <f t="shared" si="31"/>
        <v>1900/1</v>
      </c>
      <c r="CC682" s="91">
        <f>IFERROR(
(VLOOKUP(MONTH(CA682),Meses!$B$3:$C$14,2,FALSE)-DAY(CA682))/VLOOKUP(MONTH(CA682),Meses!$B$3:$C$14,2,FALSE)*CD682,
"")</f>
        <v>20246</v>
      </c>
      <c r="CD682" s="92">
        <f t="shared" si="32"/>
        <v>20246</v>
      </c>
    </row>
    <row r="683" spans="1:82" ht="47.4" thickBot="1" x14ac:dyDescent="0.6">
      <c r="A683" s="19" t="s">
        <v>1767</v>
      </c>
      <c r="B683" s="19" t="s">
        <v>1768</v>
      </c>
      <c r="C683" s="19" t="s">
        <v>1769</v>
      </c>
      <c r="D683" s="19" t="s">
        <v>53</v>
      </c>
      <c r="E683" s="21">
        <v>45120</v>
      </c>
      <c r="F683" s="21">
        <v>45156.617615740739</v>
      </c>
      <c r="G683" s="21">
        <v>45128</v>
      </c>
      <c r="H683" s="21">
        <v>45135</v>
      </c>
      <c r="I683" s="21">
        <v>45198</v>
      </c>
      <c r="J683" s="21">
        <v>45198</v>
      </c>
      <c r="K683" s="119" t="s">
        <v>4580</v>
      </c>
      <c r="L683" s="49">
        <v>2023081322</v>
      </c>
      <c r="M683" s="21">
        <v>45149</v>
      </c>
      <c r="N683" s="21">
        <v>45162</v>
      </c>
      <c r="O683" s="19" t="s">
        <v>54</v>
      </c>
      <c r="P683" s="19" t="s">
        <v>54</v>
      </c>
      <c r="Q683" s="49" t="s">
        <v>55</v>
      </c>
      <c r="R683" s="49">
        <v>1600</v>
      </c>
      <c r="S683" s="25" t="s">
        <v>4611</v>
      </c>
      <c r="T683" s="25" t="s">
        <v>4611</v>
      </c>
      <c r="U683" s="25" t="e">
        <v>#NAME?</v>
      </c>
      <c r="V683" s="25" t="s">
        <v>80</v>
      </c>
      <c r="W683" s="25" t="s">
        <v>68</v>
      </c>
      <c r="X683" s="23">
        <v>45184</v>
      </c>
      <c r="Y683" s="23">
        <v>45191</v>
      </c>
      <c r="Z683" s="23">
        <v>45184</v>
      </c>
      <c r="AA683" s="23">
        <v>45184</v>
      </c>
      <c r="AB683" s="25" t="s">
        <v>58</v>
      </c>
      <c r="AC683" s="23">
        <v>45187</v>
      </c>
      <c r="AD683" s="25" t="s">
        <v>58</v>
      </c>
      <c r="AE683" s="23">
        <v>45189</v>
      </c>
      <c r="AF683" s="23">
        <v>45191</v>
      </c>
      <c r="AG683" s="23">
        <v>45191</v>
      </c>
      <c r="AH683" s="26">
        <v>45198</v>
      </c>
      <c r="AI683" s="25">
        <v>78</v>
      </c>
      <c r="AJ683" s="25">
        <v>7</v>
      </c>
      <c r="AK683" s="25">
        <v>63</v>
      </c>
      <c r="AL683" s="25" t="s">
        <v>15</v>
      </c>
      <c r="AM683" s="25" t="s">
        <v>4582</v>
      </c>
      <c r="AN683" s="25">
        <v>29</v>
      </c>
      <c r="AO683" s="27"/>
      <c r="AP683" s="25" t="s">
        <v>399</v>
      </c>
      <c r="AQ683" s="25" t="s">
        <v>399</v>
      </c>
      <c r="AR683" s="25" t="s">
        <v>60</v>
      </c>
      <c r="AS683" s="25" t="s">
        <v>55</v>
      </c>
      <c r="AT683" s="25" t="s">
        <v>61</v>
      </c>
      <c r="AU683" s="25" t="s">
        <v>62</v>
      </c>
      <c r="AV683" s="25" t="s">
        <v>63</v>
      </c>
      <c r="AW683" s="25" t="s">
        <v>63</v>
      </c>
      <c r="AX683" s="25" t="s">
        <v>63</v>
      </c>
      <c r="AY683" s="25" t="s">
        <v>64</v>
      </c>
      <c r="AZ683" s="25" t="s">
        <v>3822</v>
      </c>
      <c r="BA683" s="26">
        <v>45162</v>
      </c>
      <c r="BB683" s="25">
        <v>8</v>
      </c>
      <c r="BC683" s="25">
        <v>2023</v>
      </c>
      <c r="BD683" s="25" t="s">
        <v>63</v>
      </c>
      <c r="BE683" s="25" t="s">
        <v>63</v>
      </c>
      <c r="BF683" s="25" t="s">
        <v>63</v>
      </c>
      <c r="BG683" s="25" t="s">
        <v>64</v>
      </c>
      <c r="BH683" s="27" t="s">
        <v>4513</v>
      </c>
      <c r="BI683" s="27" t="s">
        <v>4513</v>
      </c>
      <c r="BJ683" s="27"/>
      <c r="BK683" s="27"/>
      <c r="BL683" s="25" t="s">
        <v>4513</v>
      </c>
      <c r="BM683" s="27" t="s">
        <v>4513</v>
      </c>
      <c r="BN683" s="27" t="s">
        <v>4513</v>
      </c>
      <c r="BO683" s="27"/>
      <c r="BP683" s="27"/>
      <c r="BQ683" s="25" t="s">
        <v>64</v>
      </c>
      <c r="BR683" s="27"/>
      <c r="BS683" s="27"/>
      <c r="BT683" s="25">
        <v>78</v>
      </c>
      <c r="BU683" s="27"/>
      <c r="BV683" s="25"/>
      <c r="BW683" s="25"/>
      <c r="BX683" s="25">
        <v>2023</v>
      </c>
      <c r="BY683" s="95" t="str">
        <f>IFERROR(
IF(OR(AZ683="anulado",AZ683="stand by"),CONCATENATE(AZ683,": ",AT683),
IF(OR(YEAR(BA683)=2022,YEAR(BA683)=2023),CONCATENATE("Se activó en ",YEAR(BA683)),
IF(AND(OR(AZ683="En proceso",AZ683="facturando"),AND(AV683="-",BA683="")),"Por revisar",
IF(BA683="",IF(AV683="NUEVAS",CONCATENATE("Estado: ",AZ683,", ",AV683),
IF(AX683=Meses!$A$3,"Por revisar",
IF(AT683="","Sin registro","En programación Frcst."))),"En programación")))),
"Error")</f>
        <v>Se activó en 2023</v>
      </c>
      <c r="BZ683" s="14" t="str">
        <f t="shared" si="30"/>
        <v/>
      </c>
      <c r="CA683" s="95" t="str">
        <f>IF(BY683="En programación Frcst.",VLOOKUP(AX683,Meses!$A$1:$H$14,3+HLOOKUP(Cronograma!AV683,Meses!$D$1:$G$2,2,FALSE),FALSE),
IF(BY683="En programación",BA683,""))</f>
        <v/>
      </c>
      <c r="CB683" s="95" t="str">
        <f t="shared" si="31"/>
        <v/>
      </c>
      <c r="CC683" s="91" t="str">
        <f>IFERROR(
(VLOOKUP(MONTH(CA683),Meses!$B$3:$C$14,2,FALSE)-DAY(CA683))/VLOOKUP(MONTH(CA683),Meses!$B$3:$C$14,2,FALSE)*CD683,
"")</f>
        <v/>
      </c>
      <c r="CD683" s="92">
        <f t="shared" si="32"/>
        <v>1600</v>
      </c>
    </row>
    <row r="684" spans="1:82" ht="47.4" thickBot="1" x14ac:dyDescent="0.6">
      <c r="A684" s="25" t="s">
        <v>1767</v>
      </c>
      <c r="B684" s="25" t="s">
        <v>1770</v>
      </c>
      <c r="C684" s="25" t="s">
        <v>1771</v>
      </c>
      <c r="D684" s="25" t="s">
        <v>53</v>
      </c>
      <c r="E684" s="26">
        <v>45120</v>
      </c>
      <c r="F684" s="26">
        <v>45160.707384259258</v>
      </c>
      <c r="G684" s="26">
        <v>45128</v>
      </c>
      <c r="H684" s="26">
        <v>45135</v>
      </c>
      <c r="I684" s="21">
        <v>45219</v>
      </c>
      <c r="J684" s="21">
        <v>45219</v>
      </c>
      <c r="K684" s="119" t="s">
        <v>4541</v>
      </c>
      <c r="L684" s="49">
        <v>2023081330</v>
      </c>
      <c r="M684" s="21">
        <v>45149</v>
      </c>
      <c r="N684" s="21">
        <v>45162</v>
      </c>
      <c r="O684" s="19" t="s">
        <v>54</v>
      </c>
      <c r="P684" s="19" t="s">
        <v>54</v>
      </c>
      <c r="Q684" s="49" t="s">
        <v>55</v>
      </c>
      <c r="R684" s="49">
        <v>3531</v>
      </c>
      <c r="S684" s="19" t="s">
        <v>4590</v>
      </c>
      <c r="T684" s="19" t="s">
        <v>4590</v>
      </c>
      <c r="U684" s="19" t="e">
        <v>#NAME?</v>
      </c>
      <c r="V684" s="19" t="s">
        <v>80</v>
      </c>
      <c r="W684" s="19" t="s">
        <v>68</v>
      </c>
      <c r="X684" s="23">
        <v>45205</v>
      </c>
      <c r="Y684" s="23">
        <v>45212</v>
      </c>
      <c r="Z684" s="23">
        <v>45205</v>
      </c>
      <c r="AA684" s="23">
        <v>45205</v>
      </c>
      <c r="AB684" s="19" t="s">
        <v>58</v>
      </c>
      <c r="AC684" s="23">
        <v>45208</v>
      </c>
      <c r="AD684" s="19" t="s">
        <v>58</v>
      </c>
      <c r="AE684" s="23">
        <v>45210</v>
      </c>
      <c r="AF684" s="23">
        <v>45212</v>
      </c>
      <c r="AG684" s="23">
        <v>45212</v>
      </c>
      <c r="AH684" s="21">
        <v>45219</v>
      </c>
      <c r="AI684" s="19">
        <v>99</v>
      </c>
      <c r="AJ684" s="19">
        <v>7</v>
      </c>
      <c r="AK684" s="19">
        <v>84</v>
      </c>
      <c r="AL684" s="19" t="s">
        <v>15</v>
      </c>
      <c r="AM684" s="19" t="s">
        <v>4543</v>
      </c>
      <c r="AN684" s="19">
        <v>20</v>
      </c>
      <c r="AO684" s="22"/>
      <c r="AP684" s="19" t="s">
        <v>399</v>
      </c>
      <c r="AQ684" s="19" t="s">
        <v>399</v>
      </c>
      <c r="AR684" s="19" t="s">
        <v>60</v>
      </c>
      <c r="AS684" s="19" t="s">
        <v>55</v>
      </c>
      <c r="AT684" s="19" t="s">
        <v>61</v>
      </c>
      <c r="AU684" s="19" t="s">
        <v>62</v>
      </c>
      <c r="AV684" s="19" t="s">
        <v>63</v>
      </c>
      <c r="AW684" s="19" t="s">
        <v>63</v>
      </c>
      <c r="AX684" s="19" t="s">
        <v>63</v>
      </c>
      <c r="AY684" s="19" t="s">
        <v>64</v>
      </c>
      <c r="AZ684" s="19" t="s">
        <v>3822</v>
      </c>
      <c r="BA684" s="21">
        <v>45162</v>
      </c>
      <c r="BB684" s="19">
        <v>8</v>
      </c>
      <c r="BC684" s="19">
        <v>2023</v>
      </c>
      <c r="BD684" s="19" t="s">
        <v>63</v>
      </c>
      <c r="BE684" s="19" t="s">
        <v>63</v>
      </c>
      <c r="BF684" s="19" t="s">
        <v>63</v>
      </c>
      <c r="BG684" s="19" t="s">
        <v>64</v>
      </c>
      <c r="BH684" s="22" t="s">
        <v>4513</v>
      </c>
      <c r="BI684" s="22" t="s">
        <v>4513</v>
      </c>
      <c r="BJ684" s="22"/>
      <c r="BK684" s="22"/>
      <c r="BL684" s="19" t="s">
        <v>4513</v>
      </c>
      <c r="BM684" s="22" t="s">
        <v>4513</v>
      </c>
      <c r="BN684" s="22" t="s">
        <v>4513</v>
      </c>
      <c r="BO684" s="22"/>
      <c r="BP684" s="22"/>
      <c r="BQ684" s="19" t="s">
        <v>64</v>
      </c>
      <c r="BR684" s="22"/>
      <c r="BS684" s="22"/>
      <c r="BT684" s="19">
        <v>99</v>
      </c>
      <c r="BU684" s="22"/>
      <c r="BV684" s="19"/>
      <c r="BW684" s="19"/>
      <c r="BX684" s="19">
        <v>2023</v>
      </c>
      <c r="BY684" s="95" t="str">
        <f>IFERROR(
IF(OR(AZ684="anulado",AZ684="stand by"),CONCATENATE(AZ684,": ",AT684),
IF(OR(YEAR(BA684)=2022,YEAR(BA684)=2023),CONCATENATE("Se activó en ",YEAR(BA684)),
IF(AND(OR(AZ684="En proceso",AZ684="facturando"),AND(AV684="-",BA684="")),"Por revisar",
IF(BA684="",IF(AV684="NUEVAS",CONCATENATE("Estado: ",AZ684,", ",AV684),
IF(AX684=Meses!$A$3,"Por revisar",
IF(AT684="","Sin registro","En programación Frcst."))),"En programación")))),
"Error")</f>
        <v>Se activó en 2023</v>
      </c>
      <c r="BZ684" s="14" t="str">
        <f t="shared" si="30"/>
        <v/>
      </c>
      <c r="CA684" s="95" t="str">
        <f>IF(BY684="En programación Frcst.",VLOOKUP(AX684,Meses!$A$1:$H$14,3+HLOOKUP(Cronograma!AV684,Meses!$D$1:$G$2,2,FALSE),FALSE),
IF(BY684="En programación",BA684,""))</f>
        <v/>
      </c>
      <c r="CB684" s="95" t="str">
        <f t="shared" si="31"/>
        <v/>
      </c>
      <c r="CC684" s="91" t="str">
        <f>IFERROR(
(VLOOKUP(MONTH(CA684),Meses!$B$3:$C$14,2,FALSE)-DAY(CA684))/VLOOKUP(MONTH(CA684),Meses!$B$3:$C$14,2,FALSE)*CD684,
"")</f>
        <v/>
      </c>
      <c r="CD684" s="92">
        <f t="shared" si="32"/>
        <v>3531</v>
      </c>
    </row>
    <row r="685" spans="1:82" ht="47.4" thickBot="1" x14ac:dyDescent="0.6">
      <c r="A685" s="19" t="s">
        <v>1767</v>
      </c>
      <c r="B685" s="19" t="s">
        <v>1772</v>
      </c>
      <c r="C685" s="19" t="s">
        <v>1773</v>
      </c>
      <c r="D685" s="19" t="s">
        <v>650</v>
      </c>
      <c r="E685" s="21">
        <v>45120</v>
      </c>
      <c r="F685" s="21">
        <v>45120.746898148151</v>
      </c>
      <c r="G685" s="21">
        <v>45128</v>
      </c>
      <c r="H685" s="21">
        <v>45135</v>
      </c>
      <c r="I685" s="22"/>
      <c r="J685" s="22"/>
      <c r="K685" s="22">
        <v>0</v>
      </c>
      <c r="L685" s="49">
        <v>2023081327</v>
      </c>
      <c r="M685" s="21">
        <v>45149</v>
      </c>
      <c r="N685" s="21">
        <v>45162</v>
      </c>
      <c r="O685" s="19" t="s">
        <v>54</v>
      </c>
      <c r="P685" s="19" t="s">
        <v>54</v>
      </c>
      <c r="Q685" s="49" t="s">
        <v>55</v>
      </c>
      <c r="R685" s="49">
        <v>3645</v>
      </c>
      <c r="S685" s="25" t="s">
        <v>145</v>
      </c>
      <c r="T685" s="25" t="s">
        <v>145</v>
      </c>
      <c r="U685" s="25" t="e">
        <v>#NAME?</v>
      </c>
      <c r="V685" s="25" t="s">
        <v>56</v>
      </c>
      <c r="W685" s="25" t="s">
        <v>57</v>
      </c>
      <c r="X685" s="27">
        <v>0</v>
      </c>
      <c r="Y685" s="23">
        <v>7</v>
      </c>
      <c r="Z685" s="27">
        <v>0</v>
      </c>
      <c r="AA685" s="27">
        <v>0</v>
      </c>
      <c r="AB685" s="27">
        <v>0</v>
      </c>
      <c r="AC685" s="27">
        <v>0</v>
      </c>
      <c r="AD685" s="27">
        <v>0</v>
      </c>
      <c r="AE685" s="27">
        <v>0</v>
      </c>
      <c r="AF685" s="25" t="s">
        <v>58</v>
      </c>
      <c r="AG685" s="27">
        <v>0</v>
      </c>
      <c r="AH685" s="27">
        <v>0</v>
      </c>
      <c r="AI685" s="25">
        <v>-45120</v>
      </c>
      <c r="AJ685" s="25">
        <v>7</v>
      </c>
      <c r="AK685" s="25">
        <v>-45135</v>
      </c>
      <c r="AL685" s="25" t="s">
        <v>15</v>
      </c>
      <c r="AM685" s="27">
        <v>0</v>
      </c>
      <c r="AN685" s="27" t="s">
        <v>4513</v>
      </c>
      <c r="AO685" s="27"/>
      <c r="AP685" s="25" t="s">
        <v>82</v>
      </c>
      <c r="AQ685" s="25" t="s">
        <v>82</v>
      </c>
      <c r="AR685" s="25" t="s">
        <v>60</v>
      </c>
      <c r="AS685" s="25" t="s">
        <v>55</v>
      </c>
      <c r="AT685" s="25" t="s">
        <v>4583</v>
      </c>
      <c r="AU685" s="25" t="s">
        <v>62</v>
      </c>
      <c r="AV685" s="25" t="s">
        <v>63</v>
      </c>
      <c r="AW685" s="25" t="s">
        <v>63</v>
      </c>
      <c r="AX685" s="25" t="s">
        <v>63</v>
      </c>
      <c r="AY685" s="25" t="s">
        <v>64</v>
      </c>
      <c r="AZ685" s="25" t="s">
        <v>3822</v>
      </c>
      <c r="BA685" s="26">
        <v>45162</v>
      </c>
      <c r="BB685" s="25">
        <v>8</v>
      </c>
      <c r="BC685" s="25">
        <v>2023</v>
      </c>
      <c r="BD685" s="25" t="s">
        <v>653</v>
      </c>
      <c r="BE685" s="25" t="s">
        <v>354</v>
      </c>
      <c r="BF685" s="25" t="s">
        <v>1165</v>
      </c>
      <c r="BG685" s="25" t="s">
        <v>55</v>
      </c>
      <c r="BH685" s="25" t="s">
        <v>4513</v>
      </c>
      <c r="BI685" s="27" t="s">
        <v>4513</v>
      </c>
      <c r="BJ685" s="25" t="e">
        <v>#VALUE!</v>
      </c>
      <c r="BK685" s="44" t="e">
        <v>#VALUE!</v>
      </c>
      <c r="BL685" s="25" t="s">
        <v>4513</v>
      </c>
      <c r="BM685" s="36" t="s">
        <v>4513</v>
      </c>
      <c r="BN685" s="47" t="s">
        <v>4513</v>
      </c>
      <c r="BO685" s="27"/>
      <c r="BP685" s="27"/>
      <c r="BQ685" s="25" t="s">
        <v>64</v>
      </c>
      <c r="BR685" s="27"/>
      <c r="BS685" s="25" t="s">
        <v>3824</v>
      </c>
      <c r="BT685" s="25" t="e">
        <v>#VALUE!</v>
      </c>
      <c r="BU685" s="25">
        <v>202</v>
      </c>
      <c r="BV685" s="25" t="s">
        <v>4698</v>
      </c>
      <c r="BW685" s="25" t="s">
        <v>3839</v>
      </c>
      <c r="BX685" s="27"/>
      <c r="BY685" s="95" t="str">
        <f>IFERROR(
IF(OR(AZ685="anulado",AZ685="stand by"),CONCATENATE(AZ685,": ",AT685),
IF(OR(YEAR(BA685)=2022,YEAR(BA685)=2023),CONCATENATE("Se activó en ",YEAR(BA685)),
IF(AND(OR(AZ685="En proceso",AZ685="facturando"),AND(AV685="-",BA685="")),"Por revisar",
IF(BA685="",IF(AV685="NUEVAS",CONCATENATE("Estado: ",AZ685,", ",AV685),
IF(AX685=Meses!$A$3,"Por revisar",
IF(AT685="","Sin registro","En programación Frcst."))),"En programación")))),
"Error")</f>
        <v>Se activó en 2023</v>
      </c>
      <c r="BZ685" s="14" t="str">
        <f t="shared" si="30"/>
        <v/>
      </c>
      <c r="CA685" s="95" t="str">
        <f>IF(BY685="En programación Frcst.",VLOOKUP(AX685,Meses!$A$1:$H$14,3+HLOOKUP(Cronograma!AV685,Meses!$D$1:$G$2,2,FALSE),FALSE),
IF(BY685="En programación",BA685,""))</f>
        <v/>
      </c>
      <c r="CB685" s="95" t="str">
        <f t="shared" si="31"/>
        <v/>
      </c>
      <c r="CC685" s="91" t="str">
        <f>IFERROR(
(VLOOKUP(MONTH(CA685),Meses!$B$3:$C$14,2,FALSE)-DAY(CA685))/VLOOKUP(MONTH(CA685),Meses!$B$3:$C$14,2,FALSE)*CD685,
"")</f>
        <v/>
      </c>
      <c r="CD685" s="92">
        <f t="shared" si="32"/>
        <v>3645</v>
      </c>
    </row>
    <row r="686" spans="1:82" ht="47.4" thickBot="1" x14ac:dyDescent="0.6">
      <c r="A686" s="25" t="s">
        <v>1767</v>
      </c>
      <c r="B686" s="25" t="s">
        <v>1774</v>
      </c>
      <c r="C686" s="25" t="s">
        <v>1775</v>
      </c>
      <c r="D686" s="25" t="s">
        <v>53</v>
      </c>
      <c r="E686" s="26">
        <v>45120</v>
      </c>
      <c r="F686" s="26">
        <v>45168.581724537027</v>
      </c>
      <c r="G686" s="26">
        <v>45128</v>
      </c>
      <c r="H686" s="26">
        <v>45135</v>
      </c>
      <c r="I686" s="21">
        <v>45239</v>
      </c>
      <c r="J686" s="21">
        <v>45239</v>
      </c>
      <c r="K686" s="119" t="s">
        <v>4619</v>
      </c>
      <c r="L686" s="49">
        <v>2023081328</v>
      </c>
      <c r="M686" s="21">
        <v>45149</v>
      </c>
      <c r="N686" s="21">
        <v>45162</v>
      </c>
      <c r="O686" s="19" t="s">
        <v>54</v>
      </c>
      <c r="P686" s="19" t="s">
        <v>54</v>
      </c>
      <c r="Q686" s="49" t="s">
        <v>55</v>
      </c>
      <c r="R686" s="49">
        <v>3700</v>
      </c>
      <c r="S686" s="19" t="s">
        <v>4627</v>
      </c>
      <c r="T686" s="19" t="s">
        <v>4627</v>
      </c>
      <c r="U686" s="19" t="e">
        <v>#NAME?</v>
      </c>
      <c r="V686" s="19" t="s">
        <v>80</v>
      </c>
      <c r="W686" s="19" t="s">
        <v>68</v>
      </c>
      <c r="X686" s="23">
        <v>45225</v>
      </c>
      <c r="Y686" s="23">
        <v>45232</v>
      </c>
      <c r="Z686" s="23">
        <v>45225</v>
      </c>
      <c r="AA686" s="23">
        <v>45225</v>
      </c>
      <c r="AB686" s="19" t="s">
        <v>58</v>
      </c>
      <c r="AC686" s="23">
        <v>45228</v>
      </c>
      <c r="AD686" s="19" t="s">
        <v>58</v>
      </c>
      <c r="AE686" s="23">
        <v>45230</v>
      </c>
      <c r="AF686" s="23">
        <v>45232</v>
      </c>
      <c r="AG686" s="23">
        <v>45232</v>
      </c>
      <c r="AH686" s="21">
        <v>45239</v>
      </c>
      <c r="AI686" s="19">
        <v>119</v>
      </c>
      <c r="AJ686" s="19">
        <v>7</v>
      </c>
      <c r="AK686" s="19">
        <v>104</v>
      </c>
      <c r="AL686" s="19" t="s">
        <v>15</v>
      </c>
      <c r="AM686" s="19" t="s">
        <v>4621</v>
      </c>
      <c r="AN686" s="19">
        <v>9</v>
      </c>
      <c r="AO686" s="22"/>
      <c r="AP686" s="19" t="s">
        <v>399</v>
      </c>
      <c r="AQ686" s="19" t="s">
        <v>399</v>
      </c>
      <c r="AR686" s="19" t="s">
        <v>60</v>
      </c>
      <c r="AS686" s="19" t="s">
        <v>55</v>
      </c>
      <c r="AT686" s="19" t="s">
        <v>61</v>
      </c>
      <c r="AU686" s="19" t="s">
        <v>62</v>
      </c>
      <c r="AV686" s="19" t="s">
        <v>63</v>
      </c>
      <c r="AW686" s="19" t="s">
        <v>63</v>
      </c>
      <c r="AX686" s="19" t="s">
        <v>63</v>
      </c>
      <c r="AY686" s="19" t="s">
        <v>64</v>
      </c>
      <c r="AZ686" s="19" t="s">
        <v>3822</v>
      </c>
      <c r="BA686" s="21">
        <v>45162</v>
      </c>
      <c r="BB686" s="19">
        <v>8</v>
      </c>
      <c r="BC686" s="19">
        <v>2023</v>
      </c>
      <c r="BD686" s="19" t="s">
        <v>63</v>
      </c>
      <c r="BE686" s="19" t="s">
        <v>63</v>
      </c>
      <c r="BF686" s="19" t="s">
        <v>63</v>
      </c>
      <c r="BG686" s="19" t="s">
        <v>64</v>
      </c>
      <c r="BH686" s="19" t="s">
        <v>4513</v>
      </c>
      <c r="BI686" s="48" t="s">
        <v>4513</v>
      </c>
      <c r="BJ686" s="19" t="e">
        <v>#VALUE!</v>
      </c>
      <c r="BK686" s="43" t="e">
        <v>#VALUE!</v>
      </c>
      <c r="BL686" s="19" t="s">
        <v>4513</v>
      </c>
      <c r="BM686" s="32" t="s">
        <v>4513</v>
      </c>
      <c r="BN686" s="22" t="s">
        <v>4513</v>
      </c>
      <c r="BO686" s="22"/>
      <c r="BP686" s="22"/>
      <c r="BQ686" s="19" t="s">
        <v>64</v>
      </c>
      <c r="BR686" s="22"/>
      <c r="BS686" s="19" t="s">
        <v>3824</v>
      </c>
      <c r="BT686" s="19">
        <v>119</v>
      </c>
      <c r="BU686" s="22"/>
      <c r="BV686" s="19"/>
      <c r="BW686" s="19" t="s">
        <v>3823</v>
      </c>
      <c r="BX686" s="19">
        <v>2023</v>
      </c>
      <c r="BY686" s="95" t="str">
        <f>IFERROR(
IF(OR(AZ686="anulado",AZ686="stand by"),CONCATENATE(AZ686,": ",AT686),
IF(OR(YEAR(BA686)=2022,YEAR(BA686)=2023),CONCATENATE("Se activó en ",YEAR(BA686)),
IF(AND(OR(AZ686="En proceso",AZ686="facturando"),AND(AV686="-",BA686="")),"Por revisar",
IF(BA686="",IF(AV686="NUEVAS",CONCATENATE("Estado: ",AZ686,", ",AV686),
IF(AX686=Meses!$A$3,"Por revisar",
IF(AT686="","Sin registro","En programación Frcst."))),"En programación")))),
"Error")</f>
        <v>Se activó en 2023</v>
      </c>
      <c r="BZ686" s="14" t="str">
        <f t="shared" si="30"/>
        <v/>
      </c>
      <c r="CA686" s="95" t="str">
        <f>IF(BY686="En programación Frcst.",VLOOKUP(AX686,Meses!$A$1:$H$14,3+HLOOKUP(Cronograma!AV686,Meses!$D$1:$G$2,2,FALSE),FALSE),
IF(BY686="En programación",BA686,""))</f>
        <v/>
      </c>
      <c r="CB686" s="95" t="str">
        <f t="shared" si="31"/>
        <v/>
      </c>
      <c r="CC686" s="91" t="str">
        <f>IFERROR(
(VLOOKUP(MONTH(CA686),Meses!$B$3:$C$14,2,FALSE)-DAY(CA686))/VLOOKUP(MONTH(CA686),Meses!$B$3:$C$14,2,FALSE)*CD686,
"")</f>
        <v/>
      </c>
      <c r="CD686" s="92">
        <f t="shared" si="32"/>
        <v>3700</v>
      </c>
    </row>
    <row r="687" spans="1:82" ht="47.4" thickBot="1" x14ac:dyDescent="0.6">
      <c r="A687" s="19" t="s">
        <v>1767</v>
      </c>
      <c r="B687" s="19" t="s">
        <v>1776</v>
      </c>
      <c r="C687" s="19" t="s">
        <v>1777</v>
      </c>
      <c r="D687" s="19" t="s">
        <v>53</v>
      </c>
      <c r="E687" s="21">
        <v>45120</v>
      </c>
      <c r="F687" s="21">
        <v>45168.581759259258</v>
      </c>
      <c r="G687" s="21">
        <v>45128</v>
      </c>
      <c r="H687" s="21">
        <v>45135</v>
      </c>
      <c r="I687" s="21">
        <v>45223</v>
      </c>
      <c r="J687" s="21">
        <v>45223</v>
      </c>
      <c r="K687" s="119" t="s">
        <v>4541</v>
      </c>
      <c r="L687" s="49">
        <v>2023081325</v>
      </c>
      <c r="M687" s="21">
        <v>45149</v>
      </c>
      <c r="N687" s="21">
        <v>45162</v>
      </c>
      <c r="O687" s="19" t="s">
        <v>54</v>
      </c>
      <c r="P687" s="19" t="s">
        <v>54</v>
      </c>
      <c r="Q687" s="49" t="s">
        <v>55</v>
      </c>
      <c r="R687" s="49">
        <v>3535</v>
      </c>
      <c r="S687" s="25" t="s">
        <v>4613</v>
      </c>
      <c r="T687" s="25" t="s">
        <v>4613</v>
      </c>
      <c r="U687" s="25" t="e">
        <v>#NAME?</v>
      </c>
      <c r="V687" s="25" t="s">
        <v>80</v>
      </c>
      <c r="W687" s="25" t="s">
        <v>68</v>
      </c>
      <c r="X687" s="23">
        <v>45209</v>
      </c>
      <c r="Y687" s="23">
        <v>45216</v>
      </c>
      <c r="Z687" s="23">
        <v>45209</v>
      </c>
      <c r="AA687" s="23">
        <v>45209</v>
      </c>
      <c r="AB687" s="25" t="s">
        <v>58</v>
      </c>
      <c r="AC687" s="23">
        <v>45212</v>
      </c>
      <c r="AD687" s="25" t="s">
        <v>58</v>
      </c>
      <c r="AE687" s="23">
        <v>45214</v>
      </c>
      <c r="AF687" s="23">
        <v>45216</v>
      </c>
      <c r="AG687" s="23">
        <v>45216</v>
      </c>
      <c r="AH687" s="26">
        <v>45223</v>
      </c>
      <c r="AI687" s="25">
        <v>103</v>
      </c>
      <c r="AJ687" s="25">
        <v>7</v>
      </c>
      <c r="AK687" s="25">
        <v>88</v>
      </c>
      <c r="AL687" s="25" t="s">
        <v>15</v>
      </c>
      <c r="AM687" s="25" t="s">
        <v>4543</v>
      </c>
      <c r="AN687" s="25">
        <v>24</v>
      </c>
      <c r="AO687" s="27"/>
      <c r="AP687" s="25" t="s">
        <v>399</v>
      </c>
      <c r="AQ687" s="25" t="s">
        <v>399</v>
      </c>
      <c r="AR687" s="25" t="s">
        <v>60</v>
      </c>
      <c r="AS687" s="25" t="s">
        <v>55</v>
      </c>
      <c r="AT687" s="25" t="s">
        <v>61</v>
      </c>
      <c r="AU687" s="25" t="s">
        <v>62</v>
      </c>
      <c r="AV687" s="25" t="s">
        <v>63</v>
      </c>
      <c r="AW687" s="25" t="s">
        <v>63</v>
      </c>
      <c r="AX687" s="25" t="s">
        <v>63</v>
      </c>
      <c r="AY687" s="25" t="s">
        <v>64</v>
      </c>
      <c r="AZ687" s="25" t="s">
        <v>3822</v>
      </c>
      <c r="BA687" s="26">
        <v>45162</v>
      </c>
      <c r="BB687" s="25">
        <v>8</v>
      </c>
      <c r="BC687" s="25">
        <v>2023</v>
      </c>
      <c r="BD687" s="25" t="s">
        <v>63</v>
      </c>
      <c r="BE687" s="25" t="s">
        <v>63</v>
      </c>
      <c r="BF687" s="25" t="s">
        <v>63</v>
      </c>
      <c r="BG687" s="25" t="s">
        <v>64</v>
      </c>
      <c r="BH687" s="27" t="s">
        <v>4513</v>
      </c>
      <c r="BI687" s="27" t="s">
        <v>4513</v>
      </c>
      <c r="BJ687" s="27"/>
      <c r="BK687" s="27"/>
      <c r="BL687" s="25" t="s">
        <v>4513</v>
      </c>
      <c r="BM687" s="27" t="s">
        <v>4513</v>
      </c>
      <c r="BN687" s="27" t="s">
        <v>4513</v>
      </c>
      <c r="BO687" s="27"/>
      <c r="BP687" s="27"/>
      <c r="BQ687" s="25" t="s">
        <v>64</v>
      </c>
      <c r="BR687" s="27"/>
      <c r="BS687" s="27"/>
      <c r="BT687" s="25">
        <v>103</v>
      </c>
      <c r="BU687" s="27"/>
      <c r="BV687" s="25"/>
      <c r="BW687" s="25"/>
      <c r="BX687" s="25">
        <v>2023</v>
      </c>
      <c r="BY687" s="95" t="str">
        <f>IFERROR(
IF(OR(AZ687="anulado",AZ687="stand by"),CONCATENATE(AZ687,": ",AT687),
IF(OR(YEAR(BA687)=2022,YEAR(BA687)=2023),CONCATENATE("Se activó en ",YEAR(BA687)),
IF(AND(OR(AZ687="En proceso",AZ687="facturando"),AND(AV687="-",BA687="")),"Por revisar",
IF(BA687="",IF(AV687="NUEVAS",CONCATENATE("Estado: ",AZ687,", ",AV687),
IF(AX687=Meses!$A$3,"Por revisar",
IF(AT687="","Sin registro","En programación Frcst."))),"En programación")))),
"Error")</f>
        <v>Se activó en 2023</v>
      </c>
      <c r="BZ687" s="14" t="str">
        <f t="shared" si="30"/>
        <v/>
      </c>
      <c r="CA687" s="95" t="str">
        <f>IF(BY687="En programación Frcst.",VLOOKUP(AX687,Meses!$A$1:$H$14,3+HLOOKUP(Cronograma!AV687,Meses!$D$1:$G$2,2,FALSE),FALSE),
IF(BY687="En programación",BA687,""))</f>
        <v/>
      </c>
      <c r="CB687" s="95" t="str">
        <f t="shared" si="31"/>
        <v/>
      </c>
      <c r="CC687" s="91" t="str">
        <f>IFERROR(
(VLOOKUP(MONTH(CA687),Meses!$B$3:$C$14,2,FALSE)-DAY(CA687))/VLOOKUP(MONTH(CA687),Meses!$B$3:$C$14,2,FALSE)*CD687,
"")</f>
        <v/>
      </c>
      <c r="CD687" s="92">
        <f t="shared" si="32"/>
        <v>3535</v>
      </c>
    </row>
    <row r="688" spans="1:82" ht="47.4" thickBot="1" x14ac:dyDescent="0.6">
      <c r="A688" s="25" t="s">
        <v>1767</v>
      </c>
      <c r="B688" s="25" t="s">
        <v>1778</v>
      </c>
      <c r="C688" s="25" t="s">
        <v>1779</v>
      </c>
      <c r="D688" s="25" t="s">
        <v>53</v>
      </c>
      <c r="E688" s="26">
        <v>45120</v>
      </c>
      <c r="F688" s="26">
        <v>45156.627071759263</v>
      </c>
      <c r="G688" s="26">
        <v>45128</v>
      </c>
      <c r="H688" s="26">
        <v>45135</v>
      </c>
      <c r="I688" s="21">
        <v>45198</v>
      </c>
      <c r="J688" s="21">
        <v>45198</v>
      </c>
      <c r="K688" s="119" t="s">
        <v>4580</v>
      </c>
      <c r="L688" s="49">
        <v>2023081329</v>
      </c>
      <c r="M688" s="21">
        <v>45149</v>
      </c>
      <c r="N688" s="21">
        <v>45162</v>
      </c>
      <c r="O688" s="19" t="s">
        <v>54</v>
      </c>
      <c r="P688" s="19" t="s">
        <v>54</v>
      </c>
      <c r="Q688" s="49" t="s">
        <v>55</v>
      </c>
      <c r="R688" s="49">
        <v>3200</v>
      </c>
      <c r="S688" s="19" t="s">
        <v>4611</v>
      </c>
      <c r="T688" s="19" t="s">
        <v>4611</v>
      </c>
      <c r="U688" s="19" t="e">
        <v>#NAME?</v>
      </c>
      <c r="V688" s="19" t="s">
        <v>80</v>
      </c>
      <c r="W688" s="19" t="s">
        <v>68</v>
      </c>
      <c r="X688" s="23">
        <v>45184</v>
      </c>
      <c r="Y688" s="23">
        <v>45191</v>
      </c>
      <c r="Z688" s="23">
        <v>45184</v>
      </c>
      <c r="AA688" s="23">
        <v>45184</v>
      </c>
      <c r="AB688" s="19" t="s">
        <v>58</v>
      </c>
      <c r="AC688" s="23">
        <v>45187</v>
      </c>
      <c r="AD688" s="19" t="s">
        <v>58</v>
      </c>
      <c r="AE688" s="23">
        <v>45189</v>
      </c>
      <c r="AF688" s="23">
        <v>45191</v>
      </c>
      <c r="AG688" s="23">
        <v>45191</v>
      </c>
      <c r="AH688" s="21">
        <v>45198</v>
      </c>
      <c r="AI688" s="19">
        <v>78</v>
      </c>
      <c r="AJ688" s="19">
        <v>7</v>
      </c>
      <c r="AK688" s="19">
        <v>63</v>
      </c>
      <c r="AL688" s="19" t="s">
        <v>15</v>
      </c>
      <c r="AM688" s="19" t="s">
        <v>4582</v>
      </c>
      <c r="AN688" s="19">
        <v>29</v>
      </c>
      <c r="AO688" s="22"/>
      <c r="AP688" s="19" t="s">
        <v>399</v>
      </c>
      <c r="AQ688" s="19" t="s">
        <v>399</v>
      </c>
      <c r="AR688" s="19" t="s">
        <v>60</v>
      </c>
      <c r="AS688" s="19" t="s">
        <v>55</v>
      </c>
      <c r="AT688" s="19" t="s">
        <v>61</v>
      </c>
      <c r="AU688" s="19" t="s">
        <v>62</v>
      </c>
      <c r="AV688" s="19" t="s">
        <v>63</v>
      </c>
      <c r="AW688" s="19" t="s">
        <v>63</v>
      </c>
      <c r="AX688" s="19" t="s">
        <v>63</v>
      </c>
      <c r="AY688" s="19" t="s">
        <v>64</v>
      </c>
      <c r="AZ688" s="19" t="s">
        <v>3822</v>
      </c>
      <c r="BA688" s="21">
        <v>45162</v>
      </c>
      <c r="BB688" s="19">
        <v>8</v>
      </c>
      <c r="BC688" s="19">
        <v>2023</v>
      </c>
      <c r="BD688" s="19" t="s">
        <v>63</v>
      </c>
      <c r="BE688" s="19" t="s">
        <v>63</v>
      </c>
      <c r="BF688" s="19" t="s">
        <v>63</v>
      </c>
      <c r="BG688" s="19" t="s">
        <v>64</v>
      </c>
      <c r="BH688" s="22" t="s">
        <v>4513</v>
      </c>
      <c r="BI688" s="22" t="s">
        <v>4513</v>
      </c>
      <c r="BJ688" s="22"/>
      <c r="BK688" s="22"/>
      <c r="BL688" s="19" t="s">
        <v>4513</v>
      </c>
      <c r="BM688" s="22" t="s">
        <v>4513</v>
      </c>
      <c r="BN688" s="22" t="s">
        <v>4513</v>
      </c>
      <c r="BO688" s="22"/>
      <c r="BP688" s="22"/>
      <c r="BQ688" s="19" t="s">
        <v>64</v>
      </c>
      <c r="BR688" s="22"/>
      <c r="BS688" s="22"/>
      <c r="BT688" s="19">
        <v>78</v>
      </c>
      <c r="BU688" s="22"/>
      <c r="BV688" s="19"/>
      <c r="BW688" s="19"/>
      <c r="BX688" s="19">
        <v>2023</v>
      </c>
      <c r="BY688" s="95" t="str">
        <f>IFERROR(
IF(OR(AZ688="anulado",AZ688="stand by"),CONCATENATE(AZ688,": ",AT688),
IF(OR(YEAR(BA688)=2022,YEAR(BA688)=2023),CONCATENATE("Se activó en ",YEAR(BA688)),
IF(AND(OR(AZ688="En proceso",AZ688="facturando"),AND(AV688="-",BA688="")),"Por revisar",
IF(BA688="",IF(AV688="NUEVAS",CONCATENATE("Estado: ",AZ688,", ",AV688),
IF(AX688=Meses!$A$3,"Por revisar",
IF(AT688="","Sin registro","En programación Frcst."))),"En programación")))),
"Error")</f>
        <v>Se activó en 2023</v>
      </c>
      <c r="BZ688" s="14" t="str">
        <f t="shared" si="30"/>
        <v/>
      </c>
      <c r="CA688" s="95" t="str">
        <f>IF(BY688="En programación Frcst.",VLOOKUP(AX688,Meses!$A$1:$H$14,3+HLOOKUP(Cronograma!AV688,Meses!$D$1:$G$2,2,FALSE),FALSE),
IF(BY688="En programación",BA688,""))</f>
        <v/>
      </c>
      <c r="CB688" s="95" t="str">
        <f t="shared" si="31"/>
        <v/>
      </c>
      <c r="CC688" s="91" t="str">
        <f>IFERROR(
(VLOOKUP(MONTH(CA688),Meses!$B$3:$C$14,2,FALSE)-DAY(CA688))/VLOOKUP(MONTH(CA688),Meses!$B$3:$C$14,2,FALSE)*CD688,
"")</f>
        <v/>
      </c>
      <c r="CD688" s="92">
        <f t="shared" si="32"/>
        <v>3200</v>
      </c>
    </row>
    <row r="689" spans="1:82" ht="47.4" thickBot="1" x14ac:dyDescent="0.6">
      <c r="A689" s="19" t="s">
        <v>1767</v>
      </c>
      <c r="B689" s="19" t="s">
        <v>1780</v>
      </c>
      <c r="C689" s="19" t="s">
        <v>1781</v>
      </c>
      <c r="D689" s="19" t="s">
        <v>53</v>
      </c>
      <c r="E689" s="21">
        <v>45120</v>
      </c>
      <c r="F689" s="21">
        <v>45168.582013888888</v>
      </c>
      <c r="G689" s="21">
        <v>45128</v>
      </c>
      <c r="H689" s="21">
        <v>45135</v>
      </c>
      <c r="I689" s="21">
        <v>45181</v>
      </c>
      <c r="J689" s="21">
        <v>45181</v>
      </c>
      <c r="K689" s="119" t="s">
        <v>4580</v>
      </c>
      <c r="L689" s="49">
        <v>2023081324</v>
      </c>
      <c r="M689" s="21">
        <v>45149</v>
      </c>
      <c r="N689" s="21">
        <v>45162</v>
      </c>
      <c r="O689" s="19" t="s">
        <v>54</v>
      </c>
      <c r="P689" s="19" t="s">
        <v>54</v>
      </c>
      <c r="Q689" s="49" t="s">
        <v>55</v>
      </c>
      <c r="R689" s="49">
        <v>3700</v>
      </c>
      <c r="S689" s="25" t="s">
        <v>4618</v>
      </c>
      <c r="T689" s="25" t="s">
        <v>4618</v>
      </c>
      <c r="U689" s="25" t="e">
        <v>#NAME?</v>
      </c>
      <c r="V689" s="25" t="s">
        <v>80</v>
      </c>
      <c r="W689" s="25" t="s">
        <v>68</v>
      </c>
      <c r="X689" s="23">
        <v>45167</v>
      </c>
      <c r="Y689" s="23">
        <v>45174</v>
      </c>
      <c r="Z689" s="23">
        <v>45167</v>
      </c>
      <c r="AA689" s="23">
        <v>45167</v>
      </c>
      <c r="AB689" s="25" t="s">
        <v>58</v>
      </c>
      <c r="AC689" s="23">
        <v>45170</v>
      </c>
      <c r="AD689" s="25" t="s">
        <v>58</v>
      </c>
      <c r="AE689" s="23">
        <v>45172</v>
      </c>
      <c r="AF689" s="23">
        <v>45174</v>
      </c>
      <c r="AG689" s="23">
        <v>45174</v>
      </c>
      <c r="AH689" s="26">
        <v>45181</v>
      </c>
      <c r="AI689" s="25">
        <v>61</v>
      </c>
      <c r="AJ689" s="25">
        <v>7</v>
      </c>
      <c r="AK689" s="25">
        <v>46</v>
      </c>
      <c r="AL689" s="25" t="s">
        <v>15</v>
      </c>
      <c r="AM689" s="25" t="s">
        <v>4582</v>
      </c>
      <c r="AN689" s="25">
        <v>12</v>
      </c>
      <c r="AO689" s="27"/>
      <c r="AP689" s="25" t="s">
        <v>399</v>
      </c>
      <c r="AQ689" s="25" t="s">
        <v>399</v>
      </c>
      <c r="AR689" s="25" t="s">
        <v>60</v>
      </c>
      <c r="AS689" s="25" t="s">
        <v>55</v>
      </c>
      <c r="AT689" s="25" t="s">
        <v>61</v>
      </c>
      <c r="AU689" s="25" t="s">
        <v>62</v>
      </c>
      <c r="AV689" s="25" t="s">
        <v>63</v>
      </c>
      <c r="AW689" s="25" t="s">
        <v>63</v>
      </c>
      <c r="AX689" s="25" t="s">
        <v>63</v>
      </c>
      <c r="AY689" s="25" t="s">
        <v>64</v>
      </c>
      <c r="AZ689" s="25" t="s">
        <v>3822</v>
      </c>
      <c r="BA689" s="26">
        <v>45162</v>
      </c>
      <c r="BB689" s="25">
        <v>8</v>
      </c>
      <c r="BC689" s="25">
        <v>2023</v>
      </c>
      <c r="BD689" s="25" t="s">
        <v>63</v>
      </c>
      <c r="BE689" s="25" t="s">
        <v>63</v>
      </c>
      <c r="BF689" s="25" t="s">
        <v>63</v>
      </c>
      <c r="BG689" s="25" t="s">
        <v>64</v>
      </c>
      <c r="BH689" s="27" t="s">
        <v>4513</v>
      </c>
      <c r="BI689" s="27" t="s">
        <v>4513</v>
      </c>
      <c r="BJ689" s="27"/>
      <c r="BK689" s="27"/>
      <c r="BL689" s="25" t="s">
        <v>4513</v>
      </c>
      <c r="BM689" s="27" t="s">
        <v>4513</v>
      </c>
      <c r="BN689" s="27" t="s">
        <v>4513</v>
      </c>
      <c r="BO689" s="27"/>
      <c r="BP689" s="27"/>
      <c r="BQ689" s="25" t="s">
        <v>64</v>
      </c>
      <c r="BR689" s="27"/>
      <c r="BS689" s="27"/>
      <c r="BT689" s="25">
        <v>61</v>
      </c>
      <c r="BU689" s="27"/>
      <c r="BV689" s="25"/>
      <c r="BW689" s="25"/>
      <c r="BX689" s="25">
        <v>2023</v>
      </c>
      <c r="BY689" s="95" t="str">
        <f>IFERROR(
IF(OR(AZ689="anulado",AZ689="stand by"),CONCATENATE(AZ689,": ",AT689),
IF(OR(YEAR(BA689)=2022,YEAR(BA689)=2023),CONCATENATE("Se activó en ",YEAR(BA689)),
IF(AND(OR(AZ689="En proceso",AZ689="facturando"),AND(AV689="-",BA689="")),"Por revisar",
IF(BA689="",IF(AV689="NUEVAS",CONCATENATE("Estado: ",AZ689,", ",AV689),
IF(AX689=Meses!$A$3,"Por revisar",
IF(AT689="","Sin registro","En programación Frcst."))),"En programación")))),
"Error")</f>
        <v>Se activó en 2023</v>
      </c>
      <c r="BZ689" s="14" t="str">
        <f t="shared" si="30"/>
        <v/>
      </c>
      <c r="CA689" s="95" t="str">
        <f>IF(BY689="En programación Frcst.",VLOOKUP(AX689,Meses!$A$1:$H$14,3+HLOOKUP(Cronograma!AV689,Meses!$D$1:$G$2,2,FALSE),FALSE),
IF(BY689="En programación",BA689,""))</f>
        <v/>
      </c>
      <c r="CB689" s="95" t="str">
        <f t="shared" si="31"/>
        <v/>
      </c>
      <c r="CC689" s="91" t="str">
        <f>IFERROR(
(VLOOKUP(MONTH(CA689),Meses!$B$3:$C$14,2,FALSE)-DAY(CA689))/VLOOKUP(MONTH(CA689),Meses!$B$3:$C$14,2,FALSE)*CD689,
"")</f>
        <v/>
      </c>
      <c r="CD689" s="92">
        <f t="shared" si="32"/>
        <v>3700</v>
      </c>
    </row>
    <row r="690" spans="1:82" ht="47.4" thickBot="1" x14ac:dyDescent="0.6">
      <c r="A690" s="25" t="s">
        <v>1767</v>
      </c>
      <c r="B690" s="25" t="s">
        <v>1782</v>
      </c>
      <c r="C690" s="25" t="s">
        <v>1783</v>
      </c>
      <c r="D690" s="25" t="s">
        <v>53</v>
      </c>
      <c r="E690" s="26">
        <v>45120</v>
      </c>
      <c r="F690" s="26">
        <v>45128.853738425933</v>
      </c>
      <c r="G690" s="26">
        <v>45128</v>
      </c>
      <c r="H690" s="26">
        <v>45133</v>
      </c>
      <c r="I690" s="21">
        <v>45173</v>
      </c>
      <c r="J690" s="21">
        <v>45173</v>
      </c>
      <c r="K690" s="119" t="s">
        <v>4580</v>
      </c>
      <c r="L690" s="49">
        <v>2023092365</v>
      </c>
      <c r="M690" s="21">
        <v>45187</v>
      </c>
      <c r="N690" s="21">
        <v>45204</v>
      </c>
      <c r="O690" s="19" t="s">
        <v>54</v>
      </c>
      <c r="P690" s="19" t="s">
        <v>135</v>
      </c>
      <c r="Q690" s="49" t="s">
        <v>55</v>
      </c>
      <c r="R690" s="49">
        <v>7885</v>
      </c>
      <c r="S690" s="19" t="s">
        <v>4591</v>
      </c>
      <c r="T690" s="19" t="s">
        <v>4591</v>
      </c>
      <c r="U690" s="19" t="e">
        <v>#NAME?</v>
      </c>
      <c r="V690" s="19" t="s">
        <v>80</v>
      </c>
      <c r="W690" s="19" t="s">
        <v>352</v>
      </c>
      <c r="X690" s="23">
        <v>45160</v>
      </c>
      <c r="Y690" s="23">
        <v>45167</v>
      </c>
      <c r="Z690" s="23">
        <v>45160</v>
      </c>
      <c r="AA690" s="23">
        <v>45160</v>
      </c>
      <c r="AB690" s="23">
        <v>45163</v>
      </c>
      <c r="AC690" s="23">
        <v>45167</v>
      </c>
      <c r="AD690" s="19" t="s">
        <v>58</v>
      </c>
      <c r="AE690" s="23">
        <v>45169</v>
      </c>
      <c r="AF690" s="19" t="s">
        <v>58</v>
      </c>
      <c r="AG690" s="23">
        <v>45169</v>
      </c>
      <c r="AH690" s="21">
        <v>45173</v>
      </c>
      <c r="AI690" s="19">
        <v>53</v>
      </c>
      <c r="AJ690" s="19">
        <v>5</v>
      </c>
      <c r="AK690" s="19">
        <v>40</v>
      </c>
      <c r="AL690" s="19" t="s">
        <v>15</v>
      </c>
      <c r="AM690" s="19" t="s">
        <v>4582</v>
      </c>
      <c r="AN690" s="19">
        <v>4</v>
      </c>
      <c r="AO690" s="22"/>
      <c r="AP690" s="19" t="s">
        <v>139</v>
      </c>
      <c r="AQ690" s="19" t="s">
        <v>140</v>
      </c>
      <c r="AR690" s="19" t="s">
        <v>60</v>
      </c>
      <c r="AS690" s="19" t="s">
        <v>55</v>
      </c>
      <c r="AT690" s="19" t="s">
        <v>61</v>
      </c>
      <c r="AU690" s="19" t="s">
        <v>62</v>
      </c>
      <c r="AV690" s="19" t="s">
        <v>63</v>
      </c>
      <c r="AW690" s="19" t="s">
        <v>63</v>
      </c>
      <c r="AX690" s="19" t="s">
        <v>63</v>
      </c>
      <c r="AY690" s="19" t="s">
        <v>64</v>
      </c>
      <c r="AZ690" s="19" t="s">
        <v>3822</v>
      </c>
      <c r="BA690" s="21">
        <v>45204</v>
      </c>
      <c r="BB690" s="19">
        <v>10</v>
      </c>
      <c r="BC690" s="19">
        <v>2023</v>
      </c>
      <c r="BD690" s="19" t="s">
        <v>63</v>
      </c>
      <c r="BE690" s="19" t="s">
        <v>63</v>
      </c>
      <c r="BF690" s="19" t="s">
        <v>63</v>
      </c>
      <c r="BG690" s="19" t="s">
        <v>64</v>
      </c>
      <c r="BH690" s="22" t="s">
        <v>4513</v>
      </c>
      <c r="BI690" s="22" t="s">
        <v>4513</v>
      </c>
      <c r="BJ690" s="22"/>
      <c r="BK690" s="22"/>
      <c r="BL690" s="19" t="s">
        <v>4513</v>
      </c>
      <c r="BM690" s="22" t="s">
        <v>4513</v>
      </c>
      <c r="BN690" s="22" t="s">
        <v>4513</v>
      </c>
      <c r="BO690" s="22"/>
      <c r="BP690" s="22"/>
      <c r="BQ690" s="19" t="s">
        <v>64</v>
      </c>
      <c r="BR690" s="22"/>
      <c r="BS690" s="22"/>
      <c r="BT690" s="19">
        <v>53</v>
      </c>
      <c r="BU690" s="22"/>
      <c r="BV690" s="19"/>
      <c r="BW690" s="19"/>
      <c r="BX690" s="19">
        <v>2023</v>
      </c>
      <c r="BY690" s="95" t="str">
        <f>IFERROR(
IF(OR(AZ690="anulado",AZ690="stand by"),CONCATENATE(AZ690,": ",AT690),
IF(OR(YEAR(BA690)=2022,YEAR(BA690)=2023),CONCATENATE("Se activó en ",YEAR(BA690)),
IF(AND(OR(AZ690="En proceso",AZ690="facturando"),AND(AV690="-",BA690="")),"Por revisar",
IF(BA690="",IF(AV690="NUEVAS",CONCATENATE("Estado: ",AZ690,", ",AV690),
IF(AX690=Meses!$A$3,"Por revisar",
IF(AT690="","Sin registro","En programación Frcst."))),"En programación")))),
"Error")</f>
        <v>Se activó en 2023</v>
      </c>
      <c r="BZ690" s="14" t="str">
        <f t="shared" si="30"/>
        <v/>
      </c>
      <c r="CA690" s="95" t="str">
        <f>IF(BY690="En programación Frcst.",VLOOKUP(AX690,Meses!$A$1:$H$14,3+HLOOKUP(Cronograma!AV690,Meses!$D$1:$G$2,2,FALSE),FALSE),
IF(BY690="En programación",BA690,""))</f>
        <v/>
      </c>
      <c r="CB690" s="95" t="str">
        <f t="shared" si="31"/>
        <v/>
      </c>
      <c r="CC690" s="91" t="str">
        <f>IFERROR(
(VLOOKUP(MONTH(CA690),Meses!$B$3:$C$14,2,FALSE)-DAY(CA690))/VLOOKUP(MONTH(CA690),Meses!$B$3:$C$14,2,FALSE)*CD690,
"")</f>
        <v/>
      </c>
      <c r="CD690" s="92">
        <f t="shared" si="32"/>
        <v>7885</v>
      </c>
    </row>
    <row r="691" spans="1:82" ht="47.4" thickBot="1" x14ac:dyDescent="0.6">
      <c r="A691" s="19" t="s">
        <v>1767</v>
      </c>
      <c r="B691" s="19" t="s">
        <v>1784</v>
      </c>
      <c r="C691" s="19" t="s">
        <v>1785</v>
      </c>
      <c r="D691" s="19" t="s">
        <v>53</v>
      </c>
      <c r="E691" s="21">
        <v>45120</v>
      </c>
      <c r="F691" s="21">
        <v>45156.482662037037</v>
      </c>
      <c r="G691" s="21">
        <v>45128</v>
      </c>
      <c r="H691" s="21">
        <v>45133</v>
      </c>
      <c r="I691" s="21">
        <v>45160</v>
      </c>
      <c r="J691" s="21">
        <v>45160</v>
      </c>
      <c r="K691" s="119" t="s">
        <v>4585</v>
      </c>
      <c r="L691" s="49">
        <v>2023074142</v>
      </c>
      <c r="M691" s="21">
        <v>45137</v>
      </c>
      <c r="N691" s="21">
        <v>45148</v>
      </c>
      <c r="O691" s="19" t="s">
        <v>54</v>
      </c>
      <c r="P691" s="19" t="s">
        <v>54</v>
      </c>
      <c r="Q691" s="49" t="s">
        <v>55</v>
      </c>
      <c r="R691" s="49">
        <v>2684</v>
      </c>
      <c r="S691" s="25" t="s">
        <v>4610</v>
      </c>
      <c r="T691" s="25" t="s">
        <v>4610</v>
      </c>
      <c r="U691" s="25" t="e">
        <v>#NAME?</v>
      </c>
      <c r="V691" s="25" t="s">
        <v>80</v>
      </c>
      <c r="W691" s="25" t="s">
        <v>68</v>
      </c>
      <c r="X691" s="23">
        <v>45146</v>
      </c>
      <c r="Y691" s="23">
        <v>45153</v>
      </c>
      <c r="Z691" s="23">
        <v>45146</v>
      </c>
      <c r="AA691" s="23">
        <v>45146</v>
      </c>
      <c r="AB691" s="25" t="s">
        <v>58</v>
      </c>
      <c r="AC691" s="23">
        <v>45149</v>
      </c>
      <c r="AD691" s="25" t="s">
        <v>58</v>
      </c>
      <c r="AE691" s="23">
        <v>45151</v>
      </c>
      <c r="AF691" s="23">
        <v>45153</v>
      </c>
      <c r="AG691" s="23">
        <v>45153</v>
      </c>
      <c r="AH691" s="26">
        <v>45160</v>
      </c>
      <c r="AI691" s="25">
        <v>40</v>
      </c>
      <c r="AJ691" s="25">
        <v>5</v>
      </c>
      <c r="AK691" s="25">
        <v>27</v>
      </c>
      <c r="AL691" s="25" t="s">
        <v>15</v>
      </c>
      <c r="AM691" s="25" t="s">
        <v>4587</v>
      </c>
      <c r="AN691" s="25">
        <v>22</v>
      </c>
      <c r="AO691" s="27"/>
      <c r="AP691" s="25" t="s">
        <v>399</v>
      </c>
      <c r="AQ691" s="25" t="s">
        <v>399</v>
      </c>
      <c r="AR691" s="25" t="s">
        <v>60</v>
      </c>
      <c r="AS691" s="25" t="s">
        <v>55</v>
      </c>
      <c r="AT691" s="25" t="s">
        <v>61</v>
      </c>
      <c r="AU691" s="25" t="s">
        <v>62</v>
      </c>
      <c r="AV691" s="25" t="s">
        <v>63</v>
      </c>
      <c r="AW691" s="25" t="s">
        <v>63</v>
      </c>
      <c r="AX691" s="25" t="s">
        <v>63</v>
      </c>
      <c r="AY691" s="25" t="s">
        <v>64</v>
      </c>
      <c r="AZ691" s="25" t="s">
        <v>3822</v>
      </c>
      <c r="BA691" s="26">
        <v>45148</v>
      </c>
      <c r="BB691" s="25">
        <v>8</v>
      </c>
      <c r="BC691" s="25">
        <v>2023</v>
      </c>
      <c r="BD691" s="25" t="s">
        <v>63</v>
      </c>
      <c r="BE691" s="25" t="s">
        <v>63</v>
      </c>
      <c r="BF691" s="25" t="s">
        <v>63</v>
      </c>
      <c r="BG691" s="25" t="s">
        <v>64</v>
      </c>
      <c r="BH691" s="27" t="s">
        <v>4513</v>
      </c>
      <c r="BI691" s="27" t="s">
        <v>4513</v>
      </c>
      <c r="BJ691" s="27"/>
      <c r="BK691" s="27"/>
      <c r="BL691" s="25" t="s">
        <v>4513</v>
      </c>
      <c r="BM691" s="27" t="s">
        <v>4513</v>
      </c>
      <c r="BN691" s="27" t="s">
        <v>4513</v>
      </c>
      <c r="BO691" s="27"/>
      <c r="BP691" s="27"/>
      <c r="BQ691" s="25" t="s">
        <v>64</v>
      </c>
      <c r="BR691" s="27"/>
      <c r="BS691" s="27"/>
      <c r="BT691" s="25">
        <v>40</v>
      </c>
      <c r="BU691" s="27"/>
      <c r="BV691" s="25"/>
      <c r="BW691" s="25"/>
      <c r="BX691" s="25">
        <v>2023</v>
      </c>
      <c r="BY691" s="95" t="str">
        <f>IFERROR(
IF(OR(AZ691="anulado",AZ691="stand by"),CONCATENATE(AZ691,": ",AT691),
IF(OR(YEAR(BA691)=2022,YEAR(BA691)=2023),CONCATENATE("Se activó en ",YEAR(BA691)),
IF(AND(OR(AZ691="En proceso",AZ691="facturando"),AND(AV691="-",BA691="")),"Por revisar",
IF(BA691="",IF(AV691="NUEVAS",CONCATENATE("Estado: ",AZ691,", ",AV691),
IF(AX691=Meses!$A$3,"Por revisar",
IF(AT691="","Sin registro","En programación Frcst."))),"En programación")))),
"Error")</f>
        <v>Se activó en 2023</v>
      </c>
      <c r="BZ691" s="14" t="str">
        <f t="shared" si="30"/>
        <v/>
      </c>
      <c r="CA691" s="95" t="str">
        <f>IF(BY691="En programación Frcst.",VLOOKUP(AX691,Meses!$A$1:$H$14,3+HLOOKUP(Cronograma!AV691,Meses!$D$1:$G$2,2,FALSE),FALSE),
IF(BY691="En programación",BA691,""))</f>
        <v/>
      </c>
      <c r="CB691" s="95" t="str">
        <f t="shared" si="31"/>
        <v/>
      </c>
      <c r="CC691" s="91" t="str">
        <f>IFERROR(
(VLOOKUP(MONTH(CA691),Meses!$B$3:$C$14,2,FALSE)-DAY(CA691))/VLOOKUP(MONTH(CA691),Meses!$B$3:$C$14,2,FALSE)*CD691,
"")</f>
        <v/>
      </c>
      <c r="CD691" s="92">
        <f t="shared" si="32"/>
        <v>2684</v>
      </c>
    </row>
    <row r="692" spans="1:82" ht="47.4" thickBot="1" x14ac:dyDescent="0.6">
      <c r="A692" s="25" t="s">
        <v>1767</v>
      </c>
      <c r="B692" s="25" t="s">
        <v>1786</v>
      </c>
      <c r="C692" s="25" t="s">
        <v>1787</v>
      </c>
      <c r="D692" s="25" t="s">
        <v>53</v>
      </c>
      <c r="E692" s="26">
        <v>45120</v>
      </c>
      <c r="F692" s="26">
        <v>45160.680659722217</v>
      </c>
      <c r="G692" s="26">
        <v>45128</v>
      </c>
      <c r="H692" s="26">
        <v>45133</v>
      </c>
      <c r="I692" s="21">
        <v>45157</v>
      </c>
      <c r="J692" s="21">
        <v>45157</v>
      </c>
      <c r="K692" s="119" t="s">
        <v>4585</v>
      </c>
      <c r="L692" s="49">
        <v>2023074143</v>
      </c>
      <c r="M692" s="21">
        <v>45137</v>
      </c>
      <c r="N692" s="21">
        <v>45148</v>
      </c>
      <c r="O692" s="19" t="s">
        <v>54</v>
      </c>
      <c r="P692" s="19" t="s">
        <v>54</v>
      </c>
      <c r="Q692" s="49" t="s">
        <v>55</v>
      </c>
      <c r="R692" s="49">
        <v>4534</v>
      </c>
      <c r="S692" s="19" t="s">
        <v>4586</v>
      </c>
      <c r="T692" s="19" t="s">
        <v>4586</v>
      </c>
      <c r="U692" s="19" t="e">
        <v>#NAME?</v>
      </c>
      <c r="V692" s="19" t="s">
        <v>80</v>
      </c>
      <c r="W692" s="19" t="s">
        <v>68</v>
      </c>
      <c r="X692" s="23">
        <v>45143</v>
      </c>
      <c r="Y692" s="23">
        <v>45150</v>
      </c>
      <c r="Z692" s="23">
        <v>45143</v>
      </c>
      <c r="AA692" s="23">
        <v>45143</v>
      </c>
      <c r="AB692" s="19" t="s">
        <v>58</v>
      </c>
      <c r="AC692" s="23">
        <v>45146</v>
      </c>
      <c r="AD692" s="19" t="s">
        <v>58</v>
      </c>
      <c r="AE692" s="23">
        <v>45148</v>
      </c>
      <c r="AF692" s="23">
        <v>45150</v>
      </c>
      <c r="AG692" s="23">
        <v>45150</v>
      </c>
      <c r="AH692" s="21">
        <v>45157</v>
      </c>
      <c r="AI692" s="19">
        <v>37</v>
      </c>
      <c r="AJ692" s="19">
        <v>5</v>
      </c>
      <c r="AK692" s="19">
        <v>24</v>
      </c>
      <c r="AL692" s="19" t="s">
        <v>15</v>
      </c>
      <c r="AM692" s="19" t="s">
        <v>4587</v>
      </c>
      <c r="AN692" s="19">
        <v>19</v>
      </c>
      <c r="AO692" s="22"/>
      <c r="AP692" s="19" t="s">
        <v>399</v>
      </c>
      <c r="AQ692" s="19" t="s">
        <v>399</v>
      </c>
      <c r="AR692" s="19" t="s">
        <v>60</v>
      </c>
      <c r="AS692" s="19" t="s">
        <v>55</v>
      </c>
      <c r="AT692" s="19" t="s">
        <v>61</v>
      </c>
      <c r="AU692" s="19" t="s">
        <v>62</v>
      </c>
      <c r="AV692" s="19" t="s">
        <v>63</v>
      </c>
      <c r="AW692" s="19" t="s">
        <v>63</v>
      </c>
      <c r="AX692" s="19" t="s">
        <v>63</v>
      </c>
      <c r="AY692" s="19" t="s">
        <v>64</v>
      </c>
      <c r="AZ692" s="19" t="s">
        <v>3822</v>
      </c>
      <c r="BA692" s="21">
        <v>45148</v>
      </c>
      <c r="BB692" s="19">
        <v>8</v>
      </c>
      <c r="BC692" s="19">
        <v>2023</v>
      </c>
      <c r="BD692" s="19" t="s">
        <v>63</v>
      </c>
      <c r="BE692" s="19" t="s">
        <v>63</v>
      </c>
      <c r="BF692" s="19" t="s">
        <v>63</v>
      </c>
      <c r="BG692" s="19" t="s">
        <v>64</v>
      </c>
      <c r="BH692" s="22" t="s">
        <v>4513</v>
      </c>
      <c r="BI692" s="22" t="s">
        <v>4513</v>
      </c>
      <c r="BJ692" s="22"/>
      <c r="BK692" s="22"/>
      <c r="BL692" s="19" t="s">
        <v>4513</v>
      </c>
      <c r="BM692" s="22" t="s">
        <v>4513</v>
      </c>
      <c r="BN692" s="22" t="s">
        <v>4513</v>
      </c>
      <c r="BO692" s="22"/>
      <c r="BP692" s="22"/>
      <c r="BQ692" s="19" t="s">
        <v>64</v>
      </c>
      <c r="BR692" s="22"/>
      <c r="BS692" s="22"/>
      <c r="BT692" s="19">
        <v>37</v>
      </c>
      <c r="BU692" s="22"/>
      <c r="BV692" s="19"/>
      <c r="BW692" s="19"/>
      <c r="BX692" s="19">
        <v>2023</v>
      </c>
      <c r="BY692" s="95" t="str">
        <f>IFERROR(
IF(OR(AZ692="anulado",AZ692="stand by"),CONCATENATE(AZ692,": ",AT692),
IF(OR(YEAR(BA692)=2022,YEAR(BA692)=2023),CONCATENATE("Se activó en ",YEAR(BA692)),
IF(AND(OR(AZ692="En proceso",AZ692="facturando"),AND(AV692="-",BA692="")),"Por revisar",
IF(BA692="",IF(AV692="NUEVAS",CONCATENATE("Estado: ",AZ692,", ",AV692),
IF(AX692=Meses!$A$3,"Por revisar",
IF(AT692="","Sin registro","En programación Frcst."))),"En programación")))),
"Error")</f>
        <v>Se activó en 2023</v>
      </c>
      <c r="BZ692" s="14" t="str">
        <f t="shared" si="30"/>
        <v/>
      </c>
      <c r="CA692" s="95" t="str">
        <f>IF(BY692="En programación Frcst.",VLOOKUP(AX692,Meses!$A$1:$H$14,3+HLOOKUP(Cronograma!AV692,Meses!$D$1:$G$2,2,FALSE),FALSE),
IF(BY692="En programación",BA692,""))</f>
        <v/>
      </c>
      <c r="CB692" s="95" t="str">
        <f t="shared" si="31"/>
        <v/>
      </c>
      <c r="CC692" s="91" t="str">
        <f>IFERROR(
(VLOOKUP(MONTH(CA692),Meses!$B$3:$C$14,2,FALSE)-DAY(CA692))/VLOOKUP(MONTH(CA692),Meses!$B$3:$C$14,2,FALSE)*CD692,
"")</f>
        <v/>
      </c>
      <c r="CD692" s="92">
        <f t="shared" si="32"/>
        <v>4534</v>
      </c>
    </row>
    <row r="693" spans="1:82" ht="47.4" thickBot="1" x14ac:dyDescent="0.6">
      <c r="A693" s="19" t="s">
        <v>1767</v>
      </c>
      <c r="B693" s="19" t="s">
        <v>1788</v>
      </c>
      <c r="C693" s="19" t="s">
        <v>1789</v>
      </c>
      <c r="D693" s="19" t="s">
        <v>53</v>
      </c>
      <c r="E693" s="21">
        <v>45120</v>
      </c>
      <c r="F693" s="21">
        <v>45160.635127314818</v>
      </c>
      <c r="G693" s="21">
        <v>45128</v>
      </c>
      <c r="H693" s="21">
        <v>45133</v>
      </c>
      <c r="I693" s="21">
        <v>45161</v>
      </c>
      <c r="J693" s="21">
        <v>45161</v>
      </c>
      <c r="K693" s="119" t="s">
        <v>4585</v>
      </c>
      <c r="L693" s="49">
        <v>2023074144</v>
      </c>
      <c r="M693" s="21">
        <v>45137</v>
      </c>
      <c r="N693" s="21">
        <v>45148</v>
      </c>
      <c r="O693" s="19" t="s">
        <v>54</v>
      </c>
      <c r="P693" s="19" t="s">
        <v>54</v>
      </c>
      <c r="Q693" s="49" t="s">
        <v>55</v>
      </c>
      <c r="R693" s="49">
        <v>4279</v>
      </c>
      <c r="S693" s="25" t="s">
        <v>4610</v>
      </c>
      <c r="T693" s="25" t="s">
        <v>4610</v>
      </c>
      <c r="U693" s="25" t="e">
        <v>#NAME?</v>
      </c>
      <c r="V693" s="25" t="s">
        <v>80</v>
      </c>
      <c r="W693" s="25" t="s">
        <v>68</v>
      </c>
      <c r="X693" s="23">
        <v>45147</v>
      </c>
      <c r="Y693" s="23">
        <v>45154</v>
      </c>
      <c r="Z693" s="23">
        <v>45147</v>
      </c>
      <c r="AA693" s="23">
        <v>45147</v>
      </c>
      <c r="AB693" s="25" t="s">
        <v>58</v>
      </c>
      <c r="AC693" s="23">
        <v>45150</v>
      </c>
      <c r="AD693" s="25" t="s">
        <v>58</v>
      </c>
      <c r="AE693" s="23">
        <v>45152</v>
      </c>
      <c r="AF693" s="23">
        <v>45154</v>
      </c>
      <c r="AG693" s="23">
        <v>45154</v>
      </c>
      <c r="AH693" s="26">
        <v>45161</v>
      </c>
      <c r="AI693" s="25">
        <v>41</v>
      </c>
      <c r="AJ693" s="25">
        <v>5</v>
      </c>
      <c r="AK693" s="25">
        <v>28</v>
      </c>
      <c r="AL693" s="25" t="s">
        <v>15</v>
      </c>
      <c r="AM693" s="25" t="s">
        <v>4587</v>
      </c>
      <c r="AN693" s="25">
        <v>23</v>
      </c>
      <c r="AO693" s="27"/>
      <c r="AP693" s="25" t="s">
        <v>399</v>
      </c>
      <c r="AQ693" s="25" t="s">
        <v>399</v>
      </c>
      <c r="AR693" s="25" t="s">
        <v>60</v>
      </c>
      <c r="AS693" s="25" t="s">
        <v>55</v>
      </c>
      <c r="AT693" s="25" t="s">
        <v>61</v>
      </c>
      <c r="AU693" s="25" t="s">
        <v>62</v>
      </c>
      <c r="AV693" s="25" t="s">
        <v>63</v>
      </c>
      <c r="AW693" s="25" t="s">
        <v>63</v>
      </c>
      <c r="AX693" s="25" t="s">
        <v>63</v>
      </c>
      <c r="AY693" s="25" t="s">
        <v>64</v>
      </c>
      <c r="AZ693" s="25" t="s">
        <v>3822</v>
      </c>
      <c r="BA693" s="26">
        <v>45148</v>
      </c>
      <c r="BB693" s="25">
        <v>8</v>
      </c>
      <c r="BC693" s="25">
        <v>2023</v>
      </c>
      <c r="BD693" s="25" t="s">
        <v>63</v>
      </c>
      <c r="BE693" s="25" t="s">
        <v>63</v>
      </c>
      <c r="BF693" s="25" t="s">
        <v>63</v>
      </c>
      <c r="BG693" s="25" t="s">
        <v>64</v>
      </c>
      <c r="BH693" s="27" t="s">
        <v>4513</v>
      </c>
      <c r="BI693" s="27" t="s">
        <v>4513</v>
      </c>
      <c r="BJ693" s="27"/>
      <c r="BK693" s="27"/>
      <c r="BL693" s="25" t="s">
        <v>4513</v>
      </c>
      <c r="BM693" s="27" t="s">
        <v>4513</v>
      </c>
      <c r="BN693" s="27" t="s">
        <v>4513</v>
      </c>
      <c r="BO693" s="27"/>
      <c r="BP693" s="27"/>
      <c r="BQ693" s="25" t="s">
        <v>64</v>
      </c>
      <c r="BR693" s="27"/>
      <c r="BS693" s="27"/>
      <c r="BT693" s="25">
        <v>41</v>
      </c>
      <c r="BU693" s="27"/>
      <c r="BV693" s="25"/>
      <c r="BW693" s="25"/>
      <c r="BX693" s="25">
        <v>2023</v>
      </c>
      <c r="BY693" s="95" t="str">
        <f>IFERROR(
IF(OR(AZ693="anulado",AZ693="stand by"),CONCATENATE(AZ693,": ",AT693),
IF(OR(YEAR(BA693)=2022,YEAR(BA693)=2023),CONCATENATE("Se activó en ",YEAR(BA693)),
IF(AND(OR(AZ693="En proceso",AZ693="facturando"),AND(AV693="-",BA693="")),"Por revisar",
IF(BA693="",IF(AV693="NUEVAS",CONCATENATE("Estado: ",AZ693,", ",AV693),
IF(AX693=Meses!$A$3,"Por revisar",
IF(AT693="","Sin registro","En programación Frcst."))),"En programación")))),
"Error")</f>
        <v>Se activó en 2023</v>
      </c>
      <c r="BZ693" s="14" t="str">
        <f t="shared" si="30"/>
        <v/>
      </c>
      <c r="CA693" s="95" t="str">
        <f>IF(BY693="En programación Frcst.",VLOOKUP(AX693,Meses!$A$1:$H$14,3+HLOOKUP(Cronograma!AV693,Meses!$D$1:$G$2,2,FALSE),FALSE),
IF(BY693="En programación",BA693,""))</f>
        <v/>
      </c>
      <c r="CB693" s="95" t="str">
        <f t="shared" si="31"/>
        <v/>
      </c>
      <c r="CC693" s="91" t="str">
        <f>IFERROR(
(VLOOKUP(MONTH(CA693),Meses!$B$3:$C$14,2,FALSE)-DAY(CA693))/VLOOKUP(MONTH(CA693),Meses!$B$3:$C$14,2,FALSE)*CD693,
"")</f>
        <v/>
      </c>
      <c r="CD693" s="92">
        <f t="shared" si="32"/>
        <v>4279</v>
      </c>
    </row>
    <row r="694" spans="1:82" ht="47.4" thickBot="1" x14ac:dyDescent="0.6">
      <c r="A694" s="25" t="s">
        <v>1767</v>
      </c>
      <c r="B694" s="25" t="s">
        <v>1790</v>
      </c>
      <c r="C694" s="25" t="s">
        <v>1791</v>
      </c>
      <c r="D694" s="25" t="s">
        <v>53</v>
      </c>
      <c r="E694" s="26">
        <v>45120</v>
      </c>
      <c r="F694" s="26">
        <v>45156.656921296293</v>
      </c>
      <c r="G694" s="26">
        <v>45128</v>
      </c>
      <c r="H694" s="26">
        <v>45133</v>
      </c>
      <c r="I694" s="21">
        <v>45155</v>
      </c>
      <c r="J694" s="21">
        <v>45155</v>
      </c>
      <c r="K694" s="119" t="s">
        <v>4585</v>
      </c>
      <c r="L694" s="49">
        <v>2023074145</v>
      </c>
      <c r="M694" s="21">
        <v>45137</v>
      </c>
      <c r="N694" s="21">
        <v>45148</v>
      </c>
      <c r="O694" s="19" t="s">
        <v>54</v>
      </c>
      <c r="P694" s="19" t="s">
        <v>54</v>
      </c>
      <c r="Q694" s="49" t="s">
        <v>55</v>
      </c>
      <c r="R694" s="49">
        <v>3781</v>
      </c>
      <c r="S694" s="19" t="s">
        <v>4586</v>
      </c>
      <c r="T694" s="19" t="s">
        <v>4586</v>
      </c>
      <c r="U694" s="19" t="e">
        <v>#NAME?</v>
      </c>
      <c r="V694" s="19" t="s">
        <v>80</v>
      </c>
      <c r="W694" s="19" t="s">
        <v>68</v>
      </c>
      <c r="X694" s="23">
        <v>45141</v>
      </c>
      <c r="Y694" s="23">
        <v>45148</v>
      </c>
      <c r="Z694" s="23">
        <v>45141</v>
      </c>
      <c r="AA694" s="23">
        <v>45141</v>
      </c>
      <c r="AB694" s="19" t="s">
        <v>58</v>
      </c>
      <c r="AC694" s="23">
        <v>45144</v>
      </c>
      <c r="AD694" s="19" t="s">
        <v>58</v>
      </c>
      <c r="AE694" s="23">
        <v>45146</v>
      </c>
      <c r="AF694" s="23">
        <v>45148</v>
      </c>
      <c r="AG694" s="23">
        <v>45148</v>
      </c>
      <c r="AH694" s="21">
        <v>45155</v>
      </c>
      <c r="AI694" s="19">
        <v>35</v>
      </c>
      <c r="AJ694" s="19">
        <v>5</v>
      </c>
      <c r="AK694" s="19">
        <v>22</v>
      </c>
      <c r="AL694" s="19" t="s">
        <v>15</v>
      </c>
      <c r="AM694" s="19" t="s">
        <v>4587</v>
      </c>
      <c r="AN694" s="19">
        <v>17</v>
      </c>
      <c r="AO694" s="22"/>
      <c r="AP694" s="19" t="s">
        <v>82</v>
      </c>
      <c r="AQ694" s="19" t="s">
        <v>82</v>
      </c>
      <c r="AR694" s="19" t="s">
        <v>60</v>
      </c>
      <c r="AS694" s="19" t="s">
        <v>55</v>
      </c>
      <c r="AT694" s="19" t="s">
        <v>61</v>
      </c>
      <c r="AU694" s="19" t="s">
        <v>62</v>
      </c>
      <c r="AV694" s="19" t="s">
        <v>63</v>
      </c>
      <c r="AW694" s="19" t="s">
        <v>63</v>
      </c>
      <c r="AX694" s="19" t="s">
        <v>63</v>
      </c>
      <c r="AY694" s="19" t="s">
        <v>64</v>
      </c>
      <c r="AZ694" s="19" t="s">
        <v>3822</v>
      </c>
      <c r="BA694" s="21">
        <v>45148</v>
      </c>
      <c r="BB694" s="19">
        <v>8</v>
      </c>
      <c r="BC694" s="19">
        <v>2023</v>
      </c>
      <c r="BD694" s="19" t="s">
        <v>63</v>
      </c>
      <c r="BE694" s="19" t="s">
        <v>63</v>
      </c>
      <c r="BF694" s="19" t="s">
        <v>63</v>
      </c>
      <c r="BG694" s="19" t="s">
        <v>64</v>
      </c>
      <c r="BH694" s="22" t="s">
        <v>4513</v>
      </c>
      <c r="BI694" s="22" t="s">
        <v>4513</v>
      </c>
      <c r="BJ694" s="22"/>
      <c r="BK694" s="22"/>
      <c r="BL694" s="19" t="s">
        <v>4513</v>
      </c>
      <c r="BM694" s="22" t="s">
        <v>4513</v>
      </c>
      <c r="BN694" s="22" t="s">
        <v>4513</v>
      </c>
      <c r="BO694" s="22"/>
      <c r="BP694" s="22"/>
      <c r="BQ694" s="19" t="s">
        <v>64</v>
      </c>
      <c r="BR694" s="22"/>
      <c r="BS694" s="22"/>
      <c r="BT694" s="19">
        <v>35</v>
      </c>
      <c r="BU694" s="22"/>
      <c r="BV694" s="19"/>
      <c r="BW694" s="19"/>
      <c r="BX694" s="19">
        <v>2023</v>
      </c>
      <c r="BY694" s="95" t="str">
        <f>IFERROR(
IF(OR(AZ694="anulado",AZ694="stand by"),CONCATENATE(AZ694,": ",AT694),
IF(OR(YEAR(BA694)=2022,YEAR(BA694)=2023),CONCATENATE("Se activó en ",YEAR(BA694)),
IF(AND(OR(AZ694="En proceso",AZ694="facturando"),AND(AV694="-",BA694="")),"Por revisar",
IF(BA694="",IF(AV694="NUEVAS",CONCATENATE("Estado: ",AZ694,", ",AV694),
IF(AX694=Meses!$A$3,"Por revisar",
IF(AT694="","Sin registro","En programación Frcst."))),"En programación")))),
"Error")</f>
        <v>Se activó en 2023</v>
      </c>
      <c r="BZ694" s="14" t="str">
        <f t="shared" si="30"/>
        <v/>
      </c>
      <c r="CA694" s="95" t="str">
        <f>IF(BY694="En programación Frcst.",VLOOKUP(AX694,Meses!$A$1:$H$14,3+HLOOKUP(Cronograma!AV694,Meses!$D$1:$G$2,2,FALSE),FALSE),
IF(BY694="En programación",BA694,""))</f>
        <v/>
      </c>
      <c r="CB694" s="95" t="str">
        <f t="shared" si="31"/>
        <v/>
      </c>
      <c r="CC694" s="91" t="str">
        <f>IFERROR(
(VLOOKUP(MONTH(CA694),Meses!$B$3:$C$14,2,FALSE)-DAY(CA694))/VLOOKUP(MONTH(CA694),Meses!$B$3:$C$14,2,FALSE)*CD694,
"")</f>
        <v/>
      </c>
      <c r="CD694" s="92">
        <f t="shared" si="32"/>
        <v>3781</v>
      </c>
    </row>
    <row r="695" spans="1:82" ht="47.4" thickBot="1" x14ac:dyDescent="0.6">
      <c r="A695" s="19" t="s">
        <v>1767</v>
      </c>
      <c r="B695" s="19" t="s">
        <v>1792</v>
      </c>
      <c r="C695" s="19" t="s">
        <v>1793</v>
      </c>
      <c r="D695" s="19" t="s">
        <v>53</v>
      </c>
      <c r="E695" s="21">
        <v>45120</v>
      </c>
      <c r="F695" s="21">
        <v>45160.459849537037</v>
      </c>
      <c r="G695" s="21">
        <v>45128</v>
      </c>
      <c r="H695" s="21">
        <v>45133</v>
      </c>
      <c r="I695" s="21">
        <v>45157</v>
      </c>
      <c r="J695" s="21">
        <v>45157</v>
      </c>
      <c r="K695" s="119" t="s">
        <v>4585</v>
      </c>
      <c r="L695" s="49">
        <v>2023074146</v>
      </c>
      <c r="M695" s="21">
        <v>45137</v>
      </c>
      <c r="N695" s="21">
        <v>45148</v>
      </c>
      <c r="O695" s="19" t="s">
        <v>54</v>
      </c>
      <c r="P695" s="19" t="s">
        <v>54</v>
      </c>
      <c r="Q695" s="49" t="s">
        <v>55</v>
      </c>
      <c r="R695" s="49">
        <v>5061</v>
      </c>
      <c r="S695" s="25" t="s">
        <v>4586</v>
      </c>
      <c r="T695" s="25" t="s">
        <v>4586</v>
      </c>
      <c r="U695" s="25" t="e">
        <v>#NAME?</v>
      </c>
      <c r="V695" s="25" t="s">
        <v>80</v>
      </c>
      <c r="W695" s="25" t="s">
        <v>68</v>
      </c>
      <c r="X695" s="23">
        <v>45143</v>
      </c>
      <c r="Y695" s="23">
        <v>45150</v>
      </c>
      <c r="Z695" s="23">
        <v>45143</v>
      </c>
      <c r="AA695" s="23">
        <v>45143</v>
      </c>
      <c r="AB695" s="25" t="s">
        <v>58</v>
      </c>
      <c r="AC695" s="23">
        <v>45146</v>
      </c>
      <c r="AD695" s="25" t="s">
        <v>58</v>
      </c>
      <c r="AE695" s="23">
        <v>45148</v>
      </c>
      <c r="AF695" s="23">
        <v>45150</v>
      </c>
      <c r="AG695" s="23">
        <v>45150</v>
      </c>
      <c r="AH695" s="26">
        <v>45157</v>
      </c>
      <c r="AI695" s="25">
        <v>37</v>
      </c>
      <c r="AJ695" s="25">
        <v>5</v>
      </c>
      <c r="AK695" s="25">
        <v>24</v>
      </c>
      <c r="AL695" s="25" t="s">
        <v>15</v>
      </c>
      <c r="AM695" s="25" t="s">
        <v>4587</v>
      </c>
      <c r="AN695" s="25">
        <v>19</v>
      </c>
      <c r="AO695" s="27"/>
      <c r="AP695" s="25" t="s">
        <v>82</v>
      </c>
      <c r="AQ695" s="25" t="s">
        <v>82</v>
      </c>
      <c r="AR695" s="25" t="s">
        <v>60</v>
      </c>
      <c r="AS695" s="25" t="s">
        <v>55</v>
      </c>
      <c r="AT695" s="25" t="s">
        <v>61</v>
      </c>
      <c r="AU695" s="25" t="s">
        <v>62</v>
      </c>
      <c r="AV695" s="25" t="s">
        <v>63</v>
      </c>
      <c r="AW695" s="25" t="s">
        <v>63</v>
      </c>
      <c r="AX695" s="25" t="s">
        <v>63</v>
      </c>
      <c r="AY695" s="25" t="s">
        <v>64</v>
      </c>
      <c r="AZ695" s="25" t="s">
        <v>3822</v>
      </c>
      <c r="BA695" s="26">
        <v>45148</v>
      </c>
      <c r="BB695" s="25">
        <v>8</v>
      </c>
      <c r="BC695" s="25">
        <v>2023</v>
      </c>
      <c r="BD695" s="25" t="s">
        <v>63</v>
      </c>
      <c r="BE695" s="25" t="s">
        <v>63</v>
      </c>
      <c r="BF695" s="25" t="s">
        <v>63</v>
      </c>
      <c r="BG695" s="25" t="s">
        <v>64</v>
      </c>
      <c r="BH695" s="27" t="s">
        <v>4513</v>
      </c>
      <c r="BI695" s="27" t="s">
        <v>4513</v>
      </c>
      <c r="BJ695" s="27"/>
      <c r="BK695" s="27"/>
      <c r="BL695" s="25" t="s">
        <v>4513</v>
      </c>
      <c r="BM695" s="27" t="s">
        <v>4513</v>
      </c>
      <c r="BN695" s="27" t="s">
        <v>4513</v>
      </c>
      <c r="BO695" s="27"/>
      <c r="BP695" s="27"/>
      <c r="BQ695" s="25" t="s">
        <v>64</v>
      </c>
      <c r="BR695" s="27"/>
      <c r="BS695" s="27"/>
      <c r="BT695" s="25">
        <v>37</v>
      </c>
      <c r="BU695" s="27"/>
      <c r="BV695" s="25"/>
      <c r="BW695" s="25"/>
      <c r="BX695" s="25">
        <v>2023</v>
      </c>
      <c r="BY695" s="95" t="str">
        <f>IFERROR(
IF(OR(AZ695="anulado",AZ695="stand by"),CONCATENATE(AZ695,": ",AT695),
IF(OR(YEAR(BA695)=2022,YEAR(BA695)=2023),CONCATENATE("Se activó en ",YEAR(BA695)),
IF(AND(OR(AZ695="En proceso",AZ695="facturando"),AND(AV695="-",BA695="")),"Por revisar",
IF(BA695="",IF(AV695="NUEVAS",CONCATENATE("Estado: ",AZ695,", ",AV695),
IF(AX695=Meses!$A$3,"Por revisar",
IF(AT695="","Sin registro","En programación Frcst."))),"En programación")))),
"Error")</f>
        <v>Se activó en 2023</v>
      </c>
      <c r="BZ695" s="14" t="str">
        <f t="shared" si="30"/>
        <v/>
      </c>
      <c r="CA695" s="95" t="str">
        <f>IF(BY695="En programación Frcst.",VLOOKUP(AX695,Meses!$A$1:$H$14,3+HLOOKUP(Cronograma!AV695,Meses!$D$1:$G$2,2,FALSE),FALSE),
IF(BY695="En programación",BA695,""))</f>
        <v/>
      </c>
      <c r="CB695" s="95" t="str">
        <f t="shared" si="31"/>
        <v/>
      </c>
      <c r="CC695" s="91" t="str">
        <f>IFERROR(
(VLOOKUP(MONTH(CA695),Meses!$B$3:$C$14,2,FALSE)-DAY(CA695))/VLOOKUP(MONTH(CA695),Meses!$B$3:$C$14,2,FALSE)*CD695,
"")</f>
        <v/>
      </c>
      <c r="CD695" s="92">
        <f t="shared" si="32"/>
        <v>5061</v>
      </c>
    </row>
    <row r="696" spans="1:82" ht="47.4" thickBot="1" x14ac:dyDescent="0.6">
      <c r="A696" s="25" t="s">
        <v>1767</v>
      </c>
      <c r="B696" s="25" t="s">
        <v>1794</v>
      </c>
      <c r="C696" s="25" t="s">
        <v>1795</v>
      </c>
      <c r="D696" s="25" t="s">
        <v>53</v>
      </c>
      <c r="E696" s="26">
        <v>45120</v>
      </c>
      <c r="F696" s="26">
        <v>45168.584201388891</v>
      </c>
      <c r="G696" s="26">
        <v>45128</v>
      </c>
      <c r="H696" s="26">
        <v>45133</v>
      </c>
      <c r="I696" s="21">
        <v>45181</v>
      </c>
      <c r="J696" s="21">
        <v>45181</v>
      </c>
      <c r="K696" s="119" t="s">
        <v>4580</v>
      </c>
      <c r="L696" s="49">
        <v>2023074147</v>
      </c>
      <c r="M696" s="21">
        <v>45137</v>
      </c>
      <c r="N696" s="21">
        <v>45148</v>
      </c>
      <c r="O696" s="19" t="s">
        <v>54</v>
      </c>
      <c r="P696" s="19" t="s">
        <v>54</v>
      </c>
      <c r="Q696" s="49" t="s">
        <v>55</v>
      </c>
      <c r="R696" s="49">
        <v>3600</v>
      </c>
      <c r="S696" s="19" t="s">
        <v>4618</v>
      </c>
      <c r="T696" s="19" t="s">
        <v>4618</v>
      </c>
      <c r="U696" s="19" t="e">
        <v>#NAME?</v>
      </c>
      <c r="V696" s="19" t="s">
        <v>80</v>
      </c>
      <c r="W696" s="19" t="s">
        <v>68</v>
      </c>
      <c r="X696" s="23">
        <v>45167</v>
      </c>
      <c r="Y696" s="23">
        <v>45174</v>
      </c>
      <c r="Z696" s="23">
        <v>45167</v>
      </c>
      <c r="AA696" s="23">
        <v>45167</v>
      </c>
      <c r="AB696" s="19" t="s">
        <v>58</v>
      </c>
      <c r="AC696" s="23">
        <v>45170</v>
      </c>
      <c r="AD696" s="19" t="s">
        <v>58</v>
      </c>
      <c r="AE696" s="23">
        <v>45172</v>
      </c>
      <c r="AF696" s="23">
        <v>45174</v>
      </c>
      <c r="AG696" s="23">
        <v>45174</v>
      </c>
      <c r="AH696" s="21">
        <v>45181</v>
      </c>
      <c r="AI696" s="19">
        <v>61</v>
      </c>
      <c r="AJ696" s="19">
        <v>5</v>
      </c>
      <c r="AK696" s="19">
        <v>48</v>
      </c>
      <c r="AL696" s="19" t="s">
        <v>15</v>
      </c>
      <c r="AM696" s="19" t="s">
        <v>4582</v>
      </c>
      <c r="AN696" s="19">
        <v>12</v>
      </c>
      <c r="AO696" s="22"/>
      <c r="AP696" s="19" t="s">
        <v>399</v>
      </c>
      <c r="AQ696" s="19" t="s">
        <v>399</v>
      </c>
      <c r="AR696" s="19" t="s">
        <v>60</v>
      </c>
      <c r="AS696" s="19" t="s">
        <v>55</v>
      </c>
      <c r="AT696" s="19" t="s">
        <v>61</v>
      </c>
      <c r="AU696" s="19" t="s">
        <v>62</v>
      </c>
      <c r="AV696" s="19" t="s">
        <v>63</v>
      </c>
      <c r="AW696" s="19" t="s">
        <v>63</v>
      </c>
      <c r="AX696" s="19" t="s">
        <v>63</v>
      </c>
      <c r="AY696" s="19" t="s">
        <v>64</v>
      </c>
      <c r="AZ696" s="19" t="s">
        <v>3822</v>
      </c>
      <c r="BA696" s="21">
        <v>45148</v>
      </c>
      <c r="BB696" s="19">
        <v>8</v>
      </c>
      <c r="BC696" s="19">
        <v>2023</v>
      </c>
      <c r="BD696" s="19" t="s">
        <v>63</v>
      </c>
      <c r="BE696" s="19" t="s">
        <v>63</v>
      </c>
      <c r="BF696" s="19" t="s">
        <v>63</v>
      </c>
      <c r="BG696" s="19" t="s">
        <v>64</v>
      </c>
      <c r="BH696" s="22" t="s">
        <v>4513</v>
      </c>
      <c r="BI696" s="22" t="s">
        <v>4513</v>
      </c>
      <c r="BJ696" s="22"/>
      <c r="BK696" s="22"/>
      <c r="BL696" s="19" t="s">
        <v>4513</v>
      </c>
      <c r="BM696" s="22" t="s">
        <v>4513</v>
      </c>
      <c r="BN696" s="22" t="s">
        <v>4513</v>
      </c>
      <c r="BO696" s="22"/>
      <c r="BP696" s="22"/>
      <c r="BQ696" s="19" t="s">
        <v>64</v>
      </c>
      <c r="BR696" s="22"/>
      <c r="BS696" s="22"/>
      <c r="BT696" s="19">
        <v>61</v>
      </c>
      <c r="BU696" s="22"/>
      <c r="BV696" s="19"/>
      <c r="BW696" s="19"/>
      <c r="BX696" s="19">
        <v>2023</v>
      </c>
      <c r="BY696" s="95" t="str">
        <f>IFERROR(
IF(OR(AZ696="anulado",AZ696="stand by"),CONCATENATE(AZ696,": ",AT696),
IF(OR(YEAR(BA696)=2022,YEAR(BA696)=2023),CONCATENATE("Se activó en ",YEAR(BA696)),
IF(AND(OR(AZ696="En proceso",AZ696="facturando"),AND(AV696="-",BA696="")),"Por revisar",
IF(BA696="",IF(AV696="NUEVAS",CONCATENATE("Estado: ",AZ696,", ",AV696),
IF(AX696=Meses!$A$3,"Por revisar",
IF(AT696="","Sin registro","En programación Frcst."))),"En programación")))),
"Error")</f>
        <v>Se activó en 2023</v>
      </c>
      <c r="BZ696" s="14" t="str">
        <f t="shared" si="30"/>
        <v/>
      </c>
      <c r="CA696" s="95" t="str">
        <f>IF(BY696="En programación Frcst.",VLOOKUP(AX696,Meses!$A$1:$H$14,3+HLOOKUP(Cronograma!AV696,Meses!$D$1:$G$2,2,FALSE),FALSE),
IF(BY696="En programación",BA696,""))</f>
        <v/>
      </c>
      <c r="CB696" s="95" t="str">
        <f t="shared" si="31"/>
        <v/>
      </c>
      <c r="CC696" s="91" t="str">
        <f>IFERROR(
(VLOOKUP(MONTH(CA696),Meses!$B$3:$C$14,2,FALSE)-DAY(CA696))/VLOOKUP(MONTH(CA696),Meses!$B$3:$C$14,2,FALSE)*CD696,
"")</f>
        <v/>
      </c>
      <c r="CD696" s="92">
        <f t="shared" si="32"/>
        <v>3600</v>
      </c>
    </row>
    <row r="697" spans="1:82" ht="47.4" thickBot="1" x14ac:dyDescent="0.6">
      <c r="A697" s="19" t="s">
        <v>1767</v>
      </c>
      <c r="B697" s="19" t="s">
        <v>1796</v>
      </c>
      <c r="C697" s="19" t="s">
        <v>1797</v>
      </c>
      <c r="D697" s="19" t="s">
        <v>53</v>
      </c>
      <c r="E697" s="21">
        <v>45120</v>
      </c>
      <c r="F697" s="21">
        <v>45168.584027777782</v>
      </c>
      <c r="G697" s="21">
        <v>45128</v>
      </c>
      <c r="H697" s="21">
        <v>45133</v>
      </c>
      <c r="I697" s="21">
        <v>45218</v>
      </c>
      <c r="J697" s="21">
        <v>45218</v>
      </c>
      <c r="K697" s="119" t="s">
        <v>4541</v>
      </c>
      <c r="L697" s="49">
        <v>2023074148</v>
      </c>
      <c r="M697" s="21">
        <v>45137</v>
      </c>
      <c r="N697" s="21">
        <v>45155</v>
      </c>
      <c r="O697" s="19" t="s">
        <v>54</v>
      </c>
      <c r="P697" s="19" t="s">
        <v>54</v>
      </c>
      <c r="Q697" s="49" t="s">
        <v>55</v>
      </c>
      <c r="R697" s="49">
        <v>4548</v>
      </c>
      <c r="S697" s="25" t="s">
        <v>4590</v>
      </c>
      <c r="T697" s="25" t="s">
        <v>4590</v>
      </c>
      <c r="U697" s="25" t="e">
        <v>#NAME?</v>
      </c>
      <c r="V697" s="25" t="s">
        <v>80</v>
      </c>
      <c r="W697" s="25" t="s">
        <v>68</v>
      </c>
      <c r="X697" s="23">
        <v>45204</v>
      </c>
      <c r="Y697" s="23">
        <v>45211</v>
      </c>
      <c r="Z697" s="23">
        <v>45204</v>
      </c>
      <c r="AA697" s="23">
        <v>45204</v>
      </c>
      <c r="AB697" s="25" t="s">
        <v>58</v>
      </c>
      <c r="AC697" s="23">
        <v>45207</v>
      </c>
      <c r="AD697" s="25" t="s">
        <v>58</v>
      </c>
      <c r="AE697" s="23">
        <v>45209</v>
      </c>
      <c r="AF697" s="23">
        <v>45211</v>
      </c>
      <c r="AG697" s="23">
        <v>45211</v>
      </c>
      <c r="AH697" s="26">
        <v>45218</v>
      </c>
      <c r="AI697" s="25">
        <v>98</v>
      </c>
      <c r="AJ697" s="25">
        <v>5</v>
      </c>
      <c r="AK697" s="25">
        <v>85</v>
      </c>
      <c r="AL697" s="25" t="s">
        <v>15</v>
      </c>
      <c r="AM697" s="25" t="s">
        <v>4543</v>
      </c>
      <c r="AN697" s="25">
        <v>19</v>
      </c>
      <c r="AO697" s="27"/>
      <c r="AP697" s="25" t="s">
        <v>399</v>
      </c>
      <c r="AQ697" s="25" t="s">
        <v>399</v>
      </c>
      <c r="AR697" s="25" t="s">
        <v>60</v>
      </c>
      <c r="AS697" s="25" t="s">
        <v>55</v>
      </c>
      <c r="AT697" s="25" t="s">
        <v>61</v>
      </c>
      <c r="AU697" s="25" t="s">
        <v>62</v>
      </c>
      <c r="AV697" s="25" t="s">
        <v>63</v>
      </c>
      <c r="AW697" s="25" t="s">
        <v>63</v>
      </c>
      <c r="AX697" s="25" t="s">
        <v>63</v>
      </c>
      <c r="AY697" s="25" t="s">
        <v>64</v>
      </c>
      <c r="AZ697" s="25" t="s">
        <v>3822</v>
      </c>
      <c r="BA697" s="26">
        <v>45155</v>
      </c>
      <c r="BB697" s="25">
        <v>8</v>
      </c>
      <c r="BC697" s="25">
        <v>2023</v>
      </c>
      <c r="BD697" s="25" t="s">
        <v>63</v>
      </c>
      <c r="BE697" s="25" t="s">
        <v>63</v>
      </c>
      <c r="BF697" s="25" t="s">
        <v>63</v>
      </c>
      <c r="BG697" s="25" t="s">
        <v>64</v>
      </c>
      <c r="BH697" s="27" t="s">
        <v>4513</v>
      </c>
      <c r="BI697" s="27" t="s">
        <v>4513</v>
      </c>
      <c r="BJ697" s="27"/>
      <c r="BK697" s="27"/>
      <c r="BL697" s="25" t="s">
        <v>4513</v>
      </c>
      <c r="BM697" s="27" t="s">
        <v>4513</v>
      </c>
      <c r="BN697" s="27" t="s">
        <v>4513</v>
      </c>
      <c r="BO697" s="27"/>
      <c r="BP697" s="27"/>
      <c r="BQ697" s="25" t="s">
        <v>64</v>
      </c>
      <c r="BR697" s="27"/>
      <c r="BS697" s="27"/>
      <c r="BT697" s="25">
        <v>98</v>
      </c>
      <c r="BU697" s="27"/>
      <c r="BV697" s="25"/>
      <c r="BW697" s="25"/>
      <c r="BX697" s="25">
        <v>2023</v>
      </c>
      <c r="BY697" s="95" t="str">
        <f>IFERROR(
IF(OR(AZ697="anulado",AZ697="stand by"),CONCATENATE(AZ697,": ",AT697),
IF(OR(YEAR(BA697)=2022,YEAR(BA697)=2023),CONCATENATE("Se activó en ",YEAR(BA697)),
IF(AND(OR(AZ697="En proceso",AZ697="facturando"),AND(AV697="-",BA697="")),"Por revisar",
IF(BA697="",IF(AV697="NUEVAS",CONCATENATE("Estado: ",AZ697,", ",AV697),
IF(AX697=Meses!$A$3,"Por revisar",
IF(AT697="","Sin registro","En programación Frcst."))),"En programación")))),
"Error")</f>
        <v>Se activó en 2023</v>
      </c>
      <c r="BZ697" s="14" t="str">
        <f t="shared" si="30"/>
        <v/>
      </c>
      <c r="CA697" s="95" t="str">
        <f>IF(BY697="En programación Frcst.",VLOOKUP(AX697,Meses!$A$1:$H$14,3+HLOOKUP(Cronograma!AV697,Meses!$D$1:$G$2,2,FALSE),FALSE),
IF(BY697="En programación",BA697,""))</f>
        <v/>
      </c>
      <c r="CB697" s="95" t="str">
        <f t="shared" si="31"/>
        <v/>
      </c>
      <c r="CC697" s="91" t="str">
        <f>IFERROR(
(VLOOKUP(MONTH(CA697),Meses!$B$3:$C$14,2,FALSE)-DAY(CA697))/VLOOKUP(MONTH(CA697),Meses!$B$3:$C$14,2,FALSE)*CD697,
"")</f>
        <v/>
      </c>
      <c r="CD697" s="92">
        <f t="shared" si="32"/>
        <v>4548</v>
      </c>
    </row>
    <row r="698" spans="1:82" ht="47.4" thickBot="1" x14ac:dyDescent="0.6">
      <c r="A698" s="25" t="s">
        <v>1767</v>
      </c>
      <c r="B698" s="25" t="s">
        <v>1798</v>
      </c>
      <c r="C698" s="25" t="s">
        <v>1799</v>
      </c>
      <c r="D698" s="25" t="s">
        <v>53</v>
      </c>
      <c r="E698" s="26">
        <v>45120</v>
      </c>
      <c r="F698" s="26">
        <v>45168.583171296297</v>
      </c>
      <c r="G698" s="26">
        <v>45128</v>
      </c>
      <c r="H698" s="26">
        <v>45133</v>
      </c>
      <c r="I698" s="21">
        <v>45222</v>
      </c>
      <c r="J698" s="21">
        <v>45222</v>
      </c>
      <c r="K698" s="119" t="s">
        <v>4541</v>
      </c>
      <c r="L698" s="49">
        <v>2023074149</v>
      </c>
      <c r="M698" s="21">
        <v>45137</v>
      </c>
      <c r="N698" s="21">
        <v>45155</v>
      </c>
      <c r="O698" s="19" t="s">
        <v>54</v>
      </c>
      <c r="P698" s="19" t="s">
        <v>54</v>
      </c>
      <c r="Q698" s="49" t="s">
        <v>55</v>
      </c>
      <c r="R698" s="49">
        <v>4121</v>
      </c>
      <c r="S698" s="19" t="s">
        <v>4613</v>
      </c>
      <c r="T698" s="19" t="s">
        <v>4613</v>
      </c>
      <c r="U698" s="19" t="e">
        <v>#NAME?</v>
      </c>
      <c r="V698" s="19" t="s">
        <v>80</v>
      </c>
      <c r="W698" s="19" t="s">
        <v>68</v>
      </c>
      <c r="X698" s="23">
        <v>45208</v>
      </c>
      <c r="Y698" s="23">
        <v>45215</v>
      </c>
      <c r="Z698" s="23">
        <v>45208</v>
      </c>
      <c r="AA698" s="23">
        <v>45208</v>
      </c>
      <c r="AB698" s="19" t="s">
        <v>58</v>
      </c>
      <c r="AC698" s="23">
        <v>45211</v>
      </c>
      <c r="AD698" s="19" t="s">
        <v>58</v>
      </c>
      <c r="AE698" s="23">
        <v>45213</v>
      </c>
      <c r="AF698" s="23">
        <v>45215</v>
      </c>
      <c r="AG698" s="23">
        <v>45215</v>
      </c>
      <c r="AH698" s="21">
        <v>45222</v>
      </c>
      <c r="AI698" s="19">
        <v>102</v>
      </c>
      <c r="AJ698" s="19">
        <v>5</v>
      </c>
      <c r="AK698" s="19">
        <v>89</v>
      </c>
      <c r="AL698" s="19" t="s">
        <v>15</v>
      </c>
      <c r="AM698" s="19" t="s">
        <v>4543</v>
      </c>
      <c r="AN698" s="19">
        <v>23</v>
      </c>
      <c r="AO698" s="22"/>
      <c r="AP698" s="19" t="s">
        <v>399</v>
      </c>
      <c r="AQ698" s="19" t="s">
        <v>399</v>
      </c>
      <c r="AR698" s="19" t="s">
        <v>60</v>
      </c>
      <c r="AS698" s="19" t="s">
        <v>55</v>
      </c>
      <c r="AT698" s="19" t="s">
        <v>61</v>
      </c>
      <c r="AU698" s="19" t="s">
        <v>62</v>
      </c>
      <c r="AV698" s="19" t="s">
        <v>63</v>
      </c>
      <c r="AW698" s="19" t="s">
        <v>63</v>
      </c>
      <c r="AX698" s="19" t="s">
        <v>63</v>
      </c>
      <c r="AY698" s="19" t="s">
        <v>64</v>
      </c>
      <c r="AZ698" s="19" t="s">
        <v>3822</v>
      </c>
      <c r="BA698" s="21">
        <v>45155</v>
      </c>
      <c r="BB698" s="19">
        <v>8</v>
      </c>
      <c r="BC698" s="19">
        <v>2023</v>
      </c>
      <c r="BD698" s="19" t="s">
        <v>63</v>
      </c>
      <c r="BE698" s="19" t="s">
        <v>63</v>
      </c>
      <c r="BF698" s="19" t="s">
        <v>63</v>
      </c>
      <c r="BG698" s="19" t="s">
        <v>64</v>
      </c>
      <c r="BH698" s="22" t="s">
        <v>4513</v>
      </c>
      <c r="BI698" s="22" t="s">
        <v>4513</v>
      </c>
      <c r="BJ698" s="22"/>
      <c r="BK698" s="22"/>
      <c r="BL698" s="19" t="s">
        <v>4513</v>
      </c>
      <c r="BM698" s="22" t="s">
        <v>4513</v>
      </c>
      <c r="BN698" s="22" t="s">
        <v>4513</v>
      </c>
      <c r="BO698" s="22"/>
      <c r="BP698" s="22"/>
      <c r="BQ698" s="19" t="s">
        <v>64</v>
      </c>
      <c r="BR698" s="22"/>
      <c r="BS698" s="22"/>
      <c r="BT698" s="19">
        <v>102</v>
      </c>
      <c r="BU698" s="22"/>
      <c r="BV698" s="19"/>
      <c r="BW698" s="19"/>
      <c r="BX698" s="19">
        <v>2023</v>
      </c>
      <c r="BY698" s="95" t="str">
        <f>IFERROR(
IF(OR(AZ698="anulado",AZ698="stand by"),CONCATENATE(AZ698,": ",AT698),
IF(OR(YEAR(BA698)=2022,YEAR(BA698)=2023),CONCATENATE("Se activó en ",YEAR(BA698)),
IF(AND(OR(AZ698="En proceso",AZ698="facturando"),AND(AV698="-",BA698="")),"Por revisar",
IF(BA698="",IF(AV698="NUEVAS",CONCATENATE("Estado: ",AZ698,", ",AV698),
IF(AX698=Meses!$A$3,"Por revisar",
IF(AT698="","Sin registro","En programación Frcst."))),"En programación")))),
"Error")</f>
        <v>Se activó en 2023</v>
      </c>
      <c r="BZ698" s="14" t="str">
        <f t="shared" si="30"/>
        <v/>
      </c>
      <c r="CA698" s="95" t="str">
        <f>IF(BY698="En programación Frcst.",VLOOKUP(AX698,Meses!$A$1:$H$14,3+HLOOKUP(Cronograma!AV698,Meses!$D$1:$G$2,2,FALSE),FALSE),
IF(BY698="En programación",BA698,""))</f>
        <v/>
      </c>
      <c r="CB698" s="95" t="str">
        <f t="shared" si="31"/>
        <v/>
      </c>
      <c r="CC698" s="91" t="str">
        <f>IFERROR(
(VLOOKUP(MONTH(CA698),Meses!$B$3:$C$14,2,FALSE)-DAY(CA698))/VLOOKUP(MONTH(CA698),Meses!$B$3:$C$14,2,FALSE)*CD698,
"")</f>
        <v/>
      </c>
      <c r="CD698" s="92">
        <f t="shared" si="32"/>
        <v>4121</v>
      </c>
    </row>
    <row r="699" spans="1:82" ht="47.4" thickBot="1" x14ac:dyDescent="0.6">
      <c r="A699" s="19" t="s">
        <v>1767</v>
      </c>
      <c r="B699" s="19" t="s">
        <v>1800</v>
      </c>
      <c r="C699" s="19" t="s">
        <v>1801</v>
      </c>
      <c r="D699" s="19" t="s">
        <v>53</v>
      </c>
      <c r="E699" s="21">
        <v>45120</v>
      </c>
      <c r="F699" s="21">
        <v>45168.582997685182</v>
      </c>
      <c r="G699" s="21">
        <v>45128</v>
      </c>
      <c r="H699" s="21">
        <v>45133</v>
      </c>
      <c r="I699" s="21">
        <v>45239</v>
      </c>
      <c r="J699" s="21">
        <v>45239</v>
      </c>
      <c r="K699" s="119" t="s">
        <v>4619</v>
      </c>
      <c r="L699" s="49">
        <v>2023074150</v>
      </c>
      <c r="M699" s="21">
        <v>45137</v>
      </c>
      <c r="N699" s="21">
        <v>45155</v>
      </c>
      <c r="O699" s="19" t="s">
        <v>54</v>
      </c>
      <c r="P699" s="19" t="s">
        <v>54</v>
      </c>
      <c r="Q699" s="49" t="s">
        <v>55</v>
      </c>
      <c r="R699" s="49">
        <v>3722</v>
      </c>
      <c r="S699" s="25" t="s">
        <v>4627</v>
      </c>
      <c r="T699" s="25" t="s">
        <v>4627</v>
      </c>
      <c r="U699" s="25" t="e">
        <v>#NAME?</v>
      </c>
      <c r="V699" s="25" t="s">
        <v>80</v>
      </c>
      <c r="W699" s="25" t="s">
        <v>68</v>
      </c>
      <c r="X699" s="23">
        <v>45225</v>
      </c>
      <c r="Y699" s="23">
        <v>45232</v>
      </c>
      <c r="Z699" s="23">
        <v>45225</v>
      </c>
      <c r="AA699" s="23">
        <v>45225</v>
      </c>
      <c r="AB699" s="25" t="s">
        <v>58</v>
      </c>
      <c r="AC699" s="23">
        <v>45228</v>
      </c>
      <c r="AD699" s="25" t="s">
        <v>58</v>
      </c>
      <c r="AE699" s="23">
        <v>45230</v>
      </c>
      <c r="AF699" s="23">
        <v>45232</v>
      </c>
      <c r="AG699" s="23">
        <v>45232</v>
      </c>
      <c r="AH699" s="26">
        <v>45239</v>
      </c>
      <c r="AI699" s="25">
        <v>119</v>
      </c>
      <c r="AJ699" s="25">
        <v>5</v>
      </c>
      <c r="AK699" s="25">
        <v>106</v>
      </c>
      <c r="AL699" s="25" t="s">
        <v>15</v>
      </c>
      <c r="AM699" s="25" t="s">
        <v>4621</v>
      </c>
      <c r="AN699" s="25">
        <v>9</v>
      </c>
      <c r="AO699" s="27"/>
      <c r="AP699" s="25" t="s">
        <v>399</v>
      </c>
      <c r="AQ699" s="25" t="s">
        <v>399</v>
      </c>
      <c r="AR699" s="25" t="s">
        <v>60</v>
      </c>
      <c r="AS699" s="25" t="s">
        <v>55</v>
      </c>
      <c r="AT699" s="25" t="s">
        <v>61</v>
      </c>
      <c r="AU699" s="25" t="s">
        <v>62</v>
      </c>
      <c r="AV699" s="25" t="s">
        <v>63</v>
      </c>
      <c r="AW699" s="25" t="s">
        <v>63</v>
      </c>
      <c r="AX699" s="25" t="s">
        <v>63</v>
      </c>
      <c r="AY699" s="25" t="s">
        <v>64</v>
      </c>
      <c r="AZ699" s="25" t="s">
        <v>3822</v>
      </c>
      <c r="BA699" s="26">
        <v>45155</v>
      </c>
      <c r="BB699" s="25">
        <v>8</v>
      </c>
      <c r="BC699" s="25">
        <v>2023</v>
      </c>
      <c r="BD699" s="25" t="s">
        <v>63</v>
      </c>
      <c r="BE699" s="25" t="s">
        <v>63</v>
      </c>
      <c r="BF699" s="25" t="s">
        <v>63</v>
      </c>
      <c r="BG699" s="25" t="s">
        <v>64</v>
      </c>
      <c r="BH699" s="25" t="s">
        <v>4513</v>
      </c>
      <c r="BI699" s="39" t="s">
        <v>4513</v>
      </c>
      <c r="BJ699" s="25" t="e">
        <v>#VALUE!</v>
      </c>
      <c r="BK699" s="44" t="e">
        <v>#VALUE!</v>
      </c>
      <c r="BL699" s="25" t="s">
        <v>4513</v>
      </c>
      <c r="BM699" s="36" t="s">
        <v>4513</v>
      </c>
      <c r="BN699" s="27" t="s">
        <v>4513</v>
      </c>
      <c r="BO699" s="27"/>
      <c r="BP699" s="27"/>
      <c r="BQ699" s="25" t="s">
        <v>64</v>
      </c>
      <c r="BR699" s="27"/>
      <c r="BS699" s="25" t="s">
        <v>3824</v>
      </c>
      <c r="BT699" s="25">
        <v>119</v>
      </c>
      <c r="BU699" s="27"/>
      <c r="BV699" s="25"/>
      <c r="BW699" s="25" t="s">
        <v>3823</v>
      </c>
      <c r="BX699" s="25">
        <v>2023</v>
      </c>
      <c r="BY699" s="95" t="str">
        <f>IFERROR(
IF(OR(AZ699="anulado",AZ699="stand by"),CONCATENATE(AZ699,": ",AT699),
IF(OR(YEAR(BA699)=2022,YEAR(BA699)=2023),CONCATENATE("Se activó en ",YEAR(BA699)),
IF(AND(OR(AZ699="En proceso",AZ699="facturando"),AND(AV699="-",BA699="")),"Por revisar",
IF(BA699="",IF(AV699="NUEVAS",CONCATENATE("Estado: ",AZ699,", ",AV699),
IF(AX699=Meses!$A$3,"Por revisar",
IF(AT699="","Sin registro","En programación Frcst."))),"En programación")))),
"Error")</f>
        <v>Se activó en 2023</v>
      </c>
      <c r="BZ699" s="14" t="str">
        <f t="shared" si="30"/>
        <v/>
      </c>
      <c r="CA699" s="95" t="str">
        <f>IF(BY699="En programación Frcst.",VLOOKUP(AX699,Meses!$A$1:$H$14,3+HLOOKUP(Cronograma!AV699,Meses!$D$1:$G$2,2,FALSE),FALSE),
IF(BY699="En programación",BA699,""))</f>
        <v/>
      </c>
      <c r="CB699" s="95" t="str">
        <f t="shared" si="31"/>
        <v/>
      </c>
      <c r="CC699" s="91" t="str">
        <f>IFERROR(
(VLOOKUP(MONTH(CA699),Meses!$B$3:$C$14,2,FALSE)-DAY(CA699))/VLOOKUP(MONTH(CA699),Meses!$B$3:$C$14,2,FALSE)*CD699,
"")</f>
        <v/>
      </c>
      <c r="CD699" s="92">
        <f t="shared" si="32"/>
        <v>3722</v>
      </c>
    </row>
    <row r="700" spans="1:82" ht="47.4" thickBot="1" x14ac:dyDescent="0.6">
      <c r="A700" s="25" t="s">
        <v>1767</v>
      </c>
      <c r="B700" s="25" t="s">
        <v>1802</v>
      </c>
      <c r="C700" s="25" t="s">
        <v>1803</v>
      </c>
      <c r="D700" s="25" t="s">
        <v>53</v>
      </c>
      <c r="E700" s="26">
        <v>45120</v>
      </c>
      <c r="F700" s="26">
        <v>45160.515162037038</v>
      </c>
      <c r="G700" s="26">
        <v>45128</v>
      </c>
      <c r="H700" s="26">
        <v>45133</v>
      </c>
      <c r="I700" s="22">
        <v>45321</v>
      </c>
      <c r="J700" s="22">
        <v>45321</v>
      </c>
      <c r="K700" s="22" t="s">
        <v>4615</v>
      </c>
      <c r="L700" s="49">
        <v>2023074151</v>
      </c>
      <c r="M700" s="21">
        <v>45137</v>
      </c>
      <c r="N700" s="21">
        <v>45155</v>
      </c>
      <c r="O700" s="19" t="s">
        <v>54</v>
      </c>
      <c r="P700" s="19" t="s">
        <v>54</v>
      </c>
      <c r="Q700" s="49" t="s">
        <v>55</v>
      </c>
      <c r="R700" s="49">
        <v>3391</v>
      </c>
      <c r="S700" s="19" t="s">
        <v>145</v>
      </c>
      <c r="T700" s="19" t="s">
        <v>145</v>
      </c>
      <c r="U700" s="19" t="e">
        <v>#NAME?</v>
      </c>
      <c r="V700" s="19" t="s">
        <v>80</v>
      </c>
      <c r="W700" s="19" t="s">
        <v>68</v>
      </c>
      <c r="X700" s="23">
        <v>45307</v>
      </c>
      <c r="Y700" s="23">
        <v>45314</v>
      </c>
      <c r="Z700" s="23">
        <v>45307</v>
      </c>
      <c r="AA700" s="23">
        <v>45307</v>
      </c>
      <c r="AB700" s="19" t="s">
        <v>58</v>
      </c>
      <c r="AC700" s="23">
        <v>45310</v>
      </c>
      <c r="AD700" s="19" t="s">
        <v>58</v>
      </c>
      <c r="AE700" s="23">
        <v>45312</v>
      </c>
      <c r="AF700" s="23">
        <v>45314</v>
      </c>
      <c r="AG700" s="23">
        <v>45314</v>
      </c>
      <c r="AH700" s="22">
        <v>45321</v>
      </c>
      <c r="AI700" s="19">
        <v>201</v>
      </c>
      <c r="AJ700" s="19">
        <v>5</v>
      </c>
      <c r="AK700" s="19">
        <v>188</v>
      </c>
      <c r="AL700" s="19" t="s">
        <v>15</v>
      </c>
      <c r="AM700" s="22" t="s">
        <v>4616</v>
      </c>
      <c r="AN700" s="22">
        <v>30</v>
      </c>
      <c r="AO700" s="22"/>
      <c r="AP700" s="19" t="s">
        <v>82</v>
      </c>
      <c r="AQ700" s="19" t="s">
        <v>82</v>
      </c>
      <c r="AR700" s="19" t="s">
        <v>60</v>
      </c>
      <c r="AS700" s="19" t="s">
        <v>55</v>
      </c>
      <c r="AT700" s="19" t="s">
        <v>61</v>
      </c>
      <c r="AU700" s="19" t="s">
        <v>62</v>
      </c>
      <c r="AV700" s="19" t="s">
        <v>63</v>
      </c>
      <c r="AW700" s="19" t="s">
        <v>63</v>
      </c>
      <c r="AX700" s="19" t="s">
        <v>63</v>
      </c>
      <c r="AY700" s="19" t="s">
        <v>64</v>
      </c>
      <c r="AZ700" s="19" t="s">
        <v>3822</v>
      </c>
      <c r="BA700" s="21">
        <v>45155</v>
      </c>
      <c r="BB700" s="19">
        <v>8</v>
      </c>
      <c r="BC700" s="19">
        <v>2023</v>
      </c>
      <c r="BD700" s="19" t="s">
        <v>653</v>
      </c>
      <c r="BE700" s="19" t="s">
        <v>660</v>
      </c>
      <c r="BF700" s="19" t="s">
        <v>661</v>
      </c>
      <c r="BG700" s="19" t="s">
        <v>55</v>
      </c>
      <c r="BH700" s="19" t="s">
        <v>4513</v>
      </c>
      <c r="BI700" s="48" t="s">
        <v>4513</v>
      </c>
      <c r="BJ700" s="19" t="e">
        <v>#VALUE!</v>
      </c>
      <c r="BK700" s="43" t="e">
        <v>#VALUE!</v>
      </c>
      <c r="BL700" s="19" t="s">
        <v>4513</v>
      </c>
      <c r="BM700" s="32" t="s">
        <v>4513</v>
      </c>
      <c r="BN700" s="22" t="s">
        <v>4513</v>
      </c>
      <c r="BO700" s="22"/>
      <c r="BP700" s="22"/>
      <c r="BQ700" s="19" t="s">
        <v>64</v>
      </c>
      <c r="BR700" s="22"/>
      <c r="BS700" s="19" t="s">
        <v>3824</v>
      </c>
      <c r="BT700" s="19" t="e">
        <v>#VALUE!</v>
      </c>
      <c r="BU700" s="19">
        <v>202</v>
      </c>
      <c r="BV700" s="19"/>
      <c r="BW700" s="19" t="s">
        <v>3823</v>
      </c>
      <c r="BX700" s="22"/>
      <c r="BY700" s="95" t="str">
        <f>IFERROR(
IF(OR(AZ700="anulado",AZ700="stand by"),CONCATENATE(AZ700,": ",AT700),
IF(OR(YEAR(BA700)=2022,YEAR(BA700)=2023),CONCATENATE("Se activó en ",YEAR(BA700)),
IF(AND(OR(AZ700="En proceso",AZ700="facturando"),AND(AV700="-",BA700="")),"Por revisar",
IF(BA700="",IF(AV700="NUEVAS",CONCATENATE("Estado: ",AZ700,", ",AV700),
IF(AX700=Meses!$A$3,"Por revisar",
IF(AT700="","Sin registro","En programación Frcst."))),"En programación")))),
"Error")</f>
        <v>Se activó en 2023</v>
      </c>
      <c r="BZ700" s="14" t="str">
        <f t="shared" si="30"/>
        <v/>
      </c>
      <c r="CA700" s="95" t="str">
        <f>IF(BY700="En programación Frcst.",VLOOKUP(AX700,Meses!$A$1:$H$14,3+HLOOKUP(Cronograma!AV700,Meses!$D$1:$G$2,2,FALSE),FALSE),
IF(BY700="En programación",BA700,""))</f>
        <v/>
      </c>
      <c r="CB700" s="95" t="str">
        <f t="shared" si="31"/>
        <v/>
      </c>
      <c r="CC700" s="91" t="str">
        <f>IFERROR(
(VLOOKUP(MONTH(CA700),Meses!$B$3:$C$14,2,FALSE)-DAY(CA700))/VLOOKUP(MONTH(CA700),Meses!$B$3:$C$14,2,FALSE)*CD700,
"")</f>
        <v/>
      </c>
      <c r="CD700" s="92">
        <f t="shared" si="32"/>
        <v>3391</v>
      </c>
    </row>
    <row r="701" spans="1:82" ht="47.4" thickBot="1" x14ac:dyDescent="0.6">
      <c r="A701" s="19" t="s">
        <v>1767</v>
      </c>
      <c r="B701" s="19" t="s">
        <v>1804</v>
      </c>
      <c r="C701" s="19" t="s">
        <v>1805</v>
      </c>
      <c r="D701" s="19" t="s">
        <v>53</v>
      </c>
      <c r="E701" s="21">
        <v>45120</v>
      </c>
      <c r="F701" s="21">
        <v>45168.582268518519</v>
      </c>
      <c r="G701" s="21">
        <v>45128</v>
      </c>
      <c r="H701" s="21">
        <v>45133</v>
      </c>
      <c r="I701" s="21">
        <v>45225</v>
      </c>
      <c r="J701" s="21">
        <v>45225</v>
      </c>
      <c r="K701" s="119" t="s">
        <v>4541</v>
      </c>
      <c r="L701" s="49">
        <v>2023074152</v>
      </c>
      <c r="M701" s="21">
        <v>45137</v>
      </c>
      <c r="N701" s="21">
        <v>45155</v>
      </c>
      <c r="O701" s="19" t="s">
        <v>54</v>
      </c>
      <c r="P701" s="19" t="s">
        <v>54</v>
      </c>
      <c r="Q701" s="49" t="s">
        <v>55</v>
      </c>
      <c r="R701" s="49">
        <v>3038</v>
      </c>
      <c r="S701" s="25" t="s">
        <v>4613</v>
      </c>
      <c r="T701" s="25" t="s">
        <v>4613</v>
      </c>
      <c r="U701" s="25" t="e">
        <v>#NAME?</v>
      </c>
      <c r="V701" s="25" t="s">
        <v>80</v>
      </c>
      <c r="W701" s="25" t="s">
        <v>68</v>
      </c>
      <c r="X701" s="23">
        <v>45211</v>
      </c>
      <c r="Y701" s="23">
        <v>45218</v>
      </c>
      <c r="Z701" s="23">
        <v>45211</v>
      </c>
      <c r="AA701" s="23">
        <v>45211</v>
      </c>
      <c r="AB701" s="25" t="s">
        <v>58</v>
      </c>
      <c r="AC701" s="23">
        <v>45214</v>
      </c>
      <c r="AD701" s="25" t="s">
        <v>58</v>
      </c>
      <c r="AE701" s="23">
        <v>45216</v>
      </c>
      <c r="AF701" s="23">
        <v>45218</v>
      </c>
      <c r="AG701" s="23">
        <v>45218</v>
      </c>
      <c r="AH701" s="26">
        <v>45225</v>
      </c>
      <c r="AI701" s="25">
        <v>105</v>
      </c>
      <c r="AJ701" s="25">
        <v>5</v>
      </c>
      <c r="AK701" s="25">
        <v>92</v>
      </c>
      <c r="AL701" s="25" t="s">
        <v>15</v>
      </c>
      <c r="AM701" s="25" t="s">
        <v>4543</v>
      </c>
      <c r="AN701" s="25">
        <v>26</v>
      </c>
      <c r="AO701" s="27"/>
      <c r="AP701" s="25" t="s">
        <v>399</v>
      </c>
      <c r="AQ701" s="25" t="s">
        <v>399</v>
      </c>
      <c r="AR701" s="25" t="s">
        <v>60</v>
      </c>
      <c r="AS701" s="25" t="s">
        <v>55</v>
      </c>
      <c r="AT701" s="25" t="s">
        <v>61</v>
      </c>
      <c r="AU701" s="25" t="s">
        <v>62</v>
      </c>
      <c r="AV701" s="25" t="s">
        <v>63</v>
      </c>
      <c r="AW701" s="25" t="s">
        <v>63</v>
      </c>
      <c r="AX701" s="25" t="s">
        <v>63</v>
      </c>
      <c r="AY701" s="25" t="s">
        <v>64</v>
      </c>
      <c r="AZ701" s="25" t="s">
        <v>3822</v>
      </c>
      <c r="BA701" s="26">
        <v>45155</v>
      </c>
      <c r="BB701" s="25">
        <v>8</v>
      </c>
      <c r="BC701" s="25">
        <v>2023</v>
      </c>
      <c r="BD701" s="25" t="s">
        <v>63</v>
      </c>
      <c r="BE701" s="25" t="s">
        <v>63</v>
      </c>
      <c r="BF701" s="25" t="s">
        <v>63</v>
      </c>
      <c r="BG701" s="25" t="s">
        <v>64</v>
      </c>
      <c r="BH701" s="27" t="s">
        <v>4513</v>
      </c>
      <c r="BI701" s="27" t="s">
        <v>4513</v>
      </c>
      <c r="BJ701" s="27"/>
      <c r="BK701" s="27"/>
      <c r="BL701" s="25" t="s">
        <v>4513</v>
      </c>
      <c r="BM701" s="27" t="s">
        <v>4513</v>
      </c>
      <c r="BN701" s="27" t="s">
        <v>4513</v>
      </c>
      <c r="BO701" s="27"/>
      <c r="BP701" s="27"/>
      <c r="BQ701" s="25" t="s">
        <v>64</v>
      </c>
      <c r="BR701" s="27"/>
      <c r="BS701" s="27"/>
      <c r="BT701" s="25">
        <v>105</v>
      </c>
      <c r="BU701" s="27"/>
      <c r="BV701" s="25"/>
      <c r="BW701" s="25"/>
      <c r="BX701" s="25">
        <v>2023</v>
      </c>
      <c r="BY701" s="95" t="str">
        <f>IFERROR(
IF(OR(AZ701="anulado",AZ701="stand by"),CONCATENATE(AZ701,": ",AT701),
IF(OR(YEAR(BA701)=2022,YEAR(BA701)=2023),CONCATENATE("Se activó en ",YEAR(BA701)),
IF(AND(OR(AZ701="En proceso",AZ701="facturando"),AND(AV701="-",BA701="")),"Por revisar",
IF(BA701="",IF(AV701="NUEVAS",CONCATENATE("Estado: ",AZ701,", ",AV701),
IF(AX701=Meses!$A$3,"Por revisar",
IF(AT701="","Sin registro","En programación Frcst."))),"En programación")))),
"Error")</f>
        <v>Se activó en 2023</v>
      </c>
      <c r="BZ701" s="14" t="str">
        <f t="shared" si="30"/>
        <v/>
      </c>
      <c r="CA701" s="95" t="str">
        <f>IF(BY701="En programación Frcst.",VLOOKUP(AX701,Meses!$A$1:$H$14,3+HLOOKUP(Cronograma!AV701,Meses!$D$1:$G$2,2,FALSE),FALSE),
IF(BY701="En programación",BA701,""))</f>
        <v/>
      </c>
      <c r="CB701" s="95" t="str">
        <f t="shared" si="31"/>
        <v/>
      </c>
      <c r="CC701" s="91" t="str">
        <f>IFERROR(
(VLOOKUP(MONTH(CA701),Meses!$B$3:$C$14,2,FALSE)-DAY(CA701))/VLOOKUP(MONTH(CA701),Meses!$B$3:$C$14,2,FALSE)*CD701,
"")</f>
        <v/>
      </c>
      <c r="CD701" s="92">
        <f t="shared" si="32"/>
        <v>3038</v>
      </c>
    </row>
    <row r="702" spans="1:82" ht="63" thickBot="1" x14ac:dyDescent="0.6">
      <c r="A702" s="25" t="s">
        <v>703</v>
      </c>
      <c r="B702" s="25" t="s">
        <v>725</v>
      </c>
      <c r="C702" s="25" t="s">
        <v>1806</v>
      </c>
      <c r="D702" s="25" t="s">
        <v>656</v>
      </c>
      <c r="E702" s="26">
        <v>45124</v>
      </c>
      <c r="F702" s="26">
        <v>45124.53261574074</v>
      </c>
      <c r="G702" s="26">
        <v>45156</v>
      </c>
      <c r="H702" s="26">
        <v>45166</v>
      </c>
      <c r="I702" s="22"/>
      <c r="J702" s="22"/>
      <c r="K702" s="22">
        <v>0</v>
      </c>
      <c r="L702" s="50"/>
      <c r="M702" s="22"/>
      <c r="N702" s="22"/>
      <c r="O702" s="19" t="s">
        <v>199</v>
      </c>
      <c r="P702" s="19" t="s">
        <v>199</v>
      </c>
      <c r="Q702" s="49" t="s">
        <v>55</v>
      </c>
      <c r="R702" s="49">
        <v>2058</v>
      </c>
      <c r="S702" s="19" t="s">
        <v>145</v>
      </c>
      <c r="T702" s="19" t="s">
        <v>145</v>
      </c>
      <c r="U702" s="19" t="e">
        <v>#NAME?</v>
      </c>
      <c r="V702" s="19" t="s">
        <v>56</v>
      </c>
      <c r="W702" s="19" t="s">
        <v>57</v>
      </c>
      <c r="X702" s="22">
        <v>0</v>
      </c>
      <c r="Y702" s="23">
        <v>7</v>
      </c>
      <c r="Z702" s="22">
        <v>0</v>
      </c>
      <c r="AA702" s="22">
        <v>0</v>
      </c>
      <c r="AB702" s="22">
        <v>0</v>
      </c>
      <c r="AC702" s="22">
        <v>0</v>
      </c>
      <c r="AD702" s="22">
        <v>0</v>
      </c>
      <c r="AE702" s="22">
        <v>0</v>
      </c>
      <c r="AF702" s="19" t="s">
        <v>58</v>
      </c>
      <c r="AG702" s="22">
        <v>0</v>
      </c>
      <c r="AH702" s="22">
        <v>0</v>
      </c>
      <c r="AI702" s="19">
        <v>-45124</v>
      </c>
      <c r="AJ702" s="19">
        <v>10</v>
      </c>
      <c r="AK702" s="19">
        <v>-45166</v>
      </c>
      <c r="AL702" s="19" t="s">
        <v>15</v>
      </c>
      <c r="AM702" s="22">
        <v>0</v>
      </c>
      <c r="AN702" s="22" t="s">
        <v>4513</v>
      </c>
      <c r="AO702" s="22"/>
      <c r="AP702" s="19" t="s">
        <v>201</v>
      </c>
      <c r="AQ702" s="19" t="s">
        <v>140</v>
      </c>
      <c r="AR702" s="19" t="s">
        <v>60</v>
      </c>
      <c r="AS702" s="19" t="s">
        <v>55</v>
      </c>
      <c r="AT702" s="19" t="s">
        <v>659</v>
      </c>
      <c r="AU702" s="19" t="s">
        <v>132</v>
      </c>
      <c r="AV702" s="19" t="s">
        <v>679</v>
      </c>
      <c r="AW702" s="19" t="s">
        <v>3130</v>
      </c>
      <c r="AX702" s="19" t="s">
        <v>1557</v>
      </c>
      <c r="AY702" s="19" t="s">
        <v>55</v>
      </c>
      <c r="AZ702" s="19" t="s">
        <v>3830</v>
      </c>
      <c r="BA702" s="22">
        <v>0</v>
      </c>
      <c r="BB702" s="22"/>
      <c r="BC702" s="22"/>
      <c r="BD702" s="19" t="s">
        <v>653</v>
      </c>
      <c r="BE702" s="19" t="s">
        <v>354</v>
      </c>
      <c r="BF702" s="19" t="s">
        <v>1165</v>
      </c>
      <c r="BG702" s="19" t="s">
        <v>55</v>
      </c>
      <c r="BH702" s="19" t="s">
        <v>4513</v>
      </c>
      <c r="BI702" s="22" t="s">
        <v>4513</v>
      </c>
      <c r="BJ702" s="22"/>
      <c r="BK702" s="22"/>
      <c r="BL702" s="19" t="s">
        <v>4513</v>
      </c>
      <c r="BM702" s="32" t="s">
        <v>4513</v>
      </c>
      <c r="BN702" s="22" t="s">
        <v>4513</v>
      </c>
      <c r="BO702" s="19" t="s">
        <v>3842</v>
      </c>
      <c r="BP702" s="22"/>
      <c r="BQ702" s="19" t="s">
        <v>64</v>
      </c>
      <c r="BR702" s="22"/>
      <c r="BS702" s="22"/>
      <c r="BT702" s="22"/>
      <c r="BU702" s="19">
        <v>198</v>
      </c>
      <c r="BV702" s="19" t="s">
        <v>4694</v>
      </c>
      <c r="BW702" s="19" t="s">
        <v>3839</v>
      </c>
      <c r="BX702" s="22"/>
      <c r="BY702" s="95" t="str">
        <f>IFERROR(
IF(OR(AZ702="anulado",AZ702="stand by"),CONCATENATE(AZ702,": ",AT702),
IF(OR(YEAR(BA702)=2022,YEAR(BA702)=2023),CONCATENATE("Se activó en ",YEAR(BA702)),
IF(AND(OR(AZ702="En proceso",AZ702="facturando"),AND(AV702="-",BA702="")),"Por revisar",
IF(BA702="",IF(AV702="NUEVAS",CONCATENATE("Estado: ",AZ702,", ",AV702),
IF(AX702=Meses!$A$3,"Por revisar",
IF(AT702="","Sin registro","En programación Frcst."))),"En programación")))),
"Error")</f>
        <v>En programación</v>
      </c>
      <c r="BZ702" s="14" t="str">
        <f t="shared" si="30"/>
        <v/>
      </c>
      <c r="CA702" s="95">
        <f>IF(BY702="En programación Frcst.",VLOOKUP(AX702,Meses!$A$1:$H$14,3+HLOOKUP(Cronograma!AV702,Meses!$D$1:$G$2,2,FALSE),FALSE),
IF(BY702="En programación",BA702,""))</f>
        <v>0</v>
      </c>
      <c r="CB702" s="95" t="str">
        <f t="shared" si="31"/>
        <v>1900/1</v>
      </c>
      <c r="CC702" s="91">
        <f>IFERROR(
(VLOOKUP(MONTH(CA702),Meses!$B$3:$C$14,2,FALSE)-DAY(CA702))/VLOOKUP(MONTH(CA702),Meses!$B$3:$C$14,2,FALSE)*CD702,
"")</f>
        <v>2058</v>
      </c>
      <c r="CD702" s="92">
        <f t="shared" si="32"/>
        <v>2058</v>
      </c>
    </row>
    <row r="703" spans="1:82" ht="31.8" thickBot="1" x14ac:dyDescent="0.6">
      <c r="A703" s="19" t="s">
        <v>1807</v>
      </c>
      <c r="B703" s="19" t="s">
        <v>1808</v>
      </c>
      <c r="C703" s="19" t="s">
        <v>1809</v>
      </c>
      <c r="D703" s="19" t="s">
        <v>53</v>
      </c>
      <c r="E703" s="21">
        <v>45125</v>
      </c>
      <c r="F703" s="21">
        <v>45125.405474537038</v>
      </c>
      <c r="G703" s="21">
        <v>45128</v>
      </c>
      <c r="H703" s="21">
        <v>45135</v>
      </c>
      <c r="I703" s="21">
        <v>45150</v>
      </c>
      <c r="J703" s="21">
        <v>45150</v>
      </c>
      <c r="K703" s="119" t="s">
        <v>4585</v>
      </c>
      <c r="L703" s="49">
        <v>2023081385</v>
      </c>
      <c r="M703" s="21">
        <v>45149</v>
      </c>
      <c r="N703" s="21">
        <v>45162</v>
      </c>
      <c r="O703" s="19" t="s">
        <v>54</v>
      </c>
      <c r="P703" s="19" t="s">
        <v>54</v>
      </c>
      <c r="Q703" s="49" t="s">
        <v>55</v>
      </c>
      <c r="R703" s="49">
        <v>5733</v>
      </c>
      <c r="S703" s="25" t="s">
        <v>4617</v>
      </c>
      <c r="T703" s="25" t="s">
        <v>4617</v>
      </c>
      <c r="U703" s="25" t="e">
        <v>#NAME?</v>
      </c>
      <c r="V703" s="25" t="s">
        <v>56</v>
      </c>
      <c r="W703" s="25" t="s">
        <v>57</v>
      </c>
      <c r="X703" s="27">
        <v>0</v>
      </c>
      <c r="Y703" s="23">
        <v>7</v>
      </c>
      <c r="Z703" s="27">
        <v>0</v>
      </c>
      <c r="AA703" s="27">
        <v>0</v>
      </c>
      <c r="AB703" s="27">
        <v>0</v>
      </c>
      <c r="AC703" s="27">
        <v>0</v>
      </c>
      <c r="AD703" s="27">
        <v>0</v>
      </c>
      <c r="AE703" s="27">
        <v>0</v>
      </c>
      <c r="AF703" s="25" t="s">
        <v>58</v>
      </c>
      <c r="AG703" s="27">
        <v>0</v>
      </c>
      <c r="AH703" s="26">
        <v>45150</v>
      </c>
      <c r="AI703" s="25">
        <v>25</v>
      </c>
      <c r="AJ703" s="25">
        <v>7</v>
      </c>
      <c r="AK703" s="25">
        <v>15</v>
      </c>
      <c r="AL703" s="25" t="s">
        <v>15</v>
      </c>
      <c r="AM703" s="25" t="s">
        <v>4587</v>
      </c>
      <c r="AN703" s="25">
        <v>12</v>
      </c>
      <c r="AO703" s="27"/>
      <c r="AP703" s="25" t="s">
        <v>82</v>
      </c>
      <c r="AQ703" s="25" t="s">
        <v>82</v>
      </c>
      <c r="AR703" s="25" t="s">
        <v>60</v>
      </c>
      <c r="AS703" s="25" t="s">
        <v>55</v>
      </c>
      <c r="AT703" s="25" t="s">
        <v>61</v>
      </c>
      <c r="AU703" s="25" t="s">
        <v>62</v>
      </c>
      <c r="AV703" s="25" t="s">
        <v>63</v>
      </c>
      <c r="AW703" s="25" t="s">
        <v>63</v>
      </c>
      <c r="AX703" s="25" t="s">
        <v>63</v>
      </c>
      <c r="AY703" s="25" t="s">
        <v>64</v>
      </c>
      <c r="AZ703" s="25" t="s">
        <v>3822</v>
      </c>
      <c r="BA703" s="26">
        <v>45162</v>
      </c>
      <c r="BB703" s="25">
        <v>8</v>
      </c>
      <c r="BC703" s="25">
        <v>2023</v>
      </c>
      <c r="BD703" s="25" t="s">
        <v>63</v>
      </c>
      <c r="BE703" s="25" t="s">
        <v>63</v>
      </c>
      <c r="BF703" s="25" t="s">
        <v>63</v>
      </c>
      <c r="BG703" s="25" t="s">
        <v>64</v>
      </c>
      <c r="BH703" s="27" t="s">
        <v>4513</v>
      </c>
      <c r="BI703" s="27" t="s">
        <v>4513</v>
      </c>
      <c r="BJ703" s="27"/>
      <c r="BK703" s="27"/>
      <c r="BL703" s="25" t="s">
        <v>4513</v>
      </c>
      <c r="BM703" s="27" t="s">
        <v>4513</v>
      </c>
      <c r="BN703" s="27" t="s">
        <v>4513</v>
      </c>
      <c r="BO703" s="27"/>
      <c r="BP703" s="27"/>
      <c r="BQ703" s="25" t="s">
        <v>64</v>
      </c>
      <c r="BR703" s="27"/>
      <c r="BS703" s="27"/>
      <c r="BT703" s="25">
        <v>25</v>
      </c>
      <c r="BU703" s="27"/>
      <c r="BV703" s="25"/>
      <c r="BW703" s="25"/>
      <c r="BX703" s="25">
        <v>2023</v>
      </c>
      <c r="BY703" s="95" t="str">
        <f>IFERROR(
IF(OR(AZ703="anulado",AZ703="stand by"),CONCATENATE(AZ703,": ",AT703),
IF(OR(YEAR(BA703)=2022,YEAR(BA703)=2023),CONCATENATE("Se activó en ",YEAR(BA703)),
IF(AND(OR(AZ703="En proceso",AZ703="facturando"),AND(AV703="-",BA703="")),"Por revisar",
IF(BA703="",IF(AV703="NUEVAS",CONCATENATE("Estado: ",AZ703,", ",AV703),
IF(AX703=Meses!$A$3,"Por revisar",
IF(AT703="","Sin registro","En programación Frcst."))),"En programación")))),
"Error")</f>
        <v>Se activó en 2023</v>
      </c>
      <c r="BZ703" s="14" t="str">
        <f t="shared" si="30"/>
        <v/>
      </c>
      <c r="CA703" s="95" t="str">
        <f>IF(BY703="En programación Frcst.",VLOOKUP(AX703,Meses!$A$1:$H$14,3+HLOOKUP(Cronograma!AV703,Meses!$D$1:$G$2,2,FALSE),FALSE),
IF(BY703="En programación",BA703,""))</f>
        <v/>
      </c>
      <c r="CB703" s="95" t="str">
        <f t="shared" si="31"/>
        <v/>
      </c>
      <c r="CC703" s="91" t="str">
        <f>IFERROR(
(VLOOKUP(MONTH(CA703),Meses!$B$3:$C$14,2,FALSE)-DAY(CA703))/VLOOKUP(MONTH(CA703),Meses!$B$3:$C$14,2,FALSE)*CD703,
"")</f>
        <v/>
      </c>
      <c r="CD703" s="92">
        <f t="shared" si="32"/>
        <v>5733</v>
      </c>
    </row>
    <row r="704" spans="1:82" ht="63" thickBot="1" x14ac:dyDescent="0.6">
      <c r="A704" s="25" t="s">
        <v>1810</v>
      </c>
      <c r="B704" s="25" t="s">
        <v>1811</v>
      </c>
      <c r="C704" s="25" t="s">
        <v>1812</v>
      </c>
      <c r="D704" s="25" t="s">
        <v>345</v>
      </c>
      <c r="E704" s="26">
        <v>45126</v>
      </c>
      <c r="F704" s="26">
        <v>45181.361909722233</v>
      </c>
      <c r="G704" s="26">
        <v>45129</v>
      </c>
      <c r="H704" s="26">
        <v>45194</v>
      </c>
      <c r="I704" s="22"/>
      <c r="J704" s="22"/>
      <c r="K704" s="22">
        <v>0</v>
      </c>
      <c r="L704" s="50"/>
      <c r="M704" s="22"/>
      <c r="N704" s="22"/>
      <c r="O704" s="19" t="s">
        <v>54</v>
      </c>
      <c r="P704" s="19" t="s">
        <v>54</v>
      </c>
      <c r="Q704" s="49" t="s">
        <v>55</v>
      </c>
      <c r="R704" s="49">
        <v>15480</v>
      </c>
      <c r="S704" s="19" t="s">
        <v>145</v>
      </c>
      <c r="T704" s="19" t="s">
        <v>145</v>
      </c>
      <c r="U704" s="19" t="e">
        <v>#NAME?</v>
      </c>
      <c r="V704" s="19" t="s">
        <v>56</v>
      </c>
      <c r="W704" s="19" t="s">
        <v>57</v>
      </c>
      <c r="X704" s="22">
        <v>0</v>
      </c>
      <c r="Y704" s="23">
        <v>7</v>
      </c>
      <c r="Z704" s="22">
        <v>0</v>
      </c>
      <c r="AA704" s="22">
        <v>0</v>
      </c>
      <c r="AB704" s="22">
        <v>0</v>
      </c>
      <c r="AC704" s="22">
        <v>0</v>
      </c>
      <c r="AD704" s="22">
        <v>0</v>
      </c>
      <c r="AE704" s="22">
        <v>0</v>
      </c>
      <c r="AF704" s="19" t="s">
        <v>58</v>
      </c>
      <c r="AG704" s="22">
        <v>0</v>
      </c>
      <c r="AH704" s="22">
        <v>0</v>
      </c>
      <c r="AI704" s="19">
        <v>-45126</v>
      </c>
      <c r="AJ704" s="19">
        <v>65</v>
      </c>
      <c r="AK704" s="19">
        <v>-45194</v>
      </c>
      <c r="AL704" s="19" t="s">
        <v>15</v>
      </c>
      <c r="AM704" s="22">
        <v>0</v>
      </c>
      <c r="AN704" s="22" t="s">
        <v>4513</v>
      </c>
      <c r="AO704" s="22"/>
      <c r="AP704" s="19" t="s">
        <v>82</v>
      </c>
      <c r="AQ704" s="19" t="s">
        <v>82</v>
      </c>
      <c r="AR704" s="19" t="s">
        <v>94</v>
      </c>
      <c r="AS704" s="19" t="s">
        <v>55</v>
      </c>
      <c r="AT704" s="19" t="s">
        <v>347</v>
      </c>
      <c r="AU704" s="19" t="s">
        <v>62</v>
      </c>
      <c r="AV704" s="19" t="s">
        <v>354</v>
      </c>
      <c r="AW704" s="19" t="s">
        <v>1165</v>
      </c>
      <c r="AX704" s="19" t="s">
        <v>653</v>
      </c>
      <c r="AY704" s="19" t="s">
        <v>55</v>
      </c>
      <c r="AZ704" s="19" t="s">
        <v>3827</v>
      </c>
      <c r="BA704" s="22">
        <v>0</v>
      </c>
      <c r="BB704" s="22"/>
      <c r="BC704" s="22"/>
      <c r="BD704" s="19" t="s">
        <v>653</v>
      </c>
      <c r="BE704" s="19" t="s">
        <v>679</v>
      </c>
      <c r="BF704" s="19" t="s">
        <v>680</v>
      </c>
      <c r="BG704" s="19" t="s">
        <v>55</v>
      </c>
      <c r="BH704" s="19" t="s">
        <v>4513</v>
      </c>
      <c r="BI704" s="22" t="s">
        <v>4513</v>
      </c>
      <c r="BJ704" s="22"/>
      <c r="BK704" s="22"/>
      <c r="BL704" s="19" t="s">
        <v>4513</v>
      </c>
      <c r="BM704" s="32" t="s">
        <v>4513</v>
      </c>
      <c r="BN704" s="22" t="s">
        <v>4513</v>
      </c>
      <c r="BO704" s="19" t="s">
        <v>3885</v>
      </c>
      <c r="BP704" s="22"/>
      <c r="BQ704" s="19" t="s">
        <v>64</v>
      </c>
      <c r="BR704" s="22"/>
      <c r="BS704" s="22"/>
      <c r="BT704" s="22"/>
      <c r="BU704" s="22">
        <v>196</v>
      </c>
      <c r="BV704" s="19"/>
      <c r="BW704" s="19" t="s">
        <v>3837</v>
      </c>
      <c r="BX704" s="22"/>
      <c r="BY704" s="95" t="str">
        <f>IFERROR(
IF(OR(AZ704="anulado",AZ704="stand by"),CONCATENATE(AZ704,": ",AT704),
IF(OR(YEAR(BA704)=2022,YEAR(BA704)=2023),CONCATENATE("Se activó en ",YEAR(BA704)),
IF(AND(OR(AZ704="En proceso",AZ704="facturando"),AND(AV704="-",BA704="")),"Por revisar",
IF(BA704="",IF(AV704="NUEVAS",CONCATENATE("Estado: ",AZ704,", ",AV704),
IF(AX704=Meses!$A$3,"Por revisar",
IF(AT704="","Sin registro","En programación Frcst."))),"En programación")))),
"Error")</f>
        <v>anulado: Desistido</v>
      </c>
      <c r="BZ704" s="14" t="str">
        <f t="shared" si="30"/>
        <v/>
      </c>
      <c r="CA704" s="95" t="str">
        <f>IF(BY704="En programación Frcst.",VLOOKUP(AX704,Meses!$A$1:$H$14,3+HLOOKUP(Cronograma!AV704,Meses!$D$1:$G$2,2,FALSE),FALSE),
IF(BY704="En programación",BA704,""))</f>
        <v/>
      </c>
      <c r="CB704" s="95" t="str">
        <f t="shared" si="31"/>
        <v/>
      </c>
      <c r="CC704" s="91" t="str">
        <f>IFERROR(
(VLOOKUP(MONTH(CA704),Meses!$B$3:$C$14,2,FALSE)-DAY(CA704))/VLOOKUP(MONTH(CA704),Meses!$B$3:$C$14,2,FALSE)*CD704,
"")</f>
        <v/>
      </c>
      <c r="CD704" s="92">
        <f t="shared" si="32"/>
        <v>15480</v>
      </c>
    </row>
    <row r="705" spans="1:82" ht="63" thickBot="1" x14ac:dyDescent="0.6">
      <c r="A705" s="19" t="s">
        <v>1810</v>
      </c>
      <c r="B705" s="19" t="s">
        <v>1813</v>
      </c>
      <c r="C705" s="19" t="s">
        <v>1814</v>
      </c>
      <c r="D705" s="19" t="s">
        <v>345</v>
      </c>
      <c r="E705" s="21">
        <v>45126</v>
      </c>
      <c r="F705" s="21">
        <v>45181.379155092603</v>
      </c>
      <c r="G705" s="21">
        <v>45129</v>
      </c>
      <c r="H705" s="21">
        <v>45194</v>
      </c>
      <c r="I705" s="22"/>
      <c r="J705" s="22"/>
      <c r="K705" s="22">
        <v>0</v>
      </c>
      <c r="L705" s="50"/>
      <c r="M705" s="22"/>
      <c r="N705" s="22"/>
      <c r="O705" s="19" t="s">
        <v>54</v>
      </c>
      <c r="P705" s="19" t="s">
        <v>54</v>
      </c>
      <c r="Q705" s="49" t="s">
        <v>55</v>
      </c>
      <c r="R705" s="49">
        <v>15600</v>
      </c>
      <c r="S705" s="25" t="s">
        <v>145</v>
      </c>
      <c r="T705" s="25" t="s">
        <v>145</v>
      </c>
      <c r="U705" s="25" t="e">
        <v>#NAME?</v>
      </c>
      <c r="V705" s="25" t="s">
        <v>56</v>
      </c>
      <c r="W705" s="25" t="s">
        <v>57</v>
      </c>
      <c r="X705" s="27">
        <v>0</v>
      </c>
      <c r="Y705" s="23">
        <v>7</v>
      </c>
      <c r="Z705" s="27">
        <v>0</v>
      </c>
      <c r="AA705" s="27">
        <v>0</v>
      </c>
      <c r="AB705" s="27">
        <v>0</v>
      </c>
      <c r="AC705" s="27">
        <v>0</v>
      </c>
      <c r="AD705" s="27">
        <v>0</v>
      </c>
      <c r="AE705" s="27">
        <v>0</v>
      </c>
      <c r="AF705" s="25" t="s">
        <v>58</v>
      </c>
      <c r="AG705" s="27">
        <v>0</v>
      </c>
      <c r="AH705" s="27">
        <v>0</v>
      </c>
      <c r="AI705" s="25">
        <v>-45126</v>
      </c>
      <c r="AJ705" s="25">
        <v>65</v>
      </c>
      <c r="AK705" s="25">
        <v>-45194</v>
      </c>
      <c r="AL705" s="25" t="s">
        <v>15</v>
      </c>
      <c r="AM705" s="27">
        <v>0</v>
      </c>
      <c r="AN705" s="27" t="s">
        <v>4513</v>
      </c>
      <c r="AO705" s="27"/>
      <c r="AP705" s="25" t="s">
        <v>399</v>
      </c>
      <c r="AQ705" s="25" t="s">
        <v>399</v>
      </c>
      <c r="AR705" s="25" t="s">
        <v>94</v>
      </c>
      <c r="AS705" s="25" t="s">
        <v>55</v>
      </c>
      <c r="AT705" s="25" t="s">
        <v>347</v>
      </c>
      <c r="AU705" s="25" t="s">
        <v>62</v>
      </c>
      <c r="AV705" s="25" t="s">
        <v>354</v>
      </c>
      <c r="AW705" s="25" t="s">
        <v>1165</v>
      </c>
      <c r="AX705" s="25" t="s">
        <v>653</v>
      </c>
      <c r="AY705" s="25" t="s">
        <v>55</v>
      </c>
      <c r="AZ705" s="25" t="s">
        <v>3827</v>
      </c>
      <c r="BA705" s="27">
        <v>0</v>
      </c>
      <c r="BB705" s="27"/>
      <c r="BC705" s="27"/>
      <c r="BD705" s="25" t="s">
        <v>653</v>
      </c>
      <c r="BE705" s="25" t="s">
        <v>679</v>
      </c>
      <c r="BF705" s="25" t="s">
        <v>680</v>
      </c>
      <c r="BG705" s="25" t="s">
        <v>55</v>
      </c>
      <c r="BH705" s="25" t="s">
        <v>4513</v>
      </c>
      <c r="BI705" s="27" t="s">
        <v>4513</v>
      </c>
      <c r="BJ705" s="27"/>
      <c r="BK705" s="27"/>
      <c r="BL705" s="25" t="s">
        <v>4513</v>
      </c>
      <c r="BM705" s="36" t="s">
        <v>4513</v>
      </c>
      <c r="BN705" s="27" t="s">
        <v>4513</v>
      </c>
      <c r="BO705" s="25" t="s">
        <v>3885</v>
      </c>
      <c r="BP705" s="27"/>
      <c r="BQ705" s="25" t="s">
        <v>64</v>
      </c>
      <c r="BR705" s="27"/>
      <c r="BS705" s="27"/>
      <c r="BT705" s="27"/>
      <c r="BU705" s="27">
        <v>196</v>
      </c>
      <c r="BV705" s="25"/>
      <c r="BW705" s="25" t="s">
        <v>3837</v>
      </c>
      <c r="BX705" s="27"/>
      <c r="BY705" s="95" t="str">
        <f>IFERROR(
IF(OR(AZ705="anulado",AZ705="stand by"),CONCATENATE(AZ705,": ",AT705),
IF(OR(YEAR(BA705)=2022,YEAR(BA705)=2023),CONCATENATE("Se activó en ",YEAR(BA705)),
IF(AND(OR(AZ705="En proceso",AZ705="facturando"),AND(AV705="-",BA705="")),"Por revisar",
IF(BA705="",IF(AV705="NUEVAS",CONCATENATE("Estado: ",AZ705,", ",AV705),
IF(AX705=Meses!$A$3,"Por revisar",
IF(AT705="","Sin registro","En programación Frcst."))),"En programación")))),
"Error")</f>
        <v>anulado: Desistido</v>
      </c>
      <c r="BZ705" s="14" t="str">
        <f t="shared" si="30"/>
        <v/>
      </c>
      <c r="CA705" s="95" t="str">
        <f>IF(BY705="En programación Frcst.",VLOOKUP(AX705,Meses!$A$1:$H$14,3+HLOOKUP(Cronograma!AV705,Meses!$D$1:$G$2,2,FALSE),FALSE),
IF(BY705="En programación",BA705,""))</f>
        <v/>
      </c>
      <c r="CB705" s="95" t="str">
        <f t="shared" si="31"/>
        <v/>
      </c>
      <c r="CC705" s="91" t="str">
        <f>IFERROR(
(VLOOKUP(MONTH(CA705),Meses!$B$3:$C$14,2,FALSE)-DAY(CA705))/VLOOKUP(MONTH(CA705),Meses!$B$3:$C$14,2,FALSE)*CD705,
"")</f>
        <v/>
      </c>
      <c r="CD705" s="92">
        <f t="shared" si="32"/>
        <v>15600</v>
      </c>
    </row>
    <row r="706" spans="1:82" ht="125.4" thickBot="1" x14ac:dyDescent="0.6">
      <c r="A706" s="25" t="s">
        <v>1810</v>
      </c>
      <c r="B706" s="25" t="s">
        <v>1815</v>
      </c>
      <c r="C706" s="25" t="s">
        <v>1816</v>
      </c>
      <c r="D706" s="25" t="s">
        <v>345</v>
      </c>
      <c r="E706" s="26">
        <v>45126</v>
      </c>
      <c r="F706" s="26">
        <v>45181.383599537039</v>
      </c>
      <c r="G706" s="26">
        <v>45129</v>
      </c>
      <c r="H706" s="26">
        <v>45194</v>
      </c>
      <c r="I706" s="22"/>
      <c r="J706" s="22"/>
      <c r="K706" s="22">
        <v>0</v>
      </c>
      <c r="L706" s="50"/>
      <c r="M706" s="22"/>
      <c r="N706" s="22"/>
      <c r="O706" s="19" t="s">
        <v>54</v>
      </c>
      <c r="P706" s="19" t="s">
        <v>54</v>
      </c>
      <c r="Q706" s="49" t="s">
        <v>55</v>
      </c>
      <c r="R706" s="49">
        <v>16800</v>
      </c>
      <c r="S706" s="19" t="s">
        <v>145</v>
      </c>
      <c r="T706" s="19" t="s">
        <v>145</v>
      </c>
      <c r="U706" s="19" t="e">
        <v>#NAME?</v>
      </c>
      <c r="V706" s="19" t="s">
        <v>56</v>
      </c>
      <c r="W706" s="19" t="s">
        <v>57</v>
      </c>
      <c r="X706" s="22">
        <v>0</v>
      </c>
      <c r="Y706" s="23">
        <v>7</v>
      </c>
      <c r="Z706" s="22">
        <v>0</v>
      </c>
      <c r="AA706" s="22">
        <v>0</v>
      </c>
      <c r="AB706" s="22">
        <v>0</v>
      </c>
      <c r="AC706" s="22">
        <v>0</v>
      </c>
      <c r="AD706" s="22">
        <v>0</v>
      </c>
      <c r="AE706" s="22">
        <v>0</v>
      </c>
      <c r="AF706" s="19" t="s">
        <v>58</v>
      </c>
      <c r="AG706" s="22">
        <v>0</v>
      </c>
      <c r="AH706" s="22">
        <v>0</v>
      </c>
      <c r="AI706" s="19">
        <v>-45126</v>
      </c>
      <c r="AJ706" s="19">
        <v>65</v>
      </c>
      <c r="AK706" s="19">
        <v>-45194</v>
      </c>
      <c r="AL706" s="19" t="s">
        <v>15</v>
      </c>
      <c r="AM706" s="22">
        <v>0</v>
      </c>
      <c r="AN706" s="22" t="s">
        <v>4513</v>
      </c>
      <c r="AO706" s="22"/>
      <c r="AP706" s="19" t="s">
        <v>82</v>
      </c>
      <c r="AQ706" s="19" t="s">
        <v>82</v>
      </c>
      <c r="AR706" s="19" t="s">
        <v>94</v>
      </c>
      <c r="AS706" s="19" t="s">
        <v>55</v>
      </c>
      <c r="AT706" s="19" t="s">
        <v>347</v>
      </c>
      <c r="AU706" s="19" t="s">
        <v>62</v>
      </c>
      <c r="AV706" s="19" t="s">
        <v>354</v>
      </c>
      <c r="AW706" s="19" t="s">
        <v>1165</v>
      </c>
      <c r="AX706" s="19" t="s">
        <v>653</v>
      </c>
      <c r="AY706" s="19" t="s">
        <v>55</v>
      </c>
      <c r="AZ706" s="19" t="s">
        <v>3827</v>
      </c>
      <c r="BA706" s="22">
        <v>0</v>
      </c>
      <c r="BB706" s="22"/>
      <c r="BC706" s="22"/>
      <c r="BD706" s="19" t="s">
        <v>653</v>
      </c>
      <c r="BE706" s="19" t="s">
        <v>679</v>
      </c>
      <c r="BF706" s="19" t="s">
        <v>680</v>
      </c>
      <c r="BG706" s="19" t="s">
        <v>55</v>
      </c>
      <c r="BH706" s="19" t="s">
        <v>4513</v>
      </c>
      <c r="BI706" s="22" t="s">
        <v>4513</v>
      </c>
      <c r="BJ706" s="22"/>
      <c r="BK706" s="22"/>
      <c r="BL706" s="19" t="s">
        <v>4513</v>
      </c>
      <c r="BM706" s="32" t="s">
        <v>4513</v>
      </c>
      <c r="BN706" s="22" t="s">
        <v>4513</v>
      </c>
      <c r="BO706" s="19" t="s">
        <v>3885</v>
      </c>
      <c r="BP706" s="22"/>
      <c r="BQ706" s="19" t="s">
        <v>64</v>
      </c>
      <c r="BR706" s="22"/>
      <c r="BS706" s="22"/>
      <c r="BT706" s="22"/>
      <c r="BU706" s="22">
        <v>196</v>
      </c>
      <c r="BV706" s="19"/>
      <c r="BW706" s="19" t="s">
        <v>3837</v>
      </c>
      <c r="BX706" s="22"/>
      <c r="BY706" s="95" t="str">
        <f>IFERROR(
IF(OR(AZ706="anulado",AZ706="stand by"),CONCATENATE(AZ706,": ",AT706),
IF(OR(YEAR(BA706)=2022,YEAR(BA706)=2023),CONCATENATE("Se activó en ",YEAR(BA706)),
IF(AND(OR(AZ706="En proceso",AZ706="facturando"),AND(AV706="-",BA706="")),"Por revisar",
IF(BA706="",IF(AV706="NUEVAS",CONCATENATE("Estado: ",AZ706,", ",AV706),
IF(AX706=Meses!$A$3,"Por revisar",
IF(AT706="","Sin registro","En programación Frcst."))),"En programación")))),
"Error")</f>
        <v>anulado: Desistido</v>
      </c>
      <c r="BZ706" s="14" t="str">
        <f t="shared" si="30"/>
        <v/>
      </c>
      <c r="CA706" s="95" t="str">
        <f>IF(BY706="En programación Frcst.",VLOOKUP(AX706,Meses!$A$1:$H$14,3+HLOOKUP(Cronograma!AV706,Meses!$D$1:$G$2,2,FALSE),FALSE),
IF(BY706="En programación",BA706,""))</f>
        <v/>
      </c>
      <c r="CB706" s="95" t="str">
        <f t="shared" si="31"/>
        <v/>
      </c>
      <c r="CC706" s="91" t="str">
        <f>IFERROR(
(VLOOKUP(MONTH(CA706),Meses!$B$3:$C$14,2,FALSE)-DAY(CA706))/VLOOKUP(MONTH(CA706),Meses!$B$3:$C$14,2,FALSE)*CD706,
"")</f>
        <v/>
      </c>
      <c r="CD706" s="92">
        <f t="shared" si="32"/>
        <v>16800</v>
      </c>
    </row>
    <row r="707" spans="1:82" ht="63" thickBot="1" x14ac:dyDescent="0.6">
      <c r="A707" s="19" t="s">
        <v>1810</v>
      </c>
      <c r="B707" s="19" t="s">
        <v>1817</v>
      </c>
      <c r="C707" s="19" t="s">
        <v>1818</v>
      </c>
      <c r="D707" s="19" t="s">
        <v>345</v>
      </c>
      <c r="E707" s="21">
        <v>45126</v>
      </c>
      <c r="F707" s="21">
        <v>45181.708344907413</v>
      </c>
      <c r="G707" s="21">
        <v>45129</v>
      </c>
      <c r="H707" s="21">
        <v>45194</v>
      </c>
      <c r="I707" s="22"/>
      <c r="J707" s="22"/>
      <c r="K707" s="22">
        <v>0</v>
      </c>
      <c r="L707" s="50"/>
      <c r="M707" s="22"/>
      <c r="N707" s="22"/>
      <c r="O707" s="19" t="s">
        <v>54</v>
      </c>
      <c r="P707" s="19" t="s">
        <v>54</v>
      </c>
      <c r="Q707" s="49" t="s">
        <v>55</v>
      </c>
      <c r="R707" s="49">
        <v>17148</v>
      </c>
      <c r="S707" s="25" t="s">
        <v>145</v>
      </c>
      <c r="T707" s="25" t="s">
        <v>145</v>
      </c>
      <c r="U707" s="25" t="e">
        <v>#NAME?</v>
      </c>
      <c r="V707" s="25" t="s">
        <v>56</v>
      </c>
      <c r="W707" s="25" t="s">
        <v>57</v>
      </c>
      <c r="X707" s="27">
        <v>0</v>
      </c>
      <c r="Y707" s="23">
        <v>7</v>
      </c>
      <c r="Z707" s="27">
        <v>0</v>
      </c>
      <c r="AA707" s="27">
        <v>0</v>
      </c>
      <c r="AB707" s="27">
        <v>0</v>
      </c>
      <c r="AC707" s="27">
        <v>0</v>
      </c>
      <c r="AD707" s="27">
        <v>0</v>
      </c>
      <c r="AE707" s="27">
        <v>0</v>
      </c>
      <c r="AF707" s="25" t="s">
        <v>58</v>
      </c>
      <c r="AG707" s="27">
        <v>0</v>
      </c>
      <c r="AH707" s="27">
        <v>0</v>
      </c>
      <c r="AI707" s="25">
        <v>-45126</v>
      </c>
      <c r="AJ707" s="25">
        <v>65</v>
      </c>
      <c r="AK707" s="25">
        <v>-45194</v>
      </c>
      <c r="AL707" s="25" t="s">
        <v>15</v>
      </c>
      <c r="AM707" s="27">
        <v>0</v>
      </c>
      <c r="AN707" s="27" t="s">
        <v>4513</v>
      </c>
      <c r="AO707" s="27"/>
      <c r="AP707" s="25" t="s">
        <v>399</v>
      </c>
      <c r="AQ707" s="25" t="s">
        <v>399</v>
      </c>
      <c r="AR707" s="25" t="s">
        <v>94</v>
      </c>
      <c r="AS707" s="25" t="s">
        <v>55</v>
      </c>
      <c r="AT707" s="25" t="s">
        <v>347</v>
      </c>
      <c r="AU707" s="25" t="s">
        <v>62</v>
      </c>
      <c r="AV707" s="25" t="s">
        <v>354</v>
      </c>
      <c r="AW707" s="25" t="s">
        <v>1165</v>
      </c>
      <c r="AX707" s="25" t="s">
        <v>653</v>
      </c>
      <c r="AY707" s="25" t="s">
        <v>55</v>
      </c>
      <c r="AZ707" s="25" t="s">
        <v>3827</v>
      </c>
      <c r="BA707" s="27">
        <v>0</v>
      </c>
      <c r="BB707" s="27"/>
      <c r="BC707" s="27"/>
      <c r="BD707" s="25" t="s">
        <v>653</v>
      </c>
      <c r="BE707" s="25" t="s">
        <v>679</v>
      </c>
      <c r="BF707" s="25" t="s">
        <v>680</v>
      </c>
      <c r="BG707" s="25" t="s">
        <v>55</v>
      </c>
      <c r="BH707" s="25" t="s">
        <v>4513</v>
      </c>
      <c r="BI707" s="27" t="s">
        <v>4513</v>
      </c>
      <c r="BJ707" s="27"/>
      <c r="BK707" s="27"/>
      <c r="BL707" s="25" t="s">
        <v>4513</v>
      </c>
      <c r="BM707" s="36" t="s">
        <v>4513</v>
      </c>
      <c r="BN707" s="27" t="s">
        <v>4513</v>
      </c>
      <c r="BO707" s="25" t="s">
        <v>3885</v>
      </c>
      <c r="BP707" s="27"/>
      <c r="BQ707" s="25" t="s">
        <v>64</v>
      </c>
      <c r="BR707" s="27"/>
      <c r="BS707" s="27"/>
      <c r="BT707" s="27"/>
      <c r="BU707" s="27">
        <v>196</v>
      </c>
      <c r="BV707" s="25"/>
      <c r="BW707" s="25" t="s">
        <v>3837</v>
      </c>
      <c r="BX707" s="27"/>
      <c r="BY707" s="95" t="str">
        <f>IFERROR(
IF(OR(AZ707="anulado",AZ707="stand by"),CONCATENATE(AZ707,": ",AT707),
IF(OR(YEAR(BA707)=2022,YEAR(BA707)=2023),CONCATENATE("Se activó en ",YEAR(BA707)),
IF(AND(OR(AZ707="En proceso",AZ707="facturando"),AND(AV707="-",BA707="")),"Por revisar",
IF(BA707="",IF(AV707="NUEVAS",CONCATENATE("Estado: ",AZ707,", ",AV707),
IF(AX707=Meses!$A$3,"Por revisar",
IF(AT707="","Sin registro","En programación Frcst."))),"En programación")))),
"Error")</f>
        <v>anulado: Desistido</v>
      </c>
      <c r="BZ707" s="14" t="str">
        <f t="shared" ref="BZ707:BZ770" si="33">IF(BY707="Por revisar",CONCATENATE("programación de act. ",AY707,", estado: ",AZ707,", Comercializador: ",O707,", Etapa: ",AT707),"")</f>
        <v/>
      </c>
      <c r="CA707" s="95" t="str">
        <f>IF(BY707="En programación Frcst.",VLOOKUP(AX707,Meses!$A$1:$H$14,3+HLOOKUP(Cronograma!AV707,Meses!$D$1:$G$2,2,FALSE),FALSE),
IF(BY707="En programación",BA707,""))</f>
        <v/>
      </c>
      <c r="CB707" s="95" t="str">
        <f t="shared" ref="CB707:CB770" si="34">IFERROR(CONCATENATE(YEAR(CA707),"/",MONTH(CA707)),"")</f>
        <v/>
      </c>
      <c r="CC707" s="91" t="str">
        <f>IFERROR(
(VLOOKUP(MONTH(CA707),Meses!$B$3:$C$14,2,FALSE)-DAY(CA707))/VLOOKUP(MONTH(CA707),Meses!$B$3:$C$14,2,FALSE)*CD707,
"")</f>
        <v/>
      </c>
      <c r="CD707" s="92">
        <f t="shared" ref="CD707:CD770" si="35">R707</f>
        <v>17148</v>
      </c>
    </row>
    <row r="708" spans="1:82" ht="94.2" thickBot="1" x14ac:dyDescent="0.6">
      <c r="A708" s="25" t="s">
        <v>1810</v>
      </c>
      <c r="B708" s="25" t="s">
        <v>1819</v>
      </c>
      <c r="C708" s="25" t="s">
        <v>1820</v>
      </c>
      <c r="D708" s="25" t="s">
        <v>345</v>
      </c>
      <c r="E708" s="26">
        <v>45126</v>
      </c>
      <c r="F708" s="26">
        <v>45181.390057870369</v>
      </c>
      <c r="G708" s="26">
        <v>45129</v>
      </c>
      <c r="H708" s="26">
        <v>45194</v>
      </c>
      <c r="I708" s="22"/>
      <c r="J708" s="22"/>
      <c r="K708" s="22">
        <v>0</v>
      </c>
      <c r="L708" s="50"/>
      <c r="M708" s="22"/>
      <c r="N708" s="22"/>
      <c r="O708" s="19" t="s">
        <v>54</v>
      </c>
      <c r="P708" s="19" t="s">
        <v>54</v>
      </c>
      <c r="Q708" s="49" t="s">
        <v>55</v>
      </c>
      <c r="R708" s="49">
        <v>17200</v>
      </c>
      <c r="S708" s="19" t="s">
        <v>145</v>
      </c>
      <c r="T708" s="19" t="s">
        <v>145</v>
      </c>
      <c r="U708" s="19" t="e">
        <v>#NAME?</v>
      </c>
      <c r="V708" s="19" t="s">
        <v>56</v>
      </c>
      <c r="W708" s="19" t="s">
        <v>57</v>
      </c>
      <c r="X708" s="22">
        <v>0</v>
      </c>
      <c r="Y708" s="23">
        <v>7</v>
      </c>
      <c r="Z708" s="22">
        <v>0</v>
      </c>
      <c r="AA708" s="22">
        <v>0</v>
      </c>
      <c r="AB708" s="22">
        <v>0</v>
      </c>
      <c r="AC708" s="22">
        <v>0</v>
      </c>
      <c r="AD708" s="22">
        <v>0</v>
      </c>
      <c r="AE708" s="22">
        <v>0</v>
      </c>
      <c r="AF708" s="19" t="s">
        <v>58</v>
      </c>
      <c r="AG708" s="22">
        <v>0</v>
      </c>
      <c r="AH708" s="22">
        <v>0</v>
      </c>
      <c r="AI708" s="19">
        <v>-45126</v>
      </c>
      <c r="AJ708" s="19">
        <v>65</v>
      </c>
      <c r="AK708" s="19">
        <v>-45194</v>
      </c>
      <c r="AL708" s="19" t="s">
        <v>15</v>
      </c>
      <c r="AM708" s="22">
        <v>0</v>
      </c>
      <c r="AN708" s="22" t="s">
        <v>4513</v>
      </c>
      <c r="AO708" s="22"/>
      <c r="AP708" s="19" t="s">
        <v>82</v>
      </c>
      <c r="AQ708" s="19" t="s">
        <v>82</v>
      </c>
      <c r="AR708" s="19" t="s">
        <v>94</v>
      </c>
      <c r="AS708" s="19" t="s">
        <v>55</v>
      </c>
      <c r="AT708" s="19" t="s">
        <v>347</v>
      </c>
      <c r="AU708" s="19" t="s">
        <v>62</v>
      </c>
      <c r="AV708" s="19" t="s">
        <v>354</v>
      </c>
      <c r="AW708" s="19" t="s">
        <v>1165</v>
      </c>
      <c r="AX708" s="19" t="s">
        <v>653</v>
      </c>
      <c r="AY708" s="19" t="s">
        <v>55</v>
      </c>
      <c r="AZ708" s="19" t="s">
        <v>3827</v>
      </c>
      <c r="BA708" s="22">
        <v>0</v>
      </c>
      <c r="BB708" s="22"/>
      <c r="BC708" s="22"/>
      <c r="BD708" s="19" t="s">
        <v>653</v>
      </c>
      <c r="BE708" s="19" t="s">
        <v>679</v>
      </c>
      <c r="BF708" s="19" t="s">
        <v>680</v>
      </c>
      <c r="BG708" s="19" t="s">
        <v>55</v>
      </c>
      <c r="BH708" s="19" t="s">
        <v>4513</v>
      </c>
      <c r="BI708" s="22" t="s">
        <v>4513</v>
      </c>
      <c r="BJ708" s="22"/>
      <c r="BK708" s="22"/>
      <c r="BL708" s="19" t="s">
        <v>4513</v>
      </c>
      <c r="BM708" s="32" t="s">
        <v>4513</v>
      </c>
      <c r="BN708" s="22" t="s">
        <v>4513</v>
      </c>
      <c r="BO708" s="19" t="s">
        <v>3885</v>
      </c>
      <c r="BP708" s="22"/>
      <c r="BQ708" s="19" t="s">
        <v>64</v>
      </c>
      <c r="BR708" s="22"/>
      <c r="BS708" s="22"/>
      <c r="BT708" s="22"/>
      <c r="BU708" s="22">
        <v>196</v>
      </c>
      <c r="BV708" s="19"/>
      <c r="BW708" s="19" t="s">
        <v>3837</v>
      </c>
      <c r="BX708" s="22"/>
      <c r="BY708" s="95" t="str">
        <f>IFERROR(
IF(OR(AZ708="anulado",AZ708="stand by"),CONCATENATE(AZ708,": ",AT708),
IF(OR(YEAR(BA708)=2022,YEAR(BA708)=2023),CONCATENATE("Se activó en ",YEAR(BA708)),
IF(AND(OR(AZ708="En proceso",AZ708="facturando"),AND(AV708="-",BA708="")),"Por revisar",
IF(BA708="",IF(AV708="NUEVAS",CONCATENATE("Estado: ",AZ708,", ",AV708),
IF(AX708=Meses!$A$3,"Por revisar",
IF(AT708="","Sin registro","En programación Frcst."))),"En programación")))),
"Error")</f>
        <v>anulado: Desistido</v>
      </c>
      <c r="BZ708" s="14" t="str">
        <f t="shared" si="33"/>
        <v/>
      </c>
      <c r="CA708" s="95" t="str">
        <f>IF(BY708="En programación Frcst.",VLOOKUP(AX708,Meses!$A$1:$H$14,3+HLOOKUP(Cronograma!AV708,Meses!$D$1:$G$2,2,FALSE),FALSE),
IF(BY708="En programación",BA708,""))</f>
        <v/>
      </c>
      <c r="CB708" s="95" t="str">
        <f t="shared" si="34"/>
        <v/>
      </c>
      <c r="CC708" s="91" t="str">
        <f>IFERROR(
(VLOOKUP(MONTH(CA708),Meses!$B$3:$C$14,2,FALSE)-DAY(CA708))/VLOOKUP(MONTH(CA708),Meses!$B$3:$C$14,2,FALSE)*CD708,
"")</f>
        <v/>
      </c>
      <c r="CD708" s="92">
        <f t="shared" si="35"/>
        <v>17200</v>
      </c>
    </row>
    <row r="709" spans="1:82" ht="94.2" thickBot="1" x14ac:dyDescent="0.6">
      <c r="A709" s="19" t="s">
        <v>1810</v>
      </c>
      <c r="B709" s="19" t="s">
        <v>1821</v>
      </c>
      <c r="C709" s="19" t="s">
        <v>1822</v>
      </c>
      <c r="D709" s="19" t="s">
        <v>345</v>
      </c>
      <c r="E709" s="21">
        <v>45126</v>
      </c>
      <c r="F709" s="21">
        <v>45181.52611111111</v>
      </c>
      <c r="G709" s="21">
        <v>45129</v>
      </c>
      <c r="H709" s="21">
        <v>45194</v>
      </c>
      <c r="I709" s="22"/>
      <c r="J709" s="22"/>
      <c r="K709" s="22">
        <v>0</v>
      </c>
      <c r="L709" s="50"/>
      <c r="M709" s="22"/>
      <c r="N709" s="22"/>
      <c r="O709" s="19" t="s">
        <v>54</v>
      </c>
      <c r="P709" s="19" t="s">
        <v>54</v>
      </c>
      <c r="Q709" s="49" t="s">
        <v>55</v>
      </c>
      <c r="R709" s="49">
        <v>17268</v>
      </c>
      <c r="S709" s="25" t="s">
        <v>145</v>
      </c>
      <c r="T709" s="25" t="s">
        <v>145</v>
      </c>
      <c r="U709" s="25" t="e">
        <v>#NAME?</v>
      </c>
      <c r="V709" s="25" t="s">
        <v>56</v>
      </c>
      <c r="W709" s="25" t="s">
        <v>57</v>
      </c>
      <c r="X709" s="27">
        <v>0</v>
      </c>
      <c r="Y709" s="23">
        <v>7</v>
      </c>
      <c r="Z709" s="27">
        <v>0</v>
      </c>
      <c r="AA709" s="27">
        <v>0</v>
      </c>
      <c r="AB709" s="27">
        <v>0</v>
      </c>
      <c r="AC709" s="27">
        <v>0</v>
      </c>
      <c r="AD709" s="27">
        <v>0</v>
      </c>
      <c r="AE709" s="27">
        <v>0</v>
      </c>
      <c r="AF709" s="25" t="s">
        <v>58</v>
      </c>
      <c r="AG709" s="27">
        <v>0</v>
      </c>
      <c r="AH709" s="27">
        <v>0</v>
      </c>
      <c r="AI709" s="25">
        <v>-45126</v>
      </c>
      <c r="AJ709" s="25">
        <v>65</v>
      </c>
      <c r="AK709" s="25">
        <v>-45194</v>
      </c>
      <c r="AL709" s="25" t="s">
        <v>15</v>
      </c>
      <c r="AM709" s="27">
        <v>0</v>
      </c>
      <c r="AN709" s="27" t="s">
        <v>4513</v>
      </c>
      <c r="AO709" s="27"/>
      <c r="AP709" s="25" t="s">
        <v>82</v>
      </c>
      <c r="AQ709" s="25" t="s">
        <v>82</v>
      </c>
      <c r="AR709" s="25" t="s">
        <v>94</v>
      </c>
      <c r="AS709" s="25" t="s">
        <v>55</v>
      </c>
      <c r="AT709" s="25" t="s">
        <v>347</v>
      </c>
      <c r="AU709" s="25" t="s">
        <v>62</v>
      </c>
      <c r="AV709" s="25" t="s">
        <v>354</v>
      </c>
      <c r="AW709" s="25" t="s">
        <v>1165</v>
      </c>
      <c r="AX709" s="25" t="s">
        <v>653</v>
      </c>
      <c r="AY709" s="25" t="s">
        <v>55</v>
      </c>
      <c r="AZ709" s="25" t="s">
        <v>3827</v>
      </c>
      <c r="BA709" s="27">
        <v>0</v>
      </c>
      <c r="BB709" s="27"/>
      <c r="BC709" s="27"/>
      <c r="BD709" s="25" t="s">
        <v>653</v>
      </c>
      <c r="BE709" s="25" t="s">
        <v>679</v>
      </c>
      <c r="BF709" s="25" t="s">
        <v>680</v>
      </c>
      <c r="BG709" s="25" t="s">
        <v>55</v>
      </c>
      <c r="BH709" s="25" t="s">
        <v>4513</v>
      </c>
      <c r="BI709" s="27" t="s">
        <v>4513</v>
      </c>
      <c r="BJ709" s="27"/>
      <c r="BK709" s="27"/>
      <c r="BL709" s="25" t="s">
        <v>4513</v>
      </c>
      <c r="BM709" s="36" t="s">
        <v>4513</v>
      </c>
      <c r="BN709" s="27" t="s">
        <v>4513</v>
      </c>
      <c r="BO709" s="25" t="s">
        <v>3885</v>
      </c>
      <c r="BP709" s="27"/>
      <c r="BQ709" s="25" t="s">
        <v>64</v>
      </c>
      <c r="BR709" s="27"/>
      <c r="BS709" s="27"/>
      <c r="BT709" s="27"/>
      <c r="BU709" s="27">
        <v>196</v>
      </c>
      <c r="BV709" s="25"/>
      <c r="BW709" s="25" t="s">
        <v>3837</v>
      </c>
      <c r="BX709" s="27"/>
      <c r="BY709" s="95" t="str">
        <f>IFERROR(
IF(OR(AZ709="anulado",AZ709="stand by"),CONCATENATE(AZ709,": ",AT709),
IF(OR(YEAR(BA709)=2022,YEAR(BA709)=2023),CONCATENATE("Se activó en ",YEAR(BA709)),
IF(AND(OR(AZ709="En proceso",AZ709="facturando"),AND(AV709="-",BA709="")),"Por revisar",
IF(BA709="",IF(AV709="NUEVAS",CONCATENATE("Estado: ",AZ709,", ",AV709),
IF(AX709=Meses!$A$3,"Por revisar",
IF(AT709="","Sin registro","En programación Frcst."))),"En programación")))),
"Error")</f>
        <v>anulado: Desistido</v>
      </c>
      <c r="BZ709" s="14" t="str">
        <f t="shared" si="33"/>
        <v/>
      </c>
      <c r="CA709" s="95" t="str">
        <f>IF(BY709="En programación Frcst.",VLOOKUP(AX709,Meses!$A$1:$H$14,3+HLOOKUP(Cronograma!AV709,Meses!$D$1:$G$2,2,FALSE),FALSE),
IF(BY709="En programación",BA709,""))</f>
        <v/>
      </c>
      <c r="CB709" s="95" t="str">
        <f t="shared" si="34"/>
        <v/>
      </c>
      <c r="CC709" s="91" t="str">
        <f>IFERROR(
(VLOOKUP(MONTH(CA709),Meses!$B$3:$C$14,2,FALSE)-DAY(CA709))/VLOOKUP(MONTH(CA709),Meses!$B$3:$C$14,2,FALSE)*CD709,
"")</f>
        <v/>
      </c>
      <c r="CD709" s="92">
        <f t="shared" si="35"/>
        <v>17268</v>
      </c>
    </row>
    <row r="710" spans="1:82" ht="94.2" thickBot="1" x14ac:dyDescent="0.6">
      <c r="A710" s="25" t="s">
        <v>1810</v>
      </c>
      <c r="B710" s="25" t="s">
        <v>1823</v>
      </c>
      <c r="C710" s="25" t="s">
        <v>1824</v>
      </c>
      <c r="D710" s="25" t="s">
        <v>345</v>
      </c>
      <c r="E710" s="26">
        <v>45126</v>
      </c>
      <c r="F710" s="26">
        <v>45181.680254629631</v>
      </c>
      <c r="G710" s="26">
        <v>45129</v>
      </c>
      <c r="H710" s="26">
        <v>45194</v>
      </c>
      <c r="I710" s="22"/>
      <c r="J710" s="22"/>
      <c r="K710" s="22">
        <v>0</v>
      </c>
      <c r="L710" s="50"/>
      <c r="M710" s="22"/>
      <c r="N710" s="22"/>
      <c r="O710" s="19" t="s">
        <v>54</v>
      </c>
      <c r="P710" s="19" t="s">
        <v>54</v>
      </c>
      <c r="Q710" s="49" t="s">
        <v>55</v>
      </c>
      <c r="R710" s="49">
        <v>18640</v>
      </c>
      <c r="S710" s="19" t="s">
        <v>145</v>
      </c>
      <c r="T710" s="19" t="s">
        <v>145</v>
      </c>
      <c r="U710" s="19" t="e">
        <v>#NAME?</v>
      </c>
      <c r="V710" s="19" t="s">
        <v>56</v>
      </c>
      <c r="W710" s="19" t="s">
        <v>57</v>
      </c>
      <c r="X710" s="22">
        <v>0</v>
      </c>
      <c r="Y710" s="23">
        <v>7</v>
      </c>
      <c r="Z710" s="22">
        <v>0</v>
      </c>
      <c r="AA710" s="22">
        <v>0</v>
      </c>
      <c r="AB710" s="22">
        <v>0</v>
      </c>
      <c r="AC710" s="22">
        <v>0</v>
      </c>
      <c r="AD710" s="22">
        <v>0</v>
      </c>
      <c r="AE710" s="22">
        <v>0</v>
      </c>
      <c r="AF710" s="19" t="s">
        <v>58</v>
      </c>
      <c r="AG710" s="22">
        <v>0</v>
      </c>
      <c r="AH710" s="22">
        <v>0</v>
      </c>
      <c r="AI710" s="19">
        <v>-45126</v>
      </c>
      <c r="AJ710" s="19">
        <v>65</v>
      </c>
      <c r="AK710" s="19">
        <v>-45194</v>
      </c>
      <c r="AL710" s="19" t="s">
        <v>15</v>
      </c>
      <c r="AM710" s="22">
        <v>0</v>
      </c>
      <c r="AN710" s="22" t="s">
        <v>4513</v>
      </c>
      <c r="AO710" s="22"/>
      <c r="AP710" s="19" t="s">
        <v>82</v>
      </c>
      <c r="AQ710" s="19" t="s">
        <v>82</v>
      </c>
      <c r="AR710" s="19" t="s">
        <v>237</v>
      </c>
      <c r="AS710" s="19" t="s">
        <v>55</v>
      </c>
      <c r="AT710" s="19" t="s">
        <v>347</v>
      </c>
      <c r="AU710" s="19" t="s">
        <v>62</v>
      </c>
      <c r="AV710" s="19" t="s">
        <v>354</v>
      </c>
      <c r="AW710" s="19" t="s">
        <v>1165</v>
      </c>
      <c r="AX710" s="19" t="s">
        <v>653</v>
      </c>
      <c r="AY710" s="19" t="s">
        <v>55</v>
      </c>
      <c r="AZ710" s="19" t="s">
        <v>3827</v>
      </c>
      <c r="BA710" s="22">
        <v>0</v>
      </c>
      <c r="BB710" s="22"/>
      <c r="BC710" s="22"/>
      <c r="BD710" s="19" t="s">
        <v>653</v>
      </c>
      <c r="BE710" s="19" t="s">
        <v>679</v>
      </c>
      <c r="BF710" s="19" t="s">
        <v>680</v>
      </c>
      <c r="BG710" s="19" t="s">
        <v>55</v>
      </c>
      <c r="BH710" s="19" t="s">
        <v>4513</v>
      </c>
      <c r="BI710" s="22" t="s">
        <v>4513</v>
      </c>
      <c r="BJ710" s="22"/>
      <c r="BK710" s="22"/>
      <c r="BL710" s="19" t="s">
        <v>4513</v>
      </c>
      <c r="BM710" s="32" t="s">
        <v>4513</v>
      </c>
      <c r="BN710" s="22" t="s">
        <v>4513</v>
      </c>
      <c r="BO710" s="19" t="s">
        <v>3885</v>
      </c>
      <c r="BP710" s="22"/>
      <c r="BQ710" s="19" t="s">
        <v>64</v>
      </c>
      <c r="BR710" s="22"/>
      <c r="BS710" s="22"/>
      <c r="BT710" s="22"/>
      <c r="BU710" s="22">
        <v>196</v>
      </c>
      <c r="BV710" s="19"/>
      <c r="BW710" s="19" t="s">
        <v>3837</v>
      </c>
      <c r="BX710" s="22"/>
      <c r="BY710" s="95" t="str">
        <f>IFERROR(
IF(OR(AZ710="anulado",AZ710="stand by"),CONCATENATE(AZ710,": ",AT710),
IF(OR(YEAR(BA710)=2022,YEAR(BA710)=2023),CONCATENATE("Se activó en ",YEAR(BA710)),
IF(AND(OR(AZ710="En proceso",AZ710="facturando"),AND(AV710="-",BA710="")),"Por revisar",
IF(BA710="",IF(AV710="NUEVAS",CONCATENATE("Estado: ",AZ710,", ",AV710),
IF(AX710=Meses!$A$3,"Por revisar",
IF(AT710="","Sin registro","En programación Frcst."))),"En programación")))),
"Error")</f>
        <v>anulado: Desistido</v>
      </c>
      <c r="BZ710" s="14" t="str">
        <f t="shared" si="33"/>
        <v/>
      </c>
      <c r="CA710" s="95" t="str">
        <f>IF(BY710="En programación Frcst.",VLOOKUP(AX710,Meses!$A$1:$H$14,3+HLOOKUP(Cronograma!AV710,Meses!$D$1:$G$2,2,FALSE),FALSE),
IF(BY710="En programación",BA710,""))</f>
        <v/>
      </c>
      <c r="CB710" s="95" t="str">
        <f t="shared" si="34"/>
        <v/>
      </c>
      <c r="CC710" s="91" t="str">
        <f>IFERROR(
(VLOOKUP(MONTH(CA710),Meses!$B$3:$C$14,2,FALSE)-DAY(CA710))/VLOOKUP(MONTH(CA710),Meses!$B$3:$C$14,2,FALSE)*CD710,
"")</f>
        <v/>
      </c>
      <c r="CD710" s="92">
        <f t="shared" si="35"/>
        <v>18640</v>
      </c>
    </row>
    <row r="711" spans="1:82" ht="94.2" thickBot="1" x14ac:dyDescent="0.6">
      <c r="A711" s="19" t="s">
        <v>1810</v>
      </c>
      <c r="B711" s="19" t="s">
        <v>1825</v>
      </c>
      <c r="C711" s="19" t="s">
        <v>1826</v>
      </c>
      <c r="D711" s="19" t="s">
        <v>345</v>
      </c>
      <c r="E711" s="21">
        <v>45126</v>
      </c>
      <c r="F711" s="21">
        <v>45181.683298611111</v>
      </c>
      <c r="G711" s="21">
        <v>45129</v>
      </c>
      <c r="H711" s="21">
        <v>45194</v>
      </c>
      <c r="I711" s="22"/>
      <c r="J711" s="22"/>
      <c r="K711" s="22">
        <v>0</v>
      </c>
      <c r="L711" s="50"/>
      <c r="M711" s="22"/>
      <c r="N711" s="22"/>
      <c r="O711" s="19" t="s">
        <v>54</v>
      </c>
      <c r="P711" s="19" t="s">
        <v>54</v>
      </c>
      <c r="Q711" s="49" t="s">
        <v>55</v>
      </c>
      <c r="R711" s="49">
        <v>20640</v>
      </c>
      <c r="S711" s="25" t="s">
        <v>145</v>
      </c>
      <c r="T711" s="25" t="s">
        <v>145</v>
      </c>
      <c r="U711" s="25" t="e">
        <v>#NAME?</v>
      </c>
      <c r="V711" s="25" t="s">
        <v>56</v>
      </c>
      <c r="W711" s="25" t="s">
        <v>57</v>
      </c>
      <c r="X711" s="27">
        <v>0</v>
      </c>
      <c r="Y711" s="23">
        <v>7</v>
      </c>
      <c r="Z711" s="27">
        <v>0</v>
      </c>
      <c r="AA711" s="27">
        <v>0</v>
      </c>
      <c r="AB711" s="27">
        <v>0</v>
      </c>
      <c r="AC711" s="27">
        <v>0</v>
      </c>
      <c r="AD711" s="27">
        <v>0</v>
      </c>
      <c r="AE711" s="27">
        <v>0</v>
      </c>
      <c r="AF711" s="25" t="s">
        <v>58</v>
      </c>
      <c r="AG711" s="27">
        <v>0</v>
      </c>
      <c r="AH711" s="27">
        <v>0</v>
      </c>
      <c r="AI711" s="25">
        <v>-45126</v>
      </c>
      <c r="AJ711" s="25">
        <v>65</v>
      </c>
      <c r="AK711" s="25">
        <v>-45194</v>
      </c>
      <c r="AL711" s="25" t="s">
        <v>15</v>
      </c>
      <c r="AM711" s="27">
        <v>0</v>
      </c>
      <c r="AN711" s="27" t="s">
        <v>4513</v>
      </c>
      <c r="AO711" s="27"/>
      <c r="AP711" s="25" t="s">
        <v>82</v>
      </c>
      <c r="AQ711" s="25" t="s">
        <v>82</v>
      </c>
      <c r="AR711" s="25" t="s">
        <v>237</v>
      </c>
      <c r="AS711" s="25" t="s">
        <v>55</v>
      </c>
      <c r="AT711" s="25" t="s">
        <v>347</v>
      </c>
      <c r="AU711" s="25" t="s">
        <v>62</v>
      </c>
      <c r="AV711" s="25" t="s">
        <v>354</v>
      </c>
      <c r="AW711" s="25" t="s">
        <v>1165</v>
      </c>
      <c r="AX711" s="25" t="s">
        <v>653</v>
      </c>
      <c r="AY711" s="25" t="s">
        <v>55</v>
      </c>
      <c r="AZ711" s="25" t="s">
        <v>3827</v>
      </c>
      <c r="BA711" s="27">
        <v>0</v>
      </c>
      <c r="BB711" s="27"/>
      <c r="BC711" s="27"/>
      <c r="BD711" s="25" t="s">
        <v>653</v>
      </c>
      <c r="BE711" s="25" t="s">
        <v>679</v>
      </c>
      <c r="BF711" s="25" t="s">
        <v>680</v>
      </c>
      <c r="BG711" s="25" t="s">
        <v>55</v>
      </c>
      <c r="BH711" s="25" t="s">
        <v>4513</v>
      </c>
      <c r="BI711" s="27" t="s">
        <v>4513</v>
      </c>
      <c r="BJ711" s="27"/>
      <c r="BK711" s="27"/>
      <c r="BL711" s="25" t="s">
        <v>4513</v>
      </c>
      <c r="BM711" s="36" t="s">
        <v>4513</v>
      </c>
      <c r="BN711" s="27" t="s">
        <v>4513</v>
      </c>
      <c r="BO711" s="25" t="s">
        <v>3885</v>
      </c>
      <c r="BP711" s="27"/>
      <c r="BQ711" s="25" t="s">
        <v>64</v>
      </c>
      <c r="BR711" s="27"/>
      <c r="BS711" s="27"/>
      <c r="BT711" s="27"/>
      <c r="BU711" s="27">
        <v>196</v>
      </c>
      <c r="BV711" s="25"/>
      <c r="BW711" s="25" t="s">
        <v>3837</v>
      </c>
      <c r="BX711" s="27"/>
      <c r="BY711" s="95" t="str">
        <f>IFERROR(
IF(OR(AZ711="anulado",AZ711="stand by"),CONCATENATE(AZ711,": ",AT711),
IF(OR(YEAR(BA711)=2022,YEAR(BA711)=2023),CONCATENATE("Se activó en ",YEAR(BA711)),
IF(AND(OR(AZ711="En proceso",AZ711="facturando"),AND(AV711="-",BA711="")),"Por revisar",
IF(BA711="",IF(AV711="NUEVAS",CONCATENATE("Estado: ",AZ711,", ",AV711),
IF(AX711=Meses!$A$3,"Por revisar",
IF(AT711="","Sin registro","En programación Frcst."))),"En programación")))),
"Error")</f>
        <v>anulado: Desistido</v>
      </c>
      <c r="BZ711" s="14" t="str">
        <f t="shared" si="33"/>
        <v/>
      </c>
      <c r="CA711" s="95" t="str">
        <f>IF(BY711="En programación Frcst.",VLOOKUP(AX711,Meses!$A$1:$H$14,3+HLOOKUP(Cronograma!AV711,Meses!$D$1:$G$2,2,FALSE),FALSE),
IF(BY711="En programación",BA711,""))</f>
        <v/>
      </c>
      <c r="CB711" s="95" t="str">
        <f t="shared" si="34"/>
        <v/>
      </c>
      <c r="CC711" s="91" t="str">
        <f>IFERROR(
(VLOOKUP(MONTH(CA711),Meses!$B$3:$C$14,2,FALSE)-DAY(CA711))/VLOOKUP(MONTH(CA711),Meses!$B$3:$C$14,2,FALSE)*CD711,
"")</f>
        <v/>
      </c>
      <c r="CD711" s="92">
        <f t="shared" si="35"/>
        <v>20640</v>
      </c>
    </row>
    <row r="712" spans="1:82" ht="63" thickBot="1" x14ac:dyDescent="0.6">
      <c r="A712" s="25" t="s">
        <v>1810</v>
      </c>
      <c r="B712" s="25" t="s">
        <v>1827</v>
      </c>
      <c r="C712" s="25" t="s">
        <v>1828</v>
      </c>
      <c r="D712" s="25" t="s">
        <v>345</v>
      </c>
      <c r="E712" s="26">
        <v>45126</v>
      </c>
      <c r="F712" s="26">
        <v>45181.376168981478</v>
      </c>
      <c r="G712" s="26">
        <v>45129</v>
      </c>
      <c r="H712" s="26">
        <v>45194</v>
      </c>
      <c r="I712" s="22"/>
      <c r="J712" s="22"/>
      <c r="K712" s="22">
        <v>0</v>
      </c>
      <c r="L712" s="50"/>
      <c r="M712" s="22"/>
      <c r="N712" s="22"/>
      <c r="O712" s="19" t="s">
        <v>54</v>
      </c>
      <c r="P712" s="19" t="s">
        <v>54</v>
      </c>
      <c r="Q712" s="49" t="s">
        <v>55</v>
      </c>
      <c r="R712" s="49">
        <v>20720</v>
      </c>
      <c r="S712" s="19" t="s">
        <v>145</v>
      </c>
      <c r="T712" s="19" t="s">
        <v>145</v>
      </c>
      <c r="U712" s="19" t="e">
        <v>#NAME?</v>
      </c>
      <c r="V712" s="19" t="s">
        <v>56</v>
      </c>
      <c r="W712" s="19" t="s">
        <v>57</v>
      </c>
      <c r="X712" s="22">
        <v>0</v>
      </c>
      <c r="Y712" s="23">
        <v>7</v>
      </c>
      <c r="Z712" s="22">
        <v>0</v>
      </c>
      <c r="AA712" s="22">
        <v>0</v>
      </c>
      <c r="AB712" s="22">
        <v>0</v>
      </c>
      <c r="AC712" s="22">
        <v>0</v>
      </c>
      <c r="AD712" s="22">
        <v>0</v>
      </c>
      <c r="AE712" s="22">
        <v>0</v>
      </c>
      <c r="AF712" s="19" t="s">
        <v>58</v>
      </c>
      <c r="AG712" s="22">
        <v>0</v>
      </c>
      <c r="AH712" s="22">
        <v>0</v>
      </c>
      <c r="AI712" s="19">
        <v>-45126</v>
      </c>
      <c r="AJ712" s="19">
        <v>65</v>
      </c>
      <c r="AK712" s="19">
        <v>-45194</v>
      </c>
      <c r="AL712" s="19" t="s">
        <v>15</v>
      </c>
      <c r="AM712" s="22">
        <v>0</v>
      </c>
      <c r="AN712" s="22" t="s">
        <v>4513</v>
      </c>
      <c r="AO712" s="22"/>
      <c r="AP712" s="19" t="s">
        <v>399</v>
      </c>
      <c r="AQ712" s="19" t="s">
        <v>399</v>
      </c>
      <c r="AR712" s="19" t="s">
        <v>237</v>
      </c>
      <c r="AS712" s="19" t="s">
        <v>55</v>
      </c>
      <c r="AT712" s="19" t="s">
        <v>347</v>
      </c>
      <c r="AU712" s="19" t="s">
        <v>62</v>
      </c>
      <c r="AV712" s="19" t="s">
        <v>354</v>
      </c>
      <c r="AW712" s="19" t="s">
        <v>1165</v>
      </c>
      <c r="AX712" s="19" t="s">
        <v>653</v>
      </c>
      <c r="AY712" s="19" t="s">
        <v>55</v>
      </c>
      <c r="AZ712" s="19" t="s">
        <v>3827</v>
      </c>
      <c r="BA712" s="22">
        <v>0</v>
      </c>
      <c r="BB712" s="22"/>
      <c r="BC712" s="22"/>
      <c r="BD712" s="19" t="s">
        <v>653</v>
      </c>
      <c r="BE712" s="19" t="s">
        <v>679</v>
      </c>
      <c r="BF712" s="19" t="s">
        <v>680</v>
      </c>
      <c r="BG712" s="19" t="s">
        <v>55</v>
      </c>
      <c r="BH712" s="19" t="s">
        <v>4513</v>
      </c>
      <c r="BI712" s="22" t="s">
        <v>4513</v>
      </c>
      <c r="BJ712" s="22"/>
      <c r="BK712" s="22"/>
      <c r="BL712" s="19" t="s">
        <v>4513</v>
      </c>
      <c r="BM712" s="32" t="s">
        <v>4513</v>
      </c>
      <c r="BN712" s="22" t="s">
        <v>4513</v>
      </c>
      <c r="BO712" s="19" t="s">
        <v>3885</v>
      </c>
      <c r="BP712" s="22"/>
      <c r="BQ712" s="19" t="s">
        <v>64</v>
      </c>
      <c r="BR712" s="22"/>
      <c r="BS712" s="22"/>
      <c r="BT712" s="22"/>
      <c r="BU712" s="22">
        <v>196</v>
      </c>
      <c r="BV712" s="19"/>
      <c r="BW712" s="19" t="s">
        <v>3837</v>
      </c>
      <c r="BX712" s="22"/>
      <c r="BY712" s="95" t="str">
        <f>IFERROR(
IF(OR(AZ712="anulado",AZ712="stand by"),CONCATENATE(AZ712,": ",AT712),
IF(OR(YEAR(BA712)=2022,YEAR(BA712)=2023),CONCATENATE("Se activó en ",YEAR(BA712)),
IF(AND(OR(AZ712="En proceso",AZ712="facturando"),AND(AV712="-",BA712="")),"Por revisar",
IF(BA712="",IF(AV712="NUEVAS",CONCATENATE("Estado: ",AZ712,", ",AV712),
IF(AX712=Meses!$A$3,"Por revisar",
IF(AT712="","Sin registro","En programación Frcst."))),"En programación")))),
"Error")</f>
        <v>anulado: Desistido</v>
      </c>
      <c r="BZ712" s="14" t="str">
        <f t="shared" si="33"/>
        <v/>
      </c>
      <c r="CA712" s="95" t="str">
        <f>IF(BY712="En programación Frcst.",VLOOKUP(AX712,Meses!$A$1:$H$14,3+HLOOKUP(Cronograma!AV712,Meses!$D$1:$G$2,2,FALSE),FALSE),
IF(BY712="En programación",BA712,""))</f>
        <v/>
      </c>
      <c r="CB712" s="95" t="str">
        <f t="shared" si="34"/>
        <v/>
      </c>
      <c r="CC712" s="91" t="str">
        <f>IFERROR(
(VLOOKUP(MONTH(CA712),Meses!$B$3:$C$14,2,FALSE)-DAY(CA712))/VLOOKUP(MONTH(CA712),Meses!$B$3:$C$14,2,FALSE)*CD712,
"")</f>
        <v/>
      </c>
      <c r="CD712" s="92">
        <f t="shared" si="35"/>
        <v>20720</v>
      </c>
    </row>
    <row r="713" spans="1:82" ht="78.599999999999994" thickBot="1" x14ac:dyDescent="0.6">
      <c r="A713" s="19" t="s">
        <v>1810</v>
      </c>
      <c r="B713" s="19" t="s">
        <v>1829</v>
      </c>
      <c r="C713" s="19" t="s">
        <v>1830</v>
      </c>
      <c r="D713" s="19" t="s">
        <v>345</v>
      </c>
      <c r="E713" s="21">
        <v>45126</v>
      </c>
      <c r="F713" s="21">
        <v>45181.688773148147</v>
      </c>
      <c r="G713" s="21">
        <v>45129</v>
      </c>
      <c r="H713" s="21">
        <v>45194</v>
      </c>
      <c r="I713" s="22"/>
      <c r="J713" s="22"/>
      <c r="K713" s="22">
        <v>0</v>
      </c>
      <c r="L713" s="50"/>
      <c r="M713" s="22"/>
      <c r="N713" s="22"/>
      <c r="O713" s="19" t="s">
        <v>54</v>
      </c>
      <c r="P713" s="19" t="s">
        <v>54</v>
      </c>
      <c r="Q713" s="49" t="s">
        <v>55</v>
      </c>
      <c r="R713" s="49">
        <v>20960</v>
      </c>
      <c r="S713" s="25" t="s">
        <v>145</v>
      </c>
      <c r="T713" s="25" t="s">
        <v>145</v>
      </c>
      <c r="U713" s="25" t="e">
        <v>#NAME?</v>
      </c>
      <c r="V713" s="25" t="s">
        <v>56</v>
      </c>
      <c r="W713" s="25" t="s">
        <v>57</v>
      </c>
      <c r="X713" s="27">
        <v>0</v>
      </c>
      <c r="Y713" s="23">
        <v>7</v>
      </c>
      <c r="Z713" s="27">
        <v>0</v>
      </c>
      <c r="AA713" s="27">
        <v>0</v>
      </c>
      <c r="AB713" s="27">
        <v>0</v>
      </c>
      <c r="AC713" s="27">
        <v>0</v>
      </c>
      <c r="AD713" s="27">
        <v>0</v>
      </c>
      <c r="AE713" s="27">
        <v>0</v>
      </c>
      <c r="AF713" s="25" t="s">
        <v>58</v>
      </c>
      <c r="AG713" s="27">
        <v>0</v>
      </c>
      <c r="AH713" s="27">
        <v>0</v>
      </c>
      <c r="AI713" s="25">
        <v>-45126</v>
      </c>
      <c r="AJ713" s="25">
        <v>65</v>
      </c>
      <c r="AK713" s="25">
        <v>-45194</v>
      </c>
      <c r="AL713" s="25" t="s">
        <v>15</v>
      </c>
      <c r="AM713" s="27">
        <v>0</v>
      </c>
      <c r="AN713" s="27" t="s">
        <v>4513</v>
      </c>
      <c r="AO713" s="27"/>
      <c r="AP713" s="25" t="s">
        <v>82</v>
      </c>
      <c r="AQ713" s="25" t="s">
        <v>82</v>
      </c>
      <c r="AR713" s="25" t="s">
        <v>237</v>
      </c>
      <c r="AS713" s="25" t="s">
        <v>55</v>
      </c>
      <c r="AT713" s="25" t="s">
        <v>347</v>
      </c>
      <c r="AU713" s="25" t="s">
        <v>62</v>
      </c>
      <c r="AV713" s="25" t="s">
        <v>354</v>
      </c>
      <c r="AW713" s="25" t="s">
        <v>1165</v>
      </c>
      <c r="AX713" s="25" t="s">
        <v>653</v>
      </c>
      <c r="AY713" s="25" t="s">
        <v>55</v>
      </c>
      <c r="AZ713" s="25" t="s">
        <v>3827</v>
      </c>
      <c r="BA713" s="27">
        <v>0</v>
      </c>
      <c r="BB713" s="27"/>
      <c r="BC713" s="27"/>
      <c r="BD713" s="25" t="s">
        <v>653</v>
      </c>
      <c r="BE713" s="25" t="s">
        <v>679</v>
      </c>
      <c r="BF713" s="25" t="s">
        <v>680</v>
      </c>
      <c r="BG713" s="25" t="s">
        <v>55</v>
      </c>
      <c r="BH713" s="25" t="s">
        <v>4513</v>
      </c>
      <c r="BI713" s="27" t="s">
        <v>4513</v>
      </c>
      <c r="BJ713" s="27"/>
      <c r="BK713" s="27"/>
      <c r="BL713" s="25" t="s">
        <v>4513</v>
      </c>
      <c r="BM713" s="36" t="s">
        <v>4513</v>
      </c>
      <c r="BN713" s="27" t="s">
        <v>4513</v>
      </c>
      <c r="BO713" s="25" t="s">
        <v>3885</v>
      </c>
      <c r="BP713" s="27"/>
      <c r="BQ713" s="25" t="s">
        <v>64</v>
      </c>
      <c r="BR713" s="27"/>
      <c r="BS713" s="27"/>
      <c r="BT713" s="27"/>
      <c r="BU713" s="27">
        <v>196</v>
      </c>
      <c r="BV713" s="25"/>
      <c r="BW713" s="25" t="s">
        <v>3837</v>
      </c>
      <c r="BX713" s="27"/>
      <c r="BY713" s="95" t="str">
        <f>IFERROR(
IF(OR(AZ713="anulado",AZ713="stand by"),CONCATENATE(AZ713,": ",AT713),
IF(OR(YEAR(BA713)=2022,YEAR(BA713)=2023),CONCATENATE("Se activó en ",YEAR(BA713)),
IF(AND(OR(AZ713="En proceso",AZ713="facturando"),AND(AV713="-",BA713="")),"Por revisar",
IF(BA713="",IF(AV713="NUEVAS",CONCATENATE("Estado: ",AZ713,", ",AV713),
IF(AX713=Meses!$A$3,"Por revisar",
IF(AT713="","Sin registro","En programación Frcst."))),"En programación")))),
"Error")</f>
        <v>anulado: Desistido</v>
      </c>
      <c r="BZ713" s="14" t="str">
        <f t="shared" si="33"/>
        <v/>
      </c>
      <c r="CA713" s="95" t="str">
        <f>IF(BY713="En programación Frcst.",VLOOKUP(AX713,Meses!$A$1:$H$14,3+HLOOKUP(Cronograma!AV713,Meses!$D$1:$G$2,2,FALSE),FALSE),
IF(BY713="En programación",BA713,""))</f>
        <v/>
      </c>
      <c r="CB713" s="95" t="str">
        <f t="shared" si="34"/>
        <v/>
      </c>
      <c r="CC713" s="91" t="str">
        <f>IFERROR(
(VLOOKUP(MONTH(CA713),Meses!$B$3:$C$14,2,FALSE)-DAY(CA713))/VLOOKUP(MONTH(CA713),Meses!$B$3:$C$14,2,FALSE)*CD713,
"")</f>
        <v/>
      </c>
      <c r="CD713" s="92">
        <f t="shared" si="35"/>
        <v>20960</v>
      </c>
    </row>
    <row r="714" spans="1:82" ht="94.2" thickBot="1" x14ac:dyDescent="0.6">
      <c r="A714" s="25" t="s">
        <v>1810</v>
      </c>
      <c r="B714" s="25" t="s">
        <v>1831</v>
      </c>
      <c r="C714" s="25" t="s">
        <v>1832</v>
      </c>
      <c r="D714" s="25" t="s">
        <v>345</v>
      </c>
      <c r="E714" s="26">
        <v>45126</v>
      </c>
      <c r="F714" s="26">
        <v>45181.69425925926</v>
      </c>
      <c r="G714" s="26">
        <v>45129</v>
      </c>
      <c r="H714" s="26">
        <v>45194</v>
      </c>
      <c r="I714" s="22"/>
      <c r="J714" s="22"/>
      <c r="K714" s="22">
        <v>0</v>
      </c>
      <c r="L714" s="50"/>
      <c r="M714" s="22"/>
      <c r="N714" s="22"/>
      <c r="O714" s="19" t="s">
        <v>54</v>
      </c>
      <c r="P714" s="19" t="s">
        <v>54</v>
      </c>
      <c r="Q714" s="49" t="s">
        <v>55</v>
      </c>
      <c r="R714" s="49">
        <v>34494</v>
      </c>
      <c r="S714" s="19" t="s">
        <v>145</v>
      </c>
      <c r="T714" s="19" t="s">
        <v>145</v>
      </c>
      <c r="U714" s="19" t="e">
        <v>#NAME?</v>
      </c>
      <c r="V714" s="19" t="s">
        <v>56</v>
      </c>
      <c r="W714" s="19" t="s">
        <v>57</v>
      </c>
      <c r="X714" s="22">
        <v>0</v>
      </c>
      <c r="Y714" s="23">
        <v>7</v>
      </c>
      <c r="Z714" s="22">
        <v>0</v>
      </c>
      <c r="AA714" s="22">
        <v>0</v>
      </c>
      <c r="AB714" s="22">
        <v>0</v>
      </c>
      <c r="AC714" s="22">
        <v>0</v>
      </c>
      <c r="AD714" s="22">
        <v>0</v>
      </c>
      <c r="AE714" s="22">
        <v>0</v>
      </c>
      <c r="AF714" s="19" t="s">
        <v>58</v>
      </c>
      <c r="AG714" s="22">
        <v>0</v>
      </c>
      <c r="AH714" s="22">
        <v>0</v>
      </c>
      <c r="AI714" s="19">
        <v>-45126</v>
      </c>
      <c r="AJ714" s="19">
        <v>65</v>
      </c>
      <c r="AK714" s="19">
        <v>-45194</v>
      </c>
      <c r="AL714" s="19" t="s">
        <v>15</v>
      </c>
      <c r="AM714" s="22">
        <v>0</v>
      </c>
      <c r="AN714" s="22" t="s">
        <v>4513</v>
      </c>
      <c r="AO714" s="22"/>
      <c r="AP714" s="19" t="s">
        <v>82</v>
      </c>
      <c r="AQ714" s="19" t="s">
        <v>82</v>
      </c>
      <c r="AR714" s="19" t="s">
        <v>389</v>
      </c>
      <c r="AS714" s="19" t="s">
        <v>55</v>
      </c>
      <c r="AT714" s="19" t="s">
        <v>347</v>
      </c>
      <c r="AU714" s="19" t="s">
        <v>62</v>
      </c>
      <c r="AV714" s="19" t="s">
        <v>354</v>
      </c>
      <c r="AW714" s="19" t="s">
        <v>1165</v>
      </c>
      <c r="AX714" s="19" t="s">
        <v>653</v>
      </c>
      <c r="AY714" s="19" t="s">
        <v>55</v>
      </c>
      <c r="AZ714" s="19" t="s">
        <v>3827</v>
      </c>
      <c r="BA714" s="22">
        <v>0</v>
      </c>
      <c r="BB714" s="22"/>
      <c r="BC714" s="22"/>
      <c r="BD714" s="19" t="s">
        <v>653</v>
      </c>
      <c r="BE714" s="19" t="s">
        <v>679</v>
      </c>
      <c r="BF714" s="19" t="s">
        <v>680</v>
      </c>
      <c r="BG714" s="19" t="s">
        <v>55</v>
      </c>
      <c r="BH714" s="19" t="s">
        <v>4513</v>
      </c>
      <c r="BI714" s="22" t="s">
        <v>4513</v>
      </c>
      <c r="BJ714" s="22"/>
      <c r="BK714" s="22"/>
      <c r="BL714" s="19" t="s">
        <v>4513</v>
      </c>
      <c r="BM714" s="32" t="s">
        <v>4513</v>
      </c>
      <c r="BN714" s="22" t="s">
        <v>4513</v>
      </c>
      <c r="BO714" s="19" t="s">
        <v>3885</v>
      </c>
      <c r="BP714" s="22"/>
      <c r="BQ714" s="19" t="s">
        <v>64</v>
      </c>
      <c r="BR714" s="22"/>
      <c r="BS714" s="22"/>
      <c r="BT714" s="22"/>
      <c r="BU714" s="22">
        <v>196</v>
      </c>
      <c r="BV714" s="19"/>
      <c r="BW714" s="19" t="s">
        <v>3837</v>
      </c>
      <c r="BX714" s="22"/>
      <c r="BY714" s="95" t="str">
        <f>IFERROR(
IF(OR(AZ714="anulado",AZ714="stand by"),CONCATENATE(AZ714,": ",AT714),
IF(OR(YEAR(BA714)=2022,YEAR(BA714)=2023),CONCATENATE("Se activó en ",YEAR(BA714)),
IF(AND(OR(AZ714="En proceso",AZ714="facturando"),AND(AV714="-",BA714="")),"Por revisar",
IF(BA714="",IF(AV714="NUEVAS",CONCATENATE("Estado: ",AZ714,", ",AV714),
IF(AX714=Meses!$A$3,"Por revisar",
IF(AT714="","Sin registro","En programación Frcst."))),"En programación")))),
"Error")</f>
        <v>anulado: Desistido</v>
      </c>
      <c r="BZ714" s="14" t="str">
        <f t="shared" si="33"/>
        <v/>
      </c>
      <c r="CA714" s="95" t="str">
        <f>IF(BY714="En programación Frcst.",VLOOKUP(AX714,Meses!$A$1:$H$14,3+HLOOKUP(Cronograma!AV714,Meses!$D$1:$G$2,2,FALSE),FALSE),
IF(BY714="En programación",BA714,""))</f>
        <v/>
      </c>
      <c r="CB714" s="95" t="str">
        <f t="shared" si="34"/>
        <v/>
      </c>
      <c r="CC714" s="91" t="str">
        <f>IFERROR(
(VLOOKUP(MONTH(CA714),Meses!$B$3:$C$14,2,FALSE)-DAY(CA714))/VLOOKUP(MONTH(CA714),Meses!$B$3:$C$14,2,FALSE)*CD714,
"")</f>
        <v/>
      </c>
      <c r="CD714" s="92">
        <f t="shared" si="35"/>
        <v>34494</v>
      </c>
    </row>
    <row r="715" spans="1:82" ht="94.2" thickBot="1" x14ac:dyDescent="0.6">
      <c r="A715" s="19" t="s">
        <v>1810</v>
      </c>
      <c r="B715" s="19" t="s">
        <v>1833</v>
      </c>
      <c r="C715" s="19" t="s">
        <v>1834</v>
      </c>
      <c r="D715" s="19" t="s">
        <v>144</v>
      </c>
      <c r="E715" s="21">
        <v>45126</v>
      </c>
      <c r="F715" s="21">
        <v>45181.722175925926</v>
      </c>
      <c r="G715" s="21">
        <v>45198</v>
      </c>
      <c r="H715" s="21">
        <v>45205</v>
      </c>
      <c r="I715" s="22"/>
      <c r="J715" s="22"/>
      <c r="K715" s="22">
        <v>0</v>
      </c>
      <c r="L715" s="50"/>
      <c r="M715" s="22"/>
      <c r="N715" s="22"/>
      <c r="O715" s="19" t="s">
        <v>1835</v>
      </c>
      <c r="P715" s="19" t="s">
        <v>547</v>
      </c>
      <c r="Q715" s="49" t="s">
        <v>55</v>
      </c>
      <c r="R715" s="49">
        <v>12240</v>
      </c>
      <c r="S715" s="25" t="s">
        <v>145</v>
      </c>
      <c r="T715" s="25" t="s">
        <v>145</v>
      </c>
      <c r="U715" s="25" t="e">
        <v>#NAME?</v>
      </c>
      <c r="V715" s="25" t="s">
        <v>56</v>
      </c>
      <c r="W715" s="25" t="s">
        <v>57</v>
      </c>
      <c r="X715" s="27">
        <v>0</v>
      </c>
      <c r="Y715" s="23">
        <v>7</v>
      </c>
      <c r="Z715" s="27">
        <v>0</v>
      </c>
      <c r="AA715" s="27">
        <v>0</v>
      </c>
      <c r="AB715" s="27">
        <v>0</v>
      </c>
      <c r="AC715" s="27">
        <v>0</v>
      </c>
      <c r="AD715" s="27">
        <v>0</v>
      </c>
      <c r="AE715" s="27">
        <v>0</v>
      </c>
      <c r="AF715" s="25" t="s">
        <v>58</v>
      </c>
      <c r="AG715" s="27">
        <v>0</v>
      </c>
      <c r="AH715" s="27">
        <v>0</v>
      </c>
      <c r="AI715" s="25">
        <v>-45126</v>
      </c>
      <c r="AJ715" s="25">
        <v>7</v>
      </c>
      <c r="AK715" s="25">
        <v>-45205</v>
      </c>
      <c r="AL715" s="25" t="s">
        <v>15</v>
      </c>
      <c r="AM715" s="27">
        <v>0</v>
      </c>
      <c r="AN715" s="27" t="s">
        <v>4513</v>
      </c>
      <c r="AO715" s="27"/>
      <c r="AP715" s="25" t="s">
        <v>549</v>
      </c>
      <c r="AQ715" s="25" t="s">
        <v>451</v>
      </c>
      <c r="AR715" s="25" t="s">
        <v>94</v>
      </c>
      <c r="AS715" s="25" t="s">
        <v>55</v>
      </c>
      <c r="AT715" s="25" t="s">
        <v>146</v>
      </c>
      <c r="AU715" s="25" t="s">
        <v>62</v>
      </c>
      <c r="AV715" s="25" t="s">
        <v>354</v>
      </c>
      <c r="AW715" s="25" t="s">
        <v>1165</v>
      </c>
      <c r="AX715" s="25" t="s">
        <v>653</v>
      </c>
      <c r="AY715" s="25" t="s">
        <v>55</v>
      </c>
      <c r="AZ715" s="25" t="s">
        <v>3825</v>
      </c>
      <c r="BA715" s="27">
        <v>0</v>
      </c>
      <c r="BB715" s="27"/>
      <c r="BC715" s="27"/>
      <c r="BD715" s="25" t="s">
        <v>653</v>
      </c>
      <c r="BE715" s="25" t="s">
        <v>651</v>
      </c>
      <c r="BF715" s="25" t="s">
        <v>652</v>
      </c>
      <c r="BG715" s="25" t="s">
        <v>55</v>
      </c>
      <c r="BH715" s="25" t="s">
        <v>4513</v>
      </c>
      <c r="BI715" s="27" t="s">
        <v>4513</v>
      </c>
      <c r="BJ715" s="27"/>
      <c r="BK715" s="27"/>
      <c r="BL715" s="25" t="s">
        <v>4513</v>
      </c>
      <c r="BM715" s="36" t="s">
        <v>4513</v>
      </c>
      <c r="BN715" s="27" t="s">
        <v>4513</v>
      </c>
      <c r="BO715" s="25" t="s">
        <v>3886</v>
      </c>
      <c r="BP715" s="27"/>
      <c r="BQ715" s="25" t="s">
        <v>64</v>
      </c>
      <c r="BR715" s="27"/>
      <c r="BS715" s="27"/>
      <c r="BT715" s="27"/>
      <c r="BU715" s="25">
        <v>196</v>
      </c>
      <c r="BV715" s="25"/>
      <c r="BW715" s="25" t="s">
        <v>3837</v>
      </c>
      <c r="BX715" s="27"/>
      <c r="BY715" s="95" t="str">
        <f>IFERROR(
IF(OR(AZ715="anulado",AZ715="stand by"),CONCATENATE(AZ715,": ",AT715),
IF(OR(YEAR(BA715)=2022,YEAR(BA715)=2023),CONCATENATE("Se activó en ",YEAR(BA715)),
IF(AND(OR(AZ715="En proceso",AZ715="facturando"),AND(AV715="-",BA715="")),"Por revisar",
IF(BA715="",IF(AV715="NUEVAS",CONCATENATE("Estado: ",AZ715,", ",AV715),
IF(AX715=Meses!$A$3,"Por revisar",
IF(AT715="","Sin registro","En programación Frcst."))),"En programación")))),
"Error")</f>
        <v>stand by: Devolver Sales</v>
      </c>
      <c r="BZ715" s="14" t="str">
        <f t="shared" si="33"/>
        <v/>
      </c>
      <c r="CA715" s="95" t="str">
        <f>IF(BY715="En programación Frcst.",VLOOKUP(AX715,Meses!$A$1:$H$14,3+HLOOKUP(Cronograma!AV715,Meses!$D$1:$G$2,2,FALSE),FALSE),
IF(BY715="En programación",BA715,""))</f>
        <v/>
      </c>
      <c r="CB715" s="95" t="str">
        <f t="shared" si="34"/>
        <v/>
      </c>
      <c r="CC715" s="91" t="str">
        <f>IFERROR(
(VLOOKUP(MONTH(CA715),Meses!$B$3:$C$14,2,FALSE)-DAY(CA715))/VLOOKUP(MONTH(CA715),Meses!$B$3:$C$14,2,FALSE)*CD715,
"")</f>
        <v/>
      </c>
      <c r="CD715" s="92">
        <f t="shared" si="35"/>
        <v>12240</v>
      </c>
    </row>
    <row r="716" spans="1:82" ht="109.8" thickBot="1" x14ac:dyDescent="0.6">
      <c r="A716" s="25" t="s">
        <v>1810</v>
      </c>
      <c r="B716" s="25" t="s">
        <v>1836</v>
      </c>
      <c r="C716" s="25" t="s">
        <v>1837</v>
      </c>
      <c r="D716" s="25" t="s">
        <v>656</v>
      </c>
      <c r="E716" s="26">
        <v>45126</v>
      </c>
      <c r="F716" s="26">
        <v>45182.393854166658</v>
      </c>
      <c r="G716" s="26">
        <v>45129</v>
      </c>
      <c r="H716" s="26">
        <v>45174</v>
      </c>
      <c r="I716" s="22"/>
      <c r="J716" s="22"/>
      <c r="K716" s="22">
        <v>0</v>
      </c>
      <c r="L716" s="50"/>
      <c r="M716" s="22"/>
      <c r="N716" s="22"/>
      <c r="O716" s="19" t="s">
        <v>688</v>
      </c>
      <c r="P716" s="19" t="s">
        <v>688</v>
      </c>
      <c r="Q716" s="49" t="s">
        <v>55</v>
      </c>
      <c r="R716" s="49">
        <v>14080</v>
      </c>
      <c r="S716" s="19" t="s">
        <v>145</v>
      </c>
      <c r="T716" s="19" t="s">
        <v>145</v>
      </c>
      <c r="U716" s="19" t="e">
        <v>#NAME?</v>
      </c>
      <c r="V716" s="19" t="s">
        <v>56</v>
      </c>
      <c r="W716" s="19" t="s">
        <v>57</v>
      </c>
      <c r="X716" s="22">
        <v>0</v>
      </c>
      <c r="Y716" s="23">
        <v>7</v>
      </c>
      <c r="Z716" s="22">
        <v>0</v>
      </c>
      <c r="AA716" s="22">
        <v>0</v>
      </c>
      <c r="AB716" s="22">
        <v>0</v>
      </c>
      <c r="AC716" s="22">
        <v>0</v>
      </c>
      <c r="AD716" s="22">
        <v>0</v>
      </c>
      <c r="AE716" s="22">
        <v>0</v>
      </c>
      <c r="AF716" s="19" t="s">
        <v>58</v>
      </c>
      <c r="AG716" s="22">
        <v>0</v>
      </c>
      <c r="AH716" s="22">
        <v>0</v>
      </c>
      <c r="AI716" s="19">
        <v>-45126</v>
      </c>
      <c r="AJ716" s="19">
        <v>45</v>
      </c>
      <c r="AK716" s="19">
        <v>-45174</v>
      </c>
      <c r="AL716" s="19" t="s">
        <v>15</v>
      </c>
      <c r="AM716" s="22">
        <v>0</v>
      </c>
      <c r="AN716" s="22" t="s">
        <v>4513</v>
      </c>
      <c r="AO716" s="22"/>
      <c r="AP716" s="19" t="s">
        <v>689</v>
      </c>
      <c r="AQ716" s="19" t="s">
        <v>451</v>
      </c>
      <c r="AR716" s="19" t="s">
        <v>94</v>
      </c>
      <c r="AS716" s="19" t="s">
        <v>55</v>
      </c>
      <c r="AT716" s="19" t="s">
        <v>659</v>
      </c>
      <c r="AU716" s="19" t="s">
        <v>132</v>
      </c>
      <c r="AV716" s="19" t="s">
        <v>354</v>
      </c>
      <c r="AW716" s="19" t="s">
        <v>2274</v>
      </c>
      <c r="AX716" s="19" t="s">
        <v>2205</v>
      </c>
      <c r="AY716" s="19" t="s">
        <v>55</v>
      </c>
      <c r="AZ716" s="19" t="s">
        <v>3830</v>
      </c>
      <c r="BA716" s="22">
        <v>0</v>
      </c>
      <c r="BB716" s="22"/>
      <c r="BC716" s="22"/>
      <c r="BD716" s="19" t="s">
        <v>1557</v>
      </c>
      <c r="BE716" s="19" t="s">
        <v>651</v>
      </c>
      <c r="BF716" s="19" t="s">
        <v>2222</v>
      </c>
      <c r="BG716" s="19" t="s">
        <v>55</v>
      </c>
      <c r="BH716" s="19" t="s">
        <v>4513</v>
      </c>
      <c r="BI716" s="22" t="s">
        <v>4513</v>
      </c>
      <c r="BJ716" s="22"/>
      <c r="BK716" s="22"/>
      <c r="BL716" s="19" t="s">
        <v>4513</v>
      </c>
      <c r="BM716" s="32" t="s">
        <v>4513</v>
      </c>
      <c r="BN716" s="22" t="s">
        <v>4513</v>
      </c>
      <c r="BO716" s="19" t="s">
        <v>3842</v>
      </c>
      <c r="BP716" s="22"/>
      <c r="BQ716" s="19" t="s">
        <v>64</v>
      </c>
      <c r="BR716" s="22"/>
      <c r="BS716" s="22"/>
      <c r="BT716" s="22"/>
      <c r="BU716" s="19">
        <v>196</v>
      </c>
      <c r="BV716" s="19" t="s">
        <v>4699</v>
      </c>
      <c r="BW716" s="19" t="s">
        <v>3837</v>
      </c>
      <c r="BX716" s="22"/>
      <c r="BY716" s="95" t="str">
        <f>IFERROR(
IF(OR(AZ716="anulado",AZ716="stand by"),CONCATENATE(AZ716,": ",AT716),
IF(OR(YEAR(BA716)=2022,YEAR(BA716)=2023),CONCATENATE("Se activó en ",YEAR(BA716)),
IF(AND(OR(AZ716="En proceso",AZ716="facturando"),AND(AV716="-",BA716="")),"Por revisar",
IF(BA716="",IF(AV716="NUEVAS",CONCATENATE("Estado: ",AZ716,", ",AV716),
IF(AX716=Meses!$A$3,"Por revisar",
IF(AT716="","Sin registro","En programación Frcst."))),"En programación")))),
"Error")</f>
        <v>En programación</v>
      </c>
      <c r="BZ716" s="14" t="str">
        <f t="shared" si="33"/>
        <v/>
      </c>
      <c r="CA716" s="95">
        <f>IF(BY716="En programación Frcst.",VLOOKUP(AX716,Meses!$A$1:$H$14,3+HLOOKUP(Cronograma!AV716,Meses!$D$1:$G$2,2,FALSE),FALSE),
IF(BY716="En programación",BA716,""))</f>
        <v>0</v>
      </c>
      <c r="CB716" s="95" t="str">
        <f t="shared" si="34"/>
        <v>1900/1</v>
      </c>
      <c r="CC716" s="91">
        <f>IFERROR(
(VLOOKUP(MONTH(CA716),Meses!$B$3:$C$14,2,FALSE)-DAY(CA716))/VLOOKUP(MONTH(CA716),Meses!$B$3:$C$14,2,FALSE)*CD716,
"")</f>
        <v>14080</v>
      </c>
      <c r="CD716" s="92">
        <f t="shared" si="35"/>
        <v>14080</v>
      </c>
    </row>
    <row r="717" spans="1:82" ht="78.599999999999994" thickBot="1" x14ac:dyDescent="0.6">
      <c r="A717" s="19" t="s">
        <v>1810</v>
      </c>
      <c r="B717" s="19" t="s">
        <v>1838</v>
      </c>
      <c r="C717" s="19" t="s">
        <v>1839</v>
      </c>
      <c r="D717" s="19" t="s">
        <v>656</v>
      </c>
      <c r="E717" s="21">
        <v>45126</v>
      </c>
      <c r="F717" s="21">
        <v>45180.859849537039</v>
      </c>
      <c r="G717" s="21">
        <v>45129</v>
      </c>
      <c r="H717" s="21">
        <v>45138</v>
      </c>
      <c r="I717" s="22"/>
      <c r="J717" s="22"/>
      <c r="K717" s="22">
        <v>0</v>
      </c>
      <c r="L717" s="50"/>
      <c r="M717" s="22"/>
      <c r="N717" s="22"/>
      <c r="O717" s="19" t="s">
        <v>72</v>
      </c>
      <c r="P717" s="19" t="s">
        <v>72</v>
      </c>
      <c r="Q717" s="49" t="s">
        <v>55</v>
      </c>
      <c r="R717" s="49">
        <v>7880</v>
      </c>
      <c r="S717" s="25" t="s">
        <v>145</v>
      </c>
      <c r="T717" s="25" t="s">
        <v>145</v>
      </c>
      <c r="U717" s="25" t="e">
        <v>#NAME?</v>
      </c>
      <c r="V717" s="25" t="s">
        <v>56</v>
      </c>
      <c r="W717" s="25" t="s">
        <v>57</v>
      </c>
      <c r="X717" s="27">
        <v>0</v>
      </c>
      <c r="Y717" s="23">
        <v>7</v>
      </c>
      <c r="Z717" s="27">
        <v>0</v>
      </c>
      <c r="AA717" s="27">
        <v>0</v>
      </c>
      <c r="AB717" s="27">
        <v>0</v>
      </c>
      <c r="AC717" s="27">
        <v>0</v>
      </c>
      <c r="AD717" s="27">
        <v>0</v>
      </c>
      <c r="AE717" s="27">
        <v>0</v>
      </c>
      <c r="AF717" s="25" t="s">
        <v>58</v>
      </c>
      <c r="AG717" s="27">
        <v>0</v>
      </c>
      <c r="AH717" s="27">
        <v>0</v>
      </c>
      <c r="AI717" s="25">
        <v>-45126</v>
      </c>
      <c r="AJ717" s="25">
        <v>9</v>
      </c>
      <c r="AK717" s="25">
        <v>-45138</v>
      </c>
      <c r="AL717" s="25" t="s">
        <v>15</v>
      </c>
      <c r="AM717" s="27">
        <v>0</v>
      </c>
      <c r="AN717" s="27" t="s">
        <v>4513</v>
      </c>
      <c r="AO717" s="27"/>
      <c r="AP717" s="25" t="s">
        <v>76</v>
      </c>
      <c r="AQ717" s="25" t="s">
        <v>76</v>
      </c>
      <c r="AR717" s="25" t="s">
        <v>60</v>
      </c>
      <c r="AS717" s="25" t="s">
        <v>55</v>
      </c>
      <c r="AT717" s="25" t="s">
        <v>659</v>
      </c>
      <c r="AU717" s="25" t="s">
        <v>132</v>
      </c>
      <c r="AV717" s="25" t="s">
        <v>354</v>
      </c>
      <c r="AW717" s="25" t="s">
        <v>2274</v>
      </c>
      <c r="AX717" s="25" t="s">
        <v>2205</v>
      </c>
      <c r="AY717" s="25" t="s">
        <v>55</v>
      </c>
      <c r="AZ717" s="25" t="s">
        <v>3830</v>
      </c>
      <c r="BA717" s="27">
        <v>0</v>
      </c>
      <c r="BB717" s="27"/>
      <c r="BC717" s="27"/>
      <c r="BD717" s="25" t="s">
        <v>1557</v>
      </c>
      <c r="BE717" s="25" t="s">
        <v>651</v>
      </c>
      <c r="BF717" s="25" t="s">
        <v>2222</v>
      </c>
      <c r="BG717" s="25" t="s">
        <v>55</v>
      </c>
      <c r="BH717" s="25" t="s">
        <v>4513</v>
      </c>
      <c r="BI717" s="27" t="s">
        <v>4513</v>
      </c>
      <c r="BJ717" s="27"/>
      <c r="BK717" s="27"/>
      <c r="BL717" s="25" t="s">
        <v>4513</v>
      </c>
      <c r="BM717" s="36" t="s">
        <v>4513</v>
      </c>
      <c r="BN717" s="27" t="s">
        <v>4513</v>
      </c>
      <c r="BO717" s="25" t="s">
        <v>3842</v>
      </c>
      <c r="BP717" s="27"/>
      <c r="BQ717" s="25" t="s">
        <v>64</v>
      </c>
      <c r="BR717" s="27"/>
      <c r="BS717" s="27"/>
      <c r="BT717" s="27"/>
      <c r="BU717" s="37">
        <v>196</v>
      </c>
      <c r="BV717" s="25" t="s">
        <v>4699</v>
      </c>
      <c r="BW717" s="25" t="s">
        <v>3837</v>
      </c>
      <c r="BX717" s="27"/>
      <c r="BY717" s="95" t="str">
        <f>IFERROR(
IF(OR(AZ717="anulado",AZ717="stand by"),CONCATENATE(AZ717,": ",AT717),
IF(OR(YEAR(BA717)=2022,YEAR(BA717)=2023),CONCATENATE("Se activó en ",YEAR(BA717)),
IF(AND(OR(AZ717="En proceso",AZ717="facturando"),AND(AV717="-",BA717="")),"Por revisar",
IF(BA717="",IF(AV717="NUEVAS",CONCATENATE("Estado: ",AZ717,", ",AV717),
IF(AX717=Meses!$A$3,"Por revisar",
IF(AT717="","Sin registro","En programación Frcst."))),"En programación")))),
"Error")</f>
        <v>En programación</v>
      </c>
      <c r="BZ717" s="14" t="str">
        <f t="shared" si="33"/>
        <v/>
      </c>
      <c r="CA717" s="95">
        <f>IF(BY717="En programación Frcst.",VLOOKUP(AX717,Meses!$A$1:$H$14,3+HLOOKUP(Cronograma!AV717,Meses!$D$1:$G$2,2,FALSE),FALSE),
IF(BY717="En programación",BA717,""))</f>
        <v>0</v>
      </c>
      <c r="CB717" s="95" t="str">
        <f t="shared" si="34"/>
        <v>1900/1</v>
      </c>
      <c r="CC717" s="91">
        <f>IFERROR(
(VLOOKUP(MONTH(CA717),Meses!$B$3:$C$14,2,FALSE)-DAY(CA717))/VLOOKUP(MONTH(CA717),Meses!$B$3:$C$14,2,FALSE)*CD717,
"")</f>
        <v>7880</v>
      </c>
      <c r="CD717" s="92">
        <f t="shared" si="35"/>
        <v>7880</v>
      </c>
    </row>
    <row r="718" spans="1:82" ht="63" thickBot="1" x14ac:dyDescent="0.6">
      <c r="A718" s="25" t="s">
        <v>1810</v>
      </c>
      <c r="B718" s="25" t="s">
        <v>1840</v>
      </c>
      <c r="C718" s="25" t="s">
        <v>1841</v>
      </c>
      <c r="D718" s="25" t="s">
        <v>656</v>
      </c>
      <c r="E718" s="26">
        <v>45126</v>
      </c>
      <c r="F718" s="26">
        <v>45180.849178240736</v>
      </c>
      <c r="G718" s="26">
        <v>45129</v>
      </c>
      <c r="H718" s="26">
        <v>45138</v>
      </c>
      <c r="I718" s="22"/>
      <c r="J718" s="22"/>
      <c r="K718" s="22">
        <v>0</v>
      </c>
      <c r="L718" s="50"/>
      <c r="M718" s="22"/>
      <c r="N718" s="22"/>
      <c r="O718" s="19" t="s">
        <v>72</v>
      </c>
      <c r="P718" s="19" t="s">
        <v>72</v>
      </c>
      <c r="Q718" s="49" t="s">
        <v>55</v>
      </c>
      <c r="R718" s="49">
        <v>9294</v>
      </c>
      <c r="S718" s="19" t="s">
        <v>145</v>
      </c>
      <c r="T718" s="19" t="s">
        <v>145</v>
      </c>
      <c r="U718" s="19" t="e">
        <v>#NAME?</v>
      </c>
      <c r="V718" s="19" t="s">
        <v>56</v>
      </c>
      <c r="W718" s="19" t="s">
        <v>57</v>
      </c>
      <c r="X718" s="22">
        <v>0</v>
      </c>
      <c r="Y718" s="23">
        <v>7</v>
      </c>
      <c r="Z718" s="22">
        <v>0</v>
      </c>
      <c r="AA718" s="22">
        <v>0</v>
      </c>
      <c r="AB718" s="22">
        <v>0</v>
      </c>
      <c r="AC718" s="22">
        <v>0</v>
      </c>
      <c r="AD718" s="22">
        <v>0</v>
      </c>
      <c r="AE718" s="22">
        <v>0</v>
      </c>
      <c r="AF718" s="19" t="s">
        <v>58</v>
      </c>
      <c r="AG718" s="22">
        <v>0</v>
      </c>
      <c r="AH718" s="22">
        <v>0</v>
      </c>
      <c r="AI718" s="19">
        <v>-45126</v>
      </c>
      <c r="AJ718" s="19">
        <v>9</v>
      </c>
      <c r="AK718" s="19">
        <v>-45138</v>
      </c>
      <c r="AL718" s="19" t="s">
        <v>15</v>
      </c>
      <c r="AM718" s="22">
        <v>0</v>
      </c>
      <c r="AN718" s="22" t="s">
        <v>4513</v>
      </c>
      <c r="AO718" s="22"/>
      <c r="AP718" s="19" t="s">
        <v>76</v>
      </c>
      <c r="AQ718" s="19" t="s">
        <v>76</v>
      </c>
      <c r="AR718" s="19" t="s">
        <v>94</v>
      </c>
      <c r="AS718" s="19" t="s">
        <v>55</v>
      </c>
      <c r="AT718" s="19" t="s">
        <v>659</v>
      </c>
      <c r="AU718" s="19" t="s">
        <v>132</v>
      </c>
      <c r="AV718" s="19" t="s">
        <v>354</v>
      </c>
      <c r="AW718" s="19" t="s">
        <v>2274</v>
      </c>
      <c r="AX718" s="19" t="s">
        <v>2205</v>
      </c>
      <c r="AY718" s="19" t="s">
        <v>55</v>
      </c>
      <c r="AZ718" s="19" t="s">
        <v>3830</v>
      </c>
      <c r="BA718" s="22">
        <v>0</v>
      </c>
      <c r="BB718" s="22"/>
      <c r="BC718" s="22"/>
      <c r="BD718" s="19" t="s">
        <v>1557</v>
      </c>
      <c r="BE718" s="19" t="s">
        <v>651</v>
      </c>
      <c r="BF718" s="19" t="s">
        <v>2222</v>
      </c>
      <c r="BG718" s="19" t="s">
        <v>55</v>
      </c>
      <c r="BH718" s="19" t="s">
        <v>4513</v>
      </c>
      <c r="BI718" s="22" t="s">
        <v>4513</v>
      </c>
      <c r="BJ718" s="22"/>
      <c r="BK718" s="22"/>
      <c r="BL718" s="19" t="s">
        <v>4513</v>
      </c>
      <c r="BM718" s="32" t="s">
        <v>4513</v>
      </c>
      <c r="BN718" s="22" t="s">
        <v>4513</v>
      </c>
      <c r="BO718" s="19" t="s">
        <v>3842</v>
      </c>
      <c r="BP718" s="22"/>
      <c r="BQ718" s="19" t="s">
        <v>64</v>
      </c>
      <c r="BR718" s="22"/>
      <c r="BS718" s="22"/>
      <c r="BT718" s="22"/>
      <c r="BU718" s="19">
        <v>196</v>
      </c>
      <c r="BV718" s="19" t="s">
        <v>4699</v>
      </c>
      <c r="BW718" s="19" t="s">
        <v>3837</v>
      </c>
      <c r="BX718" s="22"/>
      <c r="BY718" s="95" t="str">
        <f>IFERROR(
IF(OR(AZ718="anulado",AZ718="stand by"),CONCATENATE(AZ718,": ",AT718),
IF(OR(YEAR(BA718)=2022,YEAR(BA718)=2023),CONCATENATE("Se activó en ",YEAR(BA718)),
IF(AND(OR(AZ718="En proceso",AZ718="facturando"),AND(AV718="-",BA718="")),"Por revisar",
IF(BA718="",IF(AV718="NUEVAS",CONCATENATE("Estado: ",AZ718,", ",AV718),
IF(AX718=Meses!$A$3,"Por revisar",
IF(AT718="","Sin registro","En programación Frcst."))),"En programación")))),
"Error")</f>
        <v>En programación</v>
      </c>
      <c r="BZ718" s="14" t="str">
        <f t="shared" si="33"/>
        <v/>
      </c>
      <c r="CA718" s="95">
        <f>IF(BY718="En programación Frcst.",VLOOKUP(AX718,Meses!$A$1:$H$14,3+HLOOKUP(Cronograma!AV718,Meses!$D$1:$G$2,2,FALSE),FALSE),
IF(BY718="En programación",BA718,""))</f>
        <v>0</v>
      </c>
      <c r="CB718" s="95" t="str">
        <f t="shared" si="34"/>
        <v>1900/1</v>
      </c>
      <c r="CC718" s="91">
        <f>IFERROR(
(VLOOKUP(MONTH(CA718),Meses!$B$3:$C$14,2,FALSE)-DAY(CA718))/VLOOKUP(MONTH(CA718),Meses!$B$3:$C$14,2,FALSE)*CD718,
"")</f>
        <v>9294</v>
      </c>
      <c r="CD718" s="92">
        <f t="shared" si="35"/>
        <v>9294</v>
      </c>
    </row>
    <row r="719" spans="1:82" ht="63" thickBot="1" x14ac:dyDescent="0.6">
      <c r="A719" s="19" t="s">
        <v>1810</v>
      </c>
      <c r="B719" s="19" t="s">
        <v>1842</v>
      </c>
      <c r="C719" s="19" t="s">
        <v>1843</v>
      </c>
      <c r="D719" s="19" t="s">
        <v>656</v>
      </c>
      <c r="E719" s="21">
        <v>45126</v>
      </c>
      <c r="F719" s="21">
        <v>45180.818090277768</v>
      </c>
      <c r="G719" s="21">
        <v>45129</v>
      </c>
      <c r="H719" s="21">
        <v>45138</v>
      </c>
      <c r="I719" s="22"/>
      <c r="J719" s="22"/>
      <c r="K719" s="22">
        <v>0</v>
      </c>
      <c r="L719" s="50"/>
      <c r="M719" s="22"/>
      <c r="N719" s="22"/>
      <c r="O719" s="19" t="s">
        <v>72</v>
      </c>
      <c r="P719" s="19" t="s">
        <v>72</v>
      </c>
      <c r="Q719" s="49" t="s">
        <v>55</v>
      </c>
      <c r="R719" s="49">
        <v>13600</v>
      </c>
      <c r="S719" s="25" t="s">
        <v>145</v>
      </c>
      <c r="T719" s="25" t="s">
        <v>145</v>
      </c>
      <c r="U719" s="25" t="e">
        <v>#NAME?</v>
      </c>
      <c r="V719" s="25" t="s">
        <v>56</v>
      </c>
      <c r="W719" s="25" t="s">
        <v>57</v>
      </c>
      <c r="X719" s="27">
        <v>0</v>
      </c>
      <c r="Y719" s="23">
        <v>7</v>
      </c>
      <c r="Z719" s="27">
        <v>0</v>
      </c>
      <c r="AA719" s="27">
        <v>0</v>
      </c>
      <c r="AB719" s="27">
        <v>0</v>
      </c>
      <c r="AC719" s="27">
        <v>0</v>
      </c>
      <c r="AD719" s="27">
        <v>0</v>
      </c>
      <c r="AE719" s="27">
        <v>0</v>
      </c>
      <c r="AF719" s="25" t="s">
        <v>58</v>
      </c>
      <c r="AG719" s="27">
        <v>0</v>
      </c>
      <c r="AH719" s="27">
        <v>0</v>
      </c>
      <c r="AI719" s="25">
        <v>-45126</v>
      </c>
      <c r="AJ719" s="25">
        <v>9</v>
      </c>
      <c r="AK719" s="25">
        <v>-45138</v>
      </c>
      <c r="AL719" s="25" t="s">
        <v>15</v>
      </c>
      <c r="AM719" s="27">
        <v>0</v>
      </c>
      <c r="AN719" s="27" t="s">
        <v>4513</v>
      </c>
      <c r="AO719" s="27"/>
      <c r="AP719" s="25" t="s">
        <v>76</v>
      </c>
      <c r="AQ719" s="25" t="s">
        <v>76</v>
      </c>
      <c r="AR719" s="25" t="s">
        <v>94</v>
      </c>
      <c r="AS719" s="25" t="s">
        <v>55</v>
      </c>
      <c r="AT719" s="25" t="s">
        <v>659</v>
      </c>
      <c r="AU719" s="25" t="s">
        <v>132</v>
      </c>
      <c r="AV719" s="25" t="s">
        <v>354</v>
      </c>
      <c r="AW719" s="25" t="s">
        <v>2274</v>
      </c>
      <c r="AX719" s="25" t="s">
        <v>2205</v>
      </c>
      <c r="AY719" s="25" t="s">
        <v>55</v>
      </c>
      <c r="AZ719" s="25" t="s">
        <v>3830</v>
      </c>
      <c r="BA719" s="27">
        <v>0</v>
      </c>
      <c r="BB719" s="27"/>
      <c r="BC719" s="27"/>
      <c r="BD719" s="25" t="s">
        <v>1557</v>
      </c>
      <c r="BE719" s="25" t="s">
        <v>651</v>
      </c>
      <c r="BF719" s="25" t="s">
        <v>2222</v>
      </c>
      <c r="BG719" s="25" t="s">
        <v>55</v>
      </c>
      <c r="BH719" s="25" t="s">
        <v>4513</v>
      </c>
      <c r="BI719" s="27" t="s">
        <v>4513</v>
      </c>
      <c r="BJ719" s="27"/>
      <c r="BK719" s="27"/>
      <c r="BL719" s="25" t="s">
        <v>4513</v>
      </c>
      <c r="BM719" s="36" t="s">
        <v>4513</v>
      </c>
      <c r="BN719" s="27" t="s">
        <v>4513</v>
      </c>
      <c r="BO719" s="25" t="s">
        <v>3842</v>
      </c>
      <c r="BP719" s="27"/>
      <c r="BQ719" s="25" t="s">
        <v>64</v>
      </c>
      <c r="BR719" s="27"/>
      <c r="BS719" s="27"/>
      <c r="BT719" s="27"/>
      <c r="BU719" s="25">
        <v>196</v>
      </c>
      <c r="BV719" s="25" t="s">
        <v>4699</v>
      </c>
      <c r="BW719" s="25" t="s">
        <v>3837</v>
      </c>
      <c r="BX719" s="27"/>
      <c r="BY719" s="95" t="str">
        <f>IFERROR(
IF(OR(AZ719="anulado",AZ719="stand by"),CONCATENATE(AZ719,": ",AT719),
IF(OR(YEAR(BA719)=2022,YEAR(BA719)=2023),CONCATENATE("Se activó en ",YEAR(BA719)),
IF(AND(OR(AZ719="En proceso",AZ719="facturando"),AND(AV719="-",BA719="")),"Por revisar",
IF(BA719="",IF(AV719="NUEVAS",CONCATENATE("Estado: ",AZ719,", ",AV719),
IF(AX719=Meses!$A$3,"Por revisar",
IF(AT719="","Sin registro","En programación Frcst."))),"En programación")))),
"Error")</f>
        <v>En programación</v>
      </c>
      <c r="BZ719" s="14" t="str">
        <f t="shared" si="33"/>
        <v/>
      </c>
      <c r="CA719" s="95">
        <f>IF(BY719="En programación Frcst.",VLOOKUP(AX719,Meses!$A$1:$H$14,3+HLOOKUP(Cronograma!AV719,Meses!$D$1:$G$2,2,FALSE),FALSE),
IF(BY719="En programación",BA719,""))</f>
        <v>0</v>
      </c>
      <c r="CB719" s="95" t="str">
        <f t="shared" si="34"/>
        <v>1900/1</v>
      </c>
      <c r="CC719" s="91">
        <f>IFERROR(
(VLOOKUP(MONTH(CA719),Meses!$B$3:$C$14,2,FALSE)-DAY(CA719))/VLOOKUP(MONTH(CA719),Meses!$B$3:$C$14,2,FALSE)*CD719,
"")</f>
        <v>13600</v>
      </c>
      <c r="CD719" s="92">
        <f t="shared" si="35"/>
        <v>13600</v>
      </c>
    </row>
    <row r="720" spans="1:82" ht="78.599999999999994" thickBot="1" x14ac:dyDescent="0.6">
      <c r="A720" s="25" t="s">
        <v>1810</v>
      </c>
      <c r="B720" s="25" t="s">
        <v>1844</v>
      </c>
      <c r="C720" s="25" t="s">
        <v>1845</v>
      </c>
      <c r="D720" s="25" t="s">
        <v>656</v>
      </c>
      <c r="E720" s="26">
        <v>45126</v>
      </c>
      <c r="F720" s="26">
        <v>45180.812962962962</v>
      </c>
      <c r="G720" s="26">
        <v>45129</v>
      </c>
      <c r="H720" s="26">
        <v>45138</v>
      </c>
      <c r="I720" s="22"/>
      <c r="J720" s="22"/>
      <c r="K720" s="22">
        <v>0</v>
      </c>
      <c r="L720" s="50"/>
      <c r="M720" s="22"/>
      <c r="N720" s="22"/>
      <c r="O720" s="19" t="s">
        <v>72</v>
      </c>
      <c r="P720" s="19" t="s">
        <v>72</v>
      </c>
      <c r="Q720" s="49" t="s">
        <v>55</v>
      </c>
      <c r="R720" s="49">
        <v>14040</v>
      </c>
      <c r="S720" s="19" t="s">
        <v>145</v>
      </c>
      <c r="T720" s="19" t="s">
        <v>145</v>
      </c>
      <c r="U720" s="19" t="e">
        <v>#NAME?</v>
      </c>
      <c r="V720" s="19" t="s">
        <v>56</v>
      </c>
      <c r="W720" s="19" t="s">
        <v>57</v>
      </c>
      <c r="X720" s="22">
        <v>0</v>
      </c>
      <c r="Y720" s="23">
        <v>7</v>
      </c>
      <c r="Z720" s="22">
        <v>0</v>
      </c>
      <c r="AA720" s="22">
        <v>0</v>
      </c>
      <c r="AB720" s="22">
        <v>0</v>
      </c>
      <c r="AC720" s="22">
        <v>0</v>
      </c>
      <c r="AD720" s="22">
        <v>0</v>
      </c>
      <c r="AE720" s="22">
        <v>0</v>
      </c>
      <c r="AF720" s="19" t="s">
        <v>58</v>
      </c>
      <c r="AG720" s="22">
        <v>0</v>
      </c>
      <c r="AH720" s="22">
        <v>0</v>
      </c>
      <c r="AI720" s="19">
        <v>-45126</v>
      </c>
      <c r="AJ720" s="19">
        <v>9</v>
      </c>
      <c r="AK720" s="19">
        <v>-45138</v>
      </c>
      <c r="AL720" s="19" t="s">
        <v>15</v>
      </c>
      <c r="AM720" s="22">
        <v>0</v>
      </c>
      <c r="AN720" s="22" t="s">
        <v>4513</v>
      </c>
      <c r="AO720" s="22"/>
      <c r="AP720" s="19" t="s">
        <v>76</v>
      </c>
      <c r="AQ720" s="19" t="s">
        <v>76</v>
      </c>
      <c r="AR720" s="19" t="s">
        <v>94</v>
      </c>
      <c r="AS720" s="19" t="s">
        <v>55</v>
      </c>
      <c r="AT720" s="19" t="s">
        <v>659</v>
      </c>
      <c r="AU720" s="19" t="s">
        <v>132</v>
      </c>
      <c r="AV720" s="19" t="s">
        <v>354</v>
      </c>
      <c r="AW720" s="19" t="s">
        <v>2274</v>
      </c>
      <c r="AX720" s="19" t="s">
        <v>2205</v>
      </c>
      <c r="AY720" s="19" t="s">
        <v>55</v>
      </c>
      <c r="AZ720" s="19" t="s">
        <v>3830</v>
      </c>
      <c r="BA720" s="22">
        <v>0</v>
      </c>
      <c r="BB720" s="22"/>
      <c r="BC720" s="22"/>
      <c r="BD720" s="19" t="s">
        <v>1557</v>
      </c>
      <c r="BE720" s="19" t="s">
        <v>651</v>
      </c>
      <c r="BF720" s="19" t="s">
        <v>2222</v>
      </c>
      <c r="BG720" s="19" t="s">
        <v>55</v>
      </c>
      <c r="BH720" s="19" t="s">
        <v>4513</v>
      </c>
      <c r="BI720" s="22" t="s">
        <v>4513</v>
      </c>
      <c r="BJ720" s="22"/>
      <c r="BK720" s="22"/>
      <c r="BL720" s="19" t="s">
        <v>4513</v>
      </c>
      <c r="BM720" s="32" t="s">
        <v>4513</v>
      </c>
      <c r="BN720" s="46" t="s">
        <v>4513</v>
      </c>
      <c r="BO720" s="19" t="s">
        <v>3842</v>
      </c>
      <c r="BP720" s="22"/>
      <c r="BQ720" s="19" t="s">
        <v>64</v>
      </c>
      <c r="BR720" s="22"/>
      <c r="BS720" s="22"/>
      <c r="BT720" s="22"/>
      <c r="BU720" s="19">
        <v>196</v>
      </c>
      <c r="BV720" s="19" t="s">
        <v>4699</v>
      </c>
      <c r="BW720" s="19" t="s">
        <v>3837</v>
      </c>
      <c r="BX720" s="22"/>
      <c r="BY720" s="95" t="str">
        <f>IFERROR(
IF(OR(AZ720="anulado",AZ720="stand by"),CONCATENATE(AZ720,": ",AT720),
IF(OR(YEAR(BA720)=2022,YEAR(BA720)=2023),CONCATENATE("Se activó en ",YEAR(BA720)),
IF(AND(OR(AZ720="En proceso",AZ720="facturando"),AND(AV720="-",BA720="")),"Por revisar",
IF(BA720="",IF(AV720="NUEVAS",CONCATENATE("Estado: ",AZ720,", ",AV720),
IF(AX720=Meses!$A$3,"Por revisar",
IF(AT720="","Sin registro","En programación Frcst."))),"En programación")))),
"Error")</f>
        <v>En programación</v>
      </c>
      <c r="BZ720" s="14" t="str">
        <f t="shared" si="33"/>
        <v/>
      </c>
      <c r="CA720" s="95">
        <f>IF(BY720="En programación Frcst.",VLOOKUP(AX720,Meses!$A$1:$H$14,3+HLOOKUP(Cronograma!AV720,Meses!$D$1:$G$2,2,FALSE),FALSE),
IF(BY720="En programación",BA720,""))</f>
        <v>0</v>
      </c>
      <c r="CB720" s="95" t="str">
        <f t="shared" si="34"/>
        <v>1900/1</v>
      </c>
      <c r="CC720" s="91">
        <f>IFERROR(
(VLOOKUP(MONTH(CA720),Meses!$B$3:$C$14,2,FALSE)-DAY(CA720))/VLOOKUP(MONTH(CA720),Meses!$B$3:$C$14,2,FALSE)*CD720,
"")</f>
        <v>14040</v>
      </c>
      <c r="CD720" s="92">
        <f t="shared" si="35"/>
        <v>14040</v>
      </c>
    </row>
    <row r="721" spans="1:82" ht="63" thickBot="1" x14ac:dyDescent="0.6">
      <c r="A721" s="19" t="s">
        <v>1810</v>
      </c>
      <c r="B721" s="19" t="s">
        <v>1846</v>
      </c>
      <c r="C721" s="19" t="s">
        <v>1847</v>
      </c>
      <c r="D721" s="19" t="s">
        <v>656</v>
      </c>
      <c r="E721" s="21">
        <v>45126</v>
      </c>
      <c r="F721" s="21">
        <v>45177.778773148151</v>
      </c>
      <c r="G721" s="21">
        <v>45129</v>
      </c>
      <c r="H721" s="21">
        <v>45138</v>
      </c>
      <c r="I721" s="22"/>
      <c r="J721" s="22"/>
      <c r="K721" s="22">
        <v>0</v>
      </c>
      <c r="L721" s="50"/>
      <c r="M721" s="22"/>
      <c r="N721" s="22"/>
      <c r="O721" s="19" t="s">
        <v>72</v>
      </c>
      <c r="P721" s="19" t="s">
        <v>72</v>
      </c>
      <c r="Q721" s="49" t="s">
        <v>55</v>
      </c>
      <c r="R721" s="49">
        <v>17960</v>
      </c>
      <c r="S721" s="25" t="s">
        <v>145</v>
      </c>
      <c r="T721" s="25" t="s">
        <v>145</v>
      </c>
      <c r="U721" s="25" t="e">
        <v>#NAME?</v>
      </c>
      <c r="V721" s="25" t="s">
        <v>56</v>
      </c>
      <c r="W721" s="25" t="s">
        <v>57</v>
      </c>
      <c r="X721" s="27">
        <v>0</v>
      </c>
      <c r="Y721" s="23">
        <v>7</v>
      </c>
      <c r="Z721" s="27">
        <v>0</v>
      </c>
      <c r="AA721" s="27">
        <v>0</v>
      </c>
      <c r="AB721" s="27">
        <v>0</v>
      </c>
      <c r="AC721" s="27">
        <v>0</v>
      </c>
      <c r="AD721" s="27">
        <v>0</v>
      </c>
      <c r="AE721" s="27">
        <v>0</v>
      </c>
      <c r="AF721" s="25" t="s">
        <v>58</v>
      </c>
      <c r="AG721" s="27">
        <v>0</v>
      </c>
      <c r="AH721" s="27">
        <v>0</v>
      </c>
      <c r="AI721" s="25">
        <v>-45126</v>
      </c>
      <c r="AJ721" s="25">
        <v>9</v>
      </c>
      <c r="AK721" s="25">
        <v>-45138</v>
      </c>
      <c r="AL721" s="25" t="s">
        <v>15</v>
      </c>
      <c r="AM721" s="27">
        <v>0</v>
      </c>
      <c r="AN721" s="27" t="s">
        <v>4513</v>
      </c>
      <c r="AO721" s="27"/>
      <c r="AP721" s="25" t="s">
        <v>76</v>
      </c>
      <c r="AQ721" s="25" t="s">
        <v>76</v>
      </c>
      <c r="AR721" s="25" t="s">
        <v>237</v>
      </c>
      <c r="AS721" s="25" t="s">
        <v>55</v>
      </c>
      <c r="AT721" s="25" t="s">
        <v>659</v>
      </c>
      <c r="AU721" s="25" t="s">
        <v>132</v>
      </c>
      <c r="AV721" s="25" t="s">
        <v>354</v>
      </c>
      <c r="AW721" s="25" t="s">
        <v>2274</v>
      </c>
      <c r="AX721" s="25" t="s">
        <v>2205</v>
      </c>
      <c r="AY721" s="25" t="s">
        <v>55</v>
      </c>
      <c r="AZ721" s="25" t="s">
        <v>3830</v>
      </c>
      <c r="BA721" s="27">
        <v>0</v>
      </c>
      <c r="BB721" s="27"/>
      <c r="BC721" s="27"/>
      <c r="BD721" s="25" t="s">
        <v>1557</v>
      </c>
      <c r="BE721" s="25" t="s">
        <v>651</v>
      </c>
      <c r="BF721" s="25" t="s">
        <v>2222</v>
      </c>
      <c r="BG721" s="25" t="s">
        <v>55</v>
      </c>
      <c r="BH721" s="25" t="s">
        <v>4513</v>
      </c>
      <c r="BI721" s="27" t="s">
        <v>4513</v>
      </c>
      <c r="BJ721" s="27"/>
      <c r="BK721" s="27"/>
      <c r="BL721" s="25" t="s">
        <v>4513</v>
      </c>
      <c r="BM721" s="36" t="s">
        <v>4513</v>
      </c>
      <c r="BN721" s="27" t="s">
        <v>4513</v>
      </c>
      <c r="BO721" s="25" t="s">
        <v>3842</v>
      </c>
      <c r="BP721" s="27"/>
      <c r="BQ721" s="25" t="s">
        <v>64</v>
      </c>
      <c r="BR721" s="27"/>
      <c r="BS721" s="27"/>
      <c r="BT721" s="27"/>
      <c r="BU721" s="25">
        <v>196</v>
      </c>
      <c r="BV721" s="25" t="s">
        <v>4699</v>
      </c>
      <c r="BW721" s="25" t="s">
        <v>3837</v>
      </c>
      <c r="BX721" s="27"/>
      <c r="BY721" s="95" t="str">
        <f>IFERROR(
IF(OR(AZ721="anulado",AZ721="stand by"),CONCATENATE(AZ721,": ",AT721),
IF(OR(YEAR(BA721)=2022,YEAR(BA721)=2023),CONCATENATE("Se activó en ",YEAR(BA721)),
IF(AND(OR(AZ721="En proceso",AZ721="facturando"),AND(AV721="-",BA721="")),"Por revisar",
IF(BA721="",IF(AV721="NUEVAS",CONCATENATE("Estado: ",AZ721,", ",AV721),
IF(AX721=Meses!$A$3,"Por revisar",
IF(AT721="","Sin registro","En programación Frcst."))),"En programación")))),
"Error")</f>
        <v>En programación</v>
      </c>
      <c r="BZ721" s="14" t="str">
        <f t="shared" si="33"/>
        <v/>
      </c>
      <c r="CA721" s="95">
        <f>IF(BY721="En programación Frcst.",VLOOKUP(AX721,Meses!$A$1:$H$14,3+HLOOKUP(Cronograma!AV721,Meses!$D$1:$G$2,2,FALSE),FALSE),
IF(BY721="En programación",BA721,""))</f>
        <v>0</v>
      </c>
      <c r="CB721" s="95" t="str">
        <f t="shared" si="34"/>
        <v>1900/1</v>
      </c>
      <c r="CC721" s="91">
        <f>IFERROR(
(VLOOKUP(MONTH(CA721),Meses!$B$3:$C$14,2,FALSE)-DAY(CA721))/VLOOKUP(MONTH(CA721),Meses!$B$3:$C$14,2,FALSE)*CD721,
"")</f>
        <v>17960</v>
      </c>
      <c r="CD721" s="92">
        <f t="shared" si="35"/>
        <v>17960</v>
      </c>
    </row>
    <row r="722" spans="1:82" ht="78.599999999999994" thickBot="1" x14ac:dyDescent="0.6">
      <c r="A722" s="25" t="s">
        <v>1810</v>
      </c>
      <c r="B722" s="25" t="s">
        <v>1848</v>
      </c>
      <c r="C722" s="25" t="s">
        <v>1849</v>
      </c>
      <c r="D722" s="25" t="s">
        <v>656</v>
      </c>
      <c r="E722" s="26">
        <v>45126</v>
      </c>
      <c r="F722" s="26">
        <v>45182.361550925933</v>
      </c>
      <c r="G722" s="26">
        <v>45129</v>
      </c>
      <c r="H722" s="26">
        <v>45138</v>
      </c>
      <c r="I722" s="22"/>
      <c r="J722" s="22"/>
      <c r="K722" s="22">
        <v>0</v>
      </c>
      <c r="L722" s="50"/>
      <c r="M722" s="22"/>
      <c r="N722" s="22"/>
      <c r="O722" s="19" t="s">
        <v>677</v>
      </c>
      <c r="P722" s="19" t="s">
        <v>677</v>
      </c>
      <c r="Q722" s="49" t="s">
        <v>55</v>
      </c>
      <c r="R722" s="49">
        <v>10130</v>
      </c>
      <c r="S722" s="19" t="s">
        <v>145</v>
      </c>
      <c r="T722" s="19" t="s">
        <v>145</v>
      </c>
      <c r="U722" s="19" t="e">
        <v>#NAME?</v>
      </c>
      <c r="V722" s="19" t="s">
        <v>56</v>
      </c>
      <c r="W722" s="19" t="s">
        <v>57</v>
      </c>
      <c r="X722" s="22">
        <v>0</v>
      </c>
      <c r="Y722" s="23">
        <v>7</v>
      </c>
      <c r="Z722" s="22">
        <v>0</v>
      </c>
      <c r="AA722" s="22">
        <v>0</v>
      </c>
      <c r="AB722" s="22">
        <v>0</v>
      </c>
      <c r="AC722" s="22">
        <v>0</v>
      </c>
      <c r="AD722" s="22">
        <v>0</v>
      </c>
      <c r="AE722" s="22">
        <v>0</v>
      </c>
      <c r="AF722" s="19" t="s">
        <v>58</v>
      </c>
      <c r="AG722" s="22">
        <v>0</v>
      </c>
      <c r="AH722" s="22">
        <v>0</v>
      </c>
      <c r="AI722" s="19">
        <v>-45126</v>
      </c>
      <c r="AJ722" s="19">
        <v>9</v>
      </c>
      <c r="AK722" s="19">
        <v>-45138</v>
      </c>
      <c r="AL722" s="19" t="s">
        <v>15</v>
      </c>
      <c r="AM722" s="22">
        <v>0</v>
      </c>
      <c r="AN722" s="22" t="s">
        <v>4513</v>
      </c>
      <c r="AO722" s="22"/>
      <c r="AP722" s="19" t="s">
        <v>678</v>
      </c>
      <c r="AQ722" s="19" t="s">
        <v>451</v>
      </c>
      <c r="AR722" s="19" t="s">
        <v>94</v>
      </c>
      <c r="AS722" s="19" t="s">
        <v>55</v>
      </c>
      <c r="AT722" s="19" t="s">
        <v>659</v>
      </c>
      <c r="AU722" s="19" t="s">
        <v>132</v>
      </c>
      <c r="AV722" s="19" t="s">
        <v>354</v>
      </c>
      <c r="AW722" s="19" t="s">
        <v>2274</v>
      </c>
      <c r="AX722" s="19" t="s">
        <v>2205</v>
      </c>
      <c r="AY722" s="19" t="s">
        <v>55</v>
      </c>
      <c r="AZ722" s="19" t="s">
        <v>3830</v>
      </c>
      <c r="BA722" s="22">
        <v>0</v>
      </c>
      <c r="BB722" s="22"/>
      <c r="BC722" s="22"/>
      <c r="BD722" s="19" t="s">
        <v>1557</v>
      </c>
      <c r="BE722" s="19" t="s">
        <v>651</v>
      </c>
      <c r="BF722" s="19" t="s">
        <v>2222</v>
      </c>
      <c r="BG722" s="19" t="s">
        <v>55</v>
      </c>
      <c r="BH722" s="19" t="s">
        <v>4513</v>
      </c>
      <c r="BI722" s="22" t="s">
        <v>4513</v>
      </c>
      <c r="BJ722" s="22"/>
      <c r="BK722" s="22"/>
      <c r="BL722" s="19" t="s">
        <v>4513</v>
      </c>
      <c r="BM722" s="32" t="s">
        <v>4513</v>
      </c>
      <c r="BN722" s="22" t="s">
        <v>4513</v>
      </c>
      <c r="BO722" s="19" t="s">
        <v>3842</v>
      </c>
      <c r="BP722" s="22"/>
      <c r="BQ722" s="19" t="s">
        <v>64</v>
      </c>
      <c r="BR722" s="22"/>
      <c r="BS722" s="22"/>
      <c r="BT722" s="22"/>
      <c r="BU722" s="19">
        <v>196</v>
      </c>
      <c r="BV722" s="19" t="s">
        <v>4699</v>
      </c>
      <c r="BW722" s="19" t="s">
        <v>3837</v>
      </c>
      <c r="BX722" s="22"/>
      <c r="BY722" s="95" t="str">
        <f>IFERROR(
IF(OR(AZ722="anulado",AZ722="stand by"),CONCATENATE(AZ722,": ",AT722),
IF(OR(YEAR(BA722)=2022,YEAR(BA722)=2023),CONCATENATE("Se activó en ",YEAR(BA722)),
IF(AND(OR(AZ722="En proceso",AZ722="facturando"),AND(AV722="-",BA722="")),"Por revisar",
IF(BA722="",IF(AV722="NUEVAS",CONCATENATE("Estado: ",AZ722,", ",AV722),
IF(AX722=Meses!$A$3,"Por revisar",
IF(AT722="","Sin registro","En programación Frcst."))),"En programación")))),
"Error")</f>
        <v>En programación</v>
      </c>
      <c r="BZ722" s="14" t="str">
        <f t="shared" si="33"/>
        <v/>
      </c>
      <c r="CA722" s="95">
        <f>IF(BY722="En programación Frcst.",VLOOKUP(AX722,Meses!$A$1:$H$14,3+HLOOKUP(Cronograma!AV722,Meses!$D$1:$G$2,2,FALSE),FALSE),
IF(BY722="En programación",BA722,""))</f>
        <v>0</v>
      </c>
      <c r="CB722" s="95" t="str">
        <f t="shared" si="34"/>
        <v>1900/1</v>
      </c>
      <c r="CC722" s="91">
        <f>IFERROR(
(VLOOKUP(MONTH(CA722),Meses!$B$3:$C$14,2,FALSE)-DAY(CA722))/VLOOKUP(MONTH(CA722),Meses!$B$3:$C$14,2,FALSE)*CD722,
"")</f>
        <v>10130</v>
      </c>
      <c r="CD722" s="92">
        <f t="shared" si="35"/>
        <v>10130</v>
      </c>
    </row>
    <row r="723" spans="1:82" ht="63" thickBot="1" x14ac:dyDescent="0.6">
      <c r="A723" s="19" t="s">
        <v>1810</v>
      </c>
      <c r="B723" s="19" t="s">
        <v>1850</v>
      </c>
      <c r="C723" s="19" t="s">
        <v>1851</v>
      </c>
      <c r="D723" s="19" t="s">
        <v>144</v>
      </c>
      <c r="E723" s="21">
        <v>45126</v>
      </c>
      <c r="F723" s="21">
        <v>45177.743125000001</v>
      </c>
      <c r="G723" s="21">
        <v>45129</v>
      </c>
      <c r="H723" s="21">
        <v>45135</v>
      </c>
      <c r="I723" s="22"/>
      <c r="J723" s="22"/>
      <c r="K723" s="22">
        <v>0</v>
      </c>
      <c r="L723" s="50"/>
      <c r="M723" s="22"/>
      <c r="N723" s="22"/>
      <c r="O723" s="19" t="s">
        <v>1415</v>
      </c>
      <c r="P723" s="19" t="s">
        <v>673</v>
      </c>
      <c r="Q723" s="49" t="s">
        <v>55</v>
      </c>
      <c r="R723" s="49">
        <v>5403</v>
      </c>
      <c r="S723" s="25" t="s">
        <v>145</v>
      </c>
      <c r="T723" s="25" t="s">
        <v>145</v>
      </c>
      <c r="U723" s="25" t="e">
        <v>#NAME?</v>
      </c>
      <c r="V723" s="25" t="s">
        <v>56</v>
      </c>
      <c r="W723" s="25" t="s">
        <v>57</v>
      </c>
      <c r="X723" s="27">
        <v>0</v>
      </c>
      <c r="Y723" s="23">
        <v>7</v>
      </c>
      <c r="Z723" s="27">
        <v>0</v>
      </c>
      <c r="AA723" s="27">
        <v>0</v>
      </c>
      <c r="AB723" s="27">
        <v>0</v>
      </c>
      <c r="AC723" s="27">
        <v>0</v>
      </c>
      <c r="AD723" s="27">
        <v>0</v>
      </c>
      <c r="AE723" s="27">
        <v>0</v>
      </c>
      <c r="AF723" s="25" t="s">
        <v>58</v>
      </c>
      <c r="AG723" s="27">
        <v>0</v>
      </c>
      <c r="AH723" s="27">
        <v>0</v>
      </c>
      <c r="AI723" s="25">
        <v>-45126</v>
      </c>
      <c r="AJ723" s="25">
        <v>6</v>
      </c>
      <c r="AK723" s="25">
        <v>-45135</v>
      </c>
      <c r="AL723" s="25" t="s">
        <v>15</v>
      </c>
      <c r="AM723" s="27">
        <v>0</v>
      </c>
      <c r="AN723" s="27" t="s">
        <v>4513</v>
      </c>
      <c r="AO723" s="27"/>
      <c r="AP723" s="25" t="s">
        <v>674</v>
      </c>
      <c r="AQ723" s="25" t="s">
        <v>674</v>
      </c>
      <c r="AR723" s="25" t="s">
        <v>60</v>
      </c>
      <c r="AS723" s="25" t="s">
        <v>55</v>
      </c>
      <c r="AT723" s="25" t="s">
        <v>146</v>
      </c>
      <c r="AU723" s="25" t="s">
        <v>62</v>
      </c>
      <c r="AV723" s="25" t="s">
        <v>354</v>
      </c>
      <c r="AW723" s="25" t="s">
        <v>1165</v>
      </c>
      <c r="AX723" s="25" t="s">
        <v>653</v>
      </c>
      <c r="AY723" s="25" t="s">
        <v>55</v>
      </c>
      <c r="AZ723" s="25" t="s">
        <v>3825</v>
      </c>
      <c r="BA723" s="27">
        <v>0</v>
      </c>
      <c r="BB723" s="27"/>
      <c r="BC723" s="27"/>
      <c r="BD723" s="25" t="s">
        <v>653</v>
      </c>
      <c r="BE723" s="25" t="s">
        <v>651</v>
      </c>
      <c r="BF723" s="25" t="s">
        <v>652</v>
      </c>
      <c r="BG723" s="25" t="s">
        <v>55</v>
      </c>
      <c r="BH723" s="25" t="s">
        <v>4513</v>
      </c>
      <c r="BI723" s="27" t="s">
        <v>4513</v>
      </c>
      <c r="BJ723" s="27"/>
      <c r="BK723" s="27"/>
      <c r="BL723" s="25" t="s">
        <v>4513</v>
      </c>
      <c r="BM723" s="36" t="s">
        <v>4513</v>
      </c>
      <c r="BN723" s="27" t="s">
        <v>4513</v>
      </c>
      <c r="BO723" s="25" t="s">
        <v>3886</v>
      </c>
      <c r="BP723" s="27"/>
      <c r="BQ723" s="25" t="s">
        <v>64</v>
      </c>
      <c r="BR723" s="27"/>
      <c r="BS723" s="27"/>
      <c r="BT723" s="27"/>
      <c r="BU723" s="25">
        <v>196</v>
      </c>
      <c r="BV723" s="25"/>
      <c r="BW723" s="25" t="s">
        <v>3837</v>
      </c>
      <c r="BX723" s="27"/>
      <c r="BY723" s="95" t="str">
        <f>IFERROR(
IF(OR(AZ723="anulado",AZ723="stand by"),CONCATENATE(AZ723,": ",AT723),
IF(OR(YEAR(BA723)=2022,YEAR(BA723)=2023),CONCATENATE("Se activó en ",YEAR(BA723)),
IF(AND(OR(AZ723="En proceso",AZ723="facturando"),AND(AV723="-",BA723="")),"Por revisar",
IF(BA723="",IF(AV723="NUEVAS",CONCATENATE("Estado: ",AZ723,", ",AV723),
IF(AX723=Meses!$A$3,"Por revisar",
IF(AT723="","Sin registro","En programación Frcst."))),"En programación")))),
"Error")</f>
        <v>stand by: Devolver Sales</v>
      </c>
      <c r="BZ723" s="14" t="str">
        <f t="shared" si="33"/>
        <v/>
      </c>
      <c r="CA723" s="95" t="str">
        <f>IF(BY723="En programación Frcst.",VLOOKUP(AX723,Meses!$A$1:$H$14,3+HLOOKUP(Cronograma!AV723,Meses!$D$1:$G$2,2,FALSE),FALSE),
IF(BY723="En programación",BA723,""))</f>
        <v/>
      </c>
      <c r="CB723" s="95" t="str">
        <f t="shared" si="34"/>
        <v/>
      </c>
      <c r="CC723" s="91" t="str">
        <f>IFERROR(
(VLOOKUP(MONTH(CA723),Meses!$B$3:$C$14,2,FALSE)-DAY(CA723))/VLOOKUP(MONTH(CA723),Meses!$B$3:$C$14,2,FALSE)*CD723,
"")</f>
        <v/>
      </c>
      <c r="CD723" s="92">
        <f t="shared" si="35"/>
        <v>5403</v>
      </c>
    </row>
    <row r="724" spans="1:82" ht="63" thickBot="1" x14ac:dyDescent="0.6">
      <c r="A724" s="25" t="s">
        <v>1810</v>
      </c>
      <c r="B724" s="25" t="s">
        <v>1852</v>
      </c>
      <c r="C724" s="25" t="s">
        <v>1853</v>
      </c>
      <c r="D724" s="25" t="s">
        <v>144</v>
      </c>
      <c r="E724" s="26">
        <v>45126</v>
      </c>
      <c r="F724" s="26">
        <v>45177.592627314807</v>
      </c>
      <c r="G724" s="26">
        <v>45129</v>
      </c>
      <c r="H724" s="26">
        <v>45135</v>
      </c>
      <c r="I724" s="22"/>
      <c r="J724" s="22"/>
      <c r="K724" s="22">
        <v>0</v>
      </c>
      <c r="L724" s="50"/>
      <c r="M724" s="22"/>
      <c r="N724" s="22"/>
      <c r="O724" s="19" t="s">
        <v>1415</v>
      </c>
      <c r="P724" s="19" t="s">
        <v>673</v>
      </c>
      <c r="Q724" s="49" t="s">
        <v>55</v>
      </c>
      <c r="R724" s="49">
        <v>8881</v>
      </c>
      <c r="S724" s="19" t="s">
        <v>145</v>
      </c>
      <c r="T724" s="19" t="s">
        <v>145</v>
      </c>
      <c r="U724" s="19" t="e">
        <v>#NAME?</v>
      </c>
      <c r="V724" s="19" t="s">
        <v>56</v>
      </c>
      <c r="W724" s="19" t="s">
        <v>57</v>
      </c>
      <c r="X724" s="22">
        <v>0</v>
      </c>
      <c r="Y724" s="23">
        <v>7</v>
      </c>
      <c r="Z724" s="22">
        <v>0</v>
      </c>
      <c r="AA724" s="22">
        <v>0</v>
      </c>
      <c r="AB724" s="22">
        <v>0</v>
      </c>
      <c r="AC724" s="22">
        <v>0</v>
      </c>
      <c r="AD724" s="22">
        <v>0</v>
      </c>
      <c r="AE724" s="22">
        <v>0</v>
      </c>
      <c r="AF724" s="19" t="s">
        <v>58</v>
      </c>
      <c r="AG724" s="22">
        <v>0</v>
      </c>
      <c r="AH724" s="22">
        <v>0</v>
      </c>
      <c r="AI724" s="19">
        <v>-45126</v>
      </c>
      <c r="AJ724" s="19">
        <v>6</v>
      </c>
      <c r="AK724" s="19">
        <v>-45135</v>
      </c>
      <c r="AL724" s="19" t="s">
        <v>15</v>
      </c>
      <c r="AM724" s="22">
        <v>0</v>
      </c>
      <c r="AN724" s="22" t="s">
        <v>4513</v>
      </c>
      <c r="AO724" s="22"/>
      <c r="AP724" s="19" t="s">
        <v>674</v>
      </c>
      <c r="AQ724" s="19" t="s">
        <v>674</v>
      </c>
      <c r="AR724" s="19" t="s">
        <v>94</v>
      </c>
      <c r="AS724" s="19" t="s">
        <v>55</v>
      </c>
      <c r="AT724" s="19" t="s">
        <v>146</v>
      </c>
      <c r="AU724" s="19" t="s">
        <v>62</v>
      </c>
      <c r="AV724" s="19" t="s">
        <v>354</v>
      </c>
      <c r="AW724" s="19" t="s">
        <v>1165</v>
      </c>
      <c r="AX724" s="19" t="s">
        <v>653</v>
      </c>
      <c r="AY724" s="19" t="s">
        <v>55</v>
      </c>
      <c r="AZ724" s="19" t="s">
        <v>3825</v>
      </c>
      <c r="BA724" s="22">
        <v>0</v>
      </c>
      <c r="BB724" s="22"/>
      <c r="BC724" s="22"/>
      <c r="BD724" s="19" t="s">
        <v>653</v>
      </c>
      <c r="BE724" s="19" t="s">
        <v>651</v>
      </c>
      <c r="BF724" s="19" t="s">
        <v>652</v>
      </c>
      <c r="BG724" s="19" t="s">
        <v>55</v>
      </c>
      <c r="BH724" s="19" t="s">
        <v>4513</v>
      </c>
      <c r="BI724" s="22" t="s">
        <v>4513</v>
      </c>
      <c r="BJ724" s="22"/>
      <c r="BK724" s="22"/>
      <c r="BL724" s="19" t="s">
        <v>4513</v>
      </c>
      <c r="BM724" s="32" t="s">
        <v>4513</v>
      </c>
      <c r="BN724" s="22" t="s">
        <v>4513</v>
      </c>
      <c r="BO724" s="19" t="s">
        <v>3886</v>
      </c>
      <c r="BP724" s="22"/>
      <c r="BQ724" s="19" t="s">
        <v>64</v>
      </c>
      <c r="BR724" s="22"/>
      <c r="BS724" s="22"/>
      <c r="BT724" s="22"/>
      <c r="BU724" s="19">
        <v>196</v>
      </c>
      <c r="BV724" s="19"/>
      <c r="BW724" s="19" t="s">
        <v>3837</v>
      </c>
      <c r="BX724" s="22"/>
      <c r="BY724" s="95" t="str">
        <f>IFERROR(
IF(OR(AZ724="anulado",AZ724="stand by"),CONCATENATE(AZ724,": ",AT724),
IF(OR(YEAR(BA724)=2022,YEAR(BA724)=2023),CONCATENATE("Se activó en ",YEAR(BA724)),
IF(AND(OR(AZ724="En proceso",AZ724="facturando"),AND(AV724="-",BA724="")),"Por revisar",
IF(BA724="",IF(AV724="NUEVAS",CONCATENATE("Estado: ",AZ724,", ",AV724),
IF(AX724=Meses!$A$3,"Por revisar",
IF(AT724="","Sin registro","En programación Frcst."))),"En programación")))),
"Error")</f>
        <v>stand by: Devolver Sales</v>
      </c>
      <c r="BZ724" s="14" t="str">
        <f t="shared" si="33"/>
        <v/>
      </c>
      <c r="CA724" s="95" t="str">
        <f>IF(BY724="En programación Frcst.",VLOOKUP(AX724,Meses!$A$1:$H$14,3+HLOOKUP(Cronograma!AV724,Meses!$D$1:$G$2,2,FALSE),FALSE),
IF(BY724="En programación",BA724,""))</f>
        <v/>
      </c>
      <c r="CB724" s="95" t="str">
        <f t="shared" si="34"/>
        <v/>
      </c>
      <c r="CC724" s="91" t="str">
        <f>IFERROR(
(VLOOKUP(MONTH(CA724),Meses!$B$3:$C$14,2,FALSE)-DAY(CA724))/VLOOKUP(MONTH(CA724),Meses!$B$3:$C$14,2,FALSE)*CD724,
"")</f>
        <v/>
      </c>
      <c r="CD724" s="92">
        <f t="shared" si="35"/>
        <v>8881</v>
      </c>
    </row>
    <row r="725" spans="1:82" ht="63" thickBot="1" x14ac:dyDescent="0.6">
      <c r="A725" s="19" t="s">
        <v>1810</v>
      </c>
      <c r="B725" s="19" t="s">
        <v>1854</v>
      </c>
      <c r="C725" s="19" t="s">
        <v>1855</v>
      </c>
      <c r="D725" s="19" t="s">
        <v>144</v>
      </c>
      <c r="E725" s="21">
        <v>45126</v>
      </c>
      <c r="F725" s="21">
        <v>45177.507928240739</v>
      </c>
      <c r="G725" s="21">
        <v>45129</v>
      </c>
      <c r="H725" s="21">
        <v>45135</v>
      </c>
      <c r="I725" s="22"/>
      <c r="J725" s="22"/>
      <c r="K725" s="22">
        <v>0</v>
      </c>
      <c r="L725" s="50"/>
      <c r="M725" s="22"/>
      <c r="N725" s="22"/>
      <c r="O725" s="19" t="s">
        <v>1415</v>
      </c>
      <c r="P725" s="19" t="s">
        <v>673</v>
      </c>
      <c r="Q725" s="49" t="s">
        <v>55</v>
      </c>
      <c r="R725" s="49">
        <v>8588</v>
      </c>
      <c r="S725" s="25" t="s">
        <v>145</v>
      </c>
      <c r="T725" s="25" t="s">
        <v>145</v>
      </c>
      <c r="U725" s="25" t="e">
        <v>#NAME?</v>
      </c>
      <c r="V725" s="25" t="s">
        <v>56</v>
      </c>
      <c r="W725" s="25" t="s">
        <v>57</v>
      </c>
      <c r="X725" s="27">
        <v>0</v>
      </c>
      <c r="Y725" s="23">
        <v>7</v>
      </c>
      <c r="Z725" s="27">
        <v>0</v>
      </c>
      <c r="AA725" s="27">
        <v>0</v>
      </c>
      <c r="AB725" s="27">
        <v>0</v>
      </c>
      <c r="AC725" s="27">
        <v>0</v>
      </c>
      <c r="AD725" s="27">
        <v>0</v>
      </c>
      <c r="AE725" s="27">
        <v>0</v>
      </c>
      <c r="AF725" s="25" t="s">
        <v>58</v>
      </c>
      <c r="AG725" s="27">
        <v>0</v>
      </c>
      <c r="AH725" s="27">
        <v>0</v>
      </c>
      <c r="AI725" s="25">
        <v>-45126</v>
      </c>
      <c r="AJ725" s="25">
        <v>6</v>
      </c>
      <c r="AK725" s="25">
        <v>-45135</v>
      </c>
      <c r="AL725" s="25" t="s">
        <v>15</v>
      </c>
      <c r="AM725" s="27">
        <v>0</v>
      </c>
      <c r="AN725" s="27" t="s">
        <v>4513</v>
      </c>
      <c r="AO725" s="27"/>
      <c r="AP725" s="25" t="s">
        <v>674</v>
      </c>
      <c r="AQ725" s="25" t="s">
        <v>674</v>
      </c>
      <c r="AR725" s="25" t="s">
        <v>94</v>
      </c>
      <c r="AS725" s="25" t="s">
        <v>55</v>
      </c>
      <c r="AT725" s="25" t="s">
        <v>146</v>
      </c>
      <c r="AU725" s="25" t="s">
        <v>62</v>
      </c>
      <c r="AV725" s="25" t="s">
        <v>354</v>
      </c>
      <c r="AW725" s="25" t="s">
        <v>1165</v>
      </c>
      <c r="AX725" s="25" t="s">
        <v>653</v>
      </c>
      <c r="AY725" s="25" t="s">
        <v>55</v>
      </c>
      <c r="AZ725" s="25" t="s">
        <v>3825</v>
      </c>
      <c r="BA725" s="27">
        <v>0</v>
      </c>
      <c r="BB725" s="27"/>
      <c r="BC725" s="27"/>
      <c r="BD725" s="25" t="s">
        <v>653</v>
      </c>
      <c r="BE725" s="25" t="s">
        <v>651</v>
      </c>
      <c r="BF725" s="25" t="s">
        <v>652</v>
      </c>
      <c r="BG725" s="25" t="s">
        <v>55</v>
      </c>
      <c r="BH725" s="25" t="s">
        <v>4513</v>
      </c>
      <c r="BI725" s="27" t="s">
        <v>4513</v>
      </c>
      <c r="BJ725" s="27"/>
      <c r="BK725" s="27"/>
      <c r="BL725" s="25" t="s">
        <v>4513</v>
      </c>
      <c r="BM725" s="36" t="s">
        <v>4513</v>
      </c>
      <c r="BN725" s="27" t="s">
        <v>4513</v>
      </c>
      <c r="BO725" s="25" t="s">
        <v>3886</v>
      </c>
      <c r="BP725" s="27"/>
      <c r="BQ725" s="25" t="s">
        <v>64</v>
      </c>
      <c r="BR725" s="27"/>
      <c r="BS725" s="27"/>
      <c r="BT725" s="27"/>
      <c r="BU725" s="25">
        <v>196</v>
      </c>
      <c r="BV725" s="25"/>
      <c r="BW725" s="25" t="s">
        <v>3837</v>
      </c>
      <c r="BX725" s="27"/>
      <c r="BY725" s="95" t="str">
        <f>IFERROR(
IF(OR(AZ725="anulado",AZ725="stand by"),CONCATENATE(AZ725,": ",AT725),
IF(OR(YEAR(BA725)=2022,YEAR(BA725)=2023),CONCATENATE("Se activó en ",YEAR(BA725)),
IF(AND(OR(AZ725="En proceso",AZ725="facturando"),AND(AV725="-",BA725="")),"Por revisar",
IF(BA725="",IF(AV725="NUEVAS",CONCATENATE("Estado: ",AZ725,", ",AV725),
IF(AX725=Meses!$A$3,"Por revisar",
IF(AT725="","Sin registro","En programación Frcst."))),"En programación")))),
"Error")</f>
        <v>stand by: Devolver Sales</v>
      </c>
      <c r="BZ725" s="14" t="str">
        <f t="shared" si="33"/>
        <v/>
      </c>
      <c r="CA725" s="95" t="str">
        <f>IF(BY725="En programación Frcst.",VLOOKUP(AX725,Meses!$A$1:$H$14,3+HLOOKUP(Cronograma!AV725,Meses!$D$1:$G$2,2,FALSE),FALSE),
IF(BY725="En programación",BA725,""))</f>
        <v/>
      </c>
      <c r="CB725" s="95" t="str">
        <f t="shared" si="34"/>
        <v/>
      </c>
      <c r="CC725" s="91" t="str">
        <f>IFERROR(
(VLOOKUP(MONTH(CA725),Meses!$B$3:$C$14,2,FALSE)-DAY(CA725))/VLOOKUP(MONTH(CA725),Meses!$B$3:$C$14,2,FALSE)*CD725,
"")</f>
        <v/>
      </c>
      <c r="CD725" s="92">
        <f t="shared" si="35"/>
        <v>8588</v>
      </c>
    </row>
    <row r="726" spans="1:82" ht="109.8" thickBot="1" x14ac:dyDescent="0.6">
      <c r="A726" s="25" t="s">
        <v>1810</v>
      </c>
      <c r="B726" s="25" t="s">
        <v>1856</v>
      </c>
      <c r="C726" s="25" t="s">
        <v>1857</v>
      </c>
      <c r="D726" s="25" t="s">
        <v>656</v>
      </c>
      <c r="E726" s="26">
        <v>45126</v>
      </c>
      <c r="F726" s="26">
        <v>45177.471203703702</v>
      </c>
      <c r="G726" s="26">
        <v>45129</v>
      </c>
      <c r="H726" s="26">
        <v>45135</v>
      </c>
      <c r="I726" s="22"/>
      <c r="J726" s="22"/>
      <c r="K726" s="22">
        <v>0</v>
      </c>
      <c r="L726" s="50"/>
      <c r="M726" s="22"/>
      <c r="N726" s="22"/>
      <c r="O726" s="19" t="s">
        <v>199</v>
      </c>
      <c r="P726" s="19" t="s">
        <v>199</v>
      </c>
      <c r="Q726" s="49" t="s">
        <v>55</v>
      </c>
      <c r="R726" s="49">
        <v>18300</v>
      </c>
      <c r="S726" s="19" t="s">
        <v>145</v>
      </c>
      <c r="T726" s="19" t="s">
        <v>145</v>
      </c>
      <c r="U726" s="19" t="e">
        <v>#NAME?</v>
      </c>
      <c r="V726" s="19" t="s">
        <v>56</v>
      </c>
      <c r="W726" s="19" t="s">
        <v>57</v>
      </c>
      <c r="X726" s="22">
        <v>0</v>
      </c>
      <c r="Y726" s="23">
        <v>7</v>
      </c>
      <c r="Z726" s="22">
        <v>0</v>
      </c>
      <c r="AA726" s="22">
        <v>0</v>
      </c>
      <c r="AB726" s="22">
        <v>0</v>
      </c>
      <c r="AC726" s="22">
        <v>0</v>
      </c>
      <c r="AD726" s="22">
        <v>0</v>
      </c>
      <c r="AE726" s="22">
        <v>0</v>
      </c>
      <c r="AF726" s="19" t="s">
        <v>58</v>
      </c>
      <c r="AG726" s="22">
        <v>0</v>
      </c>
      <c r="AH726" s="22">
        <v>0</v>
      </c>
      <c r="AI726" s="19">
        <v>-45126</v>
      </c>
      <c r="AJ726" s="19">
        <v>6</v>
      </c>
      <c r="AK726" s="19">
        <v>-45135</v>
      </c>
      <c r="AL726" s="19" t="s">
        <v>15</v>
      </c>
      <c r="AM726" s="22">
        <v>0</v>
      </c>
      <c r="AN726" s="22" t="s">
        <v>4513</v>
      </c>
      <c r="AO726" s="22"/>
      <c r="AP726" s="19" t="s">
        <v>201</v>
      </c>
      <c r="AQ726" s="19" t="s">
        <v>140</v>
      </c>
      <c r="AR726" s="19" t="s">
        <v>237</v>
      </c>
      <c r="AS726" s="19" t="s">
        <v>55</v>
      </c>
      <c r="AT726" s="19" t="s">
        <v>659</v>
      </c>
      <c r="AU726" s="19" t="s">
        <v>132</v>
      </c>
      <c r="AV726" s="19" t="s">
        <v>679</v>
      </c>
      <c r="AW726" s="19" t="s">
        <v>3130</v>
      </c>
      <c r="AX726" s="19" t="s">
        <v>1557</v>
      </c>
      <c r="AY726" s="19" t="s">
        <v>55</v>
      </c>
      <c r="AZ726" s="19" t="s">
        <v>3830</v>
      </c>
      <c r="BA726" s="22">
        <v>0</v>
      </c>
      <c r="BB726" s="22"/>
      <c r="BC726" s="22"/>
      <c r="BD726" s="19" t="s">
        <v>653</v>
      </c>
      <c r="BE726" s="19" t="s">
        <v>651</v>
      </c>
      <c r="BF726" s="19" t="s">
        <v>652</v>
      </c>
      <c r="BG726" s="19" t="s">
        <v>55</v>
      </c>
      <c r="BH726" s="19" t="s">
        <v>4513</v>
      </c>
      <c r="BI726" s="22" t="s">
        <v>4513</v>
      </c>
      <c r="BJ726" s="22"/>
      <c r="BK726" s="22"/>
      <c r="BL726" s="19" t="s">
        <v>4513</v>
      </c>
      <c r="BM726" s="32" t="s">
        <v>4513</v>
      </c>
      <c r="BN726" s="22" t="s">
        <v>4513</v>
      </c>
      <c r="BO726" s="19" t="s">
        <v>3842</v>
      </c>
      <c r="BP726" s="22"/>
      <c r="BQ726" s="19" t="s">
        <v>64</v>
      </c>
      <c r="BR726" s="22"/>
      <c r="BS726" s="22"/>
      <c r="BT726" s="22"/>
      <c r="BU726" s="19">
        <v>196</v>
      </c>
      <c r="BV726" s="19" t="s">
        <v>4699</v>
      </c>
      <c r="BW726" s="19" t="s">
        <v>3837</v>
      </c>
      <c r="BX726" s="22"/>
      <c r="BY726" s="95" t="str">
        <f>IFERROR(
IF(OR(AZ726="anulado",AZ726="stand by"),CONCATENATE(AZ726,": ",AT726),
IF(OR(YEAR(BA726)=2022,YEAR(BA726)=2023),CONCATENATE("Se activó en ",YEAR(BA726)),
IF(AND(OR(AZ726="En proceso",AZ726="facturando"),AND(AV726="-",BA726="")),"Por revisar",
IF(BA726="",IF(AV726="NUEVAS",CONCATENATE("Estado: ",AZ726,", ",AV726),
IF(AX726=Meses!$A$3,"Por revisar",
IF(AT726="","Sin registro","En programación Frcst."))),"En programación")))),
"Error")</f>
        <v>En programación</v>
      </c>
      <c r="BZ726" s="14" t="str">
        <f t="shared" si="33"/>
        <v/>
      </c>
      <c r="CA726" s="95">
        <f>IF(BY726="En programación Frcst.",VLOOKUP(AX726,Meses!$A$1:$H$14,3+HLOOKUP(Cronograma!AV726,Meses!$D$1:$G$2,2,FALSE),FALSE),
IF(BY726="En programación",BA726,""))</f>
        <v>0</v>
      </c>
      <c r="CB726" s="95" t="str">
        <f t="shared" si="34"/>
        <v>1900/1</v>
      </c>
      <c r="CC726" s="91">
        <f>IFERROR(
(VLOOKUP(MONTH(CA726),Meses!$B$3:$C$14,2,FALSE)-DAY(CA726))/VLOOKUP(MONTH(CA726),Meses!$B$3:$C$14,2,FALSE)*CD726,
"")</f>
        <v>18300</v>
      </c>
      <c r="CD726" s="92">
        <f t="shared" si="35"/>
        <v>18300</v>
      </c>
    </row>
    <row r="727" spans="1:82" ht="94.2" thickBot="1" x14ac:dyDescent="0.6">
      <c r="A727" s="19" t="s">
        <v>1810</v>
      </c>
      <c r="B727" s="19" t="s">
        <v>1858</v>
      </c>
      <c r="C727" s="19" t="s">
        <v>1859</v>
      </c>
      <c r="D727" s="19" t="s">
        <v>656</v>
      </c>
      <c r="E727" s="21">
        <v>45126</v>
      </c>
      <c r="F727" s="21">
        <v>45177.465312499997</v>
      </c>
      <c r="G727" s="21">
        <v>45129</v>
      </c>
      <c r="H727" s="21">
        <v>45135</v>
      </c>
      <c r="I727" s="22"/>
      <c r="J727" s="22"/>
      <c r="K727" s="22">
        <v>0</v>
      </c>
      <c r="L727" s="50"/>
      <c r="M727" s="22"/>
      <c r="N727" s="22"/>
      <c r="O727" s="19" t="s">
        <v>199</v>
      </c>
      <c r="P727" s="19" t="s">
        <v>199</v>
      </c>
      <c r="Q727" s="49" t="s">
        <v>55</v>
      </c>
      <c r="R727" s="49">
        <v>19700</v>
      </c>
      <c r="S727" s="25" t="s">
        <v>145</v>
      </c>
      <c r="T727" s="25" t="s">
        <v>145</v>
      </c>
      <c r="U727" s="25" t="e">
        <v>#NAME?</v>
      </c>
      <c r="V727" s="25" t="s">
        <v>56</v>
      </c>
      <c r="W727" s="25" t="s">
        <v>57</v>
      </c>
      <c r="X727" s="27">
        <v>0</v>
      </c>
      <c r="Y727" s="23">
        <v>7</v>
      </c>
      <c r="Z727" s="27">
        <v>0</v>
      </c>
      <c r="AA727" s="27">
        <v>0</v>
      </c>
      <c r="AB727" s="27">
        <v>0</v>
      </c>
      <c r="AC727" s="27">
        <v>0</v>
      </c>
      <c r="AD727" s="27">
        <v>0</v>
      </c>
      <c r="AE727" s="27">
        <v>0</v>
      </c>
      <c r="AF727" s="25" t="s">
        <v>58</v>
      </c>
      <c r="AG727" s="27">
        <v>0</v>
      </c>
      <c r="AH727" s="27">
        <v>0</v>
      </c>
      <c r="AI727" s="25">
        <v>-45126</v>
      </c>
      <c r="AJ727" s="25">
        <v>6</v>
      </c>
      <c r="AK727" s="25">
        <v>-45135</v>
      </c>
      <c r="AL727" s="25" t="s">
        <v>15</v>
      </c>
      <c r="AM727" s="27">
        <v>0</v>
      </c>
      <c r="AN727" s="27" t="s">
        <v>4513</v>
      </c>
      <c r="AO727" s="27"/>
      <c r="AP727" s="25" t="s">
        <v>530</v>
      </c>
      <c r="AQ727" s="25" t="s">
        <v>140</v>
      </c>
      <c r="AR727" s="25" t="s">
        <v>237</v>
      </c>
      <c r="AS727" s="25" t="s">
        <v>55</v>
      </c>
      <c r="AT727" s="25" t="s">
        <v>659</v>
      </c>
      <c r="AU727" s="25" t="s">
        <v>132</v>
      </c>
      <c r="AV727" s="25" t="s">
        <v>679</v>
      </c>
      <c r="AW727" s="25" t="s">
        <v>3130</v>
      </c>
      <c r="AX727" s="25" t="s">
        <v>1557</v>
      </c>
      <c r="AY727" s="25" t="s">
        <v>55</v>
      </c>
      <c r="AZ727" s="25" t="s">
        <v>3830</v>
      </c>
      <c r="BA727" s="27">
        <v>0</v>
      </c>
      <c r="BB727" s="27"/>
      <c r="BC727" s="27"/>
      <c r="BD727" s="25" t="s">
        <v>653</v>
      </c>
      <c r="BE727" s="25" t="s">
        <v>651</v>
      </c>
      <c r="BF727" s="25" t="s">
        <v>652</v>
      </c>
      <c r="BG727" s="25" t="s">
        <v>55</v>
      </c>
      <c r="BH727" s="25" t="s">
        <v>4513</v>
      </c>
      <c r="BI727" s="27" t="s">
        <v>4513</v>
      </c>
      <c r="BJ727" s="27"/>
      <c r="BK727" s="27"/>
      <c r="BL727" s="25" t="s">
        <v>4513</v>
      </c>
      <c r="BM727" s="36" t="s">
        <v>4513</v>
      </c>
      <c r="BN727" s="27" t="s">
        <v>4513</v>
      </c>
      <c r="BO727" s="25" t="s">
        <v>3842</v>
      </c>
      <c r="BP727" s="27"/>
      <c r="BQ727" s="25" t="s">
        <v>64</v>
      </c>
      <c r="BR727" s="27"/>
      <c r="BS727" s="27"/>
      <c r="BT727" s="27"/>
      <c r="BU727" s="25">
        <v>196</v>
      </c>
      <c r="BV727" s="25" t="s">
        <v>4699</v>
      </c>
      <c r="BW727" s="25" t="s">
        <v>3837</v>
      </c>
      <c r="BX727" s="27"/>
      <c r="BY727" s="95" t="str">
        <f>IFERROR(
IF(OR(AZ727="anulado",AZ727="stand by"),CONCATENATE(AZ727,": ",AT727),
IF(OR(YEAR(BA727)=2022,YEAR(BA727)=2023),CONCATENATE("Se activó en ",YEAR(BA727)),
IF(AND(OR(AZ727="En proceso",AZ727="facturando"),AND(AV727="-",BA727="")),"Por revisar",
IF(BA727="",IF(AV727="NUEVAS",CONCATENATE("Estado: ",AZ727,", ",AV727),
IF(AX727=Meses!$A$3,"Por revisar",
IF(AT727="","Sin registro","En programación Frcst."))),"En programación")))),
"Error")</f>
        <v>En programación</v>
      </c>
      <c r="BZ727" s="14" t="str">
        <f t="shared" si="33"/>
        <v/>
      </c>
      <c r="CA727" s="95">
        <f>IF(BY727="En programación Frcst.",VLOOKUP(AX727,Meses!$A$1:$H$14,3+HLOOKUP(Cronograma!AV727,Meses!$D$1:$G$2,2,FALSE),FALSE),
IF(BY727="En programación",BA727,""))</f>
        <v>0</v>
      </c>
      <c r="CB727" s="95" t="str">
        <f t="shared" si="34"/>
        <v>1900/1</v>
      </c>
      <c r="CC727" s="91">
        <f>IFERROR(
(VLOOKUP(MONTH(CA727),Meses!$B$3:$C$14,2,FALSE)-DAY(CA727))/VLOOKUP(MONTH(CA727),Meses!$B$3:$C$14,2,FALSE)*CD727,
"")</f>
        <v>19700</v>
      </c>
      <c r="CD727" s="92">
        <f t="shared" si="35"/>
        <v>19700</v>
      </c>
    </row>
    <row r="728" spans="1:82" ht="109.8" thickBot="1" x14ac:dyDescent="0.6">
      <c r="A728" s="25" t="s">
        <v>1810</v>
      </c>
      <c r="B728" s="25" t="s">
        <v>1860</v>
      </c>
      <c r="C728" s="25" t="s">
        <v>1861</v>
      </c>
      <c r="D728" s="25" t="s">
        <v>656</v>
      </c>
      <c r="E728" s="26">
        <v>45126</v>
      </c>
      <c r="F728" s="26">
        <v>45177.453298611108</v>
      </c>
      <c r="G728" s="26">
        <v>45129</v>
      </c>
      <c r="H728" s="26">
        <v>45135</v>
      </c>
      <c r="I728" s="22"/>
      <c r="J728" s="22"/>
      <c r="K728" s="22">
        <v>0</v>
      </c>
      <c r="L728" s="50"/>
      <c r="M728" s="22"/>
      <c r="N728" s="22"/>
      <c r="O728" s="19" t="s">
        <v>199</v>
      </c>
      <c r="P728" s="19" t="s">
        <v>199</v>
      </c>
      <c r="Q728" s="49" t="s">
        <v>55</v>
      </c>
      <c r="R728" s="49">
        <v>16560</v>
      </c>
      <c r="S728" s="19" t="s">
        <v>145</v>
      </c>
      <c r="T728" s="19" t="s">
        <v>145</v>
      </c>
      <c r="U728" s="19" t="e">
        <v>#NAME?</v>
      </c>
      <c r="V728" s="19" t="s">
        <v>56</v>
      </c>
      <c r="W728" s="19" t="s">
        <v>57</v>
      </c>
      <c r="X728" s="22">
        <v>0</v>
      </c>
      <c r="Y728" s="23">
        <v>7</v>
      </c>
      <c r="Z728" s="22">
        <v>0</v>
      </c>
      <c r="AA728" s="22">
        <v>0</v>
      </c>
      <c r="AB728" s="22">
        <v>0</v>
      </c>
      <c r="AC728" s="22">
        <v>0</v>
      </c>
      <c r="AD728" s="22">
        <v>0</v>
      </c>
      <c r="AE728" s="22">
        <v>0</v>
      </c>
      <c r="AF728" s="19" t="s">
        <v>58</v>
      </c>
      <c r="AG728" s="22">
        <v>0</v>
      </c>
      <c r="AH728" s="22">
        <v>0</v>
      </c>
      <c r="AI728" s="19">
        <v>-45126</v>
      </c>
      <c r="AJ728" s="19">
        <v>6</v>
      </c>
      <c r="AK728" s="19">
        <v>-45135</v>
      </c>
      <c r="AL728" s="19" t="s">
        <v>15</v>
      </c>
      <c r="AM728" s="22">
        <v>0</v>
      </c>
      <c r="AN728" s="22" t="s">
        <v>4513</v>
      </c>
      <c r="AO728" s="22"/>
      <c r="AP728" s="19" t="s">
        <v>530</v>
      </c>
      <c r="AQ728" s="19" t="s">
        <v>140</v>
      </c>
      <c r="AR728" s="19" t="s">
        <v>94</v>
      </c>
      <c r="AS728" s="19" t="s">
        <v>55</v>
      </c>
      <c r="AT728" s="19" t="s">
        <v>659</v>
      </c>
      <c r="AU728" s="19" t="s">
        <v>132</v>
      </c>
      <c r="AV728" s="19" t="s">
        <v>660</v>
      </c>
      <c r="AW728" s="19" t="s">
        <v>1556</v>
      </c>
      <c r="AX728" s="19" t="s">
        <v>1557</v>
      </c>
      <c r="AY728" s="19" t="s">
        <v>55</v>
      </c>
      <c r="AZ728" s="19" t="s">
        <v>3830</v>
      </c>
      <c r="BA728" s="22">
        <v>0</v>
      </c>
      <c r="BB728" s="22"/>
      <c r="BC728" s="22"/>
      <c r="BD728" s="19" t="s">
        <v>653</v>
      </c>
      <c r="BE728" s="19" t="s">
        <v>679</v>
      </c>
      <c r="BF728" s="19" t="s">
        <v>680</v>
      </c>
      <c r="BG728" s="19" t="s">
        <v>55</v>
      </c>
      <c r="BH728" s="19" t="s">
        <v>4513</v>
      </c>
      <c r="BI728" s="22" t="s">
        <v>4513</v>
      </c>
      <c r="BJ728" s="22"/>
      <c r="BK728" s="22"/>
      <c r="BL728" s="19" t="s">
        <v>4513</v>
      </c>
      <c r="BM728" s="32" t="s">
        <v>4513</v>
      </c>
      <c r="BN728" s="22" t="s">
        <v>4513</v>
      </c>
      <c r="BO728" s="22"/>
      <c r="BP728" s="22"/>
      <c r="BQ728" s="19" t="s">
        <v>64</v>
      </c>
      <c r="BR728" s="22"/>
      <c r="BS728" s="22"/>
      <c r="BT728" s="22"/>
      <c r="BU728" s="19">
        <v>196</v>
      </c>
      <c r="BV728" s="19" t="s">
        <v>4699</v>
      </c>
      <c r="BW728" s="19" t="s">
        <v>3837</v>
      </c>
      <c r="BX728" s="22"/>
      <c r="BY728" s="95" t="str">
        <f>IFERROR(
IF(OR(AZ728="anulado",AZ728="stand by"),CONCATENATE(AZ728,": ",AT728),
IF(OR(YEAR(BA728)=2022,YEAR(BA728)=2023),CONCATENATE("Se activó en ",YEAR(BA728)),
IF(AND(OR(AZ728="En proceso",AZ728="facturando"),AND(AV728="-",BA728="")),"Por revisar",
IF(BA728="",IF(AV728="NUEVAS",CONCATENATE("Estado: ",AZ728,", ",AV728),
IF(AX728=Meses!$A$3,"Por revisar",
IF(AT728="","Sin registro","En programación Frcst."))),"En programación")))),
"Error")</f>
        <v>En programación</v>
      </c>
      <c r="BZ728" s="14" t="str">
        <f t="shared" si="33"/>
        <v/>
      </c>
      <c r="CA728" s="95">
        <f>IF(BY728="En programación Frcst.",VLOOKUP(AX728,Meses!$A$1:$H$14,3+HLOOKUP(Cronograma!AV728,Meses!$D$1:$G$2,2,FALSE),FALSE),
IF(BY728="En programación",BA728,""))</f>
        <v>0</v>
      </c>
      <c r="CB728" s="95" t="str">
        <f t="shared" si="34"/>
        <v>1900/1</v>
      </c>
      <c r="CC728" s="91">
        <f>IFERROR(
(VLOOKUP(MONTH(CA728),Meses!$B$3:$C$14,2,FALSE)-DAY(CA728))/VLOOKUP(MONTH(CA728),Meses!$B$3:$C$14,2,FALSE)*CD728,
"")</f>
        <v>16560</v>
      </c>
      <c r="CD728" s="92">
        <f t="shared" si="35"/>
        <v>16560</v>
      </c>
    </row>
    <row r="729" spans="1:82" ht="78.599999999999994" thickBot="1" x14ac:dyDescent="0.6">
      <c r="A729" s="19" t="s">
        <v>1810</v>
      </c>
      <c r="B729" s="19" t="s">
        <v>1862</v>
      </c>
      <c r="C729" s="19" t="s">
        <v>1863</v>
      </c>
      <c r="D729" s="19" t="s">
        <v>656</v>
      </c>
      <c r="E729" s="21">
        <v>45126</v>
      </c>
      <c r="F729" s="21">
        <v>45177.424513888887</v>
      </c>
      <c r="G729" s="21">
        <v>45129</v>
      </c>
      <c r="H729" s="21">
        <v>45135</v>
      </c>
      <c r="I729" s="22"/>
      <c r="J729" s="22"/>
      <c r="K729" s="22">
        <v>0</v>
      </c>
      <c r="L729" s="50"/>
      <c r="M729" s="22"/>
      <c r="N729" s="22"/>
      <c r="O729" s="19" t="s">
        <v>199</v>
      </c>
      <c r="P729" s="19" t="s">
        <v>199</v>
      </c>
      <c r="Q729" s="49" t="s">
        <v>55</v>
      </c>
      <c r="R729" s="49">
        <v>14800</v>
      </c>
      <c r="S729" s="25" t="s">
        <v>145</v>
      </c>
      <c r="T729" s="25" t="s">
        <v>145</v>
      </c>
      <c r="U729" s="25" t="e">
        <v>#NAME?</v>
      </c>
      <c r="V729" s="25" t="s">
        <v>56</v>
      </c>
      <c r="W729" s="25" t="s">
        <v>57</v>
      </c>
      <c r="X729" s="27">
        <v>0</v>
      </c>
      <c r="Y729" s="23">
        <v>7</v>
      </c>
      <c r="Z729" s="27">
        <v>0</v>
      </c>
      <c r="AA729" s="27">
        <v>0</v>
      </c>
      <c r="AB729" s="27">
        <v>0</v>
      </c>
      <c r="AC729" s="27">
        <v>0</v>
      </c>
      <c r="AD729" s="27">
        <v>0</v>
      </c>
      <c r="AE729" s="27">
        <v>0</v>
      </c>
      <c r="AF729" s="25" t="s">
        <v>58</v>
      </c>
      <c r="AG729" s="27">
        <v>0</v>
      </c>
      <c r="AH729" s="27">
        <v>0</v>
      </c>
      <c r="AI729" s="25">
        <v>-45126</v>
      </c>
      <c r="AJ729" s="25">
        <v>6</v>
      </c>
      <c r="AK729" s="25">
        <v>-45135</v>
      </c>
      <c r="AL729" s="25" t="s">
        <v>15</v>
      </c>
      <c r="AM729" s="27">
        <v>0</v>
      </c>
      <c r="AN729" s="27" t="s">
        <v>4513</v>
      </c>
      <c r="AO729" s="27"/>
      <c r="AP729" s="25" t="s">
        <v>201</v>
      </c>
      <c r="AQ729" s="25" t="s">
        <v>140</v>
      </c>
      <c r="AR729" s="25" t="s">
        <v>94</v>
      </c>
      <c r="AS729" s="25" t="s">
        <v>55</v>
      </c>
      <c r="AT729" s="25" t="s">
        <v>659</v>
      </c>
      <c r="AU729" s="25" t="s">
        <v>132</v>
      </c>
      <c r="AV729" s="25" t="s">
        <v>660</v>
      </c>
      <c r="AW729" s="25" t="s">
        <v>1556</v>
      </c>
      <c r="AX729" s="25" t="s">
        <v>1557</v>
      </c>
      <c r="AY729" s="25" t="s">
        <v>55</v>
      </c>
      <c r="AZ729" s="25" t="s">
        <v>3830</v>
      </c>
      <c r="BA729" s="27">
        <v>0</v>
      </c>
      <c r="BB729" s="27"/>
      <c r="BC729" s="27"/>
      <c r="BD729" s="25" t="s">
        <v>653</v>
      </c>
      <c r="BE729" s="25" t="s">
        <v>679</v>
      </c>
      <c r="BF729" s="25" t="s">
        <v>680</v>
      </c>
      <c r="BG729" s="25" t="s">
        <v>55</v>
      </c>
      <c r="BH729" s="25" t="s">
        <v>4513</v>
      </c>
      <c r="BI729" s="27" t="s">
        <v>4513</v>
      </c>
      <c r="BJ729" s="27"/>
      <c r="BK729" s="27"/>
      <c r="BL729" s="25" t="s">
        <v>4513</v>
      </c>
      <c r="BM729" s="36" t="s">
        <v>4513</v>
      </c>
      <c r="BN729" s="27" t="s">
        <v>4513</v>
      </c>
      <c r="BO729" s="27"/>
      <c r="BP729" s="27"/>
      <c r="BQ729" s="25" t="s">
        <v>64</v>
      </c>
      <c r="BR729" s="27"/>
      <c r="BS729" s="27"/>
      <c r="BT729" s="27"/>
      <c r="BU729" s="25">
        <v>196</v>
      </c>
      <c r="BV729" s="25" t="s">
        <v>4699</v>
      </c>
      <c r="BW729" s="25" t="s">
        <v>3837</v>
      </c>
      <c r="BX729" s="27"/>
      <c r="BY729" s="95" t="str">
        <f>IFERROR(
IF(OR(AZ729="anulado",AZ729="stand by"),CONCATENATE(AZ729,": ",AT729),
IF(OR(YEAR(BA729)=2022,YEAR(BA729)=2023),CONCATENATE("Se activó en ",YEAR(BA729)),
IF(AND(OR(AZ729="En proceso",AZ729="facturando"),AND(AV729="-",BA729="")),"Por revisar",
IF(BA729="",IF(AV729="NUEVAS",CONCATENATE("Estado: ",AZ729,", ",AV729),
IF(AX729=Meses!$A$3,"Por revisar",
IF(AT729="","Sin registro","En programación Frcst."))),"En programación")))),
"Error")</f>
        <v>En programación</v>
      </c>
      <c r="BZ729" s="14" t="str">
        <f t="shared" si="33"/>
        <v/>
      </c>
      <c r="CA729" s="95">
        <f>IF(BY729="En programación Frcst.",VLOOKUP(AX729,Meses!$A$1:$H$14,3+HLOOKUP(Cronograma!AV729,Meses!$D$1:$G$2,2,FALSE),FALSE),
IF(BY729="En programación",BA729,""))</f>
        <v>0</v>
      </c>
      <c r="CB729" s="95" t="str">
        <f t="shared" si="34"/>
        <v>1900/1</v>
      </c>
      <c r="CC729" s="91">
        <f>IFERROR(
(VLOOKUP(MONTH(CA729),Meses!$B$3:$C$14,2,FALSE)-DAY(CA729))/VLOOKUP(MONTH(CA729),Meses!$B$3:$C$14,2,FALSE)*CD729,
"")</f>
        <v>14800</v>
      </c>
      <c r="CD729" s="92">
        <f t="shared" si="35"/>
        <v>14800</v>
      </c>
    </row>
    <row r="730" spans="1:82" ht="94.2" thickBot="1" x14ac:dyDescent="0.6">
      <c r="A730" s="25" t="s">
        <v>1810</v>
      </c>
      <c r="B730" s="25" t="s">
        <v>1864</v>
      </c>
      <c r="C730" s="25" t="s">
        <v>1865</v>
      </c>
      <c r="D730" s="25" t="s">
        <v>656</v>
      </c>
      <c r="E730" s="26">
        <v>45126</v>
      </c>
      <c r="F730" s="26">
        <v>45177.419456018521</v>
      </c>
      <c r="G730" s="26">
        <v>45129</v>
      </c>
      <c r="H730" s="26">
        <v>45135</v>
      </c>
      <c r="I730" s="22"/>
      <c r="J730" s="22"/>
      <c r="K730" s="22">
        <v>0</v>
      </c>
      <c r="L730" s="50"/>
      <c r="M730" s="22"/>
      <c r="N730" s="22"/>
      <c r="O730" s="19" t="s">
        <v>199</v>
      </c>
      <c r="P730" s="19" t="s">
        <v>199</v>
      </c>
      <c r="Q730" s="49" t="s">
        <v>55</v>
      </c>
      <c r="R730" s="49">
        <v>41360</v>
      </c>
      <c r="S730" s="19" t="s">
        <v>145</v>
      </c>
      <c r="T730" s="19" t="s">
        <v>145</v>
      </c>
      <c r="U730" s="19" t="e">
        <v>#NAME?</v>
      </c>
      <c r="V730" s="19" t="s">
        <v>56</v>
      </c>
      <c r="W730" s="19" t="s">
        <v>57</v>
      </c>
      <c r="X730" s="22">
        <v>0</v>
      </c>
      <c r="Y730" s="23">
        <v>7</v>
      </c>
      <c r="Z730" s="22">
        <v>0</v>
      </c>
      <c r="AA730" s="22">
        <v>0</v>
      </c>
      <c r="AB730" s="22">
        <v>0</v>
      </c>
      <c r="AC730" s="22">
        <v>0</v>
      </c>
      <c r="AD730" s="22">
        <v>0</v>
      </c>
      <c r="AE730" s="22">
        <v>0</v>
      </c>
      <c r="AF730" s="19" t="s">
        <v>58</v>
      </c>
      <c r="AG730" s="22">
        <v>0</v>
      </c>
      <c r="AH730" s="22">
        <v>0</v>
      </c>
      <c r="AI730" s="19">
        <v>-45126</v>
      </c>
      <c r="AJ730" s="19">
        <v>6</v>
      </c>
      <c r="AK730" s="19">
        <v>-45135</v>
      </c>
      <c r="AL730" s="19" t="s">
        <v>15</v>
      </c>
      <c r="AM730" s="22">
        <v>0</v>
      </c>
      <c r="AN730" s="22" t="s">
        <v>4513</v>
      </c>
      <c r="AO730" s="22"/>
      <c r="AP730" s="19" t="s">
        <v>201</v>
      </c>
      <c r="AQ730" s="19" t="s">
        <v>140</v>
      </c>
      <c r="AR730" s="19" t="s">
        <v>389</v>
      </c>
      <c r="AS730" s="19" t="s">
        <v>55</v>
      </c>
      <c r="AT730" s="19" t="s">
        <v>659</v>
      </c>
      <c r="AU730" s="19" t="s">
        <v>132</v>
      </c>
      <c r="AV730" s="19" t="s">
        <v>660</v>
      </c>
      <c r="AW730" s="19" t="s">
        <v>1556</v>
      </c>
      <c r="AX730" s="19" t="s">
        <v>1557</v>
      </c>
      <c r="AY730" s="19" t="s">
        <v>55</v>
      </c>
      <c r="AZ730" s="19" t="s">
        <v>3830</v>
      </c>
      <c r="BA730" s="22">
        <v>0</v>
      </c>
      <c r="BB730" s="22"/>
      <c r="BC730" s="22"/>
      <c r="BD730" s="19" t="s">
        <v>653</v>
      </c>
      <c r="BE730" s="19" t="s">
        <v>679</v>
      </c>
      <c r="BF730" s="19" t="s">
        <v>680</v>
      </c>
      <c r="BG730" s="19" t="s">
        <v>55</v>
      </c>
      <c r="BH730" s="19" t="s">
        <v>4513</v>
      </c>
      <c r="BI730" s="22" t="s">
        <v>4513</v>
      </c>
      <c r="BJ730" s="22"/>
      <c r="BK730" s="22"/>
      <c r="BL730" s="19" t="s">
        <v>4513</v>
      </c>
      <c r="BM730" s="32" t="s">
        <v>4513</v>
      </c>
      <c r="BN730" s="22" t="s">
        <v>4513</v>
      </c>
      <c r="BO730" s="22"/>
      <c r="BP730" s="22"/>
      <c r="BQ730" s="19" t="s">
        <v>64</v>
      </c>
      <c r="BR730" s="22"/>
      <c r="BS730" s="22"/>
      <c r="BT730" s="22"/>
      <c r="BU730" s="19">
        <v>196</v>
      </c>
      <c r="BV730" s="19" t="s">
        <v>4699</v>
      </c>
      <c r="BW730" s="19" t="s">
        <v>3837</v>
      </c>
      <c r="BX730" s="22"/>
      <c r="BY730" s="95" t="str">
        <f>IFERROR(
IF(OR(AZ730="anulado",AZ730="stand by"),CONCATENATE(AZ730,": ",AT730),
IF(OR(YEAR(BA730)=2022,YEAR(BA730)=2023),CONCATENATE("Se activó en ",YEAR(BA730)),
IF(AND(OR(AZ730="En proceso",AZ730="facturando"),AND(AV730="-",BA730="")),"Por revisar",
IF(BA730="",IF(AV730="NUEVAS",CONCATENATE("Estado: ",AZ730,", ",AV730),
IF(AX730=Meses!$A$3,"Por revisar",
IF(AT730="","Sin registro","En programación Frcst."))),"En programación")))),
"Error")</f>
        <v>En programación</v>
      </c>
      <c r="BZ730" s="14" t="str">
        <f t="shared" si="33"/>
        <v/>
      </c>
      <c r="CA730" s="95">
        <f>IF(BY730="En programación Frcst.",VLOOKUP(AX730,Meses!$A$1:$H$14,3+HLOOKUP(Cronograma!AV730,Meses!$D$1:$G$2,2,FALSE),FALSE),
IF(BY730="En programación",BA730,""))</f>
        <v>0</v>
      </c>
      <c r="CB730" s="95" t="str">
        <f t="shared" si="34"/>
        <v>1900/1</v>
      </c>
      <c r="CC730" s="91">
        <f>IFERROR(
(VLOOKUP(MONTH(CA730),Meses!$B$3:$C$14,2,FALSE)-DAY(CA730))/VLOOKUP(MONTH(CA730),Meses!$B$3:$C$14,2,FALSE)*CD730,
"")</f>
        <v>41360</v>
      </c>
      <c r="CD730" s="92">
        <f t="shared" si="35"/>
        <v>41360</v>
      </c>
    </row>
    <row r="731" spans="1:82" ht="94.2" thickBot="1" x14ac:dyDescent="0.6">
      <c r="A731" s="19" t="s">
        <v>1810</v>
      </c>
      <c r="B731" s="19" t="s">
        <v>1866</v>
      </c>
      <c r="C731" s="19" t="s">
        <v>1867</v>
      </c>
      <c r="D731" s="19" t="s">
        <v>656</v>
      </c>
      <c r="E731" s="21">
        <v>45126</v>
      </c>
      <c r="F731" s="21">
        <v>45177.410266203697</v>
      </c>
      <c r="G731" s="21">
        <v>45129</v>
      </c>
      <c r="H731" s="21">
        <v>45135</v>
      </c>
      <c r="I731" s="22"/>
      <c r="J731" s="22"/>
      <c r="K731" s="22">
        <v>0</v>
      </c>
      <c r="L731" s="50"/>
      <c r="M731" s="22"/>
      <c r="N731" s="22"/>
      <c r="O731" s="19" t="s">
        <v>199</v>
      </c>
      <c r="P731" s="19" t="s">
        <v>199</v>
      </c>
      <c r="Q731" s="49" t="s">
        <v>55</v>
      </c>
      <c r="R731" s="49">
        <v>24600</v>
      </c>
      <c r="S731" s="25" t="s">
        <v>145</v>
      </c>
      <c r="T731" s="25" t="s">
        <v>145</v>
      </c>
      <c r="U731" s="25" t="e">
        <v>#NAME?</v>
      </c>
      <c r="V731" s="25" t="s">
        <v>56</v>
      </c>
      <c r="W731" s="25" t="s">
        <v>57</v>
      </c>
      <c r="X731" s="27">
        <v>0</v>
      </c>
      <c r="Y731" s="23">
        <v>7</v>
      </c>
      <c r="Z731" s="27">
        <v>0</v>
      </c>
      <c r="AA731" s="27">
        <v>0</v>
      </c>
      <c r="AB731" s="27">
        <v>0</v>
      </c>
      <c r="AC731" s="27">
        <v>0</v>
      </c>
      <c r="AD731" s="27">
        <v>0</v>
      </c>
      <c r="AE731" s="27">
        <v>0</v>
      </c>
      <c r="AF731" s="25" t="s">
        <v>58</v>
      </c>
      <c r="AG731" s="27">
        <v>0</v>
      </c>
      <c r="AH731" s="27">
        <v>0</v>
      </c>
      <c r="AI731" s="25">
        <v>-45126</v>
      </c>
      <c r="AJ731" s="25">
        <v>6</v>
      </c>
      <c r="AK731" s="25">
        <v>-45135</v>
      </c>
      <c r="AL731" s="25" t="s">
        <v>15</v>
      </c>
      <c r="AM731" s="27">
        <v>0</v>
      </c>
      <c r="AN731" s="27" t="s">
        <v>4513</v>
      </c>
      <c r="AO731" s="27"/>
      <c r="AP731" s="25" t="s">
        <v>201</v>
      </c>
      <c r="AQ731" s="25" t="s">
        <v>140</v>
      </c>
      <c r="AR731" s="25" t="s">
        <v>237</v>
      </c>
      <c r="AS731" s="25" t="s">
        <v>55</v>
      </c>
      <c r="AT731" s="25" t="s">
        <v>659</v>
      </c>
      <c r="AU731" s="25" t="s">
        <v>132</v>
      </c>
      <c r="AV731" s="25" t="s">
        <v>660</v>
      </c>
      <c r="AW731" s="25" t="s">
        <v>1556</v>
      </c>
      <c r="AX731" s="25" t="s">
        <v>1557</v>
      </c>
      <c r="AY731" s="25" t="s">
        <v>55</v>
      </c>
      <c r="AZ731" s="25" t="s">
        <v>3830</v>
      </c>
      <c r="BA731" s="27">
        <v>0</v>
      </c>
      <c r="BB731" s="27"/>
      <c r="BC731" s="27"/>
      <c r="BD731" s="25" t="s">
        <v>653</v>
      </c>
      <c r="BE731" s="25" t="s">
        <v>679</v>
      </c>
      <c r="BF731" s="25" t="s">
        <v>680</v>
      </c>
      <c r="BG731" s="25" t="s">
        <v>55</v>
      </c>
      <c r="BH731" s="25" t="s">
        <v>4513</v>
      </c>
      <c r="BI731" s="27" t="s">
        <v>4513</v>
      </c>
      <c r="BJ731" s="27"/>
      <c r="BK731" s="27"/>
      <c r="BL731" s="25" t="s">
        <v>4513</v>
      </c>
      <c r="BM731" s="36" t="s">
        <v>4513</v>
      </c>
      <c r="BN731" s="27" t="s">
        <v>4513</v>
      </c>
      <c r="BO731" s="27"/>
      <c r="BP731" s="27"/>
      <c r="BQ731" s="25" t="s">
        <v>64</v>
      </c>
      <c r="BR731" s="27"/>
      <c r="BS731" s="27"/>
      <c r="BT731" s="27"/>
      <c r="BU731" s="25">
        <v>196</v>
      </c>
      <c r="BV731" s="25" t="s">
        <v>4699</v>
      </c>
      <c r="BW731" s="25" t="s">
        <v>3837</v>
      </c>
      <c r="BX731" s="27"/>
      <c r="BY731" s="95" t="str">
        <f>IFERROR(
IF(OR(AZ731="anulado",AZ731="stand by"),CONCATENATE(AZ731,": ",AT731),
IF(OR(YEAR(BA731)=2022,YEAR(BA731)=2023),CONCATENATE("Se activó en ",YEAR(BA731)),
IF(AND(OR(AZ731="En proceso",AZ731="facturando"),AND(AV731="-",BA731="")),"Por revisar",
IF(BA731="",IF(AV731="NUEVAS",CONCATENATE("Estado: ",AZ731,", ",AV731),
IF(AX731=Meses!$A$3,"Por revisar",
IF(AT731="","Sin registro","En programación Frcst."))),"En programación")))),
"Error")</f>
        <v>En programación</v>
      </c>
      <c r="BZ731" s="14" t="str">
        <f t="shared" si="33"/>
        <v/>
      </c>
      <c r="CA731" s="95">
        <f>IF(BY731="En programación Frcst.",VLOOKUP(AX731,Meses!$A$1:$H$14,3+HLOOKUP(Cronograma!AV731,Meses!$D$1:$G$2,2,FALSE),FALSE),
IF(BY731="En programación",BA731,""))</f>
        <v>0</v>
      </c>
      <c r="CB731" s="95" t="str">
        <f t="shared" si="34"/>
        <v>1900/1</v>
      </c>
      <c r="CC731" s="91">
        <f>IFERROR(
(VLOOKUP(MONTH(CA731),Meses!$B$3:$C$14,2,FALSE)-DAY(CA731))/VLOOKUP(MONTH(CA731),Meses!$B$3:$C$14,2,FALSE)*CD731,
"")</f>
        <v>24600</v>
      </c>
      <c r="CD731" s="92">
        <f t="shared" si="35"/>
        <v>24600</v>
      </c>
    </row>
    <row r="732" spans="1:82" ht="47.4" thickBot="1" x14ac:dyDescent="0.6">
      <c r="A732" s="25" t="s">
        <v>1868</v>
      </c>
      <c r="B732" s="25" t="s">
        <v>1869</v>
      </c>
      <c r="C732" s="25" t="s">
        <v>1870</v>
      </c>
      <c r="D732" s="25" t="s">
        <v>650</v>
      </c>
      <c r="E732" s="26">
        <v>45128</v>
      </c>
      <c r="F732" s="26">
        <v>45188</v>
      </c>
      <c r="G732" s="26">
        <v>45229</v>
      </c>
      <c r="H732" s="26">
        <v>45234</v>
      </c>
      <c r="I732" s="22"/>
      <c r="J732" s="22"/>
      <c r="K732" s="22">
        <v>0</v>
      </c>
      <c r="L732" s="49">
        <v>2024010909</v>
      </c>
      <c r="M732" s="21">
        <v>45297</v>
      </c>
      <c r="N732" s="21">
        <v>45309</v>
      </c>
      <c r="O732" s="49" t="s">
        <v>54</v>
      </c>
      <c r="P732" s="49" t="s">
        <v>54</v>
      </c>
      <c r="Q732" s="49" t="s">
        <v>55</v>
      </c>
      <c r="R732" s="49">
        <v>65000</v>
      </c>
      <c r="S732" s="19" t="s">
        <v>145</v>
      </c>
      <c r="T732" s="19" t="s">
        <v>145</v>
      </c>
      <c r="U732" s="19" t="e">
        <v>#NAME?</v>
      </c>
      <c r="V732" s="22"/>
      <c r="W732" s="22"/>
      <c r="X732" s="22">
        <v>0</v>
      </c>
      <c r="Y732" s="23">
        <v>7</v>
      </c>
      <c r="Z732" s="22">
        <v>0</v>
      </c>
      <c r="AA732" s="22">
        <v>0</v>
      </c>
      <c r="AB732" s="22">
        <v>0</v>
      </c>
      <c r="AC732" s="22">
        <v>0</v>
      </c>
      <c r="AD732" s="22">
        <v>0</v>
      </c>
      <c r="AE732" s="22">
        <v>0</v>
      </c>
      <c r="AF732" s="19" t="s">
        <v>58</v>
      </c>
      <c r="AG732" s="22">
        <v>0</v>
      </c>
      <c r="AH732" s="22">
        <v>0</v>
      </c>
      <c r="AI732" s="19">
        <v>-45128</v>
      </c>
      <c r="AJ732" s="19">
        <v>5</v>
      </c>
      <c r="AK732" s="19">
        <v>-45234</v>
      </c>
      <c r="AL732" s="19" t="s">
        <v>15</v>
      </c>
      <c r="AM732" s="22">
        <v>0</v>
      </c>
      <c r="AN732" s="22" t="s">
        <v>4513</v>
      </c>
      <c r="AO732" s="22"/>
      <c r="AP732" s="19" t="s">
        <v>399</v>
      </c>
      <c r="AQ732" s="19" t="s">
        <v>399</v>
      </c>
      <c r="AR732" s="19" t="s">
        <v>160</v>
      </c>
      <c r="AS732" s="19" t="s">
        <v>55</v>
      </c>
      <c r="AT732" s="19" t="s">
        <v>4583</v>
      </c>
      <c r="AU732" s="19" t="s">
        <v>62</v>
      </c>
      <c r="AV732" s="19" t="s">
        <v>651</v>
      </c>
      <c r="AW732" s="19" t="s">
        <v>652</v>
      </c>
      <c r="AX732" s="19" t="s">
        <v>653</v>
      </c>
      <c r="AY732" s="19" t="s">
        <v>55</v>
      </c>
      <c r="AZ732" s="19" t="s">
        <v>3822</v>
      </c>
      <c r="BA732" s="21">
        <v>45309</v>
      </c>
      <c r="BB732" s="19">
        <v>1</v>
      </c>
      <c r="BC732" s="19">
        <v>2024</v>
      </c>
      <c r="BD732" s="19" t="s">
        <v>653</v>
      </c>
      <c r="BE732" s="19" t="s">
        <v>679</v>
      </c>
      <c r="BF732" s="19" t="s">
        <v>680</v>
      </c>
      <c r="BG732" s="19" t="s">
        <v>55</v>
      </c>
      <c r="BH732" s="19" t="s">
        <v>4513</v>
      </c>
      <c r="BI732" s="48" t="s">
        <v>4513</v>
      </c>
      <c r="BJ732" s="19" t="e">
        <v>#VALUE!</v>
      </c>
      <c r="BK732" s="43" t="e">
        <v>#VALUE!</v>
      </c>
      <c r="BL732" s="19" t="s">
        <v>4513</v>
      </c>
      <c r="BM732" s="32" t="s">
        <v>4513</v>
      </c>
      <c r="BN732" s="46" t="s">
        <v>4513</v>
      </c>
      <c r="BO732" s="19" t="s">
        <v>3826</v>
      </c>
      <c r="BP732" s="22"/>
      <c r="BQ732" s="19" t="s">
        <v>64</v>
      </c>
      <c r="BR732" s="22"/>
      <c r="BS732" s="22"/>
      <c r="BT732" s="22"/>
      <c r="BU732" s="19">
        <v>194</v>
      </c>
      <c r="BV732" s="19" t="s">
        <v>4696</v>
      </c>
      <c r="BW732" s="19" t="s">
        <v>3869</v>
      </c>
      <c r="BX732" s="22"/>
      <c r="BY732" s="95" t="str">
        <f>IFERROR(
IF(OR(AZ732="anulado",AZ732="stand by"),CONCATENATE(AZ732,": ",AT732),
IF(OR(YEAR(BA732)=2022,YEAR(BA732)=2023),CONCATENATE("Se activó en ",YEAR(BA732)),
IF(AND(OR(AZ732="En proceso",AZ732="facturando"),AND(AV732="-",BA732="")),"Por revisar",
IF(BA732="",IF(AV732="NUEVAS",CONCATENATE("Estado: ",AZ732,", ",AV732),
IF(AX732=Meses!$A$3,"Por revisar",
IF(AT732="","Sin registro","En programación Frcst."))),"En programación")))),
"Error")</f>
        <v>En programación</v>
      </c>
      <c r="BZ732" s="14" t="str">
        <f t="shared" si="33"/>
        <v/>
      </c>
      <c r="CA732" s="95">
        <f>IF(BY732="En programación Frcst.",VLOOKUP(AX732,Meses!$A$1:$H$14,3+HLOOKUP(Cronograma!AV732,Meses!$D$1:$G$2,2,FALSE),FALSE),
IF(BY732="En programación",BA732,""))</f>
        <v>45309</v>
      </c>
      <c r="CB732" s="95" t="str">
        <f t="shared" si="34"/>
        <v>2024/1</v>
      </c>
      <c r="CC732" s="91">
        <f>IFERROR(
(VLOOKUP(MONTH(CA732),Meses!$B$3:$C$14,2,FALSE)-DAY(CA732))/VLOOKUP(MONTH(CA732),Meses!$B$3:$C$14,2,FALSE)*CD732,
"")</f>
        <v>27258.064516129034</v>
      </c>
      <c r="CD732" s="92">
        <f t="shared" si="35"/>
        <v>65000</v>
      </c>
    </row>
    <row r="733" spans="1:82" ht="78.599999999999994" thickBot="1" x14ac:dyDescent="0.6">
      <c r="A733" s="19" t="s">
        <v>1871</v>
      </c>
      <c r="B733" s="19" t="s">
        <v>1872</v>
      </c>
      <c r="C733" s="19" t="s">
        <v>1873</v>
      </c>
      <c r="D733" s="19" t="s">
        <v>656</v>
      </c>
      <c r="E733" s="21">
        <v>45128</v>
      </c>
      <c r="F733" s="21">
        <v>45182.705520833333</v>
      </c>
      <c r="G733" s="21">
        <v>45132</v>
      </c>
      <c r="H733" s="21">
        <v>45146</v>
      </c>
      <c r="I733" s="22"/>
      <c r="J733" s="22"/>
      <c r="K733" s="22">
        <v>0</v>
      </c>
      <c r="L733" s="50"/>
      <c r="M733" s="22"/>
      <c r="N733" s="22"/>
      <c r="O733" s="19" t="s">
        <v>377</v>
      </c>
      <c r="P733" s="49" t="s">
        <v>377</v>
      </c>
      <c r="Q733" s="49" t="s">
        <v>55</v>
      </c>
      <c r="R733" s="49">
        <v>1835</v>
      </c>
      <c r="S733" s="25" t="s">
        <v>145</v>
      </c>
      <c r="T733" s="25" t="s">
        <v>145</v>
      </c>
      <c r="U733" s="25" t="e">
        <v>#NAME?</v>
      </c>
      <c r="V733" s="25" t="s">
        <v>56</v>
      </c>
      <c r="W733" s="25" t="s">
        <v>57</v>
      </c>
      <c r="X733" s="27">
        <v>0</v>
      </c>
      <c r="Y733" s="23">
        <v>7</v>
      </c>
      <c r="Z733" s="27">
        <v>0</v>
      </c>
      <c r="AA733" s="27">
        <v>0</v>
      </c>
      <c r="AB733" s="27">
        <v>0</v>
      </c>
      <c r="AC733" s="27">
        <v>0</v>
      </c>
      <c r="AD733" s="27">
        <v>0</v>
      </c>
      <c r="AE733" s="27">
        <v>0</v>
      </c>
      <c r="AF733" s="25" t="s">
        <v>58</v>
      </c>
      <c r="AG733" s="27">
        <v>0</v>
      </c>
      <c r="AH733" s="27">
        <v>0</v>
      </c>
      <c r="AI733" s="25">
        <v>-45128</v>
      </c>
      <c r="AJ733" s="25">
        <v>14</v>
      </c>
      <c r="AK733" s="25">
        <v>-45146</v>
      </c>
      <c r="AL733" s="25" t="s">
        <v>15</v>
      </c>
      <c r="AM733" s="27">
        <v>0</v>
      </c>
      <c r="AN733" s="27" t="s">
        <v>4513</v>
      </c>
      <c r="AO733" s="27"/>
      <c r="AP733" s="25" t="s">
        <v>378</v>
      </c>
      <c r="AQ733" s="25" t="s">
        <v>378</v>
      </c>
      <c r="AR733" s="25" t="s">
        <v>60</v>
      </c>
      <c r="AS733" s="25" t="s">
        <v>55</v>
      </c>
      <c r="AT733" s="25" t="s">
        <v>659</v>
      </c>
      <c r="AU733" s="25" t="s">
        <v>132</v>
      </c>
      <c r="AV733" s="25" t="s">
        <v>354</v>
      </c>
      <c r="AW733" s="25" t="s">
        <v>2274</v>
      </c>
      <c r="AX733" s="25" t="s">
        <v>2205</v>
      </c>
      <c r="AY733" s="25" t="s">
        <v>55</v>
      </c>
      <c r="AZ733" s="25" t="s">
        <v>3830</v>
      </c>
      <c r="BA733" s="27">
        <v>0</v>
      </c>
      <c r="BB733" s="27"/>
      <c r="BC733" s="27"/>
      <c r="BD733" s="25" t="s">
        <v>1557</v>
      </c>
      <c r="BE733" s="25" t="s">
        <v>651</v>
      </c>
      <c r="BF733" s="25" t="s">
        <v>2222</v>
      </c>
      <c r="BG733" s="25" t="s">
        <v>55</v>
      </c>
      <c r="BH733" s="25" t="s">
        <v>4513</v>
      </c>
      <c r="BI733" s="27" t="s">
        <v>4513</v>
      </c>
      <c r="BJ733" s="27"/>
      <c r="BK733" s="27"/>
      <c r="BL733" s="25" t="s">
        <v>4513</v>
      </c>
      <c r="BM733" s="36" t="s">
        <v>4513</v>
      </c>
      <c r="BN733" s="47" t="s">
        <v>4513</v>
      </c>
      <c r="BO733" s="25" t="s">
        <v>3842</v>
      </c>
      <c r="BP733" s="27"/>
      <c r="BQ733" s="25" t="s">
        <v>64</v>
      </c>
      <c r="BR733" s="27"/>
      <c r="BS733" s="27"/>
      <c r="BT733" s="27"/>
      <c r="BU733" s="25">
        <v>194</v>
      </c>
      <c r="BV733" s="25" t="s">
        <v>4698</v>
      </c>
      <c r="BW733" s="25" t="s">
        <v>3839</v>
      </c>
      <c r="BX733" s="27"/>
      <c r="BY733" s="95" t="str">
        <f>IFERROR(
IF(OR(AZ733="anulado",AZ733="stand by"),CONCATENATE(AZ733,": ",AT733),
IF(OR(YEAR(BA733)=2022,YEAR(BA733)=2023),CONCATENATE("Se activó en ",YEAR(BA733)),
IF(AND(OR(AZ733="En proceso",AZ733="facturando"),AND(AV733="-",BA733="")),"Por revisar",
IF(BA733="",IF(AV733="NUEVAS",CONCATENATE("Estado: ",AZ733,", ",AV733),
IF(AX733=Meses!$A$3,"Por revisar",
IF(AT733="","Sin registro","En programación Frcst."))),"En programación")))),
"Error")</f>
        <v>En programación</v>
      </c>
      <c r="BZ733" s="14" t="str">
        <f t="shared" si="33"/>
        <v/>
      </c>
      <c r="CA733" s="95">
        <f>IF(BY733="En programación Frcst.",VLOOKUP(AX733,Meses!$A$1:$H$14,3+HLOOKUP(Cronograma!AV733,Meses!$D$1:$G$2,2,FALSE),FALSE),
IF(BY733="En programación",BA733,""))</f>
        <v>0</v>
      </c>
      <c r="CB733" s="95" t="str">
        <f t="shared" si="34"/>
        <v>1900/1</v>
      </c>
      <c r="CC733" s="91">
        <f>IFERROR(
(VLOOKUP(MONTH(CA733),Meses!$B$3:$C$14,2,FALSE)-DAY(CA733))/VLOOKUP(MONTH(CA733),Meses!$B$3:$C$14,2,FALSE)*CD733,
"")</f>
        <v>1835</v>
      </c>
      <c r="CD733" s="92">
        <f t="shared" si="35"/>
        <v>1835</v>
      </c>
    </row>
    <row r="734" spans="1:82" ht="78.599999999999994" thickBot="1" x14ac:dyDescent="0.6">
      <c r="A734" s="25" t="s">
        <v>1871</v>
      </c>
      <c r="B734" s="25" t="s">
        <v>1874</v>
      </c>
      <c r="C734" s="25" t="s">
        <v>1875</v>
      </c>
      <c r="D734" s="25" t="s">
        <v>656</v>
      </c>
      <c r="E734" s="26">
        <v>45128</v>
      </c>
      <c r="F734" s="26">
        <v>45175.654143518521</v>
      </c>
      <c r="G734" s="26">
        <v>45132</v>
      </c>
      <c r="H734" s="26">
        <v>45146</v>
      </c>
      <c r="I734" s="22"/>
      <c r="J734" s="22"/>
      <c r="K734" s="22">
        <v>0</v>
      </c>
      <c r="L734" s="50"/>
      <c r="M734" s="22"/>
      <c r="N734" s="22"/>
      <c r="O734" s="19" t="s">
        <v>377</v>
      </c>
      <c r="P734" s="49" t="s">
        <v>377</v>
      </c>
      <c r="Q734" s="49" t="s">
        <v>55</v>
      </c>
      <c r="R734" s="49">
        <v>3053</v>
      </c>
      <c r="S734" s="19" t="s">
        <v>145</v>
      </c>
      <c r="T734" s="19" t="s">
        <v>145</v>
      </c>
      <c r="U734" s="19" t="e">
        <v>#NAME?</v>
      </c>
      <c r="V734" s="19" t="s">
        <v>80</v>
      </c>
      <c r="W734" s="19" t="s">
        <v>129</v>
      </c>
      <c r="X734" s="23">
        <v>-9</v>
      </c>
      <c r="Y734" s="23">
        <v>-2</v>
      </c>
      <c r="Z734" s="23">
        <v>-9</v>
      </c>
      <c r="AA734" s="23">
        <v>-9</v>
      </c>
      <c r="AB734" s="19" t="s">
        <v>58</v>
      </c>
      <c r="AC734" s="23">
        <v>-6</v>
      </c>
      <c r="AD734" s="19" t="s">
        <v>58</v>
      </c>
      <c r="AE734" s="23">
        <v>-4</v>
      </c>
      <c r="AF734" s="19" t="s">
        <v>58</v>
      </c>
      <c r="AG734" s="23">
        <v>-4</v>
      </c>
      <c r="AH734" s="22">
        <v>0</v>
      </c>
      <c r="AI734" s="19">
        <v>-45128</v>
      </c>
      <c r="AJ734" s="19">
        <v>14</v>
      </c>
      <c r="AK734" s="19">
        <v>-45146</v>
      </c>
      <c r="AL734" s="19" t="s">
        <v>15</v>
      </c>
      <c r="AM734" s="22">
        <v>0</v>
      </c>
      <c r="AN734" s="22" t="s">
        <v>4513</v>
      </c>
      <c r="AO734" s="22"/>
      <c r="AP734" s="19" t="s">
        <v>378</v>
      </c>
      <c r="AQ734" s="19" t="s">
        <v>378</v>
      </c>
      <c r="AR734" s="19" t="s">
        <v>60</v>
      </c>
      <c r="AS734" s="19" t="s">
        <v>55</v>
      </c>
      <c r="AT734" s="19" t="s">
        <v>659</v>
      </c>
      <c r="AU734" s="19" t="s">
        <v>132</v>
      </c>
      <c r="AV734" s="19" t="s">
        <v>354</v>
      </c>
      <c r="AW734" s="19" t="s">
        <v>2274</v>
      </c>
      <c r="AX734" s="19" t="s">
        <v>2205</v>
      </c>
      <c r="AY734" s="19" t="s">
        <v>55</v>
      </c>
      <c r="AZ734" s="19" t="s">
        <v>3830</v>
      </c>
      <c r="BA734" s="22">
        <v>0</v>
      </c>
      <c r="BB734" s="22"/>
      <c r="BC734" s="22"/>
      <c r="BD734" s="19" t="s">
        <v>1557</v>
      </c>
      <c r="BE734" s="19" t="s">
        <v>651</v>
      </c>
      <c r="BF734" s="19" t="s">
        <v>2222</v>
      </c>
      <c r="BG734" s="19" t="s">
        <v>55</v>
      </c>
      <c r="BH734" s="19" t="s">
        <v>4513</v>
      </c>
      <c r="BI734" s="22" t="s">
        <v>4513</v>
      </c>
      <c r="BJ734" s="22"/>
      <c r="BK734" s="22"/>
      <c r="BL734" s="19" t="s">
        <v>4513</v>
      </c>
      <c r="BM734" s="32" t="s">
        <v>4513</v>
      </c>
      <c r="BN734" s="46" t="s">
        <v>4513</v>
      </c>
      <c r="BO734" s="19" t="s">
        <v>3842</v>
      </c>
      <c r="BP734" s="22"/>
      <c r="BQ734" s="19" t="s">
        <v>64</v>
      </c>
      <c r="BR734" s="22"/>
      <c r="BS734" s="22"/>
      <c r="BT734" s="22"/>
      <c r="BU734" s="19">
        <v>194</v>
      </c>
      <c r="BV734" s="19" t="s">
        <v>4698</v>
      </c>
      <c r="BW734" s="19" t="s">
        <v>3839</v>
      </c>
      <c r="BX734" s="22"/>
      <c r="BY734" s="95" t="str">
        <f>IFERROR(
IF(OR(AZ734="anulado",AZ734="stand by"),CONCATENATE(AZ734,": ",AT734),
IF(OR(YEAR(BA734)=2022,YEAR(BA734)=2023),CONCATENATE("Se activó en ",YEAR(BA734)),
IF(AND(OR(AZ734="En proceso",AZ734="facturando"),AND(AV734="-",BA734="")),"Por revisar",
IF(BA734="",IF(AV734="NUEVAS",CONCATENATE("Estado: ",AZ734,", ",AV734),
IF(AX734=Meses!$A$3,"Por revisar",
IF(AT734="","Sin registro","En programación Frcst."))),"En programación")))),
"Error")</f>
        <v>En programación</v>
      </c>
      <c r="BZ734" s="14" t="str">
        <f t="shared" si="33"/>
        <v/>
      </c>
      <c r="CA734" s="95">
        <f>IF(BY734="En programación Frcst.",VLOOKUP(AX734,Meses!$A$1:$H$14,3+HLOOKUP(Cronograma!AV734,Meses!$D$1:$G$2,2,FALSE),FALSE),
IF(BY734="En programación",BA734,""))</f>
        <v>0</v>
      </c>
      <c r="CB734" s="95" t="str">
        <f t="shared" si="34"/>
        <v>1900/1</v>
      </c>
      <c r="CC734" s="91">
        <f>IFERROR(
(VLOOKUP(MONTH(CA734),Meses!$B$3:$C$14,2,FALSE)-DAY(CA734))/VLOOKUP(MONTH(CA734),Meses!$B$3:$C$14,2,FALSE)*CD734,
"")</f>
        <v>3053</v>
      </c>
      <c r="CD734" s="92">
        <f t="shared" si="35"/>
        <v>3053</v>
      </c>
    </row>
    <row r="735" spans="1:82" ht="94.2" thickBot="1" x14ac:dyDescent="0.6">
      <c r="A735" s="19" t="s">
        <v>1871</v>
      </c>
      <c r="B735" s="19" t="s">
        <v>1876</v>
      </c>
      <c r="C735" s="19" t="s">
        <v>1877</v>
      </c>
      <c r="D735" s="19" t="s">
        <v>351</v>
      </c>
      <c r="E735" s="21">
        <v>45128</v>
      </c>
      <c r="F735" s="21">
        <v>45183.463888888888</v>
      </c>
      <c r="G735" s="21">
        <v>45132</v>
      </c>
      <c r="H735" s="21">
        <v>45146</v>
      </c>
      <c r="I735" s="22"/>
      <c r="J735" s="21" t="s">
        <v>4513</v>
      </c>
      <c r="K735" s="119">
        <v>0</v>
      </c>
      <c r="L735" s="50"/>
      <c r="M735" s="22"/>
      <c r="N735" s="22"/>
      <c r="O735" s="19" t="s">
        <v>377</v>
      </c>
      <c r="P735" s="49" t="s">
        <v>377</v>
      </c>
      <c r="Q735" s="49" t="s">
        <v>55</v>
      </c>
      <c r="R735" s="49">
        <v>1153</v>
      </c>
      <c r="S735" s="25" t="s">
        <v>145</v>
      </c>
      <c r="T735" s="25" t="s">
        <v>145</v>
      </c>
      <c r="U735" s="25" t="e">
        <v>#NAME?</v>
      </c>
      <c r="V735" s="25" t="s">
        <v>56</v>
      </c>
      <c r="W735" s="25" t="s">
        <v>57</v>
      </c>
      <c r="X735" s="27">
        <v>0</v>
      </c>
      <c r="Y735" s="23">
        <v>7</v>
      </c>
      <c r="Z735" s="27">
        <v>0</v>
      </c>
      <c r="AA735" s="27">
        <v>0</v>
      </c>
      <c r="AB735" s="27">
        <v>0</v>
      </c>
      <c r="AC735" s="27">
        <v>0</v>
      </c>
      <c r="AD735" s="27">
        <v>0</v>
      </c>
      <c r="AE735" s="27">
        <v>0</v>
      </c>
      <c r="AF735" s="25" t="s">
        <v>58</v>
      </c>
      <c r="AG735" s="27">
        <v>0</v>
      </c>
      <c r="AH735" s="27">
        <v>0</v>
      </c>
      <c r="AI735" s="26" t="e">
        <v>#VALUE!</v>
      </c>
      <c r="AJ735" s="25">
        <v>14</v>
      </c>
      <c r="AK735" s="25" t="e">
        <v>#VALUE!</v>
      </c>
      <c r="AL735" s="25" t="s">
        <v>15</v>
      </c>
      <c r="AM735" s="25">
        <v>0</v>
      </c>
      <c r="AN735" s="25" t="s">
        <v>4513</v>
      </c>
      <c r="AO735" s="27"/>
      <c r="AP735" s="25" t="s">
        <v>378</v>
      </c>
      <c r="AQ735" s="25" t="s">
        <v>378</v>
      </c>
      <c r="AR735" s="25" t="s">
        <v>60</v>
      </c>
      <c r="AS735" s="25" t="s">
        <v>55</v>
      </c>
      <c r="AT735" s="25" t="s">
        <v>353</v>
      </c>
      <c r="AU735" s="25" t="s">
        <v>132</v>
      </c>
      <c r="AV735" s="25" t="s">
        <v>679</v>
      </c>
      <c r="AW735" s="25" t="s">
        <v>3130</v>
      </c>
      <c r="AX735" s="25" t="s">
        <v>1557</v>
      </c>
      <c r="AY735" s="25" t="s">
        <v>55</v>
      </c>
      <c r="AZ735" s="25" t="s">
        <v>3830</v>
      </c>
      <c r="BA735" s="27">
        <v>0</v>
      </c>
      <c r="BB735" s="27"/>
      <c r="BC735" s="27"/>
      <c r="BD735" s="25" t="s">
        <v>356</v>
      </c>
      <c r="BE735" s="25" t="s">
        <v>679</v>
      </c>
      <c r="BF735" s="25" t="s">
        <v>1913</v>
      </c>
      <c r="BG735" s="25" t="s">
        <v>55</v>
      </c>
      <c r="BH735" s="25" t="s">
        <v>4513</v>
      </c>
      <c r="BI735" s="39" t="s">
        <v>4513</v>
      </c>
      <c r="BJ735" s="25" t="e">
        <v>#VALUE!</v>
      </c>
      <c r="BK735" s="44" t="e">
        <v>#VALUE!</v>
      </c>
      <c r="BL735" s="25" t="s">
        <v>4513</v>
      </c>
      <c r="BM735" s="36" t="s">
        <v>4513</v>
      </c>
      <c r="BN735" s="47" t="s">
        <v>4513</v>
      </c>
      <c r="BO735" s="25" t="s">
        <v>3842</v>
      </c>
      <c r="BP735" s="27"/>
      <c r="BQ735" s="25" t="s">
        <v>64</v>
      </c>
      <c r="BR735" s="27"/>
      <c r="BS735" s="25" t="s">
        <v>3824</v>
      </c>
      <c r="BT735" s="25" t="e">
        <v>#VALUE!</v>
      </c>
      <c r="BU735" s="25">
        <v>194</v>
      </c>
      <c r="BV735" s="25" t="s">
        <v>4698</v>
      </c>
      <c r="BW735" s="25" t="s">
        <v>3839</v>
      </c>
      <c r="BX735" s="25" t="e">
        <v>#VALUE!</v>
      </c>
      <c r="BY735" s="95" t="str">
        <f>IFERROR(
IF(OR(AZ735="anulado",AZ735="stand by"),CONCATENATE(AZ735,": ",AT735),
IF(OR(YEAR(BA735)=2022,YEAR(BA735)=2023),CONCATENATE("Se activó en ",YEAR(BA735)),
IF(AND(OR(AZ735="En proceso",AZ735="facturando"),AND(AV735="-",BA735="")),"Por revisar",
IF(BA735="",IF(AV735="NUEVAS",CONCATENATE("Estado: ",AZ735,", ",AV735),
IF(AX735=Meses!$A$3,"Por revisar",
IF(AT735="","Sin registro","En programación Frcst."))),"En programación")))),
"Error")</f>
        <v>En programación</v>
      </c>
      <c r="BZ735" s="14" t="str">
        <f t="shared" si="33"/>
        <v/>
      </c>
      <c r="CA735" s="95">
        <f>IF(BY735="En programación Frcst.",VLOOKUP(AX735,Meses!$A$1:$H$14,3+HLOOKUP(Cronograma!AV735,Meses!$D$1:$G$2,2,FALSE),FALSE),
IF(BY735="En programación",BA735,""))</f>
        <v>0</v>
      </c>
      <c r="CB735" s="95" t="str">
        <f t="shared" si="34"/>
        <v>1900/1</v>
      </c>
      <c r="CC735" s="91">
        <f>IFERROR(
(VLOOKUP(MONTH(CA735),Meses!$B$3:$C$14,2,FALSE)-DAY(CA735))/VLOOKUP(MONTH(CA735),Meses!$B$3:$C$14,2,FALSE)*CD735,
"")</f>
        <v>1153</v>
      </c>
      <c r="CD735" s="92">
        <f t="shared" si="35"/>
        <v>1153</v>
      </c>
    </row>
    <row r="736" spans="1:82" ht="94.2" thickBot="1" x14ac:dyDescent="0.6">
      <c r="A736" s="25" t="s">
        <v>1871</v>
      </c>
      <c r="B736" s="25" t="s">
        <v>1878</v>
      </c>
      <c r="C736" s="25" t="s">
        <v>1879</v>
      </c>
      <c r="D736" s="25" t="s">
        <v>351</v>
      </c>
      <c r="E736" s="26">
        <v>45128</v>
      </c>
      <c r="F736" s="26">
        <v>45183.482233796298</v>
      </c>
      <c r="G736" s="26">
        <v>45132</v>
      </c>
      <c r="H736" s="26">
        <v>45146</v>
      </c>
      <c r="I736" s="22"/>
      <c r="J736" s="21" t="s">
        <v>4513</v>
      </c>
      <c r="K736" s="119">
        <v>0</v>
      </c>
      <c r="L736" s="50"/>
      <c r="M736" s="22"/>
      <c r="N736" s="22"/>
      <c r="O736" s="19" t="s">
        <v>377</v>
      </c>
      <c r="P736" s="49" t="s">
        <v>377</v>
      </c>
      <c r="Q736" s="49" t="s">
        <v>55</v>
      </c>
      <c r="R736" s="49">
        <v>1431</v>
      </c>
      <c r="S736" s="19" t="s">
        <v>145</v>
      </c>
      <c r="T736" s="19" t="s">
        <v>145</v>
      </c>
      <c r="U736" s="19" t="e">
        <v>#NAME?</v>
      </c>
      <c r="V736" s="19" t="s">
        <v>56</v>
      </c>
      <c r="W736" s="19" t="s">
        <v>57</v>
      </c>
      <c r="X736" s="22">
        <v>0</v>
      </c>
      <c r="Y736" s="23">
        <v>7</v>
      </c>
      <c r="Z736" s="22">
        <v>0</v>
      </c>
      <c r="AA736" s="22">
        <v>0</v>
      </c>
      <c r="AB736" s="22">
        <v>0</v>
      </c>
      <c r="AC736" s="22">
        <v>0</v>
      </c>
      <c r="AD736" s="22">
        <v>0</v>
      </c>
      <c r="AE736" s="22">
        <v>0</v>
      </c>
      <c r="AF736" s="19" t="s">
        <v>58</v>
      </c>
      <c r="AG736" s="22">
        <v>0</v>
      </c>
      <c r="AH736" s="22">
        <v>0</v>
      </c>
      <c r="AI736" s="21" t="e">
        <v>#VALUE!</v>
      </c>
      <c r="AJ736" s="19">
        <v>14</v>
      </c>
      <c r="AK736" s="19" t="e">
        <v>#VALUE!</v>
      </c>
      <c r="AL736" s="19" t="s">
        <v>15</v>
      </c>
      <c r="AM736" s="19">
        <v>0</v>
      </c>
      <c r="AN736" s="19" t="s">
        <v>4513</v>
      </c>
      <c r="AO736" s="22"/>
      <c r="AP736" s="19" t="s">
        <v>378</v>
      </c>
      <c r="AQ736" s="19" t="s">
        <v>378</v>
      </c>
      <c r="AR736" s="19" t="s">
        <v>60</v>
      </c>
      <c r="AS736" s="19" t="s">
        <v>55</v>
      </c>
      <c r="AT736" s="19" t="s">
        <v>353</v>
      </c>
      <c r="AU736" s="19" t="s">
        <v>132</v>
      </c>
      <c r="AV736" s="19" t="s">
        <v>679</v>
      </c>
      <c r="AW736" s="19" t="s">
        <v>3130</v>
      </c>
      <c r="AX736" s="19" t="s">
        <v>1557</v>
      </c>
      <c r="AY736" s="19" t="s">
        <v>55</v>
      </c>
      <c r="AZ736" s="19" t="s">
        <v>3830</v>
      </c>
      <c r="BA736" s="22">
        <v>0</v>
      </c>
      <c r="BB736" s="22"/>
      <c r="BC736" s="22"/>
      <c r="BD736" s="19" t="s">
        <v>356</v>
      </c>
      <c r="BE736" s="19" t="s">
        <v>679</v>
      </c>
      <c r="BF736" s="19" t="s">
        <v>1913</v>
      </c>
      <c r="BG736" s="19" t="s">
        <v>55</v>
      </c>
      <c r="BH736" s="19" t="s">
        <v>4513</v>
      </c>
      <c r="BI736" s="48" t="s">
        <v>4513</v>
      </c>
      <c r="BJ736" s="19" t="e">
        <v>#VALUE!</v>
      </c>
      <c r="BK736" s="43" t="e">
        <v>#VALUE!</v>
      </c>
      <c r="BL736" s="19" t="s">
        <v>4513</v>
      </c>
      <c r="BM736" s="32" t="s">
        <v>4513</v>
      </c>
      <c r="BN736" s="46" t="s">
        <v>4513</v>
      </c>
      <c r="BO736" s="19" t="s">
        <v>3842</v>
      </c>
      <c r="BP736" s="22"/>
      <c r="BQ736" s="19" t="s">
        <v>64</v>
      </c>
      <c r="BR736" s="22"/>
      <c r="BS736" s="19" t="s">
        <v>3824</v>
      </c>
      <c r="BT736" s="19" t="e">
        <v>#VALUE!</v>
      </c>
      <c r="BU736" s="19">
        <v>194</v>
      </c>
      <c r="BV736" s="19" t="s">
        <v>4698</v>
      </c>
      <c r="BW736" s="19" t="s">
        <v>3839</v>
      </c>
      <c r="BX736" s="19" t="e">
        <v>#VALUE!</v>
      </c>
      <c r="BY736" s="95" t="str">
        <f>IFERROR(
IF(OR(AZ736="anulado",AZ736="stand by"),CONCATENATE(AZ736,": ",AT736),
IF(OR(YEAR(BA736)=2022,YEAR(BA736)=2023),CONCATENATE("Se activó en ",YEAR(BA736)),
IF(AND(OR(AZ736="En proceso",AZ736="facturando"),AND(AV736="-",BA736="")),"Por revisar",
IF(BA736="",IF(AV736="NUEVAS",CONCATENATE("Estado: ",AZ736,", ",AV736),
IF(AX736=Meses!$A$3,"Por revisar",
IF(AT736="","Sin registro","En programación Frcst."))),"En programación")))),
"Error")</f>
        <v>En programación</v>
      </c>
      <c r="BZ736" s="14" t="str">
        <f t="shared" si="33"/>
        <v/>
      </c>
      <c r="CA736" s="95">
        <f>IF(BY736="En programación Frcst.",VLOOKUP(AX736,Meses!$A$1:$H$14,3+HLOOKUP(Cronograma!AV736,Meses!$D$1:$G$2,2,FALSE),FALSE),
IF(BY736="En programación",BA736,""))</f>
        <v>0</v>
      </c>
      <c r="CB736" s="95" t="str">
        <f t="shared" si="34"/>
        <v>1900/1</v>
      </c>
      <c r="CC736" s="91">
        <f>IFERROR(
(VLOOKUP(MONTH(CA736),Meses!$B$3:$C$14,2,FALSE)-DAY(CA736))/VLOOKUP(MONTH(CA736),Meses!$B$3:$C$14,2,FALSE)*CD736,
"")</f>
        <v>1431</v>
      </c>
      <c r="CD736" s="92">
        <f t="shared" si="35"/>
        <v>1431</v>
      </c>
    </row>
    <row r="737" spans="1:82" ht="94.2" thickBot="1" x14ac:dyDescent="0.6">
      <c r="A737" s="19" t="s">
        <v>1871</v>
      </c>
      <c r="B737" s="19" t="s">
        <v>1880</v>
      </c>
      <c r="C737" s="19" t="s">
        <v>1881</v>
      </c>
      <c r="D737" s="19" t="s">
        <v>53</v>
      </c>
      <c r="E737" s="21">
        <v>45128</v>
      </c>
      <c r="F737" s="21">
        <v>45183.533263888887</v>
      </c>
      <c r="G737" s="21">
        <v>45132</v>
      </c>
      <c r="H737" s="21">
        <v>45146</v>
      </c>
      <c r="I737" s="21">
        <v>45266</v>
      </c>
      <c r="J737" s="21">
        <v>45266</v>
      </c>
      <c r="K737" s="119" t="s">
        <v>4599</v>
      </c>
      <c r="L737" s="49">
        <v>2023124490</v>
      </c>
      <c r="M737" s="21">
        <v>45289</v>
      </c>
      <c r="N737" s="21">
        <v>45302</v>
      </c>
      <c r="O737" s="19" t="s">
        <v>377</v>
      </c>
      <c r="P737" s="49" t="s">
        <v>377</v>
      </c>
      <c r="Q737" s="49" t="s">
        <v>55</v>
      </c>
      <c r="R737" s="49">
        <v>1624</v>
      </c>
      <c r="S737" s="25" t="s">
        <v>4629</v>
      </c>
      <c r="T737" s="25" t="s">
        <v>4629</v>
      </c>
      <c r="U737" s="25" t="e">
        <v>#NAME?</v>
      </c>
      <c r="V737" s="25" t="s">
        <v>56</v>
      </c>
      <c r="W737" s="25" t="s">
        <v>57</v>
      </c>
      <c r="X737" s="27">
        <v>0</v>
      </c>
      <c r="Y737" s="23">
        <v>7</v>
      </c>
      <c r="Z737" s="27">
        <v>0</v>
      </c>
      <c r="AA737" s="27">
        <v>0</v>
      </c>
      <c r="AB737" s="27">
        <v>0</v>
      </c>
      <c r="AC737" s="27">
        <v>0</v>
      </c>
      <c r="AD737" s="27">
        <v>0</v>
      </c>
      <c r="AE737" s="27">
        <v>0</v>
      </c>
      <c r="AF737" s="25" t="s">
        <v>58</v>
      </c>
      <c r="AG737" s="27">
        <v>0</v>
      </c>
      <c r="AH737" s="26">
        <v>45266</v>
      </c>
      <c r="AI737" s="26">
        <v>138</v>
      </c>
      <c r="AJ737" s="25">
        <v>14</v>
      </c>
      <c r="AK737" s="25">
        <v>120</v>
      </c>
      <c r="AL737" s="25" t="s">
        <v>15</v>
      </c>
      <c r="AM737" s="25" t="s">
        <v>4601</v>
      </c>
      <c r="AN737" s="25">
        <v>6</v>
      </c>
      <c r="AO737" s="27"/>
      <c r="AP737" s="25" t="s">
        <v>378</v>
      </c>
      <c r="AQ737" s="25" t="s">
        <v>378</v>
      </c>
      <c r="AR737" s="25" t="s">
        <v>60</v>
      </c>
      <c r="AS737" s="25" t="s">
        <v>55</v>
      </c>
      <c r="AT737" s="25" t="s">
        <v>61</v>
      </c>
      <c r="AU737" s="25" t="s">
        <v>132</v>
      </c>
      <c r="AV737" s="25" t="s">
        <v>651</v>
      </c>
      <c r="AW737" s="25" t="s">
        <v>652</v>
      </c>
      <c r="AX737" s="25" t="s">
        <v>653</v>
      </c>
      <c r="AY737" s="25" t="s">
        <v>55</v>
      </c>
      <c r="AZ737" s="25" t="s">
        <v>3822</v>
      </c>
      <c r="BA737" s="26">
        <v>45302</v>
      </c>
      <c r="BB737" s="25">
        <v>1</v>
      </c>
      <c r="BC737" s="25">
        <v>2024</v>
      </c>
      <c r="BD737" s="25" t="s">
        <v>356</v>
      </c>
      <c r="BE737" s="25" t="s">
        <v>679</v>
      </c>
      <c r="BF737" s="25" t="s">
        <v>1913</v>
      </c>
      <c r="BG737" s="25" t="s">
        <v>55</v>
      </c>
      <c r="BH737" s="25" t="s">
        <v>4513</v>
      </c>
      <c r="BI737" s="39" t="s">
        <v>4513</v>
      </c>
      <c r="BJ737" s="25" t="e">
        <v>#VALUE!</v>
      </c>
      <c r="BK737" s="44" t="e">
        <v>#VALUE!</v>
      </c>
      <c r="BL737" s="25" t="s">
        <v>4513</v>
      </c>
      <c r="BM737" s="36" t="s">
        <v>4513</v>
      </c>
      <c r="BN737" s="47" t="s">
        <v>4513</v>
      </c>
      <c r="BO737" s="30" t="s">
        <v>3832</v>
      </c>
      <c r="BP737" s="27"/>
      <c r="BQ737" s="25" t="s">
        <v>64</v>
      </c>
      <c r="BR737" s="27"/>
      <c r="BS737" s="25" t="s">
        <v>3824</v>
      </c>
      <c r="BT737" s="25">
        <v>138</v>
      </c>
      <c r="BU737" s="27"/>
      <c r="BV737" s="25"/>
      <c r="BW737" s="25" t="s">
        <v>3823</v>
      </c>
      <c r="BX737" s="25">
        <v>2023</v>
      </c>
      <c r="BY737" s="95" t="str">
        <f>IFERROR(
IF(OR(AZ737="anulado",AZ737="stand by"),CONCATENATE(AZ737,": ",AT737),
IF(OR(YEAR(BA737)=2022,YEAR(BA737)=2023),CONCATENATE("Se activó en ",YEAR(BA737)),
IF(AND(OR(AZ737="En proceso",AZ737="facturando"),AND(AV737="-",BA737="")),"Por revisar",
IF(BA737="",IF(AV737="NUEVAS",CONCATENATE("Estado: ",AZ737,", ",AV737),
IF(AX737=Meses!$A$3,"Por revisar",
IF(AT737="","Sin registro","En programación Frcst."))),"En programación")))),
"Error")</f>
        <v>En programación</v>
      </c>
      <c r="BZ737" s="14" t="str">
        <f t="shared" si="33"/>
        <v/>
      </c>
      <c r="CA737" s="95">
        <f>IF(BY737="En programación Frcst.",VLOOKUP(AX737,Meses!$A$1:$H$14,3+HLOOKUP(Cronograma!AV737,Meses!$D$1:$G$2,2,FALSE),FALSE),
IF(BY737="En programación",BA737,""))</f>
        <v>45302</v>
      </c>
      <c r="CB737" s="95" t="str">
        <f t="shared" si="34"/>
        <v>2024/1</v>
      </c>
      <c r="CC737" s="91">
        <f>IFERROR(
(VLOOKUP(MONTH(CA737),Meses!$B$3:$C$14,2,FALSE)-DAY(CA737))/VLOOKUP(MONTH(CA737),Meses!$B$3:$C$14,2,FALSE)*CD737,
"")</f>
        <v>1047.741935483871</v>
      </c>
      <c r="CD737" s="92">
        <f t="shared" si="35"/>
        <v>1624</v>
      </c>
    </row>
    <row r="738" spans="1:82" ht="78.599999999999994" thickBot="1" x14ac:dyDescent="0.6">
      <c r="A738" s="25" t="s">
        <v>1871</v>
      </c>
      <c r="B738" s="25" t="s">
        <v>1882</v>
      </c>
      <c r="C738" s="25" t="s">
        <v>1883</v>
      </c>
      <c r="D738" s="25" t="s">
        <v>53</v>
      </c>
      <c r="E738" s="26">
        <v>45128</v>
      </c>
      <c r="F738" s="26">
        <v>45183.57613425926</v>
      </c>
      <c r="G738" s="26">
        <v>45132</v>
      </c>
      <c r="H738" s="26">
        <v>45146</v>
      </c>
      <c r="I738" s="21">
        <v>45267</v>
      </c>
      <c r="J738" s="21">
        <v>45267</v>
      </c>
      <c r="K738" s="119" t="s">
        <v>4599</v>
      </c>
      <c r="L738" s="49">
        <v>2023124496</v>
      </c>
      <c r="M738" s="21">
        <v>45289</v>
      </c>
      <c r="N738" s="21">
        <v>45302</v>
      </c>
      <c r="O738" s="19" t="s">
        <v>377</v>
      </c>
      <c r="P738" s="49" t="s">
        <v>377</v>
      </c>
      <c r="Q738" s="49" t="s">
        <v>55</v>
      </c>
      <c r="R738" s="49">
        <v>2835</v>
      </c>
      <c r="S738" s="19" t="s">
        <v>4629</v>
      </c>
      <c r="T738" s="19" t="s">
        <v>4629</v>
      </c>
      <c r="U738" s="19" t="e">
        <v>#NAME?</v>
      </c>
      <c r="V738" s="19" t="s">
        <v>56</v>
      </c>
      <c r="W738" s="19" t="s">
        <v>57</v>
      </c>
      <c r="X738" s="22">
        <v>0</v>
      </c>
      <c r="Y738" s="23">
        <v>7</v>
      </c>
      <c r="Z738" s="22">
        <v>0</v>
      </c>
      <c r="AA738" s="22">
        <v>0</v>
      </c>
      <c r="AB738" s="22">
        <v>0</v>
      </c>
      <c r="AC738" s="22">
        <v>0</v>
      </c>
      <c r="AD738" s="22">
        <v>0</v>
      </c>
      <c r="AE738" s="22">
        <v>0</v>
      </c>
      <c r="AF738" s="19" t="s">
        <v>58</v>
      </c>
      <c r="AG738" s="22">
        <v>0</v>
      </c>
      <c r="AH738" s="21">
        <v>45267</v>
      </c>
      <c r="AI738" s="21">
        <v>139</v>
      </c>
      <c r="AJ738" s="19">
        <v>14</v>
      </c>
      <c r="AK738" s="19">
        <v>121</v>
      </c>
      <c r="AL738" s="19" t="s">
        <v>15</v>
      </c>
      <c r="AM738" s="19" t="s">
        <v>4601</v>
      </c>
      <c r="AN738" s="19">
        <v>7</v>
      </c>
      <c r="AO738" s="22"/>
      <c r="AP738" s="19" t="s">
        <v>378</v>
      </c>
      <c r="AQ738" s="19" t="s">
        <v>378</v>
      </c>
      <c r="AR738" s="19" t="s">
        <v>60</v>
      </c>
      <c r="AS738" s="19" t="s">
        <v>55</v>
      </c>
      <c r="AT738" s="19" t="s">
        <v>61</v>
      </c>
      <c r="AU738" s="19" t="s">
        <v>132</v>
      </c>
      <c r="AV738" s="19" t="s">
        <v>651</v>
      </c>
      <c r="AW738" s="19" t="s">
        <v>652</v>
      </c>
      <c r="AX738" s="19" t="s">
        <v>653</v>
      </c>
      <c r="AY738" s="19" t="s">
        <v>55</v>
      </c>
      <c r="AZ738" s="19" t="s">
        <v>3822</v>
      </c>
      <c r="BA738" s="21">
        <v>45302</v>
      </c>
      <c r="BB738" s="19">
        <v>1</v>
      </c>
      <c r="BC738" s="19">
        <v>2024</v>
      </c>
      <c r="BD738" s="19" t="s">
        <v>356</v>
      </c>
      <c r="BE738" s="19" t="s">
        <v>679</v>
      </c>
      <c r="BF738" s="19" t="s">
        <v>1913</v>
      </c>
      <c r="BG738" s="19" t="s">
        <v>55</v>
      </c>
      <c r="BH738" s="19" t="s">
        <v>4513</v>
      </c>
      <c r="BI738" s="48" t="s">
        <v>4513</v>
      </c>
      <c r="BJ738" s="19" t="e">
        <v>#VALUE!</v>
      </c>
      <c r="BK738" s="43" t="e">
        <v>#VALUE!</v>
      </c>
      <c r="BL738" s="19" t="s">
        <v>4513</v>
      </c>
      <c r="BM738" s="32" t="s">
        <v>4513</v>
      </c>
      <c r="BN738" s="46" t="s">
        <v>4513</v>
      </c>
      <c r="BO738" s="30" t="s">
        <v>3832</v>
      </c>
      <c r="BP738" s="22"/>
      <c r="BQ738" s="19" t="s">
        <v>64</v>
      </c>
      <c r="BR738" s="22"/>
      <c r="BS738" s="19" t="s">
        <v>3824</v>
      </c>
      <c r="BT738" s="19">
        <v>139</v>
      </c>
      <c r="BU738" s="22"/>
      <c r="BV738" s="19"/>
      <c r="BW738" s="19" t="s">
        <v>3823</v>
      </c>
      <c r="BX738" s="19">
        <v>2023</v>
      </c>
      <c r="BY738" s="95" t="str">
        <f>IFERROR(
IF(OR(AZ738="anulado",AZ738="stand by"),CONCATENATE(AZ738,": ",AT738),
IF(OR(YEAR(BA738)=2022,YEAR(BA738)=2023),CONCATENATE("Se activó en ",YEAR(BA738)),
IF(AND(OR(AZ738="En proceso",AZ738="facturando"),AND(AV738="-",BA738="")),"Por revisar",
IF(BA738="",IF(AV738="NUEVAS",CONCATENATE("Estado: ",AZ738,", ",AV738),
IF(AX738=Meses!$A$3,"Por revisar",
IF(AT738="","Sin registro","En programación Frcst."))),"En programación")))),
"Error")</f>
        <v>En programación</v>
      </c>
      <c r="BZ738" s="14" t="str">
        <f t="shared" si="33"/>
        <v/>
      </c>
      <c r="CA738" s="95">
        <f>IF(BY738="En programación Frcst.",VLOOKUP(AX738,Meses!$A$1:$H$14,3+HLOOKUP(Cronograma!AV738,Meses!$D$1:$G$2,2,FALSE),FALSE),
IF(BY738="En programación",BA738,""))</f>
        <v>45302</v>
      </c>
      <c r="CB738" s="95" t="str">
        <f t="shared" si="34"/>
        <v>2024/1</v>
      </c>
      <c r="CC738" s="91">
        <f>IFERROR(
(VLOOKUP(MONTH(CA738),Meses!$B$3:$C$14,2,FALSE)-DAY(CA738))/VLOOKUP(MONTH(CA738),Meses!$B$3:$C$14,2,FALSE)*CD738,
"")</f>
        <v>1829.0322580645161</v>
      </c>
      <c r="CD738" s="92">
        <f t="shared" si="35"/>
        <v>2835</v>
      </c>
    </row>
    <row r="739" spans="1:82" ht="78.599999999999994" thickBot="1" x14ac:dyDescent="0.6">
      <c r="A739" s="19" t="s">
        <v>1871</v>
      </c>
      <c r="B739" s="19" t="s">
        <v>1884</v>
      </c>
      <c r="C739" s="19" t="s">
        <v>1885</v>
      </c>
      <c r="D739" s="19" t="s">
        <v>656</v>
      </c>
      <c r="E739" s="21">
        <v>45128</v>
      </c>
      <c r="F739" s="21">
        <v>45183.583784722221</v>
      </c>
      <c r="G739" s="21">
        <v>45132</v>
      </c>
      <c r="H739" s="21">
        <v>45146</v>
      </c>
      <c r="I739" s="22"/>
      <c r="J739" s="22"/>
      <c r="K739" s="22">
        <v>0</v>
      </c>
      <c r="L739" s="50"/>
      <c r="M739" s="22"/>
      <c r="N739" s="22"/>
      <c r="O739" s="19" t="s">
        <v>377</v>
      </c>
      <c r="P739" s="49" t="s">
        <v>377</v>
      </c>
      <c r="Q739" s="49" t="s">
        <v>55</v>
      </c>
      <c r="R739" s="49">
        <v>4182</v>
      </c>
      <c r="S739" s="25" t="s">
        <v>145</v>
      </c>
      <c r="T739" s="25" t="s">
        <v>145</v>
      </c>
      <c r="U739" s="25" t="e">
        <v>#NAME?</v>
      </c>
      <c r="V739" s="25" t="s">
        <v>56</v>
      </c>
      <c r="W739" s="25" t="s">
        <v>57</v>
      </c>
      <c r="X739" s="27">
        <v>0</v>
      </c>
      <c r="Y739" s="23">
        <v>7</v>
      </c>
      <c r="Z739" s="27">
        <v>0</v>
      </c>
      <c r="AA739" s="27">
        <v>0</v>
      </c>
      <c r="AB739" s="27">
        <v>0</v>
      </c>
      <c r="AC739" s="27">
        <v>0</v>
      </c>
      <c r="AD739" s="27">
        <v>0</v>
      </c>
      <c r="AE739" s="27">
        <v>0</v>
      </c>
      <c r="AF739" s="25" t="s">
        <v>58</v>
      </c>
      <c r="AG739" s="27">
        <v>0</v>
      </c>
      <c r="AH739" s="27">
        <v>0</v>
      </c>
      <c r="AI739" s="25">
        <v>-45128</v>
      </c>
      <c r="AJ739" s="25">
        <v>14</v>
      </c>
      <c r="AK739" s="25">
        <v>-45146</v>
      </c>
      <c r="AL739" s="25" t="s">
        <v>15</v>
      </c>
      <c r="AM739" s="27">
        <v>0</v>
      </c>
      <c r="AN739" s="27" t="s">
        <v>4513</v>
      </c>
      <c r="AO739" s="27"/>
      <c r="AP739" s="25" t="s">
        <v>378</v>
      </c>
      <c r="AQ739" s="25" t="s">
        <v>378</v>
      </c>
      <c r="AR739" s="25" t="s">
        <v>60</v>
      </c>
      <c r="AS739" s="25" t="s">
        <v>55</v>
      </c>
      <c r="AT739" s="25" t="s">
        <v>659</v>
      </c>
      <c r="AU739" s="25" t="s">
        <v>132</v>
      </c>
      <c r="AV739" s="25" t="s">
        <v>354</v>
      </c>
      <c r="AW739" s="25" t="s">
        <v>2274</v>
      </c>
      <c r="AX739" s="25" t="s">
        <v>2205</v>
      </c>
      <c r="AY739" s="25" t="s">
        <v>55</v>
      </c>
      <c r="AZ739" s="25" t="s">
        <v>3830</v>
      </c>
      <c r="BA739" s="27">
        <v>0</v>
      </c>
      <c r="BB739" s="27"/>
      <c r="BC739" s="27"/>
      <c r="BD739" s="25" t="s">
        <v>1557</v>
      </c>
      <c r="BE739" s="25" t="s">
        <v>651</v>
      </c>
      <c r="BF739" s="25" t="s">
        <v>2222</v>
      </c>
      <c r="BG739" s="25" t="s">
        <v>55</v>
      </c>
      <c r="BH739" s="25" t="s">
        <v>4513</v>
      </c>
      <c r="BI739" s="27" t="s">
        <v>4513</v>
      </c>
      <c r="BJ739" s="27"/>
      <c r="BK739" s="27"/>
      <c r="BL739" s="25" t="s">
        <v>4513</v>
      </c>
      <c r="BM739" s="36" t="s">
        <v>4513</v>
      </c>
      <c r="BN739" s="47" t="s">
        <v>4513</v>
      </c>
      <c r="BO739" s="25" t="s">
        <v>3842</v>
      </c>
      <c r="BP739" s="27"/>
      <c r="BQ739" s="25" t="s">
        <v>64</v>
      </c>
      <c r="BR739" s="27"/>
      <c r="BS739" s="27"/>
      <c r="BT739" s="27"/>
      <c r="BU739" s="25">
        <v>194</v>
      </c>
      <c r="BV739" s="25" t="s">
        <v>4698</v>
      </c>
      <c r="BW739" s="25" t="s">
        <v>3839</v>
      </c>
      <c r="BX739" s="27"/>
      <c r="BY739" s="95" t="str">
        <f>IFERROR(
IF(OR(AZ739="anulado",AZ739="stand by"),CONCATENATE(AZ739,": ",AT739),
IF(OR(YEAR(BA739)=2022,YEAR(BA739)=2023),CONCATENATE("Se activó en ",YEAR(BA739)),
IF(AND(OR(AZ739="En proceso",AZ739="facturando"),AND(AV739="-",BA739="")),"Por revisar",
IF(BA739="",IF(AV739="NUEVAS",CONCATENATE("Estado: ",AZ739,", ",AV739),
IF(AX739=Meses!$A$3,"Por revisar",
IF(AT739="","Sin registro","En programación Frcst."))),"En programación")))),
"Error")</f>
        <v>En programación</v>
      </c>
      <c r="BZ739" s="14" t="str">
        <f t="shared" si="33"/>
        <v/>
      </c>
      <c r="CA739" s="95">
        <f>IF(BY739="En programación Frcst.",VLOOKUP(AX739,Meses!$A$1:$H$14,3+HLOOKUP(Cronograma!AV739,Meses!$D$1:$G$2,2,FALSE),FALSE),
IF(BY739="En programación",BA739,""))</f>
        <v>0</v>
      </c>
      <c r="CB739" s="95" t="str">
        <f t="shared" si="34"/>
        <v>1900/1</v>
      </c>
      <c r="CC739" s="91">
        <f>IFERROR(
(VLOOKUP(MONTH(CA739),Meses!$B$3:$C$14,2,FALSE)-DAY(CA739))/VLOOKUP(MONTH(CA739),Meses!$B$3:$C$14,2,FALSE)*CD739,
"")</f>
        <v>4182</v>
      </c>
      <c r="CD739" s="92">
        <f t="shared" si="35"/>
        <v>4182</v>
      </c>
    </row>
    <row r="740" spans="1:82" ht="78.599999999999994" thickBot="1" x14ac:dyDescent="0.6">
      <c r="A740" s="25" t="s">
        <v>1871</v>
      </c>
      <c r="B740" s="25" t="s">
        <v>1886</v>
      </c>
      <c r="C740" s="25" t="s">
        <v>1887</v>
      </c>
      <c r="D740" s="25" t="s">
        <v>351</v>
      </c>
      <c r="E740" s="26">
        <v>45128</v>
      </c>
      <c r="F740" s="26">
        <v>45183.44971064815</v>
      </c>
      <c r="G740" s="26">
        <v>45132</v>
      </c>
      <c r="H740" s="26">
        <v>45146</v>
      </c>
      <c r="I740" s="22"/>
      <c r="J740" s="21" t="s">
        <v>4513</v>
      </c>
      <c r="K740" s="119">
        <v>0</v>
      </c>
      <c r="L740" s="50"/>
      <c r="M740" s="22"/>
      <c r="N740" s="22"/>
      <c r="O740" s="19" t="s">
        <v>377</v>
      </c>
      <c r="P740" s="49" t="s">
        <v>377</v>
      </c>
      <c r="Q740" s="49" t="s">
        <v>55</v>
      </c>
      <c r="R740" s="49">
        <v>13940</v>
      </c>
      <c r="S740" s="19" t="s">
        <v>145</v>
      </c>
      <c r="T740" s="19" t="s">
        <v>145</v>
      </c>
      <c r="U740" s="19" t="e">
        <v>#NAME?</v>
      </c>
      <c r="V740" s="19" t="s">
        <v>56</v>
      </c>
      <c r="W740" s="19" t="s">
        <v>57</v>
      </c>
      <c r="X740" s="22">
        <v>0</v>
      </c>
      <c r="Y740" s="23">
        <v>7</v>
      </c>
      <c r="Z740" s="22">
        <v>0</v>
      </c>
      <c r="AA740" s="22">
        <v>0</v>
      </c>
      <c r="AB740" s="22">
        <v>0</v>
      </c>
      <c r="AC740" s="22">
        <v>0</v>
      </c>
      <c r="AD740" s="22">
        <v>0</v>
      </c>
      <c r="AE740" s="22">
        <v>0</v>
      </c>
      <c r="AF740" s="19" t="s">
        <v>58</v>
      </c>
      <c r="AG740" s="22">
        <v>0</v>
      </c>
      <c r="AH740" s="22">
        <v>0</v>
      </c>
      <c r="AI740" s="21" t="e">
        <v>#VALUE!</v>
      </c>
      <c r="AJ740" s="19">
        <v>14</v>
      </c>
      <c r="AK740" s="19" t="e">
        <v>#VALUE!</v>
      </c>
      <c r="AL740" s="19" t="s">
        <v>15</v>
      </c>
      <c r="AM740" s="19">
        <v>0</v>
      </c>
      <c r="AN740" s="19" t="s">
        <v>4513</v>
      </c>
      <c r="AO740" s="22"/>
      <c r="AP740" s="19" t="s">
        <v>378</v>
      </c>
      <c r="AQ740" s="19" t="s">
        <v>378</v>
      </c>
      <c r="AR740" s="19" t="s">
        <v>94</v>
      </c>
      <c r="AS740" s="19" t="s">
        <v>55</v>
      </c>
      <c r="AT740" s="19" t="s">
        <v>353</v>
      </c>
      <c r="AU740" s="19" t="s">
        <v>132</v>
      </c>
      <c r="AV740" s="19" t="s">
        <v>679</v>
      </c>
      <c r="AW740" s="19" t="s">
        <v>3130</v>
      </c>
      <c r="AX740" s="19" t="s">
        <v>1557</v>
      </c>
      <c r="AY740" s="19" t="s">
        <v>55</v>
      </c>
      <c r="AZ740" s="19" t="s">
        <v>3830</v>
      </c>
      <c r="BA740" s="22">
        <v>0</v>
      </c>
      <c r="BB740" s="22"/>
      <c r="BC740" s="22"/>
      <c r="BD740" s="19" t="s">
        <v>356</v>
      </c>
      <c r="BE740" s="19" t="s">
        <v>679</v>
      </c>
      <c r="BF740" s="19" t="s">
        <v>1913</v>
      </c>
      <c r="BG740" s="19" t="s">
        <v>55</v>
      </c>
      <c r="BH740" s="19" t="s">
        <v>4513</v>
      </c>
      <c r="BI740" s="48" t="s">
        <v>4513</v>
      </c>
      <c r="BJ740" s="19" t="e">
        <v>#VALUE!</v>
      </c>
      <c r="BK740" s="43" t="e">
        <v>#VALUE!</v>
      </c>
      <c r="BL740" s="19" t="s">
        <v>4513</v>
      </c>
      <c r="BM740" s="32" t="s">
        <v>4513</v>
      </c>
      <c r="BN740" s="46" t="s">
        <v>4513</v>
      </c>
      <c r="BO740" s="19" t="s">
        <v>3842</v>
      </c>
      <c r="BP740" s="22"/>
      <c r="BQ740" s="19" t="s">
        <v>64</v>
      </c>
      <c r="BR740" s="22"/>
      <c r="BS740" s="19" t="s">
        <v>3824</v>
      </c>
      <c r="BT740" s="19" t="e">
        <v>#VALUE!</v>
      </c>
      <c r="BU740" s="19">
        <v>194</v>
      </c>
      <c r="BV740" s="19" t="s">
        <v>4698</v>
      </c>
      <c r="BW740" s="19" t="s">
        <v>3839</v>
      </c>
      <c r="BX740" s="19" t="e">
        <v>#VALUE!</v>
      </c>
      <c r="BY740" s="95" t="str">
        <f>IFERROR(
IF(OR(AZ740="anulado",AZ740="stand by"),CONCATENATE(AZ740,": ",AT740),
IF(OR(YEAR(BA740)=2022,YEAR(BA740)=2023),CONCATENATE("Se activó en ",YEAR(BA740)),
IF(AND(OR(AZ740="En proceso",AZ740="facturando"),AND(AV740="-",BA740="")),"Por revisar",
IF(BA740="",IF(AV740="NUEVAS",CONCATENATE("Estado: ",AZ740,", ",AV740),
IF(AX740=Meses!$A$3,"Por revisar",
IF(AT740="","Sin registro","En programación Frcst."))),"En programación")))),
"Error")</f>
        <v>En programación</v>
      </c>
      <c r="BZ740" s="14" t="str">
        <f t="shared" si="33"/>
        <v/>
      </c>
      <c r="CA740" s="95">
        <f>IF(BY740="En programación Frcst.",VLOOKUP(AX740,Meses!$A$1:$H$14,3+HLOOKUP(Cronograma!AV740,Meses!$D$1:$G$2,2,FALSE),FALSE),
IF(BY740="En programación",BA740,""))</f>
        <v>0</v>
      </c>
      <c r="CB740" s="95" t="str">
        <f t="shared" si="34"/>
        <v>1900/1</v>
      </c>
      <c r="CC740" s="91">
        <f>IFERROR(
(VLOOKUP(MONTH(CA740),Meses!$B$3:$C$14,2,FALSE)-DAY(CA740))/VLOOKUP(MONTH(CA740),Meses!$B$3:$C$14,2,FALSE)*CD740,
"")</f>
        <v>13940</v>
      </c>
      <c r="CD740" s="92">
        <f t="shared" si="35"/>
        <v>13940</v>
      </c>
    </row>
    <row r="741" spans="1:82" ht="78.599999999999994" thickBot="1" x14ac:dyDescent="0.6">
      <c r="A741" s="19" t="s">
        <v>1871</v>
      </c>
      <c r="B741" s="19" t="s">
        <v>1888</v>
      </c>
      <c r="C741" s="19" t="s">
        <v>1889</v>
      </c>
      <c r="D741" s="19" t="s">
        <v>53</v>
      </c>
      <c r="E741" s="21">
        <v>45128</v>
      </c>
      <c r="F741" s="21">
        <v>45134.40384259259</v>
      </c>
      <c r="G741" s="21">
        <v>45132</v>
      </c>
      <c r="H741" s="21">
        <v>45139</v>
      </c>
      <c r="I741" s="21">
        <v>45260</v>
      </c>
      <c r="J741" s="21">
        <v>45260</v>
      </c>
      <c r="K741" s="119" t="s">
        <v>4619</v>
      </c>
      <c r="L741" s="49">
        <v>2023080158</v>
      </c>
      <c r="M741" s="21">
        <v>45142</v>
      </c>
      <c r="N741" s="21">
        <v>45155</v>
      </c>
      <c r="O741" s="49" t="s">
        <v>1890</v>
      </c>
      <c r="P741" s="49" t="s">
        <v>377</v>
      </c>
      <c r="Q741" s="49" t="s">
        <v>55</v>
      </c>
      <c r="R741" s="49">
        <v>5584</v>
      </c>
      <c r="S741" s="25" t="s">
        <v>4630</v>
      </c>
      <c r="T741" s="25" t="s">
        <v>4630</v>
      </c>
      <c r="U741" s="25" t="e">
        <v>#NAME?</v>
      </c>
      <c r="V741" s="25" t="s">
        <v>56</v>
      </c>
      <c r="W741" s="25" t="s">
        <v>57</v>
      </c>
      <c r="X741" s="27">
        <v>0</v>
      </c>
      <c r="Y741" s="23">
        <v>7</v>
      </c>
      <c r="Z741" s="27">
        <v>0</v>
      </c>
      <c r="AA741" s="27">
        <v>0</v>
      </c>
      <c r="AB741" s="27">
        <v>0</v>
      </c>
      <c r="AC741" s="27">
        <v>0</v>
      </c>
      <c r="AD741" s="27">
        <v>0</v>
      </c>
      <c r="AE741" s="27">
        <v>0</v>
      </c>
      <c r="AF741" s="25" t="s">
        <v>58</v>
      </c>
      <c r="AG741" s="27">
        <v>0</v>
      </c>
      <c r="AH741" s="26">
        <v>45260</v>
      </c>
      <c r="AI741" s="25">
        <v>132</v>
      </c>
      <c r="AJ741" s="25">
        <v>7</v>
      </c>
      <c r="AK741" s="25">
        <v>121</v>
      </c>
      <c r="AL741" s="25" t="s">
        <v>15</v>
      </c>
      <c r="AM741" s="25" t="s">
        <v>4621</v>
      </c>
      <c r="AN741" s="25">
        <v>30</v>
      </c>
      <c r="AO741" s="27"/>
      <c r="AP741" s="25" t="s">
        <v>378</v>
      </c>
      <c r="AQ741" s="25" t="s">
        <v>378</v>
      </c>
      <c r="AR741" s="25" t="s">
        <v>60</v>
      </c>
      <c r="AS741" s="25" t="s">
        <v>55</v>
      </c>
      <c r="AT741" s="25" t="s">
        <v>61</v>
      </c>
      <c r="AU741" s="25" t="s">
        <v>179</v>
      </c>
      <c r="AV741" s="25" t="s">
        <v>63</v>
      </c>
      <c r="AW741" s="25" t="s">
        <v>63</v>
      </c>
      <c r="AX741" s="25" t="s">
        <v>63</v>
      </c>
      <c r="AY741" s="25" t="s">
        <v>64</v>
      </c>
      <c r="AZ741" s="25" t="s">
        <v>3822</v>
      </c>
      <c r="BA741" s="26">
        <v>45155</v>
      </c>
      <c r="BB741" s="25">
        <v>8</v>
      </c>
      <c r="BC741" s="25">
        <v>2023</v>
      </c>
      <c r="BD741" s="25" t="s">
        <v>63</v>
      </c>
      <c r="BE741" s="25" t="s">
        <v>63</v>
      </c>
      <c r="BF741" s="25" t="s">
        <v>63</v>
      </c>
      <c r="BG741" s="25" t="s">
        <v>64</v>
      </c>
      <c r="BH741" s="25" t="s">
        <v>4513</v>
      </c>
      <c r="BI741" s="39" t="s">
        <v>4513</v>
      </c>
      <c r="BJ741" s="25" t="e">
        <v>#VALUE!</v>
      </c>
      <c r="BK741" s="44" t="e">
        <v>#VALUE!</v>
      </c>
      <c r="BL741" s="25" t="s">
        <v>4513</v>
      </c>
      <c r="BM741" s="36" t="s">
        <v>4513</v>
      </c>
      <c r="BN741" s="27" t="s">
        <v>4513</v>
      </c>
      <c r="BO741" s="27"/>
      <c r="BP741" s="27"/>
      <c r="BQ741" s="25" t="s">
        <v>64</v>
      </c>
      <c r="BR741" s="27"/>
      <c r="BS741" s="25" t="s">
        <v>3824</v>
      </c>
      <c r="BT741" s="25">
        <v>132</v>
      </c>
      <c r="BU741" s="27"/>
      <c r="BV741" s="25"/>
      <c r="BW741" s="25" t="s">
        <v>3823</v>
      </c>
      <c r="BX741" s="25">
        <v>2023</v>
      </c>
      <c r="BY741" s="95" t="str">
        <f>IFERROR(
IF(OR(AZ741="anulado",AZ741="stand by"),CONCATENATE(AZ741,": ",AT741),
IF(OR(YEAR(BA741)=2022,YEAR(BA741)=2023),CONCATENATE("Se activó en ",YEAR(BA741)),
IF(AND(OR(AZ741="En proceso",AZ741="facturando"),AND(AV741="-",BA741="")),"Por revisar",
IF(BA741="",IF(AV741="NUEVAS",CONCATENATE("Estado: ",AZ741,", ",AV741),
IF(AX741=Meses!$A$3,"Por revisar",
IF(AT741="","Sin registro","En programación Frcst."))),"En programación")))),
"Error")</f>
        <v>Se activó en 2023</v>
      </c>
      <c r="BZ741" s="14" t="str">
        <f t="shared" si="33"/>
        <v/>
      </c>
      <c r="CA741" s="95" t="str">
        <f>IF(BY741="En programación Frcst.",VLOOKUP(AX741,Meses!$A$1:$H$14,3+HLOOKUP(Cronograma!AV741,Meses!$D$1:$G$2,2,FALSE),FALSE),
IF(BY741="En programación",BA741,""))</f>
        <v/>
      </c>
      <c r="CB741" s="95" t="str">
        <f t="shared" si="34"/>
        <v/>
      </c>
      <c r="CC741" s="91" t="str">
        <f>IFERROR(
(VLOOKUP(MONTH(CA741),Meses!$B$3:$C$14,2,FALSE)-DAY(CA741))/VLOOKUP(MONTH(CA741),Meses!$B$3:$C$14,2,FALSE)*CD741,
"")</f>
        <v/>
      </c>
      <c r="CD741" s="92">
        <f t="shared" si="35"/>
        <v>5584</v>
      </c>
    </row>
    <row r="742" spans="1:82" ht="63" thickBot="1" x14ac:dyDescent="0.6">
      <c r="A742" s="25" t="s">
        <v>1871</v>
      </c>
      <c r="B742" s="25" t="s">
        <v>1891</v>
      </c>
      <c r="C742" s="25" t="s">
        <v>1892</v>
      </c>
      <c r="D742" s="25" t="s">
        <v>144</v>
      </c>
      <c r="E742" s="26">
        <v>45128</v>
      </c>
      <c r="F742" s="26">
        <v>45134.40384259259</v>
      </c>
      <c r="G742" s="26">
        <v>45132</v>
      </c>
      <c r="H742" s="27"/>
      <c r="I742" s="22"/>
      <c r="J742" s="22"/>
      <c r="K742" s="22">
        <v>0</v>
      </c>
      <c r="L742" s="50"/>
      <c r="M742" s="22"/>
      <c r="N742" s="22"/>
      <c r="O742" s="49" t="s">
        <v>377</v>
      </c>
      <c r="P742" s="49" t="s">
        <v>377</v>
      </c>
      <c r="Q742" s="49" t="s">
        <v>55</v>
      </c>
      <c r="R742" s="49">
        <v>12225</v>
      </c>
      <c r="S742" s="19" t="s">
        <v>145</v>
      </c>
      <c r="T742" s="19" t="s">
        <v>145</v>
      </c>
      <c r="U742" s="30" t="e">
        <v>#NAME?</v>
      </c>
      <c r="V742" s="22"/>
      <c r="W742" s="22"/>
      <c r="X742" s="22">
        <v>0</v>
      </c>
      <c r="Y742" s="23">
        <v>7</v>
      </c>
      <c r="Z742" s="22">
        <v>0</v>
      </c>
      <c r="AA742" s="22">
        <v>0</v>
      </c>
      <c r="AB742" s="22">
        <v>0</v>
      </c>
      <c r="AC742" s="22">
        <v>0</v>
      </c>
      <c r="AD742" s="22">
        <v>0</v>
      </c>
      <c r="AE742" s="22">
        <v>0</v>
      </c>
      <c r="AF742" s="19" t="s">
        <v>58</v>
      </c>
      <c r="AG742" s="22">
        <v>0</v>
      </c>
      <c r="AH742" s="22">
        <v>0</v>
      </c>
      <c r="AI742" s="19">
        <v>-45128</v>
      </c>
      <c r="AJ742" s="19">
        <v>-45132</v>
      </c>
      <c r="AK742" s="19">
        <v>0</v>
      </c>
      <c r="AL742" s="19" t="s">
        <v>15</v>
      </c>
      <c r="AM742" s="22">
        <v>0</v>
      </c>
      <c r="AN742" s="22" t="s">
        <v>4513</v>
      </c>
      <c r="AO742" s="22"/>
      <c r="AP742" s="19" t="s">
        <v>378</v>
      </c>
      <c r="AQ742" s="19" t="s">
        <v>378</v>
      </c>
      <c r="AR742" s="19" t="s">
        <v>94</v>
      </c>
      <c r="AS742" s="19" t="s">
        <v>55</v>
      </c>
      <c r="AT742" s="19" t="s">
        <v>146</v>
      </c>
      <c r="AU742" s="19" t="s">
        <v>132</v>
      </c>
      <c r="AV742" s="19" t="s">
        <v>63</v>
      </c>
      <c r="AW742" s="19" t="s">
        <v>63</v>
      </c>
      <c r="AX742" s="19" t="s">
        <v>63</v>
      </c>
      <c r="AY742" s="19" t="s">
        <v>64</v>
      </c>
      <c r="AZ742" s="19" t="s">
        <v>3825</v>
      </c>
      <c r="BA742" s="22">
        <v>0</v>
      </c>
      <c r="BB742" s="22"/>
      <c r="BC742" s="22"/>
      <c r="BD742" s="19" t="s">
        <v>63</v>
      </c>
      <c r="BE742" s="19" t="s">
        <v>63</v>
      </c>
      <c r="BF742" s="19" t="s">
        <v>63</v>
      </c>
      <c r="BG742" s="19" t="s">
        <v>64</v>
      </c>
      <c r="BH742" s="22" t="s">
        <v>4513</v>
      </c>
      <c r="BI742" s="22" t="s">
        <v>4513</v>
      </c>
      <c r="BJ742" s="22"/>
      <c r="BK742" s="22"/>
      <c r="BL742" s="19" t="s">
        <v>4513</v>
      </c>
      <c r="BM742" s="22" t="s">
        <v>4513</v>
      </c>
      <c r="BN742" s="22" t="s">
        <v>4513</v>
      </c>
      <c r="BO742" s="19" t="s">
        <v>3860</v>
      </c>
      <c r="BP742" s="22"/>
      <c r="BQ742" s="19" t="s">
        <v>64</v>
      </c>
      <c r="BR742" s="22"/>
      <c r="BS742" s="22"/>
      <c r="BT742" s="22"/>
      <c r="BU742" s="19">
        <v>194</v>
      </c>
      <c r="BV742" s="19"/>
      <c r="BW742" s="19" t="s">
        <v>3823</v>
      </c>
      <c r="BX742" s="22"/>
      <c r="BY742" s="95" t="str">
        <f>IFERROR(
IF(OR(AZ742="anulado",AZ742="stand by"),CONCATENATE(AZ742,": ",AT742),
IF(OR(YEAR(BA742)=2022,YEAR(BA742)=2023),CONCATENATE("Se activó en ",YEAR(BA742)),
IF(AND(OR(AZ742="En proceso",AZ742="facturando"),AND(AV742="-",BA742="")),"Por revisar",
IF(BA742="",IF(AV742="NUEVAS",CONCATENATE("Estado: ",AZ742,", ",AV742),
IF(AX742=Meses!$A$3,"Por revisar",
IF(AT742="","Sin registro","En programación Frcst."))),"En programación")))),
"Error")</f>
        <v>stand by: Devolver Sales</v>
      </c>
      <c r="BZ742" s="14" t="str">
        <f t="shared" si="33"/>
        <v/>
      </c>
      <c r="CA742" s="95" t="str">
        <f>IF(BY742="En programación Frcst.",VLOOKUP(AX742,Meses!$A$1:$H$14,3+HLOOKUP(Cronograma!AV742,Meses!$D$1:$G$2,2,FALSE),FALSE),
IF(BY742="En programación",BA742,""))</f>
        <v/>
      </c>
      <c r="CB742" s="95" t="str">
        <f t="shared" si="34"/>
        <v/>
      </c>
      <c r="CC742" s="91" t="str">
        <f>IFERROR(
(VLOOKUP(MONTH(CA742),Meses!$B$3:$C$14,2,FALSE)-DAY(CA742))/VLOOKUP(MONTH(CA742),Meses!$B$3:$C$14,2,FALSE)*CD742,
"")</f>
        <v/>
      </c>
      <c r="CD742" s="92">
        <f t="shared" si="35"/>
        <v>12225</v>
      </c>
    </row>
    <row r="743" spans="1:82" ht="78.599999999999994" thickBot="1" x14ac:dyDescent="0.6">
      <c r="A743" s="19" t="s">
        <v>1871</v>
      </c>
      <c r="B743" s="19" t="s">
        <v>1893</v>
      </c>
      <c r="C743" s="19" t="s">
        <v>1894</v>
      </c>
      <c r="D743" s="19" t="s">
        <v>656</v>
      </c>
      <c r="E743" s="21">
        <v>45128</v>
      </c>
      <c r="F743" s="21">
        <v>45184.418587962973</v>
      </c>
      <c r="G743" s="21">
        <v>45132</v>
      </c>
      <c r="H743" s="21">
        <v>45146</v>
      </c>
      <c r="I743" s="22"/>
      <c r="J743" s="22"/>
      <c r="K743" s="22">
        <v>0</v>
      </c>
      <c r="L743" s="50"/>
      <c r="M743" s="22"/>
      <c r="N743" s="22"/>
      <c r="O743" s="19" t="s">
        <v>199</v>
      </c>
      <c r="P743" s="19" t="s">
        <v>199</v>
      </c>
      <c r="Q743" s="49" t="s">
        <v>55</v>
      </c>
      <c r="R743" s="49">
        <v>3200</v>
      </c>
      <c r="S743" s="25" t="s">
        <v>145</v>
      </c>
      <c r="T743" s="25" t="s">
        <v>145</v>
      </c>
      <c r="U743" s="25" t="e">
        <v>#NAME?</v>
      </c>
      <c r="V743" s="25" t="s">
        <v>56</v>
      </c>
      <c r="W743" s="25" t="s">
        <v>57</v>
      </c>
      <c r="X743" s="27">
        <v>0</v>
      </c>
      <c r="Y743" s="23">
        <v>7</v>
      </c>
      <c r="Z743" s="27">
        <v>0</v>
      </c>
      <c r="AA743" s="27">
        <v>0</v>
      </c>
      <c r="AB743" s="27">
        <v>0</v>
      </c>
      <c r="AC743" s="27">
        <v>0</v>
      </c>
      <c r="AD743" s="27">
        <v>0</v>
      </c>
      <c r="AE743" s="27">
        <v>0</v>
      </c>
      <c r="AF743" s="25" t="s">
        <v>58</v>
      </c>
      <c r="AG743" s="27">
        <v>0</v>
      </c>
      <c r="AH743" s="27">
        <v>0</v>
      </c>
      <c r="AI743" s="25">
        <v>-45128</v>
      </c>
      <c r="AJ743" s="25">
        <v>14</v>
      </c>
      <c r="AK743" s="25">
        <v>-45146</v>
      </c>
      <c r="AL743" s="25" t="s">
        <v>15</v>
      </c>
      <c r="AM743" s="27">
        <v>0</v>
      </c>
      <c r="AN743" s="27" t="s">
        <v>4513</v>
      </c>
      <c r="AO743" s="27"/>
      <c r="AP743" s="25" t="s">
        <v>201</v>
      </c>
      <c r="AQ743" s="25" t="s">
        <v>140</v>
      </c>
      <c r="AR743" s="25" t="s">
        <v>60</v>
      </c>
      <c r="AS743" s="25" t="s">
        <v>55</v>
      </c>
      <c r="AT743" s="25" t="s">
        <v>659</v>
      </c>
      <c r="AU743" s="25" t="s">
        <v>132</v>
      </c>
      <c r="AV743" s="25" t="s">
        <v>679</v>
      </c>
      <c r="AW743" s="25" t="s">
        <v>3130</v>
      </c>
      <c r="AX743" s="25" t="s">
        <v>1557</v>
      </c>
      <c r="AY743" s="25" t="s">
        <v>55</v>
      </c>
      <c r="AZ743" s="25" t="s">
        <v>3830</v>
      </c>
      <c r="BA743" s="27">
        <v>0</v>
      </c>
      <c r="BB743" s="27"/>
      <c r="BC743" s="27"/>
      <c r="BD743" s="25" t="s">
        <v>653</v>
      </c>
      <c r="BE743" s="25" t="s">
        <v>651</v>
      </c>
      <c r="BF743" s="25" t="s">
        <v>652</v>
      </c>
      <c r="BG743" s="25" t="s">
        <v>55</v>
      </c>
      <c r="BH743" s="25" t="s">
        <v>4513</v>
      </c>
      <c r="BI743" s="27" t="s">
        <v>4513</v>
      </c>
      <c r="BJ743" s="27"/>
      <c r="BK743" s="27"/>
      <c r="BL743" s="25" t="s">
        <v>4513</v>
      </c>
      <c r="BM743" s="36" t="s">
        <v>4513</v>
      </c>
      <c r="BN743" s="27" t="s">
        <v>4513</v>
      </c>
      <c r="BO743" s="25" t="s">
        <v>3842</v>
      </c>
      <c r="BP743" s="27"/>
      <c r="BQ743" s="25" t="s">
        <v>64</v>
      </c>
      <c r="BR743" s="27"/>
      <c r="BS743" s="27"/>
      <c r="BT743" s="27"/>
      <c r="BU743" s="25">
        <v>194</v>
      </c>
      <c r="BV743" s="25" t="s">
        <v>4698</v>
      </c>
      <c r="BW743" s="25" t="s">
        <v>3839</v>
      </c>
      <c r="BX743" s="27"/>
      <c r="BY743" s="95" t="str">
        <f>IFERROR(
IF(OR(AZ743="anulado",AZ743="stand by"),CONCATENATE(AZ743,": ",AT743),
IF(OR(YEAR(BA743)=2022,YEAR(BA743)=2023),CONCATENATE("Se activó en ",YEAR(BA743)),
IF(AND(OR(AZ743="En proceso",AZ743="facturando"),AND(AV743="-",BA743="")),"Por revisar",
IF(BA743="",IF(AV743="NUEVAS",CONCATENATE("Estado: ",AZ743,", ",AV743),
IF(AX743=Meses!$A$3,"Por revisar",
IF(AT743="","Sin registro","En programación Frcst."))),"En programación")))),
"Error")</f>
        <v>En programación</v>
      </c>
      <c r="BZ743" s="14" t="str">
        <f t="shared" si="33"/>
        <v/>
      </c>
      <c r="CA743" s="95">
        <f>IF(BY743="En programación Frcst.",VLOOKUP(AX743,Meses!$A$1:$H$14,3+HLOOKUP(Cronograma!AV743,Meses!$D$1:$G$2,2,FALSE),FALSE),
IF(BY743="En programación",BA743,""))</f>
        <v>0</v>
      </c>
      <c r="CB743" s="95" t="str">
        <f t="shared" si="34"/>
        <v>1900/1</v>
      </c>
      <c r="CC743" s="91">
        <f>IFERROR(
(VLOOKUP(MONTH(CA743),Meses!$B$3:$C$14,2,FALSE)-DAY(CA743))/VLOOKUP(MONTH(CA743),Meses!$B$3:$C$14,2,FALSE)*CD743,
"")</f>
        <v>3200</v>
      </c>
      <c r="CD743" s="92">
        <f t="shared" si="35"/>
        <v>3200</v>
      </c>
    </row>
    <row r="744" spans="1:82" ht="94.2" thickBot="1" x14ac:dyDescent="0.6">
      <c r="A744" s="25" t="s">
        <v>1871</v>
      </c>
      <c r="B744" s="25" t="s">
        <v>1895</v>
      </c>
      <c r="C744" s="25" t="s">
        <v>1896</v>
      </c>
      <c r="D744" s="25" t="s">
        <v>656</v>
      </c>
      <c r="E744" s="26">
        <v>45128</v>
      </c>
      <c r="F744" s="26">
        <v>45175.475706018522</v>
      </c>
      <c r="G744" s="26">
        <v>45132</v>
      </c>
      <c r="H744" s="26">
        <v>45146</v>
      </c>
      <c r="I744" s="22"/>
      <c r="J744" s="22"/>
      <c r="K744" s="22">
        <v>0</v>
      </c>
      <c r="L744" s="50"/>
      <c r="M744" s="22"/>
      <c r="N744" s="22"/>
      <c r="O744" s="19" t="s">
        <v>199</v>
      </c>
      <c r="P744" s="19" t="s">
        <v>199</v>
      </c>
      <c r="Q744" s="49" t="s">
        <v>55</v>
      </c>
      <c r="R744" s="49">
        <v>3785</v>
      </c>
      <c r="S744" s="19" t="s">
        <v>145</v>
      </c>
      <c r="T744" s="19" t="s">
        <v>145</v>
      </c>
      <c r="U744" s="19" t="e">
        <v>#NAME?</v>
      </c>
      <c r="V744" s="19" t="s">
        <v>80</v>
      </c>
      <c r="W744" s="19" t="s">
        <v>129</v>
      </c>
      <c r="X744" s="23">
        <v>-9</v>
      </c>
      <c r="Y744" s="23">
        <v>-2</v>
      </c>
      <c r="Z744" s="23">
        <v>-9</v>
      </c>
      <c r="AA744" s="23">
        <v>-9</v>
      </c>
      <c r="AB744" s="19" t="s">
        <v>58</v>
      </c>
      <c r="AC744" s="23">
        <v>-6</v>
      </c>
      <c r="AD744" s="19" t="s">
        <v>58</v>
      </c>
      <c r="AE744" s="23">
        <v>-4</v>
      </c>
      <c r="AF744" s="19" t="s">
        <v>58</v>
      </c>
      <c r="AG744" s="23">
        <v>-4</v>
      </c>
      <c r="AH744" s="22">
        <v>0</v>
      </c>
      <c r="AI744" s="19">
        <v>-45128</v>
      </c>
      <c r="AJ744" s="19">
        <v>14</v>
      </c>
      <c r="AK744" s="19">
        <v>-45146</v>
      </c>
      <c r="AL744" s="19" t="s">
        <v>15</v>
      </c>
      <c r="AM744" s="22">
        <v>0</v>
      </c>
      <c r="AN744" s="22" t="s">
        <v>4513</v>
      </c>
      <c r="AO744" s="22"/>
      <c r="AP744" s="19" t="s">
        <v>201</v>
      </c>
      <c r="AQ744" s="19" t="s">
        <v>140</v>
      </c>
      <c r="AR744" s="19" t="s">
        <v>60</v>
      </c>
      <c r="AS744" s="19" t="s">
        <v>55</v>
      </c>
      <c r="AT744" s="19" t="s">
        <v>659</v>
      </c>
      <c r="AU744" s="19" t="s">
        <v>132</v>
      </c>
      <c r="AV744" s="19" t="s">
        <v>679</v>
      </c>
      <c r="AW744" s="19" t="s">
        <v>3130</v>
      </c>
      <c r="AX744" s="19" t="s">
        <v>1557</v>
      </c>
      <c r="AY744" s="19" t="s">
        <v>55</v>
      </c>
      <c r="AZ744" s="19" t="s">
        <v>3830</v>
      </c>
      <c r="BA744" s="22">
        <v>0</v>
      </c>
      <c r="BB744" s="22"/>
      <c r="BC744" s="22"/>
      <c r="BD744" s="19" t="s">
        <v>653</v>
      </c>
      <c r="BE744" s="19" t="s">
        <v>651</v>
      </c>
      <c r="BF744" s="19" t="s">
        <v>652</v>
      </c>
      <c r="BG744" s="19" t="s">
        <v>55</v>
      </c>
      <c r="BH744" s="19" t="s">
        <v>4513</v>
      </c>
      <c r="BI744" s="22" t="s">
        <v>4513</v>
      </c>
      <c r="BJ744" s="22"/>
      <c r="BK744" s="22"/>
      <c r="BL744" s="19" t="s">
        <v>4513</v>
      </c>
      <c r="BM744" s="32" t="s">
        <v>4513</v>
      </c>
      <c r="BN744" s="46" t="s">
        <v>4513</v>
      </c>
      <c r="BO744" s="19" t="s">
        <v>3842</v>
      </c>
      <c r="BP744" s="22"/>
      <c r="BQ744" s="19" t="s">
        <v>64</v>
      </c>
      <c r="BR744" s="22"/>
      <c r="BS744" s="22"/>
      <c r="BT744" s="22"/>
      <c r="BU744" s="19">
        <v>194</v>
      </c>
      <c r="BV744" s="19" t="s">
        <v>4698</v>
      </c>
      <c r="BW744" s="19" t="s">
        <v>3839</v>
      </c>
      <c r="BX744" s="22"/>
      <c r="BY744" s="95" t="str">
        <f>IFERROR(
IF(OR(AZ744="anulado",AZ744="stand by"),CONCATENATE(AZ744,": ",AT744),
IF(OR(YEAR(BA744)=2022,YEAR(BA744)=2023),CONCATENATE("Se activó en ",YEAR(BA744)),
IF(AND(OR(AZ744="En proceso",AZ744="facturando"),AND(AV744="-",BA744="")),"Por revisar",
IF(BA744="",IF(AV744="NUEVAS",CONCATENATE("Estado: ",AZ744,", ",AV744),
IF(AX744=Meses!$A$3,"Por revisar",
IF(AT744="","Sin registro","En programación Frcst."))),"En programación")))),
"Error")</f>
        <v>En programación</v>
      </c>
      <c r="BZ744" s="14" t="str">
        <f t="shared" si="33"/>
        <v/>
      </c>
      <c r="CA744" s="95">
        <f>IF(BY744="En programación Frcst.",VLOOKUP(AX744,Meses!$A$1:$H$14,3+HLOOKUP(Cronograma!AV744,Meses!$D$1:$G$2,2,FALSE),FALSE),
IF(BY744="En programación",BA744,""))</f>
        <v>0</v>
      </c>
      <c r="CB744" s="95" t="str">
        <f t="shared" si="34"/>
        <v>1900/1</v>
      </c>
      <c r="CC744" s="91">
        <f>IFERROR(
(VLOOKUP(MONTH(CA744),Meses!$B$3:$C$14,2,FALSE)-DAY(CA744))/VLOOKUP(MONTH(CA744),Meses!$B$3:$C$14,2,FALSE)*CD744,
"")</f>
        <v>3785</v>
      </c>
      <c r="CD744" s="92">
        <f t="shared" si="35"/>
        <v>3785</v>
      </c>
    </row>
    <row r="745" spans="1:82" ht="94.2" thickBot="1" x14ac:dyDescent="0.6">
      <c r="A745" s="19" t="s">
        <v>1871</v>
      </c>
      <c r="B745" s="19" t="s">
        <v>1897</v>
      </c>
      <c r="C745" s="19" t="s">
        <v>1898</v>
      </c>
      <c r="D745" s="19" t="s">
        <v>656</v>
      </c>
      <c r="E745" s="21">
        <v>45128</v>
      </c>
      <c r="F745" s="21">
        <v>45175.602708333332</v>
      </c>
      <c r="G745" s="21">
        <v>45132</v>
      </c>
      <c r="H745" s="21">
        <v>45146</v>
      </c>
      <c r="I745" s="22"/>
      <c r="J745" s="22"/>
      <c r="K745" s="22">
        <v>0</v>
      </c>
      <c r="L745" s="50"/>
      <c r="M745" s="22"/>
      <c r="N745" s="22"/>
      <c r="O745" s="19" t="s">
        <v>199</v>
      </c>
      <c r="P745" s="19" t="s">
        <v>199</v>
      </c>
      <c r="Q745" s="49" t="s">
        <v>55</v>
      </c>
      <c r="R745" s="49">
        <v>9920</v>
      </c>
      <c r="S745" s="25" t="s">
        <v>145</v>
      </c>
      <c r="T745" s="25" t="s">
        <v>145</v>
      </c>
      <c r="U745" s="25" t="e">
        <v>#NAME?</v>
      </c>
      <c r="V745" s="25" t="s">
        <v>136</v>
      </c>
      <c r="W745" s="25" t="s">
        <v>74</v>
      </c>
      <c r="X745" s="23">
        <v>-14</v>
      </c>
      <c r="Y745" s="23">
        <v>-7</v>
      </c>
      <c r="Z745" s="23">
        <v>-14</v>
      </c>
      <c r="AA745" s="23">
        <v>-14</v>
      </c>
      <c r="AB745" s="25" t="s">
        <v>58</v>
      </c>
      <c r="AC745" s="23">
        <v>-11</v>
      </c>
      <c r="AD745" s="23">
        <v>-9</v>
      </c>
      <c r="AE745" s="23">
        <v>-4</v>
      </c>
      <c r="AF745" s="25" t="s">
        <v>58</v>
      </c>
      <c r="AG745" s="23">
        <v>-4</v>
      </c>
      <c r="AH745" s="27">
        <v>0</v>
      </c>
      <c r="AI745" s="25">
        <v>-45128</v>
      </c>
      <c r="AJ745" s="25">
        <v>14</v>
      </c>
      <c r="AK745" s="25">
        <v>-45146</v>
      </c>
      <c r="AL745" s="25" t="s">
        <v>15</v>
      </c>
      <c r="AM745" s="27">
        <v>0</v>
      </c>
      <c r="AN745" s="27" t="s">
        <v>4513</v>
      </c>
      <c r="AO745" s="27"/>
      <c r="AP745" s="25" t="s">
        <v>530</v>
      </c>
      <c r="AQ745" s="25" t="s">
        <v>140</v>
      </c>
      <c r="AR745" s="25" t="s">
        <v>94</v>
      </c>
      <c r="AS745" s="25" t="s">
        <v>55</v>
      </c>
      <c r="AT745" s="25" t="s">
        <v>659</v>
      </c>
      <c r="AU745" s="25" t="s">
        <v>132</v>
      </c>
      <c r="AV745" s="25" t="s">
        <v>679</v>
      </c>
      <c r="AW745" s="25" t="s">
        <v>3130</v>
      </c>
      <c r="AX745" s="25" t="s">
        <v>1557</v>
      </c>
      <c r="AY745" s="25" t="s">
        <v>55</v>
      </c>
      <c r="AZ745" s="25" t="s">
        <v>3830</v>
      </c>
      <c r="BA745" s="27">
        <v>0</v>
      </c>
      <c r="BB745" s="27"/>
      <c r="BC745" s="27"/>
      <c r="BD745" s="25" t="s">
        <v>653</v>
      </c>
      <c r="BE745" s="25" t="s">
        <v>651</v>
      </c>
      <c r="BF745" s="25" t="s">
        <v>652</v>
      </c>
      <c r="BG745" s="25" t="s">
        <v>55</v>
      </c>
      <c r="BH745" s="25" t="s">
        <v>4513</v>
      </c>
      <c r="BI745" s="27" t="s">
        <v>4513</v>
      </c>
      <c r="BJ745" s="27"/>
      <c r="BK745" s="27"/>
      <c r="BL745" s="25" t="s">
        <v>4513</v>
      </c>
      <c r="BM745" s="36" t="s">
        <v>4513</v>
      </c>
      <c r="BN745" s="47" t="s">
        <v>4513</v>
      </c>
      <c r="BO745" s="25" t="s">
        <v>3842</v>
      </c>
      <c r="BP745" s="27"/>
      <c r="BQ745" s="25" t="s">
        <v>64</v>
      </c>
      <c r="BR745" s="27"/>
      <c r="BS745" s="27"/>
      <c r="BT745" s="27"/>
      <c r="BU745" s="25">
        <v>194</v>
      </c>
      <c r="BV745" s="25" t="s">
        <v>4698</v>
      </c>
      <c r="BW745" s="25" t="s">
        <v>3839</v>
      </c>
      <c r="BX745" s="27"/>
      <c r="BY745" s="95" t="str">
        <f>IFERROR(
IF(OR(AZ745="anulado",AZ745="stand by"),CONCATENATE(AZ745,": ",AT745),
IF(OR(YEAR(BA745)=2022,YEAR(BA745)=2023),CONCATENATE("Se activó en ",YEAR(BA745)),
IF(AND(OR(AZ745="En proceso",AZ745="facturando"),AND(AV745="-",BA745="")),"Por revisar",
IF(BA745="",IF(AV745="NUEVAS",CONCATENATE("Estado: ",AZ745,", ",AV745),
IF(AX745=Meses!$A$3,"Por revisar",
IF(AT745="","Sin registro","En programación Frcst."))),"En programación")))),
"Error")</f>
        <v>En programación</v>
      </c>
      <c r="BZ745" s="14" t="str">
        <f t="shared" si="33"/>
        <v/>
      </c>
      <c r="CA745" s="95">
        <f>IF(BY745="En programación Frcst.",VLOOKUP(AX745,Meses!$A$1:$H$14,3+HLOOKUP(Cronograma!AV745,Meses!$D$1:$G$2,2,FALSE),FALSE),
IF(BY745="En programación",BA745,""))</f>
        <v>0</v>
      </c>
      <c r="CB745" s="95" t="str">
        <f t="shared" si="34"/>
        <v>1900/1</v>
      </c>
      <c r="CC745" s="91">
        <f>IFERROR(
(VLOOKUP(MONTH(CA745),Meses!$B$3:$C$14,2,FALSE)-DAY(CA745))/VLOOKUP(MONTH(CA745),Meses!$B$3:$C$14,2,FALSE)*CD745,
"")</f>
        <v>9920</v>
      </c>
      <c r="CD745" s="92">
        <f t="shared" si="35"/>
        <v>9920</v>
      </c>
    </row>
    <row r="746" spans="1:82" ht="78.599999999999994" thickBot="1" x14ac:dyDescent="0.6">
      <c r="A746" s="25" t="s">
        <v>1871</v>
      </c>
      <c r="B746" s="25" t="s">
        <v>1899</v>
      </c>
      <c r="C746" s="25" t="s">
        <v>1900</v>
      </c>
      <c r="D746" s="25" t="s">
        <v>53</v>
      </c>
      <c r="E746" s="26">
        <v>45128</v>
      </c>
      <c r="F746" s="26">
        <v>45182.687337962961</v>
      </c>
      <c r="G746" s="26">
        <v>45132</v>
      </c>
      <c r="H746" s="26">
        <v>45139</v>
      </c>
      <c r="I746" s="21">
        <v>45174</v>
      </c>
      <c r="J746" s="21">
        <v>45174</v>
      </c>
      <c r="K746" s="119" t="s">
        <v>4580</v>
      </c>
      <c r="L746" s="49">
        <v>2023092341</v>
      </c>
      <c r="M746" s="21">
        <v>45190</v>
      </c>
      <c r="N746" s="21">
        <v>45204</v>
      </c>
      <c r="O746" s="19" t="s">
        <v>135</v>
      </c>
      <c r="P746" s="49" t="s">
        <v>135</v>
      </c>
      <c r="Q746" s="49" t="s">
        <v>55</v>
      </c>
      <c r="R746" s="49">
        <v>13280</v>
      </c>
      <c r="S746" s="19" t="s">
        <v>4591</v>
      </c>
      <c r="T746" s="19" t="s">
        <v>4591</v>
      </c>
      <c r="U746" s="19" t="e">
        <v>#NAME?</v>
      </c>
      <c r="V746" s="19" t="s">
        <v>56</v>
      </c>
      <c r="W746" s="19" t="s">
        <v>57</v>
      </c>
      <c r="X746" s="22">
        <v>0</v>
      </c>
      <c r="Y746" s="23">
        <v>7</v>
      </c>
      <c r="Z746" s="22">
        <v>0</v>
      </c>
      <c r="AA746" s="22">
        <v>0</v>
      </c>
      <c r="AB746" s="22">
        <v>0</v>
      </c>
      <c r="AC746" s="22">
        <v>0</v>
      </c>
      <c r="AD746" s="22">
        <v>0</v>
      </c>
      <c r="AE746" s="22">
        <v>0</v>
      </c>
      <c r="AF746" s="19" t="s">
        <v>58</v>
      </c>
      <c r="AG746" s="22">
        <v>0</v>
      </c>
      <c r="AH746" s="21">
        <v>45174</v>
      </c>
      <c r="AI746" s="19">
        <v>46</v>
      </c>
      <c r="AJ746" s="19">
        <v>7</v>
      </c>
      <c r="AK746" s="19">
        <v>35</v>
      </c>
      <c r="AL746" s="19" t="s">
        <v>15</v>
      </c>
      <c r="AM746" s="19" t="s">
        <v>4582</v>
      </c>
      <c r="AN746" s="19">
        <v>5</v>
      </c>
      <c r="AO746" s="22"/>
      <c r="AP746" s="19" t="s">
        <v>139</v>
      </c>
      <c r="AQ746" s="19" t="s">
        <v>140</v>
      </c>
      <c r="AR746" s="19" t="s">
        <v>94</v>
      </c>
      <c r="AS746" s="19" t="s">
        <v>55</v>
      </c>
      <c r="AT746" s="19" t="s">
        <v>61</v>
      </c>
      <c r="AU746" s="19" t="s">
        <v>132</v>
      </c>
      <c r="AV746" s="19" t="s">
        <v>63</v>
      </c>
      <c r="AW746" s="19" t="s">
        <v>63</v>
      </c>
      <c r="AX746" s="19" t="s">
        <v>63</v>
      </c>
      <c r="AY746" s="19" t="s">
        <v>64</v>
      </c>
      <c r="AZ746" s="19" t="s">
        <v>3822</v>
      </c>
      <c r="BA746" s="21">
        <v>45204</v>
      </c>
      <c r="BB746" s="19">
        <v>10</v>
      </c>
      <c r="BC746" s="19">
        <v>2023</v>
      </c>
      <c r="BD746" s="19" t="s">
        <v>63</v>
      </c>
      <c r="BE746" s="19" t="s">
        <v>63</v>
      </c>
      <c r="BF746" s="19" t="s">
        <v>63</v>
      </c>
      <c r="BG746" s="19" t="s">
        <v>64</v>
      </c>
      <c r="BH746" s="22" t="s">
        <v>4513</v>
      </c>
      <c r="BI746" s="22" t="s">
        <v>4513</v>
      </c>
      <c r="BJ746" s="22"/>
      <c r="BK746" s="22"/>
      <c r="BL746" s="19" t="s">
        <v>4513</v>
      </c>
      <c r="BM746" s="22" t="s">
        <v>4513</v>
      </c>
      <c r="BN746" s="22" t="s">
        <v>4513</v>
      </c>
      <c r="BO746" s="22"/>
      <c r="BP746" s="22"/>
      <c r="BQ746" s="19" t="s">
        <v>64</v>
      </c>
      <c r="BR746" s="22"/>
      <c r="BS746" s="22"/>
      <c r="BT746" s="19">
        <v>46</v>
      </c>
      <c r="BU746" s="22"/>
      <c r="BV746" s="19"/>
      <c r="BW746" s="19"/>
      <c r="BX746" s="19">
        <v>2023</v>
      </c>
      <c r="BY746" s="95" t="str">
        <f>IFERROR(
IF(OR(AZ746="anulado",AZ746="stand by"),CONCATENATE(AZ746,": ",AT746),
IF(OR(YEAR(BA746)=2022,YEAR(BA746)=2023),CONCATENATE("Se activó en ",YEAR(BA746)),
IF(AND(OR(AZ746="En proceso",AZ746="facturando"),AND(AV746="-",BA746="")),"Por revisar",
IF(BA746="",IF(AV746="NUEVAS",CONCATENATE("Estado: ",AZ746,", ",AV746),
IF(AX746=Meses!$A$3,"Por revisar",
IF(AT746="","Sin registro","En programación Frcst."))),"En programación")))),
"Error")</f>
        <v>Se activó en 2023</v>
      </c>
      <c r="BZ746" s="14" t="str">
        <f t="shared" si="33"/>
        <v/>
      </c>
      <c r="CA746" s="95" t="str">
        <f>IF(BY746="En programación Frcst.",VLOOKUP(AX746,Meses!$A$1:$H$14,3+HLOOKUP(Cronograma!AV746,Meses!$D$1:$G$2,2,FALSE),FALSE),
IF(BY746="En programación",BA746,""))</f>
        <v/>
      </c>
      <c r="CB746" s="95" t="str">
        <f t="shared" si="34"/>
        <v/>
      </c>
      <c r="CC746" s="91" t="str">
        <f>IFERROR(
(VLOOKUP(MONTH(CA746),Meses!$B$3:$C$14,2,FALSE)-DAY(CA746))/VLOOKUP(MONTH(CA746),Meses!$B$3:$C$14,2,FALSE)*CD746,
"")</f>
        <v/>
      </c>
      <c r="CD746" s="92">
        <f t="shared" si="35"/>
        <v>13280</v>
      </c>
    </row>
    <row r="747" spans="1:82" ht="78.599999999999994" thickBot="1" x14ac:dyDescent="0.6">
      <c r="A747" s="19" t="s">
        <v>1901</v>
      </c>
      <c r="B747" s="19" t="s">
        <v>1902</v>
      </c>
      <c r="C747" s="19" t="s">
        <v>1903</v>
      </c>
      <c r="D747" s="19" t="s">
        <v>656</v>
      </c>
      <c r="E747" s="21">
        <v>45128</v>
      </c>
      <c r="F747" s="21">
        <v>45128.709872685176</v>
      </c>
      <c r="G747" s="21">
        <v>45129</v>
      </c>
      <c r="H747" s="21">
        <v>45141</v>
      </c>
      <c r="I747" s="22"/>
      <c r="J747" s="22"/>
      <c r="K747" s="22">
        <v>0</v>
      </c>
      <c r="L747" s="50"/>
      <c r="M747" s="22"/>
      <c r="N747" s="22"/>
      <c r="O747" s="19" t="s">
        <v>199</v>
      </c>
      <c r="P747" s="19" t="s">
        <v>199</v>
      </c>
      <c r="Q747" s="49" t="s">
        <v>55</v>
      </c>
      <c r="R747" s="49">
        <v>74800</v>
      </c>
      <c r="S747" s="25" t="s">
        <v>145</v>
      </c>
      <c r="T747" s="25" t="s">
        <v>145</v>
      </c>
      <c r="U747" s="25" t="e">
        <v>#NAME?</v>
      </c>
      <c r="V747" s="27"/>
      <c r="W747" s="27"/>
      <c r="X747" s="27">
        <v>0</v>
      </c>
      <c r="Y747" s="23">
        <v>7</v>
      </c>
      <c r="Z747" s="27">
        <v>0</v>
      </c>
      <c r="AA747" s="27">
        <v>0</v>
      </c>
      <c r="AB747" s="27">
        <v>0</v>
      </c>
      <c r="AC747" s="27">
        <v>0</v>
      </c>
      <c r="AD747" s="27">
        <v>0</v>
      </c>
      <c r="AE747" s="27">
        <v>0</v>
      </c>
      <c r="AF747" s="25" t="s">
        <v>58</v>
      </c>
      <c r="AG747" s="27">
        <v>0</v>
      </c>
      <c r="AH747" s="27">
        <v>0</v>
      </c>
      <c r="AI747" s="25">
        <v>-45128</v>
      </c>
      <c r="AJ747" s="25">
        <v>12</v>
      </c>
      <c r="AK747" s="25">
        <v>-45141</v>
      </c>
      <c r="AL747" s="25" t="s">
        <v>15</v>
      </c>
      <c r="AM747" s="27">
        <v>0</v>
      </c>
      <c r="AN747" s="27" t="s">
        <v>4513</v>
      </c>
      <c r="AO747" s="27"/>
      <c r="AP747" s="25" t="s">
        <v>201</v>
      </c>
      <c r="AQ747" s="25" t="s">
        <v>140</v>
      </c>
      <c r="AR747" s="25" t="s">
        <v>160</v>
      </c>
      <c r="AS747" s="25" t="s">
        <v>55</v>
      </c>
      <c r="AT747" s="25" t="s">
        <v>659</v>
      </c>
      <c r="AU747" s="25" t="s">
        <v>132</v>
      </c>
      <c r="AV747" s="25" t="s">
        <v>660</v>
      </c>
      <c r="AW747" s="25" t="s">
        <v>1556</v>
      </c>
      <c r="AX747" s="25" t="s">
        <v>1557</v>
      </c>
      <c r="AY747" s="25" t="s">
        <v>55</v>
      </c>
      <c r="AZ747" s="25" t="s">
        <v>3830</v>
      </c>
      <c r="BA747" s="27">
        <v>0</v>
      </c>
      <c r="BB747" s="27"/>
      <c r="BC747" s="27"/>
      <c r="BD747" s="25" t="s">
        <v>653</v>
      </c>
      <c r="BE747" s="25" t="s">
        <v>679</v>
      </c>
      <c r="BF747" s="25" t="s">
        <v>680</v>
      </c>
      <c r="BG747" s="25" t="s">
        <v>55</v>
      </c>
      <c r="BH747" s="25" t="s">
        <v>4513</v>
      </c>
      <c r="BI747" s="27" t="s">
        <v>4513</v>
      </c>
      <c r="BJ747" s="27"/>
      <c r="BK747" s="27"/>
      <c r="BL747" s="25" t="s">
        <v>4513</v>
      </c>
      <c r="BM747" s="36" t="s">
        <v>4513</v>
      </c>
      <c r="BN747" s="27" t="s">
        <v>4513</v>
      </c>
      <c r="BO747" s="27"/>
      <c r="BP747" s="27"/>
      <c r="BQ747" s="25" t="s">
        <v>64</v>
      </c>
      <c r="BR747" s="27"/>
      <c r="BS747" s="27"/>
      <c r="BT747" s="27"/>
      <c r="BU747" s="25">
        <v>194</v>
      </c>
      <c r="BV747" s="25" t="s">
        <v>4696</v>
      </c>
      <c r="BW747" s="25" t="s">
        <v>3869</v>
      </c>
      <c r="BX747" s="27"/>
      <c r="BY747" s="95" t="str">
        <f>IFERROR(
IF(OR(AZ747="anulado",AZ747="stand by"),CONCATENATE(AZ747,": ",AT747),
IF(OR(YEAR(BA747)=2022,YEAR(BA747)=2023),CONCATENATE("Se activó en ",YEAR(BA747)),
IF(AND(OR(AZ747="En proceso",AZ747="facturando"),AND(AV747="-",BA747="")),"Por revisar",
IF(BA747="",IF(AV747="NUEVAS",CONCATENATE("Estado: ",AZ747,", ",AV747),
IF(AX747=Meses!$A$3,"Por revisar",
IF(AT747="","Sin registro","En programación Frcst."))),"En programación")))),
"Error")</f>
        <v>En programación</v>
      </c>
      <c r="BZ747" s="14" t="str">
        <f t="shared" si="33"/>
        <v/>
      </c>
      <c r="CA747" s="95">
        <f>IF(BY747="En programación Frcst.",VLOOKUP(AX747,Meses!$A$1:$H$14,3+HLOOKUP(Cronograma!AV747,Meses!$D$1:$G$2,2,FALSE),FALSE),
IF(BY747="En programación",BA747,""))</f>
        <v>0</v>
      </c>
      <c r="CB747" s="95" t="str">
        <f t="shared" si="34"/>
        <v>1900/1</v>
      </c>
      <c r="CC747" s="91">
        <f>IFERROR(
(VLOOKUP(MONTH(CA747),Meses!$B$3:$C$14,2,FALSE)-DAY(CA747))/VLOOKUP(MONTH(CA747),Meses!$B$3:$C$14,2,FALSE)*CD747,
"")</f>
        <v>74800</v>
      </c>
      <c r="CD747" s="92">
        <f t="shared" si="35"/>
        <v>74800</v>
      </c>
    </row>
    <row r="748" spans="1:82" ht="94.2" thickBot="1" x14ac:dyDescent="0.6">
      <c r="A748" s="25" t="s">
        <v>1904</v>
      </c>
      <c r="B748" s="25" t="s">
        <v>1905</v>
      </c>
      <c r="C748" s="25" t="s">
        <v>1906</v>
      </c>
      <c r="D748" s="25" t="s">
        <v>656</v>
      </c>
      <c r="E748" s="26">
        <v>45128</v>
      </c>
      <c r="F748" s="26">
        <v>45128.698113425933</v>
      </c>
      <c r="G748" s="26">
        <v>45131</v>
      </c>
      <c r="H748" s="26">
        <v>45135</v>
      </c>
      <c r="I748" s="22"/>
      <c r="J748" s="22"/>
      <c r="K748" s="22">
        <v>0</v>
      </c>
      <c r="L748" s="50"/>
      <c r="M748" s="22"/>
      <c r="N748" s="22"/>
      <c r="O748" s="19" t="s">
        <v>199</v>
      </c>
      <c r="P748" s="19" t="s">
        <v>199</v>
      </c>
      <c r="Q748" s="49" t="s">
        <v>55</v>
      </c>
      <c r="R748" s="49">
        <v>29485</v>
      </c>
      <c r="S748" s="19" t="s">
        <v>145</v>
      </c>
      <c r="T748" s="19" t="s">
        <v>145</v>
      </c>
      <c r="U748" s="19" t="e">
        <v>#NAME?</v>
      </c>
      <c r="V748" s="22"/>
      <c r="W748" s="22"/>
      <c r="X748" s="22">
        <v>0</v>
      </c>
      <c r="Y748" s="23">
        <v>7</v>
      </c>
      <c r="Z748" s="22">
        <v>0</v>
      </c>
      <c r="AA748" s="22">
        <v>0</v>
      </c>
      <c r="AB748" s="22">
        <v>0</v>
      </c>
      <c r="AC748" s="22">
        <v>0</v>
      </c>
      <c r="AD748" s="22">
        <v>0</v>
      </c>
      <c r="AE748" s="22">
        <v>0</v>
      </c>
      <c r="AF748" s="19" t="s">
        <v>58</v>
      </c>
      <c r="AG748" s="22">
        <v>0</v>
      </c>
      <c r="AH748" s="22">
        <v>0</v>
      </c>
      <c r="AI748" s="19">
        <v>-45128</v>
      </c>
      <c r="AJ748" s="19">
        <v>4</v>
      </c>
      <c r="AK748" s="19">
        <v>-45135</v>
      </c>
      <c r="AL748" s="19" t="s">
        <v>15</v>
      </c>
      <c r="AM748" s="22">
        <v>0</v>
      </c>
      <c r="AN748" s="22" t="s">
        <v>4513</v>
      </c>
      <c r="AO748" s="22"/>
      <c r="AP748" s="19" t="s">
        <v>201</v>
      </c>
      <c r="AQ748" s="19" t="s">
        <v>140</v>
      </c>
      <c r="AR748" s="19" t="s">
        <v>389</v>
      </c>
      <c r="AS748" s="19" t="s">
        <v>55</v>
      </c>
      <c r="AT748" s="19" t="s">
        <v>659</v>
      </c>
      <c r="AU748" s="19" t="s">
        <v>132</v>
      </c>
      <c r="AV748" s="19" t="s">
        <v>660</v>
      </c>
      <c r="AW748" s="19" t="s">
        <v>1556</v>
      </c>
      <c r="AX748" s="19" t="s">
        <v>1557</v>
      </c>
      <c r="AY748" s="19" t="s">
        <v>55</v>
      </c>
      <c r="AZ748" s="19" t="s">
        <v>3830</v>
      </c>
      <c r="BA748" s="22">
        <v>0</v>
      </c>
      <c r="BB748" s="22"/>
      <c r="BC748" s="22"/>
      <c r="BD748" s="19" t="s">
        <v>653</v>
      </c>
      <c r="BE748" s="19" t="s">
        <v>679</v>
      </c>
      <c r="BF748" s="19" t="s">
        <v>680</v>
      </c>
      <c r="BG748" s="19" t="s">
        <v>55</v>
      </c>
      <c r="BH748" s="19" t="s">
        <v>4513</v>
      </c>
      <c r="BI748" s="22" t="s">
        <v>4513</v>
      </c>
      <c r="BJ748" s="22"/>
      <c r="BK748" s="22"/>
      <c r="BL748" s="19" t="s">
        <v>4513</v>
      </c>
      <c r="BM748" s="32" t="s">
        <v>4513</v>
      </c>
      <c r="BN748" s="22" t="s">
        <v>4513</v>
      </c>
      <c r="BO748" s="22"/>
      <c r="BP748" s="22"/>
      <c r="BQ748" s="19" t="s">
        <v>64</v>
      </c>
      <c r="BR748" s="22"/>
      <c r="BS748" s="22"/>
      <c r="BT748" s="22"/>
      <c r="BU748" s="19">
        <v>194</v>
      </c>
      <c r="BV748" s="19" t="s">
        <v>4697</v>
      </c>
      <c r="BW748" s="19" t="s">
        <v>3858</v>
      </c>
      <c r="BX748" s="22"/>
      <c r="BY748" s="95" t="str">
        <f>IFERROR(
IF(OR(AZ748="anulado",AZ748="stand by"),CONCATENATE(AZ748,": ",AT748),
IF(OR(YEAR(BA748)=2022,YEAR(BA748)=2023),CONCATENATE("Se activó en ",YEAR(BA748)),
IF(AND(OR(AZ748="En proceso",AZ748="facturando"),AND(AV748="-",BA748="")),"Por revisar",
IF(BA748="",IF(AV748="NUEVAS",CONCATENATE("Estado: ",AZ748,", ",AV748),
IF(AX748=Meses!$A$3,"Por revisar",
IF(AT748="","Sin registro","En programación Frcst."))),"En programación")))),
"Error")</f>
        <v>En programación</v>
      </c>
      <c r="BZ748" s="14" t="str">
        <f t="shared" si="33"/>
        <v/>
      </c>
      <c r="CA748" s="95">
        <f>IF(BY748="En programación Frcst.",VLOOKUP(AX748,Meses!$A$1:$H$14,3+HLOOKUP(Cronograma!AV748,Meses!$D$1:$G$2,2,FALSE),FALSE),
IF(BY748="En programación",BA748,""))</f>
        <v>0</v>
      </c>
      <c r="CB748" s="95" t="str">
        <f t="shared" si="34"/>
        <v>1900/1</v>
      </c>
      <c r="CC748" s="91">
        <f>IFERROR(
(VLOOKUP(MONTH(CA748),Meses!$B$3:$C$14,2,FALSE)-DAY(CA748))/VLOOKUP(MONTH(CA748),Meses!$B$3:$C$14,2,FALSE)*CD748,
"")</f>
        <v>29485</v>
      </c>
      <c r="CD748" s="92">
        <f t="shared" si="35"/>
        <v>29485</v>
      </c>
    </row>
    <row r="749" spans="1:82" ht="31.8" thickBot="1" x14ac:dyDescent="0.6">
      <c r="A749" s="19" t="s">
        <v>1907</v>
      </c>
      <c r="B749" s="19" t="s">
        <v>1908</v>
      </c>
      <c r="C749" s="19" t="s">
        <v>1907</v>
      </c>
      <c r="D749" s="19" t="s">
        <v>53</v>
      </c>
      <c r="E749" s="21">
        <v>45128</v>
      </c>
      <c r="F749" s="21">
        <v>45128.434988425928</v>
      </c>
      <c r="G749" s="21">
        <v>45132</v>
      </c>
      <c r="H749" s="21">
        <v>45149</v>
      </c>
      <c r="I749" s="21">
        <v>45204</v>
      </c>
      <c r="J749" s="21">
        <v>45204</v>
      </c>
      <c r="K749" s="119" t="s">
        <v>4541</v>
      </c>
      <c r="L749" s="49">
        <v>2023081547</v>
      </c>
      <c r="M749" s="21">
        <v>45149</v>
      </c>
      <c r="N749" s="21">
        <v>45162</v>
      </c>
      <c r="O749" s="19" t="s">
        <v>1761</v>
      </c>
      <c r="P749" s="49" t="s">
        <v>54</v>
      </c>
      <c r="Q749" s="49" t="s">
        <v>55</v>
      </c>
      <c r="R749" s="49">
        <v>59908</v>
      </c>
      <c r="S749" s="25" t="s">
        <v>4631</v>
      </c>
      <c r="T749" s="25" t="s">
        <v>4631</v>
      </c>
      <c r="U749" s="25" t="e">
        <v>#NAME?</v>
      </c>
      <c r="V749" s="25" t="s">
        <v>56</v>
      </c>
      <c r="W749" s="25" t="s">
        <v>57</v>
      </c>
      <c r="X749" s="27">
        <v>0</v>
      </c>
      <c r="Y749" s="23">
        <v>7</v>
      </c>
      <c r="Z749" s="27">
        <v>0</v>
      </c>
      <c r="AA749" s="27">
        <v>0</v>
      </c>
      <c r="AB749" s="27">
        <v>0</v>
      </c>
      <c r="AC749" s="27">
        <v>0</v>
      </c>
      <c r="AD749" s="27">
        <v>0</v>
      </c>
      <c r="AE749" s="27">
        <v>0</v>
      </c>
      <c r="AF749" s="25" t="s">
        <v>58</v>
      </c>
      <c r="AG749" s="27">
        <v>0</v>
      </c>
      <c r="AH749" s="26">
        <v>45204</v>
      </c>
      <c r="AI749" s="25">
        <v>76</v>
      </c>
      <c r="AJ749" s="25">
        <v>17</v>
      </c>
      <c r="AK749" s="25">
        <v>55</v>
      </c>
      <c r="AL749" s="25" t="s">
        <v>15</v>
      </c>
      <c r="AM749" s="25" t="s">
        <v>4543</v>
      </c>
      <c r="AN749" s="25">
        <v>5</v>
      </c>
      <c r="AO749" s="27"/>
      <c r="AP749" s="25" t="s">
        <v>82</v>
      </c>
      <c r="AQ749" s="25" t="s">
        <v>82</v>
      </c>
      <c r="AR749" s="25" t="s">
        <v>185</v>
      </c>
      <c r="AS749" s="25" t="s">
        <v>55</v>
      </c>
      <c r="AT749" s="25" t="s">
        <v>61</v>
      </c>
      <c r="AU749" s="25" t="s">
        <v>179</v>
      </c>
      <c r="AV749" s="25" t="s">
        <v>63</v>
      </c>
      <c r="AW749" s="25" t="s">
        <v>63</v>
      </c>
      <c r="AX749" s="25" t="s">
        <v>63</v>
      </c>
      <c r="AY749" s="25" t="s">
        <v>64</v>
      </c>
      <c r="AZ749" s="25" t="s">
        <v>3822</v>
      </c>
      <c r="BA749" s="26">
        <v>45162</v>
      </c>
      <c r="BB749" s="25">
        <v>8</v>
      </c>
      <c r="BC749" s="25">
        <v>2023</v>
      </c>
      <c r="BD749" s="25" t="s">
        <v>63</v>
      </c>
      <c r="BE749" s="25" t="s">
        <v>63</v>
      </c>
      <c r="BF749" s="25" t="s">
        <v>63</v>
      </c>
      <c r="BG749" s="25" t="s">
        <v>64</v>
      </c>
      <c r="BH749" s="27" t="s">
        <v>4513</v>
      </c>
      <c r="BI749" s="27" t="s">
        <v>4513</v>
      </c>
      <c r="BJ749" s="27"/>
      <c r="BK749" s="27"/>
      <c r="BL749" s="25" t="s">
        <v>4513</v>
      </c>
      <c r="BM749" s="27" t="s">
        <v>4513</v>
      </c>
      <c r="BN749" s="27" t="s">
        <v>4513</v>
      </c>
      <c r="BO749" s="27"/>
      <c r="BP749" s="27"/>
      <c r="BQ749" s="25" t="s">
        <v>64</v>
      </c>
      <c r="BR749" s="27"/>
      <c r="BS749" s="27"/>
      <c r="BT749" s="25">
        <v>76</v>
      </c>
      <c r="BU749" s="27"/>
      <c r="BV749" s="25"/>
      <c r="BW749" s="25"/>
      <c r="BX749" s="25">
        <v>2023</v>
      </c>
      <c r="BY749" s="95" t="str">
        <f>IFERROR(
IF(OR(AZ749="anulado",AZ749="stand by"),CONCATENATE(AZ749,": ",AT749),
IF(OR(YEAR(BA749)=2022,YEAR(BA749)=2023),CONCATENATE("Se activó en ",YEAR(BA749)),
IF(AND(OR(AZ749="En proceso",AZ749="facturando"),AND(AV749="-",BA749="")),"Por revisar",
IF(BA749="",IF(AV749="NUEVAS",CONCATENATE("Estado: ",AZ749,", ",AV749),
IF(AX749=Meses!$A$3,"Por revisar",
IF(AT749="","Sin registro","En programación Frcst."))),"En programación")))),
"Error")</f>
        <v>Se activó en 2023</v>
      </c>
      <c r="BZ749" s="14" t="str">
        <f t="shared" si="33"/>
        <v/>
      </c>
      <c r="CA749" s="95" t="str">
        <f>IF(BY749="En programación Frcst.",VLOOKUP(AX749,Meses!$A$1:$H$14,3+HLOOKUP(Cronograma!AV749,Meses!$D$1:$G$2,2,FALSE),FALSE),
IF(BY749="En programación",BA749,""))</f>
        <v/>
      </c>
      <c r="CB749" s="95" t="str">
        <f t="shared" si="34"/>
        <v/>
      </c>
      <c r="CC749" s="91" t="str">
        <f>IFERROR(
(VLOOKUP(MONTH(CA749),Meses!$B$3:$C$14,2,FALSE)-DAY(CA749))/VLOOKUP(MONTH(CA749),Meses!$B$3:$C$14,2,FALSE)*CD749,
"")</f>
        <v/>
      </c>
      <c r="CD749" s="92">
        <f t="shared" si="35"/>
        <v>59908</v>
      </c>
    </row>
    <row r="750" spans="1:82" ht="31.8" thickBot="1" x14ac:dyDescent="0.6">
      <c r="A750" s="25" t="s">
        <v>1907</v>
      </c>
      <c r="B750" s="25" t="s">
        <v>1909</v>
      </c>
      <c r="C750" s="25" t="s">
        <v>1907</v>
      </c>
      <c r="D750" s="25" t="s">
        <v>53</v>
      </c>
      <c r="E750" s="26">
        <v>45128</v>
      </c>
      <c r="F750" s="26">
        <v>45128.434988425928</v>
      </c>
      <c r="G750" s="26">
        <v>45132</v>
      </c>
      <c r="H750" s="26">
        <v>45149</v>
      </c>
      <c r="I750" s="21">
        <v>45204</v>
      </c>
      <c r="J750" s="21">
        <v>45204</v>
      </c>
      <c r="K750" s="119" t="s">
        <v>4541</v>
      </c>
      <c r="L750" s="49">
        <v>2023081548</v>
      </c>
      <c r="M750" s="21">
        <v>45149</v>
      </c>
      <c r="N750" s="21">
        <v>45162</v>
      </c>
      <c r="O750" s="19" t="s">
        <v>1761</v>
      </c>
      <c r="P750" s="49" t="s">
        <v>54</v>
      </c>
      <c r="Q750" s="49" t="s">
        <v>55</v>
      </c>
      <c r="R750" s="49">
        <v>15548</v>
      </c>
      <c r="S750" s="19" t="s">
        <v>4631</v>
      </c>
      <c r="T750" s="19" t="s">
        <v>4631</v>
      </c>
      <c r="U750" s="19" t="e">
        <v>#NAME?</v>
      </c>
      <c r="V750" s="19" t="s">
        <v>56</v>
      </c>
      <c r="W750" s="19" t="s">
        <v>57</v>
      </c>
      <c r="X750" s="22">
        <v>0</v>
      </c>
      <c r="Y750" s="23">
        <v>7</v>
      </c>
      <c r="Z750" s="22">
        <v>0</v>
      </c>
      <c r="AA750" s="22">
        <v>0</v>
      </c>
      <c r="AB750" s="22">
        <v>0</v>
      </c>
      <c r="AC750" s="22">
        <v>0</v>
      </c>
      <c r="AD750" s="22">
        <v>0</v>
      </c>
      <c r="AE750" s="22">
        <v>0</v>
      </c>
      <c r="AF750" s="19" t="s">
        <v>58</v>
      </c>
      <c r="AG750" s="22">
        <v>0</v>
      </c>
      <c r="AH750" s="21">
        <v>45204</v>
      </c>
      <c r="AI750" s="19">
        <v>76</v>
      </c>
      <c r="AJ750" s="19">
        <v>17</v>
      </c>
      <c r="AK750" s="19">
        <v>55</v>
      </c>
      <c r="AL750" s="19" t="s">
        <v>15</v>
      </c>
      <c r="AM750" s="19" t="s">
        <v>4543</v>
      </c>
      <c r="AN750" s="19">
        <v>5</v>
      </c>
      <c r="AO750" s="22"/>
      <c r="AP750" s="19" t="s">
        <v>82</v>
      </c>
      <c r="AQ750" s="19" t="s">
        <v>82</v>
      </c>
      <c r="AR750" s="19" t="s">
        <v>94</v>
      </c>
      <c r="AS750" s="19" t="s">
        <v>55</v>
      </c>
      <c r="AT750" s="19" t="s">
        <v>61</v>
      </c>
      <c r="AU750" s="19" t="s">
        <v>179</v>
      </c>
      <c r="AV750" s="19" t="s">
        <v>63</v>
      </c>
      <c r="AW750" s="19" t="s">
        <v>63</v>
      </c>
      <c r="AX750" s="19" t="s">
        <v>63</v>
      </c>
      <c r="AY750" s="19" t="s">
        <v>64</v>
      </c>
      <c r="AZ750" s="19" t="s">
        <v>3822</v>
      </c>
      <c r="BA750" s="21">
        <v>45162</v>
      </c>
      <c r="BB750" s="19">
        <v>8</v>
      </c>
      <c r="BC750" s="19">
        <v>2023</v>
      </c>
      <c r="BD750" s="19" t="s">
        <v>63</v>
      </c>
      <c r="BE750" s="19" t="s">
        <v>63</v>
      </c>
      <c r="BF750" s="19" t="s">
        <v>63</v>
      </c>
      <c r="BG750" s="19" t="s">
        <v>64</v>
      </c>
      <c r="BH750" s="22" t="s">
        <v>4513</v>
      </c>
      <c r="BI750" s="22" t="s">
        <v>4513</v>
      </c>
      <c r="BJ750" s="22"/>
      <c r="BK750" s="22"/>
      <c r="BL750" s="19" t="s">
        <v>4513</v>
      </c>
      <c r="BM750" s="22" t="s">
        <v>4513</v>
      </c>
      <c r="BN750" s="22" t="s">
        <v>4513</v>
      </c>
      <c r="BO750" s="22"/>
      <c r="BP750" s="22"/>
      <c r="BQ750" s="19" t="s">
        <v>64</v>
      </c>
      <c r="BR750" s="22"/>
      <c r="BS750" s="22"/>
      <c r="BT750" s="19">
        <v>76</v>
      </c>
      <c r="BU750" s="22"/>
      <c r="BV750" s="19"/>
      <c r="BW750" s="19"/>
      <c r="BX750" s="19">
        <v>2023</v>
      </c>
      <c r="BY750" s="95" t="str">
        <f>IFERROR(
IF(OR(AZ750="anulado",AZ750="stand by"),CONCATENATE(AZ750,": ",AT750),
IF(OR(YEAR(BA750)=2022,YEAR(BA750)=2023),CONCATENATE("Se activó en ",YEAR(BA750)),
IF(AND(OR(AZ750="En proceso",AZ750="facturando"),AND(AV750="-",BA750="")),"Por revisar",
IF(BA750="",IF(AV750="NUEVAS",CONCATENATE("Estado: ",AZ750,", ",AV750),
IF(AX750=Meses!$A$3,"Por revisar",
IF(AT750="","Sin registro","En programación Frcst."))),"En programación")))),
"Error")</f>
        <v>Se activó en 2023</v>
      </c>
      <c r="BZ750" s="14" t="str">
        <f t="shared" si="33"/>
        <v/>
      </c>
      <c r="CA750" s="95" t="str">
        <f>IF(BY750="En programación Frcst.",VLOOKUP(AX750,Meses!$A$1:$H$14,3+HLOOKUP(Cronograma!AV750,Meses!$D$1:$G$2,2,FALSE),FALSE),
IF(BY750="En programación",BA750,""))</f>
        <v/>
      </c>
      <c r="CB750" s="95" t="str">
        <f t="shared" si="34"/>
        <v/>
      </c>
      <c r="CC750" s="91" t="str">
        <f>IFERROR(
(VLOOKUP(MONTH(CA750),Meses!$B$3:$C$14,2,FALSE)-DAY(CA750))/VLOOKUP(MONTH(CA750),Meses!$B$3:$C$14,2,FALSE)*CD750,
"")</f>
        <v/>
      </c>
      <c r="CD750" s="92">
        <f t="shared" si="35"/>
        <v>15548</v>
      </c>
    </row>
    <row r="751" spans="1:82" ht="78.599999999999994" thickBot="1" x14ac:dyDescent="0.6">
      <c r="A751" s="19" t="s">
        <v>1910</v>
      </c>
      <c r="B751" s="19" t="s">
        <v>1911</v>
      </c>
      <c r="C751" s="19" t="s">
        <v>1912</v>
      </c>
      <c r="D751" s="19" t="s">
        <v>53</v>
      </c>
      <c r="E751" s="21">
        <v>45128</v>
      </c>
      <c r="F751" s="21">
        <v>45128.430694444447</v>
      </c>
      <c r="G751" s="21">
        <v>45133</v>
      </c>
      <c r="H751" s="21">
        <v>45140</v>
      </c>
      <c r="I751" s="21">
        <v>45290</v>
      </c>
      <c r="J751" s="21">
        <v>45290</v>
      </c>
      <c r="K751" s="119" t="s">
        <v>4599</v>
      </c>
      <c r="L751" s="49">
        <v>2023122484</v>
      </c>
      <c r="M751" s="21">
        <v>45278</v>
      </c>
      <c r="N751" s="21">
        <v>45295</v>
      </c>
      <c r="O751" s="49" t="s">
        <v>409</v>
      </c>
      <c r="P751" s="19" t="s">
        <v>199</v>
      </c>
      <c r="Q751" s="49" t="s">
        <v>55</v>
      </c>
      <c r="R751" s="49">
        <v>2526</v>
      </c>
      <c r="S751" s="25" t="s">
        <v>4632</v>
      </c>
      <c r="T751" s="25" t="s">
        <v>4632</v>
      </c>
      <c r="U751" s="25" t="e">
        <v>#NAME?</v>
      </c>
      <c r="V751" s="27"/>
      <c r="W751" s="27"/>
      <c r="X751" s="27">
        <v>0</v>
      </c>
      <c r="Y751" s="23">
        <v>7</v>
      </c>
      <c r="Z751" s="27">
        <v>0</v>
      </c>
      <c r="AA751" s="27">
        <v>0</v>
      </c>
      <c r="AB751" s="27">
        <v>0</v>
      </c>
      <c r="AC751" s="27">
        <v>0</v>
      </c>
      <c r="AD751" s="27">
        <v>0</v>
      </c>
      <c r="AE751" s="27">
        <v>0</v>
      </c>
      <c r="AF751" s="25" t="s">
        <v>58</v>
      </c>
      <c r="AG751" s="27">
        <v>0</v>
      </c>
      <c r="AH751" s="26">
        <v>45290</v>
      </c>
      <c r="AI751" s="25">
        <v>162</v>
      </c>
      <c r="AJ751" s="25">
        <v>7</v>
      </c>
      <c r="AK751" s="25">
        <v>150</v>
      </c>
      <c r="AL751" s="25" t="s">
        <v>15</v>
      </c>
      <c r="AM751" s="25" t="s">
        <v>4601</v>
      </c>
      <c r="AN751" s="25">
        <v>30</v>
      </c>
      <c r="AO751" s="27"/>
      <c r="AP751" s="25" t="s">
        <v>201</v>
      </c>
      <c r="AQ751" s="25" t="s">
        <v>140</v>
      </c>
      <c r="AR751" s="25" t="s">
        <v>60</v>
      </c>
      <c r="AS751" s="25" t="s">
        <v>55</v>
      </c>
      <c r="AT751" s="25" t="s">
        <v>61</v>
      </c>
      <c r="AU751" s="25" t="s">
        <v>179</v>
      </c>
      <c r="AV751" s="25" t="s">
        <v>679</v>
      </c>
      <c r="AW751" s="25" t="s">
        <v>1913</v>
      </c>
      <c r="AX751" s="25" t="s">
        <v>356</v>
      </c>
      <c r="AY751" s="25" t="s">
        <v>55</v>
      </c>
      <c r="AZ751" s="25" t="s">
        <v>3822</v>
      </c>
      <c r="BA751" s="26">
        <v>45295</v>
      </c>
      <c r="BB751" s="25">
        <v>1</v>
      </c>
      <c r="BC751" s="25">
        <v>2024</v>
      </c>
      <c r="BD751" s="25" t="s">
        <v>653</v>
      </c>
      <c r="BE751" s="25" t="s">
        <v>651</v>
      </c>
      <c r="BF751" s="25" t="s">
        <v>652</v>
      </c>
      <c r="BG751" s="25" t="s">
        <v>55</v>
      </c>
      <c r="BH751" s="25" t="s">
        <v>4513</v>
      </c>
      <c r="BI751" s="39" t="s">
        <v>4513</v>
      </c>
      <c r="BJ751" s="25" t="e">
        <v>#VALUE!</v>
      </c>
      <c r="BK751" s="44" t="e">
        <v>#VALUE!</v>
      </c>
      <c r="BL751" s="25" t="s">
        <v>4513</v>
      </c>
      <c r="BM751" s="36" t="s">
        <v>4513</v>
      </c>
      <c r="BN751" s="27" t="s">
        <v>4513</v>
      </c>
      <c r="BO751" s="25" t="s">
        <v>3863</v>
      </c>
      <c r="BP751" s="27"/>
      <c r="BQ751" s="25" t="s">
        <v>64</v>
      </c>
      <c r="BR751" s="27"/>
      <c r="BS751" s="25" t="e">
        <v>#N/A</v>
      </c>
      <c r="BT751" s="25">
        <v>162</v>
      </c>
      <c r="BU751" s="27">
        <v>194</v>
      </c>
      <c r="BV751" s="25"/>
      <c r="BW751" s="25" t="s">
        <v>3823</v>
      </c>
      <c r="BX751" s="25">
        <v>2023</v>
      </c>
      <c r="BY751" s="95" t="str">
        <f>IFERROR(
IF(OR(AZ751="anulado",AZ751="stand by"),CONCATENATE(AZ751,": ",AT751),
IF(OR(YEAR(BA751)=2022,YEAR(BA751)=2023),CONCATENATE("Se activó en ",YEAR(BA751)),
IF(AND(OR(AZ751="En proceso",AZ751="facturando"),AND(AV751="-",BA751="")),"Por revisar",
IF(BA751="",IF(AV751="NUEVAS",CONCATENATE("Estado: ",AZ751,", ",AV751),
IF(AX751=Meses!$A$3,"Por revisar",
IF(AT751="","Sin registro","En programación Frcst."))),"En programación")))),
"Error")</f>
        <v>En programación</v>
      </c>
      <c r="BZ751" s="14" t="str">
        <f t="shared" si="33"/>
        <v/>
      </c>
      <c r="CA751" s="95">
        <f>IF(BY751="En programación Frcst.",VLOOKUP(AX751,Meses!$A$1:$H$14,3+HLOOKUP(Cronograma!AV751,Meses!$D$1:$G$2,2,FALSE),FALSE),
IF(BY751="En programación",BA751,""))</f>
        <v>45295</v>
      </c>
      <c r="CB751" s="95" t="str">
        <f t="shared" si="34"/>
        <v>2024/1</v>
      </c>
      <c r="CC751" s="91">
        <f>IFERROR(
(VLOOKUP(MONTH(CA751),Meses!$B$3:$C$14,2,FALSE)-DAY(CA751))/VLOOKUP(MONTH(CA751),Meses!$B$3:$C$14,2,FALSE)*CD751,
"")</f>
        <v>2200.0645161290322</v>
      </c>
      <c r="CD751" s="92">
        <f t="shared" si="35"/>
        <v>2526</v>
      </c>
    </row>
    <row r="752" spans="1:82" ht="47.4" thickBot="1" x14ac:dyDescent="0.6">
      <c r="A752" s="25" t="s">
        <v>1914</v>
      </c>
      <c r="B752" s="25" t="s">
        <v>1915</v>
      </c>
      <c r="C752" s="25" t="s">
        <v>1914</v>
      </c>
      <c r="D752" s="25" t="s">
        <v>53</v>
      </c>
      <c r="E752" s="26">
        <v>45128</v>
      </c>
      <c r="F752" s="26">
        <v>45128.393101851849</v>
      </c>
      <c r="G752" s="26">
        <v>45136</v>
      </c>
      <c r="H752" s="26">
        <v>45152</v>
      </c>
      <c r="I752" s="21">
        <v>45169</v>
      </c>
      <c r="J752" s="21">
        <v>45169</v>
      </c>
      <c r="K752" s="119" t="s">
        <v>4585</v>
      </c>
      <c r="L752" s="49">
        <v>2023081781</v>
      </c>
      <c r="M752" s="21">
        <v>45152</v>
      </c>
      <c r="N752" s="21">
        <v>45169</v>
      </c>
      <c r="O752" s="19" t="s">
        <v>1761</v>
      </c>
      <c r="P752" s="49" t="s">
        <v>54</v>
      </c>
      <c r="Q752" s="49" t="s">
        <v>55</v>
      </c>
      <c r="R752" s="49">
        <v>8005</v>
      </c>
      <c r="S752" s="19" t="s">
        <v>4622</v>
      </c>
      <c r="T752" s="19" t="s">
        <v>4622</v>
      </c>
      <c r="U752" s="19" t="e">
        <v>#NAME?</v>
      </c>
      <c r="V752" s="19" t="s">
        <v>56</v>
      </c>
      <c r="W752" s="19" t="s">
        <v>57</v>
      </c>
      <c r="X752" s="22">
        <v>0</v>
      </c>
      <c r="Y752" s="23">
        <v>7</v>
      </c>
      <c r="Z752" s="22">
        <v>0</v>
      </c>
      <c r="AA752" s="22">
        <v>0</v>
      </c>
      <c r="AB752" s="22">
        <v>0</v>
      </c>
      <c r="AC752" s="22">
        <v>0</v>
      </c>
      <c r="AD752" s="22">
        <v>0</v>
      </c>
      <c r="AE752" s="22">
        <v>0</v>
      </c>
      <c r="AF752" s="19" t="s">
        <v>58</v>
      </c>
      <c r="AG752" s="22">
        <v>0</v>
      </c>
      <c r="AH752" s="21">
        <v>45169</v>
      </c>
      <c r="AI752" s="19">
        <v>41</v>
      </c>
      <c r="AJ752" s="19">
        <v>16</v>
      </c>
      <c r="AK752" s="19">
        <v>17</v>
      </c>
      <c r="AL752" s="19" t="s">
        <v>15</v>
      </c>
      <c r="AM752" s="19" t="s">
        <v>4587</v>
      </c>
      <c r="AN752" s="19">
        <v>31</v>
      </c>
      <c r="AO752" s="22"/>
      <c r="AP752" s="19" t="s">
        <v>82</v>
      </c>
      <c r="AQ752" s="19" t="s">
        <v>82</v>
      </c>
      <c r="AR752" s="19" t="s">
        <v>60</v>
      </c>
      <c r="AS752" s="19" t="s">
        <v>55</v>
      </c>
      <c r="AT752" s="19" t="s">
        <v>61</v>
      </c>
      <c r="AU752" s="19" t="s">
        <v>179</v>
      </c>
      <c r="AV752" s="19" t="s">
        <v>63</v>
      </c>
      <c r="AW752" s="19" t="s">
        <v>63</v>
      </c>
      <c r="AX752" s="19" t="s">
        <v>63</v>
      </c>
      <c r="AY752" s="19" t="s">
        <v>64</v>
      </c>
      <c r="AZ752" s="19" t="s">
        <v>3822</v>
      </c>
      <c r="BA752" s="21">
        <v>45169</v>
      </c>
      <c r="BB752" s="19">
        <v>8</v>
      </c>
      <c r="BC752" s="19">
        <v>2023</v>
      </c>
      <c r="BD752" s="19" t="s">
        <v>63</v>
      </c>
      <c r="BE752" s="19" t="s">
        <v>63</v>
      </c>
      <c r="BF752" s="19" t="s">
        <v>63</v>
      </c>
      <c r="BG752" s="19" t="s">
        <v>64</v>
      </c>
      <c r="BH752" s="22" t="s">
        <v>4513</v>
      </c>
      <c r="BI752" s="22" t="s">
        <v>4513</v>
      </c>
      <c r="BJ752" s="22"/>
      <c r="BK752" s="22"/>
      <c r="BL752" s="19" t="s">
        <v>4513</v>
      </c>
      <c r="BM752" s="22" t="s">
        <v>4513</v>
      </c>
      <c r="BN752" s="22" t="s">
        <v>4513</v>
      </c>
      <c r="BO752" s="22"/>
      <c r="BP752" s="22"/>
      <c r="BQ752" s="19" t="s">
        <v>64</v>
      </c>
      <c r="BR752" s="22"/>
      <c r="BS752" s="22"/>
      <c r="BT752" s="19">
        <v>41</v>
      </c>
      <c r="BU752" s="22"/>
      <c r="BV752" s="19"/>
      <c r="BW752" s="19"/>
      <c r="BX752" s="19">
        <v>2023</v>
      </c>
      <c r="BY752" s="95" t="str">
        <f>IFERROR(
IF(OR(AZ752="anulado",AZ752="stand by"),CONCATENATE(AZ752,": ",AT752),
IF(OR(YEAR(BA752)=2022,YEAR(BA752)=2023),CONCATENATE("Se activó en ",YEAR(BA752)),
IF(AND(OR(AZ752="En proceso",AZ752="facturando"),AND(AV752="-",BA752="")),"Por revisar",
IF(BA752="",IF(AV752="NUEVAS",CONCATENATE("Estado: ",AZ752,", ",AV752),
IF(AX752=Meses!$A$3,"Por revisar",
IF(AT752="","Sin registro","En programación Frcst."))),"En programación")))),
"Error")</f>
        <v>Se activó en 2023</v>
      </c>
      <c r="BZ752" s="14" t="str">
        <f t="shared" si="33"/>
        <v/>
      </c>
      <c r="CA752" s="95" t="str">
        <f>IF(BY752="En programación Frcst.",VLOOKUP(AX752,Meses!$A$1:$H$14,3+HLOOKUP(Cronograma!AV752,Meses!$D$1:$G$2,2,FALSE),FALSE),
IF(BY752="En programación",BA752,""))</f>
        <v/>
      </c>
      <c r="CB752" s="95" t="str">
        <f t="shared" si="34"/>
        <v/>
      </c>
      <c r="CC752" s="91" t="str">
        <f>IFERROR(
(VLOOKUP(MONTH(CA752),Meses!$B$3:$C$14,2,FALSE)-DAY(CA752))/VLOOKUP(MONTH(CA752),Meses!$B$3:$C$14,2,FALSE)*CD752,
"")</f>
        <v/>
      </c>
      <c r="CD752" s="92">
        <f t="shared" si="35"/>
        <v>8005</v>
      </c>
    </row>
    <row r="753" spans="1:82" ht="47.4" thickBot="1" x14ac:dyDescent="0.6">
      <c r="A753" s="19" t="s">
        <v>1914</v>
      </c>
      <c r="B753" s="19" t="s">
        <v>1916</v>
      </c>
      <c r="C753" s="19" t="s">
        <v>1914</v>
      </c>
      <c r="D753" s="19" t="s">
        <v>53</v>
      </c>
      <c r="E753" s="21">
        <v>45128</v>
      </c>
      <c r="F753" s="21">
        <v>45128.393101851849</v>
      </c>
      <c r="G753" s="21">
        <v>45136</v>
      </c>
      <c r="H753" s="21">
        <v>45152</v>
      </c>
      <c r="I753" s="21">
        <v>45169</v>
      </c>
      <c r="J753" s="21">
        <v>45169</v>
      </c>
      <c r="K753" s="119" t="s">
        <v>4585</v>
      </c>
      <c r="L753" s="49">
        <v>2023081782</v>
      </c>
      <c r="M753" s="21">
        <v>45152</v>
      </c>
      <c r="N753" s="21">
        <v>45169</v>
      </c>
      <c r="O753" s="19" t="s">
        <v>1761</v>
      </c>
      <c r="P753" s="49" t="s">
        <v>54</v>
      </c>
      <c r="Q753" s="49" t="s">
        <v>55</v>
      </c>
      <c r="R753" s="49">
        <v>26839</v>
      </c>
      <c r="S753" s="25" t="s">
        <v>4622</v>
      </c>
      <c r="T753" s="25" t="s">
        <v>4622</v>
      </c>
      <c r="U753" s="25" t="e">
        <v>#NAME?</v>
      </c>
      <c r="V753" s="25" t="s">
        <v>56</v>
      </c>
      <c r="W753" s="25" t="s">
        <v>57</v>
      </c>
      <c r="X753" s="27">
        <v>0</v>
      </c>
      <c r="Y753" s="23">
        <v>7</v>
      </c>
      <c r="Z753" s="27">
        <v>0</v>
      </c>
      <c r="AA753" s="27">
        <v>0</v>
      </c>
      <c r="AB753" s="27">
        <v>0</v>
      </c>
      <c r="AC753" s="27">
        <v>0</v>
      </c>
      <c r="AD753" s="27">
        <v>0</v>
      </c>
      <c r="AE753" s="27">
        <v>0</v>
      </c>
      <c r="AF753" s="25" t="s">
        <v>58</v>
      </c>
      <c r="AG753" s="27">
        <v>0</v>
      </c>
      <c r="AH753" s="26">
        <v>45169</v>
      </c>
      <c r="AI753" s="25">
        <v>41</v>
      </c>
      <c r="AJ753" s="25">
        <v>16</v>
      </c>
      <c r="AK753" s="25">
        <v>17</v>
      </c>
      <c r="AL753" s="25" t="s">
        <v>15</v>
      </c>
      <c r="AM753" s="25" t="s">
        <v>4587</v>
      </c>
      <c r="AN753" s="25">
        <v>31</v>
      </c>
      <c r="AO753" s="27"/>
      <c r="AP753" s="25" t="s">
        <v>82</v>
      </c>
      <c r="AQ753" s="25" t="s">
        <v>82</v>
      </c>
      <c r="AR753" s="25" t="s">
        <v>237</v>
      </c>
      <c r="AS753" s="25" t="s">
        <v>55</v>
      </c>
      <c r="AT753" s="25" t="s">
        <v>61</v>
      </c>
      <c r="AU753" s="25" t="s">
        <v>179</v>
      </c>
      <c r="AV753" s="25" t="s">
        <v>63</v>
      </c>
      <c r="AW753" s="25" t="s">
        <v>63</v>
      </c>
      <c r="AX753" s="25" t="s">
        <v>63</v>
      </c>
      <c r="AY753" s="25" t="s">
        <v>64</v>
      </c>
      <c r="AZ753" s="25" t="s">
        <v>3822</v>
      </c>
      <c r="BA753" s="26">
        <v>45169</v>
      </c>
      <c r="BB753" s="25">
        <v>8</v>
      </c>
      <c r="BC753" s="25">
        <v>2023</v>
      </c>
      <c r="BD753" s="25" t="s">
        <v>63</v>
      </c>
      <c r="BE753" s="25" t="s">
        <v>63</v>
      </c>
      <c r="BF753" s="25" t="s">
        <v>63</v>
      </c>
      <c r="BG753" s="25" t="s">
        <v>64</v>
      </c>
      <c r="BH753" s="27" t="s">
        <v>4513</v>
      </c>
      <c r="BI753" s="27" t="s">
        <v>4513</v>
      </c>
      <c r="BJ753" s="27"/>
      <c r="BK753" s="27"/>
      <c r="BL753" s="25" t="s">
        <v>4513</v>
      </c>
      <c r="BM753" s="27" t="s">
        <v>4513</v>
      </c>
      <c r="BN753" s="27" t="s">
        <v>4513</v>
      </c>
      <c r="BO753" s="27"/>
      <c r="BP753" s="27"/>
      <c r="BQ753" s="25" t="s">
        <v>64</v>
      </c>
      <c r="BR753" s="27"/>
      <c r="BS753" s="27"/>
      <c r="BT753" s="25">
        <v>41</v>
      </c>
      <c r="BU753" s="27"/>
      <c r="BV753" s="25"/>
      <c r="BW753" s="25"/>
      <c r="BX753" s="25">
        <v>2023</v>
      </c>
      <c r="BY753" s="95" t="str">
        <f>IFERROR(
IF(OR(AZ753="anulado",AZ753="stand by"),CONCATENATE(AZ753,": ",AT753),
IF(OR(YEAR(BA753)=2022,YEAR(BA753)=2023),CONCATENATE("Se activó en ",YEAR(BA753)),
IF(AND(OR(AZ753="En proceso",AZ753="facturando"),AND(AV753="-",BA753="")),"Por revisar",
IF(BA753="",IF(AV753="NUEVAS",CONCATENATE("Estado: ",AZ753,", ",AV753),
IF(AX753=Meses!$A$3,"Por revisar",
IF(AT753="","Sin registro","En programación Frcst."))),"En programación")))),
"Error")</f>
        <v>Se activó en 2023</v>
      </c>
      <c r="BZ753" s="14" t="str">
        <f t="shared" si="33"/>
        <v/>
      </c>
      <c r="CA753" s="95" t="str">
        <f>IF(BY753="En programación Frcst.",VLOOKUP(AX753,Meses!$A$1:$H$14,3+HLOOKUP(Cronograma!AV753,Meses!$D$1:$G$2,2,FALSE),FALSE),
IF(BY753="En programación",BA753,""))</f>
        <v/>
      </c>
      <c r="CB753" s="95" t="str">
        <f t="shared" si="34"/>
        <v/>
      </c>
      <c r="CC753" s="91" t="str">
        <f>IFERROR(
(VLOOKUP(MONTH(CA753),Meses!$B$3:$C$14,2,FALSE)-DAY(CA753))/VLOOKUP(MONTH(CA753),Meses!$B$3:$C$14,2,FALSE)*CD753,
"")</f>
        <v/>
      </c>
      <c r="CD753" s="92">
        <f t="shared" si="35"/>
        <v>26839</v>
      </c>
    </row>
    <row r="754" spans="1:82" ht="31.8" thickBot="1" x14ac:dyDescent="0.6">
      <c r="A754" s="25" t="s">
        <v>1917</v>
      </c>
      <c r="B754" s="25" t="s">
        <v>1918</v>
      </c>
      <c r="C754" s="25" t="s">
        <v>1919</v>
      </c>
      <c r="D754" s="25" t="s">
        <v>53</v>
      </c>
      <c r="E754" s="26">
        <v>45128</v>
      </c>
      <c r="F754" s="26">
        <v>45128.908912037034</v>
      </c>
      <c r="G754" s="26">
        <v>45128</v>
      </c>
      <c r="H754" s="26">
        <v>45135</v>
      </c>
      <c r="I754" s="21">
        <v>45166</v>
      </c>
      <c r="J754" s="21">
        <v>45166</v>
      </c>
      <c r="K754" s="119" t="s">
        <v>4585</v>
      </c>
      <c r="L754" s="49">
        <v>2023081392</v>
      </c>
      <c r="M754" s="21">
        <v>45149</v>
      </c>
      <c r="N754" s="21">
        <v>45162</v>
      </c>
      <c r="O754" s="19" t="s">
        <v>54</v>
      </c>
      <c r="P754" s="49" t="s">
        <v>54</v>
      </c>
      <c r="Q754" s="49" t="s">
        <v>55</v>
      </c>
      <c r="R754" s="49">
        <v>70000</v>
      </c>
      <c r="S754" s="19" t="s">
        <v>4622</v>
      </c>
      <c r="T754" s="19" t="s">
        <v>4622</v>
      </c>
      <c r="U754" s="19" t="e">
        <v>#NAME?</v>
      </c>
      <c r="V754" s="19" t="s">
        <v>56</v>
      </c>
      <c r="W754" s="19" t="s">
        <v>57</v>
      </c>
      <c r="X754" s="22">
        <v>0</v>
      </c>
      <c r="Y754" s="23">
        <v>7</v>
      </c>
      <c r="Z754" s="22">
        <v>0</v>
      </c>
      <c r="AA754" s="22">
        <v>0</v>
      </c>
      <c r="AB754" s="22">
        <v>0</v>
      </c>
      <c r="AC754" s="22">
        <v>0</v>
      </c>
      <c r="AD754" s="22">
        <v>0</v>
      </c>
      <c r="AE754" s="22">
        <v>0</v>
      </c>
      <c r="AF754" s="19" t="s">
        <v>58</v>
      </c>
      <c r="AG754" s="22">
        <v>0</v>
      </c>
      <c r="AH754" s="21">
        <v>45166</v>
      </c>
      <c r="AI754" s="19">
        <v>38</v>
      </c>
      <c r="AJ754" s="19">
        <v>7</v>
      </c>
      <c r="AK754" s="19">
        <v>31</v>
      </c>
      <c r="AL754" s="19" t="s">
        <v>15</v>
      </c>
      <c r="AM754" s="19" t="s">
        <v>4587</v>
      </c>
      <c r="AN754" s="19">
        <v>28</v>
      </c>
      <c r="AO754" s="22"/>
      <c r="AP754" s="19" t="s">
        <v>82</v>
      </c>
      <c r="AQ754" s="19" t="s">
        <v>82</v>
      </c>
      <c r="AR754" s="19" t="s">
        <v>160</v>
      </c>
      <c r="AS754" s="19" t="s">
        <v>55</v>
      </c>
      <c r="AT754" s="19" t="s">
        <v>61</v>
      </c>
      <c r="AU754" s="19" t="s">
        <v>62</v>
      </c>
      <c r="AV754" s="19" t="s">
        <v>63</v>
      </c>
      <c r="AW754" s="19" t="s">
        <v>63</v>
      </c>
      <c r="AX754" s="19" t="s">
        <v>63</v>
      </c>
      <c r="AY754" s="19" t="s">
        <v>64</v>
      </c>
      <c r="AZ754" s="19" t="s">
        <v>3822</v>
      </c>
      <c r="BA754" s="21">
        <v>45162</v>
      </c>
      <c r="BB754" s="19">
        <v>8</v>
      </c>
      <c r="BC754" s="19">
        <v>2023</v>
      </c>
      <c r="BD754" s="19" t="s">
        <v>63</v>
      </c>
      <c r="BE754" s="19" t="s">
        <v>63</v>
      </c>
      <c r="BF754" s="19" t="s">
        <v>63</v>
      </c>
      <c r="BG754" s="19" t="s">
        <v>64</v>
      </c>
      <c r="BH754" s="22" t="s">
        <v>4513</v>
      </c>
      <c r="BI754" s="22" t="s">
        <v>4513</v>
      </c>
      <c r="BJ754" s="22"/>
      <c r="BK754" s="22"/>
      <c r="BL754" s="19" t="s">
        <v>4513</v>
      </c>
      <c r="BM754" s="22" t="s">
        <v>4513</v>
      </c>
      <c r="BN754" s="22" t="s">
        <v>4513</v>
      </c>
      <c r="BO754" s="22"/>
      <c r="BP754" s="22"/>
      <c r="BQ754" s="19" t="s">
        <v>64</v>
      </c>
      <c r="BR754" s="22"/>
      <c r="BS754" s="22"/>
      <c r="BT754" s="19">
        <v>38</v>
      </c>
      <c r="BU754" s="22"/>
      <c r="BV754" s="19"/>
      <c r="BW754" s="19"/>
      <c r="BX754" s="19">
        <v>2023</v>
      </c>
      <c r="BY754" s="95" t="str">
        <f>IFERROR(
IF(OR(AZ754="anulado",AZ754="stand by"),CONCATENATE(AZ754,": ",AT754),
IF(OR(YEAR(BA754)=2022,YEAR(BA754)=2023),CONCATENATE("Se activó en ",YEAR(BA754)),
IF(AND(OR(AZ754="En proceso",AZ754="facturando"),AND(AV754="-",BA754="")),"Por revisar",
IF(BA754="",IF(AV754="NUEVAS",CONCATENATE("Estado: ",AZ754,", ",AV754),
IF(AX754=Meses!$A$3,"Por revisar",
IF(AT754="","Sin registro","En programación Frcst."))),"En programación")))),
"Error")</f>
        <v>Se activó en 2023</v>
      </c>
      <c r="BZ754" s="14" t="str">
        <f t="shared" si="33"/>
        <v/>
      </c>
      <c r="CA754" s="95" t="str">
        <f>IF(BY754="En programación Frcst.",VLOOKUP(AX754,Meses!$A$1:$H$14,3+HLOOKUP(Cronograma!AV754,Meses!$D$1:$G$2,2,FALSE),FALSE),
IF(BY754="En programación",BA754,""))</f>
        <v/>
      </c>
      <c r="CB754" s="95" t="str">
        <f t="shared" si="34"/>
        <v/>
      </c>
      <c r="CC754" s="91" t="str">
        <f>IFERROR(
(VLOOKUP(MONTH(CA754),Meses!$B$3:$C$14,2,FALSE)-DAY(CA754))/VLOOKUP(MONTH(CA754),Meses!$B$3:$C$14,2,FALSE)*CD754,
"")</f>
        <v/>
      </c>
      <c r="CD754" s="92">
        <f t="shared" si="35"/>
        <v>70000</v>
      </c>
    </row>
    <row r="755" spans="1:82" ht="31.8" thickBot="1" x14ac:dyDescent="0.6">
      <c r="A755" s="19" t="s">
        <v>1920</v>
      </c>
      <c r="B755" s="19" t="s">
        <v>1921</v>
      </c>
      <c r="C755" s="19" t="s">
        <v>1920</v>
      </c>
      <c r="D755" s="19" t="s">
        <v>345</v>
      </c>
      <c r="E755" s="21">
        <v>45131</v>
      </c>
      <c r="F755" s="21">
        <v>45134.766898148147</v>
      </c>
      <c r="G755" s="22"/>
      <c r="H755" s="22"/>
      <c r="I755" s="22"/>
      <c r="J755" s="22"/>
      <c r="K755" s="22">
        <v>0</v>
      </c>
      <c r="L755" s="50"/>
      <c r="M755" s="22"/>
      <c r="N755" s="22"/>
      <c r="O755" s="19" t="s">
        <v>199</v>
      </c>
      <c r="P755" s="19" t="s">
        <v>199</v>
      </c>
      <c r="Q755" s="49" t="s">
        <v>55</v>
      </c>
      <c r="R755" s="49">
        <v>25898</v>
      </c>
      <c r="S755" s="25" t="s">
        <v>145</v>
      </c>
      <c r="T755" s="25" t="s">
        <v>145</v>
      </c>
      <c r="U755" s="51" t="e">
        <v>#NAME?</v>
      </c>
      <c r="V755" s="27"/>
      <c r="W755" s="27"/>
      <c r="X755" s="27">
        <v>0</v>
      </c>
      <c r="Y755" s="23">
        <v>7</v>
      </c>
      <c r="Z755" s="27">
        <v>0</v>
      </c>
      <c r="AA755" s="27">
        <v>0</v>
      </c>
      <c r="AB755" s="27">
        <v>0</v>
      </c>
      <c r="AC755" s="27">
        <v>0</v>
      </c>
      <c r="AD755" s="27">
        <v>0</v>
      </c>
      <c r="AE755" s="27">
        <v>0</v>
      </c>
      <c r="AF755" s="25" t="s">
        <v>58</v>
      </c>
      <c r="AG755" s="27">
        <v>0</v>
      </c>
      <c r="AH755" s="27">
        <v>0</v>
      </c>
      <c r="AI755" s="25">
        <v>-45131</v>
      </c>
      <c r="AJ755" s="25">
        <v>0</v>
      </c>
      <c r="AK755" s="25">
        <v>0</v>
      </c>
      <c r="AL755" s="27" t="s">
        <v>4513</v>
      </c>
      <c r="AM755" s="27">
        <v>0</v>
      </c>
      <c r="AN755" s="27" t="s">
        <v>4513</v>
      </c>
      <c r="AO755" s="27"/>
      <c r="AP755" s="25" t="s">
        <v>201</v>
      </c>
      <c r="AQ755" s="25" t="s">
        <v>140</v>
      </c>
      <c r="AR755" s="25" t="s">
        <v>237</v>
      </c>
      <c r="AS755" s="25" t="s">
        <v>55</v>
      </c>
      <c r="AT755" s="25" t="s">
        <v>347</v>
      </c>
      <c r="AU755" s="25" t="s">
        <v>132</v>
      </c>
      <c r="AV755" s="25" t="s">
        <v>63</v>
      </c>
      <c r="AW755" s="25" t="s">
        <v>63</v>
      </c>
      <c r="AX755" s="25" t="s">
        <v>63</v>
      </c>
      <c r="AY755" s="25" t="s">
        <v>64</v>
      </c>
      <c r="AZ755" s="25" t="s">
        <v>3827</v>
      </c>
      <c r="BA755" s="27">
        <v>0</v>
      </c>
      <c r="BB755" s="27"/>
      <c r="BC755" s="27"/>
      <c r="BD755" s="25" t="s">
        <v>63</v>
      </c>
      <c r="BE755" s="25" t="s">
        <v>63</v>
      </c>
      <c r="BF755" s="25" t="s">
        <v>63</v>
      </c>
      <c r="BG755" s="25" t="s">
        <v>64</v>
      </c>
      <c r="BH755" s="27" t="s">
        <v>4513</v>
      </c>
      <c r="BI755" s="27" t="s">
        <v>4513</v>
      </c>
      <c r="BJ755" s="27"/>
      <c r="BK755" s="27"/>
      <c r="BL755" s="25" t="s">
        <v>4513</v>
      </c>
      <c r="BM755" s="27" t="s">
        <v>4513</v>
      </c>
      <c r="BN755" s="27" t="s">
        <v>4513</v>
      </c>
      <c r="BO755" s="25" t="s">
        <v>3885</v>
      </c>
      <c r="BP755" s="27"/>
      <c r="BQ755" s="25" t="s">
        <v>64</v>
      </c>
      <c r="BR755" s="27"/>
      <c r="BS755" s="27"/>
      <c r="BT755" s="27"/>
      <c r="BU755" s="27"/>
      <c r="BV755" s="25"/>
      <c r="BW755" s="25" t="s">
        <v>3823</v>
      </c>
      <c r="BX755" s="27"/>
      <c r="BY755" s="95" t="str">
        <f>IFERROR(
IF(OR(AZ755="anulado",AZ755="stand by"),CONCATENATE(AZ755,": ",AT755),
IF(OR(YEAR(BA755)=2022,YEAR(BA755)=2023),CONCATENATE("Se activó en ",YEAR(BA755)),
IF(AND(OR(AZ755="En proceso",AZ755="facturando"),AND(AV755="-",BA755="")),"Por revisar",
IF(BA755="",IF(AV755="NUEVAS",CONCATENATE("Estado: ",AZ755,", ",AV755),
IF(AX755=Meses!$A$3,"Por revisar",
IF(AT755="","Sin registro","En programación Frcst."))),"En programación")))),
"Error")</f>
        <v>anulado: Desistido</v>
      </c>
      <c r="BZ755" s="14" t="str">
        <f t="shared" si="33"/>
        <v/>
      </c>
      <c r="CA755" s="95" t="str">
        <f>IF(BY755="En programación Frcst.",VLOOKUP(AX755,Meses!$A$1:$H$14,3+HLOOKUP(Cronograma!AV755,Meses!$D$1:$G$2,2,FALSE),FALSE),
IF(BY755="En programación",BA755,""))</f>
        <v/>
      </c>
      <c r="CB755" s="95" t="str">
        <f t="shared" si="34"/>
        <v/>
      </c>
      <c r="CC755" s="91" t="str">
        <f>IFERROR(
(VLOOKUP(MONTH(CA755),Meses!$B$3:$C$14,2,FALSE)-DAY(CA755))/VLOOKUP(MONTH(CA755),Meses!$B$3:$C$14,2,FALSE)*CD755,
"")</f>
        <v/>
      </c>
      <c r="CD755" s="92">
        <f t="shared" si="35"/>
        <v>25898</v>
      </c>
    </row>
    <row r="756" spans="1:82" ht="31.8" thickBot="1" x14ac:dyDescent="0.6">
      <c r="A756" s="25" t="s">
        <v>1922</v>
      </c>
      <c r="B756" s="25" t="s">
        <v>1923</v>
      </c>
      <c r="C756" s="25" t="s">
        <v>1922</v>
      </c>
      <c r="D756" s="25" t="s">
        <v>53</v>
      </c>
      <c r="E756" s="26">
        <v>45131</v>
      </c>
      <c r="F756" s="26">
        <v>45131.641168981478</v>
      </c>
      <c r="G756" s="26">
        <v>45149</v>
      </c>
      <c r="H756" s="26">
        <v>45154</v>
      </c>
      <c r="I756" s="21">
        <v>45230</v>
      </c>
      <c r="J756" s="21">
        <v>45230</v>
      </c>
      <c r="K756" s="119" t="s">
        <v>4541</v>
      </c>
      <c r="L756" s="49">
        <v>2023123535</v>
      </c>
      <c r="M756" s="21">
        <v>45282</v>
      </c>
      <c r="N756" s="21">
        <v>45295</v>
      </c>
      <c r="O756" s="19" t="s">
        <v>677</v>
      </c>
      <c r="P756" s="19" t="s">
        <v>677</v>
      </c>
      <c r="Q756" s="49" t="s">
        <v>55</v>
      </c>
      <c r="R756" s="49">
        <v>2047</v>
      </c>
      <c r="S756" s="19" t="s">
        <v>4612</v>
      </c>
      <c r="T756" s="19" t="s">
        <v>4612</v>
      </c>
      <c r="U756" s="19" t="e">
        <v>#NAME?</v>
      </c>
      <c r="V756" s="22"/>
      <c r="W756" s="22"/>
      <c r="X756" s="22">
        <v>0</v>
      </c>
      <c r="Y756" s="23">
        <v>7</v>
      </c>
      <c r="Z756" s="22">
        <v>0</v>
      </c>
      <c r="AA756" s="22">
        <v>0</v>
      </c>
      <c r="AB756" s="22">
        <v>0</v>
      </c>
      <c r="AC756" s="22">
        <v>0</v>
      </c>
      <c r="AD756" s="22">
        <v>0</v>
      </c>
      <c r="AE756" s="22">
        <v>0</v>
      </c>
      <c r="AF756" s="19" t="s">
        <v>58</v>
      </c>
      <c r="AG756" s="22">
        <v>0</v>
      </c>
      <c r="AH756" s="21">
        <v>45230</v>
      </c>
      <c r="AI756" s="19">
        <v>99</v>
      </c>
      <c r="AJ756" s="19">
        <v>5</v>
      </c>
      <c r="AK756" s="19">
        <v>76</v>
      </c>
      <c r="AL756" s="19" t="s">
        <v>15</v>
      </c>
      <c r="AM756" s="19" t="s">
        <v>4543</v>
      </c>
      <c r="AN756" s="19">
        <v>31</v>
      </c>
      <c r="AO756" s="22"/>
      <c r="AP756" s="19" t="s">
        <v>678</v>
      </c>
      <c r="AQ756" s="19" t="s">
        <v>451</v>
      </c>
      <c r="AR756" s="19" t="s">
        <v>60</v>
      </c>
      <c r="AS756" s="19" t="s">
        <v>55</v>
      </c>
      <c r="AT756" s="19" t="s">
        <v>61</v>
      </c>
      <c r="AU756" s="19" t="s">
        <v>132</v>
      </c>
      <c r="AV756" s="19" t="s">
        <v>354</v>
      </c>
      <c r="AW756" s="19" t="s">
        <v>355</v>
      </c>
      <c r="AX756" s="19" t="s">
        <v>356</v>
      </c>
      <c r="AY756" s="19" t="s">
        <v>55</v>
      </c>
      <c r="AZ756" s="19" t="s">
        <v>3822</v>
      </c>
      <c r="BA756" s="21">
        <v>45295</v>
      </c>
      <c r="BB756" s="19">
        <v>1</v>
      </c>
      <c r="BC756" s="19">
        <v>2024</v>
      </c>
      <c r="BD756" s="19" t="s">
        <v>63</v>
      </c>
      <c r="BE756" s="19" t="s">
        <v>63</v>
      </c>
      <c r="BF756" s="19" t="s">
        <v>680</v>
      </c>
      <c r="BG756" s="19" t="s">
        <v>64</v>
      </c>
      <c r="BH756" s="19" t="s">
        <v>4513</v>
      </c>
      <c r="BI756" s="48" t="s">
        <v>4513</v>
      </c>
      <c r="BJ756" s="19" t="e">
        <v>#VALUE!</v>
      </c>
      <c r="BK756" s="43" t="e">
        <v>#VALUE!</v>
      </c>
      <c r="BL756" s="19" t="s">
        <v>4513</v>
      </c>
      <c r="BM756" s="32" t="s">
        <v>4513</v>
      </c>
      <c r="BN756" s="22" t="s">
        <v>4513</v>
      </c>
      <c r="BO756" s="19" t="s">
        <v>3863</v>
      </c>
      <c r="BP756" s="22"/>
      <c r="BQ756" s="19" t="s">
        <v>64</v>
      </c>
      <c r="BR756" s="22"/>
      <c r="BS756" s="22"/>
      <c r="BT756" s="19">
        <v>99</v>
      </c>
      <c r="BU756" s="22"/>
      <c r="BV756" s="19"/>
      <c r="BW756" s="19" t="s">
        <v>3823</v>
      </c>
      <c r="BX756" s="19">
        <v>2023</v>
      </c>
      <c r="BY756" s="95" t="str">
        <f>IFERROR(
IF(OR(AZ756="anulado",AZ756="stand by"),CONCATENATE(AZ756,": ",AT756),
IF(OR(YEAR(BA756)=2022,YEAR(BA756)=2023),CONCATENATE("Se activó en ",YEAR(BA756)),
IF(AND(OR(AZ756="En proceso",AZ756="facturando"),AND(AV756="-",BA756="")),"Por revisar",
IF(BA756="",IF(AV756="NUEVAS",CONCATENATE("Estado: ",AZ756,", ",AV756),
IF(AX756=Meses!$A$3,"Por revisar",
IF(AT756="","Sin registro","En programación Frcst."))),"En programación")))),
"Error")</f>
        <v>En programación</v>
      </c>
      <c r="BZ756" s="14" t="str">
        <f t="shared" si="33"/>
        <v/>
      </c>
      <c r="CA756" s="95">
        <f>IF(BY756="En programación Frcst.",VLOOKUP(AX756,Meses!$A$1:$H$14,3+HLOOKUP(Cronograma!AV756,Meses!$D$1:$G$2,2,FALSE),FALSE),
IF(BY756="En programación",BA756,""))</f>
        <v>45295</v>
      </c>
      <c r="CB756" s="95" t="str">
        <f t="shared" si="34"/>
        <v>2024/1</v>
      </c>
      <c r="CC756" s="91">
        <f>IFERROR(
(VLOOKUP(MONTH(CA756),Meses!$B$3:$C$14,2,FALSE)-DAY(CA756))/VLOOKUP(MONTH(CA756),Meses!$B$3:$C$14,2,FALSE)*CD756,
"")</f>
        <v>1782.8709677419356</v>
      </c>
      <c r="CD756" s="92">
        <f t="shared" si="35"/>
        <v>2047</v>
      </c>
    </row>
    <row r="757" spans="1:82" ht="63" thickBot="1" x14ac:dyDescent="0.6">
      <c r="A757" s="19" t="s">
        <v>1924</v>
      </c>
      <c r="B757" s="19" t="s">
        <v>1925</v>
      </c>
      <c r="C757" s="19" t="s">
        <v>1924</v>
      </c>
      <c r="D757" s="19" t="s">
        <v>53</v>
      </c>
      <c r="E757" s="21">
        <v>45131</v>
      </c>
      <c r="F757" s="21">
        <v>45131.73914351852</v>
      </c>
      <c r="G757" s="21">
        <v>45136</v>
      </c>
      <c r="H757" s="21">
        <v>45152</v>
      </c>
      <c r="I757" s="21">
        <v>45226</v>
      </c>
      <c r="J757" s="21">
        <v>45226</v>
      </c>
      <c r="K757" s="119" t="s">
        <v>4541</v>
      </c>
      <c r="L757" s="49">
        <v>2023123547</v>
      </c>
      <c r="M757" s="21">
        <v>45282</v>
      </c>
      <c r="N757" s="21">
        <v>45295</v>
      </c>
      <c r="O757" s="19" t="s">
        <v>677</v>
      </c>
      <c r="P757" s="19" t="s">
        <v>677</v>
      </c>
      <c r="Q757" s="49" t="s">
        <v>55</v>
      </c>
      <c r="R757" s="49">
        <v>2084</v>
      </c>
      <c r="S757" s="25" t="s">
        <v>4613</v>
      </c>
      <c r="T757" s="25" t="s">
        <v>4613</v>
      </c>
      <c r="U757" s="25" t="e">
        <v>#NAME?</v>
      </c>
      <c r="V757" s="25" t="s">
        <v>80</v>
      </c>
      <c r="W757" s="27"/>
      <c r="X757" s="27">
        <v>0</v>
      </c>
      <c r="Y757" s="23">
        <v>7</v>
      </c>
      <c r="Z757" s="27">
        <v>0</v>
      </c>
      <c r="AA757" s="27">
        <v>0</v>
      </c>
      <c r="AB757" s="27">
        <v>0</v>
      </c>
      <c r="AC757" s="27">
        <v>0</v>
      </c>
      <c r="AD757" s="27">
        <v>0</v>
      </c>
      <c r="AE757" s="27">
        <v>0</v>
      </c>
      <c r="AF757" s="25" t="s">
        <v>58</v>
      </c>
      <c r="AG757" s="27">
        <v>0</v>
      </c>
      <c r="AH757" s="26">
        <v>45226</v>
      </c>
      <c r="AI757" s="25">
        <v>95</v>
      </c>
      <c r="AJ757" s="25">
        <v>16</v>
      </c>
      <c r="AK757" s="25">
        <v>74</v>
      </c>
      <c r="AL757" s="25" t="s">
        <v>15</v>
      </c>
      <c r="AM757" s="25" t="s">
        <v>4543</v>
      </c>
      <c r="AN757" s="25">
        <v>27</v>
      </c>
      <c r="AO757" s="27"/>
      <c r="AP757" s="25" t="s">
        <v>678</v>
      </c>
      <c r="AQ757" s="25" t="s">
        <v>451</v>
      </c>
      <c r="AR757" s="25" t="s">
        <v>60</v>
      </c>
      <c r="AS757" s="25" t="s">
        <v>55</v>
      </c>
      <c r="AT757" s="25" t="s">
        <v>61</v>
      </c>
      <c r="AU757" s="25" t="s">
        <v>132</v>
      </c>
      <c r="AV757" s="25" t="s">
        <v>354</v>
      </c>
      <c r="AW757" s="25" t="s">
        <v>355</v>
      </c>
      <c r="AX757" s="25" t="s">
        <v>356</v>
      </c>
      <c r="AY757" s="25" t="s">
        <v>55</v>
      </c>
      <c r="AZ757" s="25" t="s">
        <v>3822</v>
      </c>
      <c r="BA757" s="26">
        <v>45295</v>
      </c>
      <c r="BB757" s="25">
        <v>1</v>
      </c>
      <c r="BC757" s="25">
        <v>2024</v>
      </c>
      <c r="BD757" s="25" t="s">
        <v>63</v>
      </c>
      <c r="BE757" s="25" t="s">
        <v>63</v>
      </c>
      <c r="BF757" s="25" t="s">
        <v>680</v>
      </c>
      <c r="BG757" s="25" t="s">
        <v>64</v>
      </c>
      <c r="BH757" s="25" t="s">
        <v>4513</v>
      </c>
      <c r="BI757" s="39" t="s">
        <v>4513</v>
      </c>
      <c r="BJ757" s="27"/>
      <c r="BK757" s="27"/>
      <c r="BL757" s="25" t="s">
        <v>4513</v>
      </c>
      <c r="BM757" s="36" t="s">
        <v>4513</v>
      </c>
      <c r="BN757" s="27" t="s">
        <v>4513</v>
      </c>
      <c r="BO757" s="25" t="s">
        <v>3863</v>
      </c>
      <c r="BP757" s="27"/>
      <c r="BQ757" s="25" t="s">
        <v>64</v>
      </c>
      <c r="BR757" s="27"/>
      <c r="BS757" s="27"/>
      <c r="BT757" s="37">
        <v>95</v>
      </c>
      <c r="BU757" s="27"/>
      <c r="BV757" s="25"/>
      <c r="BW757" s="25" t="s">
        <v>3823</v>
      </c>
      <c r="BX757" s="37">
        <v>2023</v>
      </c>
      <c r="BY757" s="95" t="str">
        <f>IFERROR(
IF(OR(AZ757="anulado",AZ757="stand by"),CONCATENATE(AZ757,": ",AT757),
IF(OR(YEAR(BA757)=2022,YEAR(BA757)=2023),CONCATENATE("Se activó en ",YEAR(BA757)),
IF(AND(OR(AZ757="En proceso",AZ757="facturando"),AND(AV757="-",BA757="")),"Por revisar",
IF(BA757="",IF(AV757="NUEVAS",CONCATENATE("Estado: ",AZ757,", ",AV757),
IF(AX757=Meses!$A$3,"Por revisar",
IF(AT757="","Sin registro","En programación Frcst."))),"En programación")))),
"Error")</f>
        <v>En programación</v>
      </c>
      <c r="BZ757" s="14" t="str">
        <f t="shared" si="33"/>
        <v/>
      </c>
      <c r="CA757" s="95">
        <f>IF(BY757="En programación Frcst.",VLOOKUP(AX757,Meses!$A$1:$H$14,3+HLOOKUP(Cronograma!AV757,Meses!$D$1:$G$2,2,FALSE),FALSE),
IF(BY757="En programación",BA757,""))</f>
        <v>45295</v>
      </c>
      <c r="CB757" s="95" t="str">
        <f t="shared" si="34"/>
        <v>2024/1</v>
      </c>
      <c r="CC757" s="91">
        <f>IFERROR(
(VLOOKUP(MONTH(CA757),Meses!$B$3:$C$14,2,FALSE)-DAY(CA757))/VLOOKUP(MONTH(CA757),Meses!$B$3:$C$14,2,FALSE)*CD757,
"")</f>
        <v>1815.0967741935483</v>
      </c>
      <c r="CD757" s="92">
        <f t="shared" si="35"/>
        <v>2084</v>
      </c>
    </row>
    <row r="758" spans="1:82" ht="47.4" thickBot="1" x14ac:dyDescent="0.6">
      <c r="A758" s="25" t="s">
        <v>1926</v>
      </c>
      <c r="B758" s="25" t="s">
        <v>1927</v>
      </c>
      <c r="C758" s="25" t="s">
        <v>1926</v>
      </c>
      <c r="D758" s="25" t="s">
        <v>53</v>
      </c>
      <c r="E758" s="26">
        <v>45131</v>
      </c>
      <c r="F758" s="26">
        <v>45131.741932870369</v>
      </c>
      <c r="G758" s="26">
        <v>45154</v>
      </c>
      <c r="H758" s="26">
        <v>45155</v>
      </c>
      <c r="I758" s="21">
        <v>45188</v>
      </c>
      <c r="J758" s="21">
        <v>45188</v>
      </c>
      <c r="K758" s="119" t="s">
        <v>4580</v>
      </c>
      <c r="L758" s="49">
        <v>2023083919</v>
      </c>
      <c r="M758" s="21">
        <v>45169</v>
      </c>
      <c r="N758" s="21">
        <v>45183</v>
      </c>
      <c r="O758" s="19" t="s">
        <v>1761</v>
      </c>
      <c r="P758" s="19" t="s">
        <v>1928</v>
      </c>
      <c r="Q758" s="49" t="s">
        <v>55</v>
      </c>
      <c r="R758" s="49">
        <v>1126</v>
      </c>
      <c r="S758" s="19" t="s">
        <v>4614</v>
      </c>
      <c r="T758" s="19" t="s">
        <v>4614</v>
      </c>
      <c r="U758" s="19" t="e">
        <v>#NAME?</v>
      </c>
      <c r="V758" s="19" t="s">
        <v>80</v>
      </c>
      <c r="W758" s="19" t="s">
        <v>129</v>
      </c>
      <c r="X758" s="23">
        <v>45179</v>
      </c>
      <c r="Y758" s="23">
        <v>45186</v>
      </c>
      <c r="Z758" s="23">
        <v>45179</v>
      </c>
      <c r="AA758" s="23">
        <v>45179</v>
      </c>
      <c r="AB758" s="19" t="s">
        <v>58</v>
      </c>
      <c r="AC758" s="23">
        <v>45182</v>
      </c>
      <c r="AD758" s="19" t="s">
        <v>58</v>
      </c>
      <c r="AE758" s="23">
        <v>45184</v>
      </c>
      <c r="AF758" s="19" t="s">
        <v>58</v>
      </c>
      <c r="AG758" s="23">
        <v>45184</v>
      </c>
      <c r="AH758" s="21">
        <v>45188</v>
      </c>
      <c r="AI758" s="19">
        <v>57</v>
      </c>
      <c r="AJ758" s="19">
        <v>1</v>
      </c>
      <c r="AK758" s="19">
        <v>33</v>
      </c>
      <c r="AL758" s="19" t="s">
        <v>15</v>
      </c>
      <c r="AM758" s="19" t="s">
        <v>4582</v>
      </c>
      <c r="AN758" s="19">
        <v>19</v>
      </c>
      <c r="AO758" s="22"/>
      <c r="AP758" s="19" t="s">
        <v>1929</v>
      </c>
      <c r="AQ758" s="19" t="s">
        <v>451</v>
      </c>
      <c r="AR758" s="19" t="s">
        <v>60</v>
      </c>
      <c r="AS758" s="19" t="s">
        <v>55</v>
      </c>
      <c r="AT758" s="19" t="s">
        <v>61</v>
      </c>
      <c r="AU758" s="19" t="s">
        <v>179</v>
      </c>
      <c r="AV758" s="19" t="s">
        <v>63</v>
      </c>
      <c r="AW758" s="19" t="s">
        <v>63</v>
      </c>
      <c r="AX758" s="19" t="s">
        <v>63</v>
      </c>
      <c r="AY758" s="19" t="s">
        <v>64</v>
      </c>
      <c r="AZ758" s="19" t="s">
        <v>3822</v>
      </c>
      <c r="BA758" s="21">
        <v>45183</v>
      </c>
      <c r="BB758" s="19">
        <v>9</v>
      </c>
      <c r="BC758" s="19">
        <v>2023</v>
      </c>
      <c r="BD758" s="19" t="s">
        <v>63</v>
      </c>
      <c r="BE758" s="19" t="s">
        <v>63</v>
      </c>
      <c r="BF758" s="19" t="s">
        <v>63</v>
      </c>
      <c r="BG758" s="19" t="s">
        <v>64</v>
      </c>
      <c r="BH758" s="22" t="s">
        <v>4513</v>
      </c>
      <c r="BI758" s="22" t="s">
        <v>4513</v>
      </c>
      <c r="BJ758" s="22"/>
      <c r="BK758" s="22"/>
      <c r="BL758" s="19" t="s">
        <v>4513</v>
      </c>
      <c r="BM758" s="22" t="s">
        <v>4513</v>
      </c>
      <c r="BN758" s="22" t="s">
        <v>4513</v>
      </c>
      <c r="BO758" s="22"/>
      <c r="BP758" s="22"/>
      <c r="BQ758" s="19" t="s">
        <v>64</v>
      </c>
      <c r="BR758" s="22"/>
      <c r="BS758" s="22"/>
      <c r="BT758" s="19">
        <v>57</v>
      </c>
      <c r="BU758" s="22"/>
      <c r="BV758" s="19"/>
      <c r="BW758" s="19"/>
      <c r="BX758" s="19">
        <v>2023</v>
      </c>
      <c r="BY758" s="95" t="str">
        <f>IFERROR(
IF(OR(AZ758="anulado",AZ758="stand by"),CONCATENATE(AZ758,": ",AT758),
IF(OR(YEAR(BA758)=2022,YEAR(BA758)=2023),CONCATENATE("Se activó en ",YEAR(BA758)),
IF(AND(OR(AZ758="En proceso",AZ758="facturando"),AND(AV758="-",BA758="")),"Por revisar",
IF(BA758="",IF(AV758="NUEVAS",CONCATENATE("Estado: ",AZ758,", ",AV758),
IF(AX758=Meses!$A$3,"Por revisar",
IF(AT758="","Sin registro","En programación Frcst."))),"En programación")))),
"Error")</f>
        <v>Se activó en 2023</v>
      </c>
      <c r="BZ758" s="14" t="str">
        <f t="shared" si="33"/>
        <v/>
      </c>
      <c r="CA758" s="95" t="str">
        <f>IF(BY758="En programación Frcst.",VLOOKUP(AX758,Meses!$A$1:$H$14,3+HLOOKUP(Cronograma!AV758,Meses!$D$1:$G$2,2,FALSE),FALSE),
IF(BY758="En programación",BA758,""))</f>
        <v/>
      </c>
      <c r="CB758" s="95" t="str">
        <f t="shared" si="34"/>
        <v/>
      </c>
      <c r="CC758" s="91" t="str">
        <f>IFERROR(
(VLOOKUP(MONTH(CA758),Meses!$B$3:$C$14,2,FALSE)-DAY(CA758))/VLOOKUP(MONTH(CA758),Meses!$B$3:$C$14,2,FALSE)*CD758,
"")</f>
        <v/>
      </c>
      <c r="CD758" s="92">
        <f t="shared" si="35"/>
        <v>1126</v>
      </c>
    </row>
    <row r="759" spans="1:82" ht="78.599999999999994" thickBot="1" x14ac:dyDescent="0.6">
      <c r="A759" s="19" t="s">
        <v>1926</v>
      </c>
      <c r="B759" s="19" t="s">
        <v>1930</v>
      </c>
      <c r="C759" s="19" t="s">
        <v>1931</v>
      </c>
      <c r="D759" s="19" t="s">
        <v>53</v>
      </c>
      <c r="E759" s="21">
        <v>45131</v>
      </c>
      <c r="F759" s="21">
        <v>45155.602326388893</v>
      </c>
      <c r="G759" s="21">
        <v>45154</v>
      </c>
      <c r="H759" s="21">
        <v>45155</v>
      </c>
      <c r="I759" s="21">
        <v>45188</v>
      </c>
      <c r="J759" s="21">
        <v>45188</v>
      </c>
      <c r="K759" s="119" t="s">
        <v>4580</v>
      </c>
      <c r="L759" s="49">
        <v>2023083921</v>
      </c>
      <c r="M759" s="21">
        <v>45169</v>
      </c>
      <c r="N759" s="21">
        <v>45183</v>
      </c>
      <c r="O759" s="19" t="s">
        <v>1761</v>
      </c>
      <c r="P759" s="19" t="s">
        <v>1928</v>
      </c>
      <c r="Q759" s="49" t="s">
        <v>55</v>
      </c>
      <c r="R759" s="49">
        <v>1196</v>
      </c>
      <c r="S759" s="25" t="s">
        <v>4614</v>
      </c>
      <c r="T759" s="25" t="s">
        <v>4614</v>
      </c>
      <c r="U759" s="25" t="e">
        <v>#NAME?</v>
      </c>
      <c r="V759" s="25" t="s">
        <v>56</v>
      </c>
      <c r="W759" s="25" t="s">
        <v>57</v>
      </c>
      <c r="X759" s="27">
        <v>0</v>
      </c>
      <c r="Y759" s="23">
        <v>7</v>
      </c>
      <c r="Z759" s="27">
        <v>0</v>
      </c>
      <c r="AA759" s="27">
        <v>0</v>
      </c>
      <c r="AB759" s="27">
        <v>0</v>
      </c>
      <c r="AC759" s="27">
        <v>0</v>
      </c>
      <c r="AD759" s="27">
        <v>0</v>
      </c>
      <c r="AE759" s="27">
        <v>0</v>
      </c>
      <c r="AF759" s="25" t="s">
        <v>58</v>
      </c>
      <c r="AG759" s="27">
        <v>0</v>
      </c>
      <c r="AH759" s="26">
        <v>45188</v>
      </c>
      <c r="AI759" s="25">
        <v>57</v>
      </c>
      <c r="AJ759" s="25">
        <v>1</v>
      </c>
      <c r="AK759" s="25">
        <v>33</v>
      </c>
      <c r="AL759" s="25" t="s">
        <v>15</v>
      </c>
      <c r="AM759" s="25" t="s">
        <v>4582</v>
      </c>
      <c r="AN759" s="25">
        <v>19</v>
      </c>
      <c r="AO759" s="27"/>
      <c r="AP759" s="25" t="s">
        <v>1929</v>
      </c>
      <c r="AQ759" s="25" t="s">
        <v>451</v>
      </c>
      <c r="AR759" s="25" t="s">
        <v>60</v>
      </c>
      <c r="AS759" s="25" t="s">
        <v>55</v>
      </c>
      <c r="AT759" s="25" t="s">
        <v>61</v>
      </c>
      <c r="AU759" s="25" t="s">
        <v>179</v>
      </c>
      <c r="AV759" s="25" t="s">
        <v>63</v>
      </c>
      <c r="AW759" s="25" t="s">
        <v>63</v>
      </c>
      <c r="AX759" s="25" t="s">
        <v>63</v>
      </c>
      <c r="AY759" s="25" t="s">
        <v>64</v>
      </c>
      <c r="AZ759" s="25" t="s">
        <v>3822</v>
      </c>
      <c r="BA759" s="26">
        <v>45183</v>
      </c>
      <c r="BB759" s="25">
        <v>9</v>
      </c>
      <c r="BC759" s="25">
        <v>2023</v>
      </c>
      <c r="BD759" s="25" t="s">
        <v>63</v>
      </c>
      <c r="BE759" s="25" t="s">
        <v>63</v>
      </c>
      <c r="BF759" s="25" t="s">
        <v>63</v>
      </c>
      <c r="BG759" s="25" t="s">
        <v>64</v>
      </c>
      <c r="BH759" s="27" t="s">
        <v>4513</v>
      </c>
      <c r="BI759" s="27" t="s">
        <v>4513</v>
      </c>
      <c r="BJ759" s="27"/>
      <c r="BK759" s="27"/>
      <c r="BL759" s="25" t="s">
        <v>4513</v>
      </c>
      <c r="BM759" s="27" t="s">
        <v>4513</v>
      </c>
      <c r="BN759" s="27" t="s">
        <v>4513</v>
      </c>
      <c r="BO759" s="27"/>
      <c r="BP759" s="27"/>
      <c r="BQ759" s="25" t="s">
        <v>64</v>
      </c>
      <c r="BR759" s="27"/>
      <c r="BS759" s="27"/>
      <c r="BT759" s="25">
        <v>57</v>
      </c>
      <c r="BU759" s="27"/>
      <c r="BV759" s="25"/>
      <c r="BW759" s="25"/>
      <c r="BX759" s="25">
        <v>2023</v>
      </c>
      <c r="BY759" s="95" t="str">
        <f>IFERROR(
IF(OR(AZ759="anulado",AZ759="stand by"),CONCATENATE(AZ759,": ",AT759),
IF(OR(YEAR(BA759)=2022,YEAR(BA759)=2023),CONCATENATE("Se activó en ",YEAR(BA759)),
IF(AND(OR(AZ759="En proceso",AZ759="facturando"),AND(AV759="-",BA759="")),"Por revisar",
IF(BA759="",IF(AV759="NUEVAS",CONCATENATE("Estado: ",AZ759,", ",AV759),
IF(AX759=Meses!$A$3,"Por revisar",
IF(AT759="","Sin registro","En programación Frcst."))),"En programación")))),
"Error")</f>
        <v>Se activó en 2023</v>
      </c>
      <c r="BZ759" s="14" t="str">
        <f t="shared" si="33"/>
        <v/>
      </c>
      <c r="CA759" s="95" t="str">
        <f>IF(BY759="En programación Frcst.",VLOOKUP(AX759,Meses!$A$1:$H$14,3+HLOOKUP(Cronograma!AV759,Meses!$D$1:$G$2,2,FALSE),FALSE),
IF(BY759="En programación",BA759,""))</f>
        <v/>
      </c>
      <c r="CB759" s="95" t="str">
        <f t="shared" si="34"/>
        <v/>
      </c>
      <c r="CC759" s="91" t="str">
        <f>IFERROR(
(VLOOKUP(MONTH(CA759),Meses!$B$3:$C$14,2,FALSE)-DAY(CA759))/VLOOKUP(MONTH(CA759),Meses!$B$3:$C$14,2,FALSE)*CD759,
"")</f>
        <v/>
      </c>
      <c r="CD759" s="92">
        <f t="shared" si="35"/>
        <v>1196</v>
      </c>
    </row>
    <row r="760" spans="1:82" ht="63" thickBot="1" x14ac:dyDescent="0.6">
      <c r="A760" s="25" t="s">
        <v>1932</v>
      </c>
      <c r="B760" s="25" t="s">
        <v>1933</v>
      </c>
      <c r="C760" s="25" t="s">
        <v>1932</v>
      </c>
      <c r="D760" s="25" t="s">
        <v>345</v>
      </c>
      <c r="E760" s="26">
        <v>45131</v>
      </c>
      <c r="F760" s="26">
        <v>45131.631099537037</v>
      </c>
      <c r="G760" s="26">
        <v>45155</v>
      </c>
      <c r="H760" s="26">
        <v>45168</v>
      </c>
      <c r="I760" s="22"/>
      <c r="J760" s="22"/>
      <c r="K760" s="22">
        <v>0</v>
      </c>
      <c r="L760" s="50"/>
      <c r="M760" s="22"/>
      <c r="N760" s="22"/>
      <c r="O760" s="19" t="s">
        <v>677</v>
      </c>
      <c r="P760" s="19" t="s">
        <v>677</v>
      </c>
      <c r="Q760" s="49" t="s">
        <v>55</v>
      </c>
      <c r="R760" s="49">
        <v>4804</v>
      </c>
      <c r="S760" s="19" t="s">
        <v>145</v>
      </c>
      <c r="T760" s="19" t="s">
        <v>145</v>
      </c>
      <c r="U760" s="19" t="e">
        <v>#NAME?</v>
      </c>
      <c r="V760" s="19" t="s">
        <v>56</v>
      </c>
      <c r="W760" s="19" t="s">
        <v>57</v>
      </c>
      <c r="X760" s="22">
        <v>0</v>
      </c>
      <c r="Y760" s="23">
        <v>7</v>
      </c>
      <c r="Z760" s="22">
        <v>0</v>
      </c>
      <c r="AA760" s="22">
        <v>0</v>
      </c>
      <c r="AB760" s="22">
        <v>0</v>
      </c>
      <c r="AC760" s="22">
        <v>0</v>
      </c>
      <c r="AD760" s="22">
        <v>0</v>
      </c>
      <c r="AE760" s="22">
        <v>0</v>
      </c>
      <c r="AF760" s="19" t="s">
        <v>58</v>
      </c>
      <c r="AG760" s="22">
        <v>0</v>
      </c>
      <c r="AH760" s="22">
        <v>0</v>
      </c>
      <c r="AI760" s="19">
        <v>-45131</v>
      </c>
      <c r="AJ760" s="19">
        <v>13</v>
      </c>
      <c r="AK760" s="19">
        <v>-45168</v>
      </c>
      <c r="AL760" s="19" t="s">
        <v>15</v>
      </c>
      <c r="AM760" s="22">
        <v>0</v>
      </c>
      <c r="AN760" s="22" t="s">
        <v>4513</v>
      </c>
      <c r="AO760" s="22"/>
      <c r="AP760" s="19" t="s">
        <v>678</v>
      </c>
      <c r="AQ760" s="19" t="s">
        <v>451</v>
      </c>
      <c r="AR760" s="19" t="s">
        <v>60</v>
      </c>
      <c r="AS760" s="19" t="s">
        <v>55</v>
      </c>
      <c r="AT760" s="19" t="s">
        <v>347</v>
      </c>
      <c r="AU760" s="19" t="s">
        <v>132</v>
      </c>
      <c r="AV760" s="19" t="s">
        <v>63</v>
      </c>
      <c r="AW760" s="19" t="s">
        <v>63</v>
      </c>
      <c r="AX760" s="19" t="s">
        <v>63</v>
      </c>
      <c r="AY760" s="19" t="s">
        <v>64</v>
      </c>
      <c r="AZ760" s="19" t="s">
        <v>3827</v>
      </c>
      <c r="BA760" s="22">
        <v>0</v>
      </c>
      <c r="BB760" s="22"/>
      <c r="BC760" s="22"/>
      <c r="BD760" s="19" t="s">
        <v>63</v>
      </c>
      <c r="BE760" s="19" t="s">
        <v>63</v>
      </c>
      <c r="BF760" s="19" t="s">
        <v>63</v>
      </c>
      <c r="BG760" s="19" t="s">
        <v>64</v>
      </c>
      <c r="BH760" s="22" t="s">
        <v>4513</v>
      </c>
      <c r="BI760" s="22" t="s">
        <v>4513</v>
      </c>
      <c r="BJ760" s="22"/>
      <c r="BK760" s="22"/>
      <c r="BL760" s="19" t="s">
        <v>4513</v>
      </c>
      <c r="BM760" s="22" t="s">
        <v>4513</v>
      </c>
      <c r="BN760" s="22" t="s">
        <v>4513</v>
      </c>
      <c r="BO760" s="19" t="s">
        <v>3885</v>
      </c>
      <c r="BP760" s="22"/>
      <c r="BQ760" s="19" t="s">
        <v>64</v>
      </c>
      <c r="BR760" s="22"/>
      <c r="BS760" s="22"/>
      <c r="BT760" s="22"/>
      <c r="BU760" s="22"/>
      <c r="BV760" s="19"/>
      <c r="BW760" s="19" t="s">
        <v>3823</v>
      </c>
      <c r="BX760" s="22"/>
      <c r="BY760" s="95" t="str">
        <f>IFERROR(
IF(OR(AZ760="anulado",AZ760="stand by"),CONCATENATE(AZ760,": ",AT760),
IF(OR(YEAR(BA760)=2022,YEAR(BA760)=2023),CONCATENATE("Se activó en ",YEAR(BA760)),
IF(AND(OR(AZ760="En proceso",AZ760="facturando"),AND(AV760="-",BA760="")),"Por revisar",
IF(BA760="",IF(AV760="NUEVAS",CONCATENATE("Estado: ",AZ760,", ",AV760),
IF(AX760=Meses!$A$3,"Por revisar",
IF(AT760="","Sin registro","En programación Frcst."))),"En programación")))),
"Error")</f>
        <v>anulado: Desistido</v>
      </c>
      <c r="BZ760" s="14" t="str">
        <f t="shared" si="33"/>
        <v/>
      </c>
      <c r="CA760" s="95" t="str">
        <f>IF(BY760="En programación Frcst.",VLOOKUP(AX760,Meses!$A$1:$H$14,3+HLOOKUP(Cronograma!AV760,Meses!$D$1:$G$2,2,FALSE),FALSE),
IF(BY760="En programación",BA760,""))</f>
        <v/>
      </c>
      <c r="CB760" s="95" t="str">
        <f t="shared" si="34"/>
        <v/>
      </c>
      <c r="CC760" s="91" t="str">
        <f>IFERROR(
(VLOOKUP(MONTH(CA760),Meses!$B$3:$C$14,2,FALSE)-DAY(CA760))/VLOOKUP(MONTH(CA760),Meses!$B$3:$C$14,2,FALSE)*CD760,
"")</f>
        <v/>
      </c>
      <c r="CD760" s="92">
        <f t="shared" si="35"/>
        <v>4804</v>
      </c>
    </row>
    <row r="761" spans="1:82" ht="63" thickBot="1" x14ac:dyDescent="0.6">
      <c r="A761" s="19" t="s">
        <v>1934</v>
      </c>
      <c r="B761" s="19" t="s">
        <v>1935</v>
      </c>
      <c r="C761" s="19" t="s">
        <v>1934</v>
      </c>
      <c r="D761" s="19" t="s">
        <v>53</v>
      </c>
      <c r="E761" s="21">
        <v>45131</v>
      </c>
      <c r="F761" s="21">
        <v>45131.740798611107</v>
      </c>
      <c r="G761" s="21">
        <v>45156</v>
      </c>
      <c r="H761" s="21">
        <v>45182</v>
      </c>
      <c r="I761" s="21">
        <v>45237</v>
      </c>
      <c r="J761" s="21">
        <v>45237</v>
      </c>
      <c r="K761" s="119" t="s">
        <v>4619</v>
      </c>
      <c r="L761" s="49">
        <v>2023091611</v>
      </c>
      <c r="M761" s="21">
        <v>45183</v>
      </c>
      <c r="N761" s="21">
        <v>45197</v>
      </c>
      <c r="O761" s="19" t="s">
        <v>409</v>
      </c>
      <c r="P761" s="19" t="s">
        <v>677</v>
      </c>
      <c r="Q761" s="49" t="s">
        <v>55</v>
      </c>
      <c r="R761" s="49">
        <v>13000</v>
      </c>
      <c r="S761" s="25" t="s">
        <v>4627</v>
      </c>
      <c r="T761" s="25" t="s">
        <v>4627</v>
      </c>
      <c r="U761" s="25" t="e">
        <v>#NAME?</v>
      </c>
      <c r="V761" s="27"/>
      <c r="W761" s="27"/>
      <c r="X761" s="27">
        <v>0</v>
      </c>
      <c r="Y761" s="23">
        <v>7</v>
      </c>
      <c r="Z761" s="27">
        <v>0</v>
      </c>
      <c r="AA761" s="27">
        <v>0</v>
      </c>
      <c r="AB761" s="27">
        <v>0</v>
      </c>
      <c r="AC761" s="27">
        <v>0</v>
      </c>
      <c r="AD761" s="27">
        <v>0</v>
      </c>
      <c r="AE761" s="27">
        <v>0</v>
      </c>
      <c r="AF761" s="25" t="s">
        <v>58</v>
      </c>
      <c r="AG761" s="27">
        <v>0</v>
      </c>
      <c r="AH761" s="26">
        <v>45237</v>
      </c>
      <c r="AI761" s="25">
        <v>106</v>
      </c>
      <c r="AJ761" s="25">
        <v>26</v>
      </c>
      <c r="AK761" s="25">
        <v>55</v>
      </c>
      <c r="AL761" s="25" t="s">
        <v>15</v>
      </c>
      <c r="AM761" s="25" t="s">
        <v>4621</v>
      </c>
      <c r="AN761" s="25">
        <v>7</v>
      </c>
      <c r="AO761" s="27"/>
      <c r="AP761" s="25" t="s">
        <v>678</v>
      </c>
      <c r="AQ761" s="25" t="s">
        <v>451</v>
      </c>
      <c r="AR761" s="25" t="s">
        <v>94</v>
      </c>
      <c r="AS761" s="25" t="s">
        <v>55</v>
      </c>
      <c r="AT761" s="25" t="s">
        <v>61</v>
      </c>
      <c r="AU761" s="25" t="s">
        <v>179</v>
      </c>
      <c r="AV761" s="25" t="s">
        <v>63</v>
      </c>
      <c r="AW761" s="25" t="s">
        <v>63</v>
      </c>
      <c r="AX761" s="25" t="s">
        <v>63</v>
      </c>
      <c r="AY761" s="25" t="s">
        <v>64</v>
      </c>
      <c r="AZ761" s="25" t="s">
        <v>3822</v>
      </c>
      <c r="BA761" s="26">
        <v>45197</v>
      </c>
      <c r="BB761" s="25">
        <v>9</v>
      </c>
      <c r="BC761" s="25">
        <v>2023</v>
      </c>
      <c r="BD761" s="25" t="s">
        <v>63</v>
      </c>
      <c r="BE761" s="25" t="s">
        <v>63</v>
      </c>
      <c r="BF761" s="25" t="s">
        <v>63</v>
      </c>
      <c r="BG761" s="25" t="s">
        <v>64</v>
      </c>
      <c r="BH761" s="25" t="s">
        <v>4513</v>
      </c>
      <c r="BI761" s="39" t="s">
        <v>4513</v>
      </c>
      <c r="BJ761" s="25" t="e">
        <v>#VALUE!</v>
      </c>
      <c r="BK761" s="44" t="e">
        <v>#VALUE!</v>
      </c>
      <c r="BL761" s="25" t="s">
        <v>4513</v>
      </c>
      <c r="BM761" s="36" t="s">
        <v>4513</v>
      </c>
      <c r="BN761" s="27" t="s">
        <v>4513</v>
      </c>
      <c r="BO761" s="27"/>
      <c r="BP761" s="27"/>
      <c r="BQ761" s="25" t="s">
        <v>64</v>
      </c>
      <c r="BR761" s="27"/>
      <c r="BS761" s="25" t="e">
        <v>#N/A</v>
      </c>
      <c r="BT761" s="25">
        <v>106</v>
      </c>
      <c r="BU761" s="27"/>
      <c r="BV761" s="25"/>
      <c r="BW761" s="25" t="s">
        <v>3823</v>
      </c>
      <c r="BX761" s="25">
        <v>2023</v>
      </c>
      <c r="BY761" s="95" t="str">
        <f>IFERROR(
IF(OR(AZ761="anulado",AZ761="stand by"),CONCATENATE(AZ761,": ",AT761),
IF(OR(YEAR(BA761)=2022,YEAR(BA761)=2023),CONCATENATE("Se activó en ",YEAR(BA761)),
IF(AND(OR(AZ761="En proceso",AZ761="facturando"),AND(AV761="-",BA761="")),"Por revisar",
IF(BA761="",IF(AV761="NUEVAS",CONCATENATE("Estado: ",AZ761,", ",AV761),
IF(AX761=Meses!$A$3,"Por revisar",
IF(AT761="","Sin registro","En programación Frcst."))),"En programación")))),
"Error")</f>
        <v>Se activó en 2023</v>
      </c>
      <c r="BZ761" s="14" t="str">
        <f t="shared" si="33"/>
        <v/>
      </c>
      <c r="CA761" s="95" t="str">
        <f>IF(BY761="En programación Frcst.",VLOOKUP(AX761,Meses!$A$1:$H$14,3+HLOOKUP(Cronograma!AV761,Meses!$D$1:$G$2,2,FALSE),FALSE),
IF(BY761="En programación",BA761,""))</f>
        <v/>
      </c>
      <c r="CB761" s="95" t="str">
        <f t="shared" si="34"/>
        <v/>
      </c>
      <c r="CC761" s="91" t="str">
        <f>IFERROR(
(VLOOKUP(MONTH(CA761),Meses!$B$3:$C$14,2,FALSE)-DAY(CA761))/VLOOKUP(MONTH(CA761),Meses!$B$3:$C$14,2,FALSE)*CD761,
"")</f>
        <v/>
      </c>
      <c r="CD761" s="92">
        <f t="shared" si="35"/>
        <v>13000</v>
      </c>
    </row>
    <row r="762" spans="1:82" ht="47.4" thickBot="1" x14ac:dyDescent="0.6">
      <c r="A762" s="25" t="s">
        <v>1936</v>
      </c>
      <c r="B762" s="25" t="s">
        <v>1937</v>
      </c>
      <c r="C762" s="25" t="s">
        <v>1936</v>
      </c>
      <c r="D762" s="25" t="s">
        <v>345</v>
      </c>
      <c r="E762" s="26">
        <v>45132</v>
      </c>
      <c r="F762" s="26">
        <v>45170.479826388888</v>
      </c>
      <c r="G762" s="26">
        <v>45161</v>
      </c>
      <c r="H762" s="26">
        <v>45168</v>
      </c>
      <c r="I762" s="22"/>
      <c r="J762" s="22"/>
      <c r="K762" s="22">
        <v>0</v>
      </c>
      <c r="L762" s="50"/>
      <c r="M762" s="22"/>
      <c r="N762" s="22"/>
      <c r="O762" s="19" t="s">
        <v>72</v>
      </c>
      <c r="P762" s="19" t="s">
        <v>72</v>
      </c>
      <c r="Q762" s="49" t="s">
        <v>55</v>
      </c>
      <c r="R762" s="49">
        <v>2400</v>
      </c>
      <c r="S762" s="19" t="s">
        <v>145</v>
      </c>
      <c r="T762" s="19" t="s">
        <v>145</v>
      </c>
      <c r="U762" s="19" t="e">
        <v>#NAME?</v>
      </c>
      <c r="V762" s="22"/>
      <c r="W762" s="22"/>
      <c r="X762" s="22">
        <v>0</v>
      </c>
      <c r="Y762" s="23">
        <v>7</v>
      </c>
      <c r="Z762" s="22">
        <v>0</v>
      </c>
      <c r="AA762" s="22">
        <v>0</v>
      </c>
      <c r="AB762" s="22">
        <v>0</v>
      </c>
      <c r="AC762" s="22">
        <v>0</v>
      </c>
      <c r="AD762" s="22">
        <v>0</v>
      </c>
      <c r="AE762" s="22">
        <v>0</v>
      </c>
      <c r="AF762" s="19" t="s">
        <v>58</v>
      </c>
      <c r="AG762" s="22">
        <v>0</v>
      </c>
      <c r="AH762" s="22">
        <v>0</v>
      </c>
      <c r="AI762" s="19">
        <v>-45132</v>
      </c>
      <c r="AJ762" s="19">
        <v>7</v>
      </c>
      <c r="AK762" s="19">
        <v>-45168</v>
      </c>
      <c r="AL762" s="22" t="s">
        <v>4513</v>
      </c>
      <c r="AM762" s="22">
        <v>0</v>
      </c>
      <c r="AN762" s="22" t="s">
        <v>4513</v>
      </c>
      <c r="AO762" s="22"/>
      <c r="AP762" s="19" t="s">
        <v>76</v>
      </c>
      <c r="AQ762" s="19" t="s">
        <v>76</v>
      </c>
      <c r="AR762" s="19" t="s">
        <v>60</v>
      </c>
      <c r="AS762" s="19" t="s">
        <v>55</v>
      </c>
      <c r="AT762" s="19" t="s">
        <v>347</v>
      </c>
      <c r="AU762" s="19" t="s">
        <v>132</v>
      </c>
      <c r="AV762" s="19" t="s">
        <v>63</v>
      </c>
      <c r="AW762" s="19" t="s">
        <v>63</v>
      </c>
      <c r="AX762" s="19" t="s">
        <v>63</v>
      </c>
      <c r="AY762" s="19" t="s">
        <v>64</v>
      </c>
      <c r="AZ762" s="19" t="s">
        <v>3827</v>
      </c>
      <c r="BA762" s="22">
        <v>0</v>
      </c>
      <c r="BB762" s="22"/>
      <c r="BC762" s="22"/>
      <c r="BD762" s="19" t="s">
        <v>63</v>
      </c>
      <c r="BE762" s="19" t="s">
        <v>63</v>
      </c>
      <c r="BF762" s="19" t="s">
        <v>63</v>
      </c>
      <c r="BG762" s="19" t="s">
        <v>64</v>
      </c>
      <c r="BH762" s="22" t="s">
        <v>4513</v>
      </c>
      <c r="BI762" s="22" t="s">
        <v>4513</v>
      </c>
      <c r="BJ762" s="22"/>
      <c r="BK762" s="22"/>
      <c r="BL762" s="19" t="s">
        <v>4513</v>
      </c>
      <c r="BM762" s="22" t="s">
        <v>4513</v>
      </c>
      <c r="BN762" s="22" t="s">
        <v>4513</v>
      </c>
      <c r="BO762" s="19" t="s">
        <v>3887</v>
      </c>
      <c r="BP762" s="22"/>
      <c r="BQ762" s="19" t="s">
        <v>64</v>
      </c>
      <c r="BR762" s="22"/>
      <c r="BS762" s="22"/>
      <c r="BT762" s="22"/>
      <c r="BU762" s="22"/>
      <c r="BV762" s="19"/>
      <c r="BW762" s="19" t="s">
        <v>3823</v>
      </c>
      <c r="BX762" s="22"/>
      <c r="BY762" s="95" t="str">
        <f>IFERROR(
IF(OR(AZ762="anulado",AZ762="stand by"),CONCATENATE(AZ762,": ",AT762),
IF(OR(YEAR(BA762)=2022,YEAR(BA762)=2023),CONCATENATE("Se activó en ",YEAR(BA762)),
IF(AND(OR(AZ762="En proceso",AZ762="facturando"),AND(AV762="-",BA762="")),"Por revisar",
IF(BA762="",IF(AV762="NUEVAS",CONCATENATE("Estado: ",AZ762,", ",AV762),
IF(AX762=Meses!$A$3,"Por revisar",
IF(AT762="","Sin registro","En programación Frcst."))),"En programación")))),
"Error")</f>
        <v>anulado: Desistido</v>
      </c>
      <c r="BZ762" s="14" t="str">
        <f t="shared" si="33"/>
        <v/>
      </c>
      <c r="CA762" s="95" t="str">
        <f>IF(BY762="En programación Frcst.",VLOOKUP(AX762,Meses!$A$1:$H$14,3+HLOOKUP(Cronograma!AV762,Meses!$D$1:$G$2,2,FALSE),FALSE),
IF(BY762="En programación",BA762,""))</f>
        <v/>
      </c>
      <c r="CB762" s="95" t="str">
        <f t="shared" si="34"/>
        <v/>
      </c>
      <c r="CC762" s="91" t="str">
        <f>IFERROR(
(VLOOKUP(MONTH(CA762),Meses!$B$3:$C$14,2,FALSE)-DAY(CA762))/VLOOKUP(MONTH(CA762),Meses!$B$3:$C$14,2,FALSE)*CD762,
"")</f>
        <v/>
      </c>
      <c r="CD762" s="92">
        <f t="shared" si="35"/>
        <v>2400</v>
      </c>
    </row>
    <row r="763" spans="1:82" ht="47.4" thickBot="1" x14ac:dyDescent="0.6">
      <c r="A763" s="19" t="s">
        <v>1938</v>
      </c>
      <c r="B763" s="19" t="s">
        <v>1939</v>
      </c>
      <c r="C763" s="19" t="s">
        <v>1938</v>
      </c>
      <c r="D763" s="19" t="s">
        <v>53</v>
      </c>
      <c r="E763" s="21">
        <v>45132</v>
      </c>
      <c r="F763" s="21">
        <v>45132.53402777778</v>
      </c>
      <c r="G763" s="21">
        <v>45148</v>
      </c>
      <c r="H763" s="21">
        <v>45150</v>
      </c>
      <c r="I763" s="21">
        <v>45184</v>
      </c>
      <c r="J763" s="21">
        <v>45184</v>
      </c>
      <c r="K763" s="119" t="s">
        <v>4580</v>
      </c>
      <c r="L763" s="49">
        <v>2023081673</v>
      </c>
      <c r="M763" s="21">
        <v>45152</v>
      </c>
      <c r="N763" s="21">
        <v>45170</v>
      </c>
      <c r="O763" s="19" t="s">
        <v>1384</v>
      </c>
      <c r="P763" s="19" t="s">
        <v>72</v>
      </c>
      <c r="Q763" s="49" t="s">
        <v>55</v>
      </c>
      <c r="R763" s="49">
        <v>19000</v>
      </c>
      <c r="S763" s="25" t="s">
        <v>4618</v>
      </c>
      <c r="T763" s="25" t="s">
        <v>4618</v>
      </c>
      <c r="U763" s="25" t="e">
        <v>#NAME?</v>
      </c>
      <c r="V763" s="25" t="s">
        <v>56</v>
      </c>
      <c r="W763" s="25" t="s">
        <v>57</v>
      </c>
      <c r="X763" s="27">
        <v>0</v>
      </c>
      <c r="Y763" s="23">
        <v>7</v>
      </c>
      <c r="Z763" s="27">
        <v>0</v>
      </c>
      <c r="AA763" s="27">
        <v>0</v>
      </c>
      <c r="AB763" s="27">
        <v>0</v>
      </c>
      <c r="AC763" s="27">
        <v>0</v>
      </c>
      <c r="AD763" s="27">
        <v>0</v>
      </c>
      <c r="AE763" s="27">
        <v>0</v>
      </c>
      <c r="AF763" s="25" t="s">
        <v>58</v>
      </c>
      <c r="AG763" s="27">
        <v>0</v>
      </c>
      <c r="AH763" s="26">
        <v>45184</v>
      </c>
      <c r="AI763" s="25">
        <v>52</v>
      </c>
      <c r="AJ763" s="25">
        <v>2</v>
      </c>
      <c r="AK763" s="25">
        <v>34</v>
      </c>
      <c r="AL763" s="25" t="s">
        <v>15</v>
      </c>
      <c r="AM763" s="25" t="s">
        <v>4582</v>
      </c>
      <c r="AN763" s="25">
        <v>15</v>
      </c>
      <c r="AO763" s="27"/>
      <c r="AP763" s="25" t="s">
        <v>76</v>
      </c>
      <c r="AQ763" s="25" t="s">
        <v>76</v>
      </c>
      <c r="AR763" s="25" t="s">
        <v>237</v>
      </c>
      <c r="AS763" s="25" t="s">
        <v>55</v>
      </c>
      <c r="AT763" s="25" t="s">
        <v>61</v>
      </c>
      <c r="AU763" s="25" t="s">
        <v>179</v>
      </c>
      <c r="AV763" s="25" t="s">
        <v>63</v>
      </c>
      <c r="AW763" s="25" t="s">
        <v>63</v>
      </c>
      <c r="AX763" s="25" t="s">
        <v>63</v>
      </c>
      <c r="AY763" s="25" t="s">
        <v>64</v>
      </c>
      <c r="AZ763" s="25" t="s">
        <v>3822</v>
      </c>
      <c r="BA763" s="26">
        <v>45170</v>
      </c>
      <c r="BB763" s="25">
        <v>9</v>
      </c>
      <c r="BC763" s="25">
        <v>2023</v>
      </c>
      <c r="BD763" s="25" t="s">
        <v>63</v>
      </c>
      <c r="BE763" s="25" t="s">
        <v>63</v>
      </c>
      <c r="BF763" s="25" t="s">
        <v>63</v>
      </c>
      <c r="BG763" s="25" t="s">
        <v>64</v>
      </c>
      <c r="BH763" s="27" t="s">
        <v>4513</v>
      </c>
      <c r="BI763" s="27" t="s">
        <v>4513</v>
      </c>
      <c r="BJ763" s="27"/>
      <c r="BK763" s="27"/>
      <c r="BL763" s="25" t="s">
        <v>4513</v>
      </c>
      <c r="BM763" s="27" t="s">
        <v>4513</v>
      </c>
      <c r="BN763" s="27" t="s">
        <v>4513</v>
      </c>
      <c r="BO763" s="27"/>
      <c r="BP763" s="27"/>
      <c r="BQ763" s="25" t="s">
        <v>64</v>
      </c>
      <c r="BR763" s="27"/>
      <c r="BS763" s="27"/>
      <c r="BT763" s="25">
        <v>52</v>
      </c>
      <c r="BU763" s="27"/>
      <c r="BV763" s="25"/>
      <c r="BW763" s="25"/>
      <c r="BX763" s="25">
        <v>2023</v>
      </c>
      <c r="BY763" s="95" t="str">
        <f>IFERROR(
IF(OR(AZ763="anulado",AZ763="stand by"),CONCATENATE(AZ763,": ",AT763),
IF(OR(YEAR(BA763)=2022,YEAR(BA763)=2023),CONCATENATE("Se activó en ",YEAR(BA763)),
IF(AND(OR(AZ763="En proceso",AZ763="facturando"),AND(AV763="-",BA763="")),"Por revisar",
IF(BA763="",IF(AV763="NUEVAS",CONCATENATE("Estado: ",AZ763,", ",AV763),
IF(AX763=Meses!$A$3,"Por revisar",
IF(AT763="","Sin registro","En programación Frcst."))),"En programación")))),
"Error")</f>
        <v>Se activó en 2023</v>
      </c>
      <c r="BZ763" s="14" t="str">
        <f t="shared" si="33"/>
        <v/>
      </c>
      <c r="CA763" s="95" t="str">
        <f>IF(BY763="En programación Frcst.",VLOOKUP(AX763,Meses!$A$1:$H$14,3+HLOOKUP(Cronograma!AV763,Meses!$D$1:$G$2,2,FALSE),FALSE),
IF(BY763="En programación",BA763,""))</f>
        <v/>
      </c>
      <c r="CB763" s="95" t="str">
        <f t="shared" si="34"/>
        <v/>
      </c>
      <c r="CC763" s="91" t="str">
        <f>IFERROR(
(VLOOKUP(MONTH(CA763),Meses!$B$3:$C$14,2,FALSE)-DAY(CA763))/VLOOKUP(MONTH(CA763),Meses!$B$3:$C$14,2,FALSE)*CD763,
"")</f>
        <v/>
      </c>
      <c r="CD763" s="92">
        <f t="shared" si="35"/>
        <v>19000</v>
      </c>
    </row>
    <row r="764" spans="1:82" ht="47.4" thickBot="1" x14ac:dyDescent="0.6">
      <c r="A764" s="25" t="s">
        <v>1940</v>
      </c>
      <c r="B764" s="25" t="s">
        <v>1941</v>
      </c>
      <c r="C764" s="25" t="s">
        <v>1940</v>
      </c>
      <c r="D764" s="25" t="s">
        <v>144</v>
      </c>
      <c r="E764" s="26">
        <v>45133</v>
      </c>
      <c r="F764" s="26">
        <v>45188</v>
      </c>
      <c r="G764" s="27"/>
      <c r="H764" s="27"/>
      <c r="I764" s="22"/>
      <c r="J764" s="22"/>
      <c r="K764" s="22">
        <v>0</v>
      </c>
      <c r="L764" s="50"/>
      <c r="M764" s="22"/>
      <c r="N764" s="22"/>
      <c r="O764" s="19" t="s">
        <v>677</v>
      </c>
      <c r="P764" s="19" t="s">
        <v>677</v>
      </c>
      <c r="Q764" s="49" t="s">
        <v>55</v>
      </c>
      <c r="R764" s="49">
        <v>4909</v>
      </c>
      <c r="S764" s="19" t="s">
        <v>145</v>
      </c>
      <c r="T764" s="19" t="s">
        <v>145</v>
      </c>
      <c r="U764" s="51" t="e">
        <v>#NAME?</v>
      </c>
      <c r="V764" s="22"/>
      <c r="W764" s="22"/>
      <c r="X764" s="22">
        <v>0</v>
      </c>
      <c r="Y764" s="23">
        <v>7</v>
      </c>
      <c r="Z764" s="22">
        <v>0</v>
      </c>
      <c r="AA764" s="22">
        <v>0</v>
      </c>
      <c r="AB764" s="22">
        <v>0</v>
      </c>
      <c r="AC764" s="22">
        <v>0</v>
      </c>
      <c r="AD764" s="22">
        <v>0</v>
      </c>
      <c r="AE764" s="22">
        <v>0</v>
      </c>
      <c r="AF764" s="19" t="s">
        <v>58</v>
      </c>
      <c r="AG764" s="22">
        <v>0</v>
      </c>
      <c r="AH764" s="22">
        <v>0</v>
      </c>
      <c r="AI764" s="19">
        <v>-45133</v>
      </c>
      <c r="AJ764" s="19">
        <v>0</v>
      </c>
      <c r="AK764" s="19">
        <v>0</v>
      </c>
      <c r="AL764" s="19" t="s">
        <v>15</v>
      </c>
      <c r="AM764" s="22">
        <v>0</v>
      </c>
      <c r="AN764" s="22" t="s">
        <v>4513</v>
      </c>
      <c r="AO764" s="22"/>
      <c r="AP764" s="19" t="s">
        <v>678</v>
      </c>
      <c r="AQ764" s="19" t="s">
        <v>451</v>
      </c>
      <c r="AR764" s="19" t="s">
        <v>60</v>
      </c>
      <c r="AS764" s="19" t="s">
        <v>55</v>
      </c>
      <c r="AT764" s="19" t="s">
        <v>146</v>
      </c>
      <c r="AU764" s="19" t="s">
        <v>132</v>
      </c>
      <c r="AV764" s="19" t="s">
        <v>63</v>
      </c>
      <c r="AW764" s="19" t="s">
        <v>63</v>
      </c>
      <c r="AX764" s="19" t="s">
        <v>63</v>
      </c>
      <c r="AY764" s="19" t="s">
        <v>64</v>
      </c>
      <c r="AZ764" s="19" t="s">
        <v>3825</v>
      </c>
      <c r="BA764" s="22">
        <v>0</v>
      </c>
      <c r="BB764" s="22"/>
      <c r="BC764" s="22"/>
      <c r="BD764" s="19" t="s">
        <v>63</v>
      </c>
      <c r="BE764" s="19" t="s">
        <v>63</v>
      </c>
      <c r="BF764" s="19" t="s">
        <v>63</v>
      </c>
      <c r="BG764" s="19" t="s">
        <v>64</v>
      </c>
      <c r="BH764" s="22" t="s">
        <v>4513</v>
      </c>
      <c r="BI764" s="22" t="s">
        <v>4513</v>
      </c>
      <c r="BJ764" s="22"/>
      <c r="BK764" s="22"/>
      <c r="BL764" s="19" t="s">
        <v>4513</v>
      </c>
      <c r="BM764" s="22" t="s">
        <v>4513</v>
      </c>
      <c r="BN764" s="22" t="s">
        <v>4513</v>
      </c>
      <c r="BO764" s="19" t="s">
        <v>3860</v>
      </c>
      <c r="BP764" s="22"/>
      <c r="BQ764" s="19" t="s">
        <v>64</v>
      </c>
      <c r="BR764" s="22"/>
      <c r="BS764" s="22"/>
      <c r="BT764" s="22"/>
      <c r="BU764" s="19">
        <v>189</v>
      </c>
      <c r="BV764" s="19"/>
      <c r="BW764" s="19" t="s">
        <v>3823</v>
      </c>
      <c r="BX764" s="22"/>
      <c r="BY764" s="95" t="str">
        <f>IFERROR(
IF(OR(AZ764="anulado",AZ764="stand by"),CONCATENATE(AZ764,": ",AT764),
IF(OR(YEAR(BA764)=2022,YEAR(BA764)=2023),CONCATENATE("Se activó en ",YEAR(BA764)),
IF(AND(OR(AZ764="En proceso",AZ764="facturando"),AND(AV764="-",BA764="")),"Por revisar",
IF(BA764="",IF(AV764="NUEVAS",CONCATENATE("Estado: ",AZ764,", ",AV764),
IF(AX764=Meses!$A$3,"Por revisar",
IF(AT764="","Sin registro","En programación Frcst."))),"En programación")))),
"Error")</f>
        <v>stand by: Devolver Sales</v>
      </c>
      <c r="BZ764" s="14" t="str">
        <f t="shared" si="33"/>
        <v/>
      </c>
      <c r="CA764" s="95" t="str">
        <f>IF(BY764="En programación Frcst.",VLOOKUP(AX764,Meses!$A$1:$H$14,3+HLOOKUP(Cronograma!AV764,Meses!$D$1:$G$2,2,FALSE),FALSE),
IF(BY764="En programación",BA764,""))</f>
        <v/>
      </c>
      <c r="CB764" s="95" t="str">
        <f t="shared" si="34"/>
        <v/>
      </c>
      <c r="CC764" s="91" t="str">
        <f>IFERROR(
(VLOOKUP(MONTH(CA764),Meses!$B$3:$C$14,2,FALSE)-DAY(CA764))/VLOOKUP(MONTH(CA764),Meses!$B$3:$C$14,2,FALSE)*CD764,
"")</f>
        <v/>
      </c>
      <c r="CD764" s="92">
        <f t="shared" si="35"/>
        <v>4909</v>
      </c>
    </row>
    <row r="765" spans="1:82" ht="31.8" thickBot="1" x14ac:dyDescent="0.6">
      <c r="A765" s="19" t="s">
        <v>1942</v>
      </c>
      <c r="B765" s="19" t="s">
        <v>1943</v>
      </c>
      <c r="C765" s="19" t="s">
        <v>1942</v>
      </c>
      <c r="D765" s="29" t="s">
        <v>144</v>
      </c>
      <c r="E765" s="21">
        <v>45134</v>
      </c>
      <c r="F765" s="21">
        <v>45188</v>
      </c>
      <c r="G765" s="22"/>
      <c r="H765" s="22"/>
      <c r="I765" s="22"/>
      <c r="J765" s="22"/>
      <c r="K765" s="22">
        <v>0</v>
      </c>
      <c r="L765" s="50"/>
      <c r="M765" s="22"/>
      <c r="N765" s="22"/>
      <c r="O765" s="19" t="s">
        <v>54</v>
      </c>
      <c r="P765" s="19" t="s">
        <v>54</v>
      </c>
      <c r="Q765" s="49" t="s">
        <v>55</v>
      </c>
      <c r="R765" s="49">
        <v>3194</v>
      </c>
      <c r="S765" s="25" t="s">
        <v>145</v>
      </c>
      <c r="T765" s="25" t="s">
        <v>145</v>
      </c>
      <c r="U765" s="51" t="e">
        <v>#NAME?</v>
      </c>
      <c r="V765" s="25" t="s">
        <v>80</v>
      </c>
      <c r="W765" s="25" t="s">
        <v>68</v>
      </c>
      <c r="X765" s="23">
        <v>-14</v>
      </c>
      <c r="Y765" s="23">
        <v>-7</v>
      </c>
      <c r="Z765" s="23">
        <v>-14</v>
      </c>
      <c r="AA765" s="23">
        <v>-14</v>
      </c>
      <c r="AB765" s="25" t="s">
        <v>58</v>
      </c>
      <c r="AC765" s="23">
        <v>-11</v>
      </c>
      <c r="AD765" s="25" t="s">
        <v>58</v>
      </c>
      <c r="AE765" s="23">
        <v>-9</v>
      </c>
      <c r="AF765" s="23">
        <v>-7</v>
      </c>
      <c r="AG765" s="23">
        <v>-7</v>
      </c>
      <c r="AH765" s="27">
        <v>0</v>
      </c>
      <c r="AI765" s="25">
        <v>-45134</v>
      </c>
      <c r="AJ765" s="25">
        <v>0</v>
      </c>
      <c r="AK765" s="25">
        <v>0</v>
      </c>
      <c r="AL765" s="27" t="s">
        <v>4513</v>
      </c>
      <c r="AM765" s="27">
        <v>0</v>
      </c>
      <c r="AN765" s="27" t="s">
        <v>4513</v>
      </c>
      <c r="AO765" s="27"/>
      <c r="AP765" s="25" t="s">
        <v>399</v>
      </c>
      <c r="AQ765" s="25" t="s">
        <v>399</v>
      </c>
      <c r="AR765" s="25" t="s">
        <v>60</v>
      </c>
      <c r="AS765" s="25" t="s">
        <v>55</v>
      </c>
      <c r="AT765" s="25" t="s">
        <v>146</v>
      </c>
      <c r="AU765" s="25" t="s">
        <v>62</v>
      </c>
      <c r="AV765" s="25" t="s">
        <v>63</v>
      </c>
      <c r="AW765" s="25" t="s">
        <v>63</v>
      </c>
      <c r="AX765" s="25" t="s">
        <v>63</v>
      </c>
      <c r="AY765" s="25" t="s">
        <v>64</v>
      </c>
      <c r="AZ765" s="25" t="s">
        <v>3825</v>
      </c>
      <c r="BA765" s="27">
        <v>0</v>
      </c>
      <c r="BB765" s="27"/>
      <c r="BC765" s="27"/>
      <c r="BD765" s="25" t="s">
        <v>63</v>
      </c>
      <c r="BE765" s="25" t="s">
        <v>63</v>
      </c>
      <c r="BF765" s="25" t="s">
        <v>63</v>
      </c>
      <c r="BG765" s="25" t="s">
        <v>64</v>
      </c>
      <c r="BH765" s="27" t="s">
        <v>4513</v>
      </c>
      <c r="BI765" s="27" t="s">
        <v>4513</v>
      </c>
      <c r="BJ765" s="27"/>
      <c r="BK765" s="27"/>
      <c r="BL765" s="25" t="s">
        <v>4513</v>
      </c>
      <c r="BM765" s="27" t="s">
        <v>4513</v>
      </c>
      <c r="BN765" s="27" t="s">
        <v>4513</v>
      </c>
      <c r="BO765" s="25" t="s">
        <v>3860</v>
      </c>
      <c r="BP765" s="27"/>
      <c r="BQ765" s="25" t="s">
        <v>64</v>
      </c>
      <c r="BR765" s="27"/>
      <c r="BS765" s="27"/>
      <c r="BT765" s="27"/>
      <c r="BU765" s="25">
        <v>188</v>
      </c>
      <c r="BV765" s="25"/>
      <c r="BW765" s="25" t="s">
        <v>3823</v>
      </c>
      <c r="BX765" s="27"/>
      <c r="BY765" s="95" t="str">
        <f>IFERROR(
IF(OR(AZ765="anulado",AZ765="stand by"),CONCATENATE(AZ765,": ",AT765),
IF(OR(YEAR(BA765)=2022,YEAR(BA765)=2023),CONCATENATE("Se activó en ",YEAR(BA765)),
IF(AND(OR(AZ765="En proceso",AZ765="facturando"),AND(AV765="-",BA765="")),"Por revisar",
IF(BA765="",IF(AV765="NUEVAS",CONCATENATE("Estado: ",AZ765,", ",AV765),
IF(AX765=Meses!$A$3,"Por revisar",
IF(AT765="","Sin registro","En programación Frcst."))),"En programación")))),
"Error")</f>
        <v>stand by: Devolver Sales</v>
      </c>
      <c r="BZ765" s="14" t="str">
        <f t="shared" si="33"/>
        <v/>
      </c>
      <c r="CA765" s="95" t="str">
        <f>IF(BY765="En programación Frcst.",VLOOKUP(AX765,Meses!$A$1:$H$14,3+HLOOKUP(Cronograma!AV765,Meses!$D$1:$G$2,2,FALSE),FALSE),
IF(BY765="En programación",BA765,""))</f>
        <v/>
      </c>
      <c r="CB765" s="95" t="str">
        <f t="shared" si="34"/>
        <v/>
      </c>
      <c r="CC765" s="91" t="str">
        <f>IFERROR(
(VLOOKUP(MONTH(CA765),Meses!$B$3:$C$14,2,FALSE)-DAY(CA765))/VLOOKUP(MONTH(CA765),Meses!$B$3:$C$14,2,FALSE)*CD765,
"")</f>
        <v/>
      </c>
      <c r="CD765" s="92">
        <f t="shared" si="35"/>
        <v>3194</v>
      </c>
    </row>
    <row r="766" spans="1:82" ht="47.4" thickBot="1" x14ac:dyDescent="0.6">
      <c r="A766" s="25" t="s">
        <v>1944</v>
      </c>
      <c r="B766" s="25" t="s">
        <v>1945</v>
      </c>
      <c r="C766" s="25" t="s">
        <v>1944</v>
      </c>
      <c r="D766" s="25" t="s">
        <v>53</v>
      </c>
      <c r="E766" s="26">
        <v>45134</v>
      </c>
      <c r="F766" s="26">
        <v>45134.397407407407</v>
      </c>
      <c r="G766" s="26">
        <v>45137</v>
      </c>
      <c r="H766" s="26">
        <v>45150</v>
      </c>
      <c r="I766" s="21">
        <v>45197</v>
      </c>
      <c r="J766" s="21">
        <v>45197</v>
      </c>
      <c r="K766" s="119" t="s">
        <v>4580</v>
      </c>
      <c r="L766" s="49">
        <v>2023081584</v>
      </c>
      <c r="M766" s="21">
        <v>45150</v>
      </c>
      <c r="N766" s="21">
        <v>45162</v>
      </c>
      <c r="O766" s="19" t="s">
        <v>1761</v>
      </c>
      <c r="P766" s="19" t="s">
        <v>54</v>
      </c>
      <c r="Q766" s="49" t="s">
        <v>55</v>
      </c>
      <c r="R766" s="49">
        <v>17000</v>
      </c>
      <c r="S766" s="19" t="s">
        <v>4611</v>
      </c>
      <c r="T766" s="19" t="s">
        <v>4611</v>
      </c>
      <c r="U766" s="19" t="e">
        <v>#NAME?</v>
      </c>
      <c r="V766" s="19" t="s">
        <v>56</v>
      </c>
      <c r="W766" s="19" t="s">
        <v>57</v>
      </c>
      <c r="X766" s="22">
        <v>0</v>
      </c>
      <c r="Y766" s="23">
        <v>7</v>
      </c>
      <c r="Z766" s="22">
        <v>0</v>
      </c>
      <c r="AA766" s="22">
        <v>0</v>
      </c>
      <c r="AB766" s="22">
        <v>0</v>
      </c>
      <c r="AC766" s="22">
        <v>0</v>
      </c>
      <c r="AD766" s="22">
        <v>0</v>
      </c>
      <c r="AE766" s="22">
        <v>0</v>
      </c>
      <c r="AF766" s="19" t="s">
        <v>58</v>
      </c>
      <c r="AG766" s="22">
        <v>0</v>
      </c>
      <c r="AH766" s="21">
        <v>45197</v>
      </c>
      <c r="AI766" s="19">
        <v>63</v>
      </c>
      <c r="AJ766" s="19">
        <v>13</v>
      </c>
      <c r="AK766" s="19">
        <v>47</v>
      </c>
      <c r="AL766" s="19" t="s">
        <v>15</v>
      </c>
      <c r="AM766" s="19" t="s">
        <v>4582</v>
      </c>
      <c r="AN766" s="19">
        <v>28</v>
      </c>
      <c r="AO766" s="22"/>
      <c r="AP766" s="19" t="s">
        <v>82</v>
      </c>
      <c r="AQ766" s="19" t="s">
        <v>82</v>
      </c>
      <c r="AR766" s="19" t="s">
        <v>94</v>
      </c>
      <c r="AS766" s="19" t="s">
        <v>55</v>
      </c>
      <c r="AT766" s="19" t="s">
        <v>61</v>
      </c>
      <c r="AU766" s="19" t="s">
        <v>179</v>
      </c>
      <c r="AV766" s="19" t="s">
        <v>63</v>
      </c>
      <c r="AW766" s="19" t="s">
        <v>63</v>
      </c>
      <c r="AX766" s="19" t="s">
        <v>63</v>
      </c>
      <c r="AY766" s="19" t="s">
        <v>64</v>
      </c>
      <c r="AZ766" s="19" t="s">
        <v>3822</v>
      </c>
      <c r="BA766" s="21">
        <v>45162</v>
      </c>
      <c r="BB766" s="19">
        <v>8</v>
      </c>
      <c r="BC766" s="19">
        <v>2023</v>
      </c>
      <c r="BD766" s="19" t="s">
        <v>63</v>
      </c>
      <c r="BE766" s="19" t="s">
        <v>63</v>
      </c>
      <c r="BF766" s="19" t="s">
        <v>63</v>
      </c>
      <c r="BG766" s="19" t="s">
        <v>64</v>
      </c>
      <c r="BH766" s="19" t="s">
        <v>4513</v>
      </c>
      <c r="BI766" s="48" t="s">
        <v>4513</v>
      </c>
      <c r="BJ766" s="19" t="e">
        <v>#VALUE!</v>
      </c>
      <c r="BK766" s="43" t="e">
        <v>#VALUE!</v>
      </c>
      <c r="BL766" s="19" t="s">
        <v>4513</v>
      </c>
      <c r="BM766" s="32" t="s">
        <v>4513</v>
      </c>
      <c r="BN766" s="22" t="s">
        <v>4513</v>
      </c>
      <c r="BO766" s="22"/>
      <c r="BP766" s="22"/>
      <c r="BQ766" s="19" t="s">
        <v>64</v>
      </c>
      <c r="BR766" s="22"/>
      <c r="BS766" s="19" t="e">
        <v>#N/A</v>
      </c>
      <c r="BT766" s="19">
        <v>63</v>
      </c>
      <c r="BU766" s="22"/>
      <c r="BV766" s="19"/>
      <c r="BW766" s="19" t="s">
        <v>3823</v>
      </c>
      <c r="BX766" s="19">
        <v>2023</v>
      </c>
      <c r="BY766" s="95" t="str">
        <f>IFERROR(
IF(OR(AZ766="anulado",AZ766="stand by"),CONCATENATE(AZ766,": ",AT766),
IF(OR(YEAR(BA766)=2022,YEAR(BA766)=2023),CONCATENATE("Se activó en ",YEAR(BA766)),
IF(AND(OR(AZ766="En proceso",AZ766="facturando"),AND(AV766="-",BA766="")),"Por revisar",
IF(BA766="",IF(AV766="NUEVAS",CONCATENATE("Estado: ",AZ766,", ",AV766),
IF(AX766=Meses!$A$3,"Por revisar",
IF(AT766="","Sin registro","En programación Frcst."))),"En programación")))),
"Error")</f>
        <v>Se activó en 2023</v>
      </c>
      <c r="BZ766" s="14" t="str">
        <f t="shared" si="33"/>
        <v/>
      </c>
      <c r="CA766" s="95" t="str">
        <f>IF(BY766="En programación Frcst.",VLOOKUP(AX766,Meses!$A$1:$H$14,3+HLOOKUP(Cronograma!AV766,Meses!$D$1:$G$2,2,FALSE),FALSE),
IF(BY766="En programación",BA766,""))</f>
        <v/>
      </c>
      <c r="CB766" s="95" t="str">
        <f t="shared" si="34"/>
        <v/>
      </c>
      <c r="CC766" s="91" t="str">
        <f>IFERROR(
(VLOOKUP(MONTH(CA766),Meses!$B$3:$C$14,2,FALSE)-DAY(CA766))/VLOOKUP(MONTH(CA766),Meses!$B$3:$C$14,2,FALSE)*CD766,
"")</f>
        <v/>
      </c>
      <c r="CD766" s="92">
        <f t="shared" si="35"/>
        <v>17000</v>
      </c>
    </row>
    <row r="767" spans="1:82" ht="47.4" thickBot="1" x14ac:dyDescent="0.6">
      <c r="A767" s="19" t="s">
        <v>1946</v>
      </c>
      <c r="B767" s="19" t="s">
        <v>1947</v>
      </c>
      <c r="C767" s="19" t="s">
        <v>1948</v>
      </c>
      <c r="D767" s="19" t="s">
        <v>650</v>
      </c>
      <c r="E767" s="21">
        <v>45138</v>
      </c>
      <c r="F767" s="21">
        <v>45163.431967592587</v>
      </c>
      <c r="G767" s="21">
        <v>45149</v>
      </c>
      <c r="H767" s="21">
        <v>45160</v>
      </c>
      <c r="I767" s="22"/>
      <c r="J767" s="22"/>
      <c r="K767" s="22">
        <v>0</v>
      </c>
      <c r="L767" s="49">
        <v>2023092868</v>
      </c>
      <c r="M767" s="21">
        <v>45192</v>
      </c>
      <c r="N767" s="21">
        <v>45204</v>
      </c>
      <c r="O767" s="19" t="s">
        <v>54</v>
      </c>
      <c r="P767" s="19" t="s">
        <v>54</v>
      </c>
      <c r="Q767" s="49" t="s">
        <v>55</v>
      </c>
      <c r="R767" s="49">
        <v>584</v>
      </c>
      <c r="S767" s="25" t="s">
        <v>145</v>
      </c>
      <c r="T767" s="25" t="s">
        <v>145</v>
      </c>
      <c r="U767" s="25" t="e">
        <v>#NAME?</v>
      </c>
      <c r="V767" s="25" t="s">
        <v>56</v>
      </c>
      <c r="W767" s="25" t="s">
        <v>57</v>
      </c>
      <c r="X767" s="27">
        <v>0</v>
      </c>
      <c r="Y767" s="23">
        <v>7</v>
      </c>
      <c r="Z767" s="27">
        <v>0</v>
      </c>
      <c r="AA767" s="27">
        <v>0</v>
      </c>
      <c r="AB767" s="27">
        <v>0</v>
      </c>
      <c r="AC767" s="27">
        <v>0</v>
      </c>
      <c r="AD767" s="27">
        <v>0</v>
      </c>
      <c r="AE767" s="27">
        <v>0</v>
      </c>
      <c r="AF767" s="25" t="s">
        <v>58</v>
      </c>
      <c r="AG767" s="27">
        <v>0</v>
      </c>
      <c r="AH767" s="27">
        <v>0</v>
      </c>
      <c r="AI767" s="25">
        <v>-45138</v>
      </c>
      <c r="AJ767" s="25">
        <v>11</v>
      </c>
      <c r="AK767" s="25">
        <v>-45160</v>
      </c>
      <c r="AL767" s="25" t="s">
        <v>15</v>
      </c>
      <c r="AM767" s="27">
        <v>0</v>
      </c>
      <c r="AN767" s="27" t="s">
        <v>4513</v>
      </c>
      <c r="AO767" s="27"/>
      <c r="AP767" s="25" t="s">
        <v>82</v>
      </c>
      <c r="AQ767" s="25" t="s">
        <v>82</v>
      </c>
      <c r="AR767" s="25" t="s">
        <v>60</v>
      </c>
      <c r="AS767" s="25" t="s">
        <v>55</v>
      </c>
      <c r="AT767" s="25" t="s">
        <v>4583</v>
      </c>
      <c r="AU767" s="25" t="s">
        <v>62</v>
      </c>
      <c r="AV767" s="25" t="s">
        <v>63</v>
      </c>
      <c r="AW767" s="25" t="s">
        <v>63</v>
      </c>
      <c r="AX767" s="25" t="s">
        <v>63</v>
      </c>
      <c r="AY767" s="25" t="s">
        <v>64</v>
      </c>
      <c r="AZ767" s="25" t="s">
        <v>3822</v>
      </c>
      <c r="BA767" s="26">
        <v>45204</v>
      </c>
      <c r="BB767" s="25">
        <v>10</v>
      </c>
      <c r="BC767" s="25">
        <v>2023</v>
      </c>
      <c r="BD767" s="25" t="s">
        <v>2205</v>
      </c>
      <c r="BE767" s="25" t="s">
        <v>660</v>
      </c>
      <c r="BF767" s="25" t="s">
        <v>2204</v>
      </c>
      <c r="BG767" s="25" t="s">
        <v>55</v>
      </c>
      <c r="BH767" s="25" t="s">
        <v>4513</v>
      </c>
      <c r="BI767" s="27" t="s">
        <v>4513</v>
      </c>
      <c r="BJ767" s="27"/>
      <c r="BK767" s="27"/>
      <c r="BL767" s="25" t="s">
        <v>4513</v>
      </c>
      <c r="BM767" s="36" t="s">
        <v>4513</v>
      </c>
      <c r="BN767" s="27" t="s">
        <v>4513</v>
      </c>
      <c r="BO767" s="27"/>
      <c r="BP767" s="27"/>
      <c r="BQ767" s="25" t="s">
        <v>64</v>
      </c>
      <c r="BR767" s="27"/>
      <c r="BS767" s="27"/>
      <c r="BT767" s="27"/>
      <c r="BU767" s="25">
        <v>184</v>
      </c>
      <c r="BV767" s="25" t="s">
        <v>4695</v>
      </c>
      <c r="BW767" s="25" t="s">
        <v>3869</v>
      </c>
      <c r="BX767" s="27"/>
      <c r="BY767" s="95" t="str">
        <f>IFERROR(
IF(OR(AZ767="anulado",AZ767="stand by"),CONCATENATE(AZ767,": ",AT767),
IF(OR(YEAR(BA767)=2022,YEAR(BA767)=2023),CONCATENATE("Se activó en ",YEAR(BA767)),
IF(AND(OR(AZ767="En proceso",AZ767="facturando"),AND(AV767="-",BA767="")),"Por revisar",
IF(BA767="",IF(AV767="NUEVAS",CONCATENATE("Estado: ",AZ767,", ",AV767),
IF(AX767=Meses!$A$3,"Por revisar",
IF(AT767="","Sin registro","En programación Frcst."))),"En programación")))),
"Error")</f>
        <v>Se activó en 2023</v>
      </c>
      <c r="BZ767" s="14" t="str">
        <f t="shared" si="33"/>
        <v/>
      </c>
      <c r="CA767" s="95" t="str">
        <f>IF(BY767="En programación Frcst.",VLOOKUP(AX767,Meses!$A$1:$H$14,3+HLOOKUP(Cronograma!AV767,Meses!$D$1:$G$2,2,FALSE),FALSE),
IF(BY767="En programación",BA767,""))</f>
        <v/>
      </c>
      <c r="CB767" s="95" t="str">
        <f t="shared" si="34"/>
        <v/>
      </c>
      <c r="CC767" s="91" t="str">
        <f>IFERROR(
(VLOOKUP(MONTH(CA767),Meses!$B$3:$C$14,2,FALSE)-DAY(CA767))/VLOOKUP(MONTH(CA767),Meses!$B$3:$C$14,2,FALSE)*CD767,
"")</f>
        <v/>
      </c>
      <c r="CD767" s="92">
        <f t="shared" si="35"/>
        <v>584</v>
      </c>
    </row>
    <row r="768" spans="1:82" ht="47.4" thickBot="1" x14ac:dyDescent="0.6">
      <c r="A768" s="25" t="s">
        <v>1946</v>
      </c>
      <c r="B768" s="25" t="s">
        <v>1949</v>
      </c>
      <c r="C768" s="25" t="s">
        <v>1950</v>
      </c>
      <c r="D768" s="25" t="s">
        <v>53</v>
      </c>
      <c r="E768" s="26">
        <v>45138</v>
      </c>
      <c r="F768" s="26">
        <v>45163.430983796286</v>
      </c>
      <c r="G768" s="26">
        <v>45149</v>
      </c>
      <c r="H768" s="26">
        <v>45160</v>
      </c>
      <c r="I768" s="21">
        <v>45222</v>
      </c>
      <c r="J768" s="21">
        <v>45222</v>
      </c>
      <c r="K768" s="119" t="s">
        <v>4541</v>
      </c>
      <c r="L768" s="49">
        <v>2023092749</v>
      </c>
      <c r="M768" s="21">
        <v>45192</v>
      </c>
      <c r="N768" s="21">
        <v>45204</v>
      </c>
      <c r="O768" s="19" t="s">
        <v>54</v>
      </c>
      <c r="P768" s="19" t="s">
        <v>54</v>
      </c>
      <c r="Q768" s="49" t="s">
        <v>55</v>
      </c>
      <c r="R768" s="49">
        <v>101640</v>
      </c>
      <c r="S768" s="19" t="s">
        <v>4613</v>
      </c>
      <c r="T768" s="19" t="s">
        <v>4613</v>
      </c>
      <c r="U768" s="19" t="e">
        <v>#NAME?</v>
      </c>
      <c r="V768" s="19" t="s">
        <v>56</v>
      </c>
      <c r="W768" s="19" t="s">
        <v>57</v>
      </c>
      <c r="X768" s="22">
        <v>0</v>
      </c>
      <c r="Y768" s="23">
        <v>7</v>
      </c>
      <c r="Z768" s="22">
        <v>0</v>
      </c>
      <c r="AA768" s="22">
        <v>0</v>
      </c>
      <c r="AB768" s="22">
        <v>0</v>
      </c>
      <c r="AC768" s="22">
        <v>0</v>
      </c>
      <c r="AD768" s="22">
        <v>0</v>
      </c>
      <c r="AE768" s="22">
        <v>0</v>
      </c>
      <c r="AF768" s="19" t="s">
        <v>58</v>
      </c>
      <c r="AG768" s="22">
        <v>0</v>
      </c>
      <c r="AH768" s="21">
        <v>45222</v>
      </c>
      <c r="AI768" s="19">
        <v>84</v>
      </c>
      <c r="AJ768" s="19">
        <v>11</v>
      </c>
      <c r="AK768" s="19">
        <v>62</v>
      </c>
      <c r="AL768" s="19" t="s">
        <v>15</v>
      </c>
      <c r="AM768" s="19" t="s">
        <v>4543</v>
      </c>
      <c r="AN768" s="19">
        <v>23</v>
      </c>
      <c r="AO768" s="22"/>
      <c r="AP768" s="19" t="s">
        <v>82</v>
      </c>
      <c r="AQ768" s="19" t="s">
        <v>82</v>
      </c>
      <c r="AR768" s="19" t="s">
        <v>160</v>
      </c>
      <c r="AS768" s="19" t="s">
        <v>55</v>
      </c>
      <c r="AT768" s="19" t="s">
        <v>61</v>
      </c>
      <c r="AU768" s="19" t="s">
        <v>62</v>
      </c>
      <c r="AV768" s="19" t="s">
        <v>63</v>
      </c>
      <c r="AW768" s="19" t="s">
        <v>63</v>
      </c>
      <c r="AX768" s="19" t="s">
        <v>63</v>
      </c>
      <c r="AY768" s="19" t="s">
        <v>64</v>
      </c>
      <c r="AZ768" s="19" t="s">
        <v>3822</v>
      </c>
      <c r="BA768" s="21">
        <v>45204</v>
      </c>
      <c r="BB768" s="19">
        <v>10</v>
      </c>
      <c r="BC768" s="19">
        <v>2023</v>
      </c>
      <c r="BD768" s="19" t="s">
        <v>63</v>
      </c>
      <c r="BE768" s="19" t="s">
        <v>63</v>
      </c>
      <c r="BF768" s="19" t="s">
        <v>63</v>
      </c>
      <c r="BG768" s="19" t="s">
        <v>64</v>
      </c>
      <c r="BH768" s="22" t="s">
        <v>4513</v>
      </c>
      <c r="BI768" s="22" t="s">
        <v>4513</v>
      </c>
      <c r="BJ768" s="22"/>
      <c r="BK768" s="22"/>
      <c r="BL768" s="19" t="s">
        <v>4513</v>
      </c>
      <c r="BM768" s="22" t="s">
        <v>4513</v>
      </c>
      <c r="BN768" s="22" t="s">
        <v>4513</v>
      </c>
      <c r="BO768" s="22"/>
      <c r="BP768" s="22"/>
      <c r="BQ768" s="19" t="s">
        <v>64</v>
      </c>
      <c r="BR768" s="22"/>
      <c r="BS768" s="22"/>
      <c r="BT768" s="19">
        <v>84</v>
      </c>
      <c r="BU768" s="22"/>
      <c r="BV768" s="19"/>
      <c r="BW768" s="19"/>
      <c r="BX768" s="19">
        <v>2023</v>
      </c>
      <c r="BY768" s="95" t="str">
        <f>IFERROR(
IF(OR(AZ768="anulado",AZ768="stand by"),CONCATENATE(AZ768,": ",AT768),
IF(OR(YEAR(BA768)=2022,YEAR(BA768)=2023),CONCATENATE("Se activó en ",YEAR(BA768)),
IF(AND(OR(AZ768="En proceso",AZ768="facturando"),AND(AV768="-",BA768="")),"Por revisar",
IF(BA768="",IF(AV768="NUEVAS",CONCATENATE("Estado: ",AZ768,", ",AV768),
IF(AX768=Meses!$A$3,"Por revisar",
IF(AT768="","Sin registro","En programación Frcst."))),"En programación")))),
"Error")</f>
        <v>Se activó en 2023</v>
      </c>
      <c r="BZ768" s="14" t="str">
        <f t="shared" si="33"/>
        <v/>
      </c>
      <c r="CA768" s="95" t="str">
        <f>IF(BY768="En programación Frcst.",VLOOKUP(AX768,Meses!$A$1:$H$14,3+HLOOKUP(Cronograma!AV768,Meses!$D$1:$G$2,2,FALSE),FALSE),
IF(BY768="En programación",BA768,""))</f>
        <v/>
      </c>
      <c r="CB768" s="95" t="str">
        <f t="shared" si="34"/>
        <v/>
      </c>
      <c r="CC768" s="91" t="str">
        <f>IFERROR(
(VLOOKUP(MONTH(CA768),Meses!$B$3:$C$14,2,FALSE)-DAY(CA768))/VLOOKUP(MONTH(CA768),Meses!$B$3:$C$14,2,FALSE)*CD768,
"")</f>
        <v/>
      </c>
      <c r="CD768" s="92">
        <f t="shared" si="35"/>
        <v>101640</v>
      </c>
    </row>
    <row r="769" spans="1:82" ht="47.4" thickBot="1" x14ac:dyDescent="0.6">
      <c r="A769" s="19" t="s">
        <v>1946</v>
      </c>
      <c r="B769" s="19" t="s">
        <v>1951</v>
      </c>
      <c r="C769" s="19" t="s">
        <v>1952</v>
      </c>
      <c r="D769" s="19" t="s">
        <v>345</v>
      </c>
      <c r="E769" s="21">
        <v>45138</v>
      </c>
      <c r="F769" s="21">
        <v>45163.416307870371</v>
      </c>
      <c r="G769" s="21">
        <v>45149</v>
      </c>
      <c r="H769" s="21">
        <v>45160</v>
      </c>
      <c r="I769" s="22"/>
      <c r="J769" s="22"/>
      <c r="K769" s="22">
        <v>0</v>
      </c>
      <c r="L769" s="50"/>
      <c r="M769" s="22"/>
      <c r="N769" s="22"/>
      <c r="O769" s="19" t="s">
        <v>54</v>
      </c>
      <c r="P769" s="19" t="s">
        <v>54</v>
      </c>
      <c r="Q769" s="49" t="s">
        <v>55</v>
      </c>
      <c r="R769" s="49">
        <v>23680</v>
      </c>
      <c r="S769" s="25" t="s">
        <v>145</v>
      </c>
      <c r="T769" s="25" t="s">
        <v>145</v>
      </c>
      <c r="U769" s="25" t="e">
        <v>#NAME?</v>
      </c>
      <c r="V769" s="25" t="s">
        <v>56</v>
      </c>
      <c r="W769" s="25" t="s">
        <v>57</v>
      </c>
      <c r="X769" s="27">
        <v>0</v>
      </c>
      <c r="Y769" s="23">
        <v>7</v>
      </c>
      <c r="Z769" s="27">
        <v>0</v>
      </c>
      <c r="AA769" s="27">
        <v>0</v>
      </c>
      <c r="AB769" s="27">
        <v>0</v>
      </c>
      <c r="AC769" s="27">
        <v>0</v>
      </c>
      <c r="AD769" s="27">
        <v>0</v>
      </c>
      <c r="AE769" s="27">
        <v>0</v>
      </c>
      <c r="AF769" s="25" t="s">
        <v>58</v>
      </c>
      <c r="AG769" s="27">
        <v>0</v>
      </c>
      <c r="AH769" s="27">
        <v>0</v>
      </c>
      <c r="AI769" s="25">
        <v>-45138</v>
      </c>
      <c r="AJ769" s="25">
        <v>11</v>
      </c>
      <c r="AK769" s="25">
        <v>-45160</v>
      </c>
      <c r="AL769" s="25" t="s">
        <v>15</v>
      </c>
      <c r="AM769" s="27">
        <v>0</v>
      </c>
      <c r="AN769" s="27" t="s">
        <v>4513</v>
      </c>
      <c r="AO769" s="27"/>
      <c r="AP769" s="25" t="s">
        <v>82</v>
      </c>
      <c r="AQ769" s="25" t="s">
        <v>82</v>
      </c>
      <c r="AR769" s="25" t="s">
        <v>237</v>
      </c>
      <c r="AS769" s="25" t="s">
        <v>55</v>
      </c>
      <c r="AT769" s="25" t="s">
        <v>347</v>
      </c>
      <c r="AU769" s="25" t="s">
        <v>62</v>
      </c>
      <c r="AV769" s="25" t="s">
        <v>63</v>
      </c>
      <c r="AW769" s="25" t="s">
        <v>63</v>
      </c>
      <c r="AX769" s="25" t="s">
        <v>63</v>
      </c>
      <c r="AY769" s="25" t="s">
        <v>64</v>
      </c>
      <c r="AZ769" s="25" t="s">
        <v>3827</v>
      </c>
      <c r="BA769" s="27">
        <v>0</v>
      </c>
      <c r="BB769" s="27"/>
      <c r="BC769" s="27"/>
      <c r="BD769" s="25" t="s">
        <v>63</v>
      </c>
      <c r="BE769" s="25" t="s">
        <v>63</v>
      </c>
      <c r="BF769" s="25" t="s">
        <v>63</v>
      </c>
      <c r="BG769" s="25" t="s">
        <v>64</v>
      </c>
      <c r="BH769" s="25" t="s">
        <v>4513</v>
      </c>
      <c r="BI769" s="27" t="s">
        <v>4513</v>
      </c>
      <c r="BJ769" s="27"/>
      <c r="BK769" s="27"/>
      <c r="BL769" s="25" t="s">
        <v>4513</v>
      </c>
      <c r="BM769" s="36" t="s">
        <v>4513</v>
      </c>
      <c r="BN769" s="27" t="s">
        <v>4513</v>
      </c>
      <c r="BO769" s="25" t="s">
        <v>3888</v>
      </c>
      <c r="BP769" s="27"/>
      <c r="BQ769" s="25" t="s">
        <v>64</v>
      </c>
      <c r="BR769" s="27"/>
      <c r="BS769" s="27"/>
      <c r="BT769" s="27"/>
      <c r="BU769" s="27"/>
      <c r="BV769" s="25"/>
      <c r="BW769" s="25" t="s">
        <v>3823</v>
      </c>
      <c r="BX769" s="27"/>
      <c r="BY769" s="95" t="str">
        <f>IFERROR(
IF(OR(AZ769="anulado",AZ769="stand by"),CONCATENATE(AZ769,": ",AT769),
IF(OR(YEAR(BA769)=2022,YEAR(BA769)=2023),CONCATENATE("Se activó en ",YEAR(BA769)),
IF(AND(OR(AZ769="En proceso",AZ769="facturando"),AND(AV769="-",BA769="")),"Por revisar",
IF(BA769="",IF(AV769="NUEVAS",CONCATENATE("Estado: ",AZ769,", ",AV769),
IF(AX769=Meses!$A$3,"Por revisar",
IF(AT769="","Sin registro","En programación Frcst."))),"En programación")))),
"Error")</f>
        <v>anulado: Desistido</v>
      </c>
      <c r="BZ769" s="14" t="str">
        <f t="shared" si="33"/>
        <v/>
      </c>
      <c r="CA769" s="95" t="str">
        <f>IF(BY769="En programación Frcst.",VLOOKUP(AX769,Meses!$A$1:$H$14,3+HLOOKUP(Cronograma!AV769,Meses!$D$1:$G$2,2,FALSE),FALSE),
IF(BY769="En programación",BA769,""))</f>
        <v/>
      </c>
      <c r="CB769" s="95" t="str">
        <f t="shared" si="34"/>
        <v/>
      </c>
      <c r="CC769" s="91" t="str">
        <f>IFERROR(
(VLOOKUP(MONTH(CA769),Meses!$B$3:$C$14,2,FALSE)-DAY(CA769))/VLOOKUP(MONTH(CA769),Meses!$B$3:$C$14,2,FALSE)*CD769,
"")</f>
        <v/>
      </c>
      <c r="CD769" s="92">
        <f t="shared" si="35"/>
        <v>23680</v>
      </c>
    </row>
    <row r="770" spans="1:82" ht="47.4" thickBot="1" x14ac:dyDescent="0.6">
      <c r="A770" s="25" t="s">
        <v>1946</v>
      </c>
      <c r="B770" s="25" t="s">
        <v>1953</v>
      </c>
      <c r="C770" s="25" t="s">
        <v>1954</v>
      </c>
      <c r="D770" s="25" t="s">
        <v>53</v>
      </c>
      <c r="E770" s="26">
        <v>45138</v>
      </c>
      <c r="F770" s="26">
        <v>45163.400543981479</v>
      </c>
      <c r="G770" s="26">
        <v>45149</v>
      </c>
      <c r="H770" s="26">
        <v>45160</v>
      </c>
      <c r="I770" s="21">
        <v>45222</v>
      </c>
      <c r="J770" s="21">
        <v>45222</v>
      </c>
      <c r="K770" s="119" t="s">
        <v>4541</v>
      </c>
      <c r="L770" s="49">
        <v>2023092325</v>
      </c>
      <c r="M770" s="21">
        <v>45190</v>
      </c>
      <c r="N770" s="21">
        <v>45204</v>
      </c>
      <c r="O770" s="19" t="s">
        <v>54</v>
      </c>
      <c r="P770" s="19" t="s">
        <v>54</v>
      </c>
      <c r="Q770" s="49" t="s">
        <v>55</v>
      </c>
      <c r="R770" s="49">
        <v>899</v>
      </c>
      <c r="S770" s="19" t="s">
        <v>4613</v>
      </c>
      <c r="T770" s="19" t="s">
        <v>4613</v>
      </c>
      <c r="U770" s="19" t="e">
        <v>#NAME?</v>
      </c>
      <c r="V770" s="19" t="s">
        <v>56</v>
      </c>
      <c r="W770" s="19" t="s">
        <v>57</v>
      </c>
      <c r="X770" s="22">
        <v>0</v>
      </c>
      <c r="Y770" s="23">
        <v>7</v>
      </c>
      <c r="Z770" s="22">
        <v>0</v>
      </c>
      <c r="AA770" s="22">
        <v>0</v>
      </c>
      <c r="AB770" s="22">
        <v>0</v>
      </c>
      <c r="AC770" s="22">
        <v>0</v>
      </c>
      <c r="AD770" s="22">
        <v>0</v>
      </c>
      <c r="AE770" s="22">
        <v>0</v>
      </c>
      <c r="AF770" s="19" t="s">
        <v>58</v>
      </c>
      <c r="AG770" s="22">
        <v>0</v>
      </c>
      <c r="AH770" s="21">
        <v>45222</v>
      </c>
      <c r="AI770" s="19">
        <v>84</v>
      </c>
      <c r="AJ770" s="19">
        <v>11</v>
      </c>
      <c r="AK770" s="19">
        <v>62</v>
      </c>
      <c r="AL770" s="19" t="s">
        <v>15</v>
      </c>
      <c r="AM770" s="19" t="s">
        <v>4543</v>
      </c>
      <c r="AN770" s="19">
        <v>23</v>
      </c>
      <c r="AO770" s="22"/>
      <c r="AP770" s="19" t="s">
        <v>82</v>
      </c>
      <c r="AQ770" s="19" t="s">
        <v>82</v>
      </c>
      <c r="AR770" s="19" t="s">
        <v>60</v>
      </c>
      <c r="AS770" s="19" t="s">
        <v>55</v>
      </c>
      <c r="AT770" s="19" t="s">
        <v>61</v>
      </c>
      <c r="AU770" s="19" t="s">
        <v>62</v>
      </c>
      <c r="AV770" s="19" t="s">
        <v>63</v>
      </c>
      <c r="AW770" s="19" t="s">
        <v>63</v>
      </c>
      <c r="AX770" s="19" t="s">
        <v>63</v>
      </c>
      <c r="AY770" s="19" t="s">
        <v>64</v>
      </c>
      <c r="AZ770" s="19" t="s">
        <v>3822</v>
      </c>
      <c r="BA770" s="21">
        <v>45204</v>
      </c>
      <c r="BB770" s="19">
        <v>10</v>
      </c>
      <c r="BC770" s="19">
        <v>2023</v>
      </c>
      <c r="BD770" s="19" t="s">
        <v>63</v>
      </c>
      <c r="BE770" s="19" t="s">
        <v>63</v>
      </c>
      <c r="BF770" s="19" t="s">
        <v>63</v>
      </c>
      <c r="BG770" s="19" t="s">
        <v>64</v>
      </c>
      <c r="BH770" s="22" t="s">
        <v>4513</v>
      </c>
      <c r="BI770" s="22" t="s">
        <v>4513</v>
      </c>
      <c r="BJ770" s="22"/>
      <c r="BK770" s="22"/>
      <c r="BL770" s="19" t="s">
        <v>4513</v>
      </c>
      <c r="BM770" s="22" t="s">
        <v>4513</v>
      </c>
      <c r="BN770" s="22" t="s">
        <v>4513</v>
      </c>
      <c r="BO770" s="22"/>
      <c r="BP770" s="22"/>
      <c r="BQ770" s="19" t="s">
        <v>64</v>
      </c>
      <c r="BR770" s="22"/>
      <c r="BS770" s="22"/>
      <c r="BT770" s="19">
        <v>84</v>
      </c>
      <c r="BU770" s="22"/>
      <c r="BV770" s="19"/>
      <c r="BW770" s="19"/>
      <c r="BX770" s="19">
        <v>2023</v>
      </c>
      <c r="BY770" s="95" t="str">
        <f>IFERROR(
IF(OR(AZ770="anulado",AZ770="stand by"),CONCATENATE(AZ770,": ",AT770),
IF(OR(YEAR(BA770)=2022,YEAR(BA770)=2023),CONCATENATE("Se activó en ",YEAR(BA770)),
IF(AND(OR(AZ770="En proceso",AZ770="facturando"),AND(AV770="-",BA770="")),"Por revisar",
IF(BA770="",IF(AV770="NUEVAS",CONCATENATE("Estado: ",AZ770,", ",AV770),
IF(AX770=Meses!$A$3,"Por revisar",
IF(AT770="","Sin registro","En programación Frcst."))),"En programación")))),
"Error")</f>
        <v>Se activó en 2023</v>
      </c>
      <c r="BZ770" s="14" t="str">
        <f t="shared" si="33"/>
        <v/>
      </c>
      <c r="CA770" s="95" t="str">
        <f>IF(BY770="En programación Frcst.",VLOOKUP(AX770,Meses!$A$1:$H$14,3+HLOOKUP(Cronograma!AV770,Meses!$D$1:$G$2,2,FALSE),FALSE),
IF(BY770="En programación",BA770,""))</f>
        <v/>
      </c>
      <c r="CB770" s="95" t="str">
        <f t="shared" si="34"/>
        <v/>
      </c>
      <c r="CC770" s="91" t="str">
        <f>IFERROR(
(VLOOKUP(MONTH(CA770),Meses!$B$3:$C$14,2,FALSE)-DAY(CA770))/VLOOKUP(MONTH(CA770),Meses!$B$3:$C$14,2,FALSE)*CD770,
"")</f>
        <v/>
      </c>
      <c r="CD770" s="92">
        <f t="shared" si="35"/>
        <v>899</v>
      </c>
    </row>
    <row r="771" spans="1:82" ht="47.4" thickBot="1" x14ac:dyDescent="0.6">
      <c r="A771" s="19" t="s">
        <v>1946</v>
      </c>
      <c r="B771" s="19" t="s">
        <v>1955</v>
      </c>
      <c r="C771" s="19" t="s">
        <v>1956</v>
      </c>
      <c r="D771" s="19" t="s">
        <v>650</v>
      </c>
      <c r="E771" s="21">
        <v>45138</v>
      </c>
      <c r="F771" s="21">
        <v>45163.433483796303</v>
      </c>
      <c r="G771" s="21">
        <v>45149</v>
      </c>
      <c r="H771" s="21">
        <v>45160</v>
      </c>
      <c r="I771" s="22"/>
      <c r="J771" s="22"/>
      <c r="K771" s="22">
        <v>0</v>
      </c>
      <c r="L771" s="49">
        <v>2023093076</v>
      </c>
      <c r="M771" s="21">
        <v>45192</v>
      </c>
      <c r="N771" s="21">
        <v>45204</v>
      </c>
      <c r="O771" s="19" t="s">
        <v>54</v>
      </c>
      <c r="P771" s="19" t="s">
        <v>54</v>
      </c>
      <c r="Q771" s="49" t="s">
        <v>55</v>
      </c>
      <c r="R771" s="49">
        <v>985</v>
      </c>
      <c r="S771" s="25" t="s">
        <v>145</v>
      </c>
      <c r="T771" s="25" t="s">
        <v>145</v>
      </c>
      <c r="U771" s="25" t="e">
        <v>#NAME?</v>
      </c>
      <c r="V771" s="25" t="s">
        <v>56</v>
      </c>
      <c r="W771" s="25" t="s">
        <v>57</v>
      </c>
      <c r="X771" s="27">
        <v>0</v>
      </c>
      <c r="Y771" s="23">
        <v>7</v>
      </c>
      <c r="Z771" s="27">
        <v>0</v>
      </c>
      <c r="AA771" s="27">
        <v>0</v>
      </c>
      <c r="AB771" s="27">
        <v>0</v>
      </c>
      <c r="AC771" s="27">
        <v>0</v>
      </c>
      <c r="AD771" s="27">
        <v>0</v>
      </c>
      <c r="AE771" s="27">
        <v>0</v>
      </c>
      <c r="AF771" s="25" t="s">
        <v>58</v>
      </c>
      <c r="AG771" s="27">
        <v>0</v>
      </c>
      <c r="AH771" s="27">
        <v>0</v>
      </c>
      <c r="AI771" s="25">
        <v>-45138</v>
      </c>
      <c r="AJ771" s="25">
        <v>11</v>
      </c>
      <c r="AK771" s="25">
        <v>-45160</v>
      </c>
      <c r="AL771" s="25" t="s">
        <v>15</v>
      </c>
      <c r="AM771" s="27">
        <v>0</v>
      </c>
      <c r="AN771" s="27" t="s">
        <v>4513</v>
      </c>
      <c r="AO771" s="27"/>
      <c r="AP771" s="25" t="s">
        <v>82</v>
      </c>
      <c r="AQ771" s="25" t="s">
        <v>82</v>
      </c>
      <c r="AR771" s="25" t="s">
        <v>60</v>
      </c>
      <c r="AS771" s="25" t="s">
        <v>55</v>
      </c>
      <c r="AT771" s="25" t="s">
        <v>4583</v>
      </c>
      <c r="AU771" s="25" t="s">
        <v>62</v>
      </c>
      <c r="AV771" s="25" t="s">
        <v>63</v>
      </c>
      <c r="AW771" s="25" t="s">
        <v>63</v>
      </c>
      <c r="AX771" s="25" t="s">
        <v>63</v>
      </c>
      <c r="AY771" s="25" t="s">
        <v>64</v>
      </c>
      <c r="AZ771" s="25" t="s">
        <v>3822</v>
      </c>
      <c r="BA771" s="26">
        <v>45204</v>
      </c>
      <c r="BB771" s="25">
        <v>10</v>
      </c>
      <c r="BC771" s="25">
        <v>2023</v>
      </c>
      <c r="BD771" s="25" t="s">
        <v>2205</v>
      </c>
      <c r="BE771" s="25" t="s">
        <v>660</v>
      </c>
      <c r="BF771" s="25" t="s">
        <v>2204</v>
      </c>
      <c r="BG771" s="25" t="s">
        <v>55</v>
      </c>
      <c r="BH771" s="25" t="s">
        <v>4513</v>
      </c>
      <c r="BI771" s="27" t="s">
        <v>4513</v>
      </c>
      <c r="BJ771" s="27"/>
      <c r="BK771" s="27"/>
      <c r="BL771" s="25" t="s">
        <v>4513</v>
      </c>
      <c r="BM771" s="36" t="s">
        <v>4513</v>
      </c>
      <c r="BN771" s="27" t="s">
        <v>4513</v>
      </c>
      <c r="BO771" s="27"/>
      <c r="BP771" s="27"/>
      <c r="BQ771" s="25" t="s">
        <v>64</v>
      </c>
      <c r="BR771" s="27"/>
      <c r="BS771" s="27"/>
      <c r="BT771" s="27"/>
      <c r="BU771" s="25">
        <v>184</v>
      </c>
      <c r="BV771" s="25" t="s">
        <v>4695</v>
      </c>
      <c r="BW771" s="25" t="s">
        <v>3869</v>
      </c>
      <c r="BX771" s="27"/>
      <c r="BY771" s="95" t="str">
        <f>IFERROR(
IF(OR(AZ771="anulado",AZ771="stand by"),CONCATENATE(AZ771,": ",AT771),
IF(OR(YEAR(BA771)=2022,YEAR(BA771)=2023),CONCATENATE("Se activó en ",YEAR(BA771)),
IF(AND(OR(AZ771="En proceso",AZ771="facturando"),AND(AV771="-",BA771="")),"Por revisar",
IF(BA771="",IF(AV771="NUEVAS",CONCATENATE("Estado: ",AZ771,", ",AV771),
IF(AX771=Meses!$A$3,"Por revisar",
IF(AT771="","Sin registro","En programación Frcst."))),"En programación")))),
"Error")</f>
        <v>Se activó en 2023</v>
      </c>
      <c r="BZ771" s="14" t="str">
        <f t="shared" ref="BZ771:BZ834" si="36">IF(BY771="Por revisar",CONCATENATE("programación de act. ",AY771,", estado: ",AZ771,", Comercializador: ",O771,", Etapa: ",AT771),"")</f>
        <v/>
      </c>
      <c r="CA771" s="95" t="str">
        <f>IF(BY771="En programación Frcst.",VLOOKUP(AX771,Meses!$A$1:$H$14,3+HLOOKUP(Cronograma!AV771,Meses!$D$1:$G$2,2,FALSE),FALSE),
IF(BY771="En programación",BA771,""))</f>
        <v/>
      </c>
      <c r="CB771" s="95" t="str">
        <f t="shared" ref="CB771:CB834" si="37">IFERROR(CONCATENATE(YEAR(CA771),"/",MONTH(CA771)),"")</f>
        <v/>
      </c>
      <c r="CC771" s="91" t="str">
        <f>IFERROR(
(VLOOKUP(MONTH(CA771),Meses!$B$3:$C$14,2,FALSE)-DAY(CA771))/VLOOKUP(MONTH(CA771),Meses!$B$3:$C$14,2,FALSE)*CD771,
"")</f>
        <v/>
      </c>
      <c r="CD771" s="92">
        <f t="shared" ref="CD771:CD834" si="38">R771</f>
        <v>985</v>
      </c>
    </row>
    <row r="772" spans="1:82" ht="47.4" thickBot="1" x14ac:dyDescent="0.6">
      <c r="A772" s="25" t="s">
        <v>1946</v>
      </c>
      <c r="B772" s="25" t="s">
        <v>1957</v>
      </c>
      <c r="C772" s="25" t="s">
        <v>1958</v>
      </c>
      <c r="D772" s="25" t="s">
        <v>53</v>
      </c>
      <c r="E772" s="26">
        <v>45138</v>
      </c>
      <c r="F772" s="26">
        <v>45163.420173611114</v>
      </c>
      <c r="G772" s="26">
        <v>45149</v>
      </c>
      <c r="H772" s="26">
        <v>45160</v>
      </c>
      <c r="I772" s="21">
        <v>45214</v>
      </c>
      <c r="J772" s="21">
        <v>45214</v>
      </c>
      <c r="K772" s="119" t="s">
        <v>4541</v>
      </c>
      <c r="L772" s="49">
        <v>2023092866</v>
      </c>
      <c r="M772" s="21">
        <v>45192</v>
      </c>
      <c r="N772" s="21">
        <v>45204</v>
      </c>
      <c r="O772" s="19" t="s">
        <v>54</v>
      </c>
      <c r="P772" s="19" t="s">
        <v>54</v>
      </c>
      <c r="Q772" s="49" t="s">
        <v>55</v>
      </c>
      <c r="R772" s="49">
        <v>5413</v>
      </c>
      <c r="S772" s="19" t="s">
        <v>4590</v>
      </c>
      <c r="T772" s="19" t="s">
        <v>4590</v>
      </c>
      <c r="U772" s="19" t="e">
        <v>#NAME?</v>
      </c>
      <c r="V772" s="19" t="s">
        <v>56</v>
      </c>
      <c r="W772" s="19" t="s">
        <v>57</v>
      </c>
      <c r="X772" s="22">
        <v>0</v>
      </c>
      <c r="Y772" s="23">
        <v>7</v>
      </c>
      <c r="Z772" s="22">
        <v>0</v>
      </c>
      <c r="AA772" s="22">
        <v>0</v>
      </c>
      <c r="AB772" s="22">
        <v>0</v>
      </c>
      <c r="AC772" s="22">
        <v>0</v>
      </c>
      <c r="AD772" s="22">
        <v>0</v>
      </c>
      <c r="AE772" s="22">
        <v>0</v>
      </c>
      <c r="AF772" s="19" t="s">
        <v>58</v>
      </c>
      <c r="AG772" s="22">
        <v>0</v>
      </c>
      <c r="AH772" s="21">
        <v>45214</v>
      </c>
      <c r="AI772" s="19">
        <v>76</v>
      </c>
      <c r="AJ772" s="19">
        <v>11</v>
      </c>
      <c r="AK772" s="19">
        <v>54</v>
      </c>
      <c r="AL772" s="19" t="s">
        <v>15</v>
      </c>
      <c r="AM772" s="19" t="s">
        <v>4543</v>
      </c>
      <c r="AN772" s="19">
        <v>15</v>
      </c>
      <c r="AO772" s="22"/>
      <c r="AP772" s="19" t="s">
        <v>82</v>
      </c>
      <c r="AQ772" s="19" t="s">
        <v>82</v>
      </c>
      <c r="AR772" s="19" t="s">
        <v>60</v>
      </c>
      <c r="AS772" s="19" t="s">
        <v>55</v>
      </c>
      <c r="AT772" s="19" t="s">
        <v>61</v>
      </c>
      <c r="AU772" s="19" t="s">
        <v>62</v>
      </c>
      <c r="AV772" s="19" t="s">
        <v>63</v>
      </c>
      <c r="AW772" s="19" t="s">
        <v>63</v>
      </c>
      <c r="AX772" s="19" t="s">
        <v>63</v>
      </c>
      <c r="AY772" s="19" t="s">
        <v>64</v>
      </c>
      <c r="AZ772" s="19" t="s">
        <v>3822</v>
      </c>
      <c r="BA772" s="21">
        <v>45204</v>
      </c>
      <c r="BB772" s="19">
        <v>10</v>
      </c>
      <c r="BC772" s="19">
        <v>2023</v>
      </c>
      <c r="BD772" s="19" t="s">
        <v>63</v>
      </c>
      <c r="BE772" s="19" t="s">
        <v>63</v>
      </c>
      <c r="BF772" s="19" t="s">
        <v>63</v>
      </c>
      <c r="BG772" s="19" t="s">
        <v>64</v>
      </c>
      <c r="BH772" s="22" t="s">
        <v>4513</v>
      </c>
      <c r="BI772" s="22" t="s">
        <v>4513</v>
      </c>
      <c r="BJ772" s="22"/>
      <c r="BK772" s="22"/>
      <c r="BL772" s="19" t="s">
        <v>4513</v>
      </c>
      <c r="BM772" s="22" t="s">
        <v>4513</v>
      </c>
      <c r="BN772" s="22" t="s">
        <v>4513</v>
      </c>
      <c r="BO772" s="22"/>
      <c r="BP772" s="22"/>
      <c r="BQ772" s="19" t="s">
        <v>64</v>
      </c>
      <c r="BR772" s="22"/>
      <c r="BS772" s="22"/>
      <c r="BT772" s="19">
        <v>76</v>
      </c>
      <c r="BU772" s="22"/>
      <c r="BV772" s="19"/>
      <c r="BW772" s="19"/>
      <c r="BX772" s="19">
        <v>2023</v>
      </c>
      <c r="BY772" s="95" t="str">
        <f>IFERROR(
IF(OR(AZ772="anulado",AZ772="stand by"),CONCATENATE(AZ772,": ",AT772),
IF(OR(YEAR(BA772)=2022,YEAR(BA772)=2023),CONCATENATE("Se activó en ",YEAR(BA772)),
IF(AND(OR(AZ772="En proceso",AZ772="facturando"),AND(AV772="-",BA772="")),"Por revisar",
IF(BA772="",IF(AV772="NUEVAS",CONCATENATE("Estado: ",AZ772,", ",AV772),
IF(AX772=Meses!$A$3,"Por revisar",
IF(AT772="","Sin registro","En programación Frcst."))),"En programación")))),
"Error")</f>
        <v>Se activó en 2023</v>
      </c>
      <c r="BZ772" s="14" t="str">
        <f t="shared" si="36"/>
        <v/>
      </c>
      <c r="CA772" s="95" t="str">
        <f>IF(BY772="En programación Frcst.",VLOOKUP(AX772,Meses!$A$1:$H$14,3+HLOOKUP(Cronograma!AV772,Meses!$D$1:$G$2,2,FALSE),FALSE),
IF(BY772="En programación",BA772,""))</f>
        <v/>
      </c>
      <c r="CB772" s="95" t="str">
        <f t="shared" si="37"/>
        <v/>
      </c>
      <c r="CC772" s="91" t="str">
        <f>IFERROR(
(VLOOKUP(MONTH(CA772),Meses!$B$3:$C$14,2,FALSE)-DAY(CA772))/VLOOKUP(MONTH(CA772),Meses!$B$3:$C$14,2,FALSE)*CD772,
"")</f>
        <v/>
      </c>
      <c r="CD772" s="92">
        <f t="shared" si="38"/>
        <v>5413</v>
      </c>
    </row>
    <row r="773" spans="1:82" ht="47.4" thickBot="1" x14ac:dyDescent="0.6">
      <c r="A773" s="19" t="s">
        <v>1946</v>
      </c>
      <c r="B773" s="19" t="s">
        <v>1959</v>
      </c>
      <c r="C773" s="19" t="s">
        <v>1960</v>
      </c>
      <c r="D773" s="19" t="s">
        <v>650</v>
      </c>
      <c r="E773" s="21">
        <v>45138</v>
      </c>
      <c r="F773" s="21">
        <v>45163.415451388893</v>
      </c>
      <c r="G773" s="21">
        <v>45149</v>
      </c>
      <c r="H773" s="21">
        <v>45160</v>
      </c>
      <c r="I773" s="22"/>
      <c r="J773" s="22"/>
      <c r="K773" s="22">
        <v>0</v>
      </c>
      <c r="L773" s="49">
        <v>2023092751</v>
      </c>
      <c r="M773" s="21">
        <v>45190</v>
      </c>
      <c r="N773" s="21">
        <v>45204</v>
      </c>
      <c r="O773" s="19" t="s">
        <v>54</v>
      </c>
      <c r="P773" s="19" t="s">
        <v>54</v>
      </c>
      <c r="Q773" s="49" t="s">
        <v>55</v>
      </c>
      <c r="R773" s="49">
        <v>88000</v>
      </c>
      <c r="S773" s="25" t="s">
        <v>145</v>
      </c>
      <c r="T773" s="25" t="s">
        <v>145</v>
      </c>
      <c r="U773" s="25" t="e">
        <v>#NAME?</v>
      </c>
      <c r="V773" s="25" t="s">
        <v>56</v>
      </c>
      <c r="W773" s="25" t="s">
        <v>57</v>
      </c>
      <c r="X773" s="27">
        <v>0</v>
      </c>
      <c r="Y773" s="23">
        <v>7</v>
      </c>
      <c r="Z773" s="27">
        <v>0</v>
      </c>
      <c r="AA773" s="27">
        <v>0</v>
      </c>
      <c r="AB773" s="27">
        <v>0</v>
      </c>
      <c r="AC773" s="27">
        <v>0</v>
      </c>
      <c r="AD773" s="27">
        <v>0</v>
      </c>
      <c r="AE773" s="27">
        <v>0</v>
      </c>
      <c r="AF773" s="25" t="s">
        <v>58</v>
      </c>
      <c r="AG773" s="27">
        <v>0</v>
      </c>
      <c r="AH773" s="27">
        <v>0</v>
      </c>
      <c r="AI773" s="25">
        <v>-45138</v>
      </c>
      <c r="AJ773" s="25">
        <v>11</v>
      </c>
      <c r="AK773" s="25">
        <v>-45160</v>
      </c>
      <c r="AL773" s="25" t="s">
        <v>15</v>
      </c>
      <c r="AM773" s="27">
        <v>0</v>
      </c>
      <c r="AN773" s="27" t="s">
        <v>4513</v>
      </c>
      <c r="AO773" s="27"/>
      <c r="AP773" s="25" t="s">
        <v>82</v>
      </c>
      <c r="AQ773" s="25" t="s">
        <v>82</v>
      </c>
      <c r="AR773" s="25" t="s">
        <v>160</v>
      </c>
      <c r="AS773" s="25" t="s">
        <v>55</v>
      </c>
      <c r="AT773" s="25" t="s">
        <v>4583</v>
      </c>
      <c r="AU773" s="25" t="s">
        <v>62</v>
      </c>
      <c r="AV773" s="25" t="s">
        <v>63</v>
      </c>
      <c r="AW773" s="25" t="s">
        <v>63</v>
      </c>
      <c r="AX773" s="25" t="s">
        <v>63</v>
      </c>
      <c r="AY773" s="25" t="s">
        <v>64</v>
      </c>
      <c r="AZ773" s="25" t="s">
        <v>3822</v>
      </c>
      <c r="BA773" s="26">
        <v>45204</v>
      </c>
      <c r="BB773" s="25">
        <v>10</v>
      </c>
      <c r="BC773" s="25">
        <v>2023</v>
      </c>
      <c r="BD773" s="25" t="s">
        <v>2205</v>
      </c>
      <c r="BE773" s="25" t="s">
        <v>660</v>
      </c>
      <c r="BF773" s="25" t="s">
        <v>2204</v>
      </c>
      <c r="BG773" s="25" t="s">
        <v>55</v>
      </c>
      <c r="BH773" s="25" t="s">
        <v>4513</v>
      </c>
      <c r="BI773" s="27" t="s">
        <v>4513</v>
      </c>
      <c r="BJ773" s="27"/>
      <c r="BK773" s="27"/>
      <c r="BL773" s="25" t="s">
        <v>4513</v>
      </c>
      <c r="BM773" s="36" t="s">
        <v>4513</v>
      </c>
      <c r="BN773" s="27" t="s">
        <v>4513</v>
      </c>
      <c r="BO773" s="27"/>
      <c r="BP773" s="27"/>
      <c r="BQ773" s="25" t="s">
        <v>64</v>
      </c>
      <c r="BR773" s="27"/>
      <c r="BS773" s="27"/>
      <c r="BT773" s="27"/>
      <c r="BU773" s="25">
        <v>184</v>
      </c>
      <c r="BV773" s="25" t="s">
        <v>4695</v>
      </c>
      <c r="BW773" s="25" t="s">
        <v>3869</v>
      </c>
      <c r="BX773" s="27"/>
      <c r="BY773" s="95" t="str">
        <f>IFERROR(
IF(OR(AZ773="anulado",AZ773="stand by"),CONCATENATE(AZ773,": ",AT773),
IF(OR(YEAR(BA773)=2022,YEAR(BA773)=2023),CONCATENATE("Se activó en ",YEAR(BA773)),
IF(AND(OR(AZ773="En proceso",AZ773="facturando"),AND(AV773="-",BA773="")),"Por revisar",
IF(BA773="",IF(AV773="NUEVAS",CONCATENATE("Estado: ",AZ773,", ",AV773),
IF(AX773=Meses!$A$3,"Por revisar",
IF(AT773="","Sin registro","En programación Frcst."))),"En programación")))),
"Error")</f>
        <v>Se activó en 2023</v>
      </c>
      <c r="BZ773" s="14" t="str">
        <f t="shared" si="36"/>
        <v/>
      </c>
      <c r="CA773" s="95" t="str">
        <f>IF(BY773="En programación Frcst.",VLOOKUP(AX773,Meses!$A$1:$H$14,3+HLOOKUP(Cronograma!AV773,Meses!$D$1:$G$2,2,FALSE),FALSE),
IF(BY773="En programación",BA773,""))</f>
        <v/>
      </c>
      <c r="CB773" s="95" t="str">
        <f t="shared" si="37"/>
        <v/>
      </c>
      <c r="CC773" s="91" t="str">
        <f>IFERROR(
(VLOOKUP(MONTH(CA773),Meses!$B$3:$C$14,2,FALSE)-DAY(CA773))/VLOOKUP(MONTH(CA773),Meses!$B$3:$C$14,2,FALSE)*CD773,
"")</f>
        <v/>
      </c>
      <c r="CD773" s="92">
        <f t="shared" si="38"/>
        <v>88000</v>
      </c>
    </row>
    <row r="774" spans="1:82" ht="47.4" thickBot="1" x14ac:dyDescent="0.6">
      <c r="A774" s="25" t="s">
        <v>1946</v>
      </c>
      <c r="B774" s="25" t="s">
        <v>1961</v>
      </c>
      <c r="C774" s="25" t="s">
        <v>1962</v>
      </c>
      <c r="D774" s="25" t="s">
        <v>53</v>
      </c>
      <c r="E774" s="26">
        <v>45138</v>
      </c>
      <c r="F774" s="26">
        <v>45163.407037037039</v>
      </c>
      <c r="G774" s="26">
        <v>45149</v>
      </c>
      <c r="H774" s="26">
        <v>45160</v>
      </c>
      <c r="I774" s="21">
        <v>45207</v>
      </c>
      <c r="J774" s="21">
        <v>45207</v>
      </c>
      <c r="K774" s="119" t="s">
        <v>4541</v>
      </c>
      <c r="L774" s="49">
        <v>2023092855</v>
      </c>
      <c r="M774" s="21">
        <v>45190</v>
      </c>
      <c r="N774" s="21">
        <v>45204</v>
      </c>
      <c r="O774" s="19" t="s">
        <v>54</v>
      </c>
      <c r="P774" s="19" t="s">
        <v>54</v>
      </c>
      <c r="Q774" s="49" t="s">
        <v>55</v>
      </c>
      <c r="R774" s="49">
        <v>1865</v>
      </c>
      <c r="S774" s="19" t="s">
        <v>4542</v>
      </c>
      <c r="T774" s="19" t="s">
        <v>4542</v>
      </c>
      <c r="U774" s="19" t="e">
        <v>#NAME?</v>
      </c>
      <c r="V774" s="19" t="s">
        <v>56</v>
      </c>
      <c r="W774" s="19" t="s">
        <v>57</v>
      </c>
      <c r="X774" s="22">
        <v>0</v>
      </c>
      <c r="Y774" s="23">
        <v>7</v>
      </c>
      <c r="Z774" s="22">
        <v>0</v>
      </c>
      <c r="AA774" s="22">
        <v>0</v>
      </c>
      <c r="AB774" s="22">
        <v>0</v>
      </c>
      <c r="AC774" s="22">
        <v>0</v>
      </c>
      <c r="AD774" s="22">
        <v>0</v>
      </c>
      <c r="AE774" s="22">
        <v>0</v>
      </c>
      <c r="AF774" s="19" t="s">
        <v>58</v>
      </c>
      <c r="AG774" s="22">
        <v>0</v>
      </c>
      <c r="AH774" s="21">
        <v>45207</v>
      </c>
      <c r="AI774" s="19">
        <v>69</v>
      </c>
      <c r="AJ774" s="19">
        <v>11</v>
      </c>
      <c r="AK774" s="19">
        <v>47</v>
      </c>
      <c r="AL774" s="19" t="s">
        <v>15</v>
      </c>
      <c r="AM774" s="19" t="s">
        <v>4543</v>
      </c>
      <c r="AN774" s="19">
        <v>8</v>
      </c>
      <c r="AO774" s="22"/>
      <c r="AP774" s="19" t="s">
        <v>82</v>
      </c>
      <c r="AQ774" s="19" t="s">
        <v>82</v>
      </c>
      <c r="AR774" s="19" t="s">
        <v>60</v>
      </c>
      <c r="AS774" s="19" t="s">
        <v>55</v>
      </c>
      <c r="AT774" s="19" t="s">
        <v>61</v>
      </c>
      <c r="AU774" s="19" t="s">
        <v>62</v>
      </c>
      <c r="AV774" s="19" t="s">
        <v>63</v>
      </c>
      <c r="AW774" s="19" t="s">
        <v>63</v>
      </c>
      <c r="AX774" s="19" t="s">
        <v>63</v>
      </c>
      <c r="AY774" s="19" t="s">
        <v>64</v>
      </c>
      <c r="AZ774" s="19" t="s">
        <v>3822</v>
      </c>
      <c r="BA774" s="21">
        <v>45204</v>
      </c>
      <c r="BB774" s="19">
        <v>10</v>
      </c>
      <c r="BC774" s="19">
        <v>2023</v>
      </c>
      <c r="BD774" s="19" t="s">
        <v>63</v>
      </c>
      <c r="BE774" s="19" t="s">
        <v>63</v>
      </c>
      <c r="BF774" s="19" t="s">
        <v>63</v>
      </c>
      <c r="BG774" s="19" t="s">
        <v>64</v>
      </c>
      <c r="BH774" s="22" t="s">
        <v>4513</v>
      </c>
      <c r="BI774" s="22" t="s">
        <v>4513</v>
      </c>
      <c r="BJ774" s="22"/>
      <c r="BK774" s="22"/>
      <c r="BL774" s="19" t="s">
        <v>4513</v>
      </c>
      <c r="BM774" s="22" t="s">
        <v>4513</v>
      </c>
      <c r="BN774" s="22" t="s">
        <v>4513</v>
      </c>
      <c r="BO774" s="22"/>
      <c r="BP774" s="22"/>
      <c r="BQ774" s="19" t="s">
        <v>64</v>
      </c>
      <c r="BR774" s="22"/>
      <c r="BS774" s="22"/>
      <c r="BT774" s="19">
        <v>69</v>
      </c>
      <c r="BU774" s="22"/>
      <c r="BV774" s="19"/>
      <c r="BW774" s="19"/>
      <c r="BX774" s="19">
        <v>2023</v>
      </c>
      <c r="BY774" s="95" t="str">
        <f>IFERROR(
IF(OR(AZ774="anulado",AZ774="stand by"),CONCATENATE(AZ774,": ",AT774),
IF(OR(YEAR(BA774)=2022,YEAR(BA774)=2023),CONCATENATE("Se activó en ",YEAR(BA774)),
IF(AND(OR(AZ774="En proceso",AZ774="facturando"),AND(AV774="-",BA774="")),"Por revisar",
IF(BA774="",IF(AV774="NUEVAS",CONCATENATE("Estado: ",AZ774,", ",AV774),
IF(AX774=Meses!$A$3,"Por revisar",
IF(AT774="","Sin registro","En programación Frcst."))),"En programación")))),
"Error")</f>
        <v>Se activó en 2023</v>
      </c>
      <c r="BZ774" s="14" t="str">
        <f t="shared" si="36"/>
        <v/>
      </c>
      <c r="CA774" s="95" t="str">
        <f>IF(BY774="En programación Frcst.",VLOOKUP(AX774,Meses!$A$1:$H$14,3+HLOOKUP(Cronograma!AV774,Meses!$D$1:$G$2,2,FALSE),FALSE),
IF(BY774="En programación",BA774,""))</f>
        <v/>
      </c>
      <c r="CB774" s="95" t="str">
        <f t="shared" si="37"/>
        <v/>
      </c>
      <c r="CC774" s="91" t="str">
        <f>IFERROR(
(VLOOKUP(MONTH(CA774),Meses!$B$3:$C$14,2,FALSE)-DAY(CA774))/VLOOKUP(MONTH(CA774),Meses!$B$3:$C$14,2,FALSE)*CD774,
"")</f>
        <v/>
      </c>
      <c r="CD774" s="92">
        <f t="shared" si="38"/>
        <v>1865</v>
      </c>
    </row>
    <row r="775" spans="1:82" ht="47.4" thickBot="1" x14ac:dyDescent="0.6">
      <c r="A775" s="19" t="s">
        <v>1946</v>
      </c>
      <c r="B775" s="19" t="s">
        <v>1963</v>
      </c>
      <c r="C775" s="31" t="s">
        <v>1964</v>
      </c>
      <c r="D775" s="31" t="s">
        <v>345</v>
      </c>
      <c r="E775" s="21">
        <v>45138</v>
      </c>
      <c r="F775" s="21">
        <v>45163.421111111107</v>
      </c>
      <c r="G775" s="21">
        <v>45149</v>
      </c>
      <c r="H775" s="21">
        <v>45160</v>
      </c>
      <c r="I775" s="22"/>
      <c r="J775" s="22"/>
      <c r="K775" s="22">
        <v>0</v>
      </c>
      <c r="L775" s="49">
        <v>2023092867</v>
      </c>
      <c r="M775" s="21">
        <v>45192</v>
      </c>
      <c r="N775" s="21">
        <v>45204</v>
      </c>
      <c r="O775" s="19" t="s">
        <v>54</v>
      </c>
      <c r="P775" s="19" t="s">
        <v>54</v>
      </c>
      <c r="Q775" s="49" t="s">
        <v>55</v>
      </c>
      <c r="R775" s="49">
        <v>18240</v>
      </c>
      <c r="S775" s="25" t="s">
        <v>145</v>
      </c>
      <c r="T775" s="25" t="s">
        <v>145</v>
      </c>
      <c r="U775" s="25" t="e">
        <v>#NAME?</v>
      </c>
      <c r="V775" s="25" t="s">
        <v>56</v>
      </c>
      <c r="W775" s="25" t="s">
        <v>57</v>
      </c>
      <c r="X775" s="27">
        <v>0</v>
      </c>
      <c r="Y775" s="23">
        <v>7</v>
      </c>
      <c r="Z775" s="27">
        <v>0</v>
      </c>
      <c r="AA775" s="27">
        <v>0</v>
      </c>
      <c r="AB775" s="27">
        <v>0</v>
      </c>
      <c r="AC775" s="27">
        <v>0</v>
      </c>
      <c r="AD775" s="27">
        <v>0</v>
      </c>
      <c r="AE775" s="27">
        <v>0</v>
      </c>
      <c r="AF775" s="25" t="s">
        <v>58</v>
      </c>
      <c r="AG775" s="27">
        <v>0</v>
      </c>
      <c r="AH775" s="27">
        <v>0</v>
      </c>
      <c r="AI775" s="25">
        <v>-45138</v>
      </c>
      <c r="AJ775" s="25">
        <v>11</v>
      </c>
      <c r="AK775" s="25">
        <v>-45160</v>
      </c>
      <c r="AL775" s="25" t="s">
        <v>15</v>
      </c>
      <c r="AM775" s="27">
        <v>0</v>
      </c>
      <c r="AN775" s="27" t="s">
        <v>4513</v>
      </c>
      <c r="AO775" s="27"/>
      <c r="AP775" s="25" t="s">
        <v>82</v>
      </c>
      <c r="AQ775" s="25" t="s">
        <v>82</v>
      </c>
      <c r="AR775" s="25" t="s">
        <v>237</v>
      </c>
      <c r="AS775" s="25" t="s">
        <v>55</v>
      </c>
      <c r="AT775" s="25" t="s">
        <v>347</v>
      </c>
      <c r="AU775" s="25" t="s">
        <v>62</v>
      </c>
      <c r="AV775" s="25" t="s">
        <v>63</v>
      </c>
      <c r="AW775" s="25" t="s">
        <v>63</v>
      </c>
      <c r="AX775" s="25" t="s">
        <v>63</v>
      </c>
      <c r="AY775" s="25" t="s">
        <v>64</v>
      </c>
      <c r="AZ775" s="25" t="s">
        <v>3827</v>
      </c>
      <c r="BA775" s="26">
        <v>45204</v>
      </c>
      <c r="BB775" s="25">
        <v>10</v>
      </c>
      <c r="BC775" s="25">
        <v>2023</v>
      </c>
      <c r="BD775" s="25" t="s">
        <v>63</v>
      </c>
      <c r="BE775" s="25" t="s">
        <v>63</v>
      </c>
      <c r="BF775" s="25" t="s">
        <v>63</v>
      </c>
      <c r="BG775" s="25" t="s">
        <v>64</v>
      </c>
      <c r="BH775" s="25" t="s">
        <v>4513</v>
      </c>
      <c r="BI775" s="27" t="s">
        <v>4513</v>
      </c>
      <c r="BJ775" s="27"/>
      <c r="BK775" s="27"/>
      <c r="BL775" s="25" t="s">
        <v>4513</v>
      </c>
      <c r="BM775" s="36" t="s">
        <v>4513</v>
      </c>
      <c r="BN775" s="27" t="s">
        <v>4513</v>
      </c>
      <c r="BO775" s="25" t="s">
        <v>3888</v>
      </c>
      <c r="BP775" s="27"/>
      <c r="BQ775" s="25" t="s">
        <v>64</v>
      </c>
      <c r="BR775" s="27"/>
      <c r="BS775" s="27"/>
      <c r="BT775" s="27"/>
      <c r="BU775" s="27"/>
      <c r="BV775" s="25"/>
      <c r="BW775" s="25" t="s">
        <v>3823</v>
      </c>
      <c r="BX775" s="27"/>
      <c r="BY775" s="95" t="str">
        <f>IFERROR(
IF(OR(AZ775="anulado",AZ775="stand by"),CONCATENATE(AZ775,": ",AT775),
IF(OR(YEAR(BA775)=2022,YEAR(BA775)=2023),CONCATENATE("Se activó en ",YEAR(BA775)),
IF(AND(OR(AZ775="En proceso",AZ775="facturando"),AND(AV775="-",BA775="")),"Por revisar",
IF(BA775="",IF(AV775="NUEVAS",CONCATENATE("Estado: ",AZ775,", ",AV775),
IF(AX775=Meses!$A$3,"Por revisar",
IF(AT775="","Sin registro","En programación Frcst."))),"En programación")))),
"Error")</f>
        <v>anulado: Desistido</v>
      </c>
      <c r="BZ775" s="14" t="str">
        <f t="shared" si="36"/>
        <v/>
      </c>
      <c r="CA775" s="95" t="str">
        <f>IF(BY775="En programación Frcst.",VLOOKUP(AX775,Meses!$A$1:$H$14,3+HLOOKUP(Cronograma!AV775,Meses!$D$1:$G$2,2,FALSE),FALSE),
IF(BY775="En programación",BA775,""))</f>
        <v/>
      </c>
      <c r="CB775" s="95" t="str">
        <f t="shared" si="37"/>
        <v/>
      </c>
      <c r="CC775" s="91" t="str">
        <f>IFERROR(
(VLOOKUP(MONTH(CA775),Meses!$B$3:$C$14,2,FALSE)-DAY(CA775))/VLOOKUP(MONTH(CA775),Meses!$B$3:$C$14,2,FALSE)*CD775,
"")</f>
        <v/>
      </c>
      <c r="CD775" s="92">
        <f t="shared" si="38"/>
        <v>18240</v>
      </c>
    </row>
    <row r="776" spans="1:82" ht="31.8" thickBot="1" x14ac:dyDescent="0.6">
      <c r="A776" s="25" t="s">
        <v>1946</v>
      </c>
      <c r="B776" s="25" t="s">
        <v>1965</v>
      </c>
      <c r="C776" s="25" t="s">
        <v>1966</v>
      </c>
      <c r="D776" s="25" t="s">
        <v>53</v>
      </c>
      <c r="E776" s="26">
        <v>45138</v>
      </c>
      <c r="F776" s="26">
        <v>45163.403645833343</v>
      </c>
      <c r="G776" s="26">
        <v>45149</v>
      </c>
      <c r="H776" s="26">
        <v>45160</v>
      </c>
      <c r="I776" s="21">
        <v>45207</v>
      </c>
      <c r="J776" s="21">
        <v>45207</v>
      </c>
      <c r="K776" s="119" t="s">
        <v>4541</v>
      </c>
      <c r="L776" s="49">
        <v>2023092561</v>
      </c>
      <c r="M776" s="21">
        <v>45190</v>
      </c>
      <c r="N776" s="21">
        <v>45204</v>
      </c>
      <c r="O776" s="19" t="s">
        <v>54</v>
      </c>
      <c r="P776" s="19" t="s">
        <v>54</v>
      </c>
      <c r="Q776" s="49" t="s">
        <v>55</v>
      </c>
      <c r="R776" s="49">
        <v>2508</v>
      </c>
      <c r="S776" s="19" t="s">
        <v>4542</v>
      </c>
      <c r="T776" s="19" t="s">
        <v>4542</v>
      </c>
      <c r="U776" s="19" t="e">
        <v>#NAME?</v>
      </c>
      <c r="V776" s="19" t="s">
        <v>56</v>
      </c>
      <c r="W776" s="19" t="s">
        <v>57</v>
      </c>
      <c r="X776" s="22">
        <v>0</v>
      </c>
      <c r="Y776" s="23">
        <v>7</v>
      </c>
      <c r="Z776" s="22">
        <v>0</v>
      </c>
      <c r="AA776" s="22">
        <v>0</v>
      </c>
      <c r="AB776" s="22">
        <v>0</v>
      </c>
      <c r="AC776" s="22">
        <v>0</v>
      </c>
      <c r="AD776" s="22">
        <v>0</v>
      </c>
      <c r="AE776" s="22">
        <v>0</v>
      </c>
      <c r="AF776" s="19" t="s">
        <v>58</v>
      </c>
      <c r="AG776" s="22">
        <v>0</v>
      </c>
      <c r="AH776" s="21">
        <v>45207</v>
      </c>
      <c r="AI776" s="19">
        <v>69</v>
      </c>
      <c r="AJ776" s="19">
        <v>11</v>
      </c>
      <c r="AK776" s="19">
        <v>47</v>
      </c>
      <c r="AL776" s="19" t="s">
        <v>15</v>
      </c>
      <c r="AM776" s="19" t="s">
        <v>4543</v>
      </c>
      <c r="AN776" s="19">
        <v>8</v>
      </c>
      <c r="AO776" s="22"/>
      <c r="AP776" s="19" t="s">
        <v>82</v>
      </c>
      <c r="AQ776" s="19" t="s">
        <v>82</v>
      </c>
      <c r="AR776" s="19" t="s">
        <v>60</v>
      </c>
      <c r="AS776" s="19" t="s">
        <v>55</v>
      </c>
      <c r="AT776" s="19" t="s">
        <v>61</v>
      </c>
      <c r="AU776" s="19" t="s">
        <v>62</v>
      </c>
      <c r="AV776" s="19" t="s">
        <v>63</v>
      </c>
      <c r="AW776" s="19" t="s">
        <v>63</v>
      </c>
      <c r="AX776" s="19" t="s">
        <v>63</v>
      </c>
      <c r="AY776" s="19" t="s">
        <v>64</v>
      </c>
      <c r="AZ776" s="19" t="s">
        <v>3822</v>
      </c>
      <c r="BA776" s="21">
        <v>45204</v>
      </c>
      <c r="BB776" s="19">
        <v>10</v>
      </c>
      <c r="BC776" s="19">
        <v>2023</v>
      </c>
      <c r="BD776" s="19" t="s">
        <v>63</v>
      </c>
      <c r="BE776" s="19" t="s">
        <v>63</v>
      </c>
      <c r="BF776" s="19" t="s">
        <v>63</v>
      </c>
      <c r="BG776" s="19" t="s">
        <v>64</v>
      </c>
      <c r="BH776" s="22" t="s">
        <v>4513</v>
      </c>
      <c r="BI776" s="22" t="s">
        <v>4513</v>
      </c>
      <c r="BJ776" s="22"/>
      <c r="BK776" s="22"/>
      <c r="BL776" s="19" t="s">
        <v>4513</v>
      </c>
      <c r="BM776" s="22" t="s">
        <v>4513</v>
      </c>
      <c r="BN776" s="22" t="s">
        <v>4513</v>
      </c>
      <c r="BO776" s="22"/>
      <c r="BP776" s="22"/>
      <c r="BQ776" s="19" t="s">
        <v>64</v>
      </c>
      <c r="BR776" s="22"/>
      <c r="BS776" s="22"/>
      <c r="BT776" s="19">
        <v>69</v>
      </c>
      <c r="BU776" s="22"/>
      <c r="BV776" s="19"/>
      <c r="BW776" s="19"/>
      <c r="BX776" s="19">
        <v>2023</v>
      </c>
      <c r="BY776" s="95" t="str">
        <f>IFERROR(
IF(OR(AZ776="anulado",AZ776="stand by"),CONCATENATE(AZ776,": ",AT776),
IF(OR(YEAR(BA776)=2022,YEAR(BA776)=2023),CONCATENATE("Se activó en ",YEAR(BA776)),
IF(AND(OR(AZ776="En proceso",AZ776="facturando"),AND(AV776="-",BA776="")),"Por revisar",
IF(BA776="",IF(AV776="NUEVAS",CONCATENATE("Estado: ",AZ776,", ",AV776),
IF(AX776=Meses!$A$3,"Por revisar",
IF(AT776="","Sin registro","En programación Frcst."))),"En programación")))),
"Error")</f>
        <v>Se activó en 2023</v>
      </c>
      <c r="BZ776" s="14" t="str">
        <f t="shared" si="36"/>
        <v/>
      </c>
      <c r="CA776" s="95" t="str">
        <f>IF(BY776="En programación Frcst.",VLOOKUP(AX776,Meses!$A$1:$H$14,3+HLOOKUP(Cronograma!AV776,Meses!$D$1:$G$2,2,FALSE),FALSE),
IF(BY776="En programación",BA776,""))</f>
        <v/>
      </c>
      <c r="CB776" s="95" t="str">
        <f t="shared" si="37"/>
        <v/>
      </c>
      <c r="CC776" s="91" t="str">
        <f>IFERROR(
(VLOOKUP(MONTH(CA776),Meses!$B$3:$C$14,2,FALSE)-DAY(CA776))/VLOOKUP(MONTH(CA776),Meses!$B$3:$C$14,2,FALSE)*CD776,
"")</f>
        <v/>
      </c>
      <c r="CD776" s="92">
        <f t="shared" si="38"/>
        <v>2508</v>
      </c>
    </row>
    <row r="777" spans="1:82" ht="47.4" thickBot="1" x14ac:dyDescent="0.6">
      <c r="A777" s="19" t="s">
        <v>1946</v>
      </c>
      <c r="B777" s="19" t="s">
        <v>1967</v>
      </c>
      <c r="C777" s="19" t="s">
        <v>1968</v>
      </c>
      <c r="D777" s="19" t="s">
        <v>650</v>
      </c>
      <c r="E777" s="21">
        <v>45138</v>
      </c>
      <c r="F777" s="21">
        <v>45163.399236111109</v>
      </c>
      <c r="G777" s="21">
        <v>45149</v>
      </c>
      <c r="H777" s="21">
        <v>45160</v>
      </c>
      <c r="I777" s="22"/>
      <c r="J777" s="22"/>
      <c r="K777" s="22">
        <v>0</v>
      </c>
      <c r="L777" s="49">
        <v>2023092300</v>
      </c>
      <c r="M777" s="21">
        <v>45190</v>
      </c>
      <c r="N777" s="21">
        <v>45204</v>
      </c>
      <c r="O777" s="19" t="s">
        <v>54</v>
      </c>
      <c r="P777" s="19" t="s">
        <v>54</v>
      </c>
      <c r="Q777" s="49" t="s">
        <v>55</v>
      </c>
      <c r="R777" s="49">
        <v>577</v>
      </c>
      <c r="S777" s="25" t="s">
        <v>145</v>
      </c>
      <c r="T777" s="25" t="s">
        <v>145</v>
      </c>
      <c r="U777" s="25" t="e">
        <v>#NAME?</v>
      </c>
      <c r="V777" s="25" t="s">
        <v>56</v>
      </c>
      <c r="W777" s="25" t="s">
        <v>57</v>
      </c>
      <c r="X777" s="27">
        <v>0</v>
      </c>
      <c r="Y777" s="23">
        <v>7</v>
      </c>
      <c r="Z777" s="27">
        <v>0</v>
      </c>
      <c r="AA777" s="27">
        <v>0</v>
      </c>
      <c r="AB777" s="27">
        <v>0</v>
      </c>
      <c r="AC777" s="27">
        <v>0</v>
      </c>
      <c r="AD777" s="27">
        <v>0</v>
      </c>
      <c r="AE777" s="27">
        <v>0</v>
      </c>
      <c r="AF777" s="25" t="s">
        <v>58</v>
      </c>
      <c r="AG777" s="27">
        <v>0</v>
      </c>
      <c r="AH777" s="27">
        <v>0</v>
      </c>
      <c r="AI777" s="25">
        <v>-45138</v>
      </c>
      <c r="AJ777" s="25">
        <v>11</v>
      </c>
      <c r="AK777" s="25">
        <v>-45160</v>
      </c>
      <c r="AL777" s="25" t="s">
        <v>15</v>
      </c>
      <c r="AM777" s="27">
        <v>0</v>
      </c>
      <c r="AN777" s="27" t="s">
        <v>4513</v>
      </c>
      <c r="AO777" s="27"/>
      <c r="AP777" s="25" t="s">
        <v>82</v>
      </c>
      <c r="AQ777" s="25" t="s">
        <v>82</v>
      </c>
      <c r="AR777" s="25" t="s">
        <v>60</v>
      </c>
      <c r="AS777" s="25" t="s">
        <v>55</v>
      </c>
      <c r="AT777" s="25" t="s">
        <v>4583</v>
      </c>
      <c r="AU777" s="25" t="s">
        <v>62</v>
      </c>
      <c r="AV777" s="25" t="s">
        <v>63</v>
      </c>
      <c r="AW777" s="25" t="s">
        <v>63</v>
      </c>
      <c r="AX777" s="25" t="s">
        <v>63</v>
      </c>
      <c r="AY777" s="25" t="s">
        <v>64</v>
      </c>
      <c r="AZ777" s="25" t="s">
        <v>3822</v>
      </c>
      <c r="BA777" s="26">
        <v>45204</v>
      </c>
      <c r="BB777" s="25">
        <v>10</v>
      </c>
      <c r="BC777" s="25">
        <v>2023</v>
      </c>
      <c r="BD777" s="25" t="s">
        <v>2205</v>
      </c>
      <c r="BE777" s="25" t="s">
        <v>660</v>
      </c>
      <c r="BF777" s="25" t="s">
        <v>2204</v>
      </c>
      <c r="BG777" s="25" t="s">
        <v>55</v>
      </c>
      <c r="BH777" s="25" t="s">
        <v>4513</v>
      </c>
      <c r="BI777" s="27" t="s">
        <v>4513</v>
      </c>
      <c r="BJ777" s="27"/>
      <c r="BK777" s="27"/>
      <c r="BL777" s="25" t="s">
        <v>4513</v>
      </c>
      <c r="BM777" s="36" t="s">
        <v>4513</v>
      </c>
      <c r="BN777" s="27" t="s">
        <v>4513</v>
      </c>
      <c r="BO777" s="27"/>
      <c r="BP777" s="27"/>
      <c r="BQ777" s="25" t="s">
        <v>64</v>
      </c>
      <c r="BR777" s="27"/>
      <c r="BS777" s="27"/>
      <c r="BT777" s="27"/>
      <c r="BU777" s="25">
        <v>184</v>
      </c>
      <c r="BV777" s="25" t="s">
        <v>4695</v>
      </c>
      <c r="BW777" s="25" t="s">
        <v>3869</v>
      </c>
      <c r="BX777" s="27"/>
      <c r="BY777" s="95" t="str">
        <f>IFERROR(
IF(OR(AZ777="anulado",AZ777="stand by"),CONCATENATE(AZ777,": ",AT777),
IF(OR(YEAR(BA777)=2022,YEAR(BA777)=2023),CONCATENATE("Se activó en ",YEAR(BA777)),
IF(AND(OR(AZ777="En proceso",AZ777="facturando"),AND(AV777="-",BA777="")),"Por revisar",
IF(BA777="",IF(AV777="NUEVAS",CONCATENATE("Estado: ",AZ777,", ",AV777),
IF(AX777=Meses!$A$3,"Por revisar",
IF(AT777="","Sin registro","En programación Frcst."))),"En programación")))),
"Error")</f>
        <v>Se activó en 2023</v>
      </c>
      <c r="BZ777" s="14" t="str">
        <f t="shared" si="36"/>
        <v/>
      </c>
      <c r="CA777" s="95" t="str">
        <f>IF(BY777="En programación Frcst.",VLOOKUP(AX777,Meses!$A$1:$H$14,3+HLOOKUP(Cronograma!AV777,Meses!$D$1:$G$2,2,FALSE),FALSE),
IF(BY777="En programación",BA777,""))</f>
        <v/>
      </c>
      <c r="CB777" s="95" t="str">
        <f t="shared" si="37"/>
        <v/>
      </c>
      <c r="CC777" s="91" t="str">
        <f>IFERROR(
(VLOOKUP(MONTH(CA777),Meses!$B$3:$C$14,2,FALSE)-DAY(CA777))/VLOOKUP(MONTH(CA777),Meses!$B$3:$C$14,2,FALSE)*CD777,
"")</f>
        <v/>
      </c>
      <c r="CD777" s="92">
        <f t="shared" si="38"/>
        <v>577</v>
      </c>
    </row>
    <row r="778" spans="1:82" ht="47.4" thickBot="1" x14ac:dyDescent="0.6">
      <c r="A778" s="25" t="s">
        <v>1946</v>
      </c>
      <c r="B778" s="25" t="s">
        <v>1969</v>
      </c>
      <c r="C778" s="31" t="s">
        <v>1970</v>
      </c>
      <c r="D778" s="31" t="s">
        <v>345</v>
      </c>
      <c r="E778" s="26">
        <v>45138</v>
      </c>
      <c r="F778" s="26">
        <v>45163.422395833331</v>
      </c>
      <c r="G778" s="26">
        <v>45149</v>
      </c>
      <c r="H778" s="26">
        <v>45160</v>
      </c>
      <c r="I778" s="22"/>
      <c r="J778" s="22"/>
      <c r="K778" s="22">
        <v>0</v>
      </c>
      <c r="L778" s="49">
        <v>2023092760</v>
      </c>
      <c r="M778" s="21">
        <v>45190</v>
      </c>
      <c r="N778" s="21">
        <v>45204</v>
      </c>
      <c r="O778" s="19" t="s">
        <v>54</v>
      </c>
      <c r="P778" s="19" t="s">
        <v>54</v>
      </c>
      <c r="Q778" s="49" t="s">
        <v>55</v>
      </c>
      <c r="R778" s="49">
        <v>25020</v>
      </c>
      <c r="S778" s="19" t="s">
        <v>145</v>
      </c>
      <c r="T778" s="19" t="s">
        <v>145</v>
      </c>
      <c r="U778" s="19" t="e">
        <v>#NAME?</v>
      </c>
      <c r="V778" s="19" t="s">
        <v>56</v>
      </c>
      <c r="W778" s="19" t="s">
        <v>57</v>
      </c>
      <c r="X778" s="22">
        <v>0</v>
      </c>
      <c r="Y778" s="23">
        <v>7</v>
      </c>
      <c r="Z778" s="22">
        <v>0</v>
      </c>
      <c r="AA778" s="22">
        <v>0</v>
      </c>
      <c r="AB778" s="22">
        <v>0</v>
      </c>
      <c r="AC778" s="22">
        <v>0</v>
      </c>
      <c r="AD778" s="22">
        <v>0</v>
      </c>
      <c r="AE778" s="22">
        <v>0</v>
      </c>
      <c r="AF778" s="19" t="s">
        <v>58</v>
      </c>
      <c r="AG778" s="22">
        <v>0</v>
      </c>
      <c r="AH778" s="22">
        <v>0</v>
      </c>
      <c r="AI778" s="19">
        <v>-45138</v>
      </c>
      <c r="AJ778" s="19">
        <v>11</v>
      </c>
      <c r="AK778" s="19">
        <v>-45160</v>
      </c>
      <c r="AL778" s="19" t="s">
        <v>15</v>
      </c>
      <c r="AM778" s="22">
        <v>0</v>
      </c>
      <c r="AN778" s="22" t="s">
        <v>4513</v>
      </c>
      <c r="AO778" s="22"/>
      <c r="AP778" s="19" t="s">
        <v>82</v>
      </c>
      <c r="AQ778" s="19" t="s">
        <v>82</v>
      </c>
      <c r="AR778" s="19" t="s">
        <v>237</v>
      </c>
      <c r="AS778" s="19" t="s">
        <v>55</v>
      </c>
      <c r="AT778" s="19" t="s">
        <v>347</v>
      </c>
      <c r="AU778" s="19" t="s">
        <v>62</v>
      </c>
      <c r="AV778" s="19" t="s">
        <v>63</v>
      </c>
      <c r="AW778" s="19" t="s">
        <v>63</v>
      </c>
      <c r="AX778" s="19" t="s">
        <v>63</v>
      </c>
      <c r="AY778" s="19" t="s">
        <v>64</v>
      </c>
      <c r="AZ778" s="19" t="s">
        <v>3827</v>
      </c>
      <c r="BA778" s="21">
        <v>45204</v>
      </c>
      <c r="BB778" s="19">
        <v>10</v>
      </c>
      <c r="BC778" s="19">
        <v>2023</v>
      </c>
      <c r="BD778" s="19" t="s">
        <v>63</v>
      </c>
      <c r="BE778" s="19" t="s">
        <v>63</v>
      </c>
      <c r="BF778" s="19" t="s">
        <v>63</v>
      </c>
      <c r="BG778" s="19" t="s">
        <v>64</v>
      </c>
      <c r="BH778" s="19" t="s">
        <v>4513</v>
      </c>
      <c r="BI778" s="22" t="s">
        <v>4513</v>
      </c>
      <c r="BJ778" s="22"/>
      <c r="BK778" s="22"/>
      <c r="BL778" s="19" t="s">
        <v>4513</v>
      </c>
      <c r="BM778" s="32" t="s">
        <v>4513</v>
      </c>
      <c r="BN778" s="22" t="s">
        <v>4513</v>
      </c>
      <c r="BO778" s="19" t="s">
        <v>3888</v>
      </c>
      <c r="BP778" s="22"/>
      <c r="BQ778" s="19" t="s">
        <v>64</v>
      </c>
      <c r="BR778" s="22"/>
      <c r="BS778" s="22"/>
      <c r="BT778" s="22"/>
      <c r="BU778" s="22"/>
      <c r="BV778" s="19"/>
      <c r="BW778" s="19" t="s">
        <v>3823</v>
      </c>
      <c r="BX778" s="22"/>
      <c r="BY778" s="95" t="str">
        <f>IFERROR(
IF(OR(AZ778="anulado",AZ778="stand by"),CONCATENATE(AZ778,": ",AT778),
IF(OR(YEAR(BA778)=2022,YEAR(BA778)=2023),CONCATENATE("Se activó en ",YEAR(BA778)),
IF(AND(OR(AZ778="En proceso",AZ778="facturando"),AND(AV778="-",BA778="")),"Por revisar",
IF(BA778="",IF(AV778="NUEVAS",CONCATENATE("Estado: ",AZ778,", ",AV778),
IF(AX778=Meses!$A$3,"Por revisar",
IF(AT778="","Sin registro","En programación Frcst."))),"En programación")))),
"Error")</f>
        <v>anulado: Desistido</v>
      </c>
      <c r="BZ778" s="14" t="str">
        <f t="shared" si="36"/>
        <v/>
      </c>
      <c r="CA778" s="95" t="str">
        <f>IF(BY778="En programación Frcst.",VLOOKUP(AX778,Meses!$A$1:$H$14,3+HLOOKUP(Cronograma!AV778,Meses!$D$1:$G$2,2,FALSE),FALSE),
IF(BY778="En programación",BA778,""))</f>
        <v/>
      </c>
      <c r="CB778" s="95" t="str">
        <f t="shared" si="37"/>
        <v/>
      </c>
      <c r="CC778" s="91" t="str">
        <f>IFERROR(
(VLOOKUP(MONTH(CA778),Meses!$B$3:$C$14,2,FALSE)-DAY(CA778))/VLOOKUP(MONTH(CA778),Meses!$B$3:$C$14,2,FALSE)*CD778,
"")</f>
        <v/>
      </c>
      <c r="CD778" s="92">
        <f t="shared" si="38"/>
        <v>25020</v>
      </c>
    </row>
    <row r="779" spans="1:82" ht="47.4" thickBot="1" x14ac:dyDescent="0.6">
      <c r="A779" s="19" t="s">
        <v>1946</v>
      </c>
      <c r="B779" s="19" t="s">
        <v>1971</v>
      </c>
      <c r="C779" s="19" t="s">
        <v>1972</v>
      </c>
      <c r="D779" s="29" t="s">
        <v>345</v>
      </c>
      <c r="E779" s="21">
        <v>45138</v>
      </c>
      <c r="F779" s="21">
        <v>45163.429097222222</v>
      </c>
      <c r="G779" s="21">
        <v>45149</v>
      </c>
      <c r="H779" s="21">
        <v>45160</v>
      </c>
      <c r="I779" s="22"/>
      <c r="J779" s="22"/>
      <c r="K779" s="22">
        <v>0</v>
      </c>
      <c r="L779" s="50"/>
      <c r="M779" s="19" t="s">
        <v>1973</v>
      </c>
      <c r="N779" s="19" t="s">
        <v>1973</v>
      </c>
      <c r="O779" s="19" t="s">
        <v>54</v>
      </c>
      <c r="P779" s="19" t="s">
        <v>54</v>
      </c>
      <c r="Q779" s="49" t="s">
        <v>55</v>
      </c>
      <c r="R779" s="49">
        <v>0</v>
      </c>
      <c r="S779" s="25" t="s">
        <v>145</v>
      </c>
      <c r="T779" s="25" t="s">
        <v>145</v>
      </c>
      <c r="U779" s="25" t="e">
        <v>#NAME?</v>
      </c>
      <c r="V779" s="25" t="s">
        <v>56</v>
      </c>
      <c r="W779" s="25" t="s">
        <v>57</v>
      </c>
      <c r="X779" s="27">
        <v>0</v>
      </c>
      <c r="Y779" s="23">
        <v>7</v>
      </c>
      <c r="Z779" s="27">
        <v>0</v>
      </c>
      <c r="AA779" s="27">
        <v>0</v>
      </c>
      <c r="AB779" s="27">
        <v>0</v>
      </c>
      <c r="AC779" s="27">
        <v>0</v>
      </c>
      <c r="AD779" s="27">
        <v>0</v>
      </c>
      <c r="AE779" s="27">
        <v>0</v>
      </c>
      <c r="AF779" s="25" t="s">
        <v>58</v>
      </c>
      <c r="AG779" s="27">
        <v>0</v>
      </c>
      <c r="AH779" s="27">
        <v>0</v>
      </c>
      <c r="AI779" s="25">
        <v>-45138</v>
      </c>
      <c r="AJ779" s="25">
        <v>11</v>
      </c>
      <c r="AK779" s="25">
        <v>-45160</v>
      </c>
      <c r="AL779" s="25" t="s">
        <v>15</v>
      </c>
      <c r="AM779" s="27">
        <v>0</v>
      </c>
      <c r="AN779" s="27" t="s">
        <v>4513</v>
      </c>
      <c r="AO779" s="27"/>
      <c r="AP779" s="25" t="s">
        <v>82</v>
      </c>
      <c r="AQ779" s="25" t="s">
        <v>82</v>
      </c>
      <c r="AR779" s="25" t="s">
        <v>60</v>
      </c>
      <c r="AS779" s="25" t="s">
        <v>55</v>
      </c>
      <c r="AT779" s="25" t="s">
        <v>347</v>
      </c>
      <c r="AU779" s="25" t="s">
        <v>62</v>
      </c>
      <c r="AV779" s="25" t="s">
        <v>63</v>
      </c>
      <c r="AW779" s="25" t="s">
        <v>63</v>
      </c>
      <c r="AX779" s="25" t="s">
        <v>63</v>
      </c>
      <c r="AY779" s="25" t="s">
        <v>64</v>
      </c>
      <c r="AZ779" s="25" t="s">
        <v>3827</v>
      </c>
      <c r="BA779" s="25" t="s">
        <v>1973</v>
      </c>
      <c r="BB779" s="25" t="s">
        <v>63</v>
      </c>
      <c r="BC779" s="25" t="s">
        <v>63</v>
      </c>
      <c r="BD779" s="25" t="s">
        <v>63</v>
      </c>
      <c r="BE779" s="25" t="s">
        <v>63</v>
      </c>
      <c r="BF779" s="25" t="s">
        <v>63</v>
      </c>
      <c r="BG779" s="25" t="s">
        <v>64</v>
      </c>
      <c r="BH779" s="25" t="s">
        <v>4513</v>
      </c>
      <c r="BI779" s="27" t="s">
        <v>4513</v>
      </c>
      <c r="BJ779" s="27"/>
      <c r="BK779" s="27"/>
      <c r="BL779" s="25" t="s">
        <v>4513</v>
      </c>
      <c r="BM779" s="36" t="s">
        <v>4513</v>
      </c>
      <c r="BN779" s="27" t="s">
        <v>4513</v>
      </c>
      <c r="BO779" s="25" t="s">
        <v>3888</v>
      </c>
      <c r="BP779" s="27"/>
      <c r="BQ779" s="25" t="s">
        <v>64</v>
      </c>
      <c r="BR779" s="27"/>
      <c r="BS779" s="27"/>
      <c r="BT779" s="27"/>
      <c r="BU779" s="27"/>
      <c r="BV779" s="25"/>
      <c r="BW779" s="25" t="s">
        <v>3823</v>
      </c>
      <c r="BX779" s="27"/>
      <c r="BY779" s="95" t="str">
        <f>IFERROR(
IF(OR(AZ779="anulado",AZ779="stand by"),CONCATENATE(AZ779,": ",AT779),
IF(OR(YEAR(BA779)=2022,YEAR(BA779)=2023),CONCATENATE("Se activó en ",YEAR(BA779)),
IF(AND(OR(AZ779="En proceso",AZ779="facturando"),AND(AV779="-",BA779="")),"Por revisar",
IF(BA779="",IF(AV779="NUEVAS",CONCATENATE("Estado: ",AZ779,", ",AV779),
IF(AX779=Meses!$A$3,"Por revisar",
IF(AT779="","Sin registro","En programación Frcst."))),"En programación")))),
"Error")</f>
        <v>anulado: Desistido</v>
      </c>
      <c r="BZ779" s="14" t="str">
        <f t="shared" si="36"/>
        <v/>
      </c>
      <c r="CA779" s="95" t="str">
        <f>IF(BY779="En programación Frcst.",VLOOKUP(AX779,Meses!$A$1:$H$14,3+HLOOKUP(Cronograma!AV779,Meses!$D$1:$G$2,2,FALSE),FALSE),
IF(BY779="En programación",BA779,""))</f>
        <v/>
      </c>
      <c r="CB779" s="95" t="str">
        <f t="shared" si="37"/>
        <v/>
      </c>
      <c r="CC779" s="91" t="str">
        <f>IFERROR(
(VLOOKUP(MONTH(CA779),Meses!$B$3:$C$14,2,FALSE)-DAY(CA779))/VLOOKUP(MONTH(CA779),Meses!$B$3:$C$14,2,FALSE)*CD779,
"")</f>
        <v/>
      </c>
      <c r="CD779" s="92">
        <f t="shared" si="38"/>
        <v>0</v>
      </c>
    </row>
    <row r="780" spans="1:82" ht="47.4" thickBot="1" x14ac:dyDescent="0.6">
      <c r="A780" s="25" t="s">
        <v>1946</v>
      </c>
      <c r="B780" s="25" t="s">
        <v>1974</v>
      </c>
      <c r="C780" s="25" t="s">
        <v>1975</v>
      </c>
      <c r="D780" s="25" t="s">
        <v>53</v>
      </c>
      <c r="E780" s="26">
        <v>45138</v>
      </c>
      <c r="F780" s="26">
        <v>45163.399872685193</v>
      </c>
      <c r="G780" s="26">
        <v>45149</v>
      </c>
      <c r="H780" s="26">
        <v>45160</v>
      </c>
      <c r="I780" s="21">
        <v>45207</v>
      </c>
      <c r="J780" s="21">
        <v>45207</v>
      </c>
      <c r="K780" s="119" t="s">
        <v>4541</v>
      </c>
      <c r="L780" s="49">
        <v>2023092318</v>
      </c>
      <c r="M780" s="21">
        <v>45190</v>
      </c>
      <c r="N780" s="21">
        <v>45204</v>
      </c>
      <c r="O780" s="19" t="s">
        <v>54</v>
      </c>
      <c r="P780" s="19" t="s">
        <v>54</v>
      </c>
      <c r="Q780" s="49" t="s">
        <v>55</v>
      </c>
      <c r="R780" s="49">
        <v>5461</v>
      </c>
      <c r="S780" s="19" t="s">
        <v>4542</v>
      </c>
      <c r="T780" s="19" t="s">
        <v>4542</v>
      </c>
      <c r="U780" s="19" t="e">
        <v>#NAME?</v>
      </c>
      <c r="V780" s="19" t="s">
        <v>56</v>
      </c>
      <c r="W780" s="19" t="s">
        <v>57</v>
      </c>
      <c r="X780" s="22">
        <v>0</v>
      </c>
      <c r="Y780" s="23">
        <v>7</v>
      </c>
      <c r="Z780" s="22">
        <v>0</v>
      </c>
      <c r="AA780" s="22">
        <v>0</v>
      </c>
      <c r="AB780" s="22">
        <v>0</v>
      </c>
      <c r="AC780" s="22">
        <v>0</v>
      </c>
      <c r="AD780" s="22">
        <v>0</v>
      </c>
      <c r="AE780" s="22">
        <v>0</v>
      </c>
      <c r="AF780" s="19" t="s">
        <v>58</v>
      </c>
      <c r="AG780" s="22">
        <v>0</v>
      </c>
      <c r="AH780" s="21">
        <v>45207</v>
      </c>
      <c r="AI780" s="19">
        <v>69</v>
      </c>
      <c r="AJ780" s="19">
        <v>11</v>
      </c>
      <c r="AK780" s="19">
        <v>47</v>
      </c>
      <c r="AL780" s="19" t="s">
        <v>15</v>
      </c>
      <c r="AM780" s="19" t="s">
        <v>4543</v>
      </c>
      <c r="AN780" s="19">
        <v>8</v>
      </c>
      <c r="AO780" s="22"/>
      <c r="AP780" s="19" t="s">
        <v>82</v>
      </c>
      <c r="AQ780" s="19" t="s">
        <v>82</v>
      </c>
      <c r="AR780" s="19" t="s">
        <v>60</v>
      </c>
      <c r="AS780" s="19" t="s">
        <v>55</v>
      </c>
      <c r="AT780" s="19" t="s">
        <v>61</v>
      </c>
      <c r="AU780" s="19" t="s">
        <v>62</v>
      </c>
      <c r="AV780" s="19" t="s">
        <v>63</v>
      </c>
      <c r="AW780" s="19" t="s">
        <v>63</v>
      </c>
      <c r="AX780" s="19" t="s">
        <v>63</v>
      </c>
      <c r="AY780" s="19" t="s">
        <v>64</v>
      </c>
      <c r="AZ780" s="19" t="s">
        <v>3822</v>
      </c>
      <c r="BA780" s="21">
        <v>45204</v>
      </c>
      <c r="BB780" s="19">
        <v>10</v>
      </c>
      <c r="BC780" s="19">
        <v>2023</v>
      </c>
      <c r="BD780" s="19" t="s">
        <v>63</v>
      </c>
      <c r="BE780" s="19" t="s">
        <v>63</v>
      </c>
      <c r="BF780" s="19" t="s">
        <v>63</v>
      </c>
      <c r="BG780" s="19" t="s">
        <v>64</v>
      </c>
      <c r="BH780" s="22" t="s">
        <v>4513</v>
      </c>
      <c r="BI780" s="22" t="s">
        <v>4513</v>
      </c>
      <c r="BJ780" s="22"/>
      <c r="BK780" s="22"/>
      <c r="BL780" s="19" t="s">
        <v>4513</v>
      </c>
      <c r="BM780" s="22" t="s">
        <v>4513</v>
      </c>
      <c r="BN780" s="22" t="s">
        <v>4513</v>
      </c>
      <c r="BO780" s="22"/>
      <c r="BP780" s="22"/>
      <c r="BQ780" s="19" t="s">
        <v>64</v>
      </c>
      <c r="BR780" s="22"/>
      <c r="BS780" s="22"/>
      <c r="BT780" s="19">
        <v>69</v>
      </c>
      <c r="BU780" s="22"/>
      <c r="BV780" s="19"/>
      <c r="BW780" s="19"/>
      <c r="BX780" s="19">
        <v>2023</v>
      </c>
      <c r="BY780" s="95" t="str">
        <f>IFERROR(
IF(OR(AZ780="anulado",AZ780="stand by"),CONCATENATE(AZ780,": ",AT780),
IF(OR(YEAR(BA780)=2022,YEAR(BA780)=2023),CONCATENATE("Se activó en ",YEAR(BA780)),
IF(AND(OR(AZ780="En proceso",AZ780="facturando"),AND(AV780="-",BA780="")),"Por revisar",
IF(BA780="",IF(AV780="NUEVAS",CONCATENATE("Estado: ",AZ780,", ",AV780),
IF(AX780=Meses!$A$3,"Por revisar",
IF(AT780="","Sin registro","En programación Frcst."))),"En programación")))),
"Error")</f>
        <v>Se activó en 2023</v>
      </c>
      <c r="BZ780" s="14" t="str">
        <f t="shared" si="36"/>
        <v/>
      </c>
      <c r="CA780" s="95" t="str">
        <f>IF(BY780="En programación Frcst.",VLOOKUP(AX780,Meses!$A$1:$H$14,3+HLOOKUP(Cronograma!AV780,Meses!$D$1:$G$2,2,FALSE),FALSE),
IF(BY780="En programación",BA780,""))</f>
        <v/>
      </c>
      <c r="CB780" s="95" t="str">
        <f t="shared" si="37"/>
        <v/>
      </c>
      <c r="CC780" s="91" t="str">
        <f>IFERROR(
(VLOOKUP(MONTH(CA780),Meses!$B$3:$C$14,2,FALSE)-DAY(CA780))/VLOOKUP(MONTH(CA780),Meses!$B$3:$C$14,2,FALSE)*CD780,
"")</f>
        <v/>
      </c>
      <c r="CD780" s="92">
        <f t="shared" si="38"/>
        <v>5461</v>
      </c>
    </row>
    <row r="781" spans="1:82" ht="47.4" thickBot="1" x14ac:dyDescent="0.6">
      <c r="A781" s="19" t="s">
        <v>1946</v>
      </c>
      <c r="B781" s="19" t="s">
        <v>1976</v>
      </c>
      <c r="C781" s="19" t="s">
        <v>1977</v>
      </c>
      <c r="D781" s="19" t="s">
        <v>53</v>
      </c>
      <c r="E781" s="21">
        <v>45138</v>
      </c>
      <c r="F781" s="21">
        <v>45163.400983796288</v>
      </c>
      <c r="G781" s="21">
        <v>45149</v>
      </c>
      <c r="H781" s="21">
        <v>45160</v>
      </c>
      <c r="I781" s="21">
        <v>45207</v>
      </c>
      <c r="J781" s="21">
        <v>45207</v>
      </c>
      <c r="K781" s="119" t="s">
        <v>4541</v>
      </c>
      <c r="L781" s="49">
        <v>2023092852</v>
      </c>
      <c r="M781" s="21">
        <v>45192</v>
      </c>
      <c r="N781" s="21">
        <v>45204</v>
      </c>
      <c r="O781" s="19" t="s">
        <v>54</v>
      </c>
      <c r="P781" s="19" t="s">
        <v>54</v>
      </c>
      <c r="Q781" s="49" t="s">
        <v>55</v>
      </c>
      <c r="R781" s="49">
        <v>5400</v>
      </c>
      <c r="S781" s="25" t="s">
        <v>4542</v>
      </c>
      <c r="T781" s="25" t="s">
        <v>4542</v>
      </c>
      <c r="U781" s="25" t="e">
        <v>#NAME?</v>
      </c>
      <c r="V781" s="25" t="s">
        <v>56</v>
      </c>
      <c r="W781" s="25" t="s">
        <v>57</v>
      </c>
      <c r="X781" s="27">
        <v>0</v>
      </c>
      <c r="Y781" s="23">
        <v>7</v>
      </c>
      <c r="Z781" s="27">
        <v>0</v>
      </c>
      <c r="AA781" s="27">
        <v>0</v>
      </c>
      <c r="AB781" s="27">
        <v>0</v>
      </c>
      <c r="AC781" s="27">
        <v>0</v>
      </c>
      <c r="AD781" s="27">
        <v>0</v>
      </c>
      <c r="AE781" s="27">
        <v>0</v>
      </c>
      <c r="AF781" s="25" t="s">
        <v>58</v>
      </c>
      <c r="AG781" s="27">
        <v>0</v>
      </c>
      <c r="AH781" s="26">
        <v>45207</v>
      </c>
      <c r="AI781" s="25">
        <v>69</v>
      </c>
      <c r="AJ781" s="25">
        <v>11</v>
      </c>
      <c r="AK781" s="25">
        <v>47</v>
      </c>
      <c r="AL781" s="25" t="s">
        <v>15</v>
      </c>
      <c r="AM781" s="25" t="s">
        <v>4543</v>
      </c>
      <c r="AN781" s="25">
        <v>8</v>
      </c>
      <c r="AO781" s="27"/>
      <c r="AP781" s="25" t="s">
        <v>82</v>
      </c>
      <c r="AQ781" s="25" t="s">
        <v>82</v>
      </c>
      <c r="AR781" s="25" t="s">
        <v>60</v>
      </c>
      <c r="AS781" s="25" t="s">
        <v>55</v>
      </c>
      <c r="AT781" s="25" t="s">
        <v>61</v>
      </c>
      <c r="AU781" s="25" t="s">
        <v>62</v>
      </c>
      <c r="AV781" s="25" t="s">
        <v>63</v>
      </c>
      <c r="AW781" s="25" t="s">
        <v>63</v>
      </c>
      <c r="AX781" s="25" t="s">
        <v>63</v>
      </c>
      <c r="AY781" s="25" t="s">
        <v>64</v>
      </c>
      <c r="AZ781" s="25" t="s">
        <v>3822</v>
      </c>
      <c r="BA781" s="26">
        <v>45204</v>
      </c>
      <c r="BB781" s="25">
        <v>10</v>
      </c>
      <c r="BC781" s="25">
        <v>2023</v>
      </c>
      <c r="BD781" s="25" t="s">
        <v>63</v>
      </c>
      <c r="BE781" s="25" t="s">
        <v>63</v>
      </c>
      <c r="BF781" s="25" t="s">
        <v>63</v>
      </c>
      <c r="BG781" s="25" t="s">
        <v>64</v>
      </c>
      <c r="BH781" s="27" t="s">
        <v>4513</v>
      </c>
      <c r="BI781" s="27" t="s">
        <v>4513</v>
      </c>
      <c r="BJ781" s="27"/>
      <c r="BK781" s="27"/>
      <c r="BL781" s="25" t="s">
        <v>4513</v>
      </c>
      <c r="BM781" s="27" t="s">
        <v>4513</v>
      </c>
      <c r="BN781" s="27" t="s">
        <v>4513</v>
      </c>
      <c r="BO781" s="27"/>
      <c r="BP781" s="27"/>
      <c r="BQ781" s="25" t="s">
        <v>64</v>
      </c>
      <c r="BR781" s="27"/>
      <c r="BS781" s="27"/>
      <c r="BT781" s="25">
        <v>69</v>
      </c>
      <c r="BU781" s="27"/>
      <c r="BV781" s="25"/>
      <c r="BW781" s="25"/>
      <c r="BX781" s="25">
        <v>2023</v>
      </c>
      <c r="BY781" s="95" t="str">
        <f>IFERROR(
IF(OR(AZ781="anulado",AZ781="stand by"),CONCATENATE(AZ781,": ",AT781),
IF(OR(YEAR(BA781)=2022,YEAR(BA781)=2023),CONCATENATE("Se activó en ",YEAR(BA781)),
IF(AND(OR(AZ781="En proceso",AZ781="facturando"),AND(AV781="-",BA781="")),"Por revisar",
IF(BA781="",IF(AV781="NUEVAS",CONCATENATE("Estado: ",AZ781,", ",AV781),
IF(AX781=Meses!$A$3,"Por revisar",
IF(AT781="","Sin registro","En programación Frcst."))),"En programación")))),
"Error")</f>
        <v>Se activó en 2023</v>
      </c>
      <c r="BZ781" s="14" t="str">
        <f t="shared" si="36"/>
        <v/>
      </c>
      <c r="CA781" s="95" t="str">
        <f>IF(BY781="En programación Frcst.",VLOOKUP(AX781,Meses!$A$1:$H$14,3+HLOOKUP(Cronograma!AV781,Meses!$D$1:$G$2,2,FALSE),FALSE),
IF(BY781="En programación",BA781,""))</f>
        <v/>
      </c>
      <c r="CB781" s="95" t="str">
        <f t="shared" si="37"/>
        <v/>
      </c>
      <c r="CC781" s="91" t="str">
        <f>IFERROR(
(VLOOKUP(MONTH(CA781),Meses!$B$3:$C$14,2,FALSE)-DAY(CA781))/VLOOKUP(MONTH(CA781),Meses!$B$3:$C$14,2,FALSE)*CD781,
"")</f>
        <v/>
      </c>
      <c r="CD781" s="92">
        <f t="shared" si="38"/>
        <v>5400</v>
      </c>
    </row>
    <row r="782" spans="1:82" ht="47.4" thickBot="1" x14ac:dyDescent="0.6">
      <c r="A782" s="25" t="s">
        <v>1946</v>
      </c>
      <c r="B782" s="25" t="s">
        <v>1978</v>
      </c>
      <c r="C782" s="25" t="s">
        <v>1979</v>
      </c>
      <c r="D782" s="25" t="s">
        <v>650</v>
      </c>
      <c r="E782" s="26">
        <v>45138</v>
      </c>
      <c r="F782" s="26">
        <v>45163.401805555557</v>
      </c>
      <c r="G782" s="26">
        <v>45149</v>
      </c>
      <c r="H782" s="26">
        <v>45160</v>
      </c>
      <c r="I782" s="22"/>
      <c r="J782" s="22"/>
      <c r="K782" s="22">
        <v>0</v>
      </c>
      <c r="L782" s="49">
        <v>2023092557</v>
      </c>
      <c r="M782" s="21">
        <v>45190</v>
      </c>
      <c r="N782" s="21">
        <v>45204</v>
      </c>
      <c r="O782" s="19" t="s">
        <v>54</v>
      </c>
      <c r="P782" s="19" t="s">
        <v>54</v>
      </c>
      <c r="Q782" s="49" t="s">
        <v>55</v>
      </c>
      <c r="R782" s="49">
        <v>562</v>
      </c>
      <c r="S782" s="19" t="s">
        <v>145</v>
      </c>
      <c r="T782" s="19" t="s">
        <v>145</v>
      </c>
      <c r="U782" s="19" t="e">
        <v>#NAME?</v>
      </c>
      <c r="V782" s="19" t="s">
        <v>56</v>
      </c>
      <c r="W782" s="19" t="s">
        <v>57</v>
      </c>
      <c r="X782" s="22">
        <v>0</v>
      </c>
      <c r="Y782" s="23">
        <v>7</v>
      </c>
      <c r="Z782" s="22">
        <v>0</v>
      </c>
      <c r="AA782" s="22">
        <v>0</v>
      </c>
      <c r="AB782" s="22">
        <v>0</v>
      </c>
      <c r="AC782" s="22">
        <v>0</v>
      </c>
      <c r="AD782" s="22">
        <v>0</v>
      </c>
      <c r="AE782" s="22">
        <v>0</v>
      </c>
      <c r="AF782" s="19" t="s">
        <v>58</v>
      </c>
      <c r="AG782" s="22">
        <v>0</v>
      </c>
      <c r="AH782" s="22">
        <v>0</v>
      </c>
      <c r="AI782" s="19">
        <v>-45138</v>
      </c>
      <c r="AJ782" s="19">
        <v>11</v>
      </c>
      <c r="AK782" s="19">
        <v>-45160</v>
      </c>
      <c r="AL782" s="19" t="s">
        <v>15</v>
      </c>
      <c r="AM782" s="22">
        <v>0</v>
      </c>
      <c r="AN782" s="22" t="s">
        <v>4513</v>
      </c>
      <c r="AO782" s="22"/>
      <c r="AP782" s="19" t="s">
        <v>82</v>
      </c>
      <c r="AQ782" s="19" t="s">
        <v>82</v>
      </c>
      <c r="AR782" s="19" t="s">
        <v>60</v>
      </c>
      <c r="AS782" s="19" t="s">
        <v>55</v>
      </c>
      <c r="AT782" s="19" t="s">
        <v>4583</v>
      </c>
      <c r="AU782" s="19" t="s">
        <v>62</v>
      </c>
      <c r="AV782" s="19" t="s">
        <v>63</v>
      </c>
      <c r="AW782" s="19" t="s">
        <v>63</v>
      </c>
      <c r="AX782" s="19" t="s">
        <v>63</v>
      </c>
      <c r="AY782" s="19" t="s">
        <v>64</v>
      </c>
      <c r="AZ782" s="19" t="s">
        <v>3822</v>
      </c>
      <c r="BA782" s="21">
        <v>45204</v>
      </c>
      <c r="BB782" s="19">
        <v>10</v>
      </c>
      <c r="BC782" s="19">
        <v>2023</v>
      </c>
      <c r="BD782" s="19" t="s">
        <v>2205</v>
      </c>
      <c r="BE782" s="19" t="s">
        <v>660</v>
      </c>
      <c r="BF782" s="19" t="s">
        <v>2204</v>
      </c>
      <c r="BG782" s="19" t="s">
        <v>55</v>
      </c>
      <c r="BH782" s="19" t="s">
        <v>4513</v>
      </c>
      <c r="BI782" s="22" t="s">
        <v>4513</v>
      </c>
      <c r="BJ782" s="22"/>
      <c r="BK782" s="22"/>
      <c r="BL782" s="19" t="s">
        <v>4513</v>
      </c>
      <c r="BM782" s="32" t="s">
        <v>4513</v>
      </c>
      <c r="BN782" s="22" t="s">
        <v>4513</v>
      </c>
      <c r="BO782" s="22"/>
      <c r="BP782" s="22"/>
      <c r="BQ782" s="19" t="s">
        <v>64</v>
      </c>
      <c r="BR782" s="22"/>
      <c r="BS782" s="22"/>
      <c r="BT782" s="22"/>
      <c r="BU782" s="19">
        <v>184</v>
      </c>
      <c r="BV782" s="19" t="s">
        <v>4695</v>
      </c>
      <c r="BW782" s="19" t="s">
        <v>3869</v>
      </c>
      <c r="BX782" s="22"/>
      <c r="BY782" s="95" t="str">
        <f>IFERROR(
IF(OR(AZ782="anulado",AZ782="stand by"),CONCATENATE(AZ782,": ",AT782),
IF(OR(YEAR(BA782)=2022,YEAR(BA782)=2023),CONCATENATE("Se activó en ",YEAR(BA782)),
IF(AND(OR(AZ782="En proceso",AZ782="facturando"),AND(AV782="-",BA782="")),"Por revisar",
IF(BA782="",IF(AV782="NUEVAS",CONCATENATE("Estado: ",AZ782,", ",AV782),
IF(AX782=Meses!$A$3,"Por revisar",
IF(AT782="","Sin registro","En programación Frcst."))),"En programación")))),
"Error")</f>
        <v>Se activó en 2023</v>
      </c>
      <c r="BZ782" s="14" t="str">
        <f t="shared" si="36"/>
        <v/>
      </c>
      <c r="CA782" s="95" t="str">
        <f>IF(BY782="En programación Frcst.",VLOOKUP(AX782,Meses!$A$1:$H$14,3+HLOOKUP(Cronograma!AV782,Meses!$D$1:$G$2,2,FALSE),FALSE),
IF(BY782="En programación",BA782,""))</f>
        <v/>
      </c>
      <c r="CB782" s="95" t="str">
        <f t="shared" si="37"/>
        <v/>
      </c>
      <c r="CC782" s="91" t="str">
        <f>IFERROR(
(VLOOKUP(MONTH(CA782),Meses!$B$3:$C$14,2,FALSE)-DAY(CA782))/VLOOKUP(MONTH(CA782),Meses!$B$3:$C$14,2,FALSE)*CD782,
"")</f>
        <v/>
      </c>
      <c r="CD782" s="92">
        <f t="shared" si="38"/>
        <v>562</v>
      </c>
    </row>
    <row r="783" spans="1:82" ht="47.4" thickBot="1" x14ac:dyDescent="0.6">
      <c r="A783" s="19" t="s">
        <v>1980</v>
      </c>
      <c r="B783" s="19" t="s">
        <v>1981</v>
      </c>
      <c r="C783" s="31" t="s">
        <v>1982</v>
      </c>
      <c r="D783" s="31" t="s">
        <v>345</v>
      </c>
      <c r="E783" s="21">
        <v>45138</v>
      </c>
      <c r="F783" s="21">
        <v>45163.395428240743</v>
      </c>
      <c r="G783" s="21">
        <v>45149</v>
      </c>
      <c r="H783" s="21">
        <v>45160</v>
      </c>
      <c r="I783" s="22"/>
      <c r="J783" s="22"/>
      <c r="K783" s="22">
        <v>0</v>
      </c>
      <c r="L783" s="49">
        <v>2023090277</v>
      </c>
      <c r="M783" s="21">
        <v>45116</v>
      </c>
      <c r="N783" s="21">
        <v>45190</v>
      </c>
      <c r="O783" s="19" t="s">
        <v>54</v>
      </c>
      <c r="P783" s="19" t="s">
        <v>54</v>
      </c>
      <c r="Q783" s="49" t="s">
        <v>55</v>
      </c>
      <c r="R783" s="49">
        <v>636</v>
      </c>
      <c r="S783" s="25" t="s">
        <v>145</v>
      </c>
      <c r="T783" s="25" t="s">
        <v>145</v>
      </c>
      <c r="U783" s="25" t="e">
        <v>#NAME?</v>
      </c>
      <c r="V783" s="25" t="s">
        <v>56</v>
      </c>
      <c r="W783" s="25" t="s">
        <v>57</v>
      </c>
      <c r="X783" s="27">
        <v>0</v>
      </c>
      <c r="Y783" s="23">
        <v>7</v>
      </c>
      <c r="Z783" s="27">
        <v>0</v>
      </c>
      <c r="AA783" s="27">
        <v>0</v>
      </c>
      <c r="AB783" s="27">
        <v>0</v>
      </c>
      <c r="AC783" s="27">
        <v>0</v>
      </c>
      <c r="AD783" s="27">
        <v>0</v>
      </c>
      <c r="AE783" s="27">
        <v>0</v>
      </c>
      <c r="AF783" s="25" t="s">
        <v>58</v>
      </c>
      <c r="AG783" s="27">
        <v>0</v>
      </c>
      <c r="AH783" s="27">
        <v>0</v>
      </c>
      <c r="AI783" s="25">
        <v>-45138</v>
      </c>
      <c r="AJ783" s="25">
        <v>11</v>
      </c>
      <c r="AK783" s="25">
        <v>-45160</v>
      </c>
      <c r="AL783" s="25" t="s">
        <v>15</v>
      </c>
      <c r="AM783" s="27">
        <v>0</v>
      </c>
      <c r="AN783" s="27" t="s">
        <v>4513</v>
      </c>
      <c r="AO783" s="27"/>
      <c r="AP783" s="25" t="s">
        <v>82</v>
      </c>
      <c r="AQ783" s="25" t="s">
        <v>82</v>
      </c>
      <c r="AR783" s="25" t="s">
        <v>60</v>
      </c>
      <c r="AS783" s="25" t="s">
        <v>55</v>
      </c>
      <c r="AT783" s="25" t="s">
        <v>347</v>
      </c>
      <c r="AU783" s="25" t="s">
        <v>62</v>
      </c>
      <c r="AV783" s="25" t="s">
        <v>63</v>
      </c>
      <c r="AW783" s="25" t="s">
        <v>63</v>
      </c>
      <c r="AX783" s="25" t="s">
        <v>63</v>
      </c>
      <c r="AY783" s="25" t="s">
        <v>64</v>
      </c>
      <c r="AZ783" s="25" t="s">
        <v>3827</v>
      </c>
      <c r="BA783" s="26">
        <v>45190</v>
      </c>
      <c r="BB783" s="25">
        <v>9</v>
      </c>
      <c r="BC783" s="25">
        <v>2023</v>
      </c>
      <c r="BD783" s="25" t="s">
        <v>63</v>
      </c>
      <c r="BE783" s="25" t="s">
        <v>63</v>
      </c>
      <c r="BF783" s="25" t="s">
        <v>63</v>
      </c>
      <c r="BG783" s="25" t="s">
        <v>64</v>
      </c>
      <c r="BH783" s="25" t="s">
        <v>4513</v>
      </c>
      <c r="BI783" s="25" t="s">
        <v>4513</v>
      </c>
      <c r="BJ783" s="25" t="e">
        <v>#VALUE!</v>
      </c>
      <c r="BK783" s="36" t="e">
        <v>#VALUE!</v>
      </c>
      <c r="BL783" s="27" t="s">
        <v>4513</v>
      </c>
      <c r="BM783" s="36" t="s">
        <v>4513</v>
      </c>
      <c r="BN783" s="27" t="s">
        <v>4513</v>
      </c>
      <c r="BO783" s="25" t="s">
        <v>3828</v>
      </c>
      <c r="BP783" s="27"/>
      <c r="BQ783" s="25" t="s">
        <v>55</v>
      </c>
      <c r="BR783" s="25" t="s">
        <v>3889</v>
      </c>
      <c r="BS783" s="27"/>
      <c r="BT783" s="27"/>
      <c r="BU783" s="27"/>
      <c r="BV783" s="25"/>
      <c r="BW783" s="25" t="s">
        <v>3823</v>
      </c>
      <c r="BX783" s="27"/>
      <c r="BY783" s="95" t="str">
        <f>IFERROR(
IF(OR(AZ783="anulado",AZ783="stand by"),CONCATENATE(AZ783,": ",AT783),
IF(OR(YEAR(BA783)=2022,YEAR(BA783)=2023),CONCATENATE("Se activó en ",YEAR(BA783)),
IF(AND(OR(AZ783="En proceso",AZ783="facturando"),AND(AV783="-",BA783="")),"Por revisar",
IF(BA783="",IF(AV783="NUEVAS",CONCATENATE("Estado: ",AZ783,", ",AV783),
IF(AX783=Meses!$A$3,"Por revisar",
IF(AT783="","Sin registro","En programación Frcst."))),"En programación")))),
"Error")</f>
        <v>anulado: Desistido</v>
      </c>
      <c r="BZ783" s="14" t="str">
        <f t="shared" si="36"/>
        <v/>
      </c>
      <c r="CA783" s="95" t="str">
        <f>IF(BY783="En programación Frcst.",VLOOKUP(AX783,Meses!$A$1:$H$14,3+HLOOKUP(Cronograma!AV783,Meses!$D$1:$G$2,2,FALSE),FALSE),
IF(BY783="En programación",BA783,""))</f>
        <v/>
      </c>
      <c r="CB783" s="95" t="str">
        <f t="shared" si="37"/>
        <v/>
      </c>
      <c r="CC783" s="91" t="str">
        <f>IFERROR(
(VLOOKUP(MONTH(CA783),Meses!$B$3:$C$14,2,FALSE)-DAY(CA783))/VLOOKUP(MONTH(CA783),Meses!$B$3:$C$14,2,FALSE)*CD783,
"")</f>
        <v/>
      </c>
      <c r="CD783" s="92">
        <f t="shared" si="38"/>
        <v>636</v>
      </c>
    </row>
    <row r="784" spans="1:82" ht="47.4" thickBot="1" x14ac:dyDescent="0.6">
      <c r="A784" s="25" t="s">
        <v>1980</v>
      </c>
      <c r="B784" s="25" t="s">
        <v>1983</v>
      </c>
      <c r="C784" s="25" t="s">
        <v>1984</v>
      </c>
      <c r="D784" s="45" t="s">
        <v>936</v>
      </c>
      <c r="E784" s="26">
        <v>45138</v>
      </c>
      <c r="F784" s="26">
        <v>45155.502025462964</v>
      </c>
      <c r="G784" s="26">
        <v>45149</v>
      </c>
      <c r="H784" s="26">
        <v>45160</v>
      </c>
      <c r="I784" s="22"/>
      <c r="J784" s="22"/>
      <c r="K784" s="22">
        <v>0</v>
      </c>
      <c r="L784" s="50"/>
      <c r="M784" s="22"/>
      <c r="N784" s="22"/>
      <c r="O784" s="19" t="s">
        <v>54</v>
      </c>
      <c r="P784" s="19" t="s">
        <v>54</v>
      </c>
      <c r="Q784" s="49" t="s">
        <v>55</v>
      </c>
      <c r="R784" s="49">
        <v>450</v>
      </c>
      <c r="S784" s="19" t="s">
        <v>145</v>
      </c>
      <c r="T784" s="19" t="s">
        <v>145</v>
      </c>
      <c r="U784" s="19" t="e">
        <v>#NAME?</v>
      </c>
      <c r="V784" s="22"/>
      <c r="W784" s="22"/>
      <c r="X784" s="22">
        <v>0</v>
      </c>
      <c r="Y784" s="23">
        <v>7</v>
      </c>
      <c r="Z784" s="22">
        <v>0</v>
      </c>
      <c r="AA784" s="22">
        <v>0</v>
      </c>
      <c r="AB784" s="22">
        <v>0</v>
      </c>
      <c r="AC784" s="22">
        <v>0</v>
      </c>
      <c r="AD784" s="22">
        <v>0</v>
      </c>
      <c r="AE784" s="22">
        <v>0</v>
      </c>
      <c r="AF784" s="19" t="s">
        <v>58</v>
      </c>
      <c r="AG784" s="22">
        <v>0</v>
      </c>
      <c r="AH784" s="22">
        <v>0</v>
      </c>
      <c r="AI784" s="19">
        <v>-45138</v>
      </c>
      <c r="AJ784" s="19">
        <v>11</v>
      </c>
      <c r="AK784" s="19">
        <v>-45160</v>
      </c>
      <c r="AL784" s="19" t="s">
        <v>15</v>
      </c>
      <c r="AM784" s="22">
        <v>0</v>
      </c>
      <c r="AN784" s="22" t="s">
        <v>4513</v>
      </c>
      <c r="AO784" s="22"/>
      <c r="AP784" s="19" t="s">
        <v>82</v>
      </c>
      <c r="AQ784" s="19" t="s">
        <v>82</v>
      </c>
      <c r="AR784" s="19" t="s">
        <v>60</v>
      </c>
      <c r="AS784" s="19" t="s">
        <v>55</v>
      </c>
      <c r="AT784" s="19" t="s">
        <v>937</v>
      </c>
      <c r="AU784" s="19" t="s">
        <v>62</v>
      </c>
      <c r="AV784" s="19" t="s">
        <v>679</v>
      </c>
      <c r="AW784" s="19" t="s">
        <v>3130</v>
      </c>
      <c r="AX784" s="19" t="s">
        <v>1557</v>
      </c>
      <c r="AY784" s="19" t="s">
        <v>55</v>
      </c>
      <c r="AZ784" s="19" t="s">
        <v>3830</v>
      </c>
      <c r="BA784" s="22">
        <v>0</v>
      </c>
      <c r="BB784" s="22"/>
      <c r="BC784" s="22"/>
      <c r="BD784" s="19" t="s">
        <v>2205</v>
      </c>
      <c r="BE784" s="19" t="s">
        <v>651</v>
      </c>
      <c r="BF784" s="19" t="s">
        <v>3065</v>
      </c>
      <c r="BG784" s="19" t="s">
        <v>55</v>
      </c>
      <c r="BH784" s="19" t="s">
        <v>4513</v>
      </c>
      <c r="BI784" s="22" t="s">
        <v>4513</v>
      </c>
      <c r="BJ784" s="22"/>
      <c r="BK784" s="22"/>
      <c r="BL784" s="19" t="s">
        <v>4513</v>
      </c>
      <c r="BM784" s="32" t="s">
        <v>4513</v>
      </c>
      <c r="BN784" s="22" t="s">
        <v>4513</v>
      </c>
      <c r="BO784" s="19" t="s">
        <v>3883</v>
      </c>
      <c r="BP784" s="22"/>
      <c r="BQ784" s="19" t="s">
        <v>64</v>
      </c>
      <c r="BR784" s="22"/>
      <c r="BS784" s="22"/>
      <c r="BT784" s="22"/>
      <c r="BU784" s="19">
        <v>184</v>
      </c>
      <c r="BV784" s="19" t="s">
        <v>4694</v>
      </c>
      <c r="BW784" s="19" t="s">
        <v>3839</v>
      </c>
      <c r="BX784" s="22"/>
      <c r="BY784" s="95" t="str">
        <f>IFERROR(
IF(OR(AZ784="anulado",AZ784="stand by"),CONCATENATE(AZ784,": ",AT784),
IF(OR(YEAR(BA784)=2022,YEAR(BA784)=2023),CONCATENATE("Se activó en ",YEAR(BA784)),
IF(AND(OR(AZ784="En proceso",AZ784="facturando"),AND(AV784="-",BA784="")),"Por revisar",
IF(BA784="",IF(AV784="NUEVAS",CONCATENATE("Estado: ",AZ784,", ",AV784),
IF(AX784=Meses!$A$3,"Por revisar",
IF(AT784="","Sin registro","En programación Frcst."))),"En programación")))),
"Error")</f>
        <v>En programación</v>
      </c>
      <c r="BZ784" s="14" t="str">
        <f t="shared" si="36"/>
        <v/>
      </c>
      <c r="CA784" s="95">
        <f>IF(BY784="En programación Frcst.",VLOOKUP(AX784,Meses!$A$1:$H$14,3+HLOOKUP(Cronograma!AV784,Meses!$D$1:$G$2,2,FALSE),FALSE),
IF(BY784="En programación",BA784,""))</f>
        <v>0</v>
      </c>
      <c r="CB784" s="95" t="str">
        <f t="shared" si="37"/>
        <v>1900/1</v>
      </c>
      <c r="CC784" s="91">
        <f>IFERROR(
(VLOOKUP(MONTH(CA784),Meses!$B$3:$C$14,2,FALSE)-DAY(CA784))/VLOOKUP(MONTH(CA784),Meses!$B$3:$C$14,2,FALSE)*CD784,
"")</f>
        <v>450</v>
      </c>
      <c r="CD784" s="92">
        <f t="shared" si="38"/>
        <v>450</v>
      </c>
    </row>
    <row r="785" spans="1:82" ht="47.4" thickBot="1" x14ac:dyDescent="0.6">
      <c r="A785" s="19" t="s">
        <v>1980</v>
      </c>
      <c r="B785" s="19" t="s">
        <v>1985</v>
      </c>
      <c r="C785" s="19" t="s">
        <v>1986</v>
      </c>
      <c r="D785" s="19" t="s">
        <v>53</v>
      </c>
      <c r="E785" s="21">
        <v>45138</v>
      </c>
      <c r="F785" s="21">
        <v>45170.638333333343</v>
      </c>
      <c r="G785" s="21">
        <v>45149</v>
      </c>
      <c r="H785" s="21">
        <v>45160</v>
      </c>
      <c r="I785" s="21">
        <v>45157</v>
      </c>
      <c r="J785" s="21">
        <v>45157</v>
      </c>
      <c r="K785" s="119" t="s">
        <v>4585</v>
      </c>
      <c r="L785" s="49">
        <v>2023083344</v>
      </c>
      <c r="M785" s="21">
        <v>45165</v>
      </c>
      <c r="N785" s="21">
        <v>45176</v>
      </c>
      <c r="O785" s="19" t="s">
        <v>54</v>
      </c>
      <c r="P785" s="19" t="s">
        <v>54</v>
      </c>
      <c r="Q785" s="49" t="s">
        <v>55</v>
      </c>
      <c r="R785" s="49">
        <v>731</v>
      </c>
      <c r="S785" s="25" t="s">
        <v>4586</v>
      </c>
      <c r="T785" s="25" t="s">
        <v>4586</v>
      </c>
      <c r="U785" s="25" t="e">
        <v>#NAME?</v>
      </c>
      <c r="V785" s="25" t="s">
        <v>80</v>
      </c>
      <c r="W785" s="25" t="s">
        <v>68</v>
      </c>
      <c r="X785" s="23">
        <v>45143</v>
      </c>
      <c r="Y785" s="23">
        <v>45150</v>
      </c>
      <c r="Z785" s="23">
        <v>45143</v>
      </c>
      <c r="AA785" s="23">
        <v>45143</v>
      </c>
      <c r="AB785" s="25" t="s">
        <v>58</v>
      </c>
      <c r="AC785" s="23">
        <v>45146</v>
      </c>
      <c r="AD785" s="25" t="s">
        <v>58</v>
      </c>
      <c r="AE785" s="23">
        <v>45148</v>
      </c>
      <c r="AF785" s="23">
        <v>45150</v>
      </c>
      <c r="AG785" s="23">
        <v>45150</v>
      </c>
      <c r="AH785" s="26">
        <v>45157</v>
      </c>
      <c r="AI785" s="25">
        <v>19</v>
      </c>
      <c r="AJ785" s="25">
        <v>11</v>
      </c>
      <c r="AK785" s="25">
        <v>-3</v>
      </c>
      <c r="AL785" s="25" t="s">
        <v>15</v>
      </c>
      <c r="AM785" s="25" t="s">
        <v>4587</v>
      </c>
      <c r="AN785" s="25">
        <v>19</v>
      </c>
      <c r="AO785" s="27"/>
      <c r="AP785" s="25" t="s">
        <v>82</v>
      </c>
      <c r="AQ785" s="25" t="s">
        <v>82</v>
      </c>
      <c r="AR785" s="25" t="s">
        <v>60</v>
      </c>
      <c r="AS785" s="25" t="s">
        <v>55</v>
      </c>
      <c r="AT785" s="25" t="s">
        <v>61</v>
      </c>
      <c r="AU785" s="25" t="s">
        <v>62</v>
      </c>
      <c r="AV785" s="25" t="s">
        <v>63</v>
      </c>
      <c r="AW785" s="25" t="s">
        <v>63</v>
      </c>
      <c r="AX785" s="25" t="s">
        <v>63</v>
      </c>
      <c r="AY785" s="25" t="s">
        <v>64</v>
      </c>
      <c r="AZ785" s="25" t="s">
        <v>3822</v>
      </c>
      <c r="BA785" s="26">
        <v>45176</v>
      </c>
      <c r="BB785" s="25">
        <v>9</v>
      </c>
      <c r="BC785" s="25">
        <v>2023</v>
      </c>
      <c r="BD785" s="25" t="s">
        <v>63</v>
      </c>
      <c r="BE785" s="25" t="s">
        <v>63</v>
      </c>
      <c r="BF785" s="25" t="s">
        <v>63</v>
      </c>
      <c r="BG785" s="25" t="s">
        <v>64</v>
      </c>
      <c r="BH785" s="27" t="s">
        <v>4513</v>
      </c>
      <c r="BI785" s="27" t="s">
        <v>4513</v>
      </c>
      <c r="BJ785" s="27"/>
      <c r="BK785" s="27"/>
      <c r="BL785" s="25" t="s">
        <v>4513</v>
      </c>
      <c r="BM785" s="27" t="s">
        <v>4513</v>
      </c>
      <c r="BN785" s="27" t="s">
        <v>4513</v>
      </c>
      <c r="BO785" s="27"/>
      <c r="BP785" s="27"/>
      <c r="BQ785" s="25" t="s">
        <v>64</v>
      </c>
      <c r="BR785" s="27"/>
      <c r="BS785" s="27"/>
      <c r="BT785" s="25">
        <v>19</v>
      </c>
      <c r="BU785" s="27"/>
      <c r="BV785" s="25"/>
      <c r="BW785" s="25"/>
      <c r="BX785" s="25">
        <v>2023</v>
      </c>
      <c r="BY785" s="95" t="str">
        <f>IFERROR(
IF(OR(AZ785="anulado",AZ785="stand by"),CONCATENATE(AZ785,": ",AT785),
IF(OR(YEAR(BA785)=2022,YEAR(BA785)=2023),CONCATENATE("Se activó en ",YEAR(BA785)),
IF(AND(OR(AZ785="En proceso",AZ785="facturando"),AND(AV785="-",BA785="")),"Por revisar",
IF(BA785="",IF(AV785="NUEVAS",CONCATENATE("Estado: ",AZ785,", ",AV785),
IF(AX785=Meses!$A$3,"Por revisar",
IF(AT785="","Sin registro","En programación Frcst."))),"En programación")))),
"Error")</f>
        <v>Se activó en 2023</v>
      </c>
      <c r="BZ785" s="14" t="str">
        <f t="shared" si="36"/>
        <v/>
      </c>
      <c r="CA785" s="95" t="str">
        <f>IF(BY785="En programación Frcst.",VLOOKUP(AX785,Meses!$A$1:$H$14,3+HLOOKUP(Cronograma!AV785,Meses!$D$1:$G$2,2,FALSE),FALSE),
IF(BY785="En programación",BA785,""))</f>
        <v/>
      </c>
      <c r="CB785" s="95" t="str">
        <f t="shared" si="37"/>
        <v/>
      </c>
      <c r="CC785" s="91" t="str">
        <f>IFERROR(
(VLOOKUP(MONTH(CA785),Meses!$B$3:$C$14,2,FALSE)-DAY(CA785))/VLOOKUP(MONTH(CA785),Meses!$B$3:$C$14,2,FALSE)*CD785,
"")</f>
        <v/>
      </c>
      <c r="CD785" s="92">
        <f t="shared" si="38"/>
        <v>731</v>
      </c>
    </row>
    <row r="786" spans="1:82" ht="47.4" thickBot="1" x14ac:dyDescent="0.6">
      <c r="A786" s="25" t="s">
        <v>1980</v>
      </c>
      <c r="B786" s="25" t="s">
        <v>1987</v>
      </c>
      <c r="C786" s="25" t="s">
        <v>1988</v>
      </c>
      <c r="D786" s="25" t="s">
        <v>53</v>
      </c>
      <c r="E786" s="26">
        <v>45138</v>
      </c>
      <c r="F786" s="26">
        <v>45163.377372685187</v>
      </c>
      <c r="G786" s="26">
        <v>45149</v>
      </c>
      <c r="H786" s="26">
        <v>45160</v>
      </c>
      <c r="I786" s="21">
        <v>45164</v>
      </c>
      <c r="J786" s="21">
        <v>45164</v>
      </c>
      <c r="K786" s="119" t="s">
        <v>4585</v>
      </c>
      <c r="L786" s="49">
        <v>2023090271</v>
      </c>
      <c r="M786" s="21">
        <v>45173</v>
      </c>
      <c r="N786" s="21">
        <v>45190</v>
      </c>
      <c r="O786" s="19" t="s">
        <v>54</v>
      </c>
      <c r="P786" s="19" t="s">
        <v>54</v>
      </c>
      <c r="Q786" s="49" t="s">
        <v>55</v>
      </c>
      <c r="R786" s="49">
        <v>2022</v>
      </c>
      <c r="S786" s="19" t="s">
        <v>4610</v>
      </c>
      <c r="T786" s="19" t="s">
        <v>4610</v>
      </c>
      <c r="U786" s="19" t="e">
        <v>#NAME?</v>
      </c>
      <c r="V786" s="19" t="s">
        <v>136</v>
      </c>
      <c r="W786" s="19" t="s">
        <v>155</v>
      </c>
      <c r="X786" s="23">
        <v>45145</v>
      </c>
      <c r="Y786" s="23">
        <v>45152</v>
      </c>
      <c r="Z786" s="23">
        <v>45145</v>
      </c>
      <c r="AA786" s="23">
        <v>45145</v>
      </c>
      <c r="AB786" s="19" t="s">
        <v>58</v>
      </c>
      <c r="AC786" s="23">
        <v>45148</v>
      </c>
      <c r="AD786" s="23">
        <v>45150</v>
      </c>
      <c r="AE786" s="23">
        <v>45155</v>
      </c>
      <c r="AF786" s="23">
        <v>45157</v>
      </c>
      <c r="AG786" s="23">
        <v>45157</v>
      </c>
      <c r="AH786" s="21">
        <v>45164</v>
      </c>
      <c r="AI786" s="19">
        <v>26</v>
      </c>
      <c r="AJ786" s="19">
        <v>11</v>
      </c>
      <c r="AK786" s="19">
        <v>4</v>
      </c>
      <c r="AL786" s="19" t="s">
        <v>15</v>
      </c>
      <c r="AM786" s="19" t="s">
        <v>4587</v>
      </c>
      <c r="AN786" s="19">
        <v>26</v>
      </c>
      <c r="AO786" s="22"/>
      <c r="AP786" s="19" t="s">
        <v>82</v>
      </c>
      <c r="AQ786" s="19" t="s">
        <v>82</v>
      </c>
      <c r="AR786" s="19" t="s">
        <v>60</v>
      </c>
      <c r="AS786" s="19" t="s">
        <v>55</v>
      </c>
      <c r="AT786" s="19" t="s">
        <v>61</v>
      </c>
      <c r="AU786" s="19" t="s">
        <v>62</v>
      </c>
      <c r="AV786" s="19" t="s">
        <v>63</v>
      </c>
      <c r="AW786" s="19" t="s">
        <v>63</v>
      </c>
      <c r="AX786" s="19" t="s">
        <v>63</v>
      </c>
      <c r="AY786" s="19" t="s">
        <v>64</v>
      </c>
      <c r="AZ786" s="19" t="s">
        <v>3822</v>
      </c>
      <c r="BA786" s="21">
        <v>45190</v>
      </c>
      <c r="BB786" s="19">
        <v>9</v>
      </c>
      <c r="BC786" s="19">
        <v>2023</v>
      </c>
      <c r="BD786" s="19" t="s">
        <v>63</v>
      </c>
      <c r="BE786" s="19" t="s">
        <v>63</v>
      </c>
      <c r="BF786" s="19" t="s">
        <v>63</v>
      </c>
      <c r="BG786" s="19" t="s">
        <v>64</v>
      </c>
      <c r="BH786" s="22" t="s">
        <v>4513</v>
      </c>
      <c r="BI786" s="22" t="s">
        <v>4513</v>
      </c>
      <c r="BJ786" s="22"/>
      <c r="BK786" s="22"/>
      <c r="BL786" s="19" t="s">
        <v>4513</v>
      </c>
      <c r="BM786" s="22" t="s">
        <v>4513</v>
      </c>
      <c r="BN786" s="22" t="s">
        <v>4513</v>
      </c>
      <c r="BO786" s="22"/>
      <c r="BP786" s="22"/>
      <c r="BQ786" s="19" t="s">
        <v>64</v>
      </c>
      <c r="BR786" s="22"/>
      <c r="BS786" s="22"/>
      <c r="BT786" s="19">
        <v>26</v>
      </c>
      <c r="BU786" s="22"/>
      <c r="BV786" s="19"/>
      <c r="BW786" s="19"/>
      <c r="BX786" s="19">
        <v>2023</v>
      </c>
      <c r="BY786" s="95" t="str">
        <f>IFERROR(
IF(OR(AZ786="anulado",AZ786="stand by"),CONCATENATE(AZ786,": ",AT786),
IF(OR(YEAR(BA786)=2022,YEAR(BA786)=2023),CONCATENATE("Se activó en ",YEAR(BA786)),
IF(AND(OR(AZ786="En proceso",AZ786="facturando"),AND(AV786="-",BA786="")),"Por revisar",
IF(BA786="",IF(AV786="NUEVAS",CONCATENATE("Estado: ",AZ786,", ",AV786),
IF(AX786=Meses!$A$3,"Por revisar",
IF(AT786="","Sin registro","En programación Frcst."))),"En programación")))),
"Error")</f>
        <v>Se activó en 2023</v>
      </c>
      <c r="BZ786" s="14" t="str">
        <f t="shared" si="36"/>
        <v/>
      </c>
      <c r="CA786" s="95" t="str">
        <f>IF(BY786="En programación Frcst.",VLOOKUP(AX786,Meses!$A$1:$H$14,3+HLOOKUP(Cronograma!AV786,Meses!$D$1:$G$2,2,FALSE),FALSE),
IF(BY786="En programación",BA786,""))</f>
        <v/>
      </c>
      <c r="CB786" s="95" t="str">
        <f t="shared" si="37"/>
        <v/>
      </c>
      <c r="CC786" s="91" t="str">
        <f>IFERROR(
(VLOOKUP(MONTH(CA786),Meses!$B$3:$C$14,2,FALSE)-DAY(CA786))/VLOOKUP(MONTH(CA786),Meses!$B$3:$C$14,2,FALSE)*CD786,
"")</f>
        <v/>
      </c>
      <c r="CD786" s="92">
        <f t="shared" si="38"/>
        <v>2022</v>
      </c>
    </row>
    <row r="787" spans="1:82" ht="47.4" thickBot="1" x14ac:dyDescent="0.6">
      <c r="A787" s="19" t="s">
        <v>1980</v>
      </c>
      <c r="B787" s="19" t="s">
        <v>1989</v>
      </c>
      <c r="C787" s="19" t="s">
        <v>1990</v>
      </c>
      <c r="D787" s="19" t="s">
        <v>53</v>
      </c>
      <c r="E787" s="21">
        <v>45138</v>
      </c>
      <c r="F787" s="21">
        <v>45163.392500000002</v>
      </c>
      <c r="G787" s="21">
        <v>45149</v>
      </c>
      <c r="H787" s="21">
        <v>45160</v>
      </c>
      <c r="I787" s="21">
        <v>45157</v>
      </c>
      <c r="J787" s="21">
        <v>45157</v>
      </c>
      <c r="K787" s="119" t="s">
        <v>4585</v>
      </c>
      <c r="L787" s="49">
        <v>2023083318</v>
      </c>
      <c r="M787" s="21">
        <v>45165</v>
      </c>
      <c r="N787" s="21">
        <v>45176</v>
      </c>
      <c r="O787" s="19" t="s">
        <v>54</v>
      </c>
      <c r="P787" s="19" t="s">
        <v>54</v>
      </c>
      <c r="Q787" s="49" t="s">
        <v>55</v>
      </c>
      <c r="R787" s="49">
        <v>1311</v>
      </c>
      <c r="S787" s="25" t="s">
        <v>4586</v>
      </c>
      <c r="T787" s="25" t="s">
        <v>4586</v>
      </c>
      <c r="U787" s="25" t="e">
        <v>#NAME?</v>
      </c>
      <c r="V787" s="25" t="s">
        <v>56</v>
      </c>
      <c r="W787" s="25" t="s">
        <v>57</v>
      </c>
      <c r="X787" s="27">
        <v>0</v>
      </c>
      <c r="Y787" s="23">
        <v>7</v>
      </c>
      <c r="Z787" s="27">
        <v>0</v>
      </c>
      <c r="AA787" s="27">
        <v>0</v>
      </c>
      <c r="AB787" s="27">
        <v>0</v>
      </c>
      <c r="AC787" s="27">
        <v>0</v>
      </c>
      <c r="AD787" s="27">
        <v>0</v>
      </c>
      <c r="AE787" s="27">
        <v>0</v>
      </c>
      <c r="AF787" s="25" t="s">
        <v>58</v>
      </c>
      <c r="AG787" s="27">
        <v>0</v>
      </c>
      <c r="AH787" s="26">
        <v>45157</v>
      </c>
      <c r="AI787" s="25">
        <v>19</v>
      </c>
      <c r="AJ787" s="25">
        <v>11</v>
      </c>
      <c r="AK787" s="25">
        <v>-3</v>
      </c>
      <c r="AL787" s="25" t="s">
        <v>15</v>
      </c>
      <c r="AM787" s="25" t="s">
        <v>4587</v>
      </c>
      <c r="AN787" s="25">
        <v>19</v>
      </c>
      <c r="AO787" s="27"/>
      <c r="AP787" s="25" t="s">
        <v>82</v>
      </c>
      <c r="AQ787" s="25" t="s">
        <v>82</v>
      </c>
      <c r="AR787" s="25" t="s">
        <v>60</v>
      </c>
      <c r="AS787" s="25" t="s">
        <v>55</v>
      </c>
      <c r="AT787" s="25" t="s">
        <v>61</v>
      </c>
      <c r="AU787" s="25" t="s">
        <v>62</v>
      </c>
      <c r="AV787" s="25" t="s">
        <v>63</v>
      </c>
      <c r="AW787" s="25" t="s">
        <v>63</v>
      </c>
      <c r="AX787" s="25" t="s">
        <v>63</v>
      </c>
      <c r="AY787" s="25" t="s">
        <v>64</v>
      </c>
      <c r="AZ787" s="25" t="s">
        <v>3822</v>
      </c>
      <c r="BA787" s="26">
        <v>45176</v>
      </c>
      <c r="BB787" s="25">
        <v>9</v>
      </c>
      <c r="BC787" s="25">
        <v>2023</v>
      </c>
      <c r="BD787" s="25" t="s">
        <v>63</v>
      </c>
      <c r="BE787" s="25" t="s">
        <v>63</v>
      </c>
      <c r="BF787" s="25" t="s">
        <v>63</v>
      </c>
      <c r="BG787" s="25" t="s">
        <v>64</v>
      </c>
      <c r="BH787" s="27" t="s">
        <v>4513</v>
      </c>
      <c r="BI787" s="27" t="s">
        <v>4513</v>
      </c>
      <c r="BJ787" s="27"/>
      <c r="BK787" s="27"/>
      <c r="BL787" s="25" t="s">
        <v>4513</v>
      </c>
      <c r="BM787" s="27" t="s">
        <v>4513</v>
      </c>
      <c r="BN787" s="27" t="s">
        <v>4513</v>
      </c>
      <c r="BO787" s="27"/>
      <c r="BP787" s="27"/>
      <c r="BQ787" s="25" t="s">
        <v>64</v>
      </c>
      <c r="BR787" s="27"/>
      <c r="BS787" s="27"/>
      <c r="BT787" s="25">
        <v>19</v>
      </c>
      <c r="BU787" s="27"/>
      <c r="BV787" s="25"/>
      <c r="BW787" s="25"/>
      <c r="BX787" s="25">
        <v>2023</v>
      </c>
      <c r="BY787" s="95" t="str">
        <f>IFERROR(
IF(OR(AZ787="anulado",AZ787="stand by"),CONCATENATE(AZ787,": ",AT787),
IF(OR(YEAR(BA787)=2022,YEAR(BA787)=2023),CONCATENATE("Se activó en ",YEAR(BA787)),
IF(AND(OR(AZ787="En proceso",AZ787="facturando"),AND(AV787="-",BA787="")),"Por revisar",
IF(BA787="",IF(AV787="NUEVAS",CONCATENATE("Estado: ",AZ787,", ",AV787),
IF(AX787=Meses!$A$3,"Por revisar",
IF(AT787="","Sin registro","En programación Frcst."))),"En programación")))),
"Error")</f>
        <v>Se activó en 2023</v>
      </c>
      <c r="BZ787" s="14" t="str">
        <f t="shared" si="36"/>
        <v/>
      </c>
      <c r="CA787" s="95" t="str">
        <f>IF(BY787="En programación Frcst.",VLOOKUP(AX787,Meses!$A$1:$H$14,3+HLOOKUP(Cronograma!AV787,Meses!$D$1:$G$2,2,FALSE),FALSE),
IF(BY787="En programación",BA787,""))</f>
        <v/>
      </c>
      <c r="CB787" s="95" t="str">
        <f t="shared" si="37"/>
        <v/>
      </c>
      <c r="CC787" s="91" t="str">
        <f>IFERROR(
(VLOOKUP(MONTH(CA787),Meses!$B$3:$C$14,2,FALSE)-DAY(CA787))/VLOOKUP(MONTH(CA787),Meses!$B$3:$C$14,2,FALSE)*CD787,
"")</f>
        <v/>
      </c>
      <c r="CD787" s="92">
        <f t="shared" si="38"/>
        <v>1311</v>
      </c>
    </row>
    <row r="788" spans="1:82" ht="47.4" thickBot="1" x14ac:dyDescent="0.6">
      <c r="A788" s="25" t="s">
        <v>1980</v>
      </c>
      <c r="B788" s="25" t="s">
        <v>1991</v>
      </c>
      <c r="C788" s="25" t="s">
        <v>1992</v>
      </c>
      <c r="D788" s="25" t="s">
        <v>53</v>
      </c>
      <c r="E788" s="26">
        <v>45138</v>
      </c>
      <c r="F788" s="26">
        <v>45170.759722222218</v>
      </c>
      <c r="G788" s="26">
        <v>45149</v>
      </c>
      <c r="H788" s="26">
        <v>45160</v>
      </c>
      <c r="I788" s="21">
        <v>45158</v>
      </c>
      <c r="J788" s="21">
        <v>45158</v>
      </c>
      <c r="K788" s="119" t="s">
        <v>4585</v>
      </c>
      <c r="L788" s="49">
        <v>2023083334</v>
      </c>
      <c r="M788" s="21">
        <v>45165</v>
      </c>
      <c r="N788" s="21">
        <v>45176</v>
      </c>
      <c r="O788" s="19" t="s">
        <v>54</v>
      </c>
      <c r="P788" s="19" t="s">
        <v>54</v>
      </c>
      <c r="Q788" s="49" t="s">
        <v>55</v>
      </c>
      <c r="R788" s="49">
        <v>43</v>
      </c>
      <c r="S788" s="19" t="s">
        <v>4610</v>
      </c>
      <c r="T788" s="19" t="s">
        <v>4610</v>
      </c>
      <c r="U788" s="19" t="e">
        <v>#NAME?</v>
      </c>
      <c r="V788" s="19" t="s">
        <v>80</v>
      </c>
      <c r="W788" s="19" t="s">
        <v>68</v>
      </c>
      <c r="X788" s="23">
        <v>45144</v>
      </c>
      <c r="Y788" s="23">
        <v>45151</v>
      </c>
      <c r="Z788" s="23">
        <v>45144</v>
      </c>
      <c r="AA788" s="23">
        <v>45144</v>
      </c>
      <c r="AB788" s="19" t="s">
        <v>58</v>
      </c>
      <c r="AC788" s="23">
        <v>45147</v>
      </c>
      <c r="AD788" s="19" t="s">
        <v>58</v>
      </c>
      <c r="AE788" s="23">
        <v>45149</v>
      </c>
      <c r="AF788" s="23">
        <v>45151</v>
      </c>
      <c r="AG788" s="23">
        <v>45151</v>
      </c>
      <c r="AH788" s="21">
        <v>45158</v>
      </c>
      <c r="AI788" s="19">
        <v>20</v>
      </c>
      <c r="AJ788" s="19">
        <v>11</v>
      </c>
      <c r="AK788" s="19">
        <v>-2</v>
      </c>
      <c r="AL788" s="19" t="s">
        <v>15</v>
      </c>
      <c r="AM788" s="19" t="s">
        <v>4587</v>
      </c>
      <c r="AN788" s="19">
        <v>20</v>
      </c>
      <c r="AO788" s="22"/>
      <c r="AP788" s="19" t="s">
        <v>82</v>
      </c>
      <c r="AQ788" s="19" t="s">
        <v>82</v>
      </c>
      <c r="AR788" s="19" t="s">
        <v>60</v>
      </c>
      <c r="AS788" s="19" t="s">
        <v>55</v>
      </c>
      <c r="AT788" s="19" t="s">
        <v>61</v>
      </c>
      <c r="AU788" s="19" t="s">
        <v>62</v>
      </c>
      <c r="AV788" s="19" t="s">
        <v>63</v>
      </c>
      <c r="AW788" s="19" t="s">
        <v>63</v>
      </c>
      <c r="AX788" s="19" t="s">
        <v>63</v>
      </c>
      <c r="AY788" s="19" t="s">
        <v>64</v>
      </c>
      <c r="AZ788" s="19" t="s">
        <v>3822</v>
      </c>
      <c r="BA788" s="21">
        <v>45176</v>
      </c>
      <c r="BB788" s="19">
        <v>9</v>
      </c>
      <c r="BC788" s="19">
        <v>2023</v>
      </c>
      <c r="BD788" s="19" t="s">
        <v>63</v>
      </c>
      <c r="BE788" s="19" t="s">
        <v>63</v>
      </c>
      <c r="BF788" s="19" t="s">
        <v>63</v>
      </c>
      <c r="BG788" s="19" t="s">
        <v>64</v>
      </c>
      <c r="BH788" s="22" t="s">
        <v>4513</v>
      </c>
      <c r="BI788" s="22" t="s">
        <v>4513</v>
      </c>
      <c r="BJ788" s="22"/>
      <c r="BK788" s="22"/>
      <c r="BL788" s="19" t="s">
        <v>4513</v>
      </c>
      <c r="BM788" s="22" t="s">
        <v>4513</v>
      </c>
      <c r="BN788" s="22" t="s">
        <v>4513</v>
      </c>
      <c r="BO788" s="22"/>
      <c r="BP788" s="22"/>
      <c r="BQ788" s="19" t="s">
        <v>64</v>
      </c>
      <c r="BR788" s="22"/>
      <c r="BS788" s="22"/>
      <c r="BT788" s="19">
        <v>20</v>
      </c>
      <c r="BU788" s="22"/>
      <c r="BV788" s="19"/>
      <c r="BW788" s="19"/>
      <c r="BX788" s="19">
        <v>2023</v>
      </c>
      <c r="BY788" s="95" t="str">
        <f>IFERROR(
IF(OR(AZ788="anulado",AZ788="stand by"),CONCATENATE(AZ788,": ",AT788),
IF(OR(YEAR(BA788)=2022,YEAR(BA788)=2023),CONCATENATE("Se activó en ",YEAR(BA788)),
IF(AND(OR(AZ788="En proceso",AZ788="facturando"),AND(AV788="-",BA788="")),"Por revisar",
IF(BA788="",IF(AV788="NUEVAS",CONCATENATE("Estado: ",AZ788,", ",AV788),
IF(AX788=Meses!$A$3,"Por revisar",
IF(AT788="","Sin registro","En programación Frcst."))),"En programación")))),
"Error")</f>
        <v>Se activó en 2023</v>
      </c>
      <c r="BZ788" s="14" t="str">
        <f t="shared" si="36"/>
        <v/>
      </c>
      <c r="CA788" s="95" t="str">
        <f>IF(BY788="En programación Frcst.",VLOOKUP(AX788,Meses!$A$1:$H$14,3+HLOOKUP(Cronograma!AV788,Meses!$D$1:$G$2,2,FALSE),FALSE),
IF(BY788="En programación",BA788,""))</f>
        <v/>
      </c>
      <c r="CB788" s="95" t="str">
        <f t="shared" si="37"/>
        <v/>
      </c>
      <c r="CC788" s="91" t="str">
        <f>IFERROR(
(VLOOKUP(MONTH(CA788),Meses!$B$3:$C$14,2,FALSE)-DAY(CA788))/VLOOKUP(MONTH(CA788),Meses!$B$3:$C$14,2,FALSE)*CD788,
"")</f>
        <v/>
      </c>
      <c r="CD788" s="92">
        <f t="shared" si="38"/>
        <v>43</v>
      </c>
    </row>
    <row r="789" spans="1:82" ht="47.4" thickBot="1" x14ac:dyDescent="0.6">
      <c r="A789" s="19" t="s">
        <v>1980</v>
      </c>
      <c r="B789" s="19" t="s">
        <v>1993</v>
      </c>
      <c r="C789" s="19" t="s">
        <v>1994</v>
      </c>
      <c r="D789" s="19" t="s">
        <v>53</v>
      </c>
      <c r="E789" s="21">
        <v>45138</v>
      </c>
      <c r="F789" s="21">
        <v>45170.452569444453</v>
      </c>
      <c r="G789" s="21">
        <v>45149</v>
      </c>
      <c r="H789" s="21">
        <v>45160</v>
      </c>
      <c r="I789" s="21">
        <v>45158</v>
      </c>
      <c r="J789" s="21">
        <v>45158</v>
      </c>
      <c r="K789" s="119" t="s">
        <v>4585</v>
      </c>
      <c r="L789" s="49">
        <v>2023083337</v>
      </c>
      <c r="M789" s="21">
        <v>45165</v>
      </c>
      <c r="N789" s="21">
        <v>45176</v>
      </c>
      <c r="O789" s="19" t="s">
        <v>54</v>
      </c>
      <c r="P789" s="19" t="s">
        <v>54</v>
      </c>
      <c r="Q789" s="49" t="s">
        <v>55</v>
      </c>
      <c r="R789" s="49">
        <v>4354</v>
      </c>
      <c r="S789" s="25" t="s">
        <v>4610</v>
      </c>
      <c r="T789" s="25" t="s">
        <v>4610</v>
      </c>
      <c r="U789" s="25" t="e">
        <v>#NAME?</v>
      </c>
      <c r="V789" s="25" t="s">
        <v>80</v>
      </c>
      <c r="W789" s="25" t="s">
        <v>68</v>
      </c>
      <c r="X789" s="23">
        <v>45144</v>
      </c>
      <c r="Y789" s="23">
        <v>45151</v>
      </c>
      <c r="Z789" s="23">
        <v>45144</v>
      </c>
      <c r="AA789" s="23">
        <v>45144</v>
      </c>
      <c r="AB789" s="25" t="s">
        <v>58</v>
      </c>
      <c r="AC789" s="23">
        <v>45147</v>
      </c>
      <c r="AD789" s="25" t="s">
        <v>58</v>
      </c>
      <c r="AE789" s="23">
        <v>45149</v>
      </c>
      <c r="AF789" s="23">
        <v>45151</v>
      </c>
      <c r="AG789" s="23">
        <v>45151</v>
      </c>
      <c r="AH789" s="26">
        <v>45158</v>
      </c>
      <c r="AI789" s="25">
        <v>20</v>
      </c>
      <c r="AJ789" s="25">
        <v>11</v>
      </c>
      <c r="AK789" s="25">
        <v>-2</v>
      </c>
      <c r="AL789" s="25" t="s">
        <v>15</v>
      </c>
      <c r="AM789" s="25" t="s">
        <v>4587</v>
      </c>
      <c r="AN789" s="25">
        <v>20</v>
      </c>
      <c r="AO789" s="27"/>
      <c r="AP789" s="25" t="s">
        <v>82</v>
      </c>
      <c r="AQ789" s="25" t="s">
        <v>82</v>
      </c>
      <c r="AR789" s="25" t="s">
        <v>60</v>
      </c>
      <c r="AS789" s="25" t="s">
        <v>55</v>
      </c>
      <c r="AT789" s="25" t="s">
        <v>61</v>
      </c>
      <c r="AU789" s="25" t="s">
        <v>62</v>
      </c>
      <c r="AV789" s="25" t="s">
        <v>63</v>
      </c>
      <c r="AW789" s="25" t="s">
        <v>63</v>
      </c>
      <c r="AX789" s="25" t="s">
        <v>63</v>
      </c>
      <c r="AY789" s="25" t="s">
        <v>64</v>
      </c>
      <c r="AZ789" s="25" t="s">
        <v>3822</v>
      </c>
      <c r="BA789" s="26">
        <v>45176</v>
      </c>
      <c r="BB789" s="25">
        <v>9</v>
      </c>
      <c r="BC789" s="25">
        <v>2023</v>
      </c>
      <c r="BD789" s="25" t="s">
        <v>63</v>
      </c>
      <c r="BE789" s="25" t="s">
        <v>63</v>
      </c>
      <c r="BF789" s="25" t="s">
        <v>63</v>
      </c>
      <c r="BG789" s="25" t="s">
        <v>64</v>
      </c>
      <c r="BH789" s="27" t="s">
        <v>4513</v>
      </c>
      <c r="BI789" s="27" t="s">
        <v>4513</v>
      </c>
      <c r="BJ789" s="27"/>
      <c r="BK789" s="27"/>
      <c r="BL789" s="25" t="s">
        <v>4513</v>
      </c>
      <c r="BM789" s="27" t="s">
        <v>4513</v>
      </c>
      <c r="BN789" s="27" t="s">
        <v>4513</v>
      </c>
      <c r="BO789" s="27"/>
      <c r="BP789" s="27"/>
      <c r="BQ789" s="25" t="s">
        <v>64</v>
      </c>
      <c r="BR789" s="27"/>
      <c r="BS789" s="27"/>
      <c r="BT789" s="25">
        <v>20</v>
      </c>
      <c r="BU789" s="27"/>
      <c r="BV789" s="25"/>
      <c r="BW789" s="25"/>
      <c r="BX789" s="25">
        <v>2023</v>
      </c>
      <c r="BY789" s="95" t="str">
        <f>IFERROR(
IF(OR(AZ789="anulado",AZ789="stand by"),CONCATENATE(AZ789,": ",AT789),
IF(OR(YEAR(BA789)=2022,YEAR(BA789)=2023),CONCATENATE("Se activó en ",YEAR(BA789)),
IF(AND(OR(AZ789="En proceso",AZ789="facturando"),AND(AV789="-",BA789="")),"Por revisar",
IF(BA789="",IF(AV789="NUEVAS",CONCATENATE("Estado: ",AZ789,", ",AV789),
IF(AX789=Meses!$A$3,"Por revisar",
IF(AT789="","Sin registro","En programación Frcst."))),"En programación")))),
"Error")</f>
        <v>Se activó en 2023</v>
      </c>
      <c r="BZ789" s="14" t="str">
        <f t="shared" si="36"/>
        <v/>
      </c>
      <c r="CA789" s="95" t="str">
        <f>IF(BY789="En programación Frcst.",VLOOKUP(AX789,Meses!$A$1:$H$14,3+HLOOKUP(Cronograma!AV789,Meses!$D$1:$G$2,2,FALSE),FALSE),
IF(BY789="En programación",BA789,""))</f>
        <v/>
      </c>
      <c r="CB789" s="95" t="str">
        <f t="shared" si="37"/>
        <v/>
      </c>
      <c r="CC789" s="91" t="str">
        <f>IFERROR(
(VLOOKUP(MONTH(CA789),Meses!$B$3:$C$14,2,FALSE)-DAY(CA789))/VLOOKUP(MONTH(CA789),Meses!$B$3:$C$14,2,FALSE)*CD789,
"")</f>
        <v/>
      </c>
      <c r="CD789" s="92">
        <f t="shared" si="38"/>
        <v>4354</v>
      </c>
    </row>
    <row r="790" spans="1:82" ht="47.4" thickBot="1" x14ac:dyDescent="0.6">
      <c r="A790" s="25" t="s">
        <v>1980</v>
      </c>
      <c r="B790" s="25" t="s">
        <v>1995</v>
      </c>
      <c r="C790" s="25" t="s">
        <v>1996</v>
      </c>
      <c r="D790" s="25" t="s">
        <v>53</v>
      </c>
      <c r="E790" s="26">
        <v>45138</v>
      </c>
      <c r="F790" s="26">
        <v>45170.582905092589</v>
      </c>
      <c r="G790" s="26">
        <v>45149</v>
      </c>
      <c r="H790" s="26">
        <v>45160</v>
      </c>
      <c r="I790" s="21">
        <v>45163</v>
      </c>
      <c r="J790" s="21">
        <v>45163</v>
      </c>
      <c r="K790" s="119" t="s">
        <v>4585</v>
      </c>
      <c r="L790" s="49">
        <v>2023083349</v>
      </c>
      <c r="M790" s="21">
        <v>45165</v>
      </c>
      <c r="N790" s="21">
        <v>45176</v>
      </c>
      <c r="O790" s="19" t="s">
        <v>54</v>
      </c>
      <c r="P790" s="19" t="s">
        <v>54</v>
      </c>
      <c r="Q790" s="49" t="s">
        <v>55</v>
      </c>
      <c r="R790" s="49">
        <v>5269</v>
      </c>
      <c r="S790" s="19" t="s">
        <v>4610</v>
      </c>
      <c r="T790" s="19" t="s">
        <v>4610</v>
      </c>
      <c r="U790" s="19" t="e">
        <v>#NAME?</v>
      </c>
      <c r="V790" s="19" t="s">
        <v>80</v>
      </c>
      <c r="W790" s="19" t="s">
        <v>68</v>
      </c>
      <c r="X790" s="23">
        <v>45149</v>
      </c>
      <c r="Y790" s="23">
        <v>45156</v>
      </c>
      <c r="Z790" s="23">
        <v>45149</v>
      </c>
      <c r="AA790" s="23">
        <v>45149</v>
      </c>
      <c r="AB790" s="19" t="s">
        <v>58</v>
      </c>
      <c r="AC790" s="23">
        <v>45152</v>
      </c>
      <c r="AD790" s="19" t="s">
        <v>58</v>
      </c>
      <c r="AE790" s="23">
        <v>45154</v>
      </c>
      <c r="AF790" s="23">
        <v>45156</v>
      </c>
      <c r="AG790" s="23">
        <v>45156</v>
      </c>
      <c r="AH790" s="21">
        <v>45163</v>
      </c>
      <c r="AI790" s="19">
        <v>25</v>
      </c>
      <c r="AJ790" s="19">
        <v>11</v>
      </c>
      <c r="AK790" s="19">
        <v>3</v>
      </c>
      <c r="AL790" s="19" t="s">
        <v>15</v>
      </c>
      <c r="AM790" s="19" t="s">
        <v>4587</v>
      </c>
      <c r="AN790" s="19">
        <v>25</v>
      </c>
      <c r="AO790" s="22"/>
      <c r="AP790" s="19" t="s">
        <v>82</v>
      </c>
      <c r="AQ790" s="19" t="s">
        <v>82</v>
      </c>
      <c r="AR790" s="19" t="s">
        <v>60</v>
      </c>
      <c r="AS790" s="19" t="s">
        <v>55</v>
      </c>
      <c r="AT790" s="19" t="s">
        <v>61</v>
      </c>
      <c r="AU790" s="19" t="s">
        <v>62</v>
      </c>
      <c r="AV790" s="19" t="s">
        <v>63</v>
      </c>
      <c r="AW790" s="19" t="s">
        <v>63</v>
      </c>
      <c r="AX790" s="19" t="s">
        <v>63</v>
      </c>
      <c r="AY790" s="19" t="s">
        <v>64</v>
      </c>
      <c r="AZ790" s="19" t="s">
        <v>3822</v>
      </c>
      <c r="BA790" s="21">
        <v>45176</v>
      </c>
      <c r="BB790" s="19">
        <v>9</v>
      </c>
      <c r="BC790" s="19">
        <v>2023</v>
      </c>
      <c r="BD790" s="19" t="s">
        <v>63</v>
      </c>
      <c r="BE790" s="19" t="s">
        <v>63</v>
      </c>
      <c r="BF790" s="19" t="s">
        <v>63</v>
      </c>
      <c r="BG790" s="19" t="s">
        <v>64</v>
      </c>
      <c r="BH790" s="22" t="s">
        <v>4513</v>
      </c>
      <c r="BI790" s="22" t="s">
        <v>4513</v>
      </c>
      <c r="BJ790" s="22"/>
      <c r="BK790" s="22"/>
      <c r="BL790" s="19" t="s">
        <v>4513</v>
      </c>
      <c r="BM790" s="22" t="s">
        <v>4513</v>
      </c>
      <c r="BN790" s="22" t="s">
        <v>4513</v>
      </c>
      <c r="BO790" s="22"/>
      <c r="BP790" s="22"/>
      <c r="BQ790" s="19" t="s">
        <v>64</v>
      </c>
      <c r="BR790" s="22"/>
      <c r="BS790" s="22"/>
      <c r="BT790" s="19">
        <v>25</v>
      </c>
      <c r="BU790" s="22"/>
      <c r="BV790" s="19"/>
      <c r="BW790" s="19"/>
      <c r="BX790" s="19">
        <v>2023</v>
      </c>
      <c r="BY790" s="95" t="str">
        <f>IFERROR(
IF(OR(AZ790="anulado",AZ790="stand by"),CONCATENATE(AZ790,": ",AT790),
IF(OR(YEAR(BA790)=2022,YEAR(BA790)=2023),CONCATENATE("Se activó en ",YEAR(BA790)),
IF(AND(OR(AZ790="En proceso",AZ790="facturando"),AND(AV790="-",BA790="")),"Por revisar",
IF(BA790="",IF(AV790="NUEVAS",CONCATENATE("Estado: ",AZ790,", ",AV790),
IF(AX790=Meses!$A$3,"Por revisar",
IF(AT790="","Sin registro","En programación Frcst."))),"En programación")))),
"Error")</f>
        <v>Se activó en 2023</v>
      </c>
      <c r="BZ790" s="14" t="str">
        <f t="shared" si="36"/>
        <v/>
      </c>
      <c r="CA790" s="95" t="str">
        <f>IF(BY790="En programación Frcst.",VLOOKUP(AX790,Meses!$A$1:$H$14,3+HLOOKUP(Cronograma!AV790,Meses!$D$1:$G$2,2,FALSE),FALSE),
IF(BY790="En programación",BA790,""))</f>
        <v/>
      </c>
      <c r="CB790" s="95" t="str">
        <f t="shared" si="37"/>
        <v/>
      </c>
      <c r="CC790" s="91" t="str">
        <f>IFERROR(
(VLOOKUP(MONTH(CA790),Meses!$B$3:$C$14,2,FALSE)-DAY(CA790))/VLOOKUP(MONTH(CA790),Meses!$B$3:$C$14,2,FALSE)*CD790,
"")</f>
        <v/>
      </c>
      <c r="CD790" s="92">
        <f t="shared" si="38"/>
        <v>5269</v>
      </c>
    </row>
    <row r="791" spans="1:82" ht="63" thickBot="1" x14ac:dyDescent="0.6">
      <c r="A791" s="19" t="s">
        <v>1980</v>
      </c>
      <c r="B791" s="19" t="s">
        <v>1997</v>
      </c>
      <c r="C791" s="19" t="s">
        <v>1998</v>
      </c>
      <c r="D791" s="19" t="s">
        <v>53</v>
      </c>
      <c r="E791" s="21">
        <v>45138</v>
      </c>
      <c r="F791" s="21">
        <v>45170.743344907409</v>
      </c>
      <c r="G791" s="21">
        <v>45149</v>
      </c>
      <c r="H791" s="21">
        <v>45160</v>
      </c>
      <c r="I791" s="21">
        <v>45157</v>
      </c>
      <c r="J791" s="21">
        <v>45157</v>
      </c>
      <c r="K791" s="119" t="s">
        <v>4585</v>
      </c>
      <c r="L791" s="49">
        <v>2023083311</v>
      </c>
      <c r="M791" s="21">
        <v>45165</v>
      </c>
      <c r="N791" s="21">
        <v>45176</v>
      </c>
      <c r="O791" s="19" t="s">
        <v>54</v>
      </c>
      <c r="P791" s="19" t="s">
        <v>54</v>
      </c>
      <c r="Q791" s="49" t="s">
        <v>55</v>
      </c>
      <c r="R791" s="49">
        <v>1500</v>
      </c>
      <c r="S791" s="25" t="s">
        <v>4586</v>
      </c>
      <c r="T791" s="25" t="s">
        <v>4586</v>
      </c>
      <c r="U791" s="25" t="e">
        <v>#NAME?</v>
      </c>
      <c r="V791" s="25" t="s">
        <v>80</v>
      </c>
      <c r="W791" s="25" t="s">
        <v>68</v>
      </c>
      <c r="X791" s="23">
        <v>45143</v>
      </c>
      <c r="Y791" s="23">
        <v>45150</v>
      </c>
      <c r="Z791" s="23">
        <v>45143</v>
      </c>
      <c r="AA791" s="23">
        <v>45143</v>
      </c>
      <c r="AB791" s="25" t="s">
        <v>58</v>
      </c>
      <c r="AC791" s="23">
        <v>45146</v>
      </c>
      <c r="AD791" s="25" t="s">
        <v>58</v>
      </c>
      <c r="AE791" s="23">
        <v>45148</v>
      </c>
      <c r="AF791" s="23">
        <v>45150</v>
      </c>
      <c r="AG791" s="23">
        <v>45150</v>
      </c>
      <c r="AH791" s="26">
        <v>45157</v>
      </c>
      <c r="AI791" s="25">
        <v>19</v>
      </c>
      <c r="AJ791" s="25">
        <v>11</v>
      </c>
      <c r="AK791" s="25">
        <v>-3</v>
      </c>
      <c r="AL791" s="25" t="s">
        <v>15</v>
      </c>
      <c r="AM791" s="25" t="s">
        <v>4587</v>
      </c>
      <c r="AN791" s="25">
        <v>19</v>
      </c>
      <c r="AO791" s="27"/>
      <c r="AP791" s="25" t="s">
        <v>82</v>
      </c>
      <c r="AQ791" s="25" t="s">
        <v>82</v>
      </c>
      <c r="AR791" s="25" t="s">
        <v>60</v>
      </c>
      <c r="AS791" s="25" t="s">
        <v>55</v>
      </c>
      <c r="AT791" s="25" t="s">
        <v>61</v>
      </c>
      <c r="AU791" s="25" t="s">
        <v>62</v>
      </c>
      <c r="AV791" s="25" t="s">
        <v>63</v>
      </c>
      <c r="AW791" s="25" t="s">
        <v>63</v>
      </c>
      <c r="AX791" s="25" t="s">
        <v>63</v>
      </c>
      <c r="AY791" s="25" t="s">
        <v>64</v>
      </c>
      <c r="AZ791" s="25" t="s">
        <v>3822</v>
      </c>
      <c r="BA791" s="26">
        <v>45165</v>
      </c>
      <c r="BB791" s="25">
        <v>8</v>
      </c>
      <c r="BC791" s="25">
        <v>2023</v>
      </c>
      <c r="BD791" s="25" t="s">
        <v>63</v>
      </c>
      <c r="BE791" s="25" t="s">
        <v>63</v>
      </c>
      <c r="BF791" s="25" t="s">
        <v>63</v>
      </c>
      <c r="BG791" s="25" t="s">
        <v>64</v>
      </c>
      <c r="BH791" s="27" t="s">
        <v>4513</v>
      </c>
      <c r="BI791" s="27" t="s">
        <v>4513</v>
      </c>
      <c r="BJ791" s="27"/>
      <c r="BK791" s="27"/>
      <c r="BL791" s="25" t="s">
        <v>4513</v>
      </c>
      <c r="BM791" s="27" t="s">
        <v>4513</v>
      </c>
      <c r="BN791" s="27" t="s">
        <v>4513</v>
      </c>
      <c r="BO791" s="27"/>
      <c r="BP791" s="27"/>
      <c r="BQ791" s="25" t="s">
        <v>64</v>
      </c>
      <c r="BR791" s="27"/>
      <c r="BS791" s="27"/>
      <c r="BT791" s="25">
        <v>19</v>
      </c>
      <c r="BU791" s="27"/>
      <c r="BV791" s="25"/>
      <c r="BW791" s="25"/>
      <c r="BX791" s="25">
        <v>2023</v>
      </c>
      <c r="BY791" s="95" t="str">
        <f>IFERROR(
IF(OR(AZ791="anulado",AZ791="stand by"),CONCATENATE(AZ791,": ",AT791),
IF(OR(YEAR(BA791)=2022,YEAR(BA791)=2023),CONCATENATE("Se activó en ",YEAR(BA791)),
IF(AND(OR(AZ791="En proceso",AZ791="facturando"),AND(AV791="-",BA791="")),"Por revisar",
IF(BA791="",IF(AV791="NUEVAS",CONCATENATE("Estado: ",AZ791,", ",AV791),
IF(AX791=Meses!$A$3,"Por revisar",
IF(AT791="","Sin registro","En programación Frcst."))),"En programación")))),
"Error")</f>
        <v>Se activó en 2023</v>
      </c>
      <c r="BZ791" s="14" t="str">
        <f t="shared" si="36"/>
        <v/>
      </c>
      <c r="CA791" s="95" t="str">
        <f>IF(BY791="En programación Frcst.",VLOOKUP(AX791,Meses!$A$1:$H$14,3+HLOOKUP(Cronograma!AV791,Meses!$D$1:$G$2,2,FALSE),FALSE),
IF(BY791="En programación",BA791,""))</f>
        <v/>
      </c>
      <c r="CB791" s="95" t="str">
        <f t="shared" si="37"/>
        <v/>
      </c>
      <c r="CC791" s="91" t="str">
        <f>IFERROR(
(VLOOKUP(MONTH(CA791),Meses!$B$3:$C$14,2,FALSE)-DAY(CA791))/VLOOKUP(MONTH(CA791),Meses!$B$3:$C$14,2,FALSE)*CD791,
"")</f>
        <v/>
      </c>
      <c r="CD791" s="92">
        <f t="shared" si="38"/>
        <v>1500</v>
      </c>
    </row>
    <row r="792" spans="1:82" ht="47.4" thickBot="1" x14ac:dyDescent="0.6">
      <c r="A792" s="25" t="s">
        <v>1980</v>
      </c>
      <c r="B792" s="25" t="s">
        <v>1999</v>
      </c>
      <c r="C792" s="25" t="s">
        <v>2000</v>
      </c>
      <c r="D792" s="25" t="s">
        <v>53</v>
      </c>
      <c r="E792" s="26">
        <v>45138</v>
      </c>
      <c r="F792" s="26">
        <v>45163.372245370367</v>
      </c>
      <c r="G792" s="26">
        <v>45149</v>
      </c>
      <c r="H792" s="26">
        <v>45160</v>
      </c>
      <c r="I792" s="21">
        <v>45157</v>
      </c>
      <c r="J792" s="21">
        <v>45157</v>
      </c>
      <c r="K792" s="119" t="s">
        <v>4585</v>
      </c>
      <c r="L792" s="49">
        <v>2023083342</v>
      </c>
      <c r="M792" s="21">
        <v>45165</v>
      </c>
      <c r="N792" s="21">
        <v>45176</v>
      </c>
      <c r="O792" s="19" t="s">
        <v>54</v>
      </c>
      <c r="P792" s="19" t="s">
        <v>54</v>
      </c>
      <c r="Q792" s="49" t="s">
        <v>55</v>
      </c>
      <c r="R792" s="49">
        <v>1269</v>
      </c>
      <c r="S792" s="19" t="s">
        <v>4586</v>
      </c>
      <c r="T792" s="19" t="s">
        <v>4586</v>
      </c>
      <c r="U792" s="19" t="e">
        <v>#NAME?</v>
      </c>
      <c r="V792" s="19" t="s">
        <v>56</v>
      </c>
      <c r="W792" s="19" t="s">
        <v>57</v>
      </c>
      <c r="X792" s="22">
        <v>0</v>
      </c>
      <c r="Y792" s="23">
        <v>7</v>
      </c>
      <c r="Z792" s="22">
        <v>0</v>
      </c>
      <c r="AA792" s="22">
        <v>0</v>
      </c>
      <c r="AB792" s="22">
        <v>0</v>
      </c>
      <c r="AC792" s="22">
        <v>0</v>
      </c>
      <c r="AD792" s="22">
        <v>0</v>
      </c>
      <c r="AE792" s="22">
        <v>0</v>
      </c>
      <c r="AF792" s="19" t="s">
        <v>58</v>
      </c>
      <c r="AG792" s="22">
        <v>0</v>
      </c>
      <c r="AH792" s="21">
        <v>45157</v>
      </c>
      <c r="AI792" s="19">
        <v>19</v>
      </c>
      <c r="AJ792" s="19">
        <v>11</v>
      </c>
      <c r="AK792" s="19">
        <v>-3</v>
      </c>
      <c r="AL792" s="19" t="s">
        <v>15</v>
      </c>
      <c r="AM792" s="19" t="s">
        <v>4587</v>
      </c>
      <c r="AN792" s="19">
        <v>19</v>
      </c>
      <c r="AO792" s="22"/>
      <c r="AP792" s="19" t="s">
        <v>82</v>
      </c>
      <c r="AQ792" s="19" t="s">
        <v>82</v>
      </c>
      <c r="AR792" s="19" t="s">
        <v>60</v>
      </c>
      <c r="AS792" s="19" t="s">
        <v>55</v>
      </c>
      <c r="AT792" s="19" t="s">
        <v>61</v>
      </c>
      <c r="AU792" s="19" t="s">
        <v>62</v>
      </c>
      <c r="AV792" s="19" t="s">
        <v>63</v>
      </c>
      <c r="AW792" s="19" t="s">
        <v>63</v>
      </c>
      <c r="AX792" s="19" t="s">
        <v>63</v>
      </c>
      <c r="AY792" s="19" t="s">
        <v>64</v>
      </c>
      <c r="AZ792" s="19" t="s">
        <v>3822</v>
      </c>
      <c r="BA792" s="21">
        <v>45176</v>
      </c>
      <c r="BB792" s="19">
        <v>9</v>
      </c>
      <c r="BC792" s="19">
        <v>2023</v>
      </c>
      <c r="BD792" s="19" t="s">
        <v>63</v>
      </c>
      <c r="BE792" s="19" t="s">
        <v>63</v>
      </c>
      <c r="BF792" s="19" t="s">
        <v>63</v>
      </c>
      <c r="BG792" s="19" t="s">
        <v>64</v>
      </c>
      <c r="BH792" s="22" t="s">
        <v>4513</v>
      </c>
      <c r="BI792" s="22" t="s">
        <v>4513</v>
      </c>
      <c r="BJ792" s="22"/>
      <c r="BK792" s="22"/>
      <c r="BL792" s="19" t="s">
        <v>4513</v>
      </c>
      <c r="BM792" s="22" t="s">
        <v>4513</v>
      </c>
      <c r="BN792" s="22" t="s">
        <v>4513</v>
      </c>
      <c r="BO792" s="22"/>
      <c r="BP792" s="22"/>
      <c r="BQ792" s="19" t="s">
        <v>64</v>
      </c>
      <c r="BR792" s="22"/>
      <c r="BS792" s="22"/>
      <c r="BT792" s="19">
        <v>19</v>
      </c>
      <c r="BU792" s="22"/>
      <c r="BV792" s="19"/>
      <c r="BW792" s="19"/>
      <c r="BX792" s="19">
        <v>2023</v>
      </c>
      <c r="BY792" s="95" t="str">
        <f>IFERROR(
IF(OR(AZ792="anulado",AZ792="stand by"),CONCATENATE(AZ792,": ",AT792),
IF(OR(YEAR(BA792)=2022,YEAR(BA792)=2023),CONCATENATE("Se activó en ",YEAR(BA792)),
IF(AND(OR(AZ792="En proceso",AZ792="facturando"),AND(AV792="-",BA792="")),"Por revisar",
IF(BA792="",IF(AV792="NUEVAS",CONCATENATE("Estado: ",AZ792,", ",AV792),
IF(AX792=Meses!$A$3,"Por revisar",
IF(AT792="","Sin registro","En programación Frcst."))),"En programación")))),
"Error")</f>
        <v>Se activó en 2023</v>
      </c>
      <c r="BZ792" s="14" t="str">
        <f t="shared" si="36"/>
        <v/>
      </c>
      <c r="CA792" s="95" t="str">
        <f>IF(BY792="En programación Frcst.",VLOOKUP(AX792,Meses!$A$1:$H$14,3+HLOOKUP(Cronograma!AV792,Meses!$D$1:$G$2,2,FALSE),FALSE),
IF(BY792="En programación",BA792,""))</f>
        <v/>
      </c>
      <c r="CB792" s="95" t="str">
        <f t="shared" si="37"/>
        <v/>
      </c>
      <c r="CC792" s="91" t="str">
        <f>IFERROR(
(VLOOKUP(MONTH(CA792),Meses!$B$3:$C$14,2,FALSE)-DAY(CA792))/VLOOKUP(MONTH(CA792),Meses!$B$3:$C$14,2,FALSE)*CD792,
"")</f>
        <v/>
      </c>
      <c r="CD792" s="92">
        <f t="shared" si="38"/>
        <v>1269</v>
      </c>
    </row>
    <row r="793" spans="1:82" ht="47.4" thickBot="1" x14ac:dyDescent="0.6">
      <c r="A793" s="19" t="s">
        <v>1980</v>
      </c>
      <c r="B793" s="19" t="s">
        <v>2001</v>
      </c>
      <c r="C793" s="19" t="s">
        <v>2002</v>
      </c>
      <c r="D793" s="19" t="s">
        <v>53</v>
      </c>
      <c r="E793" s="21">
        <v>45138</v>
      </c>
      <c r="F793" s="21">
        <v>45163.375428240739</v>
      </c>
      <c r="G793" s="21">
        <v>45149</v>
      </c>
      <c r="H793" s="21">
        <v>45160</v>
      </c>
      <c r="I793" s="21">
        <v>45164</v>
      </c>
      <c r="J793" s="21">
        <v>45164</v>
      </c>
      <c r="K793" s="119" t="s">
        <v>4585</v>
      </c>
      <c r="L793" s="49">
        <v>2023083325</v>
      </c>
      <c r="M793" s="21">
        <v>45165</v>
      </c>
      <c r="N793" s="21">
        <v>45176</v>
      </c>
      <c r="O793" s="19" t="s">
        <v>54</v>
      </c>
      <c r="P793" s="19" t="s">
        <v>54</v>
      </c>
      <c r="Q793" s="49" t="s">
        <v>55</v>
      </c>
      <c r="R793" s="49">
        <v>813</v>
      </c>
      <c r="S793" s="25" t="s">
        <v>4610</v>
      </c>
      <c r="T793" s="25" t="s">
        <v>4610</v>
      </c>
      <c r="U793" s="25" t="e">
        <v>#NAME?</v>
      </c>
      <c r="V793" s="25" t="s">
        <v>56</v>
      </c>
      <c r="W793" s="25" t="s">
        <v>57</v>
      </c>
      <c r="X793" s="27">
        <v>0</v>
      </c>
      <c r="Y793" s="23">
        <v>7</v>
      </c>
      <c r="Z793" s="27">
        <v>0</v>
      </c>
      <c r="AA793" s="27">
        <v>0</v>
      </c>
      <c r="AB793" s="27">
        <v>0</v>
      </c>
      <c r="AC793" s="27">
        <v>0</v>
      </c>
      <c r="AD793" s="27">
        <v>0</v>
      </c>
      <c r="AE793" s="27">
        <v>0</v>
      </c>
      <c r="AF793" s="25" t="s">
        <v>58</v>
      </c>
      <c r="AG793" s="27">
        <v>0</v>
      </c>
      <c r="AH793" s="26">
        <v>45164</v>
      </c>
      <c r="AI793" s="25">
        <v>26</v>
      </c>
      <c r="AJ793" s="25">
        <v>11</v>
      </c>
      <c r="AK793" s="25">
        <v>4</v>
      </c>
      <c r="AL793" s="25" t="s">
        <v>15</v>
      </c>
      <c r="AM793" s="25" t="s">
        <v>4587</v>
      </c>
      <c r="AN793" s="25">
        <v>26</v>
      </c>
      <c r="AO793" s="27"/>
      <c r="AP793" s="25" t="s">
        <v>82</v>
      </c>
      <c r="AQ793" s="25" t="s">
        <v>82</v>
      </c>
      <c r="AR793" s="25" t="s">
        <v>60</v>
      </c>
      <c r="AS793" s="25" t="s">
        <v>55</v>
      </c>
      <c r="AT793" s="25" t="s">
        <v>61</v>
      </c>
      <c r="AU793" s="25" t="s">
        <v>62</v>
      </c>
      <c r="AV793" s="25" t="s">
        <v>63</v>
      </c>
      <c r="AW793" s="25" t="s">
        <v>63</v>
      </c>
      <c r="AX793" s="25" t="s">
        <v>63</v>
      </c>
      <c r="AY793" s="25" t="s">
        <v>64</v>
      </c>
      <c r="AZ793" s="25" t="s">
        <v>3822</v>
      </c>
      <c r="BA793" s="26">
        <v>45176</v>
      </c>
      <c r="BB793" s="25">
        <v>9</v>
      </c>
      <c r="BC793" s="25">
        <v>2023</v>
      </c>
      <c r="BD793" s="25" t="s">
        <v>63</v>
      </c>
      <c r="BE793" s="25" t="s">
        <v>63</v>
      </c>
      <c r="BF793" s="25" t="s">
        <v>63</v>
      </c>
      <c r="BG793" s="25" t="s">
        <v>64</v>
      </c>
      <c r="BH793" s="27" t="s">
        <v>4513</v>
      </c>
      <c r="BI793" s="27" t="s">
        <v>4513</v>
      </c>
      <c r="BJ793" s="27"/>
      <c r="BK793" s="27"/>
      <c r="BL793" s="25" t="s">
        <v>4513</v>
      </c>
      <c r="BM793" s="27" t="s">
        <v>4513</v>
      </c>
      <c r="BN793" s="27" t="s">
        <v>4513</v>
      </c>
      <c r="BO793" s="27"/>
      <c r="BP793" s="27"/>
      <c r="BQ793" s="25" t="s">
        <v>64</v>
      </c>
      <c r="BR793" s="27"/>
      <c r="BS793" s="27"/>
      <c r="BT793" s="25">
        <v>26</v>
      </c>
      <c r="BU793" s="27"/>
      <c r="BV793" s="25"/>
      <c r="BW793" s="25"/>
      <c r="BX793" s="25">
        <v>2023</v>
      </c>
      <c r="BY793" s="95" t="str">
        <f>IFERROR(
IF(OR(AZ793="anulado",AZ793="stand by"),CONCATENATE(AZ793,": ",AT793),
IF(OR(YEAR(BA793)=2022,YEAR(BA793)=2023),CONCATENATE("Se activó en ",YEAR(BA793)),
IF(AND(OR(AZ793="En proceso",AZ793="facturando"),AND(AV793="-",BA793="")),"Por revisar",
IF(BA793="",IF(AV793="NUEVAS",CONCATENATE("Estado: ",AZ793,", ",AV793),
IF(AX793=Meses!$A$3,"Por revisar",
IF(AT793="","Sin registro","En programación Frcst."))),"En programación")))),
"Error")</f>
        <v>Se activó en 2023</v>
      </c>
      <c r="BZ793" s="14" t="str">
        <f t="shared" si="36"/>
        <v/>
      </c>
      <c r="CA793" s="95" t="str">
        <f>IF(BY793="En programación Frcst.",VLOOKUP(AX793,Meses!$A$1:$H$14,3+HLOOKUP(Cronograma!AV793,Meses!$D$1:$G$2,2,FALSE),FALSE),
IF(BY793="En programación",BA793,""))</f>
        <v/>
      </c>
      <c r="CB793" s="95" t="str">
        <f t="shared" si="37"/>
        <v/>
      </c>
      <c r="CC793" s="91" t="str">
        <f>IFERROR(
(VLOOKUP(MONTH(CA793),Meses!$B$3:$C$14,2,FALSE)-DAY(CA793))/VLOOKUP(MONTH(CA793),Meses!$B$3:$C$14,2,FALSE)*CD793,
"")</f>
        <v/>
      </c>
      <c r="CD793" s="92">
        <f t="shared" si="38"/>
        <v>813</v>
      </c>
    </row>
    <row r="794" spans="1:82" ht="47.4" thickBot="1" x14ac:dyDescent="0.6">
      <c r="A794" s="25" t="s">
        <v>1980</v>
      </c>
      <c r="B794" s="25" t="s">
        <v>2003</v>
      </c>
      <c r="C794" s="25" t="s">
        <v>2004</v>
      </c>
      <c r="D794" s="25" t="s">
        <v>53</v>
      </c>
      <c r="E794" s="26">
        <v>45138</v>
      </c>
      <c r="F794" s="26">
        <v>45170.695567129631</v>
      </c>
      <c r="G794" s="26">
        <v>45149</v>
      </c>
      <c r="H794" s="26">
        <v>45160</v>
      </c>
      <c r="I794" s="21">
        <v>45157</v>
      </c>
      <c r="J794" s="21">
        <v>45157</v>
      </c>
      <c r="K794" s="119" t="s">
        <v>4585</v>
      </c>
      <c r="L794" s="49">
        <v>2023083313</v>
      </c>
      <c r="M794" s="21">
        <v>45165</v>
      </c>
      <c r="N794" s="21">
        <v>45176</v>
      </c>
      <c r="O794" s="19" t="s">
        <v>54</v>
      </c>
      <c r="P794" s="19" t="s">
        <v>54</v>
      </c>
      <c r="Q794" s="49" t="s">
        <v>55</v>
      </c>
      <c r="R794" s="49">
        <v>806</v>
      </c>
      <c r="S794" s="19" t="s">
        <v>4586</v>
      </c>
      <c r="T794" s="19" t="s">
        <v>4586</v>
      </c>
      <c r="U794" s="19" t="e">
        <v>#NAME?</v>
      </c>
      <c r="V794" s="19" t="s">
        <v>80</v>
      </c>
      <c r="W794" s="19" t="s">
        <v>68</v>
      </c>
      <c r="X794" s="23">
        <v>45143</v>
      </c>
      <c r="Y794" s="23">
        <v>45150</v>
      </c>
      <c r="Z794" s="23">
        <v>45143</v>
      </c>
      <c r="AA794" s="23">
        <v>45143</v>
      </c>
      <c r="AB794" s="19" t="s">
        <v>58</v>
      </c>
      <c r="AC794" s="23">
        <v>45146</v>
      </c>
      <c r="AD794" s="19" t="s">
        <v>58</v>
      </c>
      <c r="AE794" s="23">
        <v>45148</v>
      </c>
      <c r="AF794" s="23">
        <v>45150</v>
      </c>
      <c r="AG794" s="23">
        <v>45150</v>
      </c>
      <c r="AH794" s="21">
        <v>45157</v>
      </c>
      <c r="AI794" s="19">
        <v>19</v>
      </c>
      <c r="AJ794" s="19">
        <v>11</v>
      </c>
      <c r="AK794" s="19">
        <v>-3</v>
      </c>
      <c r="AL794" s="19" t="s">
        <v>15</v>
      </c>
      <c r="AM794" s="19" t="s">
        <v>4587</v>
      </c>
      <c r="AN794" s="19">
        <v>19</v>
      </c>
      <c r="AO794" s="22"/>
      <c r="AP794" s="19" t="s">
        <v>82</v>
      </c>
      <c r="AQ794" s="19" t="s">
        <v>82</v>
      </c>
      <c r="AR794" s="19" t="s">
        <v>60</v>
      </c>
      <c r="AS794" s="19" t="s">
        <v>55</v>
      </c>
      <c r="AT794" s="19" t="s">
        <v>61</v>
      </c>
      <c r="AU794" s="19" t="s">
        <v>62</v>
      </c>
      <c r="AV794" s="19" t="s">
        <v>63</v>
      </c>
      <c r="AW794" s="19" t="s">
        <v>63</v>
      </c>
      <c r="AX794" s="19" t="s">
        <v>63</v>
      </c>
      <c r="AY794" s="19" t="s">
        <v>64</v>
      </c>
      <c r="AZ794" s="19" t="s">
        <v>3822</v>
      </c>
      <c r="BA794" s="21">
        <v>45176</v>
      </c>
      <c r="BB794" s="19">
        <v>9</v>
      </c>
      <c r="BC794" s="19">
        <v>2023</v>
      </c>
      <c r="BD794" s="19" t="s">
        <v>63</v>
      </c>
      <c r="BE794" s="19" t="s">
        <v>63</v>
      </c>
      <c r="BF794" s="19" t="s">
        <v>63</v>
      </c>
      <c r="BG794" s="19" t="s">
        <v>64</v>
      </c>
      <c r="BH794" s="22" t="s">
        <v>4513</v>
      </c>
      <c r="BI794" s="22" t="s">
        <v>4513</v>
      </c>
      <c r="BJ794" s="22"/>
      <c r="BK794" s="22"/>
      <c r="BL794" s="19" t="s">
        <v>4513</v>
      </c>
      <c r="BM794" s="22" t="s">
        <v>4513</v>
      </c>
      <c r="BN794" s="22" t="s">
        <v>4513</v>
      </c>
      <c r="BO794" s="22"/>
      <c r="BP794" s="22"/>
      <c r="BQ794" s="19" t="s">
        <v>64</v>
      </c>
      <c r="BR794" s="22"/>
      <c r="BS794" s="22"/>
      <c r="BT794" s="19">
        <v>19</v>
      </c>
      <c r="BU794" s="22"/>
      <c r="BV794" s="19"/>
      <c r="BW794" s="19"/>
      <c r="BX794" s="19">
        <v>2023</v>
      </c>
      <c r="BY794" s="95" t="str">
        <f>IFERROR(
IF(OR(AZ794="anulado",AZ794="stand by"),CONCATENATE(AZ794,": ",AT794),
IF(OR(YEAR(BA794)=2022,YEAR(BA794)=2023),CONCATENATE("Se activó en ",YEAR(BA794)),
IF(AND(OR(AZ794="En proceso",AZ794="facturando"),AND(AV794="-",BA794="")),"Por revisar",
IF(BA794="",IF(AV794="NUEVAS",CONCATENATE("Estado: ",AZ794,", ",AV794),
IF(AX794=Meses!$A$3,"Por revisar",
IF(AT794="","Sin registro","En programación Frcst."))),"En programación")))),
"Error")</f>
        <v>Se activó en 2023</v>
      </c>
      <c r="BZ794" s="14" t="str">
        <f t="shared" si="36"/>
        <v/>
      </c>
      <c r="CA794" s="95" t="str">
        <f>IF(BY794="En programación Frcst.",VLOOKUP(AX794,Meses!$A$1:$H$14,3+HLOOKUP(Cronograma!AV794,Meses!$D$1:$G$2,2,FALSE),FALSE),
IF(BY794="En programación",BA794,""))</f>
        <v/>
      </c>
      <c r="CB794" s="95" t="str">
        <f t="shared" si="37"/>
        <v/>
      </c>
      <c r="CC794" s="91" t="str">
        <f>IFERROR(
(VLOOKUP(MONTH(CA794),Meses!$B$3:$C$14,2,FALSE)-DAY(CA794))/VLOOKUP(MONTH(CA794),Meses!$B$3:$C$14,2,FALSE)*CD794,
"")</f>
        <v/>
      </c>
      <c r="CD794" s="92">
        <f t="shared" si="38"/>
        <v>806</v>
      </c>
    </row>
    <row r="795" spans="1:82" ht="47.4" thickBot="1" x14ac:dyDescent="0.6">
      <c r="A795" s="19" t="s">
        <v>1980</v>
      </c>
      <c r="B795" s="19" t="s">
        <v>2005</v>
      </c>
      <c r="C795" s="19" t="s">
        <v>2006</v>
      </c>
      <c r="D795" s="19" t="s">
        <v>53</v>
      </c>
      <c r="E795" s="21">
        <v>45138</v>
      </c>
      <c r="F795" s="21">
        <v>45170.730949074074</v>
      </c>
      <c r="G795" s="21">
        <v>45149</v>
      </c>
      <c r="H795" s="21">
        <v>45160</v>
      </c>
      <c r="I795" s="21">
        <v>45157</v>
      </c>
      <c r="J795" s="21">
        <v>45157</v>
      </c>
      <c r="K795" s="119" t="s">
        <v>4585</v>
      </c>
      <c r="L795" s="49">
        <v>2024013596</v>
      </c>
      <c r="M795" s="21">
        <v>45314</v>
      </c>
      <c r="N795" s="21">
        <v>45351</v>
      </c>
      <c r="O795" s="19" t="s">
        <v>54</v>
      </c>
      <c r="P795" s="19" t="s">
        <v>54</v>
      </c>
      <c r="Q795" s="49" t="s">
        <v>55</v>
      </c>
      <c r="R795" s="49">
        <v>795</v>
      </c>
      <c r="S795" s="25" t="s">
        <v>4586</v>
      </c>
      <c r="T795" s="25" t="s">
        <v>4586</v>
      </c>
      <c r="U795" s="25" t="e">
        <v>#NAME?</v>
      </c>
      <c r="V795" s="25" t="s">
        <v>80</v>
      </c>
      <c r="W795" s="25" t="s">
        <v>68</v>
      </c>
      <c r="X795" s="23">
        <v>45143</v>
      </c>
      <c r="Y795" s="23">
        <v>45150</v>
      </c>
      <c r="Z795" s="23">
        <v>45143</v>
      </c>
      <c r="AA795" s="23">
        <v>45143</v>
      </c>
      <c r="AB795" s="25" t="s">
        <v>58</v>
      </c>
      <c r="AC795" s="23">
        <v>45146</v>
      </c>
      <c r="AD795" s="25" t="s">
        <v>58</v>
      </c>
      <c r="AE795" s="23">
        <v>45148</v>
      </c>
      <c r="AF795" s="23">
        <v>45150</v>
      </c>
      <c r="AG795" s="23">
        <v>45150</v>
      </c>
      <c r="AH795" s="26">
        <v>45157</v>
      </c>
      <c r="AI795" s="25">
        <v>19</v>
      </c>
      <c r="AJ795" s="25">
        <v>11</v>
      </c>
      <c r="AK795" s="25">
        <v>-3</v>
      </c>
      <c r="AL795" s="25" t="s">
        <v>15</v>
      </c>
      <c r="AM795" s="25" t="s">
        <v>4587</v>
      </c>
      <c r="AN795" s="25">
        <v>19</v>
      </c>
      <c r="AO795" s="27"/>
      <c r="AP795" s="25" t="s">
        <v>82</v>
      </c>
      <c r="AQ795" s="25" t="s">
        <v>82</v>
      </c>
      <c r="AR795" s="25" t="s">
        <v>60</v>
      </c>
      <c r="AS795" s="25" t="s">
        <v>55</v>
      </c>
      <c r="AT795" s="25" t="s">
        <v>61</v>
      </c>
      <c r="AU795" s="25" t="s">
        <v>62</v>
      </c>
      <c r="AV795" s="25" t="s">
        <v>354</v>
      </c>
      <c r="AW795" s="25" t="s">
        <v>1165</v>
      </c>
      <c r="AX795" s="25" t="s">
        <v>653</v>
      </c>
      <c r="AY795" s="25" t="s">
        <v>55</v>
      </c>
      <c r="AZ795" s="25" t="s">
        <v>3822</v>
      </c>
      <c r="BA795" s="26">
        <v>45351</v>
      </c>
      <c r="BB795" s="27">
        <v>2</v>
      </c>
      <c r="BC795" s="27">
        <v>2024</v>
      </c>
      <c r="BD795" s="25" t="s">
        <v>63</v>
      </c>
      <c r="BE795" s="25" t="s">
        <v>63</v>
      </c>
      <c r="BF795" s="25" t="s">
        <v>680</v>
      </c>
      <c r="BG795" s="25" t="s">
        <v>64</v>
      </c>
      <c r="BH795" s="25" t="s">
        <v>4513</v>
      </c>
      <c r="BI795" s="39" t="s">
        <v>4513</v>
      </c>
      <c r="BJ795" s="27"/>
      <c r="BK795" s="27"/>
      <c r="BL795" s="25" t="s">
        <v>4513</v>
      </c>
      <c r="BM795" s="36" t="s">
        <v>4513</v>
      </c>
      <c r="BN795" s="27" t="s">
        <v>4513</v>
      </c>
      <c r="BO795" s="25" t="s">
        <v>3844</v>
      </c>
      <c r="BP795" s="27"/>
      <c r="BQ795" s="25" t="s">
        <v>64</v>
      </c>
      <c r="BR795" s="27"/>
      <c r="BS795" s="27"/>
      <c r="BT795" s="25">
        <v>19</v>
      </c>
      <c r="BU795" s="25">
        <v>184</v>
      </c>
      <c r="BV795" s="25"/>
      <c r="BW795" s="25" t="s">
        <v>3823</v>
      </c>
      <c r="BX795" s="25">
        <v>2023</v>
      </c>
      <c r="BY795" s="95" t="str">
        <f>IFERROR(
IF(OR(AZ795="anulado",AZ795="stand by"),CONCATENATE(AZ795,": ",AT795),
IF(OR(YEAR(BA795)=2022,YEAR(BA795)=2023),CONCATENATE("Se activó en ",YEAR(BA795)),
IF(AND(OR(AZ795="En proceso",AZ795="facturando"),AND(AV795="-",BA795="")),"Por revisar",
IF(BA795="",IF(AV795="NUEVAS",CONCATENATE("Estado: ",AZ795,", ",AV795),
IF(AX795=Meses!$A$3,"Por revisar",
IF(AT795="","Sin registro","En programación Frcst."))),"En programación")))),
"Error")</f>
        <v>En programación</v>
      </c>
      <c r="BZ795" s="14" t="str">
        <f t="shared" si="36"/>
        <v/>
      </c>
      <c r="CA795" s="95">
        <f>IF(BY795="En programación Frcst.",VLOOKUP(AX795,Meses!$A$1:$H$14,3+HLOOKUP(Cronograma!AV795,Meses!$D$1:$G$2,2,FALSE),FALSE),
IF(BY795="En programación",BA795,""))</f>
        <v>45351</v>
      </c>
      <c r="CB795" s="95" t="str">
        <f t="shared" si="37"/>
        <v>2024/2</v>
      </c>
      <c r="CC795" s="91">
        <f>IFERROR(
(VLOOKUP(MONTH(CA795),Meses!$B$3:$C$14,2,FALSE)-DAY(CA795))/VLOOKUP(MONTH(CA795),Meses!$B$3:$C$14,2,FALSE)*CD795,
"")</f>
        <v>0</v>
      </c>
      <c r="CD795" s="92">
        <f t="shared" si="38"/>
        <v>795</v>
      </c>
    </row>
    <row r="796" spans="1:82" ht="63" thickBot="1" x14ac:dyDescent="0.6">
      <c r="A796" s="25" t="s">
        <v>1980</v>
      </c>
      <c r="B796" s="25" t="s">
        <v>2007</v>
      </c>
      <c r="C796" s="25" t="s">
        <v>2008</v>
      </c>
      <c r="D796" s="25" t="s">
        <v>53</v>
      </c>
      <c r="E796" s="26">
        <v>45138</v>
      </c>
      <c r="F796" s="26">
        <v>45163.374745370369</v>
      </c>
      <c r="G796" s="26">
        <v>45149</v>
      </c>
      <c r="H796" s="26">
        <v>45160</v>
      </c>
      <c r="I796" s="21">
        <v>45165</v>
      </c>
      <c r="J796" s="21">
        <v>45165</v>
      </c>
      <c r="K796" s="119" t="s">
        <v>4585</v>
      </c>
      <c r="L796" s="49">
        <v>2023083330</v>
      </c>
      <c r="M796" s="21">
        <v>45165</v>
      </c>
      <c r="N796" s="21">
        <v>45176</v>
      </c>
      <c r="O796" s="19" t="s">
        <v>54</v>
      </c>
      <c r="P796" s="19" t="s">
        <v>54</v>
      </c>
      <c r="Q796" s="49" t="s">
        <v>55</v>
      </c>
      <c r="R796" s="49">
        <v>677</v>
      </c>
      <c r="S796" s="19" t="s">
        <v>4622</v>
      </c>
      <c r="T796" s="19" t="s">
        <v>4622</v>
      </c>
      <c r="U796" s="19" t="e">
        <v>#NAME?</v>
      </c>
      <c r="V796" s="19" t="s">
        <v>56</v>
      </c>
      <c r="W796" s="19" t="s">
        <v>57</v>
      </c>
      <c r="X796" s="22">
        <v>0</v>
      </c>
      <c r="Y796" s="23">
        <v>7</v>
      </c>
      <c r="Z796" s="22">
        <v>0</v>
      </c>
      <c r="AA796" s="22">
        <v>0</v>
      </c>
      <c r="AB796" s="22">
        <v>0</v>
      </c>
      <c r="AC796" s="22">
        <v>0</v>
      </c>
      <c r="AD796" s="22">
        <v>0</v>
      </c>
      <c r="AE796" s="22">
        <v>0</v>
      </c>
      <c r="AF796" s="19" t="s">
        <v>58</v>
      </c>
      <c r="AG796" s="22">
        <v>0</v>
      </c>
      <c r="AH796" s="21">
        <v>45165</v>
      </c>
      <c r="AI796" s="19">
        <v>27</v>
      </c>
      <c r="AJ796" s="19">
        <v>11</v>
      </c>
      <c r="AK796" s="19">
        <v>5</v>
      </c>
      <c r="AL796" s="19" t="s">
        <v>15</v>
      </c>
      <c r="AM796" s="19" t="s">
        <v>4587</v>
      </c>
      <c r="AN796" s="19">
        <v>27</v>
      </c>
      <c r="AO796" s="22"/>
      <c r="AP796" s="19" t="s">
        <v>82</v>
      </c>
      <c r="AQ796" s="19" t="s">
        <v>82</v>
      </c>
      <c r="AR796" s="19" t="s">
        <v>60</v>
      </c>
      <c r="AS796" s="19" t="s">
        <v>55</v>
      </c>
      <c r="AT796" s="19" t="s">
        <v>61</v>
      </c>
      <c r="AU796" s="19" t="s">
        <v>62</v>
      </c>
      <c r="AV796" s="19" t="s">
        <v>63</v>
      </c>
      <c r="AW796" s="19" t="s">
        <v>63</v>
      </c>
      <c r="AX796" s="19" t="s">
        <v>63</v>
      </c>
      <c r="AY796" s="19" t="s">
        <v>64</v>
      </c>
      <c r="AZ796" s="19" t="s">
        <v>3822</v>
      </c>
      <c r="BA796" s="21">
        <v>45176</v>
      </c>
      <c r="BB796" s="19">
        <v>9</v>
      </c>
      <c r="BC796" s="19">
        <v>2023</v>
      </c>
      <c r="BD796" s="19" t="s">
        <v>63</v>
      </c>
      <c r="BE796" s="19" t="s">
        <v>63</v>
      </c>
      <c r="BF796" s="19" t="s">
        <v>63</v>
      </c>
      <c r="BG796" s="19" t="s">
        <v>64</v>
      </c>
      <c r="BH796" s="22" t="s">
        <v>4513</v>
      </c>
      <c r="BI796" s="22" t="s">
        <v>4513</v>
      </c>
      <c r="BJ796" s="22"/>
      <c r="BK796" s="22"/>
      <c r="BL796" s="19" t="s">
        <v>4513</v>
      </c>
      <c r="BM796" s="22" t="s">
        <v>4513</v>
      </c>
      <c r="BN796" s="22" t="s">
        <v>4513</v>
      </c>
      <c r="BO796" s="22"/>
      <c r="BP796" s="22"/>
      <c r="BQ796" s="19" t="s">
        <v>64</v>
      </c>
      <c r="BR796" s="22"/>
      <c r="BS796" s="22"/>
      <c r="BT796" s="19">
        <v>27</v>
      </c>
      <c r="BU796" s="22"/>
      <c r="BV796" s="19"/>
      <c r="BW796" s="19"/>
      <c r="BX796" s="19">
        <v>2023</v>
      </c>
      <c r="BY796" s="95" t="str">
        <f>IFERROR(
IF(OR(AZ796="anulado",AZ796="stand by"),CONCATENATE(AZ796,": ",AT796),
IF(OR(YEAR(BA796)=2022,YEAR(BA796)=2023),CONCATENATE("Se activó en ",YEAR(BA796)),
IF(AND(OR(AZ796="En proceso",AZ796="facturando"),AND(AV796="-",BA796="")),"Por revisar",
IF(BA796="",IF(AV796="NUEVAS",CONCATENATE("Estado: ",AZ796,", ",AV796),
IF(AX796=Meses!$A$3,"Por revisar",
IF(AT796="","Sin registro","En programación Frcst."))),"En programación")))),
"Error")</f>
        <v>Se activó en 2023</v>
      </c>
      <c r="BZ796" s="14" t="str">
        <f t="shared" si="36"/>
        <v/>
      </c>
      <c r="CA796" s="95" t="str">
        <f>IF(BY796="En programación Frcst.",VLOOKUP(AX796,Meses!$A$1:$H$14,3+HLOOKUP(Cronograma!AV796,Meses!$D$1:$G$2,2,FALSE),FALSE),
IF(BY796="En programación",BA796,""))</f>
        <v/>
      </c>
      <c r="CB796" s="95" t="str">
        <f t="shared" si="37"/>
        <v/>
      </c>
      <c r="CC796" s="91" t="str">
        <f>IFERROR(
(VLOOKUP(MONTH(CA796),Meses!$B$3:$C$14,2,FALSE)-DAY(CA796))/VLOOKUP(MONTH(CA796),Meses!$B$3:$C$14,2,FALSE)*CD796,
"")</f>
        <v/>
      </c>
      <c r="CD796" s="92">
        <f t="shared" si="38"/>
        <v>677</v>
      </c>
    </row>
    <row r="797" spans="1:82" ht="47.4" thickBot="1" x14ac:dyDescent="0.6">
      <c r="A797" s="19" t="s">
        <v>1980</v>
      </c>
      <c r="B797" s="19" t="s">
        <v>2009</v>
      </c>
      <c r="C797" s="19" t="s">
        <v>2010</v>
      </c>
      <c r="D797" s="19" t="s">
        <v>53</v>
      </c>
      <c r="E797" s="21">
        <v>45138</v>
      </c>
      <c r="F797" s="21">
        <v>45163.372916666667</v>
      </c>
      <c r="G797" s="21">
        <v>45149</v>
      </c>
      <c r="H797" s="21">
        <v>45160</v>
      </c>
      <c r="I797" s="21">
        <v>45163</v>
      </c>
      <c r="J797" s="21">
        <v>45163</v>
      </c>
      <c r="K797" s="119" t="s">
        <v>4585</v>
      </c>
      <c r="L797" s="49">
        <v>2023083338</v>
      </c>
      <c r="M797" s="21">
        <v>45165</v>
      </c>
      <c r="N797" s="21">
        <v>45176</v>
      </c>
      <c r="O797" s="19" t="s">
        <v>54</v>
      </c>
      <c r="P797" s="19" t="s">
        <v>54</v>
      </c>
      <c r="Q797" s="49" t="s">
        <v>55</v>
      </c>
      <c r="R797" s="49">
        <v>4590</v>
      </c>
      <c r="S797" s="25" t="s">
        <v>4610</v>
      </c>
      <c r="T797" s="25" t="s">
        <v>4610</v>
      </c>
      <c r="U797" s="25" t="e">
        <v>#NAME?</v>
      </c>
      <c r="V797" s="25" t="s">
        <v>56</v>
      </c>
      <c r="W797" s="25" t="s">
        <v>57</v>
      </c>
      <c r="X797" s="27">
        <v>0</v>
      </c>
      <c r="Y797" s="23">
        <v>7</v>
      </c>
      <c r="Z797" s="27">
        <v>0</v>
      </c>
      <c r="AA797" s="27">
        <v>0</v>
      </c>
      <c r="AB797" s="27">
        <v>0</v>
      </c>
      <c r="AC797" s="27">
        <v>0</v>
      </c>
      <c r="AD797" s="27">
        <v>0</v>
      </c>
      <c r="AE797" s="27">
        <v>0</v>
      </c>
      <c r="AF797" s="25" t="s">
        <v>58</v>
      </c>
      <c r="AG797" s="27">
        <v>0</v>
      </c>
      <c r="AH797" s="26">
        <v>45163</v>
      </c>
      <c r="AI797" s="25">
        <v>25</v>
      </c>
      <c r="AJ797" s="25">
        <v>11</v>
      </c>
      <c r="AK797" s="25">
        <v>3</v>
      </c>
      <c r="AL797" s="25" t="s">
        <v>15</v>
      </c>
      <c r="AM797" s="25" t="s">
        <v>4587</v>
      </c>
      <c r="AN797" s="25">
        <v>25</v>
      </c>
      <c r="AO797" s="27"/>
      <c r="AP797" s="25" t="s">
        <v>82</v>
      </c>
      <c r="AQ797" s="25" t="s">
        <v>82</v>
      </c>
      <c r="AR797" s="25" t="s">
        <v>60</v>
      </c>
      <c r="AS797" s="25" t="s">
        <v>55</v>
      </c>
      <c r="AT797" s="25" t="s">
        <v>61</v>
      </c>
      <c r="AU797" s="25" t="s">
        <v>62</v>
      </c>
      <c r="AV797" s="25" t="s">
        <v>63</v>
      </c>
      <c r="AW797" s="25" t="s">
        <v>63</v>
      </c>
      <c r="AX797" s="25" t="s">
        <v>63</v>
      </c>
      <c r="AY797" s="25" t="s">
        <v>64</v>
      </c>
      <c r="AZ797" s="25" t="s">
        <v>3822</v>
      </c>
      <c r="BA797" s="26">
        <v>45176</v>
      </c>
      <c r="BB797" s="25">
        <v>9</v>
      </c>
      <c r="BC797" s="25">
        <v>2023</v>
      </c>
      <c r="BD797" s="25" t="s">
        <v>63</v>
      </c>
      <c r="BE797" s="25" t="s">
        <v>63</v>
      </c>
      <c r="BF797" s="25" t="s">
        <v>63</v>
      </c>
      <c r="BG797" s="25" t="s">
        <v>64</v>
      </c>
      <c r="BH797" s="27" t="s">
        <v>4513</v>
      </c>
      <c r="BI797" s="27" t="s">
        <v>4513</v>
      </c>
      <c r="BJ797" s="27"/>
      <c r="BK797" s="27"/>
      <c r="BL797" s="25" t="s">
        <v>4513</v>
      </c>
      <c r="BM797" s="27" t="s">
        <v>4513</v>
      </c>
      <c r="BN797" s="27" t="s">
        <v>4513</v>
      </c>
      <c r="BO797" s="27"/>
      <c r="BP797" s="27"/>
      <c r="BQ797" s="25" t="s">
        <v>64</v>
      </c>
      <c r="BR797" s="27"/>
      <c r="BS797" s="27"/>
      <c r="BT797" s="25">
        <v>25</v>
      </c>
      <c r="BU797" s="27"/>
      <c r="BV797" s="25"/>
      <c r="BW797" s="25"/>
      <c r="BX797" s="25">
        <v>2023</v>
      </c>
      <c r="BY797" s="95" t="str">
        <f>IFERROR(
IF(OR(AZ797="anulado",AZ797="stand by"),CONCATENATE(AZ797,": ",AT797),
IF(OR(YEAR(BA797)=2022,YEAR(BA797)=2023),CONCATENATE("Se activó en ",YEAR(BA797)),
IF(AND(OR(AZ797="En proceso",AZ797="facturando"),AND(AV797="-",BA797="")),"Por revisar",
IF(BA797="",IF(AV797="NUEVAS",CONCATENATE("Estado: ",AZ797,", ",AV797),
IF(AX797=Meses!$A$3,"Por revisar",
IF(AT797="","Sin registro","En programación Frcst."))),"En programación")))),
"Error")</f>
        <v>Se activó en 2023</v>
      </c>
      <c r="BZ797" s="14" t="str">
        <f t="shared" si="36"/>
        <v/>
      </c>
      <c r="CA797" s="95" t="str">
        <f>IF(BY797="En programación Frcst.",VLOOKUP(AX797,Meses!$A$1:$H$14,3+HLOOKUP(Cronograma!AV797,Meses!$D$1:$G$2,2,FALSE),FALSE),
IF(BY797="En programación",BA797,""))</f>
        <v/>
      </c>
      <c r="CB797" s="95" t="str">
        <f t="shared" si="37"/>
        <v/>
      </c>
      <c r="CC797" s="91" t="str">
        <f>IFERROR(
(VLOOKUP(MONTH(CA797),Meses!$B$3:$C$14,2,FALSE)-DAY(CA797))/VLOOKUP(MONTH(CA797),Meses!$B$3:$C$14,2,FALSE)*CD797,
"")</f>
        <v/>
      </c>
      <c r="CD797" s="92">
        <f t="shared" si="38"/>
        <v>4590</v>
      </c>
    </row>
    <row r="798" spans="1:82" ht="47.4" thickBot="1" x14ac:dyDescent="0.6">
      <c r="A798" s="25" t="s">
        <v>1980</v>
      </c>
      <c r="B798" s="25" t="s">
        <v>2011</v>
      </c>
      <c r="C798" s="25" t="s">
        <v>4700</v>
      </c>
      <c r="D798" s="25" t="s">
        <v>53</v>
      </c>
      <c r="E798" s="26">
        <v>45138</v>
      </c>
      <c r="F798" s="26">
        <v>45163.373391203713</v>
      </c>
      <c r="G798" s="26">
        <v>45149</v>
      </c>
      <c r="H798" s="26">
        <v>45160</v>
      </c>
      <c r="I798" s="22">
        <v>45321</v>
      </c>
      <c r="J798" s="22">
        <v>45321</v>
      </c>
      <c r="K798" s="22" t="s">
        <v>4615</v>
      </c>
      <c r="L798" s="49">
        <v>2023083332</v>
      </c>
      <c r="M798" s="21">
        <v>45165</v>
      </c>
      <c r="N798" s="21">
        <v>45176</v>
      </c>
      <c r="O798" s="19" t="s">
        <v>54</v>
      </c>
      <c r="P798" s="19" t="s">
        <v>54</v>
      </c>
      <c r="Q798" s="49" t="s">
        <v>55</v>
      </c>
      <c r="R798" s="49">
        <v>546</v>
      </c>
      <c r="S798" s="19" t="s">
        <v>145</v>
      </c>
      <c r="T798" s="19" t="s">
        <v>145</v>
      </c>
      <c r="U798" s="19" t="e">
        <v>#NAME?</v>
      </c>
      <c r="V798" s="19" t="s">
        <v>80</v>
      </c>
      <c r="W798" s="19" t="s">
        <v>68</v>
      </c>
      <c r="X798" s="23">
        <v>45307</v>
      </c>
      <c r="Y798" s="23">
        <v>45314</v>
      </c>
      <c r="Z798" s="23">
        <v>45307</v>
      </c>
      <c r="AA798" s="23">
        <v>45307</v>
      </c>
      <c r="AB798" s="19" t="s">
        <v>58</v>
      </c>
      <c r="AC798" s="23">
        <v>45310</v>
      </c>
      <c r="AD798" s="19" t="s">
        <v>58</v>
      </c>
      <c r="AE798" s="23">
        <v>45312</v>
      </c>
      <c r="AF798" s="23">
        <v>45314</v>
      </c>
      <c r="AG798" s="23">
        <v>45314</v>
      </c>
      <c r="AH798" s="22">
        <v>45321</v>
      </c>
      <c r="AI798" s="19">
        <v>183</v>
      </c>
      <c r="AJ798" s="19">
        <v>11</v>
      </c>
      <c r="AK798" s="19">
        <v>161</v>
      </c>
      <c r="AL798" s="19" t="s">
        <v>15</v>
      </c>
      <c r="AM798" s="22" t="s">
        <v>4616</v>
      </c>
      <c r="AN798" s="22">
        <v>30</v>
      </c>
      <c r="AO798" s="22"/>
      <c r="AP798" s="19" t="s">
        <v>82</v>
      </c>
      <c r="AQ798" s="19" t="s">
        <v>82</v>
      </c>
      <c r="AR798" s="19" t="s">
        <v>60</v>
      </c>
      <c r="AS798" s="19" t="s">
        <v>55</v>
      </c>
      <c r="AT798" s="19" t="s">
        <v>61</v>
      </c>
      <c r="AU798" s="19" t="s">
        <v>62</v>
      </c>
      <c r="AV798" s="19" t="s">
        <v>63</v>
      </c>
      <c r="AW798" s="19" t="s">
        <v>63</v>
      </c>
      <c r="AX798" s="19" t="s">
        <v>63</v>
      </c>
      <c r="AY798" s="19" t="s">
        <v>64</v>
      </c>
      <c r="AZ798" s="19" t="s">
        <v>3822</v>
      </c>
      <c r="BA798" s="21">
        <v>45176</v>
      </c>
      <c r="BB798" s="19">
        <v>9</v>
      </c>
      <c r="BC798" s="19">
        <v>2023</v>
      </c>
      <c r="BD798" s="19" t="s">
        <v>2205</v>
      </c>
      <c r="BE798" s="19" t="s">
        <v>660</v>
      </c>
      <c r="BF798" s="19" t="s">
        <v>2204</v>
      </c>
      <c r="BG798" s="19" t="s">
        <v>55</v>
      </c>
      <c r="BH798" s="19" t="s">
        <v>4513</v>
      </c>
      <c r="BI798" s="48" t="s">
        <v>4513</v>
      </c>
      <c r="BJ798" s="19" t="e">
        <v>#VALUE!</v>
      </c>
      <c r="BK798" s="43" t="e">
        <v>#VALUE!</v>
      </c>
      <c r="BL798" s="19" t="s">
        <v>4513</v>
      </c>
      <c r="BM798" s="32" t="s">
        <v>4513</v>
      </c>
      <c r="BN798" s="22" t="s">
        <v>4513</v>
      </c>
      <c r="BO798" s="22"/>
      <c r="BP798" s="22"/>
      <c r="BQ798" s="19" t="s">
        <v>64</v>
      </c>
      <c r="BR798" s="22"/>
      <c r="BS798" s="22"/>
      <c r="BT798" s="22"/>
      <c r="BU798" s="19">
        <v>184</v>
      </c>
      <c r="BV798" s="19"/>
      <c r="BW798" s="19" t="s">
        <v>3823</v>
      </c>
      <c r="BX798" s="22"/>
      <c r="BY798" s="95" t="str">
        <f>IFERROR(
IF(OR(AZ798="anulado",AZ798="stand by"),CONCATENATE(AZ798,": ",AT798),
IF(OR(YEAR(BA798)=2022,YEAR(BA798)=2023),CONCATENATE("Se activó en ",YEAR(BA798)),
IF(AND(OR(AZ798="En proceso",AZ798="facturando"),AND(AV798="-",BA798="")),"Por revisar",
IF(BA798="",IF(AV798="NUEVAS",CONCATENATE("Estado: ",AZ798,", ",AV798),
IF(AX798=Meses!$A$3,"Por revisar",
IF(AT798="","Sin registro","En programación Frcst."))),"En programación")))),
"Error")</f>
        <v>Se activó en 2023</v>
      </c>
      <c r="BZ798" s="14" t="str">
        <f t="shared" si="36"/>
        <v/>
      </c>
      <c r="CA798" s="95" t="str">
        <f>IF(BY798="En programación Frcst.",VLOOKUP(AX798,Meses!$A$1:$H$14,3+HLOOKUP(Cronograma!AV798,Meses!$D$1:$G$2,2,FALSE),FALSE),
IF(BY798="En programación",BA798,""))</f>
        <v/>
      </c>
      <c r="CB798" s="95" t="str">
        <f t="shared" si="37"/>
        <v/>
      </c>
      <c r="CC798" s="91" t="str">
        <f>IFERROR(
(VLOOKUP(MONTH(CA798),Meses!$B$3:$C$14,2,FALSE)-DAY(CA798))/VLOOKUP(MONTH(CA798),Meses!$B$3:$C$14,2,FALSE)*CD798,
"")</f>
        <v/>
      </c>
      <c r="CD798" s="92">
        <f t="shared" si="38"/>
        <v>546</v>
      </c>
    </row>
    <row r="799" spans="1:82" ht="47.4" thickBot="1" x14ac:dyDescent="0.6">
      <c r="A799" s="19" t="s">
        <v>1980</v>
      </c>
      <c r="B799" s="19" t="s">
        <v>2012</v>
      </c>
      <c r="C799" s="19" t="s">
        <v>2013</v>
      </c>
      <c r="D799" s="19" t="s">
        <v>53</v>
      </c>
      <c r="E799" s="21">
        <v>45138</v>
      </c>
      <c r="F799" s="21">
        <v>45170.778946759259</v>
      </c>
      <c r="G799" s="21">
        <v>45149</v>
      </c>
      <c r="H799" s="21">
        <v>45160</v>
      </c>
      <c r="I799" s="21">
        <v>45158</v>
      </c>
      <c r="J799" s="21">
        <v>45158</v>
      </c>
      <c r="K799" s="119" t="s">
        <v>4585</v>
      </c>
      <c r="L799" s="49">
        <v>2023083310</v>
      </c>
      <c r="M799" s="21">
        <v>45165</v>
      </c>
      <c r="N799" s="21">
        <v>45176</v>
      </c>
      <c r="O799" s="19" t="s">
        <v>54</v>
      </c>
      <c r="P799" s="19" t="s">
        <v>54</v>
      </c>
      <c r="Q799" s="49" t="s">
        <v>55</v>
      </c>
      <c r="R799" s="49">
        <v>362</v>
      </c>
      <c r="S799" s="25" t="s">
        <v>4610</v>
      </c>
      <c r="T799" s="25" t="s">
        <v>4610</v>
      </c>
      <c r="U799" s="25" t="e">
        <v>#NAME?</v>
      </c>
      <c r="V799" s="25" t="s">
        <v>80</v>
      </c>
      <c r="W799" s="25" t="s">
        <v>68</v>
      </c>
      <c r="X799" s="23">
        <v>45144</v>
      </c>
      <c r="Y799" s="23">
        <v>45151</v>
      </c>
      <c r="Z799" s="23">
        <v>45144</v>
      </c>
      <c r="AA799" s="23">
        <v>45144</v>
      </c>
      <c r="AB799" s="25" t="s">
        <v>58</v>
      </c>
      <c r="AC799" s="23">
        <v>45147</v>
      </c>
      <c r="AD799" s="25" t="s">
        <v>58</v>
      </c>
      <c r="AE799" s="23">
        <v>45149</v>
      </c>
      <c r="AF799" s="23">
        <v>45151</v>
      </c>
      <c r="AG799" s="23">
        <v>45151</v>
      </c>
      <c r="AH799" s="26">
        <v>45158</v>
      </c>
      <c r="AI799" s="25">
        <v>20</v>
      </c>
      <c r="AJ799" s="25">
        <v>11</v>
      </c>
      <c r="AK799" s="25">
        <v>-2</v>
      </c>
      <c r="AL799" s="25" t="s">
        <v>15</v>
      </c>
      <c r="AM799" s="25" t="s">
        <v>4587</v>
      </c>
      <c r="AN799" s="25">
        <v>20</v>
      </c>
      <c r="AO799" s="27"/>
      <c r="AP799" s="25" t="s">
        <v>82</v>
      </c>
      <c r="AQ799" s="25" t="s">
        <v>82</v>
      </c>
      <c r="AR799" s="25" t="s">
        <v>60</v>
      </c>
      <c r="AS799" s="25" t="s">
        <v>55</v>
      </c>
      <c r="AT799" s="25" t="s">
        <v>61</v>
      </c>
      <c r="AU799" s="25" t="s">
        <v>62</v>
      </c>
      <c r="AV799" s="25" t="s">
        <v>63</v>
      </c>
      <c r="AW799" s="25" t="s">
        <v>63</v>
      </c>
      <c r="AX799" s="25" t="s">
        <v>63</v>
      </c>
      <c r="AY799" s="25" t="s">
        <v>64</v>
      </c>
      <c r="AZ799" s="25" t="s">
        <v>3822</v>
      </c>
      <c r="BA799" s="26">
        <v>45176</v>
      </c>
      <c r="BB799" s="25">
        <v>9</v>
      </c>
      <c r="BC799" s="25">
        <v>2023</v>
      </c>
      <c r="BD799" s="25" t="s">
        <v>63</v>
      </c>
      <c r="BE799" s="25" t="s">
        <v>63</v>
      </c>
      <c r="BF799" s="25" t="s">
        <v>63</v>
      </c>
      <c r="BG799" s="25" t="s">
        <v>64</v>
      </c>
      <c r="BH799" s="27" t="s">
        <v>4513</v>
      </c>
      <c r="BI799" s="27" t="s">
        <v>4513</v>
      </c>
      <c r="BJ799" s="27"/>
      <c r="BK799" s="27"/>
      <c r="BL799" s="25" t="s">
        <v>4513</v>
      </c>
      <c r="BM799" s="27" t="s">
        <v>4513</v>
      </c>
      <c r="BN799" s="27" t="s">
        <v>4513</v>
      </c>
      <c r="BO799" s="27"/>
      <c r="BP799" s="27"/>
      <c r="BQ799" s="25" t="s">
        <v>64</v>
      </c>
      <c r="BR799" s="27"/>
      <c r="BS799" s="27"/>
      <c r="BT799" s="25">
        <v>20</v>
      </c>
      <c r="BU799" s="27"/>
      <c r="BV799" s="25"/>
      <c r="BW799" s="25"/>
      <c r="BX799" s="25">
        <v>2023</v>
      </c>
      <c r="BY799" s="95" t="str">
        <f>IFERROR(
IF(OR(AZ799="anulado",AZ799="stand by"),CONCATENATE(AZ799,": ",AT799),
IF(OR(YEAR(BA799)=2022,YEAR(BA799)=2023),CONCATENATE("Se activó en ",YEAR(BA799)),
IF(AND(OR(AZ799="En proceso",AZ799="facturando"),AND(AV799="-",BA799="")),"Por revisar",
IF(BA799="",IF(AV799="NUEVAS",CONCATENATE("Estado: ",AZ799,", ",AV799),
IF(AX799=Meses!$A$3,"Por revisar",
IF(AT799="","Sin registro","En programación Frcst."))),"En programación")))),
"Error")</f>
        <v>Se activó en 2023</v>
      </c>
      <c r="BZ799" s="14" t="str">
        <f t="shared" si="36"/>
        <v/>
      </c>
      <c r="CA799" s="95" t="str">
        <f>IF(BY799="En programación Frcst.",VLOOKUP(AX799,Meses!$A$1:$H$14,3+HLOOKUP(Cronograma!AV799,Meses!$D$1:$G$2,2,FALSE),FALSE),
IF(BY799="En programación",BA799,""))</f>
        <v/>
      </c>
      <c r="CB799" s="95" t="str">
        <f t="shared" si="37"/>
        <v/>
      </c>
      <c r="CC799" s="91" t="str">
        <f>IFERROR(
(VLOOKUP(MONTH(CA799),Meses!$B$3:$C$14,2,FALSE)-DAY(CA799))/VLOOKUP(MONTH(CA799),Meses!$B$3:$C$14,2,FALSE)*CD799,
"")</f>
        <v/>
      </c>
      <c r="CD799" s="92">
        <f t="shared" si="38"/>
        <v>362</v>
      </c>
    </row>
    <row r="800" spans="1:82" ht="31.8" thickBot="1" x14ac:dyDescent="0.6">
      <c r="A800" s="25" t="s">
        <v>2014</v>
      </c>
      <c r="B800" s="25" t="s">
        <v>2015</v>
      </c>
      <c r="C800" s="25" t="s">
        <v>2016</v>
      </c>
      <c r="D800" s="45" t="s">
        <v>53</v>
      </c>
      <c r="E800" s="26">
        <v>45140</v>
      </c>
      <c r="F800" s="26">
        <v>45163.441747685189</v>
      </c>
      <c r="G800" s="26">
        <v>45154</v>
      </c>
      <c r="H800" s="26">
        <v>45160</v>
      </c>
      <c r="I800" s="21">
        <v>45304</v>
      </c>
      <c r="J800" s="21">
        <v>45304</v>
      </c>
      <c r="K800" s="119" t="s">
        <v>4615</v>
      </c>
      <c r="L800" s="49">
        <v>2023124431</v>
      </c>
      <c r="M800" s="21">
        <v>45289</v>
      </c>
      <c r="N800" s="21">
        <v>45302</v>
      </c>
      <c r="O800" s="19" t="s">
        <v>54</v>
      </c>
      <c r="P800" s="19" t="s">
        <v>54</v>
      </c>
      <c r="Q800" s="49" t="s">
        <v>55</v>
      </c>
      <c r="R800" s="49">
        <v>3415</v>
      </c>
      <c r="S800" s="19" t="s">
        <v>145</v>
      </c>
      <c r="T800" s="19" t="s">
        <v>145</v>
      </c>
      <c r="U800" s="19" t="e">
        <v>#NAME?</v>
      </c>
      <c r="V800" s="19" t="s">
        <v>56</v>
      </c>
      <c r="W800" s="19" t="s">
        <v>57</v>
      </c>
      <c r="X800" s="22">
        <v>0</v>
      </c>
      <c r="Y800" s="23">
        <v>7</v>
      </c>
      <c r="Z800" s="22">
        <v>0</v>
      </c>
      <c r="AA800" s="22">
        <v>0</v>
      </c>
      <c r="AB800" s="22">
        <v>0</v>
      </c>
      <c r="AC800" s="22">
        <v>0</v>
      </c>
      <c r="AD800" s="22">
        <v>0</v>
      </c>
      <c r="AE800" s="22">
        <v>0</v>
      </c>
      <c r="AF800" s="19" t="s">
        <v>58</v>
      </c>
      <c r="AG800" s="22">
        <v>0</v>
      </c>
      <c r="AH800" s="21">
        <v>45304</v>
      </c>
      <c r="AI800" s="19">
        <v>164</v>
      </c>
      <c r="AJ800" s="19">
        <v>6</v>
      </c>
      <c r="AK800" s="19">
        <v>144</v>
      </c>
      <c r="AL800" s="19" t="s">
        <v>15</v>
      </c>
      <c r="AM800" s="19" t="s">
        <v>4616</v>
      </c>
      <c r="AN800" s="19">
        <v>13</v>
      </c>
      <c r="AO800" s="22"/>
      <c r="AP800" s="19" t="s">
        <v>399</v>
      </c>
      <c r="AQ800" s="19" t="s">
        <v>399</v>
      </c>
      <c r="AR800" s="19" t="s">
        <v>60</v>
      </c>
      <c r="AS800" s="19" t="s">
        <v>55</v>
      </c>
      <c r="AT800" s="19" t="s">
        <v>61</v>
      </c>
      <c r="AU800" s="19" t="s">
        <v>62</v>
      </c>
      <c r="AV800" s="19" t="s">
        <v>660</v>
      </c>
      <c r="AW800" s="19" t="s">
        <v>661</v>
      </c>
      <c r="AX800" s="19" t="s">
        <v>653</v>
      </c>
      <c r="AY800" s="19" t="s">
        <v>55</v>
      </c>
      <c r="AZ800" s="19" t="s">
        <v>3822</v>
      </c>
      <c r="BA800" s="21">
        <v>45302</v>
      </c>
      <c r="BB800" s="19">
        <v>1</v>
      </c>
      <c r="BC800" s="19">
        <v>2024</v>
      </c>
      <c r="BD800" s="19" t="s">
        <v>653</v>
      </c>
      <c r="BE800" s="19" t="s">
        <v>354</v>
      </c>
      <c r="BF800" s="19" t="s">
        <v>1165</v>
      </c>
      <c r="BG800" s="19" t="s">
        <v>55</v>
      </c>
      <c r="BH800" s="19" t="s">
        <v>4513</v>
      </c>
      <c r="BI800" s="48" t="s">
        <v>4513</v>
      </c>
      <c r="BJ800" s="19" t="e">
        <v>#VALUE!</v>
      </c>
      <c r="BK800" s="43" t="e">
        <v>#VALUE!</v>
      </c>
      <c r="BL800" s="19" t="s">
        <v>4513</v>
      </c>
      <c r="BM800" s="32" t="s">
        <v>4513</v>
      </c>
      <c r="BN800" s="22" t="s">
        <v>4513</v>
      </c>
      <c r="BO800" s="19" t="s">
        <v>3851</v>
      </c>
      <c r="BP800" s="22"/>
      <c r="BQ800" s="19" t="s">
        <v>64</v>
      </c>
      <c r="BR800" s="22"/>
      <c r="BS800" s="19" t="s">
        <v>3824</v>
      </c>
      <c r="BT800" s="19">
        <v>164</v>
      </c>
      <c r="BU800" s="22">
        <v>182</v>
      </c>
      <c r="BV800" s="19"/>
      <c r="BW800" s="19" t="s">
        <v>3823</v>
      </c>
      <c r="BX800" s="19">
        <v>2024</v>
      </c>
      <c r="BY800" s="95" t="str">
        <f>IFERROR(
IF(OR(AZ800="anulado",AZ800="stand by"),CONCATENATE(AZ800,": ",AT800),
IF(OR(YEAR(BA800)=2022,YEAR(BA800)=2023),CONCATENATE("Se activó en ",YEAR(BA800)),
IF(AND(OR(AZ800="En proceso",AZ800="facturando"),AND(AV800="-",BA800="")),"Por revisar",
IF(BA800="",IF(AV800="NUEVAS",CONCATENATE("Estado: ",AZ800,", ",AV800),
IF(AX800=Meses!$A$3,"Por revisar",
IF(AT800="","Sin registro","En programación Frcst."))),"En programación")))),
"Error")</f>
        <v>En programación</v>
      </c>
      <c r="BZ800" s="14" t="str">
        <f t="shared" si="36"/>
        <v/>
      </c>
      <c r="CA800" s="95">
        <f>IF(BY800="En programación Frcst.",VLOOKUP(AX800,Meses!$A$1:$H$14,3+HLOOKUP(Cronograma!AV800,Meses!$D$1:$G$2,2,FALSE),FALSE),
IF(BY800="En programación",BA800,""))</f>
        <v>45302</v>
      </c>
      <c r="CB800" s="95" t="str">
        <f t="shared" si="37"/>
        <v>2024/1</v>
      </c>
      <c r="CC800" s="91">
        <f>IFERROR(
(VLOOKUP(MONTH(CA800),Meses!$B$3:$C$14,2,FALSE)-DAY(CA800))/VLOOKUP(MONTH(CA800),Meses!$B$3:$C$14,2,FALSE)*CD800,
"")</f>
        <v>2203.2258064516127</v>
      </c>
      <c r="CD800" s="92">
        <f t="shared" si="38"/>
        <v>3415</v>
      </c>
    </row>
    <row r="801" spans="1:82" ht="31.8" thickBot="1" x14ac:dyDescent="0.6">
      <c r="A801" s="19" t="s">
        <v>2014</v>
      </c>
      <c r="B801" s="19" t="s">
        <v>2017</v>
      </c>
      <c r="C801" s="19" t="s">
        <v>2018</v>
      </c>
      <c r="D801" s="41" t="s">
        <v>53</v>
      </c>
      <c r="E801" s="21">
        <v>45140</v>
      </c>
      <c r="F801" s="21">
        <v>45163.437719907408</v>
      </c>
      <c r="G801" s="21">
        <v>45154</v>
      </c>
      <c r="H801" s="21">
        <v>45160</v>
      </c>
      <c r="I801" s="21">
        <v>45304</v>
      </c>
      <c r="J801" s="21">
        <v>45304</v>
      </c>
      <c r="K801" s="119" t="s">
        <v>4615</v>
      </c>
      <c r="L801" s="49">
        <v>2023124428</v>
      </c>
      <c r="M801" s="21">
        <v>45289</v>
      </c>
      <c r="N801" s="21">
        <v>45302</v>
      </c>
      <c r="O801" s="19" t="s">
        <v>54</v>
      </c>
      <c r="P801" s="19" t="s">
        <v>54</v>
      </c>
      <c r="Q801" s="49" t="s">
        <v>55</v>
      </c>
      <c r="R801" s="49">
        <v>987</v>
      </c>
      <c r="S801" s="25" t="s">
        <v>145</v>
      </c>
      <c r="T801" s="25" t="s">
        <v>145</v>
      </c>
      <c r="U801" s="25" t="e">
        <v>#NAME?</v>
      </c>
      <c r="V801" s="25" t="s">
        <v>56</v>
      </c>
      <c r="W801" s="25" t="s">
        <v>57</v>
      </c>
      <c r="X801" s="27">
        <v>0</v>
      </c>
      <c r="Y801" s="23">
        <v>7</v>
      </c>
      <c r="Z801" s="27">
        <v>0</v>
      </c>
      <c r="AA801" s="27">
        <v>0</v>
      </c>
      <c r="AB801" s="27">
        <v>0</v>
      </c>
      <c r="AC801" s="27">
        <v>0</v>
      </c>
      <c r="AD801" s="27">
        <v>0</v>
      </c>
      <c r="AE801" s="27">
        <v>0</v>
      </c>
      <c r="AF801" s="25" t="s">
        <v>58</v>
      </c>
      <c r="AG801" s="27">
        <v>0</v>
      </c>
      <c r="AH801" s="26">
        <v>45304</v>
      </c>
      <c r="AI801" s="25">
        <v>164</v>
      </c>
      <c r="AJ801" s="25">
        <v>6</v>
      </c>
      <c r="AK801" s="25">
        <v>144</v>
      </c>
      <c r="AL801" s="25" t="s">
        <v>15</v>
      </c>
      <c r="AM801" s="25" t="s">
        <v>4616</v>
      </c>
      <c r="AN801" s="25">
        <v>13</v>
      </c>
      <c r="AO801" s="27"/>
      <c r="AP801" s="25" t="s">
        <v>399</v>
      </c>
      <c r="AQ801" s="25" t="s">
        <v>399</v>
      </c>
      <c r="AR801" s="25" t="s">
        <v>60</v>
      </c>
      <c r="AS801" s="25" t="s">
        <v>55</v>
      </c>
      <c r="AT801" s="25" t="s">
        <v>61</v>
      </c>
      <c r="AU801" s="25" t="s">
        <v>62</v>
      </c>
      <c r="AV801" s="25" t="s">
        <v>660</v>
      </c>
      <c r="AW801" s="25" t="s">
        <v>661</v>
      </c>
      <c r="AX801" s="25" t="s">
        <v>653</v>
      </c>
      <c r="AY801" s="25" t="s">
        <v>55</v>
      </c>
      <c r="AZ801" s="25" t="s">
        <v>3822</v>
      </c>
      <c r="BA801" s="26">
        <v>45302</v>
      </c>
      <c r="BB801" s="25">
        <v>1</v>
      </c>
      <c r="BC801" s="25">
        <v>2024</v>
      </c>
      <c r="BD801" s="25" t="s">
        <v>653</v>
      </c>
      <c r="BE801" s="25" t="s">
        <v>354</v>
      </c>
      <c r="BF801" s="25" t="s">
        <v>1165</v>
      </c>
      <c r="BG801" s="25" t="s">
        <v>55</v>
      </c>
      <c r="BH801" s="25" t="s">
        <v>4513</v>
      </c>
      <c r="BI801" s="39" t="s">
        <v>4513</v>
      </c>
      <c r="BJ801" s="25" t="e">
        <v>#VALUE!</v>
      </c>
      <c r="BK801" s="44" t="e">
        <v>#VALUE!</v>
      </c>
      <c r="BL801" s="25" t="s">
        <v>4513</v>
      </c>
      <c r="BM801" s="36" t="s">
        <v>4513</v>
      </c>
      <c r="BN801" s="27" t="s">
        <v>4513</v>
      </c>
      <c r="BO801" s="25" t="s">
        <v>3851</v>
      </c>
      <c r="BP801" s="27"/>
      <c r="BQ801" s="25" t="s">
        <v>64</v>
      </c>
      <c r="BR801" s="27"/>
      <c r="BS801" s="25" t="s">
        <v>3824</v>
      </c>
      <c r="BT801" s="25">
        <v>164</v>
      </c>
      <c r="BU801" s="27">
        <v>182</v>
      </c>
      <c r="BV801" s="25"/>
      <c r="BW801" s="25" t="s">
        <v>3823</v>
      </c>
      <c r="BX801" s="25">
        <v>2024</v>
      </c>
      <c r="BY801" s="95" t="str">
        <f>IFERROR(
IF(OR(AZ801="anulado",AZ801="stand by"),CONCATENATE(AZ801,": ",AT801),
IF(OR(YEAR(BA801)=2022,YEAR(BA801)=2023),CONCATENATE("Se activó en ",YEAR(BA801)),
IF(AND(OR(AZ801="En proceso",AZ801="facturando"),AND(AV801="-",BA801="")),"Por revisar",
IF(BA801="",IF(AV801="NUEVAS",CONCATENATE("Estado: ",AZ801,", ",AV801),
IF(AX801=Meses!$A$3,"Por revisar",
IF(AT801="","Sin registro","En programación Frcst."))),"En programación")))),
"Error")</f>
        <v>En programación</v>
      </c>
      <c r="BZ801" s="14" t="str">
        <f t="shared" si="36"/>
        <v/>
      </c>
      <c r="CA801" s="95">
        <f>IF(BY801="En programación Frcst.",VLOOKUP(AX801,Meses!$A$1:$H$14,3+HLOOKUP(Cronograma!AV801,Meses!$D$1:$G$2,2,FALSE),FALSE),
IF(BY801="En programación",BA801,""))</f>
        <v>45302</v>
      </c>
      <c r="CB801" s="95" t="str">
        <f t="shared" si="37"/>
        <v>2024/1</v>
      </c>
      <c r="CC801" s="91">
        <f>IFERROR(
(VLOOKUP(MONTH(CA801),Meses!$B$3:$C$14,2,FALSE)-DAY(CA801))/VLOOKUP(MONTH(CA801),Meses!$B$3:$C$14,2,FALSE)*CD801,
"")</f>
        <v>636.77419354838707</v>
      </c>
      <c r="CD801" s="92">
        <f t="shared" si="38"/>
        <v>987</v>
      </c>
    </row>
    <row r="802" spans="1:82" ht="47.4" thickBot="1" x14ac:dyDescent="0.6">
      <c r="A802" s="25" t="s">
        <v>2014</v>
      </c>
      <c r="B802" s="25" t="s">
        <v>2019</v>
      </c>
      <c r="C802" s="25" t="s">
        <v>2020</v>
      </c>
      <c r="D802" s="45" t="s">
        <v>53</v>
      </c>
      <c r="E802" s="26">
        <v>45140</v>
      </c>
      <c r="F802" s="26">
        <v>45163.440497685187</v>
      </c>
      <c r="G802" s="26">
        <v>45154</v>
      </c>
      <c r="H802" s="26">
        <v>45160</v>
      </c>
      <c r="I802" s="21">
        <v>45311</v>
      </c>
      <c r="J802" s="21">
        <v>45311</v>
      </c>
      <c r="K802" s="119" t="s">
        <v>4615</v>
      </c>
      <c r="L802" s="49">
        <v>2023124305</v>
      </c>
      <c r="M802" s="21">
        <v>45289</v>
      </c>
      <c r="N802" s="21">
        <v>45302</v>
      </c>
      <c r="O802" s="19" t="s">
        <v>54</v>
      </c>
      <c r="P802" s="19" t="s">
        <v>54</v>
      </c>
      <c r="Q802" s="49" t="s">
        <v>55</v>
      </c>
      <c r="R802" s="49">
        <v>126</v>
      </c>
      <c r="S802" s="19" t="s">
        <v>145</v>
      </c>
      <c r="T802" s="19" t="s">
        <v>145</v>
      </c>
      <c r="U802" s="19" t="e">
        <v>#NAME?</v>
      </c>
      <c r="V802" s="19" t="s">
        <v>56</v>
      </c>
      <c r="W802" s="19" t="s">
        <v>57</v>
      </c>
      <c r="X802" s="22">
        <v>0</v>
      </c>
      <c r="Y802" s="23">
        <v>7</v>
      </c>
      <c r="Z802" s="22">
        <v>0</v>
      </c>
      <c r="AA802" s="22">
        <v>0</v>
      </c>
      <c r="AB802" s="22">
        <v>0</v>
      </c>
      <c r="AC802" s="22">
        <v>0</v>
      </c>
      <c r="AD802" s="22">
        <v>0</v>
      </c>
      <c r="AE802" s="22">
        <v>0</v>
      </c>
      <c r="AF802" s="19" t="s">
        <v>58</v>
      </c>
      <c r="AG802" s="22">
        <v>0</v>
      </c>
      <c r="AH802" s="21">
        <v>45311</v>
      </c>
      <c r="AI802" s="19">
        <v>171</v>
      </c>
      <c r="AJ802" s="19">
        <v>6</v>
      </c>
      <c r="AK802" s="19">
        <v>151</v>
      </c>
      <c r="AL802" s="19" t="s">
        <v>15</v>
      </c>
      <c r="AM802" s="19" t="s">
        <v>4616</v>
      </c>
      <c r="AN802" s="19">
        <v>20</v>
      </c>
      <c r="AO802" s="22"/>
      <c r="AP802" s="19" t="s">
        <v>82</v>
      </c>
      <c r="AQ802" s="19" t="s">
        <v>82</v>
      </c>
      <c r="AR802" s="19" t="s">
        <v>60</v>
      </c>
      <c r="AS802" s="19" t="s">
        <v>55</v>
      </c>
      <c r="AT802" s="19" t="s">
        <v>61</v>
      </c>
      <c r="AU802" s="19" t="s">
        <v>62</v>
      </c>
      <c r="AV802" s="19" t="s">
        <v>660</v>
      </c>
      <c r="AW802" s="19" t="s">
        <v>661</v>
      </c>
      <c r="AX802" s="19" t="s">
        <v>653</v>
      </c>
      <c r="AY802" s="19" t="s">
        <v>55</v>
      </c>
      <c r="AZ802" s="19" t="s">
        <v>3822</v>
      </c>
      <c r="BA802" s="21">
        <v>45302</v>
      </c>
      <c r="BB802" s="19">
        <v>1</v>
      </c>
      <c r="BC802" s="19">
        <v>2024</v>
      </c>
      <c r="BD802" s="19" t="s">
        <v>653</v>
      </c>
      <c r="BE802" s="19" t="s">
        <v>354</v>
      </c>
      <c r="BF802" s="19" t="s">
        <v>1165</v>
      </c>
      <c r="BG802" s="19" t="s">
        <v>55</v>
      </c>
      <c r="BH802" s="19" t="s">
        <v>4513</v>
      </c>
      <c r="BI802" s="48" t="s">
        <v>4513</v>
      </c>
      <c r="BJ802" s="19" t="e">
        <v>#VALUE!</v>
      </c>
      <c r="BK802" s="43" t="e">
        <v>#VALUE!</v>
      </c>
      <c r="BL802" s="19" t="s">
        <v>4513</v>
      </c>
      <c r="BM802" s="32" t="s">
        <v>4513</v>
      </c>
      <c r="BN802" s="22" t="s">
        <v>4513</v>
      </c>
      <c r="BO802" s="19" t="s">
        <v>3851</v>
      </c>
      <c r="BP802" s="22"/>
      <c r="BQ802" s="19" t="s">
        <v>64</v>
      </c>
      <c r="BR802" s="22"/>
      <c r="BS802" s="22"/>
      <c r="BT802" s="37">
        <v>171</v>
      </c>
      <c r="BU802" s="19">
        <v>182</v>
      </c>
      <c r="BV802" s="19"/>
      <c r="BW802" s="19" t="s">
        <v>3823</v>
      </c>
      <c r="BX802" s="22"/>
      <c r="BY802" s="95" t="str">
        <f>IFERROR(
IF(OR(AZ802="anulado",AZ802="stand by"),CONCATENATE(AZ802,": ",AT802),
IF(OR(YEAR(BA802)=2022,YEAR(BA802)=2023),CONCATENATE("Se activó en ",YEAR(BA802)),
IF(AND(OR(AZ802="En proceso",AZ802="facturando"),AND(AV802="-",BA802="")),"Por revisar",
IF(BA802="",IF(AV802="NUEVAS",CONCATENATE("Estado: ",AZ802,", ",AV802),
IF(AX802=Meses!$A$3,"Por revisar",
IF(AT802="","Sin registro","En programación Frcst."))),"En programación")))),
"Error")</f>
        <v>En programación</v>
      </c>
      <c r="BZ802" s="14" t="str">
        <f t="shared" si="36"/>
        <v/>
      </c>
      <c r="CA802" s="95">
        <f>IF(BY802="En programación Frcst.",VLOOKUP(AX802,Meses!$A$1:$H$14,3+HLOOKUP(Cronograma!AV802,Meses!$D$1:$G$2,2,FALSE),FALSE),
IF(BY802="En programación",BA802,""))</f>
        <v>45302</v>
      </c>
      <c r="CB802" s="95" t="str">
        <f t="shared" si="37"/>
        <v>2024/1</v>
      </c>
      <c r="CC802" s="91">
        <f>IFERROR(
(VLOOKUP(MONTH(CA802),Meses!$B$3:$C$14,2,FALSE)-DAY(CA802))/VLOOKUP(MONTH(CA802),Meses!$B$3:$C$14,2,FALSE)*CD802,
"")</f>
        <v>81.290322580645153</v>
      </c>
      <c r="CD802" s="92">
        <f t="shared" si="38"/>
        <v>126</v>
      </c>
    </row>
    <row r="803" spans="1:82" ht="47.4" thickBot="1" x14ac:dyDescent="0.6">
      <c r="A803" s="19" t="s">
        <v>2014</v>
      </c>
      <c r="B803" s="19" t="s">
        <v>2021</v>
      </c>
      <c r="C803" s="19" t="s">
        <v>2022</v>
      </c>
      <c r="D803" s="19" t="s">
        <v>53</v>
      </c>
      <c r="E803" s="21">
        <v>45140</v>
      </c>
      <c r="F803" s="21">
        <v>45163.439710648148</v>
      </c>
      <c r="G803" s="21">
        <v>45154</v>
      </c>
      <c r="H803" s="21">
        <v>45160</v>
      </c>
      <c r="I803" s="21">
        <v>45304</v>
      </c>
      <c r="J803" s="21">
        <v>45304</v>
      </c>
      <c r="K803" s="119" t="s">
        <v>4615</v>
      </c>
      <c r="L803" s="49">
        <v>2024010190</v>
      </c>
      <c r="M803" s="21">
        <v>44928</v>
      </c>
      <c r="N803" s="21">
        <v>45309</v>
      </c>
      <c r="O803" s="19" t="s">
        <v>54</v>
      </c>
      <c r="P803" s="19" t="s">
        <v>54</v>
      </c>
      <c r="Q803" s="49" t="s">
        <v>55</v>
      </c>
      <c r="R803" s="49">
        <v>3680</v>
      </c>
      <c r="S803" s="25" t="s">
        <v>145</v>
      </c>
      <c r="T803" s="25" t="s">
        <v>145</v>
      </c>
      <c r="U803" s="25" t="e">
        <v>#NAME?</v>
      </c>
      <c r="V803" s="25" t="s">
        <v>56</v>
      </c>
      <c r="W803" s="25" t="s">
        <v>57</v>
      </c>
      <c r="X803" s="27">
        <v>0</v>
      </c>
      <c r="Y803" s="23">
        <v>7</v>
      </c>
      <c r="Z803" s="27">
        <v>0</v>
      </c>
      <c r="AA803" s="27">
        <v>0</v>
      </c>
      <c r="AB803" s="27">
        <v>0</v>
      </c>
      <c r="AC803" s="27">
        <v>0</v>
      </c>
      <c r="AD803" s="27">
        <v>0</v>
      </c>
      <c r="AE803" s="27">
        <v>0</v>
      </c>
      <c r="AF803" s="25" t="s">
        <v>58</v>
      </c>
      <c r="AG803" s="27">
        <v>0</v>
      </c>
      <c r="AH803" s="26">
        <v>45304</v>
      </c>
      <c r="AI803" s="25">
        <v>164</v>
      </c>
      <c r="AJ803" s="25">
        <v>6</v>
      </c>
      <c r="AK803" s="25">
        <v>144</v>
      </c>
      <c r="AL803" s="25" t="s">
        <v>15</v>
      </c>
      <c r="AM803" s="25" t="s">
        <v>4616</v>
      </c>
      <c r="AN803" s="25">
        <v>13</v>
      </c>
      <c r="AO803" s="27"/>
      <c r="AP803" s="25" t="s">
        <v>82</v>
      </c>
      <c r="AQ803" s="25" t="s">
        <v>82</v>
      </c>
      <c r="AR803" s="25" t="s">
        <v>60</v>
      </c>
      <c r="AS803" s="25" t="s">
        <v>55</v>
      </c>
      <c r="AT803" s="25" t="s">
        <v>61</v>
      </c>
      <c r="AU803" s="25" t="s">
        <v>62</v>
      </c>
      <c r="AV803" s="25" t="s">
        <v>660</v>
      </c>
      <c r="AW803" s="25" t="s">
        <v>661</v>
      </c>
      <c r="AX803" s="25" t="s">
        <v>653</v>
      </c>
      <c r="AY803" s="25" t="s">
        <v>55</v>
      </c>
      <c r="AZ803" s="25" t="s">
        <v>3822</v>
      </c>
      <c r="BA803" s="26">
        <v>45309</v>
      </c>
      <c r="BB803" s="25">
        <v>1</v>
      </c>
      <c r="BC803" s="25">
        <v>2024</v>
      </c>
      <c r="BD803" s="25" t="s">
        <v>653</v>
      </c>
      <c r="BE803" s="25" t="s">
        <v>354</v>
      </c>
      <c r="BF803" s="25" t="s">
        <v>1165</v>
      </c>
      <c r="BG803" s="25" t="s">
        <v>55</v>
      </c>
      <c r="BH803" s="25" t="s">
        <v>4513</v>
      </c>
      <c r="BI803" s="39" t="s">
        <v>4513</v>
      </c>
      <c r="BJ803" s="25" t="e">
        <v>#VALUE!</v>
      </c>
      <c r="BK803" s="44" t="e">
        <v>#VALUE!</v>
      </c>
      <c r="BL803" s="25" t="s">
        <v>4513</v>
      </c>
      <c r="BM803" s="36" t="s">
        <v>4513</v>
      </c>
      <c r="BN803" s="27" t="s">
        <v>4513</v>
      </c>
      <c r="BO803" s="25" t="s">
        <v>3851</v>
      </c>
      <c r="BP803" s="27"/>
      <c r="BQ803" s="25" t="s">
        <v>64</v>
      </c>
      <c r="BR803" s="27"/>
      <c r="BS803" s="25" t="e">
        <v>#N/A</v>
      </c>
      <c r="BT803" s="25">
        <v>164</v>
      </c>
      <c r="BU803" s="27">
        <v>182</v>
      </c>
      <c r="BV803" s="25"/>
      <c r="BW803" s="25" t="s">
        <v>3823</v>
      </c>
      <c r="BX803" s="25">
        <v>2024</v>
      </c>
      <c r="BY803" s="95" t="str">
        <f>IFERROR(
IF(OR(AZ803="anulado",AZ803="stand by"),CONCATENATE(AZ803,": ",AT803),
IF(OR(YEAR(BA803)=2022,YEAR(BA803)=2023),CONCATENATE("Se activó en ",YEAR(BA803)),
IF(AND(OR(AZ803="En proceso",AZ803="facturando"),AND(AV803="-",BA803="")),"Por revisar",
IF(BA803="",IF(AV803="NUEVAS",CONCATENATE("Estado: ",AZ803,", ",AV803),
IF(AX803=Meses!$A$3,"Por revisar",
IF(AT803="","Sin registro","En programación Frcst."))),"En programación")))),
"Error")</f>
        <v>En programación</v>
      </c>
      <c r="BZ803" s="14" t="str">
        <f t="shared" si="36"/>
        <v/>
      </c>
      <c r="CA803" s="95">
        <f>IF(BY803="En programación Frcst.",VLOOKUP(AX803,Meses!$A$1:$H$14,3+HLOOKUP(Cronograma!AV803,Meses!$D$1:$G$2,2,FALSE),FALSE),
IF(BY803="En programación",BA803,""))</f>
        <v>45309</v>
      </c>
      <c r="CB803" s="95" t="str">
        <f t="shared" si="37"/>
        <v>2024/1</v>
      </c>
      <c r="CC803" s="91">
        <f>IFERROR(
(VLOOKUP(MONTH(CA803),Meses!$B$3:$C$14,2,FALSE)-DAY(CA803))/VLOOKUP(MONTH(CA803),Meses!$B$3:$C$14,2,FALSE)*CD803,
"")</f>
        <v>1543.2258064516129</v>
      </c>
      <c r="CD803" s="92">
        <f t="shared" si="38"/>
        <v>3680</v>
      </c>
    </row>
    <row r="804" spans="1:82" ht="31.8" thickBot="1" x14ac:dyDescent="0.6">
      <c r="A804" s="25" t="s">
        <v>2023</v>
      </c>
      <c r="B804" s="25" t="s">
        <v>2024</v>
      </c>
      <c r="C804" s="25" t="s">
        <v>2023</v>
      </c>
      <c r="D804" s="25" t="s">
        <v>53</v>
      </c>
      <c r="E804" s="26">
        <v>45140</v>
      </c>
      <c r="F804" s="26">
        <v>45140.697916666657</v>
      </c>
      <c r="G804" s="26">
        <v>45161</v>
      </c>
      <c r="H804" s="26">
        <v>45170</v>
      </c>
      <c r="I804" s="21">
        <v>45205</v>
      </c>
      <c r="J804" s="21">
        <v>45205</v>
      </c>
      <c r="K804" s="119" t="s">
        <v>4541</v>
      </c>
      <c r="L804" s="49">
        <v>2023091754</v>
      </c>
      <c r="M804" s="21">
        <v>45183</v>
      </c>
      <c r="N804" s="21">
        <v>45197</v>
      </c>
      <c r="O804" s="19" t="s">
        <v>54</v>
      </c>
      <c r="P804" s="19" t="s">
        <v>54</v>
      </c>
      <c r="Q804" s="49" t="s">
        <v>55</v>
      </c>
      <c r="R804" s="49">
        <v>51480</v>
      </c>
      <c r="S804" s="19" t="s">
        <v>4631</v>
      </c>
      <c r="T804" s="19" t="s">
        <v>4631</v>
      </c>
      <c r="U804" s="19" t="e">
        <v>#NAME?</v>
      </c>
      <c r="V804" s="22"/>
      <c r="W804" s="22"/>
      <c r="X804" s="22">
        <v>0</v>
      </c>
      <c r="Y804" s="23">
        <v>7</v>
      </c>
      <c r="Z804" s="22">
        <v>0</v>
      </c>
      <c r="AA804" s="22">
        <v>0</v>
      </c>
      <c r="AB804" s="22">
        <v>0</v>
      </c>
      <c r="AC804" s="22">
        <v>0</v>
      </c>
      <c r="AD804" s="22">
        <v>0</v>
      </c>
      <c r="AE804" s="22">
        <v>0</v>
      </c>
      <c r="AF804" s="19" t="s">
        <v>58</v>
      </c>
      <c r="AG804" s="22">
        <v>0</v>
      </c>
      <c r="AH804" s="21">
        <v>45205</v>
      </c>
      <c r="AI804" s="19">
        <v>65</v>
      </c>
      <c r="AJ804" s="19">
        <v>9</v>
      </c>
      <c r="AK804" s="19">
        <v>35</v>
      </c>
      <c r="AL804" s="19" t="s">
        <v>15</v>
      </c>
      <c r="AM804" s="19" t="s">
        <v>4543</v>
      </c>
      <c r="AN804" s="19">
        <v>6</v>
      </c>
      <c r="AO804" s="22"/>
      <c r="AP804" s="19" t="s">
        <v>82</v>
      </c>
      <c r="AQ804" s="19" t="s">
        <v>82</v>
      </c>
      <c r="AR804" s="19" t="s">
        <v>185</v>
      </c>
      <c r="AS804" s="19" t="s">
        <v>55</v>
      </c>
      <c r="AT804" s="19" t="s">
        <v>61</v>
      </c>
      <c r="AU804" s="19" t="s">
        <v>62</v>
      </c>
      <c r="AV804" s="19" t="s">
        <v>63</v>
      </c>
      <c r="AW804" s="19" t="s">
        <v>63</v>
      </c>
      <c r="AX804" s="19" t="s">
        <v>63</v>
      </c>
      <c r="AY804" s="19" t="s">
        <v>64</v>
      </c>
      <c r="AZ804" s="19" t="s">
        <v>3822</v>
      </c>
      <c r="BA804" s="21">
        <v>45197</v>
      </c>
      <c r="BB804" s="19">
        <v>9</v>
      </c>
      <c r="BC804" s="19">
        <v>2023</v>
      </c>
      <c r="BD804" s="19" t="s">
        <v>63</v>
      </c>
      <c r="BE804" s="19" t="s">
        <v>63</v>
      </c>
      <c r="BF804" s="19" t="s">
        <v>63</v>
      </c>
      <c r="BG804" s="19" t="s">
        <v>64</v>
      </c>
      <c r="BH804" s="22" t="s">
        <v>4513</v>
      </c>
      <c r="BI804" s="22" t="s">
        <v>4513</v>
      </c>
      <c r="BJ804" s="22"/>
      <c r="BK804" s="22"/>
      <c r="BL804" s="19" t="s">
        <v>4513</v>
      </c>
      <c r="BM804" s="22" t="s">
        <v>4513</v>
      </c>
      <c r="BN804" s="22" t="s">
        <v>4513</v>
      </c>
      <c r="BO804" s="22"/>
      <c r="BP804" s="22"/>
      <c r="BQ804" s="19" t="s">
        <v>64</v>
      </c>
      <c r="BR804" s="22"/>
      <c r="BS804" s="22"/>
      <c r="BT804" s="19">
        <v>65</v>
      </c>
      <c r="BU804" s="22"/>
      <c r="BV804" s="19"/>
      <c r="BW804" s="19"/>
      <c r="BX804" s="19">
        <v>2023</v>
      </c>
      <c r="BY804" s="95" t="str">
        <f>IFERROR(
IF(OR(AZ804="anulado",AZ804="stand by"),CONCATENATE(AZ804,": ",AT804),
IF(OR(YEAR(BA804)=2022,YEAR(BA804)=2023),CONCATENATE("Se activó en ",YEAR(BA804)),
IF(AND(OR(AZ804="En proceso",AZ804="facturando"),AND(AV804="-",BA804="")),"Por revisar",
IF(BA804="",IF(AV804="NUEVAS",CONCATENATE("Estado: ",AZ804,", ",AV804),
IF(AX804=Meses!$A$3,"Por revisar",
IF(AT804="","Sin registro","En programación Frcst."))),"En programación")))),
"Error")</f>
        <v>Se activó en 2023</v>
      </c>
      <c r="BZ804" s="14" t="str">
        <f t="shared" si="36"/>
        <v/>
      </c>
      <c r="CA804" s="95" t="str">
        <f>IF(BY804="En programación Frcst.",VLOOKUP(AX804,Meses!$A$1:$H$14,3+HLOOKUP(Cronograma!AV804,Meses!$D$1:$G$2,2,FALSE),FALSE),
IF(BY804="En programación",BA804,""))</f>
        <v/>
      </c>
      <c r="CB804" s="95" t="str">
        <f t="shared" si="37"/>
        <v/>
      </c>
      <c r="CC804" s="91" t="str">
        <f>IFERROR(
(VLOOKUP(MONTH(CA804),Meses!$B$3:$C$14,2,FALSE)-DAY(CA804))/VLOOKUP(MONTH(CA804),Meses!$B$3:$C$14,2,FALSE)*CD804,
"")</f>
        <v/>
      </c>
      <c r="CD804" s="92">
        <f t="shared" si="38"/>
        <v>51480</v>
      </c>
    </row>
    <row r="805" spans="1:82" ht="47.4" thickBot="1" x14ac:dyDescent="0.6">
      <c r="A805" s="19" t="s">
        <v>2025</v>
      </c>
      <c r="B805" s="55" t="s">
        <v>2026</v>
      </c>
      <c r="C805" s="19" t="s">
        <v>2027</v>
      </c>
      <c r="D805" s="19" t="s">
        <v>53</v>
      </c>
      <c r="E805" s="21">
        <v>45140</v>
      </c>
      <c r="F805" s="21">
        <v>45140.698460648149</v>
      </c>
      <c r="G805" s="21">
        <v>45232</v>
      </c>
      <c r="H805" s="21">
        <v>45241</v>
      </c>
      <c r="I805" s="21">
        <v>45288</v>
      </c>
      <c r="J805" s="21">
        <v>45288</v>
      </c>
      <c r="K805" s="119" t="s">
        <v>4599</v>
      </c>
      <c r="L805" s="49">
        <v>2023123664</v>
      </c>
      <c r="M805" s="21">
        <v>45284</v>
      </c>
      <c r="N805" s="21">
        <v>45295</v>
      </c>
      <c r="O805" s="19" t="s">
        <v>54</v>
      </c>
      <c r="P805" s="19" t="s">
        <v>54</v>
      </c>
      <c r="Q805" s="49" t="s">
        <v>55</v>
      </c>
      <c r="R805" s="49">
        <v>5513</v>
      </c>
      <c r="S805" s="25" t="s">
        <v>4632</v>
      </c>
      <c r="T805" s="25" t="s">
        <v>4632</v>
      </c>
      <c r="U805" s="25" t="e">
        <v>#NAME?</v>
      </c>
      <c r="V805" s="27"/>
      <c r="W805" s="27"/>
      <c r="X805" s="27">
        <v>0</v>
      </c>
      <c r="Y805" s="23">
        <v>7</v>
      </c>
      <c r="Z805" s="27">
        <v>0</v>
      </c>
      <c r="AA805" s="27">
        <v>0</v>
      </c>
      <c r="AB805" s="27">
        <v>0</v>
      </c>
      <c r="AC805" s="27">
        <v>0</v>
      </c>
      <c r="AD805" s="27">
        <v>0</v>
      </c>
      <c r="AE805" s="27">
        <v>0</v>
      </c>
      <c r="AF805" s="25" t="s">
        <v>58</v>
      </c>
      <c r="AG805" s="27">
        <v>0</v>
      </c>
      <c r="AH805" s="26">
        <v>45288</v>
      </c>
      <c r="AI805" s="25">
        <v>148</v>
      </c>
      <c r="AJ805" s="25">
        <v>9</v>
      </c>
      <c r="AK805" s="25">
        <v>47</v>
      </c>
      <c r="AL805" s="25" t="s">
        <v>15</v>
      </c>
      <c r="AM805" s="25" t="s">
        <v>4601</v>
      </c>
      <c r="AN805" s="25">
        <v>28</v>
      </c>
      <c r="AO805" s="27"/>
      <c r="AP805" s="25" t="s">
        <v>399</v>
      </c>
      <c r="AQ805" s="25" t="s">
        <v>399</v>
      </c>
      <c r="AR805" s="25" t="s">
        <v>60</v>
      </c>
      <c r="AS805" s="25" t="s">
        <v>55</v>
      </c>
      <c r="AT805" s="25" t="s">
        <v>61</v>
      </c>
      <c r="AU805" s="25" t="s">
        <v>62</v>
      </c>
      <c r="AV805" s="25" t="s">
        <v>679</v>
      </c>
      <c r="AW805" s="25" t="s">
        <v>1913</v>
      </c>
      <c r="AX805" s="25" t="s">
        <v>356</v>
      </c>
      <c r="AY805" s="25" t="s">
        <v>55</v>
      </c>
      <c r="AZ805" s="25" t="s">
        <v>3822</v>
      </c>
      <c r="BA805" s="26">
        <v>45295</v>
      </c>
      <c r="BB805" s="25">
        <v>1</v>
      </c>
      <c r="BC805" s="25">
        <v>2024</v>
      </c>
      <c r="BD805" s="25" t="s">
        <v>356</v>
      </c>
      <c r="BE805" s="25" t="s">
        <v>679</v>
      </c>
      <c r="BF805" s="25" t="s">
        <v>1913</v>
      </c>
      <c r="BG805" s="25" t="s">
        <v>55</v>
      </c>
      <c r="BH805" s="25" t="s">
        <v>4513</v>
      </c>
      <c r="BI805" s="39" t="s">
        <v>4513</v>
      </c>
      <c r="BJ805" s="25" t="e">
        <v>#VALUE!</v>
      </c>
      <c r="BK805" s="44" t="e">
        <v>#VALUE!</v>
      </c>
      <c r="BL805" s="25" t="s">
        <v>4513</v>
      </c>
      <c r="BM805" s="36" t="s">
        <v>4513</v>
      </c>
      <c r="BN805" s="27" t="s">
        <v>4513</v>
      </c>
      <c r="BO805" s="25" t="s">
        <v>3863</v>
      </c>
      <c r="BP805" s="27"/>
      <c r="BQ805" s="25" t="s">
        <v>64</v>
      </c>
      <c r="BR805" s="27"/>
      <c r="BS805" s="25" t="e">
        <v>#N/A</v>
      </c>
      <c r="BT805" s="37">
        <v>148</v>
      </c>
      <c r="BU805" s="27"/>
      <c r="BV805" s="25"/>
      <c r="BW805" s="25" t="s">
        <v>3823</v>
      </c>
      <c r="BX805" s="37">
        <v>2023</v>
      </c>
      <c r="BY805" s="95" t="str">
        <f>IFERROR(
IF(OR(AZ805="anulado",AZ805="stand by"),CONCATENATE(AZ805,": ",AT805),
IF(OR(YEAR(BA805)=2022,YEAR(BA805)=2023),CONCATENATE("Se activó en ",YEAR(BA805)),
IF(AND(OR(AZ805="En proceso",AZ805="facturando"),AND(AV805="-",BA805="")),"Por revisar",
IF(BA805="",IF(AV805="NUEVAS",CONCATENATE("Estado: ",AZ805,", ",AV805),
IF(AX805=Meses!$A$3,"Por revisar",
IF(AT805="","Sin registro","En programación Frcst."))),"En programación")))),
"Error")</f>
        <v>En programación</v>
      </c>
      <c r="BZ805" s="14" t="str">
        <f t="shared" si="36"/>
        <v/>
      </c>
      <c r="CA805" s="95">
        <f>IF(BY805="En programación Frcst.",VLOOKUP(AX805,Meses!$A$1:$H$14,3+HLOOKUP(Cronograma!AV805,Meses!$D$1:$G$2,2,FALSE),FALSE),
IF(BY805="En programación",BA805,""))</f>
        <v>45295</v>
      </c>
      <c r="CB805" s="95" t="str">
        <f t="shared" si="37"/>
        <v>2024/1</v>
      </c>
      <c r="CC805" s="91">
        <f>IFERROR(
(VLOOKUP(MONTH(CA805),Meses!$B$3:$C$14,2,FALSE)-DAY(CA805))/VLOOKUP(MONTH(CA805),Meses!$B$3:$C$14,2,FALSE)*CD805,
"")</f>
        <v>4801.6451612903229</v>
      </c>
      <c r="CD805" s="92">
        <f t="shared" si="38"/>
        <v>5513</v>
      </c>
    </row>
    <row r="806" spans="1:82" ht="63" thickBot="1" x14ac:dyDescent="0.6">
      <c r="A806" s="25" t="s">
        <v>2028</v>
      </c>
      <c r="B806" s="25" t="s">
        <v>2029</v>
      </c>
      <c r="C806" s="25" t="s">
        <v>2030</v>
      </c>
      <c r="D806" s="25" t="s">
        <v>656</v>
      </c>
      <c r="E806" s="26">
        <v>45142</v>
      </c>
      <c r="F806" s="26">
        <v>45142.361307870371</v>
      </c>
      <c r="G806" s="26">
        <v>45156</v>
      </c>
      <c r="H806" s="26">
        <v>45166</v>
      </c>
      <c r="I806" s="22"/>
      <c r="J806" s="22"/>
      <c r="K806" s="22">
        <v>0</v>
      </c>
      <c r="L806" s="50"/>
      <c r="M806" s="22"/>
      <c r="N806" s="22"/>
      <c r="O806" s="19" t="s">
        <v>72</v>
      </c>
      <c r="P806" s="19" t="s">
        <v>72</v>
      </c>
      <c r="Q806" s="49" t="s">
        <v>55</v>
      </c>
      <c r="R806" s="49">
        <v>1821</v>
      </c>
      <c r="S806" s="19" t="s">
        <v>145</v>
      </c>
      <c r="T806" s="19" t="s">
        <v>145</v>
      </c>
      <c r="U806" s="19" t="e">
        <v>#NAME?</v>
      </c>
      <c r="V806" s="22"/>
      <c r="W806" s="22"/>
      <c r="X806" s="22">
        <v>0</v>
      </c>
      <c r="Y806" s="23">
        <v>7</v>
      </c>
      <c r="Z806" s="22">
        <v>0</v>
      </c>
      <c r="AA806" s="22">
        <v>0</v>
      </c>
      <c r="AB806" s="22">
        <v>0</v>
      </c>
      <c r="AC806" s="22">
        <v>0</v>
      </c>
      <c r="AD806" s="22">
        <v>0</v>
      </c>
      <c r="AE806" s="22">
        <v>0</v>
      </c>
      <c r="AF806" s="19" t="s">
        <v>58</v>
      </c>
      <c r="AG806" s="22">
        <v>0</v>
      </c>
      <c r="AH806" s="22">
        <v>0</v>
      </c>
      <c r="AI806" s="19">
        <v>-45142</v>
      </c>
      <c r="AJ806" s="19">
        <v>10</v>
      </c>
      <c r="AK806" s="19">
        <v>-45166</v>
      </c>
      <c r="AL806" s="19" t="s">
        <v>15</v>
      </c>
      <c r="AM806" s="22">
        <v>0</v>
      </c>
      <c r="AN806" s="22" t="s">
        <v>4513</v>
      </c>
      <c r="AO806" s="22"/>
      <c r="AP806" s="19" t="s">
        <v>76</v>
      </c>
      <c r="AQ806" s="19" t="s">
        <v>76</v>
      </c>
      <c r="AR806" s="19" t="s">
        <v>60</v>
      </c>
      <c r="AS806" s="19" t="s">
        <v>55</v>
      </c>
      <c r="AT806" s="19" t="s">
        <v>659</v>
      </c>
      <c r="AU806" s="19" t="s">
        <v>132</v>
      </c>
      <c r="AV806" s="19" t="s">
        <v>354</v>
      </c>
      <c r="AW806" s="19" t="s">
        <v>2274</v>
      </c>
      <c r="AX806" s="19" t="s">
        <v>2205</v>
      </c>
      <c r="AY806" s="19" t="s">
        <v>55</v>
      </c>
      <c r="AZ806" s="19" t="s">
        <v>3830</v>
      </c>
      <c r="BA806" s="22">
        <v>0</v>
      </c>
      <c r="BB806" s="22"/>
      <c r="BC806" s="22"/>
      <c r="BD806" s="19" t="s">
        <v>1557</v>
      </c>
      <c r="BE806" s="19" t="s">
        <v>651</v>
      </c>
      <c r="BF806" s="19" t="s">
        <v>2222</v>
      </c>
      <c r="BG806" s="19" t="s">
        <v>55</v>
      </c>
      <c r="BH806" s="19" t="s">
        <v>4513</v>
      </c>
      <c r="BI806" s="22" t="s">
        <v>4513</v>
      </c>
      <c r="BJ806" s="22"/>
      <c r="BK806" s="22"/>
      <c r="BL806" s="19" t="s">
        <v>4513</v>
      </c>
      <c r="BM806" s="32" t="s">
        <v>4513</v>
      </c>
      <c r="BN806" s="22" t="s">
        <v>4513</v>
      </c>
      <c r="BO806" s="30" t="s">
        <v>3832</v>
      </c>
      <c r="BP806" s="22"/>
      <c r="BQ806" s="19" t="s">
        <v>64</v>
      </c>
      <c r="BR806" s="22"/>
      <c r="BS806" s="22"/>
      <c r="BT806" s="22"/>
      <c r="BU806" s="19">
        <v>180</v>
      </c>
      <c r="BV806" s="19" t="s">
        <v>4695</v>
      </c>
      <c r="BW806" s="19" t="s">
        <v>3869</v>
      </c>
      <c r="BX806" s="22"/>
      <c r="BY806" s="95" t="str">
        <f>IFERROR(
IF(OR(AZ806="anulado",AZ806="stand by"),CONCATENATE(AZ806,": ",AT806),
IF(OR(YEAR(BA806)=2022,YEAR(BA806)=2023),CONCATENATE("Se activó en ",YEAR(BA806)),
IF(AND(OR(AZ806="En proceso",AZ806="facturando"),AND(AV806="-",BA806="")),"Por revisar",
IF(BA806="",IF(AV806="NUEVAS",CONCATENATE("Estado: ",AZ806,", ",AV806),
IF(AX806=Meses!$A$3,"Por revisar",
IF(AT806="","Sin registro","En programación Frcst."))),"En programación")))),
"Error")</f>
        <v>En programación</v>
      </c>
      <c r="BZ806" s="14" t="str">
        <f t="shared" si="36"/>
        <v/>
      </c>
      <c r="CA806" s="95">
        <f>IF(BY806="En programación Frcst.",VLOOKUP(AX806,Meses!$A$1:$H$14,3+HLOOKUP(Cronograma!AV806,Meses!$D$1:$G$2,2,FALSE),FALSE),
IF(BY806="En programación",BA806,""))</f>
        <v>0</v>
      </c>
      <c r="CB806" s="95" t="str">
        <f t="shared" si="37"/>
        <v>1900/1</v>
      </c>
      <c r="CC806" s="91">
        <f>IFERROR(
(VLOOKUP(MONTH(CA806),Meses!$B$3:$C$14,2,FALSE)-DAY(CA806))/VLOOKUP(MONTH(CA806),Meses!$B$3:$C$14,2,FALSE)*CD806,
"")</f>
        <v>1821</v>
      </c>
      <c r="CD806" s="92">
        <f t="shared" si="38"/>
        <v>1821</v>
      </c>
    </row>
    <row r="807" spans="1:82" ht="47.4" thickBot="1" x14ac:dyDescent="0.6">
      <c r="A807" s="19" t="s">
        <v>2028</v>
      </c>
      <c r="B807" s="19" t="s">
        <v>2031</v>
      </c>
      <c r="C807" s="19" t="s">
        <v>2032</v>
      </c>
      <c r="D807" s="31" t="s">
        <v>351</v>
      </c>
      <c r="E807" s="21">
        <v>45142</v>
      </c>
      <c r="F807" s="21">
        <v>45142.361307870371</v>
      </c>
      <c r="G807" s="21">
        <v>45156</v>
      </c>
      <c r="H807" s="21">
        <v>45166</v>
      </c>
      <c r="I807" s="21">
        <v>45232</v>
      </c>
      <c r="J807" s="21">
        <v>45232</v>
      </c>
      <c r="K807" s="119" t="s">
        <v>4619</v>
      </c>
      <c r="L807" s="50"/>
      <c r="M807" s="22"/>
      <c r="N807" s="22"/>
      <c r="O807" s="19" t="s">
        <v>72</v>
      </c>
      <c r="P807" s="19" t="s">
        <v>72</v>
      </c>
      <c r="Q807" s="49" t="s">
        <v>55</v>
      </c>
      <c r="R807" s="49">
        <v>83</v>
      </c>
      <c r="S807" s="25" t="s">
        <v>4620</v>
      </c>
      <c r="T807" s="25" t="s">
        <v>4620</v>
      </c>
      <c r="U807" s="25" t="e">
        <v>#NAME?</v>
      </c>
      <c r="V807" s="25" t="s">
        <v>80</v>
      </c>
      <c r="W807" s="27"/>
      <c r="X807" s="27">
        <v>0</v>
      </c>
      <c r="Y807" s="23">
        <v>7</v>
      </c>
      <c r="Z807" s="27">
        <v>0</v>
      </c>
      <c r="AA807" s="27">
        <v>0</v>
      </c>
      <c r="AB807" s="27">
        <v>0</v>
      </c>
      <c r="AC807" s="27">
        <v>0</v>
      </c>
      <c r="AD807" s="27">
        <v>0</v>
      </c>
      <c r="AE807" s="27">
        <v>0</v>
      </c>
      <c r="AF807" s="25" t="s">
        <v>58</v>
      </c>
      <c r="AG807" s="27">
        <v>0</v>
      </c>
      <c r="AH807" s="26">
        <v>45232</v>
      </c>
      <c r="AI807" s="25">
        <v>90</v>
      </c>
      <c r="AJ807" s="25">
        <v>10</v>
      </c>
      <c r="AK807" s="25">
        <v>66</v>
      </c>
      <c r="AL807" s="25" t="s">
        <v>15</v>
      </c>
      <c r="AM807" s="25" t="s">
        <v>4621</v>
      </c>
      <c r="AN807" s="25">
        <v>2</v>
      </c>
      <c r="AO807" s="27"/>
      <c r="AP807" s="25" t="s">
        <v>76</v>
      </c>
      <c r="AQ807" s="25" t="s">
        <v>76</v>
      </c>
      <c r="AR807" s="25" t="s">
        <v>60</v>
      </c>
      <c r="AS807" s="25" t="s">
        <v>55</v>
      </c>
      <c r="AT807" s="25" t="s">
        <v>353</v>
      </c>
      <c r="AU807" s="25" t="s">
        <v>132</v>
      </c>
      <c r="AV807" s="25" t="s">
        <v>679</v>
      </c>
      <c r="AW807" s="25" t="s">
        <v>3130</v>
      </c>
      <c r="AX807" s="25" t="s">
        <v>1557</v>
      </c>
      <c r="AY807" s="25" t="s">
        <v>55</v>
      </c>
      <c r="AZ807" s="25" t="s">
        <v>3830</v>
      </c>
      <c r="BA807" s="27">
        <v>0</v>
      </c>
      <c r="BB807" s="27"/>
      <c r="BC807" s="27"/>
      <c r="BD807" s="25" t="s">
        <v>63</v>
      </c>
      <c r="BE807" s="25" t="s">
        <v>63</v>
      </c>
      <c r="BF807" s="25" t="s">
        <v>63</v>
      </c>
      <c r="BG807" s="25" t="s">
        <v>64</v>
      </c>
      <c r="BH807" s="25" t="s">
        <v>4513</v>
      </c>
      <c r="BI807" s="39" t="s">
        <v>4513</v>
      </c>
      <c r="BJ807" s="25" t="e">
        <v>#VALUE!</v>
      </c>
      <c r="BK807" s="44" t="e">
        <v>#VALUE!</v>
      </c>
      <c r="BL807" s="25" t="s">
        <v>4513</v>
      </c>
      <c r="BM807" s="36" t="s">
        <v>4513</v>
      </c>
      <c r="BN807" s="27" t="s">
        <v>4513</v>
      </c>
      <c r="BO807" s="25" t="s">
        <v>3844</v>
      </c>
      <c r="BP807" s="27"/>
      <c r="BQ807" s="25" t="s">
        <v>64</v>
      </c>
      <c r="BR807" s="27"/>
      <c r="BS807" s="25" t="s">
        <v>3824</v>
      </c>
      <c r="BT807" s="25">
        <v>90</v>
      </c>
      <c r="BU807" s="25">
        <v>180</v>
      </c>
      <c r="BV807" s="25" t="s">
        <v>4695</v>
      </c>
      <c r="BW807" s="25" t="s">
        <v>3869</v>
      </c>
      <c r="BX807" s="25">
        <v>2023</v>
      </c>
      <c r="BY807" s="95" t="str">
        <f>IFERROR(
IF(OR(AZ807="anulado",AZ807="stand by"),CONCATENATE(AZ807,": ",AT807),
IF(OR(YEAR(BA807)=2022,YEAR(BA807)=2023),CONCATENATE("Se activó en ",YEAR(BA807)),
IF(AND(OR(AZ807="En proceso",AZ807="facturando"),AND(AV807="-",BA807="")),"Por revisar",
IF(BA807="",IF(AV807="NUEVAS",CONCATENATE("Estado: ",AZ807,", ",AV807),
IF(AX807=Meses!$A$3,"Por revisar",
IF(AT807="","Sin registro","En programación Frcst."))),"En programación")))),
"Error")</f>
        <v>En programación</v>
      </c>
      <c r="BZ807" s="14" t="str">
        <f t="shared" si="36"/>
        <v/>
      </c>
      <c r="CA807" s="95">
        <f>IF(BY807="En programación Frcst.",VLOOKUP(AX807,Meses!$A$1:$H$14,3+HLOOKUP(Cronograma!AV807,Meses!$D$1:$G$2,2,FALSE),FALSE),
IF(BY807="En programación",BA807,""))</f>
        <v>0</v>
      </c>
      <c r="CB807" s="95" t="str">
        <f t="shared" si="37"/>
        <v>1900/1</v>
      </c>
      <c r="CC807" s="91">
        <f>IFERROR(
(VLOOKUP(MONTH(CA807),Meses!$B$3:$C$14,2,FALSE)-DAY(CA807))/VLOOKUP(MONTH(CA807),Meses!$B$3:$C$14,2,FALSE)*CD807,
"")</f>
        <v>83</v>
      </c>
      <c r="CD807" s="92">
        <f t="shared" si="38"/>
        <v>83</v>
      </c>
    </row>
    <row r="808" spans="1:82" ht="47.4" thickBot="1" x14ac:dyDescent="0.6">
      <c r="A808" s="25" t="s">
        <v>2028</v>
      </c>
      <c r="B808" s="25" t="s">
        <v>2033</v>
      </c>
      <c r="C808" s="25" t="s">
        <v>2034</v>
      </c>
      <c r="D808" s="31" t="s">
        <v>351</v>
      </c>
      <c r="E808" s="26">
        <v>45142</v>
      </c>
      <c r="F808" s="26">
        <v>45142.361307870371</v>
      </c>
      <c r="G808" s="26">
        <v>45156</v>
      </c>
      <c r="H808" s="26">
        <v>45166</v>
      </c>
      <c r="I808" s="21">
        <v>45232</v>
      </c>
      <c r="J808" s="21">
        <v>45232</v>
      </c>
      <c r="K808" s="119" t="s">
        <v>4619</v>
      </c>
      <c r="L808" s="50"/>
      <c r="M808" s="22"/>
      <c r="N808" s="22"/>
      <c r="O808" s="19" t="s">
        <v>72</v>
      </c>
      <c r="P808" s="19" t="s">
        <v>72</v>
      </c>
      <c r="Q808" s="49" t="s">
        <v>55</v>
      </c>
      <c r="R808" s="49">
        <v>3366</v>
      </c>
      <c r="S808" s="19" t="s">
        <v>4620</v>
      </c>
      <c r="T808" s="19" t="s">
        <v>4620</v>
      </c>
      <c r="U808" s="19" t="e">
        <v>#NAME?</v>
      </c>
      <c r="V808" s="19" t="s">
        <v>80</v>
      </c>
      <c r="W808" s="19" t="s">
        <v>129</v>
      </c>
      <c r="X808" s="23">
        <v>45223</v>
      </c>
      <c r="Y808" s="23">
        <v>45230</v>
      </c>
      <c r="Z808" s="23">
        <v>45223</v>
      </c>
      <c r="AA808" s="23">
        <v>45223</v>
      </c>
      <c r="AB808" s="19" t="s">
        <v>58</v>
      </c>
      <c r="AC808" s="23">
        <v>45226</v>
      </c>
      <c r="AD808" s="19" t="s">
        <v>58</v>
      </c>
      <c r="AE808" s="23">
        <v>45228</v>
      </c>
      <c r="AF808" s="19" t="s">
        <v>58</v>
      </c>
      <c r="AG808" s="23">
        <v>45228</v>
      </c>
      <c r="AH808" s="21">
        <v>45232</v>
      </c>
      <c r="AI808" s="19">
        <v>90</v>
      </c>
      <c r="AJ808" s="19">
        <v>10</v>
      </c>
      <c r="AK808" s="19">
        <v>66</v>
      </c>
      <c r="AL808" s="19" t="s">
        <v>15</v>
      </c>
      <c r="AM808" s="19" t="s">
        <v>4621</v>
      </c>
      <c r="AN808" s="19">
        <v>2</v>
      </c>
      <c r="AO808" s="22"/>
      <c r="AP808" s="19" t="s">
        <v>76</v>
      </c>
      <c r="AQ808" s="19" t="s">
        <v>76</v>
      </c>
      <c r="AR808" s="19" t="s">
        <v>60</v>
      </c>
      <c r="AS808" s="19" t="s">
        <v>55</v>
      </c>
      <c r="AT808" s="19" t="s">
        <v>353</v>
      </c>
      <c r="AU808" s="19" t="s">
        <v>132</v>
      </c>
      <c r="AV808" s="19" t="s">
        <v>679</v>
      </c>
      <c r="AW808" s="19" t="s">
        <v>3130</v>
      </c>
      <c r="AX808" s="19" t="s">
        <v>1557</v>
      </c>
      <c r="AY808" s="19" t="s">
        <v>55</v>
      </c>
      <c r="AZ808" s="19" t="s">
        <v>3830</v>
      </c>
      <c r="BA808" s="22">
        <v>0</v>
      </c>
      <c r="BB808" s="22"/>
      <c r="BC808" s="22"/>
      <c r="BD808" s="19" t="s">
        <v>63</v>
      </c>
      <c r="BE808" s="19" t="s">
        <v>63</v>
      </c>
      <c r="BF808" s="19" t="s">
        <v>63</v>
      </c>
      <c r="BG808" s="19" t="s">
        <v>64</v>
      </c>
      <c r="BH808" s="19" t="s">
        <v>4513</v>
      </c>
      <c r="BI808" s="48" t="s">
        <v>4513</v>
      </c>
      <c r="BJ808" s="19" t="e">
        <v>#VALUE!</v>
      </c>
      <c r="BK808" s="43" t="e">
        <v>#VALUE!</v>
      </c>
      <c r="BL808" s="19" t="s">
        <v>4513</v>
      </c>
      <c r="BM808" s="32" t="s">
        <v>4513</v>
      </c>
      <c r="BN808" s="22" t="s">
        <v>4513</v>
      </c>
      <c r="BO808" s="19" t="s">
        <v>3844</v>
      </c>
      <c r="BP808" s="22"/>
      <c r="BQ808" s="19" t="s">
        <v>64</v>
      </c>
      <c r="BR808" s="22"/>
      <c r="BS808" s="19" t="s">
        <v>3824</v>
      </c>
      <c r="BT808" s="19">
        <v>90</v>
      </c>
      <c r="BU808" s="19">
        <v>180</v>
      </c>
      <c r="BV808" s="19" t="s">
        <v>4695</v>
      </c>
      <c r="BW808" s="19" t="s">
        <v>3869</v>
      </c>
      <c r="BX808" s="19">
        <v>2023</v>
      </c>
      <c r="BY808" s="95" t="str">
        <f>IFERROR(
IF(OR(AZ808="anulado",AZ808="stand by"),CONCATENATE(AZ808,": ",AT808),
IF(OR(YEAR(BA808)=2022,YEAR(BA808)=2023),CONCATENATE("Se activó en ",YEAR(BA808)),
IF(AND(OR(AZ808="En proceso",AZ808="facturando"),AND(AV808="-",BA808="")),"Por revisar",
IF(BA808="",IF(AV808="NUEVAS",CONCATENATE("Estado: ",AZ808,", ",AV808),
IF(AX808=Meses!$A$3,"Por revisar",
IF(AT808="","Sin registro","En programación Frcst."))),"En programación")))),
"Error")</f>
        <v>En programación</v>
      </c>
      <c r="BZ808" s="14" t="str">
        <f t="shared" si="36"/>
        <v/>
      </c>
      <c r="CA808" s="95">
        <f>IF(BY808="En programación Frcst.",VLOOKUP(AX808,Meses!$A$1:$H$14,3+HLOOKUP(Cronograma!AV808,Meses!$D$1:$G$2,2,FALSE),FALSE),
IF(BY808="En programación",BA808,""))</f>
        <v>0</v>
      </c>
      <c r="CB808" s="95" t="str">
        <f t="shared" si="37"/>
        <v>1900/1</v>
      </c>
      <c r="CC808" s="91">
        <f>IFERROR(
(VLOOKUP(MONTH(CA808),Meses!$B$3:$C$14,2,FALSE)-DAY(CA808))/VLOOKUP(MONTH(CA808),Meses!$B$3:$C$14,2,FALSE)*CD808,
"")</f>
        <v>3366</v>
      </c>
      <c r="CD808" s="92">
        <f t="shared" si="38"/>
        <v>3366</v>
      </c>
    </row>
    <row r="809" spans="1:82" ht="63" thickBot="1" x14ac:dyDescent="0.6">
      <c r="A809" s="19" t="s">
        <v>2035</v>
      </c>
      <c r="B809" s="19" t="s">
        <v>2036</v>
      </c>
      <c r="C809" s="19" t="s">
        <v>2035</v>
      </c>
      <c r="D809" s="19" t="s">
        <v>144</v>
      </c>
      <c r="E809" s="21">
        <v>45146</v>
      </c>
      <c r="F809" s="21">
        <v>45146.655462962961</v>
      </c>
      <c r="G809" s="21">
        <v>45168</v>
      </c>
      <c r="H809" s="21">
        <v>45173</v>
      </c>
      <c r="I809" s="22"/>
      <c r="J809" s="22"/>
      <c r="K809" s="22">
        <v>0</v>
      </c>
      <c r="L809" s="50"/>
      <c r="M809" s="22"/>
      <c r="N809" s="22"/>
      <c r="O809" s="49" t="s">
        <v>409</v>
      </c>
      <c r="P809" s="19" t="s">
        <v>677</v>
      </c>
      <c r="Q809" s="49" t="s">
        <v>55</v>
      </c>
      <c r="R809" s="49">
        <v>3703</v>
      </c>
      <c r="S809" s="25" t="s">
        <v>145</v>
      </c>
      <c r="T809" s="25" t="s">
        <v>145</v>
      </c>
      <c r="U809" s="25" t="e">
        <v>#NAME?</v>
      </c>
      <c r="V809" s="25" t="s">
        <v>80</v>
      </c>
      <c r="W809" s="27"/>
      <c r="X809" s="27">
        <v>0</v>
      </c>
      <c r="Y809" s="23">
        <v>7</v>
      </c>
      <c r="Z809" s="27">
        <v>0</v>
      </c>
      <c r="AA809" s="27">
        <v>0</v>
      </c>
      <c r="AB809" s="27">
        <v>0</v>
      </c>
      <c r="AC809" s="27">
        <v>0</v>
      </c>
      <c r="AD809" s="27">
        <v>0</v>
      </c>
      <c r="AE809" s="27">
        <v>0</v>
      </c>
      <c r="AF809" s="25" t="s">
        <v>58</v>
      </c>
      <c r="AG809" s="27">
        <v>0</v>
      </c>
      <c r="AH809" s="27">
        <v>0</v>
      </c>
      <c r="AI809" s="25">
        <v>-45146</v>
      </c>
      <c r="AJ809" s="25">
        <v>5</v>
      </c>
      <c r="AK809" s="25">
        <v>-45173</v>
      </c>
      <c r="AL809" s="25" t="s">
        <v>15</v>
      </c>
      <c r="AM809" s="27">
        <v>0</v>
      </c>
      <c r="AN809" s="27" t="s">
        <v>4513</v>
      </c>
      <c r="AO809" s="27"/>
      <c r="AP809" s="25" t="s">
        <v>678</v>
      </c>
      <c r="AQ809" s="25" t="s">
        <v>451</v>
      </c>
      <c r="AR809" s="25" t="s">
        <v>60</v>
      </c>
      <c r="AS809" s="25" t="s">
        <v>55</v>
      </c>
      <c r="AT809" s="25" t="s">
        <v>146</v>
      </c>
      <c r="AU809" s="25" t="s">
        <v>179</v>
      </c>
      <c r="AV809" s="25" t="s">
        <v>63</v>
      </c>
      <c r="AW809" s="25" t="s">
        <v>63</v>
      </c>
      <c r="AX809" s="25" t="s">
        <v>63</v>
      </c>
      <c r="AY809" s="25" t="s">
        <v>64</v>
      </c>
      <c r="AZ809" s="25" t="s">
        <v>3825</v>
      </c>
      <c r="BA809" s="27">
        <v>0</v>
      </c>
      <c r="BB809" s="27"/>
      <c r="BC809" s="27"/>
      <c r="BD809" s="25" t="s">
        <v>1557</v>
      </c>
      <c r="BE809" s="25" t="s">
        <v>651</v>
      </c>
      <c r="BF809" s="25" t="s">
        <v>2222</v>
      </c>
      <c r="BG809" s="25" t="s">
        <v>55</v>
      </c>
      <c r="BH809" s="25" t="s">
        <v>4513</v>
      </c>
      <c r="BI809" s="27" t="s">
        <v>4513</v>
      </c>
      <c r="BJ809" s="27"/>
      <c r="BK809" s="27"/>
      <c r="BL809" s="25" t="s">
        <v>4513</v>
      </c>
      <c r="BM809" s="36" t="s">
        <v>4513</v>
      </c>
      <c r="BN809" s="27" t="s">
        <v>4513</v>
      </c>
      <c r="BO809" s="25" t="s">
        <v>3860</v>
      </c>
      <c r="BP809" s="27"/>
      <c r="BQ809" s="25" t="s">
        <v>64</v>
      </c>
      <c r="BR809" s="27"/>
      <c r="BS809" s="27"/>
      <c r="BT809" s="27"/>
      <c r="BU809" s="25">
        <v>176</v>
      </c>
      <c r="BV809" s="25"/>
      <c r="BW809" s="25" t="s">
        <v>3823</v>
      </c>
      <c r="BX809" s="27"/>
      <c r="BY809" s="95" t="str">
        <f>IFERROR(
IF(OR(AZ809="anulado",AZ809="stand by"),CONCATENATE(AZ809,": ",AT809),
IF(OR(YEAR(BA809)=2022,YEAR(BA809)=2023),CONCATENATE("Se activó en ",YEAR(BA809)),
IF(AND(OR(AZ809="En proceso",AZ809="facturando"),AND(AV809="-",BA809="")),"Por revisar",
IF(BA809="",IF(AV809="NUEVAS",CONCATENATE("Estado: ",AZ809,", ",AV809),
IF(AX809=Meses!$A$3,"Por revisar",
IF(AT809="","Sin registro","En programación Frcst."))),"En programación")))),
"Error")</f>
        <v>stand by: Devolver Sales</v>
      </c>
      <c r="BZ809" s="14" t="str">
        <f t="shared" si="36"/>
        <v/>
      </c>
      <c r="CA809" s="95" t="str">
        <f>IF(BY809="En programación Frcst.",VLOOKUP(AX809,Meses!$A$1:$H$14,3+HLOOKUP(Cronograma!AV809,Meses!$D$1:$G$2,2,FALSE),FALSE),
IF(BY809="En programación",BA809,""))</f>
        <v/>
      </c>
      <c r="CB809" s="95" t="str">
        <f t="shared" si="37"/>
        <v/>
      </c>
      <c r="CC809" s="91" t="str">
        <f>IFERROR(
(VLOOKUP(MONTH(CA809),Meses!$B$3:$C$14,2,FALSE)-DAY(CA809))/VLOOKUP(MONTH(CA809),Meses!$B$3:$C$14,2,FALSE)*CD809,
"")</f>
        <v/>
      </c>
      <c r="CD809" s="92">
        <f t="shared" si="38"/>
        <v>3703</v>
      </c>
    </row>
    <row r="810" spans="1:82" ht="31.8" thickBot="1" x14ac:dyDescent="0.6">
      <c r="A810" s="25" t="s">
        <v>2037</v>
      </c>
      <c r="B810" s="25" t="s">
        <v>2038</v>
      </c>
      <c r="C810" s="25" t="s">
        <v>2037</v>
      </c>
      <c r="D810" s="25" t="s">
        <v>53</v>
      </c>
      <c r="E810" s="26">
        <v>45147</v>
      </c>
      <c r="F810" s="26">
        <v>45147.489120370366</v>
      </c>
      <c r="G810" s="26">
        <v>45166</v>
      </c>
      <c r="H810" s="26">
        <v>45168</v>
      </c>
      <c r="I810" s="21">
        <v>45230</v>
      </c>
      <c r="J810" s="21">
        <v>45230</v>
      </c>
      <c r="K810" s="119" t="s">
        <v>4541</v>
      </c>
      <c r="L810" s="19">
        <v>2023091459</v>
      </c>
      <c r="M810" s="21">
        <v>45181</v>
      </c>
      <c r="N810" s="21">
        <v>45197</v>
      </c>
      <c r="O810" s="49" t="s">
        <v>1761</v>
      </c>
      <c r="P810" s="19" t="s">
        <v>1427</v>
      </c>
      <c r="Q810" s="49" t="s">
        <v>55</v>
      </c>
      <c r="R810" s="49">
        <v>8864</v>
      </c>
      <c r="S810" s="19" t="s">
        <v>4612</v>
      </c>
      <c r="T810" s="19" t="s">
        <v>4612</v>
      </c>
      <c r="U810" s="19" t="e">
        <v>#NAME?</v>
      </c>
      <c r="V810" s="22"/>
      <c r="W810" s="22"/>
      <c r="X810" s="22">
        <v>0</v>
      </c>
      <c r="Y810" s="23">
        <v>7</v>
      </c>
      <c r="Z810" s="22">
        <v>0</v>
      </c>
      <c r="AA810" s="22">
        <v>0</v>
      </c>
      <c r="AB810" s="22">
        <v>0</v>
      </c>
      <c r="AC810" s="22">
        <v>0</v>
      </c>
      <c r="AD810" s="22">
        <v>0</v>
      </c>
      <c r="AE810" s="22">
        <v>0</v>
      </c>
      <c r="AF810" s="19" t="s">
        <v>58</v>
      </c>
      <c r="AG810" s="22">
        <v>0</v>
      </c>
      <c r="AH810" s="21">
        <v>45230</v>
      </c>
      <c r="AI810" s="19">
        <v>83</v>
      </c>
      <c r="AJ810" s="19">
        <v>2</v>
      </c>
      <c r="AK810" s="19">
        <v>62</v>
      </c>
      <c r="AL810" s="19" t="s">
        <v>15</v>
      </c>
      <c r="AM810" s="19" t="s">
        <v>4543</v>
      </c>
      <c r="AN810" s="19">
        <v>31</v>
      </c>
      <c r="AO810" s="22"/>
      <c r="AP810" s="19" t="s">
        <v>76</v>
      </c>
      <c r="AQ810" s="19" t="s">
        <v>76</v>
      </c>
      <c r="AR810" s="19" t="s">
        <v>94</v>
      </c>
      <c r="AS810" s="19" t="s">
        <v>55</v>
      </c>
      <c r="AT810" s="19" t="s">
        <v>61</v>
      </c>
      <c r="AU810" s="19" t="s">
        <v>179</v>
      </c>
      <c r="AV810" s="19" t="s">
        <v>63</v>
      </c>
      <c r="AW810" s="19" t="s">
        <v>63</v>
      </c>
      <c r="AX810" s="19" t="s">
        <v>63</v>
      </c>
      <c r="AY810" s="19" t="s">
        <v>64</v>
      </c>
      <c r="AZ810" s="19" t="s">
        <v>3822</v>
      </c>
      <c r="BA810" s="21">
        <v>45197</v>
      </c>
      <c r="BB810" s="19">
        <v>9</v>
      </c>
      <c r="BC810" s="19">
        <v>2023</v>
      </c>
      <c r="BD810" s="19" t="s">
        <v>63</v>
      </c>
      <c r="BE810" s="19" t="s">
        <v>63</v>
      </c>
      <c r="BF810" s="19" t="s">
        <v>63</v>
      </c>
      <c r="BG810" s="19" t="s">
        <v>64</v>
      </c>
      <c r="BH810" s="19" t="s">
        <v>4513</v>
      </c>
      <c r="BI810" s="48" t="s">
        <v>4513</v>
      </c>
      <c r="BJ810" s="19" t="e">
        <v>#VALUE!</v>
      </c>
      <c r="BK810" s="43" t="e">
        <v>#VALUE!</v>
      </c>
      <c r="BL810" s="19" t="s">
        <v>4513</v>
      </c>
      <c r="BM810" s="32" t="s">
        <v>4513</v>
      </c>
      <c r="BN810" s="22" t="s">
        <v>4513</v>
      </c>
      <c r="BO810" s="22"/>
      <c r="BP810" s="22"/>
      <c r="BQ810" s="19" t="s">
        <v>64</v>
      </c>
      <c r="BR810" s="22"/>
      <c r="BS810" s="19" t="e">
        <v>#N/A</v>
      </c>
      <c r="BT810" s="19">
        <v>83</v>
      </c>
      <c r="BU810" s="22"/>
      <c r="BV810" s="19"/>
      <c r="BW810" s="19" t="s">
        <v>3823</v>
      </c>
      <c r="BX810" s="19">
        <v>2023</v>
      </c>
      <c r="BY810" s="95" t="str">
        <f>IFERROR(
IF(OR(AZ810="anulado",AZ810="stand by"),CONCATENATE(AZ810,": ",AT810),
IF(OR(YEAR(BA810)=2022,YEAR(BA810)=2023),CONCATENATE("Se activó en ",YEAR(BA810)),
IF(AND(OR(AZ810="En proceso",AZ810="facturando"),AND(AV810="-",BA810="")),"Por revisar",
IF(BA810="",IF(AV810="NUEVAS",CONCATENATE("Estado: ",AZ810,", ",AV810),
IF(AX810=Meses!$A$3,"Por revisar",
IF(AT810="","Sin registro","En programación Frcst."))),"En programación")))),
"Error")</f>
        <v>Se activó en 2023</v>
      </c>
      <c r="BZ810" s="14" t="str">
        <f t="shared" si="36"/>
        <v/>
      </c>
      <c r="CA810" s="95" t="str">
        <f>IF(BY810="En programación Frcst.",VLOOKUP(AX810,Meses!$A$1:$H$14,3+HLOOKUP(Cronograma!AV810,Meses!$D$1:$G$2,2,FALSE),FALSE),
IF(BY810="En programación",BA810,""))</f>
        <v/>
      </c>
      <c r="CB810" s="95" t="str">
        <f t="shared" si="37"/>
        <v/>
      </c>
      <c r="CC810" s="91" t="str">
        <f>IFERROR(
(VLOOKUP(MONTH(CA810),Meses!$B$3:$C$14,2,FALSE)-DAY(CA810))/VLOOKUP(MONTH(CA810),Meses!$B$3:$C$14,2,FALSE)*CD810,
"")</f>
        <v/>
      </c>
      <c r="CD810" s="92">
        <f t="shared" si="38"/>
        <v>8864</v>
      </c>
    </row>
    <row r="811" spans="1:82" ht="47.4" thickBot="1" x14ac:dyDescent="0.6">
      <c r="A811" s="19" t="s">
        <v>2039</v>
      </c>
      <c r="B811" s="19" t="s">
        <v>2040</v>
      </c>
      <c r="C811" s="19" t="s">
        <v>2039</v>
      </c>
      <c r="D811" s="19" t="s">
        <v>53</v>
      </c>
      <c r="E811" s="21">
        <v>45148</v>
      </c>
      <c r="F811" s="21">
        <v>45148.424837962957</v>
      </c>
      <c r="G811" s="21">
        <v>45166</v>
      </c>
      <c r="H811" s="21">
        <v>45174</v>
      </c>
      <c r="I811" s="21">
        <v>45211</v>
      </c>
      <c r="J811" s="21">
        <v>45211</v>
      </c>
      <c r="K811" s="119" t="s">
        <v>4541</v>
      </c>
      <c r="L811" s="49">
        <v>2023091177</v>
      </c>
      <c r="M811" s="21">
        <v>45179</v>
      </c>
      <c r="N811" s="21">
        <v>45190</v>
      </c>
      <c r="O811" s="19" t="s">
        <v>673</v>
      </c>
      <c r="P811" s="19" t="s">
        <v>72</v>
      </c>
      <c r="Q811" s="49" t="s">
        <v>55</v>
      </c>
      <c r="R811" s="49">
        <v>9000</v>
      </c>
      <c r="S811" s="25" t="s">
        <v>4542</v>
      </c>
      <c r="T811" s="25" t="s">
        <v>4542</v>
      </c>
      <c r="U811" s="25" t="e">
        <v>#NAME?</v>
      </c>
      <c r="V811" s="27"/>
      <c r="W811" s="27"/>
      <c r="X811" s="27">
        <v>0</v>
      </c>
      <c r="Y811" s="23">
        <v>7</v>
      </c>
      <c r="Z811" s="27">
        <v>0</v>
      </c>
      <c r="AA811" s="27">
        <v>0</v>
      </c>
      <c r="AB811" s="27">
        <v>0</v>
      </c>
      <c r="AC811" s="27">
        <v>0</v>
      </c>
      <c r="AD811" s="27">
        <v>0</v>
      </c>
      <c r="AE811" s="27">
        <v>0</v>
      </c>
      <c r="AF811" s="25" t="s">
        <v>58</v>
      </c>
      <c r="AG811" s="27">
        <v>0</v>
      </c>
      <c r="AH811" s="26">
        <v>45211</v>
      </c>
      <c r="AI811" s="25">
        <v>63</v>
      </c>
      <c r="AJ811" s="25">
        <v>8</v>
      </c>
      <c r="AK811" s="25">
        <v>37</v>
      </c>
      <c r="AL811" s="25" t="s">
        <v>15</v>
      </c>
      <c r="AM811" s="25" t="s">
        <v>4543</v>
      </c>
      <c r="AN811" s="25">
        <v>12</v>
      </c>
      <c r="AO811" s="27"/>
      <c r="AP811" s="25" t="s">
        <v>76</v>
      </c>
      <c r="AQ811" s="25" t="s">
        <v>76</v>
      </c>
      <c r="AR811" s="25" t="s">
        <v>94</v>
      </c>
      <c r="AS811" s="25" t="s">
        <v>55</v>
      </c>
      <c r="AT811" s="25" t="s">
        <v>61</v>
      </c>
      <c r="AU811" s="25" t="s">
        <v>62</v>
      </c>
      <c r="AV811" s="25" t="s">
        <v>63</v>
      </c>
      <c r="AW811" s="25" t="s">
        <v>63</v>
      </c>
      <c r="AX811" s="25" t="s">
        <v>63</v>
      </c>
      <c r="AY811" s="25" t="s">
        <v>64</v>
      </c>
      <c r="AZ811" s="25" t="s">
        <v>3822</v>
      </c>
      <c r="BA811" s="26">
        <v>45190</v>
      </c>
      <c r="BB811" s="25">
        <v>9</v>
      </c>
      <c r="BC811" s="25">
        <v>2023</v>
      </c>
      <c r="BD811" s="25" t="s">
        <v>63</v>
      </c>
      <c r="BE811" s="25" t="s">
        <v>63</v>
      </c>
      <c r="BF811" s="25" t="s">
        <v>63</v>
      </c>
      <c r="BG811" s="25" t="s">
        <v>64</v>
      </c>
      <c r="BH811" s="27" t="s">
        <v>4513</v>
      </c>
      <c r="BI811" s="27" t="s">
        <v>4513</v>
      </c>
      <c r="BJ811" s="27"/>
      <c r="BK811" s="27"/>
      <c r="BL811" s="25" t="s">
        <v>4513</v>
      </c>
      <c r="BM811" s="27" t="s">
        <v>4513</v>
      </c>
      <c r="BN811" s="27" t="s">
        <v>4513</v>
      </c>
      <c r="BO811" s="27"/>
      <c r="BP811" s="27"/>
      <c r="BQ811" s="25" t="s">
        <v>64</v>
      </c>
      <c r="BR811" s="27"/>
      <c r="BS811" s="27"/>
      <c r="BT811" s="25">
        <v>63</v>
      </c>
      <c r="BU811" s="27"/>
      <c r="BV811" s="25"/>
      <c r="BW811" s="25"/>
      <c r="BX811" s="25">
        <v>2023</v>
      </c>
      <c r="BY811" s="95" t="str">
        <f>IFERROR(
IF(OR(AZ811="anulado",AZ811="stand by"),CONCATENATE(AZ811,": ",AT811),
IF(OR(YEAR(BA811)=2022,YEAR(BA811)=2023),CONCATENATE("Se activó en ",YEAR(BA811)),
IF(AND(OR(AZ811="En proceso",AZ811="facturando"),AND(AV811="-",BA811="")),"Por revisar",
IF(BA811="",IF(AV811="NUEVAS",CONCATENATE("Estado: ",AZ811,", ",AV811),
IF(AX811=Meses!$A$3,"Por revisar",
IF(AT811="","Sin registro","En programación Frcst."))),"En programación")))),
"Error")</f>
        <v>Se activó en 2023</v>
      </c>
      <c r="BZ811" s="14" t="str">
        <f t="shared" si="36"/>
        <v/>
      </c>
      <c r="CA811" s="95" t="str">
        <f>IF(BY811="En programación Frcst.",VLOOKUP(AX811,Meses!$A$1:$H$14,3+HLOOKUP(Cronograma!AV811,Meses!$D$1:$G$2,2,FALSE),FALSE),
IF(BY811="En programación",BA811,""))</f>
        <v/>
      </c>
      <c r="CB811" s="95" t="str">
        <f t="shared" si="37"/>
        <v/>
      </c>
      <c r="CC811" s="91" t="str">
        <f>IFERROR(
(VLOOKUP(MONTH(CA811),Meses!$B$3:$C$14,2,FALSE)-DAY(CA811))/VLOOKUP(MONTH(CA811),Meses!$B$3:$C$14,2,FALSE)*CD811,
"")</f>
        <v/>
      </c>
      <c r="CD811" s="92">
        <f t="shared" si="38"/>
        <v>9000</v>
      </c>
    </row>
    <row r="812" spans="1:82" ht="31.8" thickBot="1" x14ac:dyDescent="0.6">
      <c r="A812" s="25" t="s">
        <v>2041</v>
      </c>
      <c r="B812" s="25" t="s">
        <v>2042</v>
      </c>
      <c r="C812" s="25" t="s">
        <v>2041</v>
      </c>
      <c r="D812" s="25" t="s">
        <v>861</v>
      </c>
      <c r="E812" s="26">
        <v>45153</v>
      </c>
      <c r="F812" s="26">
        <v>45163.449513888889</v>
      </c>
      <c r="G812" s="26">
        <v>45154</v>
      </c>
      <c r="H812" s="26">
        <v>45160</v>
      </c>
      <c r="I812" s="22"/>
      <c r="J812" s="22"/>
      <c r="K812" s="22">
        <v>0</v>
      </c>
      <c r="L812" s="49">
        <v>2024014210</v>
      </c>
      <c r="M812" s="21">
        <v>45316</v>
      </c>
      <c r="N812" s="21">
        <v>45351</v>
      </c>
      <c r="O812" s="19" t="s">
        <v>54</v>
      </c>
      <c r="P812" s="19" t="s">
        <v>54</v>
      </c>
      <c r="Q812" s="49" t="s">
        <v>55</v>
      </c>
      <c r="R812" s="49">
        <v>6034</v>
      </c>
      <c r="S812" s="19" t="s">
        <v>145</v>
      </c>
      <c r="T812" s="19" t="s">
        <v>145</v>
      </c>
      <c r="U812" s="19" t="e">
        <v>#NAME?</v>
      </c>
      <c r="V812" s="19" t="s">
        <v>56</v>
      </c>
      <c r="W812" s="19" t="s">
        <v>57</v>
      </c>
      <c r="X812" s="22">
        <v>0</v>
      </c>
      <c r="Y812" s="23">
        <v>7</v>
      </c>
      <c r="Z812" s="22">
        <v>0</v>
      </c>
      <c r="AA812" s="22">
        <v>0</v>
      </c>
      <c r="AB812" s="22">
        <v>0</v>
      </c>
      <c r="AC812" s="22">
        <v>0</v>
      </c>
      <c r="AD812" s="22">
        <v>0</v>
      </c>
      <c r="AE812" s="22">
        <v>0</v>
      </c>
      <c r="AF812" s="19" t="s">
        <v>58</v>
      </c>
      <c r="AG812" s="22">
        <v>0</v>
      </c>
      <c r="AH812" s="22">
        <v>0</v>
      </c>
      <c r="AI812" s="19">
        <v>-45153</v>
      </c>
      <c r="AJ812" s="19">
        <v>6</v>
      </c>
      <c r="AK812" s="19">
        <v>-45160</v>
      </c>
      <c r="AL812" s="19" t="s">
        <v>15</v>
      </c>
      <c r="AM812" s="22">
        <v>0</v>
      </c>
      <c r="AN812" s="22" t="s">
        <v>4513</v>
      </c>
      <c r="AO812" s="22"/>
      <c r="AP812" s="19" t="s">
        <v>399</v>
      </c>
      <c r="AQ812" s="19" t="s">
        <v>399</v>
      </c>
      <c r="AR812" s="19" t="s">
        <v>60</v>
      </c>
      <c r="AS812" s="19" t="s">
        <v>55</v>
      </c>
      <c r="AT812" s="19" t="s">
        <v>862</v>
      </c>
      <c r="AU812" s="19" t="s">
        <v>62</v>
      </c>
      <c r="AV812" s="19" t="s">
        <v>651</v>
      </c>
      <c r="AW812" s="19" t="s">
        <v>652</v>
      </c>
      <c r="AX812" s="19" t="s">
        <v>653</v>
      </c>
      <c r="AY812" s="19" t="s">
        <v>55</v>
      </c>
      <c r="AZ812" s="19" t="s">
        <v>3830</v>
      </c>
      <c r="BA812" s="21">
        <v>45351</v>
      </c>
      <c r="BB812" s="22">
        <v>2</v>
      </c>
      <c r="BC812" s="22">
        <v>2024</v>
      </c>
      <c r="BD812" s="19" t="s">
        <v>653</v>
      </c>
      <c r="BE812" s="19" t="s">
        <v>660</v>
      </c>
      <c r="BF812" s="19" t="s">
        <v>661</v>
      </c>
      <c r="BG812" s="19" t="s">
        <v>55</v>
      </c>
      <c r="BH812" s="19" t="s">
        <v>4513</v>
      </c>
      <c r="BI812" s="22" t="s">
        <v>4513</v>
      </c>
      <c r="BJ812" s="22"/>
      <c r="BK812" s="22"/>
      <c r="BL812" s="19" t="s">
        <v>4513</v>
      </c>
      <c r="BM812" s="32" t="s">
        <v>4513</v>
      </c>
      <c r="BN812" s="22" t="s">
        <v>4513</v>
      </c>
      <c r="BO812" s="19" t="s">
        <v>3877</v>
      </c>
      <c r="BP812" s="54" t="s">
        <v>2381</v>
      </c>
      <c r="BQ812" s="19" t="s">
        <v>55</v>
      </c>
      <c r="BR812" s="24" t="s">
        <v>3868</v>
      </c>
      <c r="BS812" s="22"/>
      <c r="BT812" s="22"/>
      <c r="BU812" s="19">
        <v>169</v>
      </c>
      <c r="BV812" s="19" t="s">
        <v>4695</v>
      </c>
      <c r="BW812" s="19" t="s">
        <v>3869</v>
      </c>
      <c r="BX812" s="22"/>
      <c r="BY812" s="95" t="str">
        <f>IFERROR(
IF(OR(AZ812="anulado",AZ812="stand by"),CONCATENATE(AZ812,": ",AT812),
IF(OR(YEAR(BA812)=2022,YEAR(BA812)=2023),CONCATENATE("Se activó en ",YEAR(BA812)),
IF(AND(OR(AZ812="En proceso",AZ812="facturando"),AND(AV812="-",BA812="")),"Por revisar",
IF(BA812="",IF(AV812="NUEVAS",CONCATENATE("Estado: ",AZ812,", ",AV812),
IF(AX812=Meses!$A$3,"Por revisar",
IF(AT812="","Sin registro","En programación Frcst."))),"En programación")))),
"Error")</f>
        <v>En programación</v>
      </c>
      <c r="BZ812" s="14" t="str">
        <f t="shared" si="36"/>
        <v/>
      </c>
      <c r="CA812" s="95">
        <f>IF(BY812="En programación Frcst.",VLOOKUP(AX812,Meses!$A$1:$H$14,3+HLOOKUP(Cronograma!AV812,Meses!$D$1:$G$2,2,FALSE),FALSE),
IF(BY812="En programación",BA812,""))</f>
        <v>45351</v>
      </c>
      <c r="CB812" s="95" t="str">
        <f t="shared" si="37"/>
        <v>2024/2</v>
      </c>
      <c r="CC812" s="91">
        <f>IFERROR(
(VLOOKUP(MONTH(CA812),Meses!$B$3:$C$14,2,FALSE)-DAY(CA812))/VLOOKUP(MONTH(CA812),Meses!$B$3:$C$14,2,FALSE)*CD812,
"")</f>
        <v>0</v>
      </c>
      <c r="CD812" s="92">
        <f t="shared" si="38"/>
        <v>6034</v>
      </c>
    </row>
    <row r="813" spans="1:82" ht="63" thickBot="1" x14ac:dyDescent="0.6">
      <c r="A813" s="19" t="s">
        <v>4633</v>
      </c>
      <c r="B813" s="19" t="s">
        <v>2043</v>
      </c>
      <c r="C813" s="19" t="s">
        <v>2044</v>
      </c>
      <c r="D813" s="19" t="s">
        <v>936</v>
      </c>
      <c r="E813" s="21">
        <v>45154</v>
      </c>
      <c r="F813" s="21">
        <v>45154.468912037039</v>
      </c>
      <c r="G813" s="21">
        <v>45174</v>
      </c>
      <c r="H813" s="21">
        <v>45177</v>
      </c>
      <c r="I813" s="22"/>
      <c r="J813" s="22"/>
      <c r="K813" s="22">
        <v>0</v>
      </c>
      <c r="L813" s="50"/>
      <c r="M813" s="22"/>
      <c r="N813" s="22"/>
      <c r="O813" s="19" t="s">
        <v>54</v>
      </c>
      <c r="P813" s="19" t="s">
        <v>54</v>
      </c>
      <c r="Q813" s="49" t="s">
        <v>55</v>
      </c>
      <c r="R813" s="49">
        <v>9000</v>
      </c>
      <c r="S813" s="25" t="s">
        <v>145</v>
      </c>
      <c r="T813" s="25" t="s">
        <v>145</v>
      </c>
      <c r="U813" s="25" t="e">
        <v>#NAME?</v>
      </c>
      <c r="V813" s="27"/>
      <c r="W813" s="27"/>
      <c r="X813" s="27">
        <v>0</v>
      </c>
      <c r="Y813" s="23">
        <v>7</v>
      </c>
      <c r="Z813" s="27">
        <v>0</v>
      </c>
      <c r="AA813" s="27">
        <v>0</v>
      </c>
      <c r="AB813" s="27">
        <v>0</v>
      </c>
      <c r="AC813" s="27">
        <v>0</v>
      </c>
      <c r="AD813" s="27">
        <v>0</v>
      </c>
      <c r="AE813" s="27">
        <v>0</v>
      </c>
      <c r="AF813" s="25" t="s">
        <v>58</v>
      </c>
      <c r="AG813" s="27">
        <v>0</v>
      </c>
      <c r="AH813" s="27">
        <v>0</v>
      </c>
      <c r="AI813" s="25">
        <v>-45154</v>
      </c>
      <c r="AJ813" s="25">
        <v>3</v>
      </c>
      <c r="AK813" s="25">
        <v>-45177</v>
      </c>
      <c r="AL813" s="25" t="s">
        <v>15</v>
      </c>
      <c r="AM813" s="27">
        <v>0</v>
      </c>
      <c r="AN813" s="27" t="s">
        <v>4513</v>
      </c>
      <c r="AO813" s="27"/>
      <c r="AP813" s="25" t="s">
        <v>82</v>
      </c>
      <c r="AQ813" s="25" t="s">
        <v>82</v>
      </c>
      <c r="AR813" s="25" t="s">
        <v>94</v>
      </c>
      <c r="AS813" s="25" t="s">
        <v>55</v>
      </c>
      <c r="AT813" s="25" t="s">
        <v>937</v>
      </c>
      <c r="AU813" s="25" t="s">
        <v>62</v>
      </c>
      <c r="AV813" s="25" t="s">
        <v>679</v>
      </c>
      <c r="AW813" s="25" t="s">
        <v>3130</v>
      </c>
      <c r="AX813" s="25" t="s">
        <v>1557</v>
      </c>
      <c r="AY813" s="25" t="s">
        <v>55</v>
      </c>
      <c r="AZ813" s="25" t="s">
        <v>3830</v>
      </c>
      <c r="BA813" s="27">
        <v>0</v>
      </c>
      <c r="BB813" s="27"/>
      <c r="BC813" s="27"/>
      <c r="BD813" s="25" t="s">
        <v>2205</v>
      </c>
      <c r="BE813" s="25" t="s">
        <v>651</v>
      </c>
      <c r="BF813" s="25" t="s">
        <v>3065</v>
      </c>
      <c r="BG813" s="25" t="s">
        <v>55</v>
      </c>
      <c r="BH813" s="25" t="s">
        <v>4513</v>
      </c>
      <c r="BI813" s="27" t="s">
        <v>4513</v>
      </c>
      <c r="BJ813" s="27"/>
      <c r="BK813" s="27"/>
      <c r="BL813" s="25" t="s">
        <v>4513</v>
      </c>
      <c r="BM813" s="36" t="s">
        <v>4513</v>
      </c>
      <c r="BN813" s="47" t="s">
        <v>4513</v>
      </c>
      <c r="BO813" s="25" t="s">
        <v>3877</v>
      </c>
      <c r="BP813" s="54" t="s">
        <v>2381</v>
      </c>
      <c r="BQ813" s="25" t="s">
        <v>55</v>
      </c>
      <c r="BR813" s="28" t="s">
        <v>3868</v>
      </c>
      <c r="BS813" s="27"/>
      <c r="BT813" s="27"/>
      <c r="BU813" s="25">
        <v>168</v>
      </c>
      <c r="BV813" s="25" t="s">
        <v>4695</v>
      </c>
      <c r="BW813" s="25" t="s">
        <v>3869</v>
      </c>
      <c r="BX813" s="27"/>
      <c r="BY813" s="95" t="str">
        <f>IFERROR(
IF(OR(AZ813="anulado",AZ813="stand by"),CONCATENATE(AZ813,": ",AT813),
IF(OR(YEAR(BA813)=2022,YEAR(BA813)=2023),CONCATENATE("Se activó en ",YEAR(BA813)),
IF(AND(OR(AZ813="En proceso",AZ813="facturando"),AND(AV813="-",BA813="")),"Por revisar",
IF(BA813="",IF(AV813="NUEVAS",CONCATENATE("Estado: ",AZ813,", ",AV813),
IF(AX813=Meses!$A$3,"Por revisar",
IF(AT813="","Sin registro","En programación Frcst."))),"En programación")))),
"Error")</f>
        <v>En programación</v>
      </c>
      <c r="BZ813" s="14" t="str">
        <f t="shared" si="36"/>
        <v/>
      </c>
      <c r="CA813" s="95">
        <f>IF(BY813="En programación Frcst.",VLOOKUP(AX813,Meses!$A$1:$H$14,3+HLOOKUP(Cronograma!AV813,Meses!$D$1:$G$2,2,FALSE),FALSE),
IF(BY813="En programación",BA813,""))</f>
        <v>0</v>
      </c>
      <c r="CB813" s="95" t="str">
        <f t="shared" si="37"/>
        <v>1900/1</v>
      </c>
      <c r="CC813" s="91">
        <f>IFERROR(
(VLOOKUP(MONTH(CA813),Meses!$B$3:$C$14,2,FALSE)-DAY(CA813))/VLOOKUP(MONTH(CA813),Meses!$B$3:$C$14,2,FALSE)*CD813,
"")</f>
        <v>9000</v>
      </c>
      <c r="CD813" s="92">
        <f t="shared" si="38"/>
        <v>9000</v>
      </c>
    </row>
    <row r="814" spans="1:82" ht="63" thickBot="1" x14ac:dyDescent="0.6">
      <c r="A814" s="25" t="s">
        <v>4634</v>
      </c>
      <c r="B814" s="25" t="s">
        <v>2045</v>
      </c>
      <c r="C814" s="25" t="s">
        <v>2046</v>
      </c>
      <c r="D814" s="25" t="s">
        <v>656</v>
      </c>
      <c r="E814" s="26">
        <v>45154</v>
      </c>
      <c r="F814" s="26">
        <v>45154.474733796298</v>
      </c>
      <c r="G814" s="26">
        <v>45168</v>
      </c>
      <c r="H814" s="26">
        <v>45173</v>
      </c>
      <c r="I814" s="22"/>
      <c r="J814" s="22"/>
      <c r="K814" s="22">
        <v>0</v>
      </c>
      <c r="L814" s="50"/>
      <c r="M814" s="22"/>
      <c r="N814" s="22"/>
      <c r="O814" s="19" t="s">
        <v>677</v>
      </c>
      <c r="P814" s="19" t="s">
        <v>677</v>
      </c>
      <c r="Q814" s="49" t="s">
        <v>55</v>
      </c>
      <c r="R814" s="49">
        <v>5200</v>
      </c>
      <c r="S814" s="19" t="s">
        <v>145</v>
      </c>
      <c r="T814" s="19" t="s">
        <v>145</v>
      </c>
      <c r="U814" s="19" t="e">
        <v>#NAME?</v>
      </c>
      <c r="V814" s="19" t="s">
        <v>136</v>
      </c>
      <c r="W814" s="19" t="s">
        <v>137</v>
      </c>
      <c r="X814" s="23">
        <v>-18</v>
      </c>
      <c r="Y814" s="23">
        <v>-11</v>
      </c>
      <c r="Z814" s="23">
        <v>-18</v>
      </c>
      <c r="AA814" s="23">
        <v>-18</v>
      </c>
      <c r="AB814" s="23">
        <v>-15</v>
      </c>
      <c r="AC814" s="23">
        <v>-11</v>
      </c>
      <c r="AD814" s="23">
        <v>-9</v>
      </c>
      <c r="AE814" s="23">
        <v>-4</v>
      </c>
      <c r="AF814" s="19" t="s">
        <v>58</v>
      </c>
      <c r="AG814" s="23">
        <v>-4</v>
      </c>
      <c r="AH814" s="22">
        <v>0</v>
      </c>
      <c r="AI814" s="19">
        <v>-45154</v>
      </c>
      <c r="AJ814" s="19">
        <v>5</v>
      </c>
      <c r="AK814" s="19">
        <v>-45173</v>
      </c>
      <c r="AL814" s="19" t="s">
        <v>15</v>
      </c>
      <c r="AM814" s="22">
        <v>0</v>
      </c>
      <c r="AN814" s="22" t="s">
        <v>4513</v>
      </c>
      <c r="AO814" s="22"/>
      <c r="AP814" s="19" t="s">
        <v>678</v>
      </c>
      <c r="AQ814" s="19" t="s">
        <v>451</v>
      </c>
      <c r="AR814" s="19" t="s">
        <v>60</v>
      </c>
      <c r="AS814" s="19" t="s">
        <v>55</v>
      </c>
      <c r="AT814" s="19" t="s">
        <v>659</v>
      </c>
      <c r="AU814" s="19" t="s">
        <v>132</v>
      </c>
      <c r="AV814" s="19" t="s">
        <v>354</v>
      </c>
      <c r="AW814" s="19" t="s">
        <v>2274</v>
      </c>
      <c r="AX814" s="19" t="s">
        <v>2205</v>
      </c>
      <c r="AY814" s="19" t="s">
        <v>55</v>
      </c>
      <c r="AZ814" s="19" t="s">
        <v>3830</v>
      </c>
      <c r="BA814" s="22">
        <v>0</v>
      </c>
      <c r="BB814" s="22"/>
      <c r="BC814" s="22"/>
      <c r="BD814" s="19" t="s">
        <v>1557</v>
      </c>
      <c r="BE814" s="19" t="s">
        <v>651</v>
      </c>
      <c r="BF814" s="19" t="s">
        <v>2222</v>
      </c>
      <c r="BG814" s="19" t="s">
        <v>55</v>
      </c>
      <c r="BH814" s="19" t="s">
        <v>4513</v>
      </c>
      <c r="BI814" s="22" t="s">
        <v>4513</v>
      </c>
      <c r="BJ814" s="22"/>
      <c r="BK814" s="22"/>
      <c r="BL814" s="19" t="s">
        <v>4513</v>
      </c>
      <c r="BM814" s="32" t="s">
        <v>4513</v>
      </c>
      <c r="BN814" s="46" t="s">
        <v>4513</v>
      </c>
      <c r="BO814" s="19" t="s">
        <v>3842</v>
      </c>
      <c r="BP814" s="22"/>
      <c r="BQ814" s="19" t="s">
        <v>64</v>
      </c>
      <c r="BR814" s="22"/>
      <c r="BS814" s="22"/>
      <c r="BT814" s="22"/>
      <c r="BU814" s="19">
        <v>168</v>
      </c>
      <c r="BV814" s="19" t="s">
        <v>4701</v>
      </c>
      <c r="BW814" s="19" t="s">
        <v>3837</v>
      </c>
      <c r="BX814" s="22"/>
      <c r="BY814" s="95" t="str">
        <f>IFERROR(
IF(OR(AZ814="anulado",AZ814="stand by"),CONCATENATE(AZ814,": ",AT814),
IF(OR(YEAR(BA814)=2022,YEAR(BA814)=2023),CONCATENATE("Se activó en ",YEAR(BA814)),
IF(AND(OR(AZ814="En proceso",AZ814="facturando"),AND(AV814="-",BA814="")),"Por revisar",
IF(BA814="",IF(AV814="NUEVAS",CONCATENATE("Estado: ",AZ814,", ",AV814),
IF(AX814=Meses!$A$3,"Por revisar",
IF(AT814="","Sin registro","En programación Frcst."))),"En programación")))),
"Error")</f>
        <v>En programación</v>
      </c>
      <c r="BZ814" s="14" t="str">
        <f t="shared" si="36"/>
        <v/>
      </c>
      <c r="CA814" s="95">
        <f>IF(BY814="En programación Frcst.",VLOOKUP(AX814,Meses!$A$1:$H$14,3+HLOOKUP(Cronograma!AV814,Meses!$D$1:$G$2,2,FALSE),FALSE),
IF(BY814="En programación",BA814,""))</f>
        <v>0</v>
      </c>
      <c r="CB814" s="95" t="str">
        <f t="shared" si="37"/>
        <v>1900/1</v>
      </c>
      <c r="CC814" s="91">
        <f>IFERROR(
(VLOOKUP(MONTH(CA814),Meses!$B$3:$C$14,2,FALSE)-DAY(CA814))/VLOOKUP(MONTH(CA814),Meses!$B$3:$C$14,2,FALSE)*CD814,
"")</f>
        <v>5200</v>
      </c>
      <c r="CD814" s="92">
        <f t="shared" si="38"/>
        <v>5200</v>
      </c>
    </row>
    <row r="815" spans="1:82" ht="63" thickBot="1" x14ac:dyDescent="0.6">
      <c r="A815" s="19" t="s">
        <v>2047</v>
      </c>
      <c r="B815" s="19" t="s">
        <v>2048</v>
      </c>
      <c r="C815" s="19" t="s">
        <v>2049</v>
      </c>
      <c r="D815" s="41" t="s">
        <v>650</v>
      </c>
      <c r="E815" s="21">
        <v>45154</v>
      </c>
      <c r="F815" s="21">
        <v>45154.513425925928</v>
      </c>
      <c r="G815" s="21">
        <v>45156</v>
      </c>
      <c r="H815" s="21">
        <v>45170</v>
      </c>
      <c r="I815" s="22"/>
      <c r="J815" s="22"/>
      <c r="K815" s="22">
        <v>0</v>
      </c>
      <c r="L815" s="49">
        <v>2023124308</v>
      </c>
      <c r="M815" s="21">
        <v>45289</v>
      </c>
      <c r="N815" s="21">
        <v>45302</v>
      </c>
      <c r="O815" s="19" t="s">
        <v>54</v>
      </c>
      <c r="P815" s="19" t="s">
        <v>54</v>
      </c>
      <c r="Q815" s="49" t="s">
        <v>55</v>
      </c>
      <c r="R815" s="49">
        <v>8857</v>
      </c>
      <c r="S815" s="25" t="s">
        <v>145</v>
      </c>
      <c r="T815" s="25" t="s">
        <v>145</v>
      </c>
      <c r="U815" s="25" t="e">
        <v>#NAME?</v>
      </c>
      <c r="V815" s="27"/>
      <c r="W815" s="27"/>
      <c r="X815" s="27">
        <v>0</v>
      </c>
      <c r="Y815" s="23">
        <v>7</v>
      </c>
      <c r="Z815" s="27">
        <v>0</v>
      </c>
      <c r="AA815" s="27">
        <v>0</v>
      </c>
      <c r="AB815" s="27">
        <v>0</v>
      </c>
      <c r="AC815" s="27">
        <v>0</v>
      </c>
      <c r="AD815" s="27">
        <v>0</v>
      </c>
      <c r="AE815" s="27">
        <v>0</v>
      </c>
      <c r="AF815" s="25" t="s">
        <v>58</v>
      </c>
      <c r="AG815" s="27">
        <v>0</v>
      </c>
      <c r="AH815" s="27">
        <v>0</v>
      </c>
      <c r="AI815" s="25">
        <v>-45154</v>
      </c>
      <c r="AJ815" s="25">
        <v>14</v>
      </c>
      <c r="AK815" s="25">
        <v>-45170</v>
      </c>
      <c r="AL815" s="25" t="s">
        <v>15</v>
      </c>
      <c r="AM815" s="27">
        <v>0</v>
      </c>
      <c r="AN815" s="27" t="s">
        <v>4513</v>
      </c>
      <c r="AO815" s="25" t="s">
        <v>2050</v>
      </c>
      <c r="AP815" s="25" t="s">
        <v>82</v>
      </c>
      <c r="AQ815" s="25" t="s">
        <v>82</v>
      </c>
      <c r="AR815" s="25" t="s">
        <v>94</v>
      </c>
      <c r="AS815" s="25" t="s">
        <v>55</v>
      </c>
      <c r="AT815" s="25" t="s">
        <v>4583</v>
      </c>
      <c r="AU815" s="25" t="s">
        <v>62</v>
      </c>
      <c r="AV815" s="25" t="s">
        <v>63</v>
      </c>
      <c r="AW815" s="25" t="s">
        <v>63</v>
      </c>
      <c r="AX815" s="25" t="s">
        <v>63</v>
      </c>
      <c r="AY815" s="25" t="s">
        <v>64</v>
      </c>
      <c r="AZ815" s="25" t="s">
        <v>3822</v>
      </c>
      <c r="BA815" s="26">
        <v>45302</v>
      </c>
      <c r="BB815" s="25">
        <v>1</v>
      </c>
      <c r="BC815" s="25">
        <v>2024</v>
      </c>
      <c r="BD815" s="25" t="s">
        <v>63</v>
      </c>
      <c r="BE815" s="25" t="s">
        <v>63</v>
      </c>
      <c r="BF815" s="25" t="s">
        <v>63</v>
      </c>
      <c r="BG815" s="25" t="s">
        <v>64</v>
      </c>
      <c r="BH815" s="27" t="s">
        <v>4513</v>
      </c>
      <c r="BI815" s="27" t="s">
        <v>4513</v>
      </c>
      <c r="BJ815" s="27"/>
      <c r="BK815" s="27"/>
      <c r="BL815" s="25" t="s">
        <v>4513</v>
      </c>
      <c r="BM815" s="27" t="s">
        <v>4513</v>
      </c>
      <c r="BN815" s="27" t="s">
        <v>4513</v>
      </c>
      <c r="BO815" s="27"/>
      <c r="BP815" s="27"/>
      <c r="BQ815" s="25" t="s">
        <v>64</v>
      </c>
      <c r="BR815" s="27"/>
      <c r="BS815" s="27"/>
      <c r="BT815" s="27"/>
      <c r="BU815" s="25">
        <v>168</v>
      </c>
      <c r="BV815" s="25"/>
      <c r="BW815" s="25" t="s">
        <v>3823</v>
      </c>
      <c r="BX815" s="27"/>
      <c r="BY815" s="95" t="str">
        <f>IFERROR(
IF(OR(AZ815="anulado",AZ815="stand by"),CONCATENATE(AZ815,": ",AT815),
IF(OR(YEAR(BA815)=2022,YEAR(BA815)=2023),CONCATENATE("Se activó en ",YEAR(BA815)),
IF(AND(OR(AZ815="En proceso",AZ815="facturando"),AND(AV815="-",BA815="")),"Por revisar",
IF(BA815="",IF(AV815="NUEVAS",CONCATENATE("Estado: ",AZ815,", ",AV815),
IF(AX815=Meses!$A$3,"Por revisar",
IF(AT815="","Sin registro","En programación Frcst."))),"En programación")))),
"Error")</f>
        <v>En programación</v>
      </c>
      <c r="BZ815" s="14" t="str">
        <f t="shared" si="36"/>
        <v/>
      </c>
      <c r="CA815" s="95">
        <f>IF(BY815="En programación Frcst.",VLOOKUP(AX815,Meses!$A$1:$H$14,3+HLOOKUP(Cronograma!AV815,Meses!$D$1:$G$2,2,FALSE),FALSE),
IF(BY815="En programación",BA815,""))</f>
        <v>45302</v>
      </c>
      <c r="CB815" s="95" t="str">
        <f t="shared" si="37"/>
        <v>2024/1</v>
      </c>
      <c r="CC815" s="91">
        <f>IFERROR(
(VLOOKUP(MONTH(CA815),Meses!$B$3:$C$14,2,FALSE)-DAY(CA815))/VLOOKUP(MONTH(CA815),Meses!$B$3:$C$14,2,FALSE)*CD815,
"")</f>
        <v>5714.1935483870966</v>
      </c>
      <c r="CD815" s="92">
        <f t="shared" si="38"/>
        <v>8857</v>
      </c>
    </row>
    <row r="816" spans="1:82" ht="63" thickBot="1" x14ac:dyDescent="0.6">
      <c r="A816" s="25" t="s">
        <v>2047</v>
      </c>
      <c r="B816" s="25" t="s">
        <v>2051</v>
      </c>
      <c r="C816" s="25" t="s">
        <v>2052</v>
      </c>
      <c r="D816" s="45" t="s">
        <v>53</v>
      </c>
      <c r="E816" s="26">
        <v>45154</v>
      </c>
      <c r="F816" s="26">
        <v>45154.513425925928</v>
      </c>
      <c r="G816" s="26">
        <v>45156</v>
      </c>
      <c r="H816" s="26">
        <v>45170</v>
      </c>
      <c r="I816" s="22"/>
      <c r="J816" s="22"/>
      <c r="K816" s="22">
        <v>0</v>
      </c>
      <c r="L816" s="49">
        <v>2023124307</v>
      </c>
      <c r="M816" s="21">
        <v>45289</v>
      </c>
      <c r="N816" s="21">
        <v>45302</v>
      </c>
      <c r="O816" s="19" t="s">
        <v>54</v>
      </c>
      <c r="P816" s="19" t="s">
        <v>54</v>
      </c>
      <c r="Q816" s="49" t="s">
        <v>55</v>
      </c>
      <c r="R816" s="49">
        <v>3880</v>
      </c>
      <c r="S816" s="19" t="s">
        <v>145</v>
      </c>
      <c r="T816" s="19" t="s">
        <v>145</v>
      </c>
      <c r="U816" s="19" t="e">
        <v>#NAME?</v>
      </c>
      <c r="V816" s="19" t="s">
        <v>80</v>
      </c>
      <c r="W816" s="19" t="s">
        <v>68</v>
      </c>
      <c r="X816" s="23">
        <v>-14</v>
      </c>
      <c r="Y816" s="23">
        <v>-7</v>
      </c>
      <c r="Z816" s="23">
        <v>-14</v>
      </c>
      <c r="AA816" s="23">
        <v>-14</v>
      </c>
      <c r="AB816" s="19" t="s">
        <v>58</v>
      </c>
      <c r="AC816" s="23">
        <v>-11</v>
      </c>
      <c r="AD816" s="19" t="s">
        <v>58</v>
      </c>
      <c r="AE816" s="23">
        <v>-9</v>
      </c>
      <c r="AF816" s="23">
        <v>-7</v>
      </c>
      <c r="AG816" s="23">
        <v>-7</v>
      </c>
      <c r="AH816" s="22">
        <v>0</v>
      </c>
      <c r="AI816" s="19">
        <v>-45154</v>
      </c>
      <c r="AJ816" s="19">
        <v>14</v>
      </c>
      <c r="AK816" s="19">
        <v>-45170</v>
      </c>
      <c r="AL816" s="19" t="s">
        <v>15</v>
      </c>
      <c r="AM816" s="22">
        <v>0</v>
      </c>
      <c r="AN816" s="22" t="s">
        <v>4513</v>
      </c>
      <c r="AO816" s="22"/>
      <c r="AP816" s="19" t="s">
        <v>82</v>
      </c>
      <c r="AQ816" s="19" t="s">
        <v>82</v>
      </c>
      <c r="AR816" s="19" t="s">
        <v>60</v>
      </c>
      <c r="AS816" s="19" t="s">
        <v>55</v>
      </c>
      <c r="AT816" s="19" t="s">
        <v>61</v>
      </c>
      <c r="AU816" s="19" t="s">
        <v>62</v>
      </c>
      <c r="AV816" s="19" t="s">
        <v>354</v>
      </c>
      <c r="AW816" s="19" t="s">
        <v>1165</v>
      </c>
      <c r="AX816" s="19" t="s">
        <v>653</v>
      </c>
      <c r="AY816" s="19" t="s">
        <v>55</v>
      </c>
      <c r="AZ816" s="19" t="s">
        <v>3822</v>
      </c>
      <c r="BA816" s="21">
        <v>45302</v>
      </c>
      <c r="BB816" s="19">
        <v>1</v>
      </c>
      <c r="BC816" s="19">
        <v>2024</v>
      </c>
      <c r="BD816" s="19" t="s">
        <v>653</v>
      </c>
      <c r="BE816" s="19" t="s">
        <v>651</v>
      </c>
      <c r="BF816" s="19" t="s">
        <v>652</v>
      </c>
      <c r="BG816" s="19" t="s">
        <v>55</v>
      </c>
      <c r="BH816" s="19" t="s">
        <v>4513</v>
      </c>
      <c r="BI816" s="48" t="s">
        <v>4513</v>
      </c>
      <c r="BJ816" s="19" t="e">
        <v>#VALUE!</v>
      </c>
      <c r="BK816" s="43" t="e">
        <v>#VALUE!</v>
      </c>
      <c r="BL816" s="19" t="s">
        <v>4513</v>
      </c>
      <c r="BM816" s="32" t="s">
        <v>4513</v>
      </c>
      <c r="BN816" s="22" t="s">
        <v>4513</v>
      </c>
      <c r="BO816" s="19" t="s">
        <v>3842</v>
      </c>
      <c r="BP816" s="22"/>
      <c r="BQ816" s="19" t="s">
        <v>64</v>
      </c>
      <c r="BR816" s="22"/>
      <c r="BS816" s="22"/>
      <c r="BT816" s="22"/>
      <c r="BU816" s="19">
        <v>168</v>
      </c>
      <c r="BV816" s="19"/>
      <c r="BW816" s="19" t="s">
        <v>3823</v>
      </c>
      <c r="BX816" s="22"/>
      <c r="BY816" s="95" t="str">
        <f>IFERROR(
IF(OR(AZ816="anulado",AZ816="stand by"),CONCATENATE(AZ816,": ",AT816),
IF(OR(YEAR(BA816)=2022,YEAR(BA816)=2023),CONCATENATE("Se activó en ",YEAR(BA816)),
IF(AND(OR(AZ816="En proceso",AZ816="facturando"),AND(AV816="-",BA816="")),"Por revisar",
IF(BA816="",IF(AV816="NUEVAS",CONCATENATE("Estado: ",AZ816,", ",AV816),
IF(AX816=Meses!$A$3,"Por revisar",
IF(AT816="","Sin registro","En programación Frcst."))),"En programación")))),
"Error")</f>
        <v>En programación</v>
      </c>
      <c r="BZ816" s="14" t="str">
        <f t="shared" si="36"/>
        <v/>
      </c>
      <c r="CA816" s="95">
        <f>IF(BY816="En programación Frcst.",VLOOKUP(AX816,Meses!$A$1:$H$14,3+HLOOKUP(Cronograma!AV816,Meses!$D$1:$G$2,2,FALSE),FALSE),
IF(BY816="En programación",BA816,""))</f>
        <v>45302</v>
      </c>
      <c r="CB816" s="95" t="str">
        <f t="shared" si="37"/>
        <v>2024/1</v>
      </c>
      <c r="CC816" s="91">
        <f>IFERROR(
(VLOOKUP(MONTH(CA816),Meses!$B$3:$C$14,2,FALSE)-DAY(CA816))/VLOOKUP(MONTH(CA816),Meses!$B$3:$C$14,2,FALSE)*CD816,
"")</f>
        <v>2503.2258064516127</v>
      </c>
      <c r="CD816" s="92">
        <f t="shared" si="38"/>
        <v>3880</v>
      </c>
    </row>
    <row r="817" spans="1:82" ht="63" thickBot="1" x14ac:dyDescent="0.6">
      <c r="A817" s="19" t="s">
        <v>2047</v>
      </c>
      <c r="B817" s="19" t="s">
        <v>2053</v>
      </c>
      <c r="C817" s="19" t="s">
        <v>2054</v>
      </c>
      <c r="D817" s="29" t="s">
        <v>144</v>
      </c>
      <c r="E817" s="21">
        <v>45154</v>
      </c>
      <c r="F817" s="21">
        <v>45154.513425925928</v>
      </c>
      <c r="G817" s="21">
        <v>45156</v>
      </c>
      <c r="H817" s="21">
        <v>45170</v>
      </c>
      <c r="I817" s="22"/>
      <c r="J817" s="22"/>
      <c r="K817" s="22">
        <v>0</v>
      </c>
      <c r="L817" s="50"/>
      <c r="M817" s="22"/>
      <c r="N817" s="22"/>
      <c r="O817" s="19" t="s">
        <v>54</v>
      </c>
      <c r="P817" s="19" t="s">
        <v>54</v>
      </c>
      <c r="Q817" s="49" t="s">
        <v>55</v>
      </c>
      <c r="R817" s="49">
        <v>4295</v>
      </c>
      <c r="S817" s="25" t="s">
        <v>145</v>
      </c>
      <c r="T817" s="25" t="s">
        <v>145</v>
      </c>
      <c r="U817" s="25" t="e">
        <v>#NAME?</v>
      </c>
      <c r="V817" s="25" t="s">
        <v>80</v>
      </c>
      <c r="W817" s="25" t="s">
        <v>68</v>
      </c>
      <c r="X817" s="23">
        <v>-14</v>
      </c>
      <c r="Y817" s="23">
        <v>-7</v>
      </c>
      <c r="Z817" s="23">
        <v>-14</v>
      </c>
      <c r="AA817" s="23">
        <v>-14</v>
      </c>
      <c r="AB817" s="25" t="s">
        <v>58</v>
      </c>
      <c r="AC817" s="23">
        <v>-11</v>
      </c>
      <c r="AD817" s="25" t="s">
        <v>58</v>
      </c>
      <c r="AE817" s="23">
        <v>-9</v>
      </c>
      <c r="AF817" s="23">
        <v>-7</v>
      </c>
      <c r="AG817" s="23">
        <v>-7</v>
      </c>
      <c r="AH817" s="27">
        <v>0</v>
      </c>
      <c r="AI817" s="25">
        <v>-45154</v>
      </c>
      <c r="AJ817" s="25">
        <v>14</v>
      </c>
      <c r="AK817" s="25">
        <v>-45170</v>
      </c>
      <c r="AL817" s="25" t="s">
        <v>15</v>
      </c>
      <c r="AM817" s="27">
        <v>0</v>
      </c>
      <c r="AN817" s="27" t="s">
        <v>4513</v>
      </c>
      <c r="AO817" s="27"/>
      <c r="AP817" s="25" t="s">
        <v>82</v>
      </c>
      <c r="AQ817" s="25" t="s">
        <v>82</v>
      </c>
      <c r="AR817" s="25" t="s">
        <v>60</v>
      </c>
      <c r="AS817" s="25" t="s">
        <v>55</v>
      </c>
      <c r="AT817" s="25" t="s">
        <v>146</v>
      </c>
      <c r="AU817" s="25" t="s">
        <v>62</v>
      </c>
      <c r="AV817" s="25" t="s">
        <v>63</v>
      </c>
      <c r="AW817" s="25" t="s">
        <v>63</v>
      </c>
      <c r="AX817" s="25" t="s">
        <v>63</v>
      </c>
      <c r="AY817" s="25" t="s">
        <v>64</v>
      </c>
      <c r="AZ817" s="25" t="s">
        <v>3825</v>
      </c>
      <c r="BA817" s="27">
        <v>0</v>
      </c>
      <c r="BB817" s="27"/>
      <c r="BC817" s="27"/>
      <c r="BD817" s="25" t="s">
        <v>63</v>
      </c>
      <c r="BE817" s="25" t="s">
        <v>63</v>
      </c>
      <c r="BF817" s="25" t="s">
        <v>63</v>
      </c>
      <c r="BG817" s="25" t="s">
        <v>64</v>
      </c>
      <c r="BH817" s="27" t="s">
        <v>4513</v>
      </c>
      <c r="BI817" s="27" t="s">
        <v>4513</v>
      </c>
      <c r="BJ817" s="27"/>
      <c r="BK817" s="27"/>
      <c r="BL817" s="25" t="s">
        <v>4513</v>
      </c>
      <c r="BM817" s="27" t="s">
        <v>4513</v>
      </c>
      <c r="BN817" s="27" t="s">
        <v>4513</v>
      </c>
      <c r="BO817" s="25" t="s">
        <v>3860</v>
      </c>
      <c r="BP817" s="27"/>
      <c r="BQ817" s="25" t="s">
        <v>64</v>
      </c>
      <c r="BR817" s="27"/>
      <c r="BS817" s="27"/>
      <c r="BT817" s="27"/>
      <c r="BU817" s="25">
        <v>168</v>
      </c>
      <c r="BV817" s="25"/>
      <c r="BW817" s="25" t="s">
        <v>3823</v>
      </c>
      <c r="BX817" s="27"/>
      <c r="BY817" s="95" t="str">
        <f>IFERROR(
IF(OR(AZ817="anulado",AZ817="stand by"),CONCATENATE(AZ817,": ",AT817),
IF(OR(YEAR(BA817)=2022,YEAR(BA817)=2023),CONCATENATE("Se activó en ",YEAR(BA817)),
IF(AND(OR(AZ817="En proceso",AZ817="facturando"),AND(AV817="-",BA817="")),"Por revisar",
IF(BA817="",IF(AV817="NUEVAS",CONCATENATE("Estado: ",AZ817,", ",AV817),
IF(AX817=Meses!$A$3,"Por revisar",
IF(AT817="","Sin registro","En programación Frcst."))),"En programación")))),
"Error")</f>
        <v>stand by: Devolver Sales</v>
      </c>
      <c r="BZ817" s="14" t="str">
        <f t="shared" si="36"/>
        <v/>
      </c>
      <c r="CA817" s="95" t="str">
        <f>IF(BY817="En programación Frcst.",VLOOKUP(AX817,Meses!$A$1:$H$14,3+HLOOKUP(Cronograma!AV817,Meses!$D$1:$G$2,2,FALSE),FALSE),
IF(BY817="En programación",BA817,""))</f>
        <v/>
      </c>
      <c r="CB817" s="95" t="str">
        <f t="shared" si="37"/>
        <v/>
      </c>
      <c r="CC817" s="91" t="str">
        <f>IFERROR(
(VLOOKUP(MONTH(CA817),Meses!$B$3:$C$14,2,FALSE)-DAY(CA817))/VLOOKUP(MONTH(CA817),Meses!$B$3:$C$14,2,FALSE)*CD817,
"")</f>
        <v/>
      </c>
      <c r="CD817" s="92">
        <f t="shared" si="38"/>
        <v>4295</v>
      </c>
    </row>
    <row r="818" spans="1:82" ht="47.4" thickBot="1" x14ac:dyDescent="0.6">
      <c r="A818" s="25" t="s">
        <v>2047</v>
      </c>
      <c r="B818" s="25" t="s">
        <v>2050</v>
      </c>
      <c r="C818" s="25" t="s">
        <v>4635</v>
      </c>
      <c r="D818" s="25" t="s">
        <v>936</v>
      </c>
      <c r="E818" s="26">
        <v>45154</v>
      </c>
      <c r="F818" s="26">
        <v>45154.513425925928</v>
      </c>
      <c r="G818" s="26">
        <v>45156</v>
      </c>
      <c r="H818" s="26">
        <v>45170</v>
      </c>
      <c r="I818" s="22"/>
      <c r="J818" s="22"/>
      <c r="K818" s="22">
        <v>0</v>
      </c>
      <c r="L818" s="50"/>
      <c r="M818" s="22"/>
      <c r="N818" s="22"/>
      <c r="O818" s="19" t="s">
        <v>54</v>
      </c>
      <c r="P818" s="19" t="s">
        <v>54</v>
      </c>
      <c r="Q818" s="49" t="s">
        <v>55</v>
      </c>
      <c r="R818" s="49">
        <v>20000</v>
      </c>
      <c r="S818" s="19" t="s">
        <v>145</v>
      </c>
      <c r="T818" s="19" t="s">
        <v>145</v>
      </c>
      <c r="U818" s="19" t="e">
        <v>#NAME?</v>
      </c>
      <c r="V818" s="19" t="s">
        <v>56</v>
      </c>
      <c r="W818" s="19" t="s">
        <v>57</v>
      </c>
      <c r="X818" s="22">
        <v>0</v>
      </c>
      <c r="Y818" s="23">
        <v>7</v>
      </c>
      <c r="Z818" s="22">
        <v>0</v>
      </c>
      <c r="AA818" s="22">
        <v>0</v>
      </c>
      <c r="AB818" s="22">
        <v>0</v>
      </c>
      <c r="AC818" s="22">
        <v>0</v>
      </c>
      <c r="AD818" s="22">
        <v>0</v>
      </c>
      <c r="AE818" s="22">
        <v>0</v>
      </c>
      <c r="AF818" s="19" t="s">
        <v>58</v>
      </c>
      <c r="AG818" s="22">
        <v>0</v>
      </c>
      <c r="AH818" s="22">
        <v>0</v>
      </c>
      <c r="AI818" s="19">
        <v>-45154</v>
      </c>
      <c r="AJ818" s="19">
        <v>14</v>
      </c>
      <c r="AK818" s="19">
        <v>-45170</v>
      </c>
      <c r="AL818" s="19" t="s">
        <v>15</v>
      </c>
      <c r="AM818" s="22">
        <v>0</v>
      </c>
      <c r="AN818" s="22" t="s">
        <v>4513</v>
      </c>
      <c r="AO818" s="22"/>
      <c r="AP818" s="19" t="s">
        <v>82</v>
      </c>
      <c r="AQ818" s="19" t="s">
        <v>82</v>
      </c>
      <c r="AR818" s="19" t="s">
        <v>237</v>
      </c>
      <c r="AS818" s="19" t="s">
        <v>55</v>
      </c>
      <c r="AT818" s="19" t="s">
        <v>937</v>
      </c>
      <c r="AU818" s="19" t="s">
        <v>62</v>
      </c>
      <c r="AV818" s="19" t="s">
        <v>679</v>
      </c>
      <c r="AW818" s="19" t="s">
        <v>3130</v>
      </c>
      <c r="AX818" s="19" t="s">
        <v>1557</v>
      </c>
      <c r="AY818" s="19" t="s">
        <v>55</v>
      </c>
      <c r="AZ818" s="19" t="s">
        <v>3830</v>
      </c>
      <c r="BA818" s="22">
        <v>0</v>
      </c>
      <c r="BB818" s="22"/>
      <c r="BC818" s="22"/>
      <c r="BD818" s="19" t="s">
        <v>2205</v>
      </c>
      <c r="BE818" s="19" t="s">
        <v>651</v>
      </c>
      <c r="BF818" s="19" t="s">
        <v>3065</v>
      </c>
      <c r="BG818" s="19" t="s">
        <v>55</v>
      </c>
      <c r="BH818" s="19" t="s">
        <v>4513</v>
      </c>
      <c r="BI818" s="22" t="s">
        <v>4513</v>
      </c>
      <c r="BJ818" s="22"/>
      <c r="BK818" s="22"/>
      <c r="BL818" s="19" t="s">
        <v>4513</v>
      </c>
      <c r="BM818" s="32" t="s">
        <v>4513</v>
      </c>
      <c r="BN818" s="46" t="s">
        <v>4513</v>
      </c>
      <c r="BO818" s="19" t="s">
        <v>3883</v>
      </c>
      <c r="BP818" s="22"/>
      <c r="BQ818" s="19" t="s">
        <v>64</v>
      </c>
      <c r="BR818" s="22"/>
      <c r="BS818" s="22"/>
      <c r="BT818" s="22"/>
      <c r="BU818" s="19">
        <v>168</v>
      </c>
      <c r="BV818" s="19" t="s">
        <v>4696</v>
      </c>
      <c r="BW818" s="19" t="s">
        <v>3869</v>
      </c>
      <c r="BX818" s="22"/>
      <c r="BY818" s="95" t="str">
        <f>IFERROR(
IF(OR(AZ818="anulado",AZ818="stand by"),CONCATENATE(AZ818,": ",AT818),
IF(OR(YEAR(BA818)=2022,YEAR(BA818)=2023),CONCATENATE("Se activó en ",YEAR(BA818)),
IF(AND(OR(AZ818="En proceso",AZ818="facturando"),AND(AV818="-",BA818="")),"Por revisar",
IF(BA818="",IF(AV818="NUEVAS",CONCATENATE("Estado: ",AZ818,", ",AV818),
IF(AX818=Meses!$A$3,"Por revisar",
IF(AT818="","Sin registro","En programación Frcst."))),"En programación")))),
"Error")</f>
        <v>En programación</v>
      </c>
      <c r="BZ818" s="14" t="str">
        <f t="shared" si="36"/>
        <v/>
      </c>
      <c r="CA818" s="95">
        <f>IF(BY818="En programación Frcst.",VLOOKUP(AX818,Meses!$A$1:$H$14,3+HLOOKUP(Cronograma!AV818,Meses!$D$1:$G$2,2,FALSE),FALSE),
IF(BY818="En programación",BA818,""))</f>
        <v>0</v>
      </c>
      <c r="CB818" s="95" t="str">
        <f t="shared" si="37"/>
        <v>1900/1</v>
      </c>
      <c r="CC818" s="91">
        <f>IFERROR(
(VLOOKUP(MONTH(CA818),Meses!$B$3:$C$14,2,FALSE)-DAY(CA818))/VLOOKUP(MONTH(CA818),Meses!$B$3:$C$14,2,FALSE)*CD818,
"")</f>
        <v>20000</v>
      </c>
      <c r="CD818" s="92">
        <f t="shared" si="38"/>
        <v>20000</v>
      </c>
    </row>
    <row r="819" spans="1:82" ht="78.599999999999994" thickBot="1" x14ac:dyDescent="0.6">
      <c r="A819" s="19" t="s">
        <v>780</v>
      </c>
      <c r="B819" s="19" t="s">
        <v>783</v>
      </c>
      <c r="C819" s="19" t="s">
        <v>2055</v>
      </c>
      <c r="D819" s="19" t="s">
        <v>650</v>
      </c>
      <c r="E819" s="21">
        <v>45154</v>
      </c>
      <c r="F819" s="21">
        <v>45154.557164351849</v>
      </c>
      <c r="G819" s="22"/>
      <c r="H819" s="21">
        <v>45288</v>
      </c>
      <c r="I819" s="22"/>
      <c r="J819" s="22"/>
      <c r="K819" s="22">
        <v>0</v>
      </c>
      <c r="L819" s="49">
        <v>2024010504</v>
      </c>
      <c r="M819" s="21">
        <v>45295</v>
      </c>
      <c r="N819" s="21">
        <v>45309</v>
      </c>
      <c r="O819" s="19" t="s">
        <v>54</v>
      </c>
      <c r="P819" s="19" t="s">
        <v>54</v>
      </c>
      <c r="Q819" s="49" t="s">
        <v>55</v>
      </c>
      <c r="R819" s="49">
        <v>7447</v>
      </c>
      <c r="S819" s="25" t="s">
        <v>145</v>
      </c>
      <c r="T819" s="25" t="s">
        <v>145</v>
      </c>
      <c r="U819" s="25" t="e">
        <v>#NAME?</v>
      </c>
      <c r="V819" s="27"/>
      <c r="W819" s="27"/>
      <c r="X819" s="27">
        <v>0</v>
      </c>
      <c r="Y819" s="23">
        <v>7</v>
      </c>
      <c r="Z819" s="27">
        <v>0</v>
      </c>
      <c r="AA819" s="27">
        <v>0</v>
      </c>
      <c r="AB819" s="27">
        <v>0</v>
      </c>
      <c r="AC819" s="27">
        <v>0</v>
      </c>
      <c r="AD819" s="27">
        <v>0</v>
      </c>
      <c r="AE819" s="27">
        <v>0</v>
      </c>
      <c r="AF819" s="25" t="s">
        <v>58</v>
      </c>
      <c r="AG819" s="27">
        <v>0</v>
      </c>
      <c r="AH819" s="27">
        <v>0</v>
      </c>
      <c r="AI819" s="25">
        <v>-45154</v>
      </c>
      <c r="AJ819" s="25">
        <v>45288</v>
      </c>
      <c r="AK819" s="25">
        <v>-45288</v>
      </c>
      <c r="AL819" s="25" t="s">
        <v>15</v>
      </c>
      <c r="AM819" s="27">
        <v>0</v>
      </c>
      <c r="AN819" s="27" t="s">
        <v>4513</v>
      </c>
      <c r="AO819" s="27"/>
      <c r="AP819" s="25" t="s">
        <v>399</v>
      </c>
      <c r="AQ819" s="25" t="s">
        <v>399</v>
      </c>
      <c r="AR819" s="25" t="s">
        <v>60</v>
      </c>
      <c r="AS819" s="25" t="s">
        <v>55</v>
      </c>
      <c r="AT819" s="25" t="s">
        <v>4583</v>
      </c>
      <c r="AU819" s="25" t="s">
        <v>62</v>
      </c>
      <c r="AV819" s="25" t="s">
        <v>63</v>
      </c>
      <c r="AW819" s="25" t="s">
        <v>63</v>
      </c>
      <c r="AX819" s="25" t="s">
        <v>63</v>
      </c>
      <c r="AY819" s="25" t="s">
        <v>64</v>
      </c>
      <c r="AZ819" s="25" t="s">
        <v>3822</v>
      </c>
      <c r="BA819" s="26">
        <v>45309</v>
      </c>
      <c r="BB819" s="25">
        <v>1</v>
      </c>
      <c r="BC819" s="25">
        <v>2024</v>
      </c>
      <c r="BD819" s="25" t="s">
        <v>63</v>
      </c>
      <c r="BE819" s="25" t="s">
        <v>63</v>
      </c>
      <c r="BF819" s="25" t="s">
        <v>63</v>
      </c>
      <c r="BG819" s="25" t="s">
        <v>64</v>
      </c>
      <c r="BH819" s="27" t="s">
        <v>4513</v>
      </c>
      <c r="BI819" s="27" t="s">
        <v>4513</v>
      </c>
      <c r="BJ819" s="27"/>
      <c r="BK819" s="27"/>
      <c r="BL819" s="25" t="s">
        <v>4513</v>
      </c>
      <c r="BM819" s="27" t="s">
        <v>4513</v>
      </c>
      <c r="BN819" s="27" t="s">
        <v>4513</v>
      </c>
      <c r="BO819" s="25" t="s">
        <v>3860</v>
      </c>
      <c r="BP819" s="27"/>
      <c r="BQ819" s="25" t="s">
        <v>64</v>
      </c>
      <c r="BR819" s="27"/>
      <c r="BS819" s="27"/>
      <c r="BT819" s="27"/>
      <c r="BU819" s="25">
        <v>168</v>
      </c>
      <c r="BV819" s="25"/>
      <c r="BW819" s="25" t="s">
        <v>3823</v>
      </c>
      <c r="BX819" s="27"/>
      <c r="BY819" s="95" t="str">
        <f>IFERROR(
IF(OR(AZ819="anulado",AZ819="stand by"),CONCATENATE(AZ819,": ",AT819),
IF(OR(YEAR(BA819)=2022,YEAR(BA819)=2023),CONCATENATE("Se activó en ",YEAR(BA819)),
IF(AND(OR(AZ819="En proceso",AZ819="facturando"),AND(AV819="-",BA819="")),"Por revisar",
IF(BA819="",IF(AV819="NUEVAS",CONCATENATE("Estado: ",AZ819,", ",AV819),
IF(AX819=Meses!$A$3,"Por revisar",
IF(AT819="","Sin registro","En programación Frcst."))),"En programación")))),
"Error")</f>
        <v>En programación</v>
      </c>
      <c r="BZ819" s="14" t="str">
        <f t="shared" si="36"/>
        <v/>
      </c>
      <c r="CA819" s="95">
        <f>IF(BY819="En programación Frcst.",VLOOKUP(AX819,Meses!$A$1:$H$14,3+HLOOKUP(Cronograma!AV819,Meses!$D$1:$G$2,2,FALSE),FALSE),
IF(BY819="En programación",BA819,""))</f>
        <v>45309</v>
      </c>
      <c r="CB819" s="95" t="str">
        <f t="shared" si="37"/>
        <v>2024/1</v>
      </c>
      <c r="CC819" s="91">
        <f>IFERROR(
(VLOOKUP(MONTH(CA819),Meses!$B$3:$C$14,2,FALSE)-DAY(CA819))/VLOOKUP(MONTH(CA819),Meses!$B$3:$C$14,2,FALSE)*CD819,
"")</f>
        <v>3122.9354838709678</v>
      </c>
      <c r="CD819" s="92">
        <f t="shared" si="38"/>
        <v>7447</v>
      </c>
    </row>
    <row r="820" spans="1:82" ht="94.2" thickBot="1" x14ac:dyDescent="0.6">
      <c r="A820" s="25" t="s">
        <v>2056</v>
      </c>
      <c r="B820" s="25" t="s">
        <v>2057</v>
      </c>
      <c r="C820" s="25" t="s">
        <v>2056</v>
      </c>
      <c r="D820" s="25" t="s">
        <v>144</v>
      </c>
      <c r="E820" s="26">
        <v>45154</v>
      </c>
      <c r="F820" s="26">
        <v>45155.437245370369</v>
      </c>
      <c r="G820" s="26">
        <v>45174</v>
      </c>
      <c r="H820" s="26">
        <v>45195</v>
      </c>
      <c r="I820" s="22"/>
      <c r="J820" s="22"/>
      <c r="K820" s="22">
        <v>0</v>
      </c>
      <c r="L820" s="50"/>
      <c r="M820" s="22"/>
      <c r="N820" s="22"/>
      <c r="O820" s="19" t="s">
        <v>688</v>
      </c>
      <c r="P820" s="19" t="s">
        <v>688</v>
      </c>
      <c r="Q820" s="49" t="s">
        <v>55</v>
      </c>
      <c r="R820" s="49">
        <v>7070</v>
      </c>
      <c r="S820" s="19" t="s">
        <v>145</v>
      </c>
      <c r="T820" s="19" t="s">
        <v>145</v>
      </c>
      <c r="U820" s="19" t="e">
        <v>#NAME?</v>
      </c>
      <c r="V820" s="22"/>
      <c r="W820" s="22"/>
      <c r="X820" s="22">
        <v>0</v>
      </c>
      <c r="Y820" s="23">
        <v>7</v>
      </c>
      <c r="Z820" s="22">
        <v>0</v>
      </c>
      <c r="AA820" s="22">
        <v>0</v>
      </c>
      <c r="AB820" s="22">
        <v>0</v>
      </c>
      <c r="AC820" s="22">
        <v>0</v>
      </c>
      <c r="AD820" s="22">
        <v>0</v>
      </c>
      <c r="AE820" s="22">
        <v>0</v>
      </c>
      <c r="AF820" s="19" t="s">
        <v>58</v>
      </c>
      <c r="AG820" s="22">
        <v>0</v>
      </c>
      <c r="AH820" s="22">
        <v>0</v>
      </c>
      <c r="AI820" s="19">
        <v>-45154</v>
      </c>
      <c r="AJ820" s="19">
        <v>21</v>
      </c>
      <c r="AK820" s="19">
        <v>-45195</v>
      </c>
      <c r="AL820" s="19" t="s">
        <v>15</v>
      </c>
      <c r="AM820" s="22">
        <v>0</v>
      </c>
      <c r="AN820" s="22" t="s">
        <v>4513</v>
      </c>
      <c r="AO820" s="22"/>
      <c r="AP820" s="19" t="s">
        <v>689</v>
      </c>
      <c r="AQ820" s="19" t="s">
        <v>451</v>
      </c>
      <c r="AR820" s="19" t="s">
        <v>60</v>
      </c>
      <c r="AS820" s="19" t="s">
        <v>55</v>
      </c>
      <c r="AT820" s="19" t="s">
        <v>146</v>
      </c>
      <c r="AU820" s="19" t="s">
        <v>132</v>
      </c>
      <c r="AV820" s="19" t="s">
        <v>651</v>
      </c>
      <c r="AW820" s="19" t="s">
        <v>652</v>
      </c>
      <c r="AX820" s="19" t="s">
        <v>653</v>
      </c>
      <c r="AY820" s="19" t="s">
        <v>55</v>
      </c>
      <c r="AZ820" s="19" t="s">
        <v>3825</v>
      </c>
      <c r="BA820" s="22">
        <v>0</v>
      </c>
      <c r="BB820" s="22"/>
      <c r="BC820" s="22"/>
      <c r="BD820" s="19" t="s">
        <v>653</v>
      </c>
      <c r="BE820" s="19" t="s">
        <v>354</v>
      </c>
      <c r="BF820" s="19" t="s">
        <v>1165</v>
      </c>
      <c r="BG820" s="19" t="s">
        <v>55</v>
      </c>
      <c r="BH820" s="19" t="s">
        <v>4513</v>
      </c>
      <c r="BI820" s="22" t="s">
        <v>4513</v>
      </c>
      <c r="BJ820" s="22"/>
      <c r="BK820" s="22"/>
      <c r="BL820" s="19" t="s">
        <v>4513</v>
      </c>
      <c r="BM820" s="32" t="s">
        <v>4513</v>
      </c>
      <c r="BN820" s="46" t="s">
        <v>4513</v>
      </c>
      <c r="BO820" s="19" t="s">
        <v>3826</v>
      </c>
      <c r="BP820" s="22"/>
      <c r="BQ820" s="19" t="s">
        <v>64</v>
      </c>
      <c r="BR820" s="22"/>
      <c r="BS820" s="22"/>
      <c r="BT820" s="22"/>
      <c r="BU820" s="19">
        <v>168</v>
      </c>
      <c r="BV820" s="19"/>
      <c r="BW820" s="19" t="s">
        <v>3823</v>
      </c>
      <c r="BX820" s="22"/>
      <c r="BY820" s="95" t="str">
        <f>IFERROR(
IF(OR(AZ820="anulado",AZ820="stand by"),CONCATENATE(AZ820,": ",AT820),
IF(OR(YEAR(BA820)=2022,YEAR(BA820)=2023),CONCATENATE("Se activó en ",YEAR(BA820)),
IF(AND(OR(AZ820="En proceso",AZ820="facturando"),AND(AV820="-",BA820="")),"Por revisar",
IF(BA820="",IF(AV820="NUEVAS",CONCATENATE("Estado: ",AZ820,", ",AV820),
IF(AX820=Meses!$A$3,"Por revisar",
IF(AT820="","Sin registro","En programación Frcst."))),"En programación")))),
"Error")</f>
        <v>stand by: Devolver Sales</v>
      </c>
      <c r="BZ820" s="14" t="str">
        <f t="shared" si="36"/>
        <v/>
      </c>
      <c r="CA820" s="95" t="str">
        <f>IF(BY820="En programación Frcst.",VLOOKUP(AX820,Meses!$A$1:$H$14,3+HLOOKUP(Cronograma!AV820,Meses!$D$1:$G$2,2,FALSE),FALSE),
IF(BY820="En programación",BA820,""))</f>
        <v/>
      </c>
      <c r="CB820" s="95" t="str">
        <f t="shared" si="37"/>
        <v/>
      </c>
      <c r="CC820" s="91" t="str">
        <f>IFERROR(
(VLOOKUP(MONTH(CA820),Meses!$B$3:$C$14,2,FALSE)-DAY(CA820))/VLOOKUP(MONTH(CA820),Meses!$B$3:$C$14,2,FALSE)*CD820,
"")</f>
        <v/>
      </c>
      <c r="CD820" s="92">
        <f t="shared" si="38"/>
        <v>7070</v>
      </c>
    </row>
    <row r="821" spans="1:82" ht="31.8" thickBot="1" x14ac:dyDescent="0.6">
      <c r="A821" s="19" t="s">
        <v>2058</v>
      </c>
      <c r="B821" s="19" t="s">
        <v>2059</v>
      </c>
      <c r="C821" s="19" t="s">
        <v>2060</v>
      </c>
      <c r="D821" s="19" t="s">
        <v>936</v>
      </c>
      <c r="E821" s="21">
        <v>45156</v>
      </c>
      <c r="F821" s="21">
        <v>45203</v>
      </c>
      <c r="G821" s="21">
        <v>45203</v>
      </c>
      <c r="H821" s="21">
        <v>45257</v>
      </c>
      <c r="I821" s="22"/>
      <c r="J821" s="22"/>
      <c r="K821" s="22">
        <v>0</v>
      </c>
      <c r="L821" s="50"/>
      <c r="M821" s="22"/>
      <c r="N821" s="22"/>
      <c r="O821" s="19" t="s">
        <v>135</v>
      </c>
      <c r="P821" s="19" t="s">
        <v>135</v>
      </c>
      <c r="Q821" s="49" t="s">
        <v>55</v>
      </c>
      <c r="R821" s="49">
        <v>1133</v>
      </c>
      <c r="S821" s="25" t="s">
        <v>145</v>
      </c>
      <c r="T821" s="25" t="s">
        <v>145</v>
      </c>
      <c r="U821" s="25" t="e">
        <v>#NAME?</v>
      </c>
      <c r="V821" s="27"/>
      <c r="W821" s="27"/>
      <c r="X821" s="27">
        <v>0</v>
      </c>
      <c r="Y821" s="23">
        <v>7</v>
      </c>
      <c r="Z821" s="27">
        <v>0</v>
      </c>
      <c r="AA821" s="27">
        <v>0</v>
      </c>
      <c r="AB821" s="27">
        <v>0</v>
      </c>
      <c r="AC821" s="27">
        <v>0</v>
      </c>
      <c r="AD821" s="27">
        <v>0</v>
      </c>
      <c r="AE821" s="27">
        <v>0</v>
      </c>
      <c r="AF821" s="25" t="s">
        <v>58</v>
      </c>
      <c r="AG821" s="27">
        <v>0</v>
      </c>
      <c r="AH821" s="27">
        <v>0</v>
      </c>
      <c r="AI821" s="25">
        <v>-45156</v>
      </c>
      <c r="AJ821" s="25">
        <v>54</v>
      </c>
      <c r="AK821" s="25">
        <v>-45257</v>
      </c>
      <c r="AL821" s="25" t="s">
        <v>15</v>
      </c>
      <c r="AM821" s="27">
        <v>0</v>
      </c>
      <c r="AN821" s="27" t="s">
        <v>4513</v>
      </c>
      <c r="AO821" s="27"/>
      <c r="AP821" s="25" t="s">
        <v>139</v>
      </c>
      <c r="AQ821" s="25" t="s">
        <v>140</v>
      </c>
      <c r="AR821" s="25" t="s">
        <v>60</v>
      </c>
      <c r="AS821" s="25" t="s">
        <v>55</v>
      </c>
      <c r="AT821" s="25" t="s">
        <v>937</v>
      </c>
      <c r="AU821" s="25" t="s">
        <v>132</v>
      </c>
      <c r="AV821" s="25" t="s">
        <v>354</v>
      </c>
      <c r="AW821" s="25" t="s">
        <v>1745</v>
      </c>
      <c r="AX821" s="25" t="s">
        <v>1557</v>
      </c>
      <c r="AY821" s="25" t="s">
        <v>55</v>
      </c>
      <c r="AZ821" s="25" t="s">
        <v>3830</v>
      </c>
      <c r="BA821" s="27">
        <v>0</v>
      </c>
      <c r="BB821" s="27"/>
      <c r="BC821" s="27"/>
      <c r="BD821" s="25" t="s">
        <v>1557</v>
      </c>
      <c r="BE821" s="25" t="s">
        <v>679</v>
      </c>
      <c r="BF821" s="25" t="s">
        <v>680</v>
      </c>
      <c r="BG821" s="25" t="s">
        <v>55</v>
      </c>
      <c r="BH821" s="25" t="s">
        <v>4513</v>
      </c>
      <c r="BI821" s="27" t="s">
        <v>4513</v>
      </c>
      <c r="BJ821" s="27"/>
      <c r="BK821" s="27"/>
      <c r="BL821" s="25" t="s">
        <v>4513</v>
      </c>
      <c r="BM821" s="36" t="s">
        <v>4513</v>
      </c>
      <c r="BN821" s="27" t="s">
        <v>4513</v>
      </c>
      <c r="BO821" s="27"/>
      <c r="BP821" s="27"/>
      <c r="BQ821" s="25" t="s">
        <v>64</v>
      </c>
      <c r="BR821" s="27"/>
      <c r="BS821" s="27"/>
      <c r="BT821" s="27"/>
      <c r="BU821" s="25">
        <v>166</v>
      </c>
      <c r="BV821" s="25" t="s">
        <v>4697</v>
      </c>
      <c r="BW821" s="25" t="s">
        <v>3858</v>
      </c>
      <c r="BX821" s="27"/>
      <c r="BY821" s="95" t="str">
        <f>IFERROR(
IF(OR(AZ821="anulado",AZ821="stand by"),CONCATENATE(AZ821,": ",AT821),
IF(OR(YEAR(BA821)=2022,YEAR(BA821)=2023),CONCATENATE("Se activó en ",YEAR(BA821)),
IF(AND(OR(AZ821="En proceso",AZ821="facturando"),AND(AV821="-",BA821="")),"Por revisar",
IF(BA821="",IF(AV821="NUEVAS",CONCATENATE("Estado: ",AZ821,", ",AV821),
IF(AX821=Meses!$A$3,"Por revisar",
IF(AT821="","Sin registro","En programación Frcst."))),"En programación")))),
"Error")</f>
        <v>En programación</v>
      </c>
      <c r="BZ821" s="14" t="str">
        <f t="shared" si="36"/>
        <v/>
      </c>
      <c r="CA821" s="95">
        <f>IF(BY821="En programación Frcst.",VLOOKUP(AX821,Meses!$A$1:$H$14,3+HLOOKUP(Cronograma!AV821,Meses!$D$1:$G$2,2,FALSE),FALSE),
IF(BY821="En programación",BA821,""))</f>
        <v>0</v>
      </c>
      <c r="CB821" s="95" t="str">
        <f t="shared" si="37"/>
        <v>1900/1</v>
      </c>
      <c r="CC821" s="91">
        <f>IFERROR(
(VLOOKUP(MONTH(CA821),Meses!$B$3:$C$14,2,FALSE)-DAY(CA821))/VLOOKUP(MONTH(CA821),Meses!$B$3:$C$14,2,FALSE)*CD821,
"")</f>
        <v>1133</v>
      </c>
      <c r="CD821" s="92">
        <f t="shared" si="38"/>
        <v>1133</v>
      </c>
    </row>
    <row r="822" spans="1:82" ht="47.4" thickBot="1" x14ac:dyDescent="0.6">
      <c r="A822" s="25" t="s">
        <v>2061</v>
      </c>
      <c r="B822" s="25" t="s">
        <v>2062</v>
      </c>
      <c r="C822" s="25" t="s">
        <v>2063</v>
      </c>
      <c r="D822" s="25" t="s">
        <v>53</v>
      </c>
      <c r="E822" s="26">
        <v>45156</v>
      </c>
      <c r="F822" s="26">
        <v>45184.587916666656</v>
      </c>
      <c r="G822" s="26">
        <v>45156</v>
      </c>
      <c r="H822" s="26">
        <v>45156</v>
      </c>
      <c r="I822" s="21">
        <v>45183</v>
      </c>
      <c r="J822" s="21">
        <v>45183</v>
      </c>
      <c r="K822" s="119" t="s">
        <v>4580</v>
      </c>
      <c r="L822" s="49">
        <v>2023082492</v>
      </c>
      <c r="M822" s="21">
        <v>45158</v>
      </c>
      <c r="N822" s="21">
        <v>45170</v>
      </c>
      <c r="O822" s="49" t="s">
        <v>1761</v>
      </c>
      <c r="P822" s="19" t="s">
        <v>54</v>
      </c>
      <c r="Q822" s="49" t="s">
        <v>55</v>
      </c>
      <c r="R822" s="49">
        <v>27000</v>
      </c>
      <c r="S822" s="19" t="s">
        <v>4618</v>
      </c>
      <c r="T822" s="19" t="s">
        <v>4618</v>
      </c>
      <c r="U822" s="19" t="e">
        <v>#NAME?</v>
      </c>
      <c r="V822" s="19" t="s">
        <v>56</v>
      </c>
      <c r="W822" s="19" t="s">
        <v>57</v>
      </c>
      <c r="X822" s="22">
        <v>0</v>
      </c>
      <c r="Y822" s="23">
        <v>7</v>
      </c>
      <c r="Z822" s="22">
        <v>0</v>
      </c>
      <c r="AA822" s="22">
        <v>0</v>
      </c>
      <c r="AB822" s="22">
        <v>0</v>
      </c>
      <c r="AC822" s="22">
        <v>0</v>
      </c>
      <c r="AD822" s="22">
        <v>0</v>
      </c>
      <c r="AE822" s="22">
        <v>0</v>
      </c>
      <c r="AF822" s="19" t="s">
        <v>58</v>
      </c>
      <c r="AG822" s="22">
        <v>0</v>
      </c>
      <c r="AH822" s="21">
        <v>45183</v>
      </c>
      <c r="AI822" s="19">
        <v>27</v>
      </c>
      <c r="AJ822" s="19">
        <v>0</v>
      </c>
      <c r="AK822" s="19">
        <v>27</v>
      </c>
      <c r="AL822" s="19" t="s">
        <v>15</v>
      </c>
      <c r="AM822" s="19" t="s">
        <v>4582</v>
      </c>
      <c r="AN822" s="19">
        <v>14</v>
      </c>
      <c r="AO822" s="22"/>
      <c r="AP822" s="19" t="s">
        <v>82</v>
      </c>
      <c r="AQ822" s="19" t="s">
        <v>82</v>
      </c>
      <c r="AR822" s="19" t="s">
        <v>237</v>
      </c>
      <c r="AS822" s="19" t="s">
        <v>55</v>
      </c>
      <c r="AT822" s="19" t="s">
        <v>61</v>
      </c>
      <c r="AU822" s="19" t="s">
        <v>179</v>
      </c>
      <c r="AV822" s="19" t="s">
        <v>63</v>
      </c>
      <c r="AW822" s="19" t="s">
        <v>63</v>
      </c>
      <c r="AX822" s="19" t="s">
        <v>63</v>
      </c>
      <c r="AY822" s="19" t="s">
        <v>64</v>
      </c>
      <c r="AZ822" s="19" t="s">
        <v>3822</v>
      </c>
      <c r="BA822" s="21">
        <v>45170</v>
      </c>
      <c r="BB822" s="19">
        <v>9</v>
      </c>
      <c r="BC822" s="19">
        <v>2023</v>
      </c>
      <c r="BD822" s="19" t="s">
        <v>63</v>
      </c>
      <c r="BE822" s="19" t="s">
        <v>63</v>
      </c>
      <c r="BF822" s="19" t="s">
        <v>63</v>
      </c>
      <c r="BG822" s="19" t="s">
        <v>64</v>
      </c>
      <c r="BH822" s="22" t="s">
        <v>4513</v>
      </c>
      <c r="BI822" s="22" t="s">
        <v>4513</v>
      </c>
      <c r="BJ822" s="22"/>
      <c r="BK822" s="22"/>
      <c r="BL822" s="19" t="s">
        <v>4513</v>
      </c>
      <c r="BM822" s="22" t="s">
        <v>4513</v>
      </c>
      <c r="BN822" s="22" t="s">
        <v>4513</v>
      </c>
      <c r="BO822" s="22"/>
      <c r="BP822" s="22"/>
      <c r="BQ822" s="19" t="s">
        <v>64</v>
      </c>
      <c r="BR822" s="22"/>
      <c r="BS822" s="22"/>
      <c r="BT822" s="19">
        <v>27</v>
      </c>
      <c r="BU822" s="22"/>
      <c r="BV822" s="19"/>
      <c r="BW822" s="19"/>
      <c r="BX822" s="19">
        <v>2023</v>
      </c>
      <c r="BY822" s="95" t="str">
        <f>IFERROR(
IF(OR(AZ822="anulado",AZ822="stand by"),CONCATENATE(AZ822,": ",AT822),
IF(OR(YEAR(BA822)=2022,YEAR(BA822)=2023),CONCATENATE("Se activó en ",YEAR(BA822)),
IF(AND(OR(AZ822="En proceso",AZ822="facturando"),AND(AV822="-",BA822="")),"Por revisar",
IF(BA822="",IF(AV822="NUEVAS",CONCATENATE("Estado: ",AZ822,", ",AV822),
IF(AX822=Meses!$A$3,"Por revisar",
IF(AT822="","Sin registro","En programación Frcst."))),"En programación")))),
"Error")</f>
        <v>Se activó en 2023</v>
      </c>
      <c r="BZ822" s="14" t="str">
        <f t="shared" si="36"/>
        <v/>
      </c>
      <c r="CA822" s="95" t="str">
        <f>IF(BY822="En programación Frcst.",VLOOKUP(AX822,Meses!$A$1:$H$14,3+HLOOKUP(Cronograma!AV822,Meses!$D$1:$G$2,2,FALSE),FALSE),
IF(BY822="En programación",BA822,""))</f>
        <v/>
      </c>
      <c r="CB822" s="95" t="str">
        <f t="shared" si="37"/>
        <v/>
      </c>
      <c r="CC822" s="91" t="str">
        <f>IFERROR(
(VLOOKUP(MONTH(CA822),Meses!$B$3:$C$14,2,FALSE)-DAY(CA822))/VLOOKUP(MONTH(CA822),Meses!$B$3:$C$14,2,FALSE)*CD822,
"")</f>
        <v/>
      </c>
      <c r="CD822" s="92">
        <f t="shared" si="38"/>
        <v>27000</v>
      </c>
    </row>
    <row r="823" spans="1:82" ht="47.4" thickBot="1" x14ac:dyDescent="0.6">
      <c r="A823" s="19" t="s">
        <v>2061</v>
      </c>
      <c r="B823" s="19" t="s">
        <v>2064</v>
      </c>
      <c r="C823" s="19" t="s">
        <v>2065</v>
      </c>
      <c r="D823" s="19" t="s">
        <v>53</v>
      </c>
      <c r="E823" s="21">
        <v>45156</v>
      </c>
      <c r="F823" s="21">
        <v>45184.685601851852</v>
      </c>
      <c r="G823" s="21">
        <v>45156</v>
      </c>
      <c r="H823" s="21">
        <v>45156</v>
      </c>
      <c r="I823" s="21">
        <v>45190</v>
      </c>
      <c r="J823" s="21">
        <v>45190</v>
      </c>
      <c r="K823" s="119" t="s">
        <v>4580</v>
      </c>
      <c r="L823" s="49">
        <v>2023082491</v>
      </c>
      <c r="M823" s="21">
        <v>45158</v>
      </c>
      <c r="N823" s="21">
        <v>45170</v>
      </c>
      <c r="O823" s="49" t="s">
        <v>1761</v>
      </c>
      <c r="P823" s="19" t="s">
        <v>54</v>
      </c>
      <c r="Q823" s="49" t="s">
        <v>55</v>
      </c>
      <c r="R823" s="49">
        <v>3000</v>
      </c>
      <c r="S823" s="25" t="s">
        <v>4614</v>
      </c>
      <c r="T823" s="25" t="s">
        <v>4614</v>
      </c>
      <c r="U823" s="25" t="e">
        <v>#NAME?</v>
      </c>
      <c r="V823" s="25" t="s">
        <v>80</v>
      </c>
      <c r="W823" s="25" t="s">
        <v>68</v>
      </c>
      <c r="X823" s="23">
        <v>45176</v>
      </c>
      <c r="Y823" s="23">
        <v>45183</v>
      </c>
      <c r="Z823" s="23">
        <v>45176</v>
      </c>
      <c r="AA823" s="23">
        <v>45176</v>
      </c>
      <c r="AB823" s="25" t="s">
        <v>58</v>
      </c>
      <c r="AC823" s="23">
        <v>45179</v>
      </c>
      <c r="AD823" s="25" t="s">
        <v>58</v>
      </c>
      <c r="AE823" s="23">
        <v>45181</v>
      </c>
      <c r="AF823" s="23">
        <v>45183</v>
      </c>
      <c r="AG823" s="23">
        <v>45183</v>
      </c>
      <c r="AH823" s="26">
        <v>45190</v>
      </c>
      <c r="AI823" s="25">
        <v>34</v>
      </c>
      <c r="AJ823" s="25">
        <v>0</v>
      </c>
      <c r="AK823" s="25">
        <v>34</v>
      </c>
      <c r="AL823" s="25" t="s">
        <v>15</v>
      </c>
      <c r="AM823" s="25" t="s">
        <v>4582</v>
      </c>
      <c r="AN823" s="25">
        <v>21</v>
      </c>
      <c r="AO823" s="27"/>
      <c r="AP823" s="25" t="s">
        <v>82</v>
      </c>
      <c r="AQ823" s="25" t="s">
        <v>82</v>
      </c>
      <c r="AR823" s="25" t="s">
        <v>60</v>
      </c>
      <c r="AS823" s="25" t="s">
        <v>55</v>
      </c>
      <c r="AT823" s="25" t="s">
        <v>61</v>
      </c>
      <c r="AU823" s="25" t="s">
        <v>179</v>
      </c>
      <c r="AV823" s="25" t="s">
        <v>63</v>
      </c>
      <c r="AW823" s="25" t="s">
        <v>63</v>
      </c>
      <c r="AX823" s="25" t="s">
        <v>63</v>
      </c>
      <c r="AY823" s="25" t="s">
        <v>64</v>
      </c>
      <c r="AZ823" s="25" t="s">
        <v>3822</v>
      </c>
      <c r="BA823" s="26">
        <v>45170</v>
      </c>
      <c r="BB823" s="25">
        <v>9</v>
      </c>
      <c r="BC823" s="25">
        <v>2023</v>
      </c>
      <c r="BD823" s="25" t="s">
        <v>63</v>
      </c>
      <c r="BE823" s="25" t="s">
        <v>63</v>
      </c>
      <c r="BF823" s="25" t="s">
        <v>63</v>
      </c>
      <c r="BG823" s="25" t="s">
        <v>64</v>
      </c>
      <c r="BH823" s="27" t="s">
        <v>4513</v>
      </c>
      <c r="BI823" s="27" t="s">
        <v>4513</v>
      </c>
      <c r="BJ823" s="27"/>
      <c r="BK823" s="27"/>
      <c r="BL823" s="25" t="s">
        <v>4513</v>
      </c>
      <c r="BM823" s="27" t="s">
        <v>4513</v>
      </c>
      <c r="BN823" s="27" t="s">
        <v>4513</v>
      </c>
      <c r="BO823" s="27"/>
      <c r="BP823" s="27"/>
      <c r="BQ823" s="25" t="s">
        <v>64</v>
      </c>
      <c r="BR823" s="27"/>
      <c r="BS823" s="27"/>
      <c r="BT823" s="25">
        <v>34</v>
      </c>
      <c r="BU823" s="27"/>
      <c r="BV823" s="25"/>
      <c r="BW823" s="25"/>
      <c r="BX823" s="25">
        <v>2023</v>
      </c>
      <c r="BY823" s="95" t="str">
        <f>IFERROR(
IF(OR(AZ823="anulado",AZ823="stand by"),CONCATENATE(AZ823,": ",AT823),
IF(OR(YEAR(BA823)=2022,YEAR(BA823)=2023),CONCATENATE("Se activó en ",YEAR(BA823)),
IF(AND(OR(AZ823="En proceso",AZ823="facturando"),AND(AV823="-",BA823="")),"Por revisar",
IF(BA823="",IF(AV823="NUEVAS",CONCATENATE("Estado: ",AZ823,", ",AV823),
IF(AX823=Meses!$A$3,"Por revisar",
IF(AT823="","Sin registro","En programación Frcst."))),"En programación")))),
"Error")</f>
        <v>Se activó en 2023</v>
      </c>
      <c r="BZ823" s="14" t="str">
        <f t="shared" si="36"/>
        <v/>
      </c>
      <c r="CA823" s="95" t="str">
        <f>IF(BY823="En programación Frcst.",VLOOKUP(AX823,Meses!$A$1:$H$14,3+HLOOKUP(Cronograma!AV823,Meses!$D$1:$G$2,2,FALSE),FALSE),
IF(BY823="En programación",BA823,""))</f>
        <v/>
      </c>
      <c r="CB823" s="95" t="str">
        <f t="shared" si="37"/>
        <v/>
      </c>
      <c r="CC823" s="91" t="str">
        <f>IFERROR(
(VLOOKUP(MONTH(CA823),Meses!$B$3:$C$14,2,FALSE)-DAY(CA823))/VLOOKUP(MONTH(CA823),Meses!$B$3:$C$14,2,FALSE)*CD823,
"")</f>
        <v/>
      </c>
      <c r="CD823" s="92">
        <f t="shared" si="38"/>
        <v>3000</v>
      </c>
    </row>
    <row r="824" spans="1:82" ht="47.4" thickBot="1" x14ac:dyDescent="0.6">
      <c r="A824" s="25" t="s">
        <v>2061</v>
      </c>
      <c r="B824" s="25" t="s">
        <v>2066</v>
      </c>
      <c r="C824" s="25" t="s">
        <v>2067</v>
      </c>
      <c r="D824" s="25" t="s">
        <v>53</v>
      </c>
      <c r="E824" s="26">
        <v>45156</v>
      </c>
      <c r="F824" s="26">
        <v>45184.702349537038</v>
      </c>
      <c r="G824" s="26">
        <v>45156</v>
      </c>
      <c r="H824" s="26">
        <v>45156</v>
      </c>
      <c r="I824" s="21">
        <v>45190</v>
      </c>
      <c r="J824" s="21">
        <v>45190</v>
      </c>
      <c r="K824" s="119" t="s">
        <v>4580</v>
      </c>
      <c r="L824" s="49">
        <v>2023082490</v>
      </c>
      <c r="M824" s="21">
        <v>45158</v>
      </c>
      <c r="N824" s="21">
        <v>45170</v>
      </c>
      <c r="O824" s="49" t="s">
        <v>1761</v>
      </c>
      <c r="P824" s="19" t="s">
        <v>54</v>
      </c>
      <c r="Q824" s="49" t="s">
        <v>55</v>
      </c>
      <c r="R824" s="49">
        <v>9000</v>
      </c>
      <c r="S824" s="19" t="s">
        <v>4614</v>
      </c>
      <c r="T824" s="19" t="s">
        <v>4614</v>
      </c>
      <c r="U824" s="19" t="e">
        <v>#NAME?</v>
      </c>
      <c r="V824" s="19" t="s">
        <v>80</v>
      </c>
      <c r="W824" s="19" t="s">
        <v>68</v>
      </c>
      <c r="X824" s="23">
        <v>45176</v>
      </c>
      <c r="Y824" s="23">
        <v>45183</v>
      </c>
      <c r="Z824" s="23">
        <v>45176</v>
      </c>
      <c r="AA824" s="23">
        <v>45176</v>
      </c>
      <c r="AB824" s="19" t="s">
        <v>58</v>
      </c>
      <c r="AC824" s="23">
        <v>45179</v>
      </c>
      <c r="AD824" s="19" t="s">
        <v>58</v>
      </c>
      <c r="AE824" s="23">
        <v>45181</v>
      </c>
      <c r="AF824" s="23">
        <v>45183</v>
      </c>
      <c r="AG824" s="23">
        <v>45183</v>
      </c>
      <c r="AH824" s="21">
        <v>45190</v>
      </c>
      <c r="AI824" s="19">
        <v>34</v>
      </c>
      <c r="AJ824" s="19">
        <v>0</v>
      </c>
      <c r="AK824" s="19">
        <v>34</v>
      </c>
      <c r="AL824" s="19" t="s">
        <v>15</v>
      </c>
      <c r="AM824" s="19" t="s">
        <v>4582</v>
      </c>
      <c r="AN824" s="19">
        <v>21</v>
      </c>
      <c r="AO824" s="22"/>
      <c r="AP824" s="19" t="s">
        <v>82</v>
      </c>
      <c r="AQ824" s="19" t="s">
        <v>82</v>
      </c>
      <c r="AR824" s="19" t="s">
        <v>94</v>
      </c>
      <c r="AS824" s="19" t="s">
        <v>55</v>
      </c>
      <c r="AT824" s="19" t="s">
        <v>61</v>
      </c>
      <c r="AU824" s="19" t="s">
        <v>179</v>
      </c>
      <c r="AV824" s="19" t="s">
        <v>63</v>
      </c>
      <c r="AW824" s="19" t="s">
        <v>63</v>
      </c>
      <c r="AX824" s="19" t="s">
        <v>63</v>
      </c>
      <c r="AY824" s="19" t="s">
        <v>64</v>
      </c>
      <c r="AZ824" s="19" t="s">
        <v>3822</v>
      </c>
      <c r="BA824" s="21">
        <v>45170</v>
      </c>
      <c r="BB824" s="19">
        <v>9</v>
      </c>
      <c r="BC824" s="19">
        <v>2023</v>
      </c>
      <c r="BD824" s="19" t="s">
        <v>63</v>
      </c>
      <c r="BE824" s="19" t="s">
        <v>63</v>
      </c>
      <c r="BF824" s="19" t="s">
        <v>63</v>
      </c>
      <c r="BG824" s="19" t="s">
        <v>64</v>
      </c>
      <c r="BH824" s="22" t="s">
        <v>4513</v>
      </c>
      <c r="BI824" s="22" t="s">
        <v>4513</v>
      </c>
      <c r="BJ824" s="22"/>
      <c r="BK824" s="22"/>
      <c r="BL824" s="19" t="s">
        <v>4513</v>
      </c>
      <c r="BM824" s="22" t="s">
        <v>4513</v>
      </c>
      <c r="BN824" s="22" t="s">
        <v>4513</v>
      </c>
      <c r="BO824" s="22"/>
      <c r="BP824" s="22"/>
      <c r="BQ824" s="19" t="s">
        <v>64</v>
      </c>
      <c r="BR824" s="22"/>
      <c r="BS824" s="22"/>
      <c r="BT824" s="19">
        <v>34</v>
      </c>
      <c r="BU824" s="22"/>
      <c r="BV824" s="19"/>
      <c r="BW824" s="19"/>
      <c r="BX824" s="19">
        <v>2023</v>
      </c>
      <c r="BY824" s="95" t="str">
        <f>IFERROR(
IF(OR(AZ824="anulado",AZ824="stand by"),CONCATENATE(AZ824,": ",AT824),
IF(OR(YEAR(BA824)=2022,YEAR(BA824)=2023),CONCATENATE("Se activó en ",YEAR(BA824)),
IF(AND(OR(AZ824="En proceso",AZ824="facturando"),AND(AV824="-",BA824="")),"Por revisar",
IF(BA824="",IF(AV824="NUEVAS",CONCATENATE("Estado: ",AZ824,", ",AV824),
IF(AX824=Meses!$A$3,"Por revisar",
IF(AT824="","Sin registro","En programación Frcst."))),"En programación")))),
"Error")</f>
        <v>Se activó en 2023</v>
      </c>
      <c r="BZ824" s="14" t="str">
        <f t="shared" si="36"/>
        <v/>
      </c>
      <c r="CA824" s="95" t="str">
        <f>IF(BY824="En programación Frcst.",VLOOKUP(AX824,Meses!$A$1:$H$14,3+HLOOKUP(Cronograma!AV824,Meses!$D$1:$G$2,2,FALSE),FALSE),
IF(BY824="En programación",BA824,""))</f>
        <v/>
      </c>
      <c r="CB824" s="95" t="str">
        <f t="shared" si="37"/>
        <v/>
      </c>
      <c r="CC824" s="91" t="str">
        <f>IFERROR(
(VLOOKUP(MONTH(CA824),Meses!$B$3:$C$14,2,FALSE)-DAY(CA824))/VLOOKUP(MONTH(CA824),Meses!$B$3:$C$14,2,FALSE)*CD824,
"")</f>
        <v/>
      </c>
      <c r="CD824" s="92">
        <f t="shared" si="38"/>
        <v>9000</v>
      </c>
    </row>
    <row r="825" spans="1:82" ht="47.4" thickBot="1" x14ac:dyDescent="0.6">
      <c r="A825" s="19" t="s">
        <v>2061</v>
      </c>
      <c r="B825" s="19" t="s">
        <v>2068</v>
      </c>
      <c r="C825" s="19" t="s">
        <v>2069</v>
      </c>
      <c r="D825" s="19" t="s">
        <v>53</v>
      </c>
      <c r="E825" s="21">
        <v>45156</v>
      </c>
      <c r="F825" s="21">
        <v>45184.666446759264</v>
      </c>
      <c r="G825" s="21">
        <v>45156</v>
      </c>
      <c r="H825" s="21">
        <v>45156</v>
      </c>
      <c r="I825" s="21">
        <v>45190</v>
      </c>
      <c r="J825" s="21">
        <v>45190</v>
      </c>
      <c r="K825" s="119" t="s">
        <v>4580</v>
      </c>
      <c r="L825" s="49">
        <v>2023082489</v>
      </c>
      <c r="M825" s="21">
        <v>45158</v>
      </c>
      <c r="N825" s="21">
        <v>45170</v>
      </c>
      <c r="O825" s="49" t="s">
        <v>1761</v>
      </c>
      <c r="P825" s="19" t="s">
        <v>54</v>
      </c>
      <c r="Q825" s="49" t="s">
        <v>55</v>
      </c>
      <c r="R825" s="49">
        <v>7000</v>
      </c>
      <c r="S825" s="25" t="s">
        <v>4614</v>
      </c>
      <c r="T825" s="25" t="s">
        <v>4614</v>
      </c>
      <c r="U825" s="25" t="e">
        <v>#NAME?</v>
      </c>
      <c r="V825" s="25" t="s">
        <v>80</v>
      </c>
      <c r="W825" s="25" t="s">
        <v>68</v>
      </c>
      <c r="X825" s="23">
        <v>45176</v>
      </c>
      <c r="Y825" s="23">
        <v>45183</v>
      </c>
      <c r="Z825" s="23">
        <v>45176</v>
      </c>
      <c r="AA825" s="23">
        <v>45176</v>
      </c>
      <c r="AB825" s="25" t="s">
        <v>58</v>
      </c>
      <c r="AC825" s="23">
        <v>45179</v>
      </c>
      <c r="AD825" s="25" t="s">
        <v>58</v>
      </c>
      <c r="AE825" s="23">
        <v>45181</v>
      </c>
      <c r="AF825" s="23">
        <v>45183</v>
      </c>
      <c r="AG825" s="23">
        <v>45183</v>
      </c>
      <c r="AH825" s="26">
        <v>45190</v>
      </c>
      <c r="AI825" s="25">
        <v>34</v>
      </c>
      <c r="AJ825" s="25">
        <v>0</v>
      </c>
      <c r="AK825" s="25">
        <v>34</v>
      </c>
      <c r="AL825" s="25" t="s">
        <v>15</v>
      </c>
      <c r="AM825" s="25" t="s">
        <v>4582</v>
      </c>
      <c r="AN825" s="25">
        <v>21</v>
      </c>
      <c r="AO825" s="27"/>
      <c r="AP825" s="25" t="s">
        <v>82</v>
      </c>
      <c r="AQ825" s="25" t="s">
        <v>82</v>
      </c>
      <c r="AR825" s="25" t="s">
        <v>60</v>
      </c>
      <c r="AS825" s="25" t="s">
        <v>55</v>
      </c>
      <c r="AT825" s="25" t="s">
        <v>61</v>
      </c>
      <c r="AU825" s="25" t="s">
        <v>179</v>
      </c>
      <c r="AV825" s="25" t="s">
        <v>63</v>
      </c>
      <c r="AW825" s="25" t="s">
        <v>63</v>
      </c>
      <c r="AX825" s="25" t="s">
        <v>63</v>
      </c>
      <c r="AY825" s="25" t="s">
        <v>64</v>
      </c>
      <c r="AZ825" s="25" t="s">
        <v>3822</v>
      </c>
      <c r="BA825" s="26">
        <v>45170</v>
      </c>
      <c r="BB825" s="25">
        <v>9</v>
      </c>
      <c r="BC825" s="25">
        <v>2023</v>
      </c>
      <c r="BD825" s="25" t="s">
        <v>63</v>
      </c>
      <c r="BE825" s="25" t="s">
        <v>63</v>
      </c>
      <c r="BF825" s="25" t="s">
        <v>63</v>
      </c>
      <c r="BG825" s="25" t="s">
        <v>64</v>
      </c>
      <c r="BH825" s="27" t="s">
        <v>4513</v>
      </c>
      <c r="BI825" s="27" t="s">
        <v>4513</v>
      </c>
      <c r="BJ825" s="27"/>
      <c r="BK825" s="27"/>
      <c r="BL825" s="25" t="s">
        <v>4513</v>
      </c>
      <c r="BM825" s="27" t="s">
        <v>4513</v>
      </c>
      <c r="BN825" s="27" t="s">
        <v>4513</v>
      </c>
      <c r="BO825" s="27"/>
      <c r="BP825" s="27"/>
      <c r="BQ825" s="25" t="s">
        <v>64</v>
      </c>
      <c r="BR825" s="27"/>
      <c r="BS825" s="27"/>
      <c r="BT825" s="25">
        <v>34</v>
      </c>
      <c r="BU825" s="27"/>
      <c r="BV825" s="25"/>
      <c r="BW825" s="25"/>
      <c r="BX825" s="25">
        <v>2023</v>
      </c>
      <c r="BY825" s="95" t="str">
        <f>IFERROR(
IF(OR(AZ825="anulado",AZ825="stand by"),CONCATENATE(AZ825,": ",AT825),
IF(OR(YEAR(BA825)=2022,YEAR(BA825)=2023),CONCATENATE("Se activó en ",YEAR(BA825)),
IF(AND(OR(AZ825="En proceso",AZ825="facturando"),AND(AV825="-",BA825="")),"Por revisar",
IF(BA825="",IF(AV825="NUEVAS",CONCATENATE("Estado: ",AZ825,", ",AV825),
IF(AX825=Meses!$A$3,"Por revisar",
IF(AT825="","Sin registro","En programación Frcst."))),"En programación")))),
"Error")</f>
        <v>Se activó en 2023</v>
      </c>
      <c r="BZ825" s="14" t="str">
        <f t="shared" si="36"/>
        <v/>
      </c>
      <c r="CA825" s="95" t="str">
        <f>IF(BY825="En programación Frcst.",VLOOKUP(AX825,Meses!$A$1:$H$14,3+HLOOKUP(Cronograma!AV825,Meses!$D$1:$G$2,2,FALSE),FALSE),
IF(BY825="En programación",BA825,""))</f>
        <v/>
      </c>
      <c r="CB825" s="95" t="str">
        <f t="shared" si="37"/>
        <v/>
      </c>
      <c r="CC825" s="91" t="str">
        <f>IFERROR(
(VLOOKUP(MONTH(CA825),Meses!$B$3:$C$14,2,FALSE)-DAY(CA825))/VLOOKUP(MONTH(CA825),Meses!$B$3:$C$14,2,FALSE)*CD825,
"")</f>
        <v/>
      </c>
      <c r="CD825" s="92">
        <f t="shared" si="38"/>
        <v>7000</v>
      </c>
    </row>
    <row r="826" spans="1:82" ht="47.4" thickBot="1" x14ac:dyDescent="0.6">
      <c r="A826" s="25" t="s">
        <v>2070</v>
      </c>
      <c r="B826" s="25" t="s">
        <v>2071</v>
      </c>
      <c r="C826" s="25" t="s">
        <v>2070</v>
      </c>
      <c r="D826" s="45" t="s">
        <v>2072</v>
      </c>
      <c r="E826" s="26">
        <v>45156</v>
      </c>
      <c r="F826" s="26">
        <v>45188</v>
      </c>
      <c r="G826" s="27"/>
      <c r="H826" s="27"/>
      <c r="I826" s="22"/>
      <c r="J826" s="22"/>
      <c r="K826" s="22">
        <v>0</v>
      </c>
      <c r="L826" s="50"/>
      <c r="M826" s="22"/>
      <c r="N826" s="22"/>
      <c r="O826" s="19" t="s">
        <v>409</v>
      </c>
      <c r="P826" s="19" t="s">
        <v>199</v>
      </c>
      <c r="Q826" s="49" t="s">
        <v>55</v>
      </c>
      <c r="R826" s="49">
        <v>16373</v>
      </c>
      <c r="S826" s="19" t="s">
        <v>145</v>
      </c>
      <c r="T826" s="19" t="s">
        <v>145</v>
      </c>
      <c r="U826" s="51" t="e">
        <v>#NAME?</v>
      </c>
      <c r="V826" s="22"/>
      <c r="W826" s="22"/>
      <c r="X826" s="22">
        <v>0</v>
      </c>
      <c r="Y826" s="23">
        <v>7</v>
      </c>
      <c r="Z826" s="22">
        <v>0</v>
      </c>
      <c r="AA826" s="22">
        <v>0</v>
      </c>
      <c r="AB826" s="22">
        <v>0</v>
      </c>
      <c r="AC826" s="22">
        <v>0</v>
      </c>
      <c r="AD826" s="22">
        <v>0</v>
      </c>
      <c r="AE826" s="22">
        <v>0</v>
      </c>
      <c r="AF826" s="19" t="s">
        <v>58</v>
      </c>
      <c r="AG826" s="22">
        <v>0</v>
      </c>
      <c r="AH826" s="22">
        <v>0</v>
      </c>
      <c r="AI826" s="19">
        <v>-45156</v>
      </c>
      <c r="AJ826" s="19">
        <v>0</v>
      </c>
      <c r="AK826" s="19">
        <v>0</v>
      </c>
      <c r="AL826" s="19" t="s">
        <v>15</v>
      </c>
      <c r="AM826" s="22">
        <v>0</v>
      </c>
      <c r="AN826" s="22" t="s">
        <v>4513</v>
      </c>
      <c r="AO826" s="22"/>
      <c r="AP826" s="19" t="s">
        <v>201</v>
      </c>
      <c r="AQ826" s="19" t="s">
        <v>140</v>
      </c>
      <c r="AR826" s="19" t="s">
        <v>94</v>
      </c>
      <c r="AS826" s="19" t="s">
        <v>55</v>
      </c>
      <c r="AT826" s="19" t="s">
        <v>2073</v>
      </c>
      <c r="AU826" s="19" t="s">
        <v>179</v>
      </c>
      <c r="AV826" s="19" t="s">
        <v>679</v>
      </c>
      <c r="AW826" s="19" t="s">
        <v>3130</v>
      </c>
      <c r="AX826" s="19" t="s">
        <v>1557</v>
      </c>
      <c r="AY826" s="19" t="s">
        <v>55</v>
      </c>
      <c r="AZ826" s="19" t="s">
        <v>3830</v>
      </c>
      <c r="BA826" s="22">
        <v>0</v>
      </c>
      <c r="BB826" s="22"/>
      <c r="BC826" s="22"/>
      <c r="BD826" s="19" t="s">
        <v>1557</v>
      </c>
      <c r="BE826" s="19" t="s">
        <v>679</v>
      </c>
      <c r="BF826" s="19" t="s">
        <v>3130</v>
      </c>
      <c r="BG826" s="19" t="s">
        <v>55</v>
      </c>
      <c r="BH826" s="19" t="s">
        <v>4513</v>
      </c>
      <c r="BI826" s="22" t="s">
        <v>4513</v>
      </c>
      <c r="BJ826" s="22"/>
      <c r="BK826" s="22"/>
      <c r="BL826" s="19" t="s">
        <v>4513</v>
      </c>
      <c r="BM826" s="32" t="s">
        <v>4513</v>
      </c>
      <c r="BN826" s="22" t="s">
        <v>4513</v>
      </c>
      <c r="BO826" s="19" t="s">
        <v>3842</v>
      </c>
      <c r="BP826" s="22"/>
      <c r="BQ826" s="19" t="s">
        <v>64</v>
      </c>
      <c r="BR826" s="22"/>
      <c r="BS826" s="22"/>
      <c r="BT826" s="22"/>
      <c r="BU826" s="19">
        <v>166</v>
      </c>
      <c r="BV826" s="19" t="s">
        <v>4697</v>
      </c>
      <c r="BW826" s="19" t="s">
        <v>3858</v>
      </c>
      <c r="BX826" s="22"/>
      <c r="BY826" s="95" t="str">
        <f>IFERROR(
IF(OR(AZ826="anulado",AZ826="stand by"),CONCATENATE(AZ826,": ",AT826),
IF(OR(YEAR(BA826)=2022,YEAR(BA826)=2023),CONCATENATE("Se activó en ",YEAR(BA826)),
IF(AND(OR(AZ826="En proceso",AZ826="facturando"),AND(AV826="-",BA826="")),"Por revisar",
IF(BA826="",IF(AV826="NUEVAS",CONCATENATE("Estado: ",AZ826,", ",AV826),
IF(AX826=Meses!$A$3,"Por revisar",
IF(AT826="","Sin registro","En programación Frcst."))),"En programación")))),
"Error")</f>
        <v>En programación</v>
      </c>
      <c r="BZ826" s="14" t="str">
        <f t="shared" si="36"/>
        <v/>
      </c>
      <c r="CA826" s="95">
        <f>IF(BY826="En programación Frcst.",VLOOKUP(AX826,Meses!$A$1:$H$14,3+HLOOKUP(Cronograma!AV826,Meses!$D$1:$G$2,2,FALSE),FALSE),
IF(BY826="En programación",BA826,""))</f>
        <v>0</v>
      </c>
      <c r="CB826" s="95" t="str">
        <f t="shared" si="37"/>
        <v>1900/1</v>
      </c>
      <c r="CC826" s="91">
        <f>IFERROR(
(VLOOKUP(MONTH(CA826),Meses!$B$3:$C$14,2,FALSE)-DAY(CA826))/VLOOKUP(MONTH(CA826),Meses!$B$3:$C$14,2,FALSE)*CD826,
"")</f>
        <v>16373</v>
      </c>
      <c r="CD826" s="92">
        <f t="shared" si="38"/>
        <v>16373</v>
      </c>
    </row>
    <row r="827" spans="1:82" ht="47.4" thickBot="1" x14ac:dyDescent="0.6">
      <c r="A827" s="19" t="s">
        <v>4636</v>
      </c>
      <c r="B827" s="29" t="s">
        <v>2074</v>
      </c>
      <c r="C827" s="19" t="s">
        <v>2075</v>
      </c>
      <c r="D827" s="19" t="s">
        <v>53</v>
      </c>
      <c r="E827" s="21">
        <v>45160</v>
      </c>
      <c r="F827" s="21">
        <v>45196</v>
      </c>
      <c r="G827" s="21">
        <v>45229</v>
      </c>
      <c r="H827" s="21">
        <v>45237</v>
      </c>
      <c r="I827" s="21">
        <v>45267</v>
      </c>
      <c r="J827" s="21">
        <v>45267</v>
      </c>
      <c r="K827" s="119" t="s">
        <v>4599</v>
      </c>
      <c r="L827" s="49">
        <v>2023113331</v>
      </c>
      <c r="M827" s="21">
        <v>45255</v>
      </c>
      <c r="N827" s="21">
        <v>45267</v>
      </c>
      <c r="O827" s="49" t="s">
        <v>1384</v>
      </c>
      <c r="P827" s="19" t="s">
        <v>54</v>
      </c>
      <c r="Q827" s="49" t="s">
        <v>55</v>
      </c>
      <c r="R827" s="49">
        <v>2600</v>
      </c>
      <c r="S827" s="25" t="s">
        <v>4629</v>
      </c>
      <c r="T827" s="25" t="s">
        <v>4629</v>
      </c>
      <c r="U827" s="25" t="e">
        <v>#NAME?</v>
      </c>
      <c r="V827" s="27"/>
      <c r="W827" s="27"/>
      <c r="X827" s="27">
        <v>0</v>
      </c>
      <c r="Y827" s="23">
        <v>7</v>
      </c>
      <c r="Z827" s="27">
        <v>0</v>
      </c>
      <c r="AA827" s="27">
        <v>0</v>
      </c>
      <c r="AB827" s="27">
        <v>0</v>
      </c>
      <c r="AC827" s="27">
        <v>0</v>
      </c>
      <c r="AD827" s="27">
        <v>0</v>
      </c>
      <c r="AE827" s="27">
        <v>0</v>
      </c>
      <c r="AF827" s="25" t="s">
        <v>58</v>
      </c>
      <c r="AG827" s="27">
        <v>0</v>
      </c>
      <c r="AH827" s="26">
        <v>45267</v>
      </c>
      <c r="AI827" s="25">
        <v>107</v>
      </c>
      <c r="AJ827" s="25">
        <v>8</v>
      </c>
      <c r="AK827" s="25">
        <v>30</v>
      </c>
      <c r="AL827" s="25" t="s">
        <v>15</v>
      </c>
      <c r="AM827" s="25" t="s">
        <v>4601</v>
      </c>
      <c r="AN827" s="25">
        <v>7</v>
      </c>
      <c r="AO827" s="27"/>
      <c r="AP827" s="25" t="s">
        <v>82</v>
      </c>
      <c r="AQ827" s="25" t="s">
        <v>82</v>
      </c>
      <c r="AR827" s="25" t="s">
        <v>60</v>
      </c>
      <c r="AS827" s="25" t="s">
        <v>55</v>
      </c>
      <c r="AT827" s="25" t="s">
        <v>61</v>
      </c>
      <c r="AU827" s="25" t="s">
        <v>179</v>
      </c>
      <c r="AV827" s="25" t="s">
        <v>679</v>
      </c>
      <c r="AW827" s="25" t="s">
        <v>1913</v>
      </c>
      <c r="AX827" s="25" t="s">
        <v>356</v>
      </c>
      <c r="AY827" s="25" t="s">
        <v>55</v>
      </c>
      <c r="AZ827" s="25" t="s">
        <v>3822</v>
      </c>
      <c r="BA827" s="26">
        <v>45267</v>
      </c>
      <c r="BB827" s="25">
        <v>12</v>
      </c>
      <c r="BC827" s="25">
        <v>2023</v>
      </c>
      <c r="BD827" s="25" t="s">
        <v>356</v>
      </c>
      <c r="BE827" s="25" t="s">
        <v>660</v>
      </c>
      <c r="BF827" s="25" t="s">
        <v>1913</v>
      </c>
      <c r="BG827" s="25" t="s">
        <v>55</v>
      </c>
      <c r="BH827" s="25" t="s">
        <v>4513</v>
      </c>
      <c r="BI827" s="39" t="s">
        <v>4513</v>
      </c>
      <c r="BJ827" s="25" t="e">
        <v>#VALUE!</v>
      </c>
      <c r="BK827" s="44" t="e">
        <v>#VALUE!</v>
      </c>
      <c r="BL827" s="25" t="s">
        <v>4513</v>
      </c>
      <c r="BM827" s="36" t="s">
        <v>4513</v>
      </c>
      <c r="BN827" s="27" t="s">
        <v>4513</v>
      </c>
      <c r="BO827" s="25" t="s">
        <v>3840</v>
      </c>
      <c r="BP827" s="27"/>
      <c r="BQ827" s="25" t="s">
        <v>64</v>
      </c>
      <c r="BR827" s="27"/>
      <c r="BS827" s="25" t="e">
        <v>#N/A</v>
      </c>
      <c r="BT827" s="25">
        <v>107</v>
      </c>
      <c r="BU827" s="27"/>
      <c r="BV827" s="25"/>
      <c r="BW827" s="25" t="s">
        <v>3823</v>
      </c>
      <c r="BX827" s="25">
        <v>2023</v>
      </c>
      <c r="BY827" s="95" t="str">
        <f>IFERROR(
IF(OR(AZ827="anulado",AZ827="stand by"),CONCATENATE(AZ827,": ",AT827),
IF(OR(YEAR(BA827)=2022,YEAR(BA827)=2023),CONCATENATE("Se activó en ",YEAR(BA827)),
IF(AND(OR(AZ827="En proceso",AZ827="facturando"),AND(AV827="-",BA827="")),"Por revisar",
IF(BA827="",IF(AV827="NUEVAS",CONCATENATE("Estado: ",AZ827,", ",AV827),
IF(AX827=Meses!$A$3,"Por revisar",
IF(AT827="","Sin registro","En programación Frcst."))),"En programación")))),
"Error")</f>
        <v>Se activó en 2023</v>
      </c>
      <c r="BZ827" s="14" t="str">
        <f t="shared" si="36"/>
        <v/>
      </c>
      <c r="CA827" s="95" t="str">
        <f>IF(BY827="En programación Frcst.",VLOOKUP(AX827,Meses!$A$1:$H$14,3+HLOOKUP(Cronograma!AV827,Meses!$D$1:$G$2,2,FALSE),FALSE),
IF(BY827="En programación",BA827,""))</f>
        <v/>
      </c>
      <c r="CB827" s="95" t="str">
        <f t="shared" si="37"/>
        <v/>
      </c>
      <c r="CC827" s="91" t="str">
        <f>IFERROR(
(VLOOKUP(MONTH(CA827),Meses!$B$3:$C$14,2,FALSE)-DAY(CA827))/VLOOKUP(MONTH(CA827),Meses!$B$3:$C$14,2,FALSE)*CD827,
"")</f>
        <v/>
      </c>
      <c r="CD827" s="92">
        <f t="shared" si="38"/>
        <v>2600</v>
      </c>
    </row>
    <row r="828" spans="1:82" ht="47.4" thickBot="1" x14ac:dyDescent="0.6">
      <c r="A828" s="25" t="s">
        <v>4636</v>
      </c>
      <c r="B828" s="25" t="s">
        <v>2076</v>
      </c>
      <c r="C828" s="25" t="s">
        <v>2077</v>
      </c>
      <c r="D828" s="45" t="s">
        <v>936</v>
      </c>
      <c r="E828" s="26">
        <v>45160</v>
      </c>
      <c r="F828" s="26">
        <v>45196</v>
      </c>
      <c r="G828" s="26">
        <v>45240</v>
      </c>
      <c r="H828" s="26">
        <v>45251</v>
      </c>
      <c r="I828" s="22"/>
      <c r="J828" s="22"/>
      <c r="K828" s="22">
        <v>0</v>
      </c>
      <c r="L828" s="50"/>
      <c r="M828" s="22"/>
      <c r="N828" s="22"/>
      <c r="O828" s="49" t="s">
        <v>54</v>
      </c>
      <c r="P828" s="19" t="s">
        <v>54</v>
      </c>
      <c r="Q828" s="49" t="s">
        <v>55</v>
      </c>
      <c r="R828" s="49">
        <v>2745</v>
      </c>
      <c r="S828" s="19" t="s">
        <v>145</v>
      </c>
      <c r="T828" s="19" t="s">
        <v>145</v>
      </c>
      <c r="U828" s="19" t="e">
        <v>#NAME?</v>
      </c>
      <c r="V828" s="22"/>
      <c r="W828" s="22"/>
      <c r="X828" s="22">
        <v>0</v>
      </c>
      <c r="Y828" s="23">
        <v>7</v>
      </c>
      <c r="Z828" s="22">
        <v>0</v>
      </c>
      <c r="AA828" s="22">
        <v>0</v>
      </c>
      <c r="AB828" s="22">
        <v>0</v>
      </c>
      <c r="AC828" s="22">
        <v>0</v>
      </c>
      <c r="AD828" s="22">
        <v>0</v>
      </c>
      <c r="AE828" s="22">
        <v>0</v>
      </c>
      <c r="AF828" s="19" t="s">
        <v>58</v>
      </c>
      <c r="AG828" s="22">
        <v>0</v>
      </c>
      <c r="AH828" s="22">
        <v>0</v>
      </c>
      <c r="AI828" s="19">
        <v>-45160</v>
      </c>
      <c r="AJ828" s="19">
        <v>11</v>
      </c>
      <c r="AK828" s="19">
        <v>-45251</v>
      </c>
      <c r="AL828" s="19" t="s">
        <v>15</v>
      </c>
      <c r="AM828" s="22">
        <v>0</v>
      </c>
      <c r="AN828" s="22" t="s">
        <v>4513</v>
      </c>
      <c r="AO828" s="22"/>
      <c r="AP828" s="19" t="s">
        <v>82</v>
      </c>
      <c r="AQ828" s="19" t="s">
        <v>82</v>
      </c>
      <c r="AR828" s="19" t="s">
        <v>60</v>
      </c>
      <c r="AS828" s="19" t="s">
        <v>55</v>
      </c>
      <c r="AT828" s="19" t="s">
        <v>937</v>
      </c>
      <c r="AU828" s="19" t="s">
        <v>62</v>
      </c>
      <c r="AV828" s="19" t="s">
        <v>679</v>
      </c>
      <c r="AW828" s="19" t="s">
        <v>3130</v>
      </c>
      <c r="AX828" s="19" t="s">
        <v>1557</v>
      </c>
      <c r="AY828" s="19" t="s">
        <v>55</v>
      </c>
      <c r="AZ828" s="19" t="s">
        <v>3830</v>
      </c>
      <c r="BA828" s="22">
        <v>0</v>
      </c>
      <c r="BB828" s="22"/>
      <c r="BC828" s="22"/>
      <c r="BD828" s="19" t="s">
        <v>2205</v>
      </c>
      <c r="BE828" s="19" t="s">
        <v>651</v>
      </c>
      <c r="BF828" s="19" t="s">
        <v>3065</v>
      </c>
      <c r="BG828" s="19" t="s">
        <v>55</v>
      </c>
      <c r="BH828" s="19" t="s">
        <v>4513</v>
      </c>
      <c r="BI828" s="22" t="s">
        <v>4513</v>
      </c>
      <c r="BJ828" s="22"/>
      <c r="BK828" s="22"/>
      <c r="BL828" s="19" t="s">
        <v>4513</v>
      </c>
      <c r="BM828" s="32" t="s">
        <v>4513</v>
      </c>
      <c r="BN828" s="22" t="s">
        <v>4513</v>
      </c>
      <c r="BO828" s="19" t="s">
        <v>3865</v>
      </c>
      <c r="BP828" s="54" t="s">
        <v>3890</v>
      </c>
      <c r="BQ828" s="19" t="s">
        <v>55</v>
      </c>
      <c r="BR828" s="24" t="s">
        <v>3891</v>
      </c>
      <c r="BS828" s="22"/>
      <c r="BT828" s="22"/>
      <c r="BU828" s="19">
        <v>162</v>
      </c>
      <c r="BV828" s="19" t="s">
        <v>4698</v>
      </c>
      <c r="BW828" s="19" t="s">
        <v>3839</v>
      </c>
      <c r="BX828" s="22"/>
      <c r="BY828" s="95" t="str">
        <f>IFERROR(
IF(OR(AZ828="anulado",AZ828="stand by"),CONCATENATE(AZ828,": ",AT828),
IF(OR(YEAR(BA828)=2022,YEAR(BA828)=2023),CONCATENATE("Se activó en ",YEAR(BA828)),
IF(AND(OR(AZ828="En proceso",AZ828="facturando"),AND(AV828="-",BA828="")),"Por revisar",
IF(BA828="",IF(AV828="NUEVAS",CONCATENATE("Estado: ",AZ828,", ",AV828),
IF(AX828=Meses!$A$3,"Por revisar",
IF(AT828="","Sin registro","En programación Frcst."))),"En programación")))),
"Error")</f>
        <v>En programación</v>
      </c>
      <c r="BZ828" s="14" t="str">
        <f t="shared" si="36"/>
        <v/>
      </c>
      <c r="CA828" s="95">
        <f>IF(BY828="En programación Frcst.",VLOOKUP(AX828,Meses!$A$1:$H$14,3+HLOOKUP(Cronograma!AV828,Meses!$D$1:$G$2,2,FALSE),FALSE),
IF(BY828="En programación",BA828,""))</f>
        <v>0</v>
      </c>
      <c r="CB828" s="95" t="str">
        <f t="shared" si="37"/>
        <v>1900/1</v>
      </c>
      <c r="CC828" s="91">
        <f>IFERROR(
(VLOOKUP(MONTH(CA828),Meses!$B$3:$C$14,2,FALSE)-DAY(CA828))/VLOOKUP(MONTH(CA828),Meses!$B$3:$C$14,2,FALSE)*CD828,
"")</f>
        <v>2745</v>
      </c>
      <c r="CD828" s="92">
        <f t="shared" si="38"/>
        <v>2745</v>
      </c>
    </row>
    <row r="829" spans="1:82" ht="47.4" thickBot="1" x14ac:dyDescent="0.6">
      <c r="A829" s="19" t="s">
        <v>4636</v>
      </c>
      <c r="B829" s="29" t="s">
        <v>2078</v>
      </c>
      <c r="C829" s="19" t="s">
        <v>2079</v>
      </c>
      <c r="D829" s="19" t="s">
        <v>53</v>
      </c>
      <c r="E829" s="21">
        <v>45160</v>
      </c>
      <c r="F829" s="21">
        <v>45196</v>
      </c>
      <c r="G829" s="21">
        <v>45229</v>
      </c>
      <c r="H829" s="21">
        <v>45237</v>
      </c>
      <c r="I829" s="21">
        <v>45267</v>
      </c>
      <c r="J829" s="21">
        <v>45267</v>
      </c>
      <c r="K829" s="119" t="s">
        <v>4599</v>
      </c>
      <c r="L829" s="49">
        <v>2023113330</v>
      </c>
      <c r="M829" s="21">
        <v>45255</v>
      </c>
      <c r="N829" s="21">
        <v>45267</v>
      </c>
      <c r="O829" s="49" t="s">
        <v>1384</v>
      </c>
      <c r="P829" s="19" t="s">
        <v>54</v>
      </c>
      <c r="Q829" s="49" t="s">
        <v>55</v>
      </c>
      <c r="R829" s="49">
        <v>3200</v>
      </c>
      <c r="S829" s="25" t="s">
        <v>4629</v>
      </c>
      <c r="T829" s="25" t="s">
        <v>4629</v>
      </c>
      <c r="U829" s="25" t="e">
        <v>#NAME?</v>
      </c>
      <c r="V829" s="25" t="s">
        <v>80</v>
      </c>
      <c r="W829" s="25" t="s">
        <v>68</v>
      </c>
      <c r="X829" s="23">
        <v>45253</v>
      </c>
      <c r="Y829" s="23">
        <v>45260</v>
      </c>
      <c r="Z829" s="23">
        <v>45253</v>
      </c>
      <c r="AA829" s="23">
        <v>45253</v>
      </c>
      <c r="AB829" s="25" t="s">
        <v>58</v>
      </c>
      <c r="AC829" s="23">
        <v>45256</v>
      </c>
      <c r="AD829" s="25" t="s">
        <v>58</v>
      </c>
      <c r="AE829" s="23">
        <v>45258</v>
      </c>
      <c r="AF829" s="23">
        <v>45260</v>
      </c>
      <c r="AG829" s="23">
        <v>45260</v>
      </c>
      <c r="AH829" s="26">
        <v>45267</v>
      </c>
      <c r="AI829" s="25">
        <v>107</v>
      </c>
      <c r="AJ829" s="25">
        <v>8</v>
      </c>
      <c r="AK829" s="25">
        <v>30</v>
      </c>
      <c r="AL829" s="25" t="s">
        <v>15</v>
      </c>
      <c r="AM829" s="25" t="s">
        <v>4601</v>
      </c>
      <c r="AN829" s="25">
        <v>7</v>
      </c>
      <c r="AO829" s="27"/>
      <c r="AP829" s="25" t="s">
        <v>82</v>
      </c>
      <c r="AQ829" s="25" t="s">
        <v>82</v>
      </c>
      <c r="AR829" s="25" t="s">
        <v>60</v>
      </c>
      <c r="AS829" s="25" t="s">
        <v>55</v>
      </c>
      <c r="AT829" s="25" t="s">
        <v>61</v>
      </c>
      <c r="AU829" s="25" t="s">
        <v>179</v>
      </c>
      <c r="AV829" s="25" t="s">
        <v>679</v>
      </c>
      <c r="AW829" s="25" t="s">
        <v>1913</v>
      </c>
      <c r="AX829" s="25" t="s">
        <v>356</v>
      </c>
      <c r="AY829" s="25" t="s">
        <v>55</v>
      </c>
      <c r="AZ829" s="25" t="s">
        <v>3822</v>
      </c>
      <c r="BA829" s="26">
        <v>45267</v>
      </c>
      <c r="BB829" s="25">
        <v>12</v>
      </c>
      <c r="BC829" s="25">
        <v>2023</v>
      </c>
      <c r="BD829" s="25" t="s">
        <v>356</v>
      </c>
      <c r="BE829" s="25" t="s">
        <v>660</v>
      </c>
      <c r="BF829" s="25" t="s">
        <v>1913</v>
      </c>
      <c r="BG829" s="25" t="s">
        <v>55</v>
      </c>
      <c r="BH829" s="25" t="s">
        <v>4513</v>
      </c>
      <c r="BI829" s="39" t="s">
        <v>4513</v>
      </c>
      <c r="BJ829" s="25" t="e">
        <v>#VALUE!</v>
      </c>
      <c r="BK829" s="44" t="e">
        <v>#VALUE!</v>
      </c>
      <c r="BL829" s="25" t="s">
        <v>4513</v>
      </c>
      <c r="BM829" s="36" t="s">
        <v>4513</v>
      </c>
      <c r="BN829" s="27" t="s">
        <v>4513</v>
      </c>
      <c r="BO829" s="25" t="s">
        <v>3840</v>
      </c>
      <c r="BP829" s="27"/>
      <c r="BQ829" s="25" t="s">
        <v>64</v>
      </c>
      <c r="BR829" s="27"/>
      <c r="BS829" s="25" t="e">
        <v>#N/A</v>
      </c>
      <c r="BT829" s="25">
        <v>107</v>
      </c>
      <c r="BU829" s="27"/>
      <c r="BV829" s="25"/>
      <c r="BW829" s="25" t="s">
        <v>3823</v>
      </c>
      <c r="BX829" s="25">
        <v>2023</v>
      </c>
      <c r="BY829" s="95" t="str">
        <f>IFERROR(
IF(OR(AZ829="anulado",AZ829="stand by"),CONCATENATE(AZ829,": ",AT829),
IF(OR(YEAR(BA829)=2022,YEAR(BA829)=2023),CONCATENATE("Se activó en ",YEAR(BA829)),
IF(AND(OR(AZ829="En proceso",AZ829="facturando"),AND(AV829="-",BA829="")),"Por revisar",
IF(BA829="",IF(AV829="NUEVAS",CONCATENATE("Estado: ",AZ829,", ",AV829),
IF(AX829=Meses!$A$3,"Por revisar",
IF(AT829="","Sin registro","En programación Frcst."))),"En programación")))),
"Error")</f>
        <v>Se activó en 2023</v>
      </c>
      <c r="BZ829" s="14" t="str">
        <f t="shared" si="36"/>
        <v/>
      </c>
      <c r="CA829" s="95" t="str">
        <f>IF(BY829="En programación Frcst.",VLOOKUP(AX829,Meses!$A$1:$H$14,3+HLOOKUP(Cronograma!AV829,Meses!$D$1:$G$2,2,FALSE),FALSE),
IF(BY829="En programación",BA829,""))</f>
        <v/>
      </c>
      <c r="CB829" s="95" t="str">
        <f t="shared" si="37"/>
        <v/>
      </c>
      <c r="CC829" s="91" t="str">
        <f>IFERROR(
(VLOOKUP(MONTH(CA829),Meses!$B$3:$C$14,2,FALSE)-DAY(CA829))/VLOOKUP(MONTH(CA829),Meses!$B$3:$C$14,2,FALSE)*CD829,
"")</f>
        <v/>
      </c>
      <c r="CD829" s="92">
        <f t="shared" si="38"/>
        <v>3200</v>
      </c>
    </row>
    <row r="830" spans="1:82" ht="78.599999999999994" thickBot="1" x14ac:dyDescent="0.6">
      <c r="A830" s="25" t="s">
        <v>2080</v>
      </c>
      <c r="B830" s="25" t="s">
        <v>2081</v>
      </c>
      <c r="C830" s="25" t="s">
        <v>2082</v>
      </c>
      <c r="D830" s="25" t="s">
        <v>345</v>
      </c>
      <c r="E830" s="26">
        <v>45161</v>
      </c>
      <c r="F830" s="26">
        <v>45161.392928240741</v>
      </c>
      <c r="G830" s="27"/>
      <c r="H830" s="27"/>
      <c r="I830" s="22"/>
      <c r="J830" s="22"/>
      <c r="K830" s="22">
        <v>0</v>
      </c>
      <c r="L830" s="50"/>
      <c r="M830" s="22"/>
      <c r="N830" s="22"/>
      <c r="O830" s="19" t="s">
        <v>72</v>
      </c>
      <c r="P830" s="19" t="s">
        <v>72</v>
      </c>
      <c r="Q830" s="49" t="s">
        <v>55</v>
      </c>
      <c r="R830" s="49">
        <v>10500</v>
      </c>
      <c r="S830" s="19" t="s">
        <v>145</v>
      </c>
      <c r="T830" s="19" t="s">
        <v>145</v>
      </c>
      <c r="U830" s="51" t="e">
        <v>#NAME?</v>
      </c>
      <c r="V830" s="19" t="s">
        <v>56</v>
      </c>
      <c r="W830" s="19" t="s">
        <v>57</v>
      </c>
      <c r="X830" s="22">
        <v>0</v>
      </c>
      <c r="Y830" s="23">
        <v>7</v>
      </c>
      <c r="Z830" s="22">
        <v>0</v>
      </c>
      <c r="AA830" s="22">
        <v>0</v>
      </c>
      <c r="AB830" s="22">
        <v>0</v>
      </c>
      <c r="AC830" s="22">
        <v>0</v>
      </c>
      <c r="AD830" s="22">
        <v>0</v>
      </c>
      <c r="AE830" s="22">
        <v>0</v>
      </c>
      <c r="AF830" s="19" t="s">
        <v>58</v>
      </c>
      <c r="AG830" s="22">
        <v>0</v>
      </c>
      <c r="AH830" s="22">
        <v>0</v>
      </c>
      <c r="AI830" s="19">
        <v>-45161</v>
      </c>
      <c r="AJ830" s="19">
        <v>0</v>
      </c>
      <c r="AK830" s="19">
        <v>0</v>
      </c>
      <c r="AL830" s="22" t="s">
        <v>4513</v>
      </c>
      <c r="AM830" s="22">
        <v>0</v>
      </c>
      <c r="AN830" s="22" t="s">
        <v>4513</v>
      </c>
      <c r="AO830" s="19" t="s">
        <v>2081</v>
      </c>
      <c r="AP830" s="19" t="s">
        <v>76</v>
      </c>
      <c r="AQ830" s="19" t="s">
        <v>76</v>
      </c>
      <c r="AR830" s="19" t="s">
        <v>94</v>
      </c>
      <c r="AS830" s="19" t="s">
        <v>55</v>
      </c>
      <c r="AT830" s="19" t="s">
        <v>347</v>
      </c>
      <c r="AU830" s="19" t="s">
        <v>132</v>
      </c>
      <c r="AV830" s="19" t="s">
        <v>63</v>
      </c>
      <c r="AW830" s="19" t="s">
        <v>63</v>
      </c>
      <c r="AX830" s="19" t="s">
        <v>63</v>
      </c>
      <c r="AY830" s="19" t="s">
        <v>64</v>
      </c>
      <c r="AZ830" s="19" t="s">
        <v>3827</v>
      </c>
      <c r="BA830" s="22">
        <v>0</v>
      </c>
      <c r="BB830" s="22"/>
      <c r="BC830" s="22"/>
      <c r="BD830" s="19" t="s">
        <v>63</v>
      </c>
      <c r="BE830" s="19" t="s">
        <v>63</v>
      </c>
      <c r="BF830" s="19" t="s">
        <v>63</v>
      </c>
      <c r="BG830" s="19" t="s">
        <v>64</v>
      </c>
      <c r="BH830" s="19" t="s">
        <v>4513</v>
      </c>
      <c r="BI830" s="22" t="s">
        <v>4513</v>
      </c>
      <c r="BJ830" s="22"/>
      <c r="BK830" s="22"/>
      <c r="BL830" s="19" t="s">
        <v>4513</v>
      </c>
      <c r="BM830" s="32" t="s">
        <v>4513</v>
      </c>
      <c r="BN830" s="22" t="s">
        <v>4513</v>
      </c>
      <c r="BO830" s="19" t="s">
        <v>3892</v>
      </c>
      <c r="BP830" s="22"/>
      <c r="BQ830" s="19" t="s">
        <v>64</v>
      </c>
      <c r="BR830" s="22"/>
      <c r="BS830" s="22"/>
      <c r="BT830" s="22"/>
      <c r="BU830" s="22"/>
      <c r="BV830" s="19"/>
      <c r="BW830" s="19" t="s">
        <v>3823</v>
      </c>
      <c r="BX830" s="22"/>
      <c r="BY830" s="95" t="str">
        <f>IFERROR(
IF(OR(AZ830="anulado",AZ830="stand by"),CONCATENATE(AZ830,": ",AT830),
IF(OR(YEAR(BA830)=2022,YEAR(BA830)=2023),CONCATENATE("Se activó en ",YEAR(BA830)),
IF(AND(OR(AZ830="En proceso",AZ830="facturando"),AND(AV830="-",BA830="")),"Por revisar",
IF(BA830="",IF(AV830="NUEVAS",CONCATENATE("Estado: ",AZ830,", ",AV830),
IF(AX830=Meses!$A$3,"Por revisar",
IF(AT830="","Sin registro","En programación Frcst."))),"En programación")))),
"Error")</f>
        <v>anulado: Desistido</v>
      </c>
      <c r="BZ830" s="14" t="str">
        <f t="shared" si="36"/>
        <v/>
      </c>
      <c r="CA830" s="95" t="str">
        <f>IF(BY830="En programación Frcst.",VLOOKUP(AX830,Meses!$A$1:$H$14,3+HLOOKUP(Cronograma!AV830,Meses!$D$1:$G$2,2,FALSE),FALSE),
IF(BY830="En programación",BA830,""))</f>
        <v/>
      </c>
      <c r="CB830" s="95" t="str">
        <f t="shared" si="37"/>
        <v/>
      </c>
      <c r="CC830" s="91" t="str">
        <f>IFERROR(
(VLOOKUP(MONTH(CA830),Meses!$B$3:$C$14,2,FALSE)-DAY(CA830))/VLOOKUP(MONTH(CA830),Meses!$B$3:$C$14,2,FALSE)*CD830,
"")</f>
        <v/>
      </c>
      <c r="CD830" s="92">
        <f t="shared" si="38"/>
        <v>10500</v>
      </c>
    </row>
    <row r="831" spans="1:82" ht="94.2" thickBot="1" x14ac:dyDescent="0.6">
      <c r="A831" s="19" t="s">
        <v>2083</v>
      </c>
      <c r="B831" s="19" t="s">
        <v>2084</v>
      </c>
      <c r="C831" s="19" t="s">
        <v>2085</v>
      </c>
      <c r="D831" s="41" t="s">
        <v>936</v>
      </c>
      <c r="E831" s="21">
        <v>45161</v>
      </c>
      <c r="F831" s="21">
        <v>45202</v>
      </c>
      <c r="G831" s="21">
        <v>45209</v>
      </c>
      <c r="H831" s="21">
        <v>45217</v>
      </c>
      <c r="I831" s="22"/>
      <c r="J831" s="22"/>
      <c r="K831" s="22">
        <v>0</v>
      </c>
      <c r="L831" s="50"/>
      <c r="M831" s="22"/>
      <c r="N831" s="22"/>
      <c r="O831" s="19" t="s">
        <v>199</v>
      </c>
      <c r="P831" s="19" t="s">
        <v>199</v>
      </c>
      <c r="Q831" s="49" t="s">
        <v>55</v>
      </c>
      <c r="R831" s="49">
        <v>8880</v>
      </c>
      <c r="S831" s="25" t="s">
        <v>145</v>
      </c>
      <c r="T831" s="25" t="s">
        <v>145</v>
      </c>
      <c r="U831" s="19" t="e">
        <v>#NAME?</v>
      </c>
      <c r="V831" s="22"/>
      <c r="W831" s="22"/>
      <c r="X831" s="50">
        <v>0</v>
      </c>
      <c r="Y831" s="23">
        <v>7</v>
      </c>
      <c r="Z831" s="22">
        <v>0</v>
      </c>
      <c r="AA831" s="22">
        <v>0</v>
      </c>
      <c r="AB831" s="22">
        <v>0</v>
      </c>
      <c r="AC831" s="22">
        <v>0</v>
      </c>
      <c r="AD831" s="50">
        <v>0</v>
      </c>
      <c r="AE831" s="22">
        <v>0</v>
      </c>
      <c r="AF831" s="19" t="s">
        <v>58</v>
      </c>
      <c r="AG831" s="22">
        <v>0</v>
      </c>
      <c r="AH831" s="22">
        <v>0</v>
      </c>
      <c r="AI831" s="19">
        <v>-45161</v>
      </c>
      <c r="AJ831" s="19">
        <v>8</v>
      </c>
      <c r="AK831" s="19">
        <v>-45217</v>
      </c>
      <c r="AL831" s="19" t="s">
        <v>15</v>
      </c>
      <c r="AM831" s="22">
        <v>0</v>
      </c>
      <c r="AN831" s="22" t="s">
        <v>4513</v>
      </c>
      <c r="AO831" s="22"/>
      <c r="AP831" s="19" t="s">
        <v>201</v>
      </c>
      <c r="AQ831" s="19" t="s">
        <v>140</v>
      </c>
      <c r="AR831" s="19" t="s">
        <v>94</v>
      </c>
      <c r="AS831" s="19" t="s">
        <v>55</v>
      </c>
      <c r="AT831" s="19" t="s">
        <v>937</v>
      </c>
      <c r="AU831" s="19" t="s">
        <v>132</v>
      </c>
      <c r="AV831" s="25" t="s">
        <v>679</v>
      </c>
      <c r="AW831" s="25" t="s">
        <v>3130</v>
      </c>
      <c r="AX831" s="25" t="s">
        <v>1557</v>
      </c>
      <c r="AY831" s="25" t="s">
        <v>55</v>
      </c>
      <c r="AZ831" s="25" t="s">
        <v>3830</v>
      </c>
      <c r="BA831" s="27">
        <v>0</v>
      </c>
      <c r="BB831" s="27"/>
      <c r="BC831" s="27"/>
      <c r="BD831" s="25" t="s">
        <v>653</v>
      </c>
      <c r="BE831" s="25" t="s">
        <v>651</v>
      </c>
      <c r="BF831" s="25" t="s">
        <v>652</v>
      </c>
      <c r="BG831" s="25" t="s">
        <v>55</v>
      </c>
      <c r="BH831" s="25" t="s">
        <v>4513</v>
      </c>
      <c r="BI831" s="27" t="s">
        <v>4513</v>
      </c>
      <c r="BJ831" s="27"/>
      <c r="BK831" s="27"/>
      <c r="BL831" s="25" t="s">
        <v>4513</v>
      </c>
      <c r="BM831" s="36" t="s">
        <v>4513</v>
      </c>
      <c r="BN831" s="27" t="s">
        <v>4513</v>
      </c>
      <c r="BO831" s="25" t="s">
        <v>3842</v>
      </c>
      <c r="BP831" s="27"/>
      <c r="BQ831" s="25" t="s">
        <v>64</v>
      </c>
      <c r="BR831" s="27"/>
      <c r="BS831" s="27"/>
      <c r="BT831" s="27"/>
      <c r="BU831" s="25">
        <v>161</v>
      </c>
      <c r="BV831" s="25" t="s">
        <v>4701</v>
      </c>
      <c r="BW831" s="25" t="s">
        <v>3837</v>
      </c>
      <c r="BX831" s="27"/>
      <c r="BY831" s="95" t="str">
        <f>IFERROR(
IF(OR(AZ831="anulado",AZ831="stand by"),CONCATENATE(AZ831,": ",AT831),
IF(OR(YEAR(BA831)=2022,YEAR(BA831)=2023),CONCATENATE("Se activó en ",YEAR(BA831)),
IF(AND(OR(AZ831="En proceso",AZ831="facturando"),AND(AV831="-",BA831="")),"Por revisar",
IF(BA831="",IF(AV831="NUEVAS",CONCATENATE("Estado: ",AZ831,", ",AV831),
IF(AX831=Meses!$A$3,"Por revisar",
IF(AT831="","Sin registro","En programación Frcst."))),"En programación")))),
"Error")</f>
        <v>En programación</v>
      </c>
      <c r="BZ831" s="14" t="str">
        <f t="shared" si="36"/>
        <v/>
      </c>
      <c r="CA831" s="95">
        <f>IF(BY831="En programación Frcst.",VLOOKUP(AX831,Meses!$A$1:$H$14,3+HLOOKUP(Cronograma!AV831,Meses!$D$1:$G$2,2,FALSE),FALSE),
IF(BY831="En programación",BA831,""))</f>
        <v>0</v>
      </c>
      <c r="CB831" s="95" t="str">
        <f t="shared" si="37"/>
        <v>1900/1</v>
      </c>
      <c r="CC831" s="91">
        <f>IFERROR(
(VLOOKUP(MONTH(CA831),Meses!$B$3:$C$14,2,FALSE)-DAY(CA831))/VLOOKUP(MONTH(CA831),Meses!$B$3:$C$14,2,FALSE)*CD831,
"")</f>
        <v>8880</v>
      </c>
      <c r="CD831" s="92">
        <f t="shared" si="38"/>
        <v>8880</v>
      </c>
    </row>
    <row r="832" spans="1:82" ht="78.599999999999994" thickBot="1" x14ac:dyDescent="0.6">
      <c r="A832" s="25" t="s">
        <v>2086</v>
      </c>
      <c r="B832" s="25" t="s">
        <v>2087</v>
      </c>
      <c r="C832" s="25" t="s">
        <v>2088</v>
      </c>
      <c r="D832" s="29" t="s">
        <v>2072</v>
      </c>
      <c r="E832" s="26">
        <v>45162</v>
      </c>
      <c r="F832" s="26">
        <v>45162.772175925929</v>
      </c>
      <c r="G832" s="27"/>
      <c r="H832" s="27"/>
      <c r="I832" s="22"/>
      <c r="J832" s="22"/>
      <c r="K832" s="22">
        <v>0</v>
      </c>
      <c r="L832" s="50"/>
      <c r="M832" s="22"/>
      <c r="N832" s="22"/>
      <c r="O832" s="19" t="s">
        <v>54</v>
      </c>
      <c r="P832" s="19" t="s">
        <v>54</v>
      </c>
      <c r="Q832" s="49" t="s">
        <v>55</v>
      </c>
      <c r="R832" s="49">
        <v>2200</v>
      </c>
      <c r="S832" s="25" t="s">
        <v>145</v>
      </c>
      <c r="T832" s="25" t="s">
        <v>145</v>
      </c>
      <c r="U832" s="51" t="e">
        <v>#NAME?</v>
      </c>
      <c r="V832" s="19" t="s">
        <v>80</v>
      </c>
      <c r="W832" s="19" t="s">
        <v>68</v>
      </c>
      <c r="X832" s="23">
        <v>-14</v>
      </c>
      <c r="Y832" s="23">
        <v>-7</v>
      </c>
      <c r="Z832" s="23">
        <v>-14</v>
      </c>
      <c r="AA832" s="23">
        <v>-14</v>
      </c>
      <c r="AB832" s="19" t="s">
        <v>58</v>
      </c>
      <c r="AC832" s="23">
        <v>-11</v>
      </c>
      <c r="AD832" s="49" t="s">
        <v>58</v>
      </c>
      <c r="AE832" s="23">
        <v>-9</v>
      </c>
      <c r="AF832" s="23">
        <v>-7</v>
      </c>
      <c r="AG832" s="23">
        <v>-7</v>
      </c>
      <c r="AH832" s="22">
        <v>0</v>
      </c>
      <c r="AI832" s="19">
        <v>-45162</v>
      </c>
      <c r="AJ832" s="19">
        <v>0</v>
      </c>
      <c r="AK832" s="19">
        <v>0</v>
      </c>
      <c r="AL832" s="19" t="s">
        <v>15</v>
      </c>
      <c r="AM832" s="22">
        <v>0</v>
      </c>
      <c r="AN832" s="22" t="s">
        <v>4513</v>
      </c>
      <c r="AO832" s="22"/>
      <c r="AP832" s="19" t="s">
        <v>399</v>
      </c>
      <c r="AQ832" s="19" t="s">
        <v>399</v>
      </c>
      <c r="AR832" s="19" t="s">
        <v>60</v>
      </c>
      <c r="AS832" s="19" t="s">
        <v>55</v>
      </c>
      <c r="AT832" s="19" t="s">
        <v>2073</v>
      </c>
      <c r="AU832" s="19" t="s">
        <v>62</v>
      </c>
      <c r="AV832" s="19" t="s">
        <v>679</v>
      </c>
      <c r="AW832" s="19" t="s">
        <v>3130</v>
      </c>
      <c r="AX832" s="19" t="s">
        <v>1557</v>
      </c>
      <c r="AY832" s="19" t="s">
        <v>55</v>
      </c>
      <c r="AZ832" s="19" t="s">
        <v>3830</v>
      </c>
      <c r="BA832" s="22">
        <v>0</v>
      </c>
      <c r="BB832" s="22"/>
      <c r="BC832" s="22"/>
      <c r="BD832" s="19" t="s">
        <v>2205</v>
      </c>
      <c r="BE832" s="19" t="s">
        <v>651</v>
      </c>
      <c r="BF832" s="19" t="s">
        <v>3065</v>
      </c>
      <c r="BG832" s="19" t="s">
        <v>55</v>
      </c>
      <c r="BH832" s="19" t="s">
        <v>4513</v>
      </c>
      <c r="BI832" s="22" t="s">
        <v>4513</v>
      </c>
      <c r="BJ832" s="22"/>
      <c r="BK832" s="22"/>
      <c r="BL832" s="19" t="s">
        <v>4513</v>
      </c>
      <c r="BM832" s="32" t="s">
        <v>4513</v>
      </c>
      <c r="BN832" s="22" t="s">
        <v>4513</v>
      </c>
      <c r="BO832" s="19" t="s">
        <v>3873</v>
      </c>
      <c r="BP832" s="54" t="s">
        <v>3893</v>
      </c>
      <c r="BQ832" s="19" t="s">
        <v>64</v>
      </c>
      <c r="BR832" s="22"/>
      <c r="BS832" s="22"/>
      <c r="BT832" s="22"/>
      <c r="BU832" s="37">
        <v>160</v>
      </c>
      <c r="BV832" s="19" t="s">
        <v>4694</v>
      </c>
      <c r="BW832" s="19" t="s">
        <v>3839</v>
      </c>
      <c r="BX832" s="22"/>
      <c r="BY832" s="95" t="str">
        <f>IFERROR(
IF(OR(AZ832="anulado",AZ832="stand by"),CONCATENATE(AZ832,": ",AT832),
IF(OR(YEAR(BA832)=2022,YEAR(BA832)=2023),CONCATENATE("Se activó en ",YEAR(BA832)),
IF(AND(OR(AZ832="En proceso",AZ832="facturando"),AND(AV832="-",BA832="")),"Por revisar",
IF(BA832="",IF(AV832="NUEVAS",CONCATENATE("Estado: ",AZ832,", ",AV832),
IF(AX832=Meses!$A$3,"Por revisar",
IF(AT832="","Sin registro","En programación Frcst."))),"En programación")))),
"Error")</f>
        <v>En programación</v>
      </c>
      <c r="BZ832" s="14" t="str">
        <f t="shared" si="36"/>
        <v/>
      </c>
      <c r="CA832" s="95">
        <f>IF(BY832="En programación Frcst.",VLOOKUP(AX832,Meses!$A$1:$H$14,3+HLOOKUP(Cronograma!AV832,Meses!$D$1:$G$2,2,FALSE),FALSE),
IF(BY832="En programación",BA832,""))</f>
        <v>0</v>
      </c>
      <c r="CB832" s="95" t="str">
        <f t="shared" si="37"/>
        <v>1900/1</v>
      </c>
      <c r="CC832" s="91">
        <f>IFERROR(
(VLOOKUP(MONTH(CA832),Meses!$B$3:$C$14,2,FALSE)-DAY(CA832))/VLOOKUP(MONTH(CA832),Meses!$B$3:$C$14,2,FALSE)*CD832,
"")</f>
        <v>2200</v>
      </c>
      <c r="CD832" s="92">
        <f t="shared" si="38"/>
        <v>2200</v>
      </c>
    </row>
    <row r="833" spans="1:82" ht="31.8" thickBot="1" x14ac:dyDescent="0.6">
      <c r="A833" s="19" t="s">
        <v>2089</v>
      </c>
      <c r="B833" s="19" t="s">
        <v>2090</v>
      </c>
      <c r="C833" s="19" t="s">
        <v>2091</v>
      </c>
      <c r="D833" s="19" t="s">
        <v>144</v>
      </c>
      <c r="E833" s="21">
        <v>45163</v>
      </c>
      <c r="F833" s="21">
        <v>45188</v>
      </c>
      <c r="G833" s="22"/>
      <c r="H833" s="22"/>
      <c r="I833" s="22"/>
      <c r="J833" s="22"/>
      <c r="K833" s="22">
        <v>0</v>
      </c>
      <c r="L833" s="50"/>
      <c r="M833" s="22"/>
      <c r="N833" s="22"/>
      <c r="O833" s="19" t="s">
        <v>692</v>
      </c>
      <c r="P833" s="19" t="s">
        <v>692</v>
      </c>
      <c r="Q833" s="49" t="s">
        <v>55</v>
      </c>
      <c r="R833" s="49">
        <v>5001</v>
      </c>
      <c r="S833" s="25" t="s">
        <v>145</v>
      </c>
      <c r="T833" s="25" t="s">
        <v>145</v>
      </c>
      <c r="U833" s="51" t="e">
        <v>#NAME?</v>
      </c>
      <c r="V833" s="22"/>
      <c r="W833" s="22"/>
      <c r="X833" s="50">
        <v>0</v>
      </c>
      <c r="Y833" s="23">
        <v>7</v>
      </c>
      <c r="Z833" s="22">
        <v>0</v>
      </c>
      <c r="AA833" s="22">
        <v>0</v>
      </c>
      <c r="AB833" s="22">
        <v>0</v>
      </c>
      <c r="AC833" s="22">
        <v>0</v>
      </c>
      <c r="AD833" s="50">
        <v>0</v>
      </c>
      <c r="AE833" s="22">
        <v>0</v>
      </c>
      <c r="AF833" s="19" t="s">
        <v>58</v>
      </c>
      <c r="AG833" s="22">
        <v>0</v>
      </c>
      <c r="AH833" s="22">
        <v>0</v>
      </c>
      <c r="AI833" s="19">
        <v>-45163</v>
      </c>
      <c r="AJ833" s="19">
        <v>0</v>
      </c>
      <c r="AK833" s="19">
        <v>0</v>
      </c>
      <c r="AL833" s="19" t="s">
        <v>15</v>
      </c>
      <c r="AM833" s="22">
        <v>0</v>
      </c>
      <c r="AN833" s="22" t="s">
        <v>4513</v>
      </c>
      <c r="AO833" s="22"/>
      <c r="AP833" s="19" t="s">
        <v>693</v>
      </c>
      <c r="AQ833" s="19" t="s">
        <v>451</v>
      </c>
      <c r="AR833" s="19" t="s">
        <v>60</v>
      </c>
      <c r="AS833" s="19" t="s">
        <v>55</v>
      </c>
      <c r="AT833" s="19" t="s">
        <v>146</v>
      </c>
      <c r="AU833" s="19" t="s">
        <v>132</v>
      </c>
      <c r="AV833" s="19" t="s">
        <v>63</v>
      </c>
      <c r="AW833" s="19" t="s">
        <v>63</v>
      </c>
      <c r="AX833" s="19" t="s">
        <v>63</v>
      </c>
      <c r="AY833" s="19" t="s">
        <v>64</v>
      </c>
      <c r="AZ833" s="19" t="s">
        <v>3825</v>
      </c>
      <c r="BA833" s="22">
        <v>0</v>
      </c>
      <c r="BB833" s="22"/>
      <c r="BC833" s="22"/>
      <c r="BD833" s="19" t="s">
        <v>653</v>
      </c>
      <c r="BE833" s="19" t="s">
        <v>679</v>
      </c>
      <c r="BF833" s="19" t="s">
        <v>680</v>
      </c>
      <c r="BG833" s="19" t="s">
        <v>55</v>
      </c>
      <c r="BH833" s="19" t="s">
        <v>4513</v>
      </c>
      <c r="BI833" s="22" t="s">
        <v>4513</v>
      </c>
      <c r="BJ833" s="22"/>
      <c r="BK833" s="22"/>
      <c r="BL833" s="19" t="s">
        <v>4513</v>
      </c>
      <c r="BM833" s="32" t="s">
        <v>4513</v>
      </c>
      <c r="BN833" s="22" t="s">
        <v>4513</v>
      </c>
      <c r="BO833" s="19" t="s">
        <v>3894</v>
      </c>
      <c r="BP833" s="22"/>
      <c r="BQ833" s="19" t="s">
        <v>55</v>
      </c>
      <c r="BR833" s="19" t="s">
        <v>3895</v>
      </c>
      <c r="BS833" s="22"/>
      <c r="BT833" s="22"/>
      <c r="BU833" s="19">
        <v>159</v>
      </c>
      <c r="BV833" s="19"/>
      <c r="BW833" s="19" t="s">
        <v>3823</v>
      </c>
      <c r="BX833" s="22"/>
      <c r="BY833" s="95" t="str">
        <f>IFERROR(
IF(OR(AZ833="anulado",AZ833="stand by"),CONCATENATE(AZ833,": ",AT833),
IF(OR(YEAR(BA833)=2022,YEAR(BA833)=2023),CONCATENATE("Se activó en ",YEAR(BA833)),
IF(AND(OR(AZ833="En proceso",AZ833="facturando"),AND(AV833="-",BA833="")),"Por revisar",
IF(BA833="",IF(AV833="NUEVAS",CONCATENATE("Estado: ",AZ833,", ",AV833),
IF(AX833=Meses!$A$3,"Por revisar",
IF(AT833="","Sin registro","En programación Frcst."))),"En programación")))),
"Error")</f>
        <v>stand by: Devolver Sales</v>
      </c>
      <c r="BZ833" s="14" t="str">
        <f t="shared" si="36"/>
        <v/>
      </c>
      <c r="CA833" s="95" t="str">
        <f>IF(BY833="En programación Frcst.",VLOOKUP(AX833,Meses!$A$1:$H$14,3+HLOOKUP(Cronograma!AV833,Meses!$D$1:$G$2,2,FALSE),FALSE),
IF(BY833="En programación",BA833,""))</f>
        <v/>
      </c>
      <c r="CB833" s="95" t="str">
        <f t="shared" si="37"/>
        <v/>
      </c>
      <c r="CC833" s="91" t="str">
        <f>IFERROR(
(VLOOKUP(MONTH(CA833),Meses!$B$3:$C$14,2,FALSE)-DAY(CA833))/VLOOKUP(MONTH(CA833),Meses!$B$3:$C$14,2,FALSE)*CD833,
"")</f>
        <v/>
      </c>
      <c r="CD833" s="92">
        <f t="shared" si="38"/>
        <v>5001</v>
      </c>
    </row>
    <row r="834" spans="1:82" ht="63" thickBot="1" x14ac:dyDescent="0.6">
      <c r="A834" s="25" t="s">
        <v>2089</v>
      </c>
      <c r="B834" s="25" t="s">
        <v>2092</v>
      </c>
      <c r="C834" s="25" t="s">
        <v>2093</v>
      </c>
      <c r="D834" s="25" t="s">
        <v>144</v>
      </c>
      <c r="E834" s="26">
        <v>45163</v>
      </c>
      <c r="F834" s="26">
        <v>45188</v>
      </c>
      <c r="G834" s="27"/>
      <c r="H834" s="27"/>
      <c r="I834" s="22"/>
      <c r="J834" s="22"/>
      <c r="K834" s="22">
        <v>0</v>
      </c>
      <c r="L834" s="50"/>
      <c r="M834" s="22"/>
      <c r="N834" s="22"/>
      <c r="O834" s="19" t="s">
        <v>669</v>
      </c>
      <c r="P834" s="19" t="s">
        <v>669</v>
      </c>
      <c r="Q834" s="49" t="s">
        <v>55</v>
      </c>
      <c r="R834" s="49">
        <v>5336</v>
      </c>
      <c r="S834" s="25" t="s">
        <v>145</v>
      </c>
      <c r="T834" s="25" t="s">
        <v>145</v>
      </c>
      <c r="U834" s="51" t="e">
        <v>#NAME?</v>
      </c>
      <c r="V834" s="19" t="s">
        <v>80</v>
      </c>
      <c r="W834" s="19" t="s">
        <v>129</v>
      </c>
      <c r="X834" s="23">
        <v>-9</v>
      </c>
      <c r="Y834" s="23">
        <v>-2</v>
      </c>
      <c r="Z834" s="23">
        <v>-9</v>
      </c>
      <c r="AA834" s="23">
        <v>-9</v>
      </c>
      <c r="AB834" s="19" t="s">
        <v>58</v>
      </c>
      <c r="AC834" s="23">
        <v>-6</v>
      </c>
      <c r="AD834" s="49" t="s">
        <v>58</v>
      </c>
      <c r="AE834" s="23">
        <v>-4</v>
      </c>
      <c r="AF834" s="19" t="s">
        <v>58</v>
      </c>
      <c r="AG834" s="23">
        <v>-4</v>
      </c>
      <c r="AH834" s="22">
        <v>0</v>
      </c>
      <c r="AI834" s="19">
        <v>-45163</v>
      </c>
      <c r="AJ834" s="19">
        <v>0</v>
      </c>
      <c r="AK834" s="19">
        <v>0</v>
      </c>
      <c r="AL834" s="19" t="s">
        <v>15</v>
      </c>
      <c r="AM834" s="22">
        <v>0</v>
      </c>
      <c r="AN834" s="22" t="s">
        <v>4513</v>
      </c>
      <c r="AO834" s="22"/>
      <c r="AP834" s="19" t="s">
        <v>670</v>
      </c>
      <c r="AQ834" s="19" t="s">
        <v>451</v>
      </c>
      <c r="AR834" s="19" t="s">
        <v>60</v>
      </c>
      <c r="AS834" s="19" t="s">
        <v>55</v>
      </c>
      <c r="AT834" s="19" t="s">
        <v>146</v>
      </c>
      <c r="AU834" s="19" t="s">
        <v>132</v>
      </c>
      <c r="AV834" s="19" t="s">
        <v>63</v>
      </c>
      <c r="AW834" s="19" t="s">
        <v>63</v>
      </c>
      <c r="AX834" s="19" t="s">
        <v>63</v>
      </c>
      <c r="AY834" s="19" t="s">
        <v>64</v>
      </c>
      <c r="AZ834" s="19" t="s">
        <v>3825</v>
      </c>
      <c r="BA834" s="22">
        <v>0</v>
      </c>
      <c r="BB834" s="22"/>
      <c r="BC834" s="22"/>
      <c r="BD834" s="19" t="s">
        <v>653</v>
      </c>
      <c r="BE834" s="19" t="s">
        <v>679</v>
      </c>
      <c r="BF834" s="19" t="s">
        <v>680</v>
      </c>
      <c r="BG834" s="19" t="s">
        <v>55</v>
      </c>
      <c r="BH834" s="19" t="s">
        <v>4513</v>
      </c>
      <c r="BI834" s="22" t="s">
        <v>4513</v>
      </c>
      <c r="BJ834" s="22"/>
      <c r="BK834" s="22"/>
      <c r="BL834" s="19" t="s">
        <v>4513</v>
      </c>
      <c r="BM834" s="32" t="s">
        <v>4513</v>
      </c>
      <c r="BN834" s="22" t="s">
        <v>4513</v>
      </c>
      <c r="BO834" s="19" t="s">
        <v>3894</v>
      </c>
      <c r="BP834" s="22"/>
      <c r="BQ834" s="19" t="s">
        <v>55</v>
      </c>
      <c r="BR834" s="19" t="s">
        <v>3895</v>
      </c>
      <c r="BS834" s="22"/>
      <c r="BT834" s="22"/>
      <c r="BU834" s="19">
        <v>159</v>
      </c>
      <c r="BV834" s="19"/>
      <c r="BW834" s="19" t="s">
        <v>3823</v>
      </c>
      <c r="BX834" s="22"/>
      <c r="BY834" s="95" t="str">
        <f>IFERROR(
IF(OR(AZ834="anulado",AZ834="stand by"),CONCATENATE(AZ834,": ",AT834),
IF(OR(YEAR(BA834)=2022,YEAR(BA834)=2023),CONCATENATE("Se activó en ",YEAR(BA834)),
IF(AND(OR(AZ834="En proceso",AZ834="facturando"),AND(AV834="-",BA834="")),"Por revisar",
IF(BA834="",IF(AV834="NUEVAS",CONCATENATE("Estado: ",AZ834,", ",AV834),
IF(AX834=Meses!$A$3,"Por revisar",
IF(AT834="","Sin registro","En programación Frcst."))),"En programación")))),
"Error")</f>
        <v>stand by: Devolver Sales</v>
      </c>
      <c r="BZ834" s="14" t="str">
        <f t="shared" si="36"/>
        <v/>
      </c>
      <c r="CA834" s="95" t="str">
        <f>IF(BY834="En programación Frcst.",VLOOKUP(AX834,Meses!$A$1:$H$14,3+HLOOKUP(Cronograma!AV834,Meses!$D$1:$G$2,2,FALSE),FALSE),
IF(BY834="En programación",BA834,""))</f>
        <v/>
      </c>
      <c r="CB834" s="95" t="str">
        <f t="shared" si="37"/>
        <v/>
      </c>
      <c r="CC834" s="91" t="str">
        <f>IFERROR(
(VLOOKUP(MONTH(CA834),Meses!$B$3:$C$14,2,FALSE)-DAY(CA834))/VLOOKUP(MONTH(CA834),Meses!$B$3:$C$14,2,FALSE)*CD834,
"")</f>
        <v/>
      </c>
      <c r="CD834" s="92">
        <f t="shared" si="38"/>
        <v>5336</v>
      </c>
    </row>
    <row r="835" spans="1:82" ht="31.8" thickBot="1" x14ac:dyDescent="0.6">
      <c r="A835" s="19" t="s">
        <v>2089</v>
      </c>
      <c r="B835" s="19" t="s">
        <v>2094</v>
      </c>
      <c r="C835" s="19" t="s">
        <v>2095</v>
      </c>
      <c r="D835" s="19" t="s">
        <v>144</v>
      </c>
      <c r="E835" s="21">
        <v>45163</v>
      </c>
      <c r="F835" s="21">
        <v>45188</v>
      </c>
      <c r="G835" s="22"/>
      <c r="H835" s="22"/>
      <c r="I835" s="22"/>
      <c r="J835" s="22"/>
      <c r="K835" s="22">
        <v>0</v>
      </c>
      <c r="L835" s="50"/>
      <c r="M835" s="22"/>
      <c r="N835" s="22"/>
      <c r="O835" s="19" t="s">
        <v>135</v>
      </c>
      <c r="P835" s="19" t="s">
        <v>135</v>
      </c>
      <c r="Q835" s="49" t="s">
        <v>55</v>
      </c>
      <c r="R835" s="49">
        <v>7400</v>
      </c>
      <c r="S835" s="25" t="s">
        <v>145</v>
      </c>
      <c r="T835" s="25" t="s">
        <v>145</v>
      </c>
      <c r="U835" s="51" t="e">
        <v>#NAME?</v>
      </c>
      <c r="V835" s="19" t="s">
        <v>56</v>
      </c>
      <c r="W835" s="19" t="s">
        <v>57</v>
      </c>
      <c r="X835" s="50">
        <v>0</v>
      </c>
      <c r="Y835" s="23">
        <v>7</v>
      </c>
      <c r="Z835" s="22">
        <v>0</v>
      </c>
      <c r="AA835" s="22">
        <v>0</v>
      </c>
      <c r="AB835" s="22">
        <v>0</v>
      </c>
      <c r="AC835" s="22">
        <v>0</v>
      </c>
      <c r="AD835" s="50">
        <v>0</v>
      </c>
      <c r="AE835" s="22">
        <v>0</v>
      </c>
      <c r="AF835" s="19" t="s">
        <v>58</v>
      </c>
      <c r="AG835" s="22">
        <v>0</v>
      </c>
      <c r="AH835" s="22">
        <v>0</v>
      </c>
      <c r="AI835" s="19">
        <v>-45163</v>
      </c>
      <c r="AJ835" s="19">
        <v>0</v>
      </c>
      <c r="AK835" s="19">
        <v>0</v>
      </c>
      <c r="AL835" s="19" t="s">
        <v>15</v>
      </c>
      <c r="AM835" s="22">
        <v>0</v>
      </c>
      <c r="AN835" s="22" t="s">
        <v>4513</v>
      </c>
      <c r="AO835" s="22"/>
      <c r="AP835" s="19" t="s">
        <v>139</v>
      </c>
      <c r="AQ835" s="19" t="s">
        <v>140</v>
      </c>
      <c r="AR835" s="19" t="s">
        <v>60</v>
      </c>
      <c r="AS835" s="19" t="s">
        <v>55</v>
      </c>
      <c r="AT835" s="19" t="s">
        <v>146</v>
      </c>
      <c r="AU835" s="19" t="s">
        <v>132</v>
      </c>
      <c r="AV835" s="19" t="s">
        <v>63</v>
      </c>
      <c r="AW835" s="19" t="s">
        <v>63</v>
      </c>
      <c r="AX835" s="19" t="s">
        <v>63</v>
      </c>
      <c r="AY835" s="19" t="s">
        <v>64</v>
      </c>
      <c r="AZ835" s="19" t="s">
        <v>3825</v>
      </c>
      <c r="BA835" s="22">
        <v>0</v>
      </c>
      <c r="BB835" s="22"/>
      <c r="BC835" s="22"/>
      <c r="BD835" s="19" t="s">
        <v>653</v>
      </c>
      <c r="BE835" s="19" t="s">
        <v>679</v>
      </c>
      <c r="BF835" s="19" t="s">
        <v>680</v>
      </c>
      <c r="BG835" s="19" t="s">
        <v>55</v>
      </c>
      <c r="BH835" s="19" t="s">
        <v>4513</v>
      </c>
      <c r="BI835" s="22" t="s">
        <v>4513</v>
      </c>
      <c r="BJ835" s="22"/>
      <c r="BK835" s="22"/>
      <c r="BL835" s="19" t="s">
        <v>4513</v>
      </c>
      <c r="BM835" s="32" t="s">
        <v>4513</v>
      </c>
      <c r="BN835" s="22" t="s">
        <v>4513</v>
      </c>
      <c r="BO835" s="19" t="s">
        <v>3894</v>
      </c>
      <c r="BP835" s="22"/>
      <c r="BQ835" s="19" t="s">
        <v>55</v>
      </c>
      <c r="BR835" s="19" t="s">
        <v>3895</v>
      </c>
      <c r="BS835" s="22"/>
      <c r="BT835" s="22"/>
      <c r="BU835" s="19">
        <v>159</v>
      </c>
      <c r="BV835" s="19"/>
      <c r="BW835" s="19" t="s">
        <v>3823</v>
      </c>
      <c r="BX835" s="22"/>
      <c r="BY835" s="95" t="str">
        <f>IFERROR(
IF(OR(AZ835="anulado",AZ835="stand by"),CONCATENATE(AZ835,": ",AT835),
IF(OR(YEAR(BA835)=2022,YEAR(BA835)=2023),CONCATENATE("Se activó en ",YEAR(BA835)),
IF(AND(OR(AZ835="En proceso",AZ835="facturando"),AND(AV835="-",BA835="")),"Por revisar",
IF(BA835="",IF(AV835="NUEVAS",CONCATENATE("Estado: ",AZ835,", ",AV835),
IF(AX835=Meses!$A$3,"Por revisar",
IF(AT835="","Sin registro","En programación Frcst."))),"En programación")))),
"Error")</f>
        <v>stand by: Devolver Sales</v>
      </c>
      <c r="BZ835" s="14" t="str">
        <f t="shared" ref="BZ835:BZ898" si="39">IF(BY835="Por revisar",CONCATENATE("programación de act. ",AY835,", estado: ",AZ835,", Comercializador: ",O835,", Etapa: ",AT835),"")</f>
        <v/>
      </c>
      <c r="CA835" s="95" t="str">
        <f>IF(BY835="En programación Frcst.",VLOOKUP(AX835,Meses!$A$1:$H$14,3+HLOOKUP(Cronograma!AV835,Meses!$D$1:$G$2,2,FALSE),FALSE),
IF(BY835="En programación",BA835,""))</f>
        <v/>
      </c>
      <c r="CB835" s="95" t="str">
        <f t="shared" ref="CB835:CB898" si="40">IFERROR(CONCATENATE(YEAR(CA835),"/",MONTH(CA835)),"")</f>
        <v/>
      </c>
      <c r="CC835" s="91" t="str">
        <f>IFERROR(
(VLOOKUP(MONTH(CA835),Meses!$B$3:$C$14,2,FALSE)-DAY(CA835))/VLOOKUP(MONTH(CA835),Meses!$B$3:$C$14,2,FALSE)*CD835,
"")</f>
        <v/>
      </c>
      <c r="CD835" s="92">
        <f t="shared" ref="CD835:CD898" si="41">R835</f>
        <v>7400</v>
      </c>
    </row>
    <row r="836" spans="1:82" ht="31.8" thickBot="1" x14ac:dyDescent="0.6">
      <c r="A836" s="25" t="s">
        <v>2089</v>
      </c>
      <c r="B836" s="25" t="s">
        <v>2096</v>
      </c>
      <c r="C836" s="25" t="s">
        <v>2097</v>
      </c>
      <c r="D836" s="25" t="s">
        <v>144</v>
      </c>
      <c r="E836" s="26">
        <v>45163</v>
      </c>
      <c r="F836" s="26">
        <v>45188</v>
      </c>
      <c r="G836" s="27"/>
      <c r="H836" s="27"/>
      <c r="I836" s="22"/>
      <c r="J836" s="22"/>
      <c r="K836" s="22">
        <v>0</v>
      </c>
      <c r="L836" s="50"/>
      <c r="M836" s="22"/>
      <c r="N836" s="22"/>
      <c r="O836" s="19" t="s">
        <v>673</v>
      </c>
      <c r="P836" s="19" t="s">
        <v>673</v>
      </c>
      <c r="Q836" s="49" t="s">
        <v>55</v>
      </c>
      <c r="R836" s="49">
        <v>3080</v>
      </c>
      <c r="S836" s="25" t="s">
        <v>145</v>
      </c>
      <c r="T836" s="25" t="s">
        <v>145</v>
      </c>
      <c r="U836" s="51" t="e">
        <v>#NAME?</v>
      </c>
      <c r="V836" s="22"/>
      <c r="W836" s="22"/>
      <c r="X836" s="50">
        <v>0</v>
      </c>
      <c r="Y836" s="23">
        <v>7</v>
      </c>
      <c r="Z836" s="22">
        <v>0</v>
      </c>
      <c r="AA836" s="22">
        <v>0</v>
      </c>
      <c r="AB836" s="22">
        <v>0</v>
      </c>
      <c r="AC836" s="22">
        <v>0</v>
      </c>
      <c r="AD836" s="50">
        <v>0</v>
      </c>
      <c r="AE836" s="22">
        <v>0</v>
      </c>
      <c r="AF836" s="19" t="s">
        <v>58</v>
      </c>
      <c r="AG836" s="22">
        <v>0</v>
      </c>
      <c r="AH836" s="22">
        <v>0</v>
      </c>
      <c r="AI836" s="19">
        <v>-45163</v>
      </c>
      <c r="AJ836" s="19">
        <v>0</v>
      </c>
      <c r="AK836" s="19">
        <v>0</v>
      </c>
      <c r="AL836" s="19" t="s">
        <v>15</v>
      </c>
      <c r="AM836" s="22">
        <v>0</v>
      </c>
      <c r="AN836" s="22" t="s">
        <v>4513</v>
      </c>
      <c r="AO836" s="22"/>
      <c r="AP836" s="19" t="s">
        <v>82</v>
      </c>
      <c r="AQ836" s="19" t="s">
        <v>82</v>
      </c>
      <c r="AR836" s="19" t="s">
        <v>60</v>
      </c>
      <c r="AS836" s="19" t="s">
        <v>55</v>
      </c>
      <c r="AT836" s="19" t="s">
        <v>146</v>
      </c>
      <c r="AU836" s="19" t="s">
        <v>62</v>
      </c>
      <c r="AV836" s="19" t="s">
        <v>63</v>
      </c>
      <c r="AW836" s="19" t="s">
        <v>63</v>
      </c>
      <c r="AX836" s="19" t="s">
        <v>63</v>
      </c>
      <c r="AY836" s="19" t="s">
        <v>64</v>
      </c>
      <c r="AZ836" s="19" t="s">
        <v>3825</v>
      </c>
      <c r="BA836" s="22">
        <v>0</v>
      </c>
      <c r="BB836" s="22"/>
      <c r="BC836" s="22"/>
      <c r="BD836" s="19" t="s">
        <v>653</v>
      </c>
      <c r="BE836" s="19" t="s">
        <v>679</v>
      </c>
      <c r="BF836" s="19" t="s">
        <v>680</v>
      </c>
      <c r="BG836" s="19" t="s">
        <v>55</v>
      </c>
      <c r="BH836" s="19" t="s">
        <v>4513</v>
      </c>
      <c r="BI836" s="22" t="s">
        <v>4513</v>
      </c>
      <c r="BJ836" s="22"/>
      <c r="BK836" s="22"/>
      <c r="BL836" s="19" t="s">
        <v>4513</v>
      </c>
      <c r="BM836" s="32" t="s">
        <v>4513</v>
      </c>
      <c r="BN836" s="22" t="s">
        <v>4513</v>
      </c>
      <c r="BO836" s="19" t="s">
        <v>3894</v>
      </c>
      <c r="BP836" s="22"/>
      <c r="BQ836" s="19" t="s">
        <v>55</v>
      </c>
      <c r="BR836" s="19" t="s">
        <v>3895</v>
      </c>
      <c r="BS836" s="22"/>
      <c r="BT836" s="22"/>
      <c r="BU836" s="19">
        <v>159</v>
      </c>
      <c r="BV836" s="19"/>
      <c r="BW836" s="19" t="s">
        <v>3823</v>
      </c>
      <c r="BX836" s="22"/>
      <c r="BY836" s="95" t="str">
        <f>IFERROR(
IF(OR(AZ836="anulado",AZ836="stand by"),CONCATENATE(AZ836,": ",AT836),
IF(OR(YEAR(BA836)=2022,YEAR(BA836)=2023),CONCATENATE("Se activó en ",YEAR(BA836)),
IF(AND(OR(AZ836="En proceso",AZ836="facturando"),AND(AV836="-",BA836="")),"Por revisar",
IF(BA836="",IF(AV836="NUEVAS",CONCATENATE("Estado: ",AZ836,", ",AV836),
IF(AX836=Meses!$A$3,"Por revisar",
IF(AT836="","Sin registro","En programación Frcst."))),"En programación")))),
"Error")</f>
        <v>stand by: Devolver Sales</v>
      </c>
      <c r="BZ836" s="14" t="str">
        <f t="shared" si="39"/>
        <v/>
      </c>
      <c r="CA836" s="95" t="str">
        <f>IF(BY836="En programación Frcst.",VLOOKUP(AX836,Meses!$A$1:$H$14,3+HLOOKUP(Cronograma!AV836,Meses!$D$1:$G$2,2,FALSE),FALSE),
IF(BY836="En programación",BA836,""))</f>
        <v/>
      </c>
      <c r="CB836" s="95" t="str">
        <f t="shared" si="40"/>
        <v/>
      </c>
      <c r="CC836" s="91" t="str">
        <f>IFERROR(
(VLOOKUP(MONTH(CA836),Meses!$B$3:$C$14,2,FALSE)-DAY(CA836))/VLOOKUP(MONTH(CA836),Meses!$B$3:$C$14,2,FALSE)*CD836,
"")</f>
        <v/>
      </c>
      <c r="CD836" s="92">
        <f t="shared" si="41"/>
        <v>3080</v>
      </c>
    </row>
    <row r="837" spans="1:82" ht="63" thickBot="1" x14ac:dyDescent="0.6">
      <c r="A837" s="19" t="s">
        <v>2089</v>
      </c>
      <c r="B837" s="19" t="s">
        <v>2098</v>
      </c>
      <c r="C837" s="19" t="s">
        <v>2099</v>
      </c>
      <c r="D837" s="19" t="s">
        <v>144</v>
      </c>
      <c r="E837" s="21">
        <v>45163</v>
      </c>
      <c r="F837" s="21">
        <v>45188</v>
      </c>
      <c r="G837" s="22"/>
      <c r="H837" s="22"/>
      <c r="I837" s="22"/>
      <c r="J837" s="22"/>
      <c r="K837" s="22">
        <v>0</v>
      </c>
      <c r="L837" s="50"/>
      <c r="M837" s="22"/>
      <c r="N837" s="22"/>
      <c r="O837" s="19" t="s">
        <v>135</v>
      </c>
      <c r="P837" s="19" t="s">
        <v>135</v>
      </c>
      <c r="Q837" s="49" t="s">
        <v>55</v>
      </c>
      <c r="R837" s="49">
        <v>1890</v>
      </c>
      <c r="S837" s="25" t="s">
        <v>145</v>
      </c>
      <c r="T837" s="25" t="s">
        <v>145</v>
      </c>
      <c r="U837" s="51" t="e">
        <v>#NAME?</v>
      </c>
      <c r="V837" s="22"/>
      <c r="W837" s="22"/>
      <c r="X837" s="50">
        <v>0</v>
      </c>
      <c r="Y837" s="23">
        <v>7</v>
      </c>
      <c r="Z837" s="22">
        <v>0</v>
      </c>
      <c r="AA837" s="22">
        <v>0</v>
      </c>
      <c r="AB837" s="22">
        <v>0</v>
      </c>
      <c r="AC837" s="22">
        <v>0</v>
      </c>
      <c r="AD837" s="50">
        <v>0</v>
      </c>
      <c r="AE837" s="22">
        <v>0</v>
      </c>
      <c r="AF837" s="19" t="s">
        <v>58</v>
      </c>
      <c r="AG837" s="22">
        <v>0</v>
      </c>
      <c r="AH837" s="22">
        <v>0</v>
      </c>
      <c r="AI837" s="19">
        <v>-45163</v>
      </c>
      <c r="AJ837" s="19">
        <v>0</v>
      </c>
      <c r="AK837" s="19">
        <v>0</v>
      </c>
      <c r="AL837" s="19" t="s">
        <v>15</v>
      </c>
      <c r="AM837" s="22">
        <v>0</v>
      </c>
      <c r="AN837" s="22" t="s">
        <v>4513</v>
      </c>
      <c r="AO837" s="22"/>
      <c r="AP837" s="19" t="s">
        <v>139</v>
      </c>
      <c r="AQ837" s="19" t="s">
        <v>140</v>
      </c>
      <c r="AR837" s="19" t="s">
        <v>60</v>
      </c>
      <c r="AS837" s="19" t="s">
        <v>55</v>
      </c>
      <c r="AT837" s="19" t="s">
        <v>146</v>
      </c>
      <c r="AU837" s="19" t="s">
        <v>132</v>
      </c>
      <c r="AV837" s="19" t="s">
        <v>63</v>
      </c>
      <c r="AW837" s="19" t="s">
        <v>63</v>
      </c>
      <c r="AX837" s="19" t="s">
        <v>63</v>
      </c>
      <c r="AY837" s="19" t="s">
        <v>64</v>
      </c>
      <c r="AZ837" s="19" t="s">
        <v>3825</v>
      </c>
      <c r="BA837" s="22">
        <v>0</v>
      </c>
      <c r="BB837" s="22"/>
      <c r="BC837" s="22"/>
      <c r="BD837" s="19" t="s">
        <v>653</v>
      </c>
      <c r="BE837" s="19" t="s">
        <v>679</v>
      </c>
      <c r="BF837" s="19" t="s">
        <v>680</v>
      </c>
      <c r="BG837" s="19" t="s">
        <v>55</v>
      </c>
      <c r="BH837" s="19" t="s">
        <v>4513</v>
      </c>
      <c r="BI837" s="22" t="s">
        <v>4513</v>
      </c>
      <c r="BJ837" s="22"/>
      <c r="BK837" s="22"/>
      <c r="BL837" s="19" t="s">
        <v>4513</v>
      </c>
      <c r="BM837" s="32" t="s">
        <v>4513</v>
      </c>
      <c r="BN837" s="22" t="s">
        <v>4513</v>
      </c>
      <c r="BO837" s="19" t="s">
        <v>3894</v>
      </c>
      <c r="BP837" s="22"/>
      <c r="BQ837" s="19" t="s">
        <v>55</v>
      </c>
      <c r="BR837" s="19" t="s">
        <v>3895</v>
      </c>
      <c r="BS837" s="22"/>
      <c r="BT837" s="22"/>
      <c r="BU837" s="19">
        <v>159</v>
      </c>
      <c r="BV837" s="19"/>
      <c r="BW837" s="19" t="s">
        <v>3823</v>
      </c>
      <c r="BX837" s="22"/>
      <c r="BY837" s="95" t="str">
        <f>IFERROR(
IF(OR(AZ837="anulado",AZ837="stand by"),CONCATENATE(AZ837,": ",AT837),
IF(OR(YEAR(BA837)=2022,YEAR(BA837)=2023),CONCATENATE("Se activó en ",YEAR(BA837)),
IF(AND(OR(AZ837="En proceso",AZ837="facturando"),AND(AV837="-",BA837="")),"Por revisar",
IF(BA837="",IF(AV837="NUEVAS",CONCATENATE("Estado: ",AZ837,", ",AV837),
IF(AX837=Meses!$A$3,"Por revisar",
IF(AT837="","Sin registro","En programación Frcst."))),"En programación")))),
"Error")</f>
        <v>stand by: Devolver Sales</v>
      </c>
      <c r="BZ837" s="14" t="str">
        <f t="shared" si="39"/>
        <v/>
      </c>
      <c r="CA837" s="95" t="str">
        <f>IF(BY837="En programación Frcst.",VLOOKUP(AX837,Meses!$A$1:$H$14,3+HLOOKUP(Cronograma!AV837,Meses!$D$1:$G$2,2,FALSE),FALSE),
IF(BY837="En programación",BA837,""))</f>
        <v/>
      </c>
      <c r="CB837" s="95" t="str">
        <f t="shared" si="40"/>
        <v/>
      </c>
      <c r="CC837" s="91" t="str">
        <f>IFERROR(
(VLOOKUP(MONTH(CA837),Meses!$B$3:$C$14,2,FALSE)-DAY(CA837))/VLOOKUP(MONTH(CA837),Meses!$B$3:$C$14,2,FALSE)*CD837,
"")</f>
        <v/>
      </c>
      <c r="CD837" s="92">
        <f t="shared" si="41"/>
        <v>1890</v>
      </c>
    </row>
    <row r="838" spans="1:82" ht="47.4" thickBot="1" x14ac:dyDescent="0.6">
      <c r="A838" s="25" t="s">
        <v>2089</v>
      </c>
      <c r="B838" s="25" t="s">
        <v>2100</v>
      </c>
      <c r="C838" s="25" t="s">
        <v>2101</v>
      </c>
      <c r="D838" s="25" t="s">
        <v>144</v>
      </c>
      <c r="E838" s="26">
        <v>45163</v>
      </c>
      <c r="F838" s="26">
        <v>45188</v>
      </c>
      <c r="G838" s="27"/>
      <c r="H838" s="27"/>
      <c r="I838" s="22"/>
      <c r="J838" s="22"/>
      <c r="K838" s="22">
        <v>0</v>
      </c>
      <c r="L838" s="50"/>
      <c r="M838" s="22"/>
      <c r="N838" s="22"/>
      <c r="O838" s="19" t="s">
        <v>135</v>
      </c>
      <c r="P838" s="19" t="s">
        <v>135</v>
      </c>
      <c r="Q838" s="49" t="s">
        <v>55</v>
      </c>
      <c r="R838" s="49">
        <v>3069</v>
      </c>
      <c r="S838" s="25" t="s">
        <v>145</v>
      </c>
      <c r="T838" s="25" t="s">
        <v>145</v>
      </c>
      <c r="U838" s="51" t="e">
        <v>#NAME?</v>
      </c>
      <c r="V838" s="22"/>
      <c r="W838" s="22"/>
      <c r="X838" s="50">
        <v>0</v>
      </c>
      <c r="Y838" s="23">
        <v>7</v>
      </c>
      <c r="Z838" s="22">
        <v>0</v>
      </c>
      <c r="AA838" s="22">
        <v>0</v>
      </c>
      <c r="AB838" s="22">
        <v>0</v>
      </c>
      <c r="AC838" s="22">
        <v>0</v>
      </c>
      <c r="AD838" s="50">
        <v>0</v>
      </c>
      <c r="AE838" s="22">
        <v>0</v>
      </c>
      <c r="AF838" s="19" t="s">
        <v>58</v>
      </c>
      <c r="AG838" s="22">
        <v>0</v>
      </c>
      <c r="AH838" s="22">
        <v>0</v>
      </c>
      <c r="AI838" s="19">
        <v>-45163</v>
      </c>
      <c r="AJ838" s="19">
        <v>0</v>
      </c>
      <c r="AK838" s="19">
        <v>0</v>
      </c>
      <c r="AL838" s="19" t="s">
        <v>15</v>
      </c>
      <c r="AM838" s="22">
        <v>0</v>
      </c>
      <c r="AN838" s="22" t="s">
        <v>4513</v>
      </c>
      <c r="AO838" s="22"/>
      <c r="AP838" s="19" t="s">
        <v>139</v>
      </c>
      <c r="AQ838" s="19" t="s">
        <v>140</v>
      </c>
      <c r="AR838" s="19" t="s">
        <v>60</v>
      </c>
      <c r="AS838" s="19" t="s">
        <v>55</v>
      </c>
      <c r="AT838" s="19" t="s">
        <v>146</v>
      </c>
      <c r="AU838" s="19" t="s">
        <v>132</v>
      </c>
      <c r="AV838" s="19" t="s">
        <v>63</v>
      </c>
      <c r="AW838" s="19" t="s">
        <v>63</v>
      </c>
      <c r="AX838" s="19" t="s">
        <v>63</v>
      </c>
      <c r="AY838" s="19" t="s">
        <v>64</v>
      </c>
      <c r="AZ838" s="19" t="s">
        <v>3825</v>
      </c>
      <c r="BA838" s="22">
        <v>0</v>
      </c>
      <c r="BB838" s="22"/>
      <c r="BC838" s="22"/>
      <c r="BD838" s="19" t="s">
        <v>653</v>
      </c>
      <c r="BE838" s="19" t="s">
        <v>679</v>
      </c>
      <c r="BF838" s="19" t="s">
        <v>680</v>
      </c>
      <c r="BG838" s="19" t="s">
        <v>55</v>
      </c>
      <c r="BH838" s="19" t="s">
        <v>4513</v>
      </c>
      <c r="BI838" s="22" t="s">
        <v>4513</v>
      </c>
      <c r="BJ838" s="22"/>
      <c r="BK838" s="22"/>
      <c r="BL838" s="19" t="s">
        <v>4513</v>
      </c>
      <c r="BM838" s="32" t="s">
        <v>4513</v>
      </c>
      <c r="BN838" s="22" t="s">
        <v>4513</v>
      </c>
      <c r="BO838" s="19" t="s">
        <v>3894</v>
      </c>
      <c r="BP838" s="22"/>
      <c r="BQ838" s="19" t="s">
        <v>55</v>
      </c>
      <c r="BR838" s="19" t="s">
        <v>3895</v>
      </c>
      <c r="BS838" s="22"/>
      <c r="BT838" s="22"/>
      <c r="BU838" s="19">
        <v>159</v>
      </c>
      <c r="BV838" s="19"/>
      <c r="BW838" s="19" t="s">
        <v>3823</v>
      </c>
      <c r="BX838" s="22"/>
      <c r="BY838" s="95" t="str">
        <f>IFERROR(
IF(OR(AZ838="anulado",AZ838="stand by"),CONCATENATE(AZ838,": ",AT838),
IF(OR(YEAR(BA838)=2022,YEAR(BA838)=2023),CONCATENATE("Se activó en ",YEAR(BA838)),
IF(AND(OR(AZ838="En proceso",AZ838="facturando"),AND(AV838="-",BA838="")),"Por revisar",
IF(BA838="",IF(AV838="NUEVAS",CONCATENATE("Estado: ",AZ838,", ",AV838),
IF(AX838=Meses!$A$3,"Por revisar",
IF(AT838="","Sin registro","En programación Frcst."))),"En programación")))),
"Error")</f>
        <v>stand by: Devolver Sales</v>
      </c>
      <c r="BZ838" s="14" t="str">
        <f t="shared" si="39"/>
        <v/>
      </c>
      <c r="CA838" s="95" t="str">
        <f>IF(BY838="En programación Frcst.",VLOOKUP(AX838,Meses!$A$1:$H$14,3+HLOOKUP(Cronograma!AV838,Meses!$D$1:$G$2,2,FALSE),FALSE),
IF(BY838="En programación",BA838,""))</f>
        <v/>
      </c>
      <c r="CB838" s="95" t="str">
        <f t="shared" si="40"/>
        <v/>
      </c>
      <c r="CC838" s="91" t="str">
        <f>IFERROR(
(VLOOKUP(MONTH(CA838),Meses!$B$3:$C$14,2,FALSE)-DAY(CA838))/VLOOKUP(MONTH(CA838),Meses!$B$3:$C$14,2,FALSE)*CD838,
"")</f>
        <v/>
      </c>
      <c r="CD838" s="92">
        <f t="shared" si="41"/>
        <v>3069</v>
      </c>
    </row>
    <row r="839" spans="1:82" ht="63" thickBot="1" x14ac:dyDescent="0.6">
      <c r="A839" s="19" t="s">
        <v>2089</v>
      </c>
      <c r="B839" s="19" t="s">
        <v>2102</v>
      </c>
      <c r="C839" s="19" t="s">
        <v>2103</v>
      </c>
      <c r="D839" s="19" t="s">
        <v>144</v>
      </c>
      <c r="E839" s="21">
        <v>45163</v>
      </c>
      <c r="F839" s="21">
        <v>45188</v>
      </c>
      <c r="G839" s="22"/>
      <c r="H839" s="22"/>
      <c r="I839" s="22"/>
      <c r="J839" s="22"/>
      <c r="K839" s="22">
        <v>0</v>
      </c>
      <c r="L839" s="50"/>
      <c r="M839" s="22"/>
      <c r="N839" s="22"/>
      <c r="O839" s="19" t="s">
        <v>199</v>
      </c>
      <c r="P839" s="19" t="s">
        <v>199</v>
      </c>
      <c r="Q839" s="49" t="s">
        <v>55</v>
      </c>
      <c r="R839" s="49">
        <v>3155</v>
      </c>
      <c r="S839" s="25" t="s">
        <v>145</v>
      </c>
      <c r="T839" s="25" t="s">
        <v>145</v>
      </c>
      <c r="U839" s="51" t="e">
        <v>#NAME?</v>
      </c>
      <c r="V839" s="22"/>
      <c r="W839" s="22"/>
      <c r="X839" s="50">
        <v>0</v>
      </c>
      <c r="Y839" s="23">
        <v>7</v>
      </c>
      <c r="Z839" s="22">
        <v>0</v>
      </c>
      <c r="AA839" s="22">
        <v>0</v>
      </c>
      <c r="AB839" s="22">
        <v>0</v>
      </c>
      <c r="AC839" s="22">
        <v>0</v>
      </c>
      <c r="AD839" s="50">
        <v>0</v>
      </c>
      <c r="AE839" s="22">
        <v>0</v>
      </c>
      <c r="AF839" s="19" t="s">
        <v>58</v>
      </c>
      <c r="AG839" s="22">
        <v>0</v>
      </c>
      <c r="AH839" s="22">
        <v>0</v>
      </c>
      <c r="AI839" s="19">
        <v>-45163</v>
      </c>
      <c r="AJ839" s="19">
        <v>0</v>
      </c>
      <c r="AK839" s="19">
        <v>0</v>
      </c>
      <c r="AL839" s="19" t="s">
        <v>15</v>
      </c>
      <c r="AM839" s="22">
        <v>0</v>
      </c>
      <c r="AN839" s="22" t="s">
        <v>4513</v>
      </c>
      <c r="AO839" s="22"/>
      <c r="AP839" s="19" t="s">
        <v>201</v>
      </c>
      <c r="AQ839" s="19" t="s">
        <v>140</v>
      </c>
      <c r="AR839" s="19" t="s">
        <v>60</v>
      </c>
      <c r="AS839" s="19" t="s">
        <v>55</v>
      </c>
      <c r="AT839" s="19" t="s">
        <v>146</v>
      </c>
      <c r="AU839" s="19" t="s">
        <v>132</v>
      </c>
      <c r="AV839" s="19" t="s">
        <v>63</v>
      </c>
      <c r="AW839" s="19" t="s">
        <v>63</v>
      </c>
      <c r="AX839" s="19" t="s">
        <v>63</v>
      </c>
      <c r="AY839" s="19" t="s">
        <v>64</v>
      </c>
      <c r="AZ839" s="19" t="s">
        <v>3825</v>
      </c>
      <c r="BA839" s="22">
        <v>0</v>
      </c>
      <c r="BB839" s="22"/>
      <c r="BC839" s="22"/>
      <c r="BD839" s="19" t="s">
        <v>653</v>
      </c>
      <c r="BE839" s="19" t="s">
        <v>679</v>
      </c>
      <c r="BF839" s="19" t="s">
        <v>680</v>
      </c>
      <c r="BG839" s="19" t="s">
        <v>55</v>
      </c>
      <c r="BH839" s="19" t="s">
        <v>4513</v>
      </c>
      <c r="BI839" s="22" t="s">
        <v>4513</v>
      </c>
      <c r="BJ839" s="22"/>
      <c r="BK839" s="22"/>
      <c r="BL839" s="19" t="s">
        <v>4513</v>
      </c>
      <c r="BM839" s="32" t="s">
        <v>4513</v>
      </c>
      <c r="BN839" s="22" t="s">
        <v>4513</v>
      </c>
      <c r="BO839" s="19" t="s">
        <v>3894</v>
      </c>
      <c r="BP839" s="22"/>
      <c r="BQ839" s="19" t="s">
        <v>55</v>
      </c>
      <c r="BR839" s="19" t="s">
        <v>3895</v>
      </c>
      <c r="BS839" s="22"/>
      <c r="BT839" s="22"/>
      <c r="BU839" s="19">
        <v>159</v>
      </c>
      <c r="BV839" s="19"/>
      <c r="BW839" s="19" t="s">
        <v>3823</v>
      </c>
      <c r="BX839" s="22"/>
      <c r="BY839" s="95" t="str">
        <f>IFERROR(
IF(OR(AZ839="anulado",AZ839="stand by"),CONCATENATE(AZ839,": ",AT839),
IF(OR(YEAR(BA839)=2022,YEAR(BA839)=2023),CONCATENATE("Se activó en ",YEAR(BA839)),
IF(AND(OR(AZ839="En proceso",AZ839="facturando"),AND(AV839="-",BA839="")),"Por revisar",
IF(BA839="",IF(AV839="NUEVAS",CONCATENATE("Estado: ",AZ839,", ",AV839),
IF(AX839=Meses!$A$3,"Por revisar",
IF(AT839="","Sin registro","En programación Frcst."))),"En programación")))),
"Error")</f>
        <v>stand by: Devolver Sales</v>
      </c>
      <c r="BZ839" s="14" t="str">
        <f t="shared" si="39"/>
        <v/>
      </c>
      <c r="CA839" s="95" t="str">
        <f>IF(BY839="En programación Frcst.",VLOOKUP(AX839,Meses!$A$1:$H$14,3+HLOOKUP(Cronograma!AV839,Meses!$D$1:$G$2,2,FALSE),FALSE),
IF(BY839="En programación",BA839,""))</f>
        <v/>
      </c>
      <c r="CB839" s="95" t="str">
        <f t="shared" si="40"/>
        <v/>
      </c>
      <c r="CC839" s="91" t="str">
        <f>IFERROR(
(VLOOKUP(MONTH(CA839),Meses!$B$3:$C$14,2,FALSE)-DAY(CA839))/VLOOKUP(MONTH(CA839),Meses!$B$3:$C$14,2,FALSE)*CD839,
"")</f>
        <v/>
      </c>
      <c r="CD839" s="92">
        <f t="shared" si="41"/>
        <v>3155</v>
      </c>
    </row>
    <row r="840" spans="1:82" ht="47.4" thickBot="1" x14ac:dyDescent="0.6">
      <c r="A840" s="25" t="s">
        <v>2089</v>
      </c>
      <c r="B840" s="25" t="s">
        <v>2104</v>
      </c>
      <c r="C840" s="25" t="s">
        <v>2105</v>
      </c>
      <c r="D840" s="25" t="s">
        <v>144</v>
      </c>
      <c r="E840" s="26">
        <v>45163</v>
      </c>
      <c r="F840" s="26">
        <v>45188</v>
      </c>
      <c r="G840" s="27"/>
      <c r="H840" s="27"/>
      <c r="I840" s="22"/>
      <c r="J840" s="22"/>
      <c r="K840" s="22">
        <v>0</v>
      </c>
      <c r="L840" s="50"/>
      <c r="M840" s="22"/>
      <c r="N840" s="22"/>
      <c r="O840" s="19" t="s">
        <v>199</v>
      </c>
      <c r="P840" s="19" t="s">
        <v>199</v>
      </c>
      <c r="Q840" s="49" t="s">
        <v>55</v>
      </c>
      <c r="R840" s="49">
        <v>3407</v>
      </c>
      <c r="S840" s="25" t="s">
        <v>145</v>
      </c>
      <c r="T840" s="25" t="s">
        <v>145</v>
      </c>
      <c r="U840" s="51" t="e">
        <v>#NAME?</v>
      </c>
      <c r="V840" s="22"/>
      <c r="W840" s="22"/>
      <c r="X840" s="50">
        <v>0</v>
      </c>
      <c r="Y840" s="23">
        <v>7</v>
      </c>
      <c r="Z840" s="22">
        <v>0</v>
      </c>
      <c r="AA840" s="22">
        <v>0</v>
      </c>
      <c r="AB840" s="22">
        <v>0</v>
      </c>
      <c r="AC840" s="22">
        <v>0</v>
      </c>
      <c r="AD840" s="50">
        <v>0</v>
      </c>
      <c r="AE840" s="22">
        <v>0</v>
      </c>
      <c r="AF840" s="19" t="s">
        <v>58</v>
      </c>
      <c r="AG840" s="22">
        <v>0</v>
      </c>
      <c r="AH840" s="22">
        <v>0</v>
      </c>
      <c r="AI840" s="19">
        <v>-45163</v>
      </c>
      <c r="AJ840" s="19">
        <v>0</v>
      </c>
      <c r="AK840" s="19">
        <v>0</v>
      </c>
      <c r="AL840" s="19" t="s">
        <v>15</v>
      </c>
      <c r="AM840" s="22">
        <v>0</v>
      </c>
      <c r="AN840" s="22" t="s">
        <v>4513</v>
      </c>
      <c r="AO840" s="22"/>
      <c r="AP840" s="19" t="s">
        <v>201</v>
      </c>
      <c r="AQ840" s="19" t="s">
        <v>140</v>
      </c>
      <c r="AR840" s="19" t="s">
        <v>60</v>
      </c>
      <c r="AS840" s="19" t="s">
        <v>55</v>
      </c>
      <c r="AT840" s="19" t="s">
        <v>146</v>
      </c>
      <c r="AU840" s="19" t="s">
        <v>132</v>
      </c>
      <c r="AV840" s="19" t="s">
        <v>63</v>
      </c>
      <c r="AW840" s="19" t="s">
        <v>63</v>
      </c>
      <c r="AX840" s="19" t="s">
        <v>63</v>
      </c>
      <c r="AY840" s="19" t="s">
        <v>64</v>
      </c>
      <c r="AZ840" s="19" t="s">
        <v>3825</v>
      </c>
      <c r="BA840" s="22">
        <v>0</v>
      </c>
      <c r="BB840" s="22"/>
      <c r="BC840" s="22"/>
      <c r="BD840" s="19" t="s">
        <v>653</v>
      </c>
      <c r="BE840" s="19" t="s">
        <v>679</v>
      </c>
      <c r="BF840" s="19" t="s">
        <v>680</v>
      </c>
      <c r="BG840" s="19" t="s">
        <v>55</v>
      </c>
      <c r="BH840" s="19" t="s">
        <v>4513</v>
      </c>
      <c r="BI840" s="22" t="s">
        <v>4513</v>
      </c>
      <c r="BJ840" s="22"/>
      <c r="BK840" s="22"/>
      <c r="BL840" s="19" t="s">
        <v>4513</v>
      </c>
      <c r="BM840" s="32" t="s">
        <v>4513</v>
      </c>
      <c r="BN840" s="22" t="s">
        <v>4513</v>
      </c>
      <c r="BO840" s="19" t="s">
        <v>3894</v>
      </c>
      <c r="BP840" s="22"/>
      <c r="BQ840" s="19" t="s">
        <v>55</v>
      </c>
      <c r="BR840" s="19" t="s">
        <v>3895</v>
      </c>
      <c r="BS840" s="22"/>
      <c r="BT840" s="22"/>
      <c r="BU840" s="19">
        <v>159</v>
      </c>
      <c r="BV840" s="19"/>
      <c r="BW840" s="19" t="s">
        <v>3823</v>
      </c>
      <c r="BX840" s="22"/>
      <c r="BY840" s="95" t="str">
        <f>IFERROR(
IF(OR(AZ840="anulado",AZ840="stand by"),CONCATENATE(AZ840,": ",AT840),
IF(OR(YEAR(BA840)=2022,YEAR(BA840)=2023),CONCATENATE("Se activó en ",YEAR(BA840)),
IF(AND(OR(AZ840="En proceso",AZ840="facturando"),AND(AV840="-",BA840="")),"Por revisar",
IF(BA840="",IF(AV840="NUEVAS",CONCATENATE("Estado: ",AZ840,", ",AV840),
IF(AX840=Meses!$A$3,"Por revisar",
IF(AT840="","Sin registro","En programación Frcst."))),"En programación")))),
"Error")</f>
        <v>stand by: Devolver Sales</v>
      </c>
      <c r="BZ840" s="14" t="str">
        <f t="shared" si="39"/>
        <v/>
      </c>
      <c r="CA840" s="95" t="str">
        <f>IF(BY840="En programación Frcst.",VLOOKUP(AX840,Meses!$A$1:$H$14,3+HLOOKUP(Cronograma!AV840,Meses!$D$1:$G$2,2,FALSE),FALSE),
IF(BY840="En programación",BA840,""))</f>
        <v/>
      </c>
      <c r="CB840" s="95" t="str">
        <f t="shared" si="40"/>
        <v/>
      </c>
      <c r="CC840" s="91" t="str">
        <f>IFERROR(
(VLOOKUP(MONTH(CA840),Meses!$B$3:$C$14,2,FALSE)-DAY(CA840))/VLOOKUP(MONTH(CA840),Meses!$B$3:$C$14,2,FALSE)*CD840,
"")</f>
        <v/>
      </c>
      <c r="CD840" s="92">
        <f t="shared" si="41"/>
        <v>3407</v>
      </c>
    </row>
    <row r="841" spans="1:82" ht="47.4" thickBot="1" x14ac:dyDescent="0.6">
      <c r="A841" s="19" t="s">
        <v>2089</v>
      </c>
      <c r="B841" s="19" t="s">
        <v>2106</v>
      </c>
      <c r="C841" s="19" t="s">
        <v>2107</v>
      </c>
      <c r="D841" s="19" t="s">
        <v>144</v>
      </c>
      <c r="E841" s="21">
        <v>45163</v>
      </c>
      <c r="F841" s="21">
        <v>45188</v>
      </c>
      <c r="G841" s="22"/>
      <c r="H841" s="22"/>
      <c r="I841" s="22"/>
      <c r="J841" s="22"/>
      <c r="K841" s="22">
        <v>0</v>
      </c>
      <c r="L841" s="50"/>
      <c r="M841" s="22"/>
      <c r="N841" s="22"/>
      <c r="O841" s="19" t="s">
        <v>199</v>
      </c>
      <c r="P841" s="19" t="s">
        <v>199</v>
      </c>
      <c r="Q841" s="49" t="s">
        <v>55</v>
      </c>
      <c r="R841" s="49">
        <v>3954</v>
      </c>
      <c r="S841" s="25" t="s">
        <v>145</v>
      </c>
      <c r="T841" s="25" t="s">
        <v>145</v>
      </c>
      <c r="U841" s="51" t="e">
        <v>#NAME?</v>
      </c>
      <c r="V841" s="22"/>
      <c r="W841" s="22"/>
      <c r="X841" s="50">
        <v>0</v>
      </c>
      <c r="Y841" s="23">
        <v>7</v>
      </c>
      <c r="Z841" s="22">
        <v>0</v>
      </c>
      <c r="AA841" s="22">
        <v>0</v>
      </c>
      <c r="AB841" s="22">
        <v>0</v>
      </c>
      <c r="AC841" s="22">
        <v>0</v>
      </c>
      <c r="AD841" s="50">
        <v>0</v>
      </c>
      <c r="AE841" s="22">
        <v>0</v>
      </c>
      <c r="AF841" s="19" t="s">
        <v>58</v>
      </c>
      <c r="AG841" s="22">
        <v>0</v>
      </c>
      <c r="AH841" s="22">
        <v>0</v>
      </c>
      <c r="AI841" s="19">
        <v>-45163</v>
      </c>
      <c r="AJ841" s="19">
        <v>0</v>
      </c>
      <c r="AK841" s="19">
        <v>0</v>
      </c>
      <c r="AL841" s="19" t="s">
        <v>15</v>
      </c>
      <c r="AM841" s="22">
        <v>0</v>
      </c>
      <c r="AN841" s="22" t="s">
        <v>4513</v>
      </c>
      <c r="AO841" s="22"/>
      <c r="AP841" s="19" t="s">
        <v>201</v>
      </c>
      <c r="AQ841" s="19" t="s">
        <v>140</v>
      </c>
      <c r="AR841" s="19" t="s">
        <v>60</v>
      </c>
      <c r="AS841" s="19" t="s">
        <v>55</v>
      </c>
      <c r="AT841" s="19" t="s">
        <v>146</v>
      </c>
      <c r="AU841" s="19" t="s">
        <v>132</v>
      </c>
      <c r="AV841" s="19" t="s">
        <v>63</v>
      </c>
      <c r="AW841" s="19" t="s">
        <v>63</v>
      </c>
      <c r="AX841" s="19" t="s">
        <v>63</v>
      </c>
      <c r="AY841" s="19" t="s">
        <v>64</v>
      </c>
      <c r="AZ841" s="19" t="s">
        <v>3825</v>
      </c>
      <c r="BA841" s="22">
        <v>0</v>
      </c>
      <c r="BB841" s="22"/>
      <c r="BC841" s="22"/>
      <c r="BD841" s="19" t="s">
        <v>653</v>
      </c>
      <c r="BE841" s="19" t="s">
        <v>679</v>
      </c>
      <c r="BF841" s="19" t="s">
        <v>680</v>
      </c>
      <c r="BG841" s="19" t="s">
        <v>55</v>
      </c>
      <c r="BH841" s="19" t="s">
        <v>4513</v>
      </c>
      <c r="BI841" s="22" t="s">
        <v>4513</v>
      </c>
      <c r="BJ841" s="22"/>
      <c r="BK841" s="22"/>
      <c r="BL841" s="19" t="s">
        <v>4513</v>
      </c>
      <c r="BM841" s="32" t="s">
        <v>4513</v>
      </c>
      <c r="BN841" s="22" t="s">
        <v>4513</v>
      </c>
      <c r="BO841" s="19" t="s">
        <v>3894</v>
      </c>
      <c r="BP841" s="22"/>
      <c r="BQ841" s="19" t="s">
        <v>55</v>
      </c>
      <c r="BR841" s="19" t="s">
        <v>3895</v>
      </c>
      <c r="BS841" s="22"/>
      <c r="BT841" s="22"/>
      <c r="BU841" s="19">
        <v>159</v>
      </c>
      <c r="BV841" s="19"/>
      <c r="BW841" s="19" t="s">
        <v>3823</v>
      </c>
      <c r="BX841" s="22"/>
      <c r="BY841" s="95" t="str">
        <f>IFERROR(
IF(OR(AZ841="anulado",AZ841="stand by"),CONCATENATE(AZ841,": ",AT841),
IF(OR(YEAR(BA841)=2022,YEAR(BA841)=2023),CONCATENATE("Se activó en ",YEAR(BA841)),
IF(AND(OR(AZ841="En proceso",AZ841="facturando"),AND(AV841="-",BA841="")),"Por revisar",
IF(BA841="",IF(AV841="NUEVAS",CONCATENATE("Estado: ",AZ841,", ",AV841),
IF(AX841=Meses!$A$3,"Por revisar",
IF(AT841="","Sin registro","En programación Frcst."))),"En programación")))),
"Error")</f>
        <v>stand by: Devolver Sales</v>
      </c>
      <c r="BZ841" s="14" t="str">
        <f t="shared" si="39"/>
        <v/>
      </c>
      <c r="CA841" s="95" t="str">
        <f>IF(BY841="En programación Frcst.",VLOOKUP(AX841,Meses!$A$1:$H$14,3+HLOOKUP(Cronograma!AV841,Meses!$D$1:$G$2,2,FALSE),FALSE),
IF(BY841="En programación",BA841,""))</f>
        <v/>
      </c>
      <c r="CB841" s="95" t="str">
        <f t="shared" si="40"/>
        <v/>
      </c>
      <c r="CC841" s="91" t="str">
        <f>IFERROR(
(VLOOKUP(MONTH(CA841),Meses!$B$3:$C$14,2,FALSE)-DAY(CA841))/VLOOKUP(MONTH(CA841),Meses!$B$3:$C$14,2,FALSE)*CD841,
"")</f>
        <v/>
      </c>
      <c r="CD841" s="92">
        <f t="shared" si="41"/>
        <v>3954</v>
      </c>
    </row>
    <row r="842" spans="1:82" ht="31.8" thickBot="1" x14ac:dyDescent="0.6">
      <c r="A842" s="25" t="s">
        <v>2089</v>
      </c>
      <c r="B842" s="25" t="s">
        <v>2108</v>
      </c>
      <c r="C842" s="25" t="s">
        <v>2109</v>
      </c>
      <c r="D842" s="25" t="s">
        <v>144</v>
      </c>
      <c r="E842" s="26">
        <v>45163</v>
      </c>
      <c r="F842" s="26">
        <v>45188</v>
      </c>
      <c r="G842" s="27"/>
      <c r="H842" s="27"/>
      <c r="I842" s="22"/>
      <c r="J842" s="22"/>
      <c r="K842" s="22">
        <v>0</v>
      </c>
      <c r="L842" s="50"/>
      <c r="M842" s="22"/>
      <c r="N842" s="22"/>
      <c r="O842" s="19" t="s">
        <v>673</v>
      </c>
      <c r="P842" s="19" t="s">
        <v>673</v>
      </c>
      <c r="Q842" s="49" t="s">
        <v>55</v>
      </c>
      <c r="R842" s="49">
        <v>3055</v>
      </c>
      <c r="S842" s="25" t="s">
        <v>145</v>
      </c>
      <c r="T842" s="25" t="s">
        <v>145</v>
      </c>
      <c r="U842" s="51" t="e">
        <v>#NAME?</v>
      </c>
      <c r="V842" s="22"/>
      <c r="W842" s="22"/>
      <c r="X842" s="50">
        <v>0</v>
      </c>
      <c r="Y842" s="23">
        <v>7</v>
      </c>
      <c r="Z842" s="22">
        <v>0</v>
      </c>
      <c r="AA842" s="22">
        <v>0</v>
      </c>
      <c r="AB842" s="22">
        <v>0</v>
      </c>
      <c r="AC842" s="22">
        <v>0</v>
      </c>
      <c r="AD842" s="50">
        <v>0</v>
      </c>
      <c r="AE842" s="22">
        <v>0</v>
      </c>
      <c r="AF842" s="19" t="s">
        <v>58</v>
      </c>
      <c r="AG842" s="22">
        <v>0</v>
      </c>
      <c r="AH842" s="22">
        <v>0</v>
      </c>
      <c r="AI842" s="19">
        <v>-45163</v>
      </c>
      <c r="AJ842" s="19">
        <v>0</v>
      </c>
      <c r="AK842" s="19">
        <v>0</v>
      </c>
      <c r="AL842" s="19" t="s">
        <v>15</v>
      </c>
      <c r="AM842" s="22">
        <v>0</v>
      </c>
      <c r="AN842" s="22" t="s">
        <v>4513</v>
      </c>
      <c r="AO842" s="22"/>
      <c r="AP842" s="19" t="s">
        <v>76</v>
      </c>
      <c r="AQ842" s="19" t="s">
        <v>76</v>
      </c>
      <c r="AR842" s="19" t="s">
        <v>60</v>
      </c>
      <c r="AS842" s="19" t="s">
        <v>55</v>
      </c>
      <c r="AT842" s="19" t="s">
        <v>146</v>
      </c>
      <c r="AU842" s="19" t="s">
        <v>62</v>
      </c>
      <c r="AV842" s="19" t="s">
        <v>63</v>
      </c>
      <c r="AW842" s="19" t="s">
        <v>63</v>
      </c>
      <c r="AX842" s="19" t="s">
        <v>63</v>
      </c>
      <c r="AY842" s="19" t="s">
        <v>64</v>
      </c>
      <c r="AZ842" s="19" t="s">
        <v>3825</v>
      </c>
      <c r="BA842" s="22">
        <v>0</v>
      </c>
      <c r="BB842" s="22"/>
      <c r="BC842" s="22"/>
      <c r="BD842" s="19" t="s">
        <v>653</v>
      </c>
      <c r="BE842" s="19" t="s">
        <v>679</v>
      </c>
      <c r="BF842" s="19" t="s">
        <v>680</v>
      </c>
      <c r="BG842" s="19" t="s">
        <v>55</v>
      </c>
      <c r="BH842" s="19" t="s">
        <v>4513</v>
      </c>
      <c r="BI842" s="22" t="s">
        <v>4513</v>
      </c>
      <c r="BJ842" s="22"/>
      <c r="BK842" s="22"/>
      <c r="BL842" s="19" t="s">
        <v>4513</v>
      </c>
      <c r="BM842" s="32" t="s">
        <v>4513</v>
      </c>
      <c r="BN842" s="22" t="s">
        <v>4513</v>
      </c>
      <c r="BO842" s="19" t="s">
        <v>3894</v>
      </c>
      <c r="BP842" s="22"/>
      <c r="BQ842" s="19" t="s">
        <v>55</v>
      </c>
      <c r="BR842" s="19" t="s">
        <v>3895</v>
      </c>
      <c r="BS842" s="22"/>
      <c r="BT842" s="22"/>
      <c r="BU842" s="19">
        <v>159</v>
      </c>
      <c r="BV842" s="19"/>
      <c r="BW842" s="19" t="s">
        <v>3823</v>
      </c>
      <c r="BX842" s="22"/>
      <c r="BY842" s="95" t="str">
        <f>IFERROR(
IF(OR(AZ842="anulado",AZ842="stand by"),CONCATENATE(AZ842,": ",AT842),
IF(OR(YEAR(BA842)=2022,YEAR(BA842)=2023),CONCATENATE("Se activó en ",YEAR(BA842)),
IF(AND(OR(AZ842="En proceso",AZ842="facturando"),AND(AV842="-",BA842="")),"Por revisar",
IF(BA842="",IF(AV842="NUEVAS",CONCATENATE("Estado: ",AZ842,", ",AV842),
IF(AX842=Meses!$A$3,"Por revisar",
IF(AT842="","Sin registro","En programación Frcst."))),"En programación")))),
"Error")</f>
        <v>stand by: Devolver Sales</v>
      </c>
      <c r="BZ842" s="14" t="str">
        <f t="shared" si="39"/>
        <v/>
      </c>
      <c r="CA842" s="95" t="str">
        <f>IF(BY842="En programación Frcst.",VLOOKUP(AX842,Meses!$A$1:$H$14,3+HLOOKUP(Cronograma!AV842,Meses!$D$1:$G$2,2,FALSE),FALSE),
IF(BY842="En programación",BA842,""))</f>
        <v/>
      </c>
      <c r="CB842" s="95" t="str">
        <f t="shared" si="40"/>
        <v/>
      </c>
      <c r="CC842" s="91" t="str">
        <f>IFERROR(
(VLOOKUP(MONTH(CA842),Meses!$B$3:$C$14,2,FALSE)-DAY(CA842))/VLOOKUP(MONTH(CA842),Meses!$B$3:$C$14,2,FALSE)*CD842,
"")</f>
        <v/>
      </c>
      <c r="CD842" s="92">
        <f t="shared" si="41"/>
        <v>3055</v>
      </c>
    </row>
    <row r="843" spans="1:82" ht="31.8" thickBot="1" x14ac:dyDescent="0.6">
      <c r="A843" s="19" t="s">
        <v>2089</v>
      </c>
      <c r="B843" s="19" t="s">
        <v>2110</v>
      </c>
      <c r="C843" s="19" t="s">
        <v>2111</v>
      </c>
      <c r="D843" s="19" t="s">
        <v>144</v>
      </c>
      <c r="E843" s="21">
        <v>45163</v>
      </c>
      <c r="F843" s="21">
        <v>45188</v>
      </c>
      <c r="G843" s="22"/>
      <c r="H843" s="22"/>
      <c r="I843" s="22"/>
      <c r="J843" s="22"/>
      <c r="K843" s="22">
        <v>0</v>
      </c>
      <c r="L843" s="50"/>
      <c r="M843" s="22"/>
      <c r="N843" s="22"/>
      <c r="O843" s="19" t="s">
        <v>673</v>
      </c>
      <c r="P843" s="19" t="s">
        <v>673</v>
      </c>
      <c r="Q843" s="49" t="s">
        <v>55</v>
      </c>
      <c r="R843" s="49">
        <v>3570</v>
      </c>
      <c r="S843" s="25" t="s">
        <v>145</v>
      </c>
      <c r="T843" s="25" t="s">
        <v>145</v>
      </c>
      <c r="U843" s="51" t="e">
        <v>#NAME?</v>
      </c>
      <c r="V843" s="22"/>
      <c r="W843" s="22"/>
      <c r="X843" s="50">
        <v>0</v>
      </c>
      <c r="Y843" s="23">
        <v>7</v>
      </c>
      <c r="Z843" s="22">
        <v>0</v>
      </c>
      <c r="AA843" s="22">
        <v>0</v>
      </c>
      <c r="AB843" s="22">
        <v>0</v>
      </c>
      <c r="AC843" s="22">
        <v>0</v>
      </c>
      <c r="AD843" s="50">
        <v>0</v>
      </c>
      <c r="AE843" s="22">
        <v>0</v>
      </c>
      <c r="AF843" s="19" t="s">
        <v>58</v>
      </c>
      <c r="AG843" s="22">
        <v>0</v>
      </c>
      <c r="AH843" s="22">
        <v>0</v>
      </c>
      <c r="AI843" s="19">
        <v>-45163</v>
      </c>
      <c r="AJ843" s="19">
        <v>0</v>
      </c>
      <c r="AK843" s="19">
        <v>0</v>
      </c>
      <c r="AL843" s="19" t="s">
        <v>15</v>
      </c>
      <c r="AM843" s="22">
        <v>0</v>
      </c>
      <c r="AN843" s="22" t="s">
        <v>4513</v>
      </c>
      <c r="AO843" s="22"/>
      <c r="AP843" s="19" t="s">
        <v>76</v>
      </c>
      <c r="AQ843" s="19" t="s">
        <v>76</v>
      </c>
      <c r="AR843" s="19" t="s">
        <v>60</v>
      </c>
      <c r="AS843" s="19" t="s">
        <v>55</v>
      </c>
      <c r="AT843" s="19" t="s">
        <v>146</v>
      </c>
      <c r="AU843" s="19" t="s">
        <v>62</v>
      </c>
      <c r="AV843" s="19" t="s">
        <v>63</v>
      </c>
      <c r="AW843" s="19" t="s">
        <v>63</v>
      </c>
      <c r="AX843" s="19" t="s">
        <v>63</v>
      </c>
      <c r="AY843" s="19" t="s">
        <v>64</v>
      </c>
      <c r="AZ843" s="19" t="s">
        <v>3825</v>
      </c>
      <c r="BA843" s="22">
        <v>0</v>
      </c>
      <c r="BB843" s="22"/>
      <c r="BC843" s="22"/>
      <c r="BD843" s="19" t="s">
        <v>653</v>
      </c>
      <c r="BE843" s="19" t="s">
        <v>679</v>
      </c>
      <c r="BF843" s="19" t="s">
        <v>680</v>
      </c>
      <c r="BG843" s="19" t="s">
        <v>55</v>
      </c>
      <c r="BH843" s="19" t="s">
        <v>4513</v>
      </c>
      <c r="BI843" s="22" t="s">
        <v>4513</v>
      </c>
      <c r="BJ843" s="22"/>
      <c r="BK843" s="22"/>
      <c r="BL843" s="19" t="s">
        <v>4513</v>
      </c>
      <c r="BM843" s="32" t="s">
        <v>4513</v>
      </c>
      <c r="BN843" s="22" t="s">
        <v>4513</v>
      </c>
      <c r="BO843" s="19" t="s">
        <v>3894</v>
      </c>
      <c r="BP843" s="22"/>
      <c r="BQ843" s="19" t="s">
        <v>55</v>
      </c>
      <c r="BR843" s="19" t="s">
        <v>3895</v>
      </c>
      <c r="BS843" s="22"/>
      <c r="BT843" s="22"/>
      <c r="BU843" s="19">
        <v>159</v>
      </c>
      <c r="BV843" s="19"/>
      <c r="BW843" s="19" t="s">
        <v>3823</v>
      </c>
      <c r="BX843" s="22"/>
      <c r="BY843" s="95" t="str">
        <f>IFERROR(
IF(OR(AZ843="anulado",AZ843="stand by"),CONCATENATE(AZ843,": ",AT843),
IF(OR(YEAR(BA843)=2022,YEAR(BA843)=2023),CONCATENATE("Se activó en ",YEAR(BA843)),
IF(AND(OR(AZ843="En proceso",AZ843="facturando"),AND(AV843="-",BA843="")),"Por revisar",
IF(BA843="",IF(AV843="NUEVAS",CONCATENATE("Estado: ",AZ843,", ",AV843),
IF(AX843=Meses!$A$3,"Por revisar",
IF(AT843="","Sin registro","En programación Frcst."))),"En programación")))),
"Error")</f>
        <v>stand by: Devolver Sales</v>
      </c>
      <c r="BZ843" s="14" t="str">
        <f t="shared" si="39"/>
        <v/>
      </c>
      <c r="CA843" s="95" t="str">
        <f>IF(BY843="En programación Frcst.",VLOOKUP(AX843,Meses!$A$1:$H$14,3+HLOOKUP(Cronograma!AV843,Meses!$D$1:$G$2,2,FALSE),FALSE),
IF(BY843="En programación",BA843,""))</f>
        <v/>
      </c>
      <c r="CB843" s="95" t="str">
        <f t="shared" si="40"/>
        <v/>
      </c>
      <c r="CC843" s="91" t="str">
        <f>IFERROR(
(VLOOKUP(MONTH(CA843),Meses!$B$3:$C$14,2,FALSE)-DAY(CA843))/VLOOKUP(MONTH(CA843),Meses!$B$3:$C$14,2,FALSE)*CD843,
"")</f>
        <v/>
      </c>
      <c r="CD843" s="92">
        <f t="shared" si="41"/>
        <v>3570</v>
      </c>
    </row>
    <row r="844" spans="1:82" ht="78.599999999999994" thickBot="1" x14ac:dyDescent="0.6">
      <c r="A844" s="25" t="s">
        <v>2089</v>
      </c>
      <c r="B844" s="25" t="s">
        <v>2112</v>
      </c>
      <c r="C844" s="25" t="s">
        <v>2113</v>
      </c>
      <c r="D844" s="25" t="s">
        <v>144</v>
      </c>
      <c r="E844" s="26">
        <v>45163</v>
      </c>
      <c r="F844" s="26">
        <v>45188</v>
      </c>
      <c r="G844" s="27"/>
      <c r="H844" s="27"/>
      <c r="I844" s="22"/>
      <c r="J844" s="22"/>
      <c r="K844" s="22">
        <v>0</v>
      </c>
      <c r="L844" s="50"/>
      <c r="M844" s="22"/>
      <c r="N844" s="22"/>
      <c r="O844" s="19" t="s">
        <v>677</v>
      </c>
      <c r="P844" s="19" t="s">
        <v>677</v>
      </c>
      <c r="Q844" s="49" t="s">
        <v>55</v>
      </c>
      <c r="R844" s="49">
        <v>4265</v>
      </c>
      <c r="S844" s="25" t="s">
        <v>145</v>
      </c>
      <c r="T844" s="25" t="s">
        <v>145</v>
      </c>
      <c r="U844" s="51" t="e">
        <v>#NAME?</v>
      </c>
      <c r="V844" s="22"/>
      <c r="W844" s="22"/>
      <c r="X844" s="50">
        <v>0</v>
      </c>
      <c r="Y844" s="23">
        <v>7</v>
      </c>
      <c r="Z844" s="22">
        <v>0</v>
      </c>
      <c r="AA844" s="22">
        <v>0</v>
      </c>
      <c r="AB844" s="22">
        <v>0</v>
      </c>
      <c r="AC844" s="22">
        <v>0</v>
      </c>
      <c r="AD844" s="50">
        <v>0</v>
      </c>
      <c r="AE844" s="22">
        <v>0</v>
      </c>
      <c r="AF844" s="19" t="s">
        <v>58</v>
      </c>
      <c r="AG844" s="22">
        <v>0</v>
      </c>
      <c r="AH844" s="22">
        <v>0</v>
      </c>
      <c r="AI844" s="19">
        <v>-45163</v>
      </c>
      <c r="AJ844" s="19">
        <v>0</v>
      </c>
      <c r="AK844" s="19">
        <v>0</v>
      </c>
      <c r="AL844" s="19" t="s">
        <v>15</v>
      </c>
      <c r="AM844" s="22">
        <v>0</v>
      </c>
      <c r="AN844" s="22" t="s">
        <v>4513</v>
      </c>
      <c r="AO844" s="22"/>
      <c r="AP844" s="19" t="s">
        <v>678</v>
      </c>
      <c r="AQ844" s="19" t="s">
        <v>451</v>
      </c>
      <c r="AR844" s="19" t="s">
        <v>60</v>
      </c>
      <c r="AS844" s="19" t="s">
        <v>55</v>
      </c>
      <c r="AT844" s="19" t="s">
        <v>146</v>
      </c>
      <c r="AU844" s="19" t="s">
        <v>132</v>
      </c>
      <c r="AV844" s="19" t="s">
        <v>63</v>
      </c>
      <c r="AW844" s="19" t="s">
        <v>63</v>
      </c>
      <c r="AX844" s="19" t="s">
        <v>63</v>
      </c>
      <c r="AY844" s="19" t="s">
        <v>64</v>
      </c>
      <c r="AZ844" s="19" t="s">
        <v>3825</v>
      </c>
      <c r="BA844" s="22">
        <v>0</v>
      </c>
      <c r="BB844" s="22"/>
      <c r="BC844" s="22"/>
      <c r="BD844" s="19" t="s">
        <v>653</v>
      </c>
      <c r="BE844" s="19" t="s">
        <v>679</v>
      </c>
      <c r="BF844" s="19" t="s">
        <v>680</v>
      </c>
      <c r="BG844" s="19" t="s">
        <v>55</v>
      </c>
      <c r="BH844" s="19" t="s">
        <v>4513</v>
      </c>
      <c r="BI844" s="22" t="s">
        <v>4513</v>
      </c>
      <c r="BJ844" s="22"/>
      <c r="BK844" s="22"/>
      <c r="BL844" s="19" t="s">
        <v>4513</v>
      </c>
      <c r="BM844" s="32" t="s">
        <v>4513</v>
      </c>
      <c r="BN844" s="22" t="s">
        <v>4513</v>
      </c>
      <c r="BO844" s="19" t="s">
        <v>3894</v>
      </c>
      <c r="BP844" s="22"/>
      <c r="BQ844" s="19" t="s">
        <v>55</v>
      </c>
      <c r="BR844" s="19" t="s">
        <v>3895</v>
      </c>
      <c r="BS844" s="22"/>
      <c r="BT844" s="22"/>
      <c r="BU844" s="19">
        <v>159</v>
      </c>
      <c r="BV844" s="19"/>
      <c r="BW844" s="19" t="s">
        <v>3823</v>
      </c>
      <c r="BX844" s="22"/>
      <c r="BY844" s="95" t="str">
        <f>IFERROR(
IF(OR(AZ844="anulado",AZ844="stand by"),CONCATENATE(AZ844,": ",AT844),
IF(OR(YEAR(BA844)=2022,YEAR(BA844)=2023),CONCATENATE("Se activó en ",YEAR(BA844)),
IF(AND(OR(AZ844="En proceso",AZ844="facturando"),AND(AV844="-",BA844="")),"Por revisar",
IF(BA844="",IF(AV844="NUEVAS",CONCATENATE("Estado: ",AZ844,", ",AV844),
IF(AX844=Meses!$A$3,"Por revisar",
IF(AT844="","Sin registro","En programación Frcst."))),"En programación")))),
"Error")</f>
        <v>stand by: Devolver Sales</v>
      </c>
      <c r="BZ844" s="14" t="str">
        <f t="shared" si="39"/>
        <v/>
      </c>
      <c r="CA844" s="95" t="str">
        <f>IF(BY844="En programación Frcst.",VLOOKUP(AX844,Meses!$A$1:$H$14,3+HLOOKUP(Cronograma!AV844,Meses!$D$1:$G$2,2,FALSE),FALSE),
IF(BY844="En programación",BA844,""))</f>
        <v/>
      </c>
      <c r="CB844" s="95" t="str">
        <f t="shared" si="40"/>
        <v/>
      </c>
      <c r="CC844" s="91" t="str">
        <f>IFERROR(
(VLOOKUP(MONTH(CA844),Meses!$B$3:$C$14,2,FALSE)-DAY(CA844))/VLOOKUP(MONTH(CA844),Meses!$B$3:$C$14,2,FALSE)*CD844,
"")</f>
        <v/>
      </c>
      <c r="CD844" s="92">
        <f t="shared" si="41"/>
        <v>4265</v>
      </c>
    </row>
    <row r="845" spans="1:82" ht="47.4" thickBot="1" x14ac:dyDescent="0.6">
      <c r="A845" s="19" t="s">
        <v>2089</v>
      </c>
      <c r="B845" s="19" t="s">
        <v>2114</v>
      </c>
      <c r="C845" s="19" t="s">
        <v>2115</v>
      </c>
      <c r="D845" s="19" t="s">
        <v>144</v>
      </c>
      <c r="E845" s="21">
        <v>45163</v>
      </c>
      <c r="F845" s="21">
        <v>45188</v>
      </c>
      <c r="G845" s="22"/>
      <c r="H845" s="22"/>
      <c r="I845" s="22"/>
      <c r="J845" s="22"/>
      <c r="K845" s="22">
        <v>0</v>
      </c>
      <c r="L845" s="50"/>
      <c r="M845" s="22"/>
      <c r="N845" s="22"/>
      <c r="O845" s="19" t="s">
        <v>135</v>
      </c>
      <c r="P845" s="19" t="s">
        <v>135</v>
      </c>
      <c r="Q845" s="49" t="s">
        <v>55</v>
      </c>
      <c r="R845" s="49">
        <v>1523</v>
      </c>
      <c r="S845" s="25" t="s">
        <v>145</v>
      </c>
      <c r="T845" s="25" t="s">
        <v>145</v>
      </c>
      <c r="U845" s="51" t="e">
        <v>#NAME?</v>
      </c>
      <c r="V845" s="22"/>
      <c r="W845" s="22"/>
      <c r="X845" s="50">
        <v>0</v>
      </c>
      <c r="Y845" s="23">
        <v>7</v>
      </c>
      <c r="Z845" s="22">
        <v>0</v>
      </c>
      <c r="AA845" s="22">
        <v>0</v>
      </c>
      <c r="AB845" s="22">
        <v>0</v>
      </c>
      <c r="AC845" s="22">
        <v>0</v>
      </c>
      <c r="AD845" s="50">
        <v>0</v>
      </c>
      <c r="AE845" s="22">
        <v>0</v>
      </c>
      <c r="AF845" s="19" t="s">
        <v>58</v>
      </c>
      <c r="AG845" s="22">
        <v>0</v>
      </c>
      <c r="AH845" s="22">
        <v>0</v>
      </c>
      <c r="AI845" s="19">
        <v>-45163</v>
      </c>
      <c r="AJ845" s="19">
        <v>0</v>
      </c>
      <c r="AK845" s="19">
        <v>0</v>
      </c>
      <c r="AL845" s="19" t="s">
        <v>15</v>
      </c>
      <c r="AM845" s="22">
        <v>0</v>
      </c>
      <c r="AN845" s="22" t="s">
        <v>4513</v>
      </c>
      <c r="AO845" s="22"/>
      <c r="AP845" s="19" t="s">
        <v>139</v>
      </c>
      <c r="AQ845" s="19" t="s">
        <v>140</v>
      </c>
      <c r="AR845" s="19" t="s">
        <v>60</v>
      </c>
      <c r="AS845" s="19" t="s">
        <v>55</v>
      </c>
      <c r="AT845" s="19" t="s">
        <v>146</v>
      </c>
      <c r="AU845" s="19" t="s">
        <v>132</v>
      </c>
      <c r="AV845" s="19" t="s">
        <v>63</v>
      </c>
      <c r="AW845" s="19" t="s">
        <v>63</v>
      </c>
      <c r="AX845" s="19" t="s">
        <v>63</v>
      </c>
      <c r="AY845" s="19" t="s">
        <v>64</v>
      </c>
      <c r="AZ845" s="19" t="s">
        <v>3825</v>
      </c>
      <c r="BA845" s="22">
        <v>0</v>
      </c>
      <c r="BB845" s="22"/>
      <c r="BC845" s="22"/>
      <c r="BD845" s="19" t="s">
        <v>653</v>
      </c>
      <c r="BE845" s="19" t="s">
        <v>679</v>
      </c>
      <c r="BF845" s="19" t="s">
        <v>680</v>
      </c>
      <c r="BG845" s="19" t="s">
        <v>55</v>
      </c>
      <c r="BH845" s="19" t="s">
        <v>4513</v>
      </c>
      <c r="BI845" s="22" t="s">
        <v>4513</v>
      </c>
      <c r="BJ845" s="22"/>
      <c r="BK845" s="22"/>
      <c r="BL845" s="19" t="s">
        <v>4513</v>
      </c>
      <c r="BM845" s="32" t="s">
        <v>4513</v>
      </c>
      <c r="BN845" s="22" t="s">
        <v>4513</v>
      </c>
      <c r="BO845" s="19" t="s">
        <v>3894</v>
      </c>
      <c r="BP845" s="22"/>
      <c r="BQ845" s="19" t="s">
        <v>55</v>
      </c>
      <c r="BR845" s="19" t="s">
        <v>3895</v>
      </c>
      <c r="BS845" s="22"/>
      <c r="BT845" s="22"/>
      <c r="BU845" s="19">
        <v>159</v>
      </c>
      <c r="BV845" s="19"/>
      <c r="BW845" s="19" t="s">
        <v>3823</v>
      </c>
      <c r="BX845" s="22"/>
      <c r="BY845" s="95" t="str">
        <f>IFERROR(
IF(OR(AZ845="anulado",AZ845="stand by"),CONCATENATE(AZ845,": ",AT845),
IF(OR(YEAR(BA845)=2022,YEAR(BA845)=2023),CONCATENATE("Se activó en ",YEAR(BA845)),
IF(AND(OR(AZ845="En proceso",AZ845="facturando"),AND(AV845="-",BA845="")),"Por revisar",
IF(BA845="",IF(AV845="NUEVAS",CONCATENATE("Estado: ",AZ845,", ",AV845),
IF(AX845=Meses!$A$3,"Por revisar",
IF(AT845="","Sin registro","En programación Frcst."))),"En programación")))),
"Error")</f>
        <v>stand by: Devolver Sales</v>
      </c>
      <c r="BZ845" s="14" t="str">
        <f t="shared" si="39"/>
        <v/>
      </c>
      <c r="CA845" s="95" t="str">
        <f>IF(BY845="En programación Frcst.",VLOOKUP(AX845,Meses!$A$1:$H$14,3+HLOOKUP(Cronograma!AV845,Meses!$D$1:$G$2,2,FALSE),FALSE),
IF(BY845="En programación",BA845,""))</f>
        <v/>
      </c>
      <c r="CB845" s="95" t="str">
        <f t="shared" si="40"/>
        <v/>
      </c>
      <c r="CC845" s="91" t="str">
        <f>IFERROR(
(VLOOKUP(MONTH(CA845),Meses!$B$3:$C$14,2,FALSE)-DAY(CA845))/VLOOKUP(MONTH(CA845),Meses!$B$3:$C$14,2,FALSE)*CD845,
"")</f>
        <v/>
      </c>
      <c r="CD845" s="92">
        <f t="shared" si="41"/>
        <v>1523</v>
      </c>
    </row>
    <row r="846" spans="1:82" ht="47.4" thickBot="1" x14ac:dyDescent="0.6">
      <c r="A846" s="25" t="s">
        <v>2089</v>
      </c>
      <c r="B846" s="25" t="s">
        <v>2116</v>
      </c>
      <c r="C846" s="25" t="s">
        <v>2117</v>
      </c>
      <c r="D846" s="25" t="s">
        <v>144</v>
      </c>
      <c r="E846" s="26">
        <v>45163</v>
      </c>
      <c r="F846" s="26">
        <v>45188</v>
      </c>
      <c r="G846" s="27"/>
      <c r="H846" s="27"/>
      <c r="I846" s="22"/>
      <c r="J846" s="22"/>
      <c r="K846" s="22">
        <v>0</v>
      </c>
      <c r="L846" s="50"/>
      <c r="M846" s="22"/>
      <c r="N846" s="22"/>
      <c r="O846" s="19" t="s">
        <v>135</v>
      </c>
      <c r="P846" s="19" t="s">
        <v>135</v>
      </c>
      <c r="Q846" s="49" t="s">
        <v>55</v>
      </c>
      <c r="R846" s="49">
        <v>1860</v>
      </c>
      <c r="S846" s="25" t="s">
        <v>145</v>
      </c>
      <c r="T846" s="25" t="s">
        <v>145</v>
      </c>
      <c r="U846" s="51" t="e">
        <v>#NAME?</v>
      </c>
      <c r="V846" s="22"/>
      <c r="W846" s="22"/>
      <c r="X846" s="50">
        <v>0</v>
      </c>
      <c r="Y846" s="23">
        <v>7</v>
      </c>
      <c r="Z846" s="22">
        <v>0</v>
      </c>
      <c r="AA846" s="22">
        <v>0</v>
      </c>
      <c r="AB846" s="22">
        <v>0</v>
      </c>
      <c r="AC846" s="22">
        <v>0</v>
      </c>
      <c r="AD846" s="50">
        <v>0</v>
      </c>
      <c r="AE846" s="22">
        <v>0</v>
      </c>
      <c r="AF846" s="19" t="s">
        <v>58</v>
      </c>
      <c r="AG846" s="22">
        <v>0</v>
      </c>
      <c r="AH846" s="22">
        <v>0</v>
      </c>
      <c r="AI846" s="19">
        <v>-45163</v>
      </c>
      <c r="AJ846" s="19">
        <v>0</v>
      </c>
      <c r="AK846" s="19">
        <v>0</v>
      </c>
      <c r="AL846" s="19" t="s">
        <v>15</v>
      </c>
      <c r="AM846" s="22">
        <v>0</v>
      </c>
      <c r="AN846" s="22" t="s">
        <v>4513</v>
      </c>
      <c r="AO846" s="22"/>
      <c r="AP846" s="19" t="s">
        <v>139</v>
      </c>
      <c r="AQ846" s="19" t="s">
        <v>140</v>
      </c>
      <c r="AR846" s="19" t="s">
        <v>60</v>
      </c>
      <c r="AS846" s="19" t="s">
        <v>55</v>
      </c>
      <c r="AT846" s="19" t="s">
        <v>146</v>
      </c>
      <c r="AU846" s="19" t="s">
        <v>132</v>
      </c>
      <c r="AV846" s="19" t="s">
        <v>63</v>
      </c>
      <c r="AW846" s="19" t="s">
        <v>63</v>
      </c>
      <c r="AX846" s="19" t="s">
        <v>63</v>
      </c>
      <c r="AY846" s="19" t="s">
        <v>64</v>
      </c>
      <c r="AZ846" s="19" t="s">
        <v>3825</v>
      </c>
      <c r="BA846" s="22">
        <v>0</v>
      </c>
      <c r="BB846" s="22"/>
      <c r="BC846" s="22"/>
      <c r="BD846" s="19" t="s">
        <v>653</v>
      </c>
      <c r="BE846" s="19" t="s">
        <v>679</v>
      </c>
      <c r="BF846" s="19" t="s">
        <v>680</v>
      </c>
      <c r="BG846" s="19" t="s">
        <v>55</v>
      </c>
      <c r="BH846" s="19" t="s">
        <v>4513</v>
      </c>
      <c r="BI846" s="22" t="s">
        <v>4513</v>
      </c>
      <c r="BJ846" s="22"/>
      <c r="BK846" s="22"/>
      <c r="BL846" s="19" t="s">
        <v>4513</v>
      </c>
      <c r="BM846" s="32" t="s">
        <v>4513</v>
      </c>
      <c r="BN846" s="22" t="s">
        <v>4513</v>
      </c>
      <c r="BO846" s="19" t="s">
        <v>3894</v>
      </c>
      <c r="BP846" s="22"/>
      <c r="BQ846" s="19" t="s">
        <v>55</v>
      </c>
      <c r="BR846" s="19" t="s">
        <v>3895</v>
      </c>
      <c r="BS846" s="22"/>
      <c r="BT846" s="22"/>
      <c r="BU846" s="19">
        <v>159</v>
      </c>
      <c r="BV846" s="19"/>
      <c r="BW846" s="19" t="s">
        <v>3823</v>
      </c>
      <c r="BX846" s="22"/>
      <c r="BY846" s="95" t="str">
        <f>IFERROR(
IF(OR(AZ846="anulado",AZ846="stand by"),CONCATENATE(AZ846,": ",AT846),
IF(OR(YEAR(BA846)=2022,YEAR(BA846)=2023),CONCATENATE("Se activó en ",YEAR(BA846)),
IF(AND(OR(AZ846="En proceso",AZ846="facturando"),AND(AV846="-",BA846="")),"Por revisar",
IF(BA846="",IF(AV846="NUEVAS",CONCATENATE("Estado: ",AZ846,", ",AV846),
IF(AX846=Meses!$A$3,"Por revisar",
IF(AT846="","Sin registro","En programación Frcst."))),"En programación")))),
"Error")</f>
        <v>stand by: Devolver Sales</v>
      </c>
      <c r="BZ846" s="14" t="str">
        <f t="shared" si="39"/>
        <v/>
      </c>
      <c r="CA846" s="95" t="str">
        <f>IF(BY846="En programación Frcst.",VLOOKUP(AX846,Meses!$A$1:$H$14,3+HLOOKUP(Cronograma!AV846,Meses!$D$1:$G$2,2,FALSE),FALSE),
IF(BY846="En programación",BA846,""))</f>
        <v/>
      </c>
      <c r="CB846" s="95" t="str">
        <f t="shared" si="40"/>
        <v/>
      </c>
      <c r="CC846" s="91" t="str">
        <f>IFERROR(
(VLOOKUP(MONTH(CA846),Meses!$B$3:$C$14,2,FALSE)-DAY(CA846))/VLOOKUP(MONTH(CA846),Meses!$B$3:$C$14,2,FALSE)*CD846,
"")</f>
        <v/>
      </c>
      <c r="CD846" s="92">
        <f t="shared" si="41"/>
        <v>1860</v>
      </c>
    </row>
    <row r="847" spans="1:82" ht="47.4" thickBot="1" x14ac:dyDescent="0.6">
      <c r="A847" s="19" t="s">
        <v>2089</v>
      </c>
      <c r="B847" s="19" t="s">
        <v>2118</v>
      </c>
      <c r="C847" s="19" t="s">
        <v>2119</v>
      </c>
      <c r="D847" s="19" t="s">
        <v>144</v>
      </c>
      <c r="E847" s="21">
        <v>45163</v>
      </c>
      <c r="F847" s="21">
        <v>45188</v>
      </c>
      <c r="G847" s="22"/>
      <c r="H847" s="22"/>
      <c r="I847" s="22"/>
      <c r="J847" s="22"/>
      <c r="K847" s="22">
        <v>0</v>
      </c>
      <c r="L847" s="50"/>
      <c r="M847" s="22"/>
      <c r="N847" s="22"/>
      <c r="O847" s="19" t="s">
        <v>135</v>
      </c>
      <c r="P847" s="19" t="s">
        <v>135</v>
      </c>
      <c r="Q847" s="49" t="s">
        <v>55</v>
      </c>
      <c r="R847" s="49">
        <v>3322</v>
      </c>
      <c r="S847" s="25" t="s">
        <v>145</v>
      </c>
      <c r="T847" s="25" t="s">
        <v>145</v>
      </c>
      <c r="U847" s="51" t="e">
        <v>#NAME?</v>
      </c>
      <c r="V847" s="22"/>
      <c r="W847" s="22"/>
      <c r="X847" s="50">
        <v>0</v>
      </c>
      <c r="Y847" s="23">
        <v>7</v>
      </c>
      <c r="Z847" s="22">
        <v>0</v>
      </c>
      <c r="AA847" s="22">
        <v>0</v>
      </c>
      <c r="AB847" s="22">
        <v>0</v>
      </c>
      <c r="AC847" s="22">
        <v>0</v>
      </c>
      <c r="AD847" s="50">
        <v>0</v>
      </c>
      <c r="AE847" s="22">
        <v>0</v>
      </c>
      <c r="AF847" s="19" t="s">
        <v>58</v>
      </c>
      <c r="AG847" s="22">
        <v>0</v>
      </c>
      <c r="AH847" s="22">
        <v>0</v>
      </c>
      <c r="AI847" s="19">
        <v>-45163</v>
      </c>
      <c r="AJ847" s="19">
        <v>0</v>
      </c>
      <c r="AK847" s="19">
        <v>0</v>
      </c>
      <c r="AL847" s="19" t="s">
        <v>15</v>
      </c>
      <c r="AM847" s="22">
        <v>0</v>
      </c>
      <c r="AN847" s="22" t="s">
        <v>4513</v>
      </c>
      <c r="AO847" s="22"/>
      <c r="AP847" s="19" t="s">
        <v>139</v>
      </c>
      <c r="AQ847" s="19" t="s">
        <v>140</v>
      </c>
      <c r="AR847" s="19" t="s">
        <v>60</v>
      </c>
      <c r="AS847" s="19" t="s">
        <v>55</v>
      </c>
      <c r="AT847" s="19" t="s">
        <v>146</v>
      </c>
      <c r="AU847" s="19" t="s">
        <v>132</v>
      </c>
      <c r="AV847" s="19" t="s">
        <v>63</v>
      </c>
      <c r="AW847" s="19" t="s">
        <v>63</v>
      </c>
      <c r="AX847" s="19" t="s">
        <v>63</v>
      </c>
      <c r="AY847" s="19" t="s">
        <v>64</v>
      </c>
      <c r="AZ847" s="19" t="s">
        <v>3825</v>
      </c>
      <c r="BA847" s="22">
        <v>0</v>
      </c>
      <c r="BB847" s="22"/>
      <c r="BC847" s="22"/>
      <c r="BD847" s="19" t="s">
        <v>653</v>
      </c>
      <c r="BE847" s="19" t="s">
        <v>679</v>
      </c>
      <c r="BF847" s="19" t="s">
        <v>680</v>
      </c>
      <c r="BG847" s="19" t="s">
        <v>55</v>
      </c>
      <c r="BH847" s="19" t="s">
        <v>4513</v>
      </c>
      <c r="BI847" s="22" t="s">
        <v>4513</v>
      </c>
      <c r="BJ847" s="22"/>
      <c r="BK847" s="22"/>
      <c r="BL847" s="19" t="s">
        <v>4513</v>
      </c>
      <c r="BM847" s="32" t="s">
        <v>4513</v>
      </c>
      <c r="BN847" s="22" t="s">
        <v>4513</v>
      </c>
      <c r="BO847" s="19" t="s">
        <v>3894</v>
      </c>
      <c r="BP847" s="22"/>
      <c r="BQ847" s="19" t="s">
        <v>55</v>
      </c>
      <c r="BR847" s="19" t="s">
        <v>3895</v>
      </c>
      <c r="BS847" s="22"/>
      <c r="BT847" s="22"/>
      <c r="BU847" s="19">
        <v>159</v>
      </c>
      <c r="BV847" s="19"/>
      <c r="BW847" s="19" t="s">
        <v>3823</v>
      </c>
      <c r="BX847" s="22"/>
      <c r="BY847" s="95" t="str">
        <f>IFERROR(
IF(OR(AZ847="anulado",AZ847="stand by"),CONCATENATE(AZ847,": ",AT847),
IF(OR(YEAR(BA847)=2022,YEAR(BA847)=2023),CONCATENATE("Se activó en ",YEAR(BA847)),
IF(AND(OR(AZ847="En proceso",AZ847="facturando"),AND(AV847="-",BA847="")),"Por revisar",
IF(BA847="",IF(AV847="NUEVAS",CONCATENATE("Estado: ",AZ847,", ",AV847),
IF(AX847=Meses!$A$3,"Por revisar",
IF(AT847="","Sin registro","En programación Frcst."))),"En programación")))),
"Error")</f>
        <v>stand by: Devolver Sales</v>
      </c>
      <c r="BZ847" s="14" t="str">
        <f t="shared" si="39"/>
        <v/>
      </c>
      <c r="CA847" s="95" t="str">
        <f>IF(BY847="En programación Frcst.",VLOOKUP(AX847,Meses!$A$1:$H$14,3+HLOOKUP(Cronograma!AV847,Meses!$D$1:$G$2,2,FALSE),FALSE),
IF(BY847="En programación",BA847,""))</f>
        <v/>
      </c>
      <c r="CB847" s="95" t="str">
        <f t="shared" si="40"/>
        <v/>
      </c>
      <c r="CC847" s="91" t="str">
        <f>IFERROR(
(VLOOKUP(MONTH(CA847),Meses!$B$3:$C$14,2,FALSE)-DAY(CA847))/VLOOKUP(MONTH(CA847),Meses!$B$3:$C$14,2,FALSE)*CD847,
"")</f>
        <v/>
      </c>
      <c r="CD847" s="92">
        <f t="shared" si="41"/>
        <v>3322</v>
      </c>
    </row>
    <row r="848" spans="1:82" ht="47.4" thickBot="1" x14ac:dyDescent="0.6">
      <c r="A848" s="25" t="s">
        <v>2089</v>
      </c>
      <c r="B848" s="25" t="s">
        <v>2120</v>
      </c>
      <c r="C848" s="25" t="s">
        <v>2121</v>
      </c>
      <c r="D848" s="25" t="s">
        <v>144</v>
      </c>
      <c r="E848" s="26">
        <v>45163</v>
      </c>
      <c r="F848" s="26">
        <v>45188</v>
      </c>
      <c r="G848" s="27"/>
      <c r="H848" s="27"/>
      <c r="I848" s="22"/>
      <c r="J848" s="22"/>
      <c r="K848" s="22">
        <v>0</v>
      </c>
      <c r="L848" s="50"/>
      <c r="M848" s="22"/>
      <c r="N848" s="22"/>
      <c r="O848" s="19" t="s">
        <v>448</v>
      </c>
      <c r="P848" s="19" t="s">
        <v>448</v>
      </c>
      <c r="Q848" s="49" t="s">
        <v>55</v>
      </c>
      <c r="R848" s="49">
        <v>5379</v>
      </c>
      <c r="S848" s="25" t="s">
        <v>145</v>
      </c>
      <c r="T848" s="25" t="s">
        <v>145</v>
      </c>
      <c r="U848" s="51" t="e">
        <v>#NAME?</v>
      </c>
      <c r="V848" s="22"/>
      <c r="W848" s="22"/>
      <c r="X848" s="50">
        <v>0</v>
      </c>
      <c r="Y848" s="23">
        <v>7</v>
      </c>
      <c r="Z848" s="22">
        <v>0</v>
      </c>
      <c r="AA848" s="22">
        <v>0</v>
      </c>
      <c r="AB848" s="22">
        <v>0</v>
      </c>
      <c r="AC848" s="22">
        <v>0</v>
      </c>
      <c r="AD848" s="50">
        <v>0</v>
      </c>
      <c r="AE848" s="22">
        <v>0</v>
      </c>
      <c r="AF848" s="19" t="s">
        <v>58</v>
      </c>
      <c r="AG848" s="22">
        <v>0</v>
      </c>
      <c r="AH848" s="22">
        <v>0</v>
      </c>
      <c r="AI848" s="19">
        <v>-45163</v>
      </c>
      <c r="AJ848" s="19">
        <v>0</v>
      </c>
      <c r="AK848" s="19">
        <v>0</v>
      </c>
      <c r="AL848" s="19" t="s">
        <v>15</v>
      </c>
      <c r="AM848" s="22">
        <v>0</v>
      </c>
      <c r="AN848" s="22" t="s">
        <v>4513</v>
      </c>
      <c r="AO848" s="22"/>
      <c r="AP848" s="19" t="s">
        <v>450</v>
      </c>
      <c r="AQ848" s="19" t="s">
        <v>451</v>
      </c>
      <c r="AR848" s="19" t="s">
        <v>60</v>
      </c>
      <c r="AS848" s="19" t="s">
        <v>55</v>
      </c>
      <c r="AT848" s="19" t="s">
        <v>146</v>
      </c>
      <c r="AU848" s="19" t="s">
        <v>132</v>
      </c>
      <c r="AV848" s="19" t="s">
        <v>63</v>
      </c>
      <c r="AW848" s="19" t="s">
        <v>63</v>
      </c>
      <c r="AX848" s="19" t="s">
        <v>63</v>
      </c>
      <c r="AY848" s="19" t="s">
        <v>64</v>
      </c>
      <c r="AZ848" s="19" t="s">
        <v>3825</v>
      </c>
      <c r="BA848" s="22">
        <v>0</v>
      </c>
      <c r="BB848" s="22"/>
      <c r="BC848" s="22"/>
      <c r="BD848" s="19" t="s">
        <v>653</v>
      </c>
      <c r="BE848" s="19" t="s">
        <v>679</v>
      </c>
      <c r="BF848" s="19" t="s">
        <v>680</v>
      </c>
      <c r="BG848" s="19" t="s">
        <v>55</v>
      </c>
      <c r="BH848" s="19" t="s">
        <v>4513</v>
      </c>
      <c r="BI848" s="22" t="s">
        <v>4513</v>
      </c>
      <c r="BJ848" s="22"/>
      <c r="BK848" s="22"/>
      <c r="BL848" s="19" t="s">
        <v>4513</v>
      </c>
      <c r="BM848" s="32" t="s">
        <v>4513</v>
      </c>
      <c r="BN848" s="22" t="s">
        <v>4513</v>
      </c>
      <c r="BO848" s="19" t="s">
        <v>3894</v>
      </c>
      <c r="BP848" s="22"/>
      <c r="BQ848" s="19" t="s">
        <v>55</v>
      </c>
      <c r="BR848" s="19" t="s">
        <v>3895</v>
      </c>
      <c r="BS848" s="22"/>
      <c r="BT848" s="22"/>
      <c r="BU848" s="19">
        <v>159</v>
      </c>
      <c r="BV848" s="19"/>
      <c r="BW848" s="19" t="s">
        <v>3823</v>
      </c>
      <c r="BX848" s="22"/>
      <c r="BY848" s="95" t="str">
        <f>IFERROR(
IF(OR(AZ848="anulado",AZ848="stand by"),CONCATENATE(AZ848,": ",AT848),
IF(OR(YEAR(BA848)=2022,YEAR(BA848)=2023),CONCATENATE("Se activó en ",YEAR(BA848)),
IF(AND(OR(AZ848="En proceso",AZ848="facturando"),AND(AV848="-",BA848="")),"Por revisar",
IF(BA848="",IF(AV848="NUEVAS",CONCATENATE("Estado: ",AZ848,", ",AV848),
IF(AX848=Meses!$A$3,"Por revisar",
IF(AT848="","Sin registro","En programación Frcst."))),"En programación")))),
"Error")</f>
        <v>stand by: Devolver Sales</v>
      </c>
      <c r="BZ848" s="14" t="str">
        <f t="shared" si="39"/>
        <v/>
      </c>
      <c r="CA848" s="95" t="str">
        <f>IF(BY848="En programación Frcst.",VLOOKUP(AX848,Meses!$A$1:$H$14,3+HLOOKUP(Cronograma!AV848,Meses!$D$1:$G$2,2,FALSE),FALSE),
IF(BY848="En programación",BA848,""))</f>
        <v/>
      </c>
      <c r="CB848" s="95" t="str">
        <f t="shared" si="40"/>
        <v/>
      </c>
      <c r="CC848" s="91" t="str">
        <f>IFERROR(
(VLOOKUP(MONTH(CA848),Meses!$B$3:$C$14,2,FALSE)-DAY(CA848))/VLOOKUP(MONTH(CA848),Meses!$B$3:$C$14,2,FALSE)*CD848,
"")</f>
        <v/>
      </c>
      <c r="CD848" s="92">
        <f t="shared" si="41"/>
        <v>5379</v>
      </c>
    </row>
    <row r="849" spans="1:82" ht="47.4" thickBot="1" x14ac:dyDescent="0.6">
      <c r="A849" s="19" t="s">
        <v>2089</v>
      </c>
      <c r="B849" s="19" t="s">
        <v>2122</v>
      </c>
      <c r="C849" s="19" t="s">
        <v>2123</v>
      </c>
      <c r="D849" s="19" t="s">
        <v>144</v>
      </c>
      <c r="E849" s="21">
        <v>45163</v>
      </c>
      <c r="F849" s="21">
        <v>45188</v>
      </c>
      <c r="G849" s="22"/>
      <c r="H849" s="22"/>
      <c r="I849" s="22"/>
      <c r="J849" s="22"/>
      <c r="K849" s="22">
        <v>0</v>
      </c>
      <c r="L849" s="50"/>
      <c r="M849" s="22"/>
      <c r="N849" s="22"/>
      <c r="O849" s="19" t="s">
        <v>448</v>
      </c>
      <c r="P849" s="19" t="s">
        <v>448</v>
      </c>
      <c r="Q849" s="49" t="s">
        <v>55</v>
      </c>
      <c r="R849" s="49">
        <v>3947</v>
      </c>
      <c r="S849" s="25" t="s">
        <v>145</v>
      </c>
      <c r="T849" s="25" t="s">
        <v>145</v>
      </c>
      <c r="U849" s="51" t="e">
        <v>#NAME?</v>
      </c>
      <c r="V849" s="22"/>
      <c r="W849" s="22"/>
      <c r="X849" s="50">
        <v>0</v>
      </c>
      <c r="Y849" s="23">
        <v>7</v>
      </c>
      <c r="Z849" s="22">
        <v>0</v>
      </c>
      <c r="AA849" s="22">
        <v>0</v>
      </c>
      <c r="AB849" s="22">
        <v>0</v>
      </c>
      <c r="AC849" s="22">
        <v>0</v>
      </c>
      <c r="AD849" s="50">
        <v>0</v>
      </c>
      <c r="AE849" s="22">
        <v>0</v>
      </c>
      <c r="AF849" s="19" t="s">
        <v>58</v>
      </c>
      <c r="AG849" s="22">
        <v>0</v>
      </c>
      <c r="AH849" s="22">
        <v>0</v>
      </c>
      <c r="AI849" s="19">
        <v>-45163</v>
      </c>
      <c r="AJ849" s="19">
        <v>0</v>
      </c>
      <c r="AK849" s="19">
        <v>0</v>
      </c>
      <c r="AL849" s="19" t="s">
        <v>15</v>
      </c>
      <c r="AM849" s="22">
        <v>0</v>
      </c>
      <c r="AN849" s="22" t="s">
        <v>4513</v>
      </c>
      <c r="AO849" s="22"/>
      <c r="AP849" s="19" t="s">
        <v>450</v>
      </c>
      <c r="AQ849" s="19" t="s">
        <v>451</v>
      </c>
      <c r="AR849" s="19" t="s">
        <v>60</v>
      </c>
      <c r="AS849" s="19" t="s">
        <v>55</v>
      </c>
      <c r="AT849" s="19" t="s">
        <v>146</v>
      </c>
      <c r="AU849" s="19" t="s">
        <v>132</v>
      </c>
      <c r="AV849" s="19" t="s">
        <v>63</v>
      </c>
      <c r="AW849" s="19" t="s">
        <v>63</v>
      </c>
      <c r="AX849" s="19" t="s">
        <v>63</v>
      </c>
      <c r="AY849" s="19" t="s">
        <v>64</v>
      </c>
      <c r="AZ849" s="19" t="s">
        <v>3825</v>
      </c>
      <c r="BA849" s="22">
        <v>0</v>
      </c>
      <c r="BB849" s="22"/>
      <c r="BC849" s="22"/>
      <c r="BD849" s="19" t="s">
        <v>653</v>
      </c>
      <c r="BE849" s="19" t="s">
        <v>679</v>
      </c>
      <c r="BF849" s="19" t="s">
        <v>680</v>
      </c>
      <c r="BG849" s="19" t="s">
        <v>55</v>
      </c>
      <c r="BH849" s="19" t="s">
        <v>4513</v>
      </c>
      <c r="BI849" s="22" t="s">
        <v>4513</v>
      </c>
      <c r="BJ849" s="22"/>
      <c r="BK849" s="22"/>
      <c r="BL849" s="19" t="s">
        <v>4513</v>
      </c>
      <c r="BM849" s="32" t="s">
        <v>4513</v>
      </c>
      <c r="BN849" s="22" t="s">
        <v>4513</v>
      </c>
      <c r="BO849" s="19" t="s">
        <v>3894</v>
      </c>
      <c r="BP849" s="22"/>
      <c r="BQ849" s="19" t="s">
        <v>55</v>
      </c>
      <c r="BR849" s="19" t="s">
        <v>3895</v>
      </c>
      <c r="BS849" s="22"/>
      <c r="BT849" s="22"/>
      <c r="BU849" s="19">
        <v>159</v>
      </c>
      <c r="BV849" s="19"/>
      <c r="BW849" s="19" t="s">
        <v>3823</v>
      </c>
      <c r="BX849" s="22"/>
      <c r="BY849" s="95" t="str">
        <f>IFERROR(
IF(OR(AZ849="anulado",AZ849="stand by"),CONCATENATE(AZ849,": ",AT849),
IF(OR(YEAR(BA849)=2022,YEAR(BA849)=2023),CONCATENATE("Se activó en ",YEAR(BA849)),
IF(AND(OR(AZ849="En proceso",AZ849="facturando"),AND(AV849="-",BA849="")),"Por revisar",
IF(BA849="",IF(AV849="NUEVAS",CONCATENATE("Estado: ",AZ849,", ",AV849),
IF(AX849=Meses!$A$3,"Por revisar",
IF(AT849="","Sin registro","En programación Frcst."))),"En programación")))),
"Error")</f>
        <v>stand by: Devolver Sales</v>
      </c>
      <c r="BZ849" s="14" t="str">
        <f t="shared" si="39"/>
        <v/>
      </c>
      <c r="CA849" s="95" t="str">
        <f>IF(BY849="En programación Frcst.",VLOOKUP(AX849,Meses!$A$1:$H$14,3+HLOOKUP(Cronograma!AV849,Meses!$D$1:$G$2,2,FALSE),FALSE),
IF(BY849="En programación",BA849,""))</f>
        <v/>
      </c>
      <c r="CB849" s="95" t="str">
        <f t="shared" si="40"/>
        <v/>
      </c>
      <c r="CC849" s="91" t="str">
        <f>IFERROR(
(VLOOKUP(MONTH(CA849),Meses!$B$3:$C$14,2,FALSE)-DAY(CA849))/VLOOKUP(MONTH(CA849),Meses!$B$3:$C$14,2,FALSE)*CD849,
"")</f>
        <v/>
      </c>
      <c r="CD849" s="92">
        <f t="shared" si="41"/>
        <v>3947</v>
      </c>
    </row>
    <row r="850" spans="1:82" ht="47.4" thickBot="1" x14ac:dyDescent="0.6">
      <c r="A850" s="25" t="s">
        <v>2089</v>
      </c>
      <c r="B850" s="25" t="s">
        <v>2124</v>
      </c>
      <c r="C850" s="25" t="s">
        <v>2125</v>
      </c>
      <c r="D850" s="25" t="s">
        <v>144</v>
      </c>
      <c r="E850" s="26">
        <v>45163</v>
      </c>
      <c r="F850" s="26">
        <v>45188</v>
      </c>
      <c r="G850" s="27"/>
      <c r="H850" s="27"/>
      <c r="I850" s="22"/>
      <c r="J850" s="22"/>
      <c r="K850" s="22">
        <v>0</v>
      </c>
      <c r="L850" s="50"/>
      <c r="M850" s="22"/>
      <c r="N850" s="22"/>
      <c r="O850" s="19" t="s">
        <v>673</v>
      </c>
      <c r="P850" s="19" t="s">
        <v>673</v>
      </c>
      <c r="Q850" s="49" t="s">
        <v>55</v>
      </c>
      <c r="R850" s="49">
        <v>3632</v>
      </c>
      <c r="S850" s="25" t="s">
        <v>145</v>
      </c>
      <c r="T850" s="25" t="s">
        <v>145</v>
      </c>
      <c r="U850" s="51" t="e">
        <v>#NAME?</v>
      </c>
      <c r="V850" s="22"/>
      <c r="W850" s="22"/>
      <c r="X850" s="50">
        <v>0</v>
      </c>
      <c r="Y850" s="23">
        <v>7</v>
      </c>
      <c r="Z850" s="22">
        <v>0</v>
      </c>
      <c r="AA850" s="22">
        <v>0</v>
      </c>
      <c r="AB850" s="22">
        <v>0</v>
      </c>
      <c r="AC850" s="22">
        <v>0</v>
      </c>
      <c r="AD850" s="50">
        <v>0</v>
      </c>
      <c r="AE850" s="22">
        <v>0</v>
      </c>
      <c r="AF850" s="19" t="s">
        <v>58</v>
      </c>
      <c r="AG850" s="22">
        <v>0</v>
      </c>
      <c r="AH850" s="22">
        <v>0</v>
      </c>
      <c r="AI850" s="19">
        <v>-45163</v>
      </c>
      <c r="AJ850" s="19">
        <v>0</v>
      </c>
      <c r="AK850" s="19">
        <v>0</v>
      </c>
      <c r="AL850" s="19" t="s">
        <v>15</v>
      </c>
      <c r="AM850" s="22">
        <v>0</v>
      </c>
      <c r="AN850" s="22" t="s">
        <v>4513</v>
      </c>
      <c r="AO850" s="22"/>
      <c r="AP850" s="19" t="s">
        <v>76</v>
      </c>
      <c r="AQ850" s="19" t="s">
        <v>76</v>
      </c>
      <c r="AR850" s="19" t="s">
        <v>60</v>
      </c>
      <c r="AS850" s="19" t="s">
        <v>55</v>
      </c>
      <c r="AT850" s="19" t="s">
        <v>146</v>
      </c>
      <c r="AU850" s="19" t="s">
        <v>62</v>
      </c>
      <c r="AV850" s="19" t="s">
        <v>63</v>
      </c>
      <c r="AW850" s="19" t="s">
        <v>63</v>
      </c>
      <c r="AX850" s="19" t="s">
        <v>63</v>
      </c>
      <c r="AY850" s="19" t="s">
        <v>64</v>
      </c>
      <c r="AZ850" s="19" t="s">
        <v>3825</v>
      </c>
      <c r="BA850" s="22">
        <v>0</v>
      </c>
      <c r="BB850" s="22"/>
      <c r="BC850" s="22"/>
      <c r="BD850" s="19" t="s">
        <v>653</v>
      </c>
      <c r="BE850" s="19" t="s">
        <v>679</v>
      </c>
      <c r="BF850" s="19" t="s">
        <v>680</v>
      </c>
      <c r="BG850" s="19" t="s">
        <v>55</v>
      </c>
      <c r="BH850" s="19" t="s">
        <v>4513</v>
      </c>
      <c r="BI850" s="22" t="s">
        <v>4513</v>
      </c>
      <c r="BJ850" s="22"/>
      <c r="BK850" s="22"/>
      <c r="BL850" s="19" t="s">
        <v>4513</v>
      </c>
      <c r="BM850" s="32" t="s">
        <v>4513</v>
      </c>
      <c r="BN850" s="22" t="s">
        <v>4513</v>
      </c>
      <c r="BO850" s="19" t="s">
        <v>3894</v>
      </c>
      <c r="BP850" s="22"/>
      <c r="BQ850" s="19" t="s">
        <v>55</v>
      </c>
      <c r="BR850" s="19" t="s">
        <v>3895</v>
      </c>
      <c r="BS850" s="22"/>
      <c r="BT850" s="22"/>
      <c r="BU850" s="19">
        <v>159</v>
      </c>
      <c r="BV850" s="19"/>
      <c r="BW850" s="19" t="s">
        <v>3823</v>
      </c>
      <c r="BX850" s="22"/>
      <c r="BY850" s="95" t="str">
        <f>IFERROR(
IF(OR(AZ850="anulado",AZ850="stand by"),CONCATENATE(AZ850,": ",AT850),
IF(OR(YEAR(BA850)=2022,YEAR(BA850)=2023),CONCATENATE("Se activó en ",YEAR(BA850)),
IF(AND(OR(AZ850="En proceso",AZ850="facturando"),AND(AV850="-",BA850="")),"Por revisar",
IF(BA850="",IF(AV850="NUEVAS",CONCATENATE("Estado: ",AZ850,", ",AV850),
IF(AX850=Meses!$A$3,"Por revisar",
IF(AT850="","Sin registro","En programación Frcst."))),"En programación")))),
"Error")</f>
        <v>stand by: Devolver Sales</v>
      </c>
      <c r="BZ850" s="14" t="str">
        <f t="shared" si="39"/>
        <v/>
      </c>
      <c r="CA850" s="95" t="str">
        <f>IF(BY850="En programación Frcst.",VLOOKUP(AX850,Meses!$A$1:$H$14,3+HLOOKUP(Cronograma!AV850,Meses!$D$1:$G$2,2,FALSE),FALSE),
IF(BY850="En programación",BA850,""))</f>
        <v/>
      </c>
      <c r="CB850" s="95" t="str">
        <f t="shared" si="40"/>
        <v/>
      </c>
      <c r="CC850" s="91" t="str">
        <f>IFERROR(
(VLOOKUP(MONTH(CA850),Meses!$B$3:$C$14,2,FALSE)-DAY(CA850))/VLOOKUP(MONTH(CA850),Meses!$B$3:$C$14,2,FALSE)*CD850,
"")</f>
        <v/>
      </c>
      <c r="CD850" s="92">
        <f t="shared" si="41"/>
        <v>3632</v>
      </c>
    </row>
    <row r="851" spans="1:82" ht="63" thickBot="1" x14ac:dyDescent="0.6">
      <c r="A851" s="19" t="s">
        <v>2089</v>
      </c>
      <c r="B851" s="19" t="s">
        <v>2126</v>
      </c>
      <c r="C851" s="19" t="s">
        <v>2127</v>
      </c>
      <c r="D851" s="19" t="s">
        <v>144</v>
      </c>
      <c r="E851" s="21">
        <v>45163</v>
      </c>
      <c r="F851" s="21">
        <v>45188</v>
      </c>
      <c r="G851" s="22"/>
      <c r="H851" s="22"/>
      <c r="I851" s="22"/>
      <c r="J851" s="22"/>
      <c r="K851" s="22">
        <v>0</v>
      </c>
      <c r="L851" s="50"/>
      <c r="M851" s="22"/>
      <c r="N851" s="22"/>
      <c r="O851" s="19" t="s">
        <v>673</v>
      </c>
      <c r="P851" s="19" t="s">
        <v>673</v>
      </c>
      <c r="Q851" s="49" t="s">
        <v>55</v>
      </c>
      <c r="R851" s="49">
        <v>2319</v>
      </c>
      <c r="S851" s="25" t="s">
        <v>145</v>
      </c>
      <c r="T851" s="25" t="s">
        <v>145</v>
      </c>
      <c r="U851" s="51" t="e">
        <v>#NAME?</v>
      </c>
      <c r="V851" s="22"/>
      <c r="W851" s="22"/>
      <c r="X851" s="50">
        <v>0</v>
      </c>
      <c r="Y851" s="23">
        <v>7</v>
      </c>
      <c r="Z851" s="22">
        <v>0</v>
      </c>
      <c r="AA851" s="22">
        <v>0</v>
      </c>
      <c r="AB851" s="22">
        <v>0</v>
      </c>
      <c r="AC851" s="22">
        <v>0</v>
      </c>
      <c r="AD851" s="50">
        <v>0</v>
      </c>
      <c r="AE851" s="22">
        <v>0</v>
      </c>
      <c r="AF851" s="19" t="s">
        <v>58</v>
      </c>
      <c r="AG851" s="22">
        <v>0</v>
      </c>
      <c r="AH851" s="22">
        <v>0</v>
      </c>
      <c r="AI851" s="19">
        <v>-45163</v>
      </c>
      <c r="AJ851" s="19">
        <v>0</v>
      </c>
      <c r="AK851" s="19">
        <v>0</v>
      </c>
      <c r="AL851" s="19" t="s">
        <v>15</v>
      </c>
      <c r="AM851" s="22">
        <v>0</v>
      </c>
      <c r="AN851" s="22" t="s">
        <v>4513</v>
      </c>
      <c r="AO851" s="22"/>
      <c r="AP851" s="19" t="s">
        <v>76</v>
      </c>
      <c r="AQ851" s="19" t="s">
        <v>76</v>
      </c>
      <c r="AR851" s="19" t="s">
        <v>60</v>
      </c>
      <c r="AS851" s="19" t="s">
        <v>55</v>
      </c>
      <c r="AT851" s="19" t="s">
        <v>146</v>
      </c>
      <c r="AU851" s="19" t="s">
        <v>62</v>
      </c>
      <c r="AV851" s="19" t="s">
        <v>63</v>
      </c>
      <c r="AW851" s="19" t="s">
        <v>63</v>
      </c>
      <c r="AX851" s="19" t="s">
        <v>63</v>
      </c>
      <c r="AY851" s="19" t="s">
        <v>64</v>
      </c>
      <c r="AZ851" s="19" t="s">
        <v>3825</v>
      </c>
      <c r="BA851" s="22">
        <v>0</v>
      </c>
      <c r="BB851" s="22"/>
      <c r="BC851" s="22"/>
      <c r="BD851" s="19" t="s">
        <v>653</v>
      </c>
      <c r="BE851" s="19" t="s">
        <v>679</v>
      </c>
      <c r="BF851" s="19" t="s">
        <v>680</v>
      </c>
      <c r="BG851" s="19" t="s">
        <v>55</v>
      </c>
      <c r="BH851" s="19" t="s">
        <v>4513</v>
      </c>
      <c r="BI851" s="22" t="s">
        <v>4513</v>
      </c>
      <c r="BJ851" s="22"/>
      <c r="BK851" s="22"/>
      <c r="BL851" s="19" t="s">
        <v>4513</v>
      </c>
      <c r="BM851" s="32" t="s">
        <v>4513</v>
      </c>
      <c r="BN851" s="22" t="s">
        <v>4513</v>
      </c>
      <c r="BO851" s="19" t="s">
        <v>3894</v>
      </c>
      <c r="BP851" s="22"/>
      <c r="BQ851" s="19" t="s">
        <v>55</v>
      </c>
      <c r="BR851" s="19" t="s">
        <v>3895</v>
      </c>
      <c r="BS851" s="22"/>
      <c r="BT851" s="22"/>
      <c r="BU851" s="19">
        <v>159</v>
      </c>
      <c r="BV851" s="19"/>
      <c r="BW851" s="19" t="s">
        <v>3823</v>
      </c>
      <c r="BX851" s="22"/>
      <c r="BY851" s="95" t="str">
        <f>IFERROR(
IF(OR(AZ851="anulado",AZ851="stand by"),CONCATENATE(AZ851,": ",AT851),
IF(OR(YEAR(BA851)=2022,YEAR(BA851)=2023),CONCATENATE("Se activó en ",YEAR(BA851)),
IF(AND(OR(AZ851="En proceso",AZ851="facturando"),AND(AV851="-",BA851="")),"Por revisar",
IF(BA851="",IF(AV851="NUEVAS",CONCATENATE("Estado: ",AZ851,", ",AV851),
IF(AX851=Meses!$A$3,"Por revisar",
IF(AT851="","Sin registro","En programación Frcst."))),"En programación")))),
"Error")</f>
        <v>stand by: Devolver Sales</v>
      </c>
      <c r="BZ851" s="14" t="str">
        <f t="shared" si="39"/>
        <v/>
      </c>
      <c r="CA851" s="95" t="str">
        <f>IF(BY851="En programación Frcst.",VLOOKUP(AX851,Meses!$A$1:$H$14,3+HLOOKUP(Cronograma!AV851,Meses!$D$1:$G$2,2,FALSE),FALSE),
IF(BY851="En programación",BA851,""))</f>
        <v/>
      </c>
      <c r="CB851" s="95" t="str">
        <f t="shared" si="40"/>
        <v/>
      </c>
      <c r="CC851" s="91" t="str">
        <f>IFERROR(
(VLOOKUP(MONTH(CA851),Meses!$B$3:$C$14,2,FALSE)-DAY(CA851))/VLOOKUP(MONTH(CA851),Meses!$B$3:$C$14,2,FALSE)*CD851,
"")</f>
        <v/>
      </c>
      <c r="CD851" s="92">
        <f t="shared" si="41"/>
        <v>2319</v>
      </c>
    </row>
    <row r="852" spans="1:82" ht="31.8" thickBot="1" x14ac:dyDescent="0.6">
      <c r="A852" s="25" t="s">
        <v>2089</v>
      </c>
      <c r="B852" s="25" t="s">
        <v>2128</v>
      </c>
      <c r="C852" s="25" t="s">
        <v>2129</v>
      </c>
      <c r="D852" s="25" t="s">
        <v>144</v>
      </c>
      <c r="E852" s="26">
        <v>45163</v>
      </c>
      <c r="F852" s="26">
        <v>45188</v>
      </c>
      <c r="G852" s="27"/>
      <c r="H852" s="27"/>
      <c r="I852" s="22"/>
      <c r="J852" s="22"/>
      <c r="K852" s="22">
        <v>0</v>
      </c>
      <c r="L852" s="50"/>
      <c r="M852" s="22"/>
      <c r="N852" s="22"/>
      <c r="O852" s="19" t="s">
        <v>673</v>
      </c>
      <c r="P852" s="19" t="s">
        <v>673</v>
      </c>
      <c r="Q852" s="49" t="s">
        <v>55</v>
      </c>
      <c r="R852" s="49">
        <v>6463</v>
      </c>
      <c r="S852" s="25" t="s">
        <v>145</v>
      </c>
      <c r="T852" s="25" t="s">
        <v>145</v>
      </c>
      <c r="U852" s="51" t="e">
        <v>#NAME?</v>
      </c>
      <c r="V852" s="22"/>
      <c r="W852" s="22"/>
      <c r="X852" s="50">
        <v>0</v>
      </c>
      <c r="Y852" s="23">
        <v>7</v>
      </c>
      <c r="Z852" s="22">
        <v>0</v>
      </c>
      <c r="AA852" s="22">
        <v>0</v>
      </c>
      <c r="AB852" s="22">
        <v>0</v>
      </c>
      <c r="AC852" s="22">
        <v>0</v>
      </c>
      <c r="AD852" s="50">
        <v>0</v>
      </c>
      <c r="AE852" s="22">
        <v>0</v>
      </c>
      <c r="AF852" s="19" t="s">
        <v>58</v>
      </c>
      <c r="AG852" s="22">
        <v>0</v>
      </c>
      <c r="AH852" s="22">
        <v>0</v>
      </c>
      <c r="AI852" s="19">
        <v>-45163</v>
      </c>
      <c r="AJ852" s="19">
        <v>0</v>
      </c>
      <c r="AK852" s="19">
        <v>0</v>
      </c>
      <c r="AL852" s="19" t="s">
        <v>15</v>
      </c>
      <c r="AM852" s="22">
        <v>0</v>
      </c>
      <c r="AN852" s="22" t="s">
        <v>4513</v>
      </c>
      <c r="AO852" s="22"/>
      <c r="AP852" s="19" t="s">
        <v>76</v>
      </c>
      <c r="AQ852" s="19" t="s">
        <v>76</v>
      </c>
      <c r="AR852" s="19" t="s">
        <v>60</v>
      </c>
      <c r="AS852" s="19" t="s">
        <v>55</v>
      </c>
      <c r="AT852" s="19" t="s">
        <v>146</v>
      </c>
      <c r="AU852" s="19" t="s">
        <v>62</v>
      </c>
      <c r="AV852" s="19" t="s">
        <v>63</v>
      </c>
      <c r="AW852" s="19" t="s">
        <v>63</v>
      </c>
      <c r="AX852" s="19" t="s">
        <v>63</v>
      </c>
      <c r="AY852" s="19" t="s">
        <v>64</v>
      </c>
      <c r="AZ852" s="19" t="s">
        <v>3825</v>
      </c>
      <c r="BA852" s="22">
        <v>0</v>
      </c>
      <c r="BB852" s="22"/>
      <c r="BC852" s="22"/>
      <c r="BD852" s="19" t="s">
        <v>653</v>
      </c>
      <c r="BE852" s="19" t="s">
        <v>679</v>
      </c>
      <c r="BF852" s="19" t="s">
        <v>680</v>
      </c>
      <c r="BG852" s="19" t="s">
        <v>55</v>
      </c>
      <c r="BH852" s="19" t="s">
        <v>4513</v>
      </c>
      <c r="BI852" s="22" t="s">
        <v>4513</v>
      </c>
      <c r="BJ852" s="22"/>
      <c r="BK852" s="22"/>
      <c r="BL852" s="19" t="s">
        <v>4513</v>
      </c>
      <c r="BM852" s="32" t="s">
        <v>4513</v>
      </c>
      <c r="BN852" s="22" t="s">
        <v>4513</v>
      </c>
      <c r="BO852" s="19" t="s">
        <v>3894</v>
      </c>
      <c r="BP852" s="22"/>
      <c r="BQ852" s="19" t="s">
        <v>55</v>
      </c>
      <c r="BR852" s="19" t="s">
        <v>3895</v>
      </c>
      <c r="BS852" s="22"/>
      <c r="BT852" s="22"/>
      <c r="BU852" s="19">
        <v>159</v>
      </c>
      <c r="BV852" s="19"/>
      <c r="BW852" s="19" t="s">
        <v>3823</v>
      </c>
      <c r="BX852" s="22"/>
      <c r="BY852" s="95" t="str">
        <f>IFERROR(
IF(OR(AZ852="anulado",AZ852="stand by"),CONCATENATE(AZ852,": ",AT852),
IF(OR(YEAR(BA852)=2022,YEAR(BA852)=2023),CONCATENATE("Se activó en ",YEAR(BA852)),
IF(AND(OR(AZ852="En proceso",AZ852="facturando"),AND(AV852="-",BA852="")),"Por revisar",
IF(BA852="",IF(AV852="NUEVAS",CONCATENATE("Estado: ",AZ852,", ",AV852),
IF(AX852=Meses!$A$3,"Por revisar",
IF(AT852="","Sin registro","En programación Frcst."))),"En programación")))),
"Error")</f>
        <v>stand by: Devolver Sales</v>
      </c>
      <c r="BZ852" s="14" t="str">
        <f t="shared" si="39"/>
        <v/>
      </c>
      <c r="CA852" s="95" t="str">
        <f>IF(BY852="En programación Frcst.",VLOOKUP(AX852,Meses!$A$1:$H$14,3+HLOOKUP(Cronograma!AV852,Meses!$D$1:$G$2,2,FALSE),FALSE),
IF(BY852="En programación",BA852,""))</f>
        <v/>
      </c>
      <c r="CB852" s="95" t="str">
        <f t="shared" si="40"/>
        <v/>
      </c>
      <c r="CC852" s="91" t="str">
        <f>IFERROR(
(VLOOKUP(MONTH(CA852),Meses!$B$3:$C$14,2,FALSE)-DAY(CA852))/VLOOKUP(MONTH(CA852),Meses!$B$3:$C$14,2,FALSE)*CD852,
"")</f>
        <v/>
      </c>
      <c r="CD852" s="92">
        <f t="shared" si="41"/>
        <v>6463</v>
      </c>
    </row>
    <row r="853" spans="1:82" ht="63" thickBot="1" x14ac:dyDescent="0.6">
      <c r="A853" s="19" t="s">
        <v>2130</v>
      </c>
      <c r="B853" s="19" t="s">
        <v>2131</v>
      </c>
      <c r="C853" s="19" t="s">
        <v>2132</v>
      </c>
      <c r="D853" s="19" t="s">
        <v>53</v>
      </c>
      <c r="E853" s="21">
        <v>45163</v>
      </c>
      <c r="F853" s="21">
        <v>45163.624166666668</v>
      </c>
      <c r="G853" s="21">
        <v>45183</v>
      </c>
      <c r="H853" s="21">
        <v>45183</v>
      </c>
      <c r="I853" s="21">
        <v>45209</v>
      </c>
      <c r="J853" s="21">
        <v>45209</v>
      </c>
      <c r="K853" s="119" t="s">
        <v>4541</v>
      </c>
      <c r="L853" s="49">
        <v>2023091886</v>
      </c>
      <c r="M853" s="21">
        <v>45184</v>
      </c>
      <c r="N853" s="21">
        <v>45197</v>
      </c>
      <c r="O853" s="49" t="s">
        <v>1761</v>
      </c>
      <c r="P853" s="19" t="s">
        <v>677</v>
      </c>
      <c r="Q853" s="49" t="s">
        <v>55</v>
      </c>
      <c r="R853" s="49">
        <v>13833</v>
      </c>
      <c r="S853" s="25" t="s">
        <v>4542</v>
      </c>
      <c r="T853" s="25" t="s">
        <v>4542</v>
      </c>
      <c r="U853" s="19" t="e">
        <v>#NAME?</v>
      </c>
      <c r="V853" s="19" t="s">
        <v>80</v>
      </c>
      <c r="W853" s="19" t="s">
        <v>352</v>
      </c>
      <c r="X853" s="23">
        <v>45196</v>
      </c>
      <c r="Y853" s="23">
        <v>45203</v>
      </c>
      <c r="Z853" s="23">
        <v>45196</v>
      </c>
      <c r="AA853" s="23">
        <v>45196</v>
      </c>
      <c r="AB853" s="23">
        <v>45199</v>
      </c>
      <c r="AC853" s="23">
        <v>45203</v>
      </c>
      <c r="AD853" s="49" t="s">
        <v>58</v>
      </c>
      <c r="AE853" s="23">
        <v>45205</v>
      </c>
      <c r="AF853" s="19" t="s">
        <v>58</v>
      </c>
      <c r="AG853" s="23">
        <v>45205</v>
      </c>
      <c r="AH853" s="21">
        <v>45209</v>
      </c>
      <c r="AI853" s="19">
        <v>46</v>
      </c>
      <c r="AJ853" s="19">
        <v>0</v>
      </c>
      <c r="AK853" s="19">
        <v>26</v>
      </c>
      <c r="AL853" s="19" t="s">
        <v>15</v>
      </c>
      <c r="AM853" s="19" t="s">
        <v>4543</v>
      </c>
      <c r="AN853" s="19">
        <v>10</v>
      </c>
      <c r="AO853" s="22"/>
      <c r="AP853" s="19" t="s">
        <v>678</v>
      </c>
      <c r="AQ853" s="19" t="s">
        <v>451</v>
      </c>
      <c r="AR853" s="19" t="s">
        <v>94</v>
      </c>
      <c r="AS853" s="19" t="s">
        <v>55</v>
      </c>
      <c r="AT853" s="19" t="s">
        <v>61</v>
      </c>
      <c r="AU853" s="19" t="s">
        <v>179</v>
      </c>
      <c r="AV853" s="19" t="s">
        <v>63</v>
      </c>
      <c r="AW853" s="19" t="s">
        <v>63</v>
      </c>
      <c r="AX853" s="19" t="s">
        <v>63</v>
      </c>
      <c r="AY853" s="19" t="s">
        <v>64</v>
      </c>
      <c r="AZ853" s="19" t="s">
        <v>3822</v>
      </c>
      <c r="BA853" s="21">
        <v>45197</v>
      </c>
      <c r="BB853" s="19">
        <v>9</v>
      </c>
      <c r="BC853" s="19">
        <v>2023</v>
      </c>
      <c r="BD853" s="19" t="s">
        <v>63</v>
      </c>
      <c r="BE853" s="19" t="s">
        <v>63</v>
      </c>
      <c r="BF853" s="19" t="s">
        <v>63</v>
      </c>
      <c r="BG853" s="19" t="s">
        <v>64</v>
      </c>
      <c r="BH853" s="22" t="s">
        <v>4513</v>
      </c>
      <c r="BI853" s="22" t="s">
        <v>4513</v>
      </c>
      <c r="BJ853" s="22"/>
      <c r="BK853" s="22"/>
      <c r="BL853" s="19" t="s">
        <v>4513</v>
      </c>
      <c r="BM853" s="22" t="s">
        <v>4513</v>
      </c>
      <c r="BN853" s="22" t="s">
        <v>4513</v>
      </c>
      <c r="BO853" s="22"/>
      <c r="BP853" s="22"/>
      <c r="BQ853" s="19" t="s">
        <v>64</v>
      </c>
      <c r="BR853" s="22"/>
      <c r="BS853" s="22"/>
      <c r="BT853" s="19">
        <v>46</v>
      </c>
      <c r="BU853" s="22"/>
      <c r="BV853" s="19"/>
      <c r="BW853" s="19"/>
      <c r="BX853" s="19">
        <v>2023</v>
      </c>
      <c r="BY853" s="95" t="str">
        <f>IFERROR(
IF(OR(AZ853="anulado",AZ853="stand by"),CONCATENATE(AZ853,": ",AT853),
IF(OR(YEAR(BA853)=2022,YEAR(BA853)=2023),CONCATENATE("Se activó en ",YEAR(BA853)),
IF(AND(OR(AZ853="En proceso",AZ853="facturando"),AND(AV853="-",BA853="")),"Por revisar",
IF(BA853="",IF(AV853="NUEVAS",CONCATENATE("Estado: ",AZ853,", ",AV853),
IF(AX853=Meses!$A$3,"Por revisar",
IF(AT853="","Sin registro","En programación Frcst."))),"En programación")))),
"Error")</f>
        <v>Se activó en 2023</v>
      </c>
      <c r="BZ853" s="14" t="str">
        <f t="shared" si="39"/>
        <v/>
      </c>
      <c r="CA853" s="95" t="str">
        <f>IF(BY853="En programación Frcst.",VLOOKUP(AX853,Meses!$A$1:$H$14,3+HLOOKUP(Cronograma!AV853,Meses!$D$1:$G$2,2,FALSE),FALSE),
IF(BY853="En programación",BA853,""))</f>
        <v/>
      </c>
      <c r="CB853" s="95" t="str">
        <f t="shared" si="40"/>
        <v/>
      </c>
      <c r="CC853" s="91" t="str">
        <f>IFERROR(
(VLOOKUP(MONTH(CA853),Meses!$B$3:$C$14,2,FALSE)-DAY(CA853))/VLOOKUP(MONTH(CA853),Meses!$B$3:$C$14,2,FALSE)*CD853,
"")</f>
        <v/>
      </c>
      <c r="CD853" s="92">
        <f t="shared" si="41"/>
        <v>13833</v>
      </c>
    </row>
    <row r="854" spans="1:82" ht="63" thickBot="1" x14ac:dyDescent="0.6">
      <c r="A854" s="25" t="s">
        <v>2133</v>
      </c>
      <c r="B854" s="25" t="s">
        <v>2134</v>
      </c>
      <c r="C854" s="25" t="s">
        <v>2135</v>
      </c>
      <c r="D854" s="25" t="s">
        <v>650</v>
      </c>
      <c r="E854" s="26">
        <v>45163</v>
      </c>
      <c r="F854" s="26">
        <v>45175.409490740742</v>
      </c>
      <c r="G854" s="26">
        <v>45157</v>
      </c>
      <c r="H854" s="26">
        <v>45157</v>
      </c>
      <c r="I854" s="22"/>
      <c r="J854" s="22"/>
      <c r="K854" s="22">
        <v>0</v>
      </c>
      <c r="L854" s="49">
        <v>2023083893</v>
      </c>
      <c r="M854" s="21">
        <v>45168</v>
      </c>
      <c r="N854" s="21">
        <v>45183</v>
      </c>
      <c r="O854" s="49" t="s">
        <v>1761</v>
      </c>
      <c r="P854" s="19" t="s">
        <v>135</v>
      </c>
      <c r="Q854" s="49" t="s">
        <v>55</v>
      </c>
      <c r="R854" s="49">
        <v>1367</v>
      </c>
      <c r="S854" s="25" t="s">
        <v>145</v>
      </c>
      <c r="T854" s="25" t="s">
        <v>145</v>
      </c>
      <c r="U854" s="19" t="e">
        <v>#NAME?</v>
      </c>
      <c r="V854" s="19" t="s">
        <v>80</v>
      </c>
      <c r="W854" s="19" t="s">
        <v>352</v>
      </c>
      <c r="X854" s="23">
        <v>-13</v>
      </c>
      <c r="Y854" s="23">
        <v>-6</v>
      </c>
      <c r="Z854" s="23">
        <v>-13</v>
      </c>
      <c r="AA854" s="23">
        <v>-13</v>
      </c>
      <c r="AB854" s="23">
        <v>-10</v>
      </c>
      <c r="AC854" s="23">
        <v>-6</v>
      </c>
      <c r="AD854" s="49" t="s">
        <v>58</v>
      </c>
      <c r="AE854" s="23">
        <v>-4</v>
      </c>
      <c r="AF854" s="19" t="s">
        <v>58</v>
      </c>
      <c r="AG854" s="23">
        <v>-4</v>
      </c>
      <c r="AH854" s="22">
        <v>0</v>
      </c>
      <c r="AI854" s="19">
        <v>-45163</v>
      </c>
      <c r="AJ854" s="19">
        <v>0</v>
      </c>
      <c r="AK854" s="19">
        <v>-45157</v>
      </c>
      <c r="AL854" s="19" t="s">
        <v>15</v>
      </c>
      <c r="AM854" s="22">
        <v>0</v>
      </c>
      <c r="AN854" s="22" t="s">
        <v>4513</v>
      </c>
      <c r="AO854" s="22"/>
      <c r="AP854" s="19" t="s">
        <v>139</v>
      </c>
      <c r="AQ854" s="19" t="s">
        <v>140</v>
      </c>
      <c r="AR854" s="19" t="s">
        <v>60</v>
      </c>
      <c r="AS854" s="19" t="s">
        <v>55</v>
      </c>
      <c r="AT854" s="19" t="s">
        <v>4583</v>
      </c>
      <c r="AU854" s="19" t="s">
        <v>179</v>
      </c>
      <c r="AV854" s="19" t="s">
        <v>63</v>
      </c>
      <c r="AW854" s="19" t="s">
        <v>63</v>
      </c>
      <c r="AX854" s="19" t="s">
        <v>63</v>
      </c>
      <c r="AY854" s="25" t="s">
        <v>64</v>
      </c>
      <c r="AZ854" s="25" t="s">
        <v>3822</v>
      </c>
      <c r="BA854" s="26">
        <v>45183</v>
      </c>
      <c r="BB854" s="25">
        <v>9</v>
      </c>
      <c r="BC854" s="25">
        <v>2023</v>
      </c>
      <c r="BD854" s="25" t="s">
        <v>1557</v>
      </c>
      <c r="BE854" s="25" t="s">
        <v>679</v>
      </c>
      <c r="BF854" s="25" t="s">
        <v>3130</v>
      </c>
      <c r="BG854" s="25" t="s">
        <v>55</v>
      </c>
      <c r="BH854" s="25" t="s">
        <v>4513</v>
      </c>
      <c r="BI854" s="27" t="s">
        <v>4513</v>
      </c>
      <c r="BJ854" s="27"/>
      <c r="BK854" s="27"/>
      <c r="BL854" s="25" t="s">
        <v>4513</v>
      </c>
      <c r="BM854" s="36" t="s">
        <v>4513</v>
      </c>
      <c r="BN854" s="27" t="s">
        <v>4513</v>
      </c>
      <c r="BO854" s="27"/>
      <c r="BP854" s="27"/>
      <c r="BQ854" s="25" t="s">
        <v>64</v>
      </c>
      <c r="BR854" s="27"/>
      <c r="BS854" s="27"/>
      <c r="BT854" s="27"/>
      <c r="BU854" s="25">
        <v>159</v>
      </c>
      <c r="BV854" s="25" t="s">
        <v>4699</v>
      </c>
      <c r="BW854" s="25" t="s">
        <v>3837</v>
      </c>
      <c r="BX854" s="27"/>
      <c r="BY854" s="95" t="str">
        <f>IFERROR(
IF(OR(AZ854="anulado",AZ854="stand by"),CONCATENATE(AZ854,": ",AT854),
IF(OR(YEAR(BA854)=2022,YEAR(BA854)=2023),CONCATENATE("Se activó en ",YEAR(BA854)),
IF(AND(OR(AZ854="En proceso",AZ854="facturando"),AND(AV854="-",BA854="")),"Por revisar",
IF(BA854="",IF(AV854="NUEVAS",CONCATENATE("Estado: ",AZ854,", ",AV854),
IF(AX854=Meses!$A$3,"Por revisar",
IF(AT854="","Sin registro","En programación Frcst."))),"En programación")))),
"Error")</f>
        <v>Se activó en 2023</v>
      </c>
      <c r="BZ854" s="14" t="str">
        <f t="shared" si="39"/>
        <v/>
      </c>
      <c r="CA854" s="95" t="str">
        <f>IF(BY854="En programación Frcst.",VLOOKUP(AX854,Meses!$A$1:$H$14,3+HLOOKUP(Cronograma!AV854,Meses!$D$1:$G$2,2,FALSE),FALSE),
IF(BY854="En programación",BA854,""))</f>
        <v/>
      </c>
      <c r="CB854" s="95" t="str">
        <f t="shared" si="40"/>
        <v/>
      </c>
      <c r="CC854" s="91" t="str">
        <f>IFERROR(
(VLOOKUP(MONTH(CA854),Meses!$B$3:$C$14,2,FALSE)-DAY(CA854))/VLOOKUP(MONTH(CA854),Meses!$B$3:$C$14,2,FALSE)*CD854,
"")</f>
        <v/>
      </c>
      <c r="CD854" s="92">
        <f t="shared" si="41"/>
        <v>1367</v>
      </c>
    </row>
    <row r="855" spans="1:82" ht="63" thickBot="1" x14ac:dyDescent="0.6">
      <c r="A855" s="19" t="s">
        <v>2133</v>
      </c>
      <c r="B855" s="19" t="s">
        <v>2136</v>
      </c>
      <c r="C855" s="31" t="s">
        <v>2137</v>
      </c>
      <c r="D855" s="31" t="s">
        <v>345</v>
      </c>
      <c r="E855" s="21">
        <v>45163</v>
      </c>
      <c r="F855" s="21">
        <v>45174.355115740742</v>
      </c>
      <c r="G855" s="21">
        <v>45157</v>
      </c>
      <c r="H855" s="21">
        <v>45157</v>
      </c>
      <c r="I855" s="22"/>
      <c r="J855" s="22"/>
      <c r="K855" s="22">
        <v>0</v>
      </c>
      <c r="L855" s="49">
        <v>2023083894</v>
      </c>
      <c r="M855" s="21">
        <v>45168</v>
      </c>
      <c r="N855" s="21">
        <v>45183</v>
      </c>
      <c r="O855" s="49" t="s">
        <v>1761</v>
      </c>
      <c r="P855" s="19" t="s">
        <v>135</v>
      </c>
      <c r="Q855" s="49" t="s">
        <v>55</v>
      </c>
      <c r="R855" s="49">
        <v>1738</v>
      </c>
      <c r="S855" s="25" t="s">
        <v>145</v>
      </c>
      <c r="T855" s="25" t="s">
        <v>145</v>
      </c>
      <c r="U855" s="19" t="e">
        <v>#NAME?</v>
      </c>
      <c r="V855" s="19" t="s">
        <v>136</v>
      </c>
      <c r="W855" s="19" t="s">
        <v>137</v>
      </c>
      <c r="X855" s="23">
        <v>-18</v>
      </c>
      <c r="Y855" s="23">
        <v>-11</v>
      </c>
      <c r="Z855" s="23">
        <v>-18</v>
      </c>
      <c r="AA855" s="23">
        <v>-18</v>
      </c>
      <c r="AB855" s="23">
        <v>-15</v>
      </c>
      <c r="AC855" s="23">
        <v>-11</v>
      </c>
      <c r="AD855" s="23">
        <v>-9</v>
      </c>
      <c r="AE855" s="23">
        <v>-4</v>
      </c>
      <c r="AF855" s="19" t="s">
        <v>58</v>
      </c>
      <c r="AG855" s="23">
        <v>-4</v>
      </c>
      <c r="AH855" s="22">
        <v>0</v>
      </c>
      <c r="AI855" s="19">
        <v>-45163</v>
      </c>
      <c r="AJ855" s="19">
        <v>0</v>
      </c>
      <c r="AK855" s="19">
        <v>-45157</v>
      </c>
      <c r="AL855" s="19" t="s">
        <v>15</v>
      </c>
      <c r="AM855" s="22">
        <v>0</v>
      </c>
      <c r="AN855" s="22" t="s">
        <v>4513</v>
      </c>
      <c r="AO855" s="22"/>
      <c r="AP855" s="19" t="s">
        <v>139</v>
      </c>
      <c r="AQ855" s="19" t="s">
        <v>140</v>
      </c>
      <c r="AR855" s="19" t="s">
        <v>60</v>
      </c>
      <c r="AS855" s="19" t="s">
        <v>55</v>
      </c>
      <c r="AT855" s="19" t="s">
        <v>347</v>
      </c>
      <c r="AU855" s="19" t="s">
        <v>179</v>
      </c>
      <c r="AV855" s="19" t="s">
        <v>63</v>
      </c>
      <c r="AW855" s="19" t="s">
        <v>63</v>
      </c>
      <c r="AX855" s="19" t="s">
        <v>63</v>
      </c>
      <c r="AY855" s="19" t="s">
        <v>64</v>
      </c>
      <c r="AZ855" s="19" t="s">
        <v>3827</v>
      </c>
      <c r="BA855" s="21">
        <v>45183</v>
      </c>
      <c r="BB855" s="19">
        <v>9</v>
      </c>
      <c r="BC855" s="19">
        <v>2023</v>
      </c>
      <c r="BD855" s="19" t="s">
        <v>63</v>
      </c>
      <c r="BE855" s="19" t="s">
        <v>63</v>
      </c>
      <c r="BF855" s="19" t="s">
        <v>63</v>
      </c>
      <c r="BG855" s="19" t="s">
        <v>64</v>
      </c>
      <c r="BH855" s="19" t="s">
        <v>4513</v>
      </c>
      <c r="BI855" s="22" t="s">
        <v>4513</v>
      </c>
      <c r="BJ855" s="22"/>
      <c r="BK855" s="22"/>
      <c r="BL855" s="19" t="s">
        <v>4513</v>
      </c>
      <c r="BM855" s="32" t="s">
        <v>4513</v>
      </c>
      <c r="BN855" s="22" t="s">
        <v>4513</v>
      </c>
      <c r="BO855" s="19" t="s">
        <v>3892</v>
      </c>
      <c r="BP855" s="22"/>
      <c r="BQ855" s="19" t="s">
        <v>64</v>
      </c>
      <c r="BR855" s="22"/>
      <c r="BS855" s="22"/>
      <c r="BT855" s="22"/>
      <c r="BU855" s="22"/>
      <c r="BV855" s="19"/>
      <c r="BW855" s="19" t="s">
        <v>3837</v>
      </c>
      <c r="BX855" s="22"/>
      <c r="BY855" s="95" t="str">
        <f>IFERROR(
IF(OR(AZ855="anulado",AZ855="stand by"),CONCATENATE(AZ855,": ",AT855),
IF(OR(YEAR(BA855)=2022,YEAR(BA855)=2023),CONCATENATE("Se activó en ",YEAR(BA855)),
IF(AND(OR(AZ855="En proceso",AZ855="facturando"),AND(AV855="-",BA855="")),"Por revisar",
IF(BA855="",IF(AV855="NUEVAS",CONCATENATE("Estado: ",AZ855,", ",AV855),
IF(AX855=Meses!$A$3,"Por revisar",
IF(AT855="","Sin registro","En programación Frcst."))),"En programación")))),
"Error")</f>
        <v>anulado: Desistido</v>
      </c>
      <c r="BZ855" s="14" t="str">
        <f t="shared" si="39"/>
        <v/>
      </c>
      <c r="CA855" s="95" t="str">
        <f>IF(BY855="En programación Frcst.",VLOOKUP(AX855,Meses!$A$1:$H$14,3+HLOOKUP(Cronograma!AV855,Meses!$D$1:$G$2,2,FALSE),FALSE),
IF(BY855="En programación",BA855,""))</f>
        <v/>
      </c>
      <c r="CB855" s="95" t="str">
        <f t="shared" si="40"/>
        <v/>
      </c>
      <c r="CC855" s="91" t="str">
        <f>IFERROR(
(VLOOKUP(MONTH(CA855),Meses!$B$3:$C$14,2,FALSE)-DAY(CA855))/VLOOKUP(MONTH(CA855),Meses!$B$3:$C$14,2,FALSE)*CD855,
"")</f>
        <v/>
      </c>
      <c r="CD855" s="92">
        <f t="shared" si="41"/>
        <v>1738</v>
      </c>
    </row>
    <row r="856" spans="1:82" ht="78.599999999999994" thickBot="1" x14ac:dyDescent="0.6">
      <c r="A856" s="25" t="s">
        <v>2133</v>
      </c>
      <c r="B856" s="25" t="s">
        <v>2138</v>
      </c>
      <c r="C856" s="25" t="s">
        <v>2139</v>
      </c>
      <c r="D856" s="25" t="s">
        <v>650</v>
      </c>
      <c r="E856" s="26">
        <v>45163</v>
      </c>
      <c r="F856" s="26">
        <v>45163.697615740741</v>
      </c>
      <c r="G856" s="26">
        <v>45157</v>
      </c>
      <c r="H856" s="26">
        <v>45157</v>
      </c>
      <c r="I856" s="22"/>
      <c r="J856" s="22"/>
      <c r="K856" s="22">
        <v>0</v>
      </c>
      <c r="L856" s="49">
        <v>2023083895</v>
      </c>
      <c r="M856" s="21">
        <v>45168</v>
      </c>
      <c r="N856" s="21">
        <v>45183</v>
      </c>
      <c r="O856" s="49" t="s">
        <v>1761</v>
      </c>
      <c r="P856" s="19" t="s">
        <v>199</v>
      </c>
      <c r="Q856" s="49" t="s">
        <v>55</v>
      </c>
      <c r="R856" s="49">
        <v>0</v>
      </c>
      <c r="S856" s="25" t="s">
        <v>145</v>
      </c>
      <c r="T856" s="25" t="s">
        <v>145</v>
      </c>
      <c r="U856" s="19" t="e">
        <v>#NAME?</v>
      </c>
      <c r="V856" s="19" t="s">
        <v>136</v>
      </c>
      <c r="W856" s="19" t="s">
        <v>74</v>
      </c>
      <c r="X856" s="23">
        <v>-14</v>
      </c>
      <c r="Y856" s="23">
        <v>-7</v>
      </c>
      <c r="Z856" s="23">
        <v>-14</v>
      </c>
      <c r="AA856" s="23">
        <v>-14</v>
      </c>
      <c r="AB856" s="19" t="s">
        <v>58</v>
      </c>
      <c r="AC856" s="23">
        <v>-11</v>
      </c>
      <c r="AD856" s="23">
        <v>-9</v>
      </c>
      <c r="AE856" s="23">
        <v>-4</v>
      </c>
      <c r="AF856" s="19" t="s">
        <v>58</v>
      </c>
      <c r="AG856" s="23">
        <v>-4</v>
      </c>
      <c r="AH856" s="22">
        <v>0</v>
      </c>
      <c r="AI856" s="19">
        <v>-45163</v>
      </c>
      <c r="AJ856" s="19">
        <v>0</v>
      </c>
      <c r="AK856" s="19">
        <v>-45157</v>
      </c>
      <c r="AL856" s="19" t="s">
        <v>15</v>
      </c>
      <c r="AM856" s="22">
        <v>0</v>
      </c>
      <c r="AN856" s="22" t="s">
        <v>4513</v>
      </c>
      <c r="AO856" s="22"/>
      <c r="AP856" s="19" t="s">
        <v>201</v>
      </c>
      <c r="AQ856" s="19" t="s">
        <v>140</v>
      </c>
      <c r="AR856" s="19" t="s">
        <v>60</v>
      </c>
      <c r="AS856" s="19" t="s">
        <v>55</v>
      </c>
      <c r="AT856" s="19" t="s">
        <v>4583</v>
      </c>
      <c r="AU856" s="19" t="s">
        <v>179</v>
      </c>
      <c r="AV856" s="19" t="s">
        <v>63</v>
      </c>
      <c r="AW856" s="19" t="s">
        <v>63</v>
      </c>
      <c r="AX856" s="19" t="s">
        <v>63</v>
      </c>
      <c r="AY856" s="25" t="s">
        <v>64</v>
      </c>
      <c r="AZ856" s="25" t="s">
        <v>3822</v>
      </c>
      <c r="BA856" s="26">
        <v>45183</v>
      </c>
      <c r="BB856" s="25">
        <v>9</v>
      </c>
      <c r="BC856" s="25">
        <v>2023</v>
      </c>
      <c r="BD856" s="25" t="s">
        <v>1557</v>
      </c>
      <c r="BE856" s="25" t="s">
        <v>679</v>
      </c>
      <c r="BF856" s="25" t="s">
        <v>3130</v>
      </c>
      <c r="BG856" s="25" t="s">
        <v>55</v>
      </c>
      <c r="BH856" s="25" t="s">
        <v>4513</v>
      </c>
      <c r="BI856" s="27" t="s">
        <v>4513</v>
      </c>
      <c r="BJ856" s="27"/>
      <c r="BK856" s="27"/>
      <c r="BL856" s="25" t="s">
        <v>4513</v>
      </c>
      <c r="BM856" s="36" t="s">
        <v>4513</v>
      </c>
      <c r="BN856" s="27" t="s">
        <v>4513</v>
      </c>
      <c r="BO856" s="27"/>
      <c r="BP856" s="27"/>
      <c r="BQ856" s="25" t="s">
        <v>64</v>
      </c>
      <c r="BR856" s="27"/>
      <c r="BS856" s="27"/>
      <c r="BT856" s="27"/>
      <c r="BU856" s="25">
        <v>159</v>
      </c>
      <c r="BV856" s="25" t="s">
        <v>4699</v>
      </c>
      <c r="BW856" s="25" t="s">
        <v>3837</v>
      </c>
      <c r="BX856" s="27"/>
      <c r="BY856" s="95" t="str">
        <f>IFERROR(
IF(OR(AZ856="anulado",AZ856="stand by"),CONCATENATE(AZ856,": ",AT856),
IF(OR(YEAR(BA856)=2022,YEAR(BA856)=2023),CONCATENATE("Se activó en ",YEAR(BA856)),
IF(AND(OR(AZ856="En proceso",AZ856="facturando"),AND(AV856="-",BA856="")),"Por revisar",
IF(BA856="",IF(AV856="NUEVAS",CONCATENATE("Estado: ",AZ856,", ",AV856),
IF(AX856=Meses!$A$3,"Por revisar",
IF(AT856="","Sin registro","En programación Frcst."))),"En programación")))),
"Error")</f>
        <v>Se activó en 2023</v>
      </c>
      <c r="BZ856" s="14" t="str">
        <f t="shared" si="39"/>
        <v/>
      </c>
      <c r="CA856" s="95" t="str">
        <f>IF(BY856="En programación Frcst.",VLOOKUP(AX856,Meses!$A$1:$H$14,3+HLOOKUP(Cronograma!AV856,Meses!$D$1:$G$2,2,FALSE),FALSE),
IF(BY856="En programación",BA856,""))</f>
        <v/>
      </c>
      <c r="CB856" s="95" t="str">
        <f t="shared" si="40"/>
        <v/>
      </c>
      <c r="CC856" s="91" t="str">
        <f>IFERROR(
(VLOOKUP(MONTH(CA856),Meses!$B$3:$C$14,2,FALSE)-DAY(CA856))/VLOOKUP(MONTH(CA856),Meses!$B$3:$C$14,2,FALSE)*CD856,
"")</f>
        <v/>
      </c>
      <c r="CD856" s="92">
        <f t="shared" si="41"/>
        <v>0</v>
      </c>
    </row>
    <row r="857" spans="1:82" ht="78.599999999999994" thickBot="1" x14ac:dyDescent="0.6">
      <c r="A857" s="19" t="s">
        <v>2133</v>
      </c>
      <c r="B857" s="19" t="s">
        <v>2140</v>
      </c>
      <c r="C857" s="19" t="s">
        <v>2141</v>
      </c>
      <c r="D857" s="19" t="s">
        <v>650</v>
      </c>
      <c r="E857" s="21">
        <v>45163</v>
      </c>
      <c r="F857" s="21">
        <v>45174.386087962957</v>
      </c>
      <c r="G857" s="21">
        <v>45157</v>
      </c>
      <c r="H857" s="21">
        <v>45157</v>
      </c>
      <c r="I857" s="22"/>
      <c r="J857" s="22"/>
      <c r="K857" s="22">
        <v>0</v>
      </c>
      <c r="L857" s="49">
        <v>2023083896</v>
      </c>
      <c r="M857" s="21">
        <v>45168</v>
      </c>
      <c r="N857" s="21">
        <v>45183</v>
      </c>
      <c r="O857" s="49" t="s">
        <v>1761</v>
      </c>
      <c r="P857" s="19" t="s">
        <v>199</v>
      </c>
      <c r="Q857" s="49" t="s">
        <v>55</v>
      </c>
      <c r="R857" s="49">
        <v>1218</v>
      </c>
      <c r="S857" s="25" t="s">
        <v>145</v>
      </c>
      <c r="T857" s="25" t="s">
        <v>145</v>
      </c>
      <c r="U857" s="19" t="e">
        <v>#NAME?</v>
      </c>
      <c r="V857" s="19" t="s">
        <v>136</v>
      </c>
      <c r="W857" s="19" t="s">
        <v>74</v>
      </c>
      <c r="X857" s="23">
        <v>-14</v>
      </c>
      <c r="Y857" s="23">
        <v>-7</v>
      </c>
      <c r="Z857" s="23">
        <v>-14</v>
      </c>
      <c r="AA857" s="23">
        <v>-14</v>
      </c>
      <c r="AB857" s="19" t="s">
        <v>58</v>
      </c>
      <c r="AC857" s="23">
        <v>-11</v>
      </c>
      <c r="AD857" s="23">
        <v>-9</v>
      </c>
      <c r="AE857" s="23">
        <v>-4</v>
      </c>
      <c r="AF857" s="19" t="s">
        <v>58</v>
      </c>
      <c r="AG857" s="23">
        <v>-4</v>
      </c>
      <c r="AH857" s="22">
        <v>0</v>
      </c>
      <c r="AI857" s="19">
        <v>-45163</v>
      </c>
      <c r="AJ857" s="19">
        <v>0</v>
      </c>
      <c r="AK857" s="19">
        <v>-45157</v>
      </c>
      <c r="AL857" s="19" t="s">
        <v>15</v>
      </c>
      <c r="AM857" s="22">
        <v>0</v>
      </c>
      <c r="AN857" s="22" t="s">
        <v>4513</v>
      </c>
      <c r="AO857" s="22"/>
      <c r="AP857" s="19" t="s">
        <v>201</v>
      </c>
      <c r="AQ857" s="19" t="s">
        <v>140</v>
      </c>
      <c r="AR857" s="19" t="s">
        <v>60</v>
      </c>
      <c r="AS857" s="19" t="s">
        <v>55</v>
      </c>
      <c r="AT857" s="19" t="s">
        <v>4583</v>
      </c>
      <c r="AU857" s="19" t="s">
        <v>179</v>
      </c>
      <c r="AV857" s="19" t="s">
        <v>63</v>
      </c>
      <c r="AW857" s="19" t="s">
        <v>63</v>
      </c>
      <c r="AX857" s="19" t="s">
        <v>63</v>
      </c>
      <c r="AY857" s="19" t="s">
        <v>64</v>
      </c>
      <c r="AZ857" s="19" t="s">
        <v>3822</v>
      </c>
      <c r="BA857" s="21">
        <v>45183</v>
      </c>
      <c r="BB857" s="19">
        <v>9</v>
      </c>
      <c r="BC857" s="19">
        <v>2023</v>
      </c>
      <c r="BD857" s="19" t="s">
        <v>1557</v>
      </c>
      <c r="BE857" s="19" t="s">
        <v>679</v>
      </c>
      <c r="BF857" s="19" t="s">
        <v>3130</v>
      </c>
      <c r="BG857" s="19" t="s">
        <v>55</v>
      </c>
      <c r="BH857" s="19" t="s">
        <v>4513</v>
      </c>
      <c r="BI857" s="22" t="s">
        <v>4513</v>
      </c>
      <c r="BJ857" s="22"/>
      <c r="BK857" s="22"/>
      <c r="BL857" s="19" t="s">
        <v>4513</v>
      </c>
      <c r="BM857" s="32" t="s">
        <v>4513</v>
      </c>
      <c r="BN857" s="22" t="s">
        <v>4513</v>
      </c>
      <c r="BO857" s="22"/>
      <c r="BP857" s="22"/>
      <c r="BQ857" s="19" t="s">
        <v>64</v>
      </c>
      <c r="BR857" s="22"/>
      <c r="BS857" s="22"/>
      <c r="BT857" s="22"/>
      <c r="BU857" s="19">
        <v>159</v>
      </c>
      <c r="BV857" s="19" t="s">
        <v>4699</v>
      </c>
      <c r="BW857" s="19" t="s">
        <v>3837</v>
      </c>
      <c r="BX857" s="22"/>
      <c r="BY857" s="95" t="str">
        <f>IFERROR(
IF(OR(AZ857="anulado",AZ857="stand by"),CONCATENATE(AZ857,": ",AT857),
IF(OR(YEAR(BA857)=2022,YEAR(BA857)=2023),CONCATENATE("Se activó en ",YEAR(BA857)),
IF(AND(OR(AZ857="En proceso",AZ857="facturando"),AND(AV857="-",BA857="")),"Por revisar",
IF(BA857="",IF(AV857="NUEVAS",CONCATENATE("Estado: ",AZ857,", ",AV857),
IF(AX857=Meses!$A$3,"Por revisar",
IF(AT857="","Sin registro","En programación Frcst."))),"En programación")))),
"Error")</f>
        <v>Se activó en 2023</v>
      </c>
      <c r="BZ857" s="14" t="str">
        <f t="shared" si="39"/>
        <v/>
      </c>
      <c r="CA857" s="95" t="str">
        <f>IF(BY857="En programación Frcst.",VLOOKUP(AX857,Meses!$A$1:$H$14,3+HLOOKUP(Cronograma!AV857,Meses!$D$1:$G$2,2,FALSE),FALSE),
IF(BY857="En programación",BA857,""))</f>
        <v/>
      </c>
      <c r="CB857" s="95" t="str">
        <f t="shared" si="40"/>
        <v/>
      </c>
      <c r="CC857" s="91" t="str">
        <f>IFERROR(
(VLOOKUP(MONTH(CA857),Meses!$B$3:$C$14,2,FALSE)-DAY(CA857))/VLOOKUP(MONTH(CA857),Meses!$B$3:$C$14,2,FALSE)*CD857,
"")</f>
        <v/>
      </c>
      <c r="CD857" s="92">
        <f t="shared" si="41"/>
        <v>1218</v>
      </c>
    </row>
    <row r="858" spans="1:82" ht="63" thickBot="1" x14ac:dyDescent="0.6">
      <c r="A858" s="25" t="s">
        <v>2133</v>
      </c>
      <c r="B858" s="25" t="s">
        <v>2142</v>
      </c>
      <c r="C858" s="25" t="s">
        <v>2143</v>
      </c>
      <c r="D858" s="25" t="s">
        <v>650</v>
      </c>
      <c r="E858" s="26">
        <v>45163</v>
      </c>
      <c r="F858" s="26">
        <v>45175.414247685178</v>
      </c>
      <c r="G858" s="26">
        <v>45157</v>
      </c>
      <c r="H858" s="26">
        <v>45157</v>
      </c>
      <c r="I858" s="22"/>
      <c r="J858" s="22"/>
      <c r="K858" s="22">
        <v>0</v>
      </c>
      <c r="L858" s="49">
        <v>2023082441</v>
      </c>
      <c r="M858" s="21">
        <v>45158</v>
      </c>
      <c r="N858" s="21">
        <v>45170</v>
      </c>
      <c r="O858" s="49" t="s">
        <v>1761</v>
      </c>
      <c r="P858" s="19" t="s">
        <v>199</v>
      </c>
      <c r="Q858" s="49" t="s">
        <v>55</v>
      </c>
      <c r="R858" s="49">
        <v>4160</v>
      </c>
      <c r="S858" s="25" t="s">
        <v>145</v>
      </c>
      <c r="T858" s="25" t="s">
        <v>145</v>
      </c>
      <c r="U858" s="19" t="e">
        <v>#NAME?</v>
      </c>
      <c r="V858" s="19" t="s">
        <v>136</v>
      </c>
      <c r="W858" s="19" t="s">
        <v>74</v>
      </c>
      <c r="X858" s="23">
        <v>-14</v>
      </c>
      <c r="Y858" s="23">
        <v>-7</v>
      </c>
      <c r="Z858" s="23">
        <v>-14</v>
      </c>
      <c r="AA858" s="23">
        <v>-14</v>
      </c>
      <c r="AB858" s="19" t="s">
        <v>58</v>
      </c>
      <c r="AC858" s="23">
        <v>-11</v>
      </c>
      <c r="AD858" s="23">
        <v>-9</v>
      </c>
      <c r="AE858" s="23">
        <v>-4</v>
      </c>
      <c r="AF858" s="19" t="s">
        <v>58</v>
      </c>
      <c r="AG858" s="23">
        <v>-4</v>
      </c>
      <c r="AH858" s="22">
        <v>0</v>
      </c>
      <c r="AI858" s="19">
        <v>-45163</v>
      </c>
      <c r="AJ858" s="19">
        <v>0</v>
      </c>
      <c r="AK858" s="19">
        <v>-45157</v>
      </c>
      <c r="AL858" s="19" t="s">
        <v>15</v>
      </c>
      <c r="AM858" s="22">
        <v>0</v>
      </c>
      <c r="AN858" s="22" t="s">
        <v>4513</v>
      </c>
      <c r="AO858" s="22"/>
      <c r="AP858" s="19" t="s">
        <v>530</v>
      </c>
      <c r="AQ858" s="19" t="s">
        <v>140</v>
      </c>
      <c r="AR858" s="19" t="s">
        <v>60</v>
      </c>
      <c r="AS858" s="19" t="s">
        <v>55</v>
      </c>
      <c r="AT858" s="19" t="s">
        <v>4583</v>
      </c>
      <c r="AU858" s="19" t="s">
        <v>179</v>
      </c>
      <c r="AV858" s="19" t="s">
        <v>63</v>
      </c>
      <c r="AW858" s="19" t="s">
        <v>63</v>
      </c>
      <c r="AX858" s="19" t="s">
        <v>63</v>
      </c>
      <c r="AY858" s="19" t="s">
        <v>64</v>
      </c>
      <c r="AZ858" s="19" t="s">
        <v>3822</v>
      </c>
      <c r="BA858" s="21">
        <v>45170</v>
      </c>
      <c r="BB858" s="19">
        <v>9</v>
      </c>
      <c r="BC858" s="19">
        <v>2023</v>
      </c>
      <c r="BD858" s="19" t="s">
        <v>1557</v>
      </c>
      <c r="BE858" s="19" t="s">
        <v>679</v>
      </c>
      <c r="BF858" s="19" t="s">
        <v>3130</v>
      </c>
      <c r="BG858" s="19" t="s">
        <v>55</v>
      </c>
      <c r="BH858" s="19" t="s">
        <v>4513</v>
      </c>
      <c r="BI858" s="22" t="s">
        <v>4513</v>
      </c>
      <c r="BJ858" s="22"/>
      <c r="BK858" s="22"/>
      <c r="BL858" s="19" t="s">
        <v>4513</v>
      </c>
      <c r="BM858" s="32" t="s">
        <v>4513</v>
      </c>
      <c r="BN858" s="22" t="s">
        <v>4513</v>
      </c>
      <c r="BO858" s="22"/>
      <c r="BP858" s="22"/>
      <c r="BQ858" s="19" t="s">
        <v>64</v>
      </c>
      <c r="BR858" s="22"/>
      <c r="BS858" s="22"/>
      <c r="BT858" s="22"/>
      <c r="BU858" s="19">
        <v>159</v>
      </c>
      <c r="BV858" s="19" t="s">
        <v>4699</v>
      </c>
      <c r="BW858" s="19" t="s">
        <v>3837</v>
      </c>
      <c r="BX858" s="22"/>
      <c r="BY858" s="95" t="str">
        <f>IFERROR(
IF(OR(AZ858="anulado",AZ858="stand by"),CONCATENATE(AZ858,": ",AT858),
IF(OR(YEAR(BA858)=2022,YEAR(BA858)=2023),CONCATENATE("Se activó en ",YEAR(BA858)),
IF(AND(OR(AZ858="En proceso",AZ858="facturando"),AND(AV858="-",BA858="")),"Por revisar",
IF(BA858="",IF(AV858="NUEVAS",CONCATENATE("Estado: ",AZ858,", ",AV858),
IF(AX858=Meses!$A$3,"Por revisar",
IF(AT858="","Sin registro","En programación Frcst."))),"En programación")))),
"Error")</f>
        <v>Se activó en 2023</v>
      </c>
      <c r="BZ858" s="14" t="str">
        <f t="shared" si="39"/>
        <v/>
      </c>
      <c r="CA858" s="95" t="str">
        <f>IF(BY858="En programación Frcst.",VLOOKUP(AX858,Meses!$A$1:$H$14,3+HLOOKUP(Cronograma!AV858,Meses!$D$1:$G$2,2,FALSE),FALSE),
IF(BY858="En programación",BA858,""))</f>
        <v/>
      </c>
      <c r="CB858" s="95" t="str">
        <f t="shared" si="40"/>
        <v/>
      </c>
      <c r="CC858" s="91" t="str">
        <f>IFERROR(
(VLOOKUP(MONTH(CA858),Meses!$B$3:$C$14,2,FALSE)-DAY(CA858))/VLOOKUP(MONTH(CA858),Meses!$B$3:$C$14,2,FALSE)*CD858,
"")</f>
        <v/>
      </c>
      <c r="CD858" s="92">
        <f t="shared" si="41"/>
        <v>4160</v>
      </c>
    </row>
    <row r="859" spans="1:82" ht="63" thickBot="1" x14ac:dyDescent="0.6">
      <c r="A859" s="19" t="s">
        <v>2133</v>
      </c>
      <c r="B859" s="19" t="s">
        <v>2144</v>
      </c>
      <c r="C859" s="19" t="s">
        <v>2145</v>
      </c>
      <c r="D859" s="19" t="s">
        <v>650</v>
      </c>
      <c r="E859" s="21">
        <v>45163</v>
      </c>
      <c r="F859" s="21">
        <v>45175.393796296303</v>
      </c>
      <c r="G859" s="21">
        <v>45157</v>
      </c>
      <c r="H859" s="21">
        <v>45157</v>
      </c>
      <c r="I859" s="22"/>
      <c r="J859" s="22"/>
      <c r="K859" s="22">
        <v>0</v>
      </c>
      <c r="L859" s="49">
        <v>2023082440</v>
      </c>
      <c r="M859" s="21">
        <v>45158</v>
      </c>
      <c r="N859" s="21">
        <v>45170</v>
      </c>
      <c r="O859" s="49" t="s">
        <v>1761</v>
      </c>
      <c r="P859" s="19" t="s">
        <v>199</v>
      </c>
      <c r="Q859" s="49" t="s">
        <v>55</v>
      </c>
      <c r="R859" s="49">
        <v>14271</v>
      </c>
      <c r="S859" s="25" t="s">
        <v>145</v>
      </c>
      <c r="T859" s="25" t="s">
        <v>145</v>
      </c>
      <c r="U859" s="19" t="e">
        <v>#NAME?</v>
      </c>
      <c r="V859" s="19" t="s">
        <v>136</v>
      </c>
      <c r="W859" s="19" t="s">
        <v>74</v>
      </c>
      <c r="X859" s="23">
        <v>-14</v>
      </c>
      <c r="Y859" s="23">
        <v>-7</v>
      </c>
      <c r="Z859" s="23">
        <v>-14</v>
      </c>
      <c r="AA859" s="23">
        <v>-14</v>
      </c>
      <c r="AB859" s="19" t="s">
        <v>58</v>
      </c>
      <c r="AC859" s="23">
        <v>-11</v>
      </c>
      <c r="AD859" s="23">
        <v>-9</v>
      </c>
      <c r="AE859" s="23">
        <v>-4</v>
      </c>
      <c r="AF859" s="19" t="s">
        <v>58</v>
      </c>
      <c r="AG859" s="23">
        <v>-4</v>
      </c>
      <c r="AH859" s="22">
        <v>0</v>
      </c>
      <c r="AI859" s="19">
        <v>-45163</v>
      </c>
      <c r="AJ859" s="19">
        <v>0</v>
      </c>
      <c r="AK859" s="19">
        <v>-45157</v>
      </c>
      <c r="AL859" s="19" t="s">
        <v>15</v>
      </c>
      <c r="AM859" s="22">
        <v>0</v>
      </c>
      <c r="AN859" s="22" t="s">
        <v>4513</v>
      </c>
      <c r="AO859" s="22"/>
      <c r="AP859" s="19" t="s">
        <v>530</v>
      </c>
      <c r="AQ859" s="19" t="s">
        <v>140</v>
      </c>
      <c r="AR859" s="19" t="s">
        <v>94</v>
      </c>
      <c r="AS859" s="19" t="s">
        <v>55</v>
      </c>
      <c r="AT859" s="19" t="s">
        <v>4583</v>
      </c>
      <c r="AU859" s="19" t="s">
        <v>179</v>
      </c>
      <c r="AV859" s="19" t="s">
        <v>63</v>
      </c>
      <c r="AW859" s="19" t="s">
        <v>63</v>
      </c>
      <c r="AX859" s="19" t="s">
        <v>63</v>
      </c>
      <c r="AY859" s="19" t="s">
        <v>64</v>
      </c>
      <c r="AZ859" s="19" t="s">
        <v>3822</v>
      </c>
      <c r="BA859" s="21">
        <v>45170</v>
      </c>
      <c r="BB859" s="19">
        <v>9</v>
      </c>
      <c r="BC859" s="19">
        <v>2023</v>
      </c>
      <c r="BD859" s="19" t="s">
        <v>1557</v>
      </c>
      <c r="BE859" s="19" t="s">
        <v>679</v>
      </c>
      <c r="BF859" s="19" t="s">
        <v>3130</v>
      </c>
      <c r="BG859" s="19" t="s">
        <v>55</v>
      </c>
      <c r="BH859" s="19" t="s">
        <v>4513</v>
      </c>
      <c r="BI859" s="22" t="s">
        <v>4513</v>
      </c>
      <c r="BJ859" s="22"/>
      <c r="BK859" s="22"/>
      <c r="BL859" s="19" t="s">
        <v>4513</v>
      </c>
      <c r="BM859" s="32" t="s">
        <v>4513</v>
      </c>
      <c r="BN859" s="22" t="s">
        <v>4513</v>
      </c>
      <c r="BO859" s="22"/>
      <c r="BP859" s="22"/>
      <c r="BQ859" s="19" t="s">
        <v>64</v>
      </c>
      <c r="BR859" s="22"/>
      <c r="BS859" s="22"/>
      <c r="BT859" s="22"/>
      <c r="BU859" s="19">
        <v>159</v>
      </c>
      <c r="BV859" s="19" t="s">
        <v>4699</v>
      </c>
      <c r="BW859" s="19" t="s">
        <v>3837</v>
      </c>
      <c r="BX859" s="22"/>
      <c r="BY859" s="95" t="str">
        <f>IFERROR(
IF(OR(AZ859="anulado",AZ859="stand by"),CONCATENATE(AZ859,": ",AT859),
IF(OR(YEAR(BA859)=2022,YEAR(BA859)=2023),CONCATENATE("Se activó en ",YEAR(BA859)),
IF(AND(OR(AZ859="En proceso",AZ859="facturando"),AND(AV859="-",BA859="")),"Por revisar",
IF(BA859="",IF(AV859="NUEVAS",CONCATENATE("Estado: ",AZ859,", ",AV859),
IF(AX859=Meses!$A$3,"Por revisar",
IF(AT859="","Sin registro","En programación Frcst."))),"En programación")))),
"Error")</f>
        <v>Se activó en 2023</v>
      </c>
      <c r="BZ859" s="14" t="str">
        <f t="shared" si="39"/>
        <v/>
      </c>
      <c r="CA859" s="95" t="str">
        <f>IF(BY859="En programación Frcst.",VLOOKUP(AX859,Meses!$A$1:$H$14,3+HLOOKUP(Cronograma!AV859,Meses!$D$1:$G$2,2,FALSE),FALSE),
IF(BY859="En programación",BA859,""))</f>
        <v/>
      </c>
      <c r="CB859" s="95" t="str">
        <f t="shared" si="40"/>
        <v/>
      </c>
      <c r="CC859" s="91" t="str">
        <f>IFERROR(
(VLOOKUP(MONTH(CA859),Meses!$B$3:$C$14,2,FALSE)-DAY(CA859))/VLOOKUP(MONTH(CA859),Meses!$B$3:$C$14,2,FALSE)*CD859,
"")</f>
        <v/>
      </c>
      <c r="CD859" s="92">
        <f t="shared" si="41"/>
        <v>14271</v>
      </c>
    </row>
    <row r="860" spans="1:82" ht="78.599999999999994" thickBot="1" x14ac:dyDescent="0.6">
      <c r="A860" s="25" t="s">
        <v>2133</v>
      </c>
      <c r="B860" s="25" t="s">
        <v>2146</v>
      </c>
      <c r="C860" s="25" t="s">
        <v>2147</v>
      </c>
      <c r="D860" s="25" t="s">
        <v>650</v>
      </c>
      <c r="E860" s="26">
        <v>45163</v>
      </c>
      <c r="F860" s="26">
        <v>45175.385937500003</v>
      </c>
      <c r="G860" s="26">
        <v>45157</v>
      </c>
      <c r="H860" s="26">
        <v>45157</v>
      </c>
      <c r="I860" s="22"/>
      <c r="J860" s="22"/>
      <c r="K860" s="22">
        <v>0</v>
      </c>
      <c r="L860" s="49">
        <v>2023082439</v>
      </c>
      <c r="M860" s="21">
        <v>45158</v>
      </c>
      <c r="N860" s="21">
        <v>45170</v>
      </c>
      <c r="O860" s="49" t="s">
        <v>1761</v>
      </c>
      <c r="P860" s="19" t="s">
        <v>199</v>
      </c>
      <c r="Q860" s="49" t="s">
        <v>55</v>
      </c>
      <c r="R860" s="49">
        <v>4722</v>
      </c>
      <c r="S860" s="25" t="s">
        <v>145</v>
      </c>
      <c r="T860" s="25" t="s">
        <v>145</v>
      </c>
      <c r="U860" s="19" t="e">
        <v>#NAME?</v>
      </c>
      <c r="V860" s="19" t="s">
        <v>136</v>
      </c>
      <c r="W860" s="19" t="s">
        <v>74</v>
      </c>
      <c r="X860" s="23">
        <v>-14</v>
      </c>
      <c r="Y860" s="23">
        <v>-7</v>
      </c>
      <c r="Z860" s="23">
        <v>-14</v>
      </c>
      <c r="AA860" s="23">
        <v>-14</v>
      </c>
      <c r="AB860" s="19" t="s">
        <v>58</v>
      </c>
      <c r="AC860" s="23">
        <v>-11</v>
      </c>
      <c r="AD860" s="23">
        <v>-9</v>
      </c>
      <c r="AE860" s="23">
        <v>-4</v>
      </c>
      <c r="AF860" s="19" t="s">
        <v>58</v>
      </c>
      <c r="AG860" s="23">
        <v>-4</v>
      </c>
      <c r="AH860" s="22">
        <v>0</v>
      </c>
      <c r="AI860" s="19">
        <v>-45163</v>
      </c>
      <c r="AJ860" s="19">
        <v>0</v>
      </c>
      <c r="AK860" s="19">
        <v>-45157</v>
      </c>
      <c r="AL860" s="19" t="s">
        <v>15</v>
      </c>
      <c r="AM860" s="22">
        <v>0</v>
      </c>
      <c r="AN860" s="22" t="s">
        <v>4513</v>
      </c>
      <c r="AO860" s="22"/>
      <c r="AP860" s="19" t="s">
        <v>530</v>
      </c>
      <c r="AQ860" s="19" t="s">
        <v>140</v>
      </c>
      <c r="AR860" s="19" t="s">
        <v>60</v>
      </c>
      <c r="AS860" s="19" t="s">
        <v>55</v>
      </c>
      <c r="AT860" s="19" t="s">
        <v>4583</v>
      </c>
      <c r="AU860" s="19" t="s">
        <v>179</v>
      </c>
      <c r="AV860" s="19" t="s">
        <v>63</v>
      </c>
      <c r="AW860" s="19" t="s">
        <v>63</v>
      </c>
      <c r="AX860" s="19" t="s">
        <v>63</v>
      </c>
      <c r="AY860" s="19" t="s">
        <v>64</v>
      </c>
      <c r="AZ860" s="19" t="s">
        <v>3822</v>
      </c>
      <c r="BA860" s="21">
        <v>45170</v>
      </c>
      <c r="BB860" s="19">
        <v>9</v>
      </c>
      <c r="BC860" s="19">
        <v>2023</v>
      </c>
      <c r="BD860" s="19" t="s">
        <v>1557</v>
      </c>
      <c r="BE860" s="19" t="s">
        <v>679</v>
      </c>
      <c r="BF860" s="19" t="s">
        <v>3130</v>
      </c>
      <c r="BG860" s="19" t="s">
        <v>55</v>
      </c>
      <c r="BH860" s="19" t="s">
        <v>4513</v>
      </c>
      <c r="BI860" s="22" t="s">
        <v>4513</v>
      </c>
      <c r="BJ860" s="22"/>
      <c r="BK860" s="22"/>
      <c r="BL860" s="19" t="s">
        <v>4513</v>
      </c>
      <c r="BM860" s="32" t="s">
        <v>4513</v>
      </c>
      <c r="BN860" s="22" t="s">
        <v>4513</v>
      </c>
      <c r="BO860" s="22"/>
      <c r="BP860" s="22"/>
      <c r="BQ860" s="19" t="s">
        <v>64</v>
      </c>
      <c r="BR860" s="22"/>
      <c r="BS860" s="22"/>
      <c r="BT860" s="22"/>
      <c r="BU860" s="19">
        <v>159</v>
      </c>
      <c r="BV860" s="19" t="s">
        <v>4699</v>
      </c>
      <c r="BW860" s="19" t="s">
        <v>3837</v>
      </c>
      <c r="BX860" s="22"/>
      <c r="BY860" s="95" t="str">
        <f>IFERROR(
IF(OR(AZ860="anulado",AZ860="stand by"),CONCATENATE(AZ860,": ",AT860),
IF(OR(YEAR(BA860)=2022,YEAR(BA860)=2023),CONCATENATE("Se activó en ",YEAR(BA860)),
IF(AND(OR(AZ860="En proceso",AZ860="facturando"),AND(AV860="-",BA860="")),"Por revisar",
IF(BA860="",IF(AV860="NUEVAS",CONCATENATE("Estado: ",AZ860,", ",AV860),
IF(AX860=Meses!$A$3,"Por revisar",
IF(AT860="","Sin registro","En programación Frcst."))),"En programación")))),
"Error")</f>
        <v>Se activó en 2023</v>
      </c>
      <c r="BZ860" s="14" t="str">
        <f t="shared" si="39"/>
        <v/>
      </c>
      <c r="CA860" s="95" t="str">
        <f>IF(BY860="En programación Frcst.",VLOOKUP(AX860,Meses!$A$1:$H$14,3+HLOOKUP(Cronograma!AV860,Meses!$D$1:$G$2,2,FALSE),FALSE),
IF(BY860="En programación",BA860,""))</f>
        <v/>
      </c>
      <c r="CB860" s="95" t="str">
        <f t="shared" si="40"/>
        <v/>
      </c>
      <c r="CC860" s="91" t="str">
        <f>IFERROR(
(VLOOKUP(MONTH(CA860),Meses!$B$3:$C$14,2,FALSE)-DAY(CA860))/VLOOKUP(MONTH(CA860),Meses!$B$3:$C$14,2,FALSE)*CD860,
"")</f>
        <v/>
      </c>
      <c r="CD860" s="92">
        <f t="shared" si="41"/>
        <v>4722</v>
      </c>
    </row>
    <row r="861" spans="1:82" ht="63" thickBot="1" x14ac:dyDescent="0.6">
      <c r="A861" s="19" t="s">
        <v>2133</v>
      </c>
      <c r="B861" s="19" t="s">
        <v>2148</v>
      </c>
      <c r="C861" s="19" t="s">
        <v>2149</v>
      </c>
      <c r="D861" s="19" t="s">
        <v>650</v>
      </c>
      <c r="E861" s="21">
        <v>45163</v>
      </c>
      <c r="F861" s="21">
        <v>45175.376296296286</v>
      </c>
      <c r="G861" s="21">
        <v>45157</v>
      </c>
      <c r="H861" s="21">
        <v>45157</v>
      </c>
      <c r="I861" s="22"/>
      <c r="J861" s="22"/>
      <c r="K861" s="22">
        <v>0</v>
      </c>
      <c r="L861" s="49">
        <v>2023082438</v>
      </c>
      <c r="M861" s="21">
        <v>45158</v>
      </c>
      <c r="N861" s="21">
        <v>45170</v>
      </c>
      <c r="O861" s="49" t="s">
        <v>1761</v>
      </c>
      <c r="P861" s="19" t="s">
        <v>199</v>
      </c>
      <c r="Q861" s="49" t="s">
        <v>55</v>
      </c>
      <c r="R861" s="49">
        <v>5277</v>
      </c>
      <c r="S861" s="25" t="s">
        <v>145</v>
      </c>
      <c r="T861" s="25" t="s">
        <v>145</v>
      </c>
      <c r="U861" s="19" t="e">
        <v>#NAME?</v>
      </c>
      <c r="V861" s="19" t="s">
        <v>80</v>
      </c>
      <c r="W861" s="19" t="s">
        <v>129</v>
      </c>
      <c r="X861" s="23">
        <v>-9</v>
      </c>
      <c r="Y861" s="23">
        <v>-2</v>
      </c>
      <c r="Z861" s="23">
        <v>-9</v>
      </c>
      <c r="AA861" s="23">
        <v>-9</v>
      </c>
      <c r="AB861" s="19" t="s">
        <v>58</v>
      </c>
      <c r="AC861" s="23">
        <v>-6</v>
      </c>
      <c r="AD861" s="49" t="s">
        <v>58</v>
      </c>
      <c r="AE861" s="23">
        <v>-4</v>
      </c>
      <c r="AF861" s="19" t="s">
        <v>58</v>
      </c>
      <c r="AG861" s="23">
        <v>-4</v>
      </c>
      <c r="AH861" s="22">
        <v>0</v>
      </c>
      <c r="AI861" s="19">
        <v>-45163</v>
      </c>
      <c r="AJ861" s="19">
        <v>0</v>
      </c>
      <c r="AK861" s="19">
        <v>-45157</v>
      </c>
      <c r="AL861" s="19" t="s">
        <v>15</v>
      </c>
      <c r="AM861" s="22">
        <v>0</v>
      </c>
      <c r="AN861" s="22" t="s">
        <v>4513</v>
      </c>
      <c r="AO861" s="22"/>
      <c r="AP861" s="19" t="s">
        <v>530</v>
      </c>
      <c r="AQ861" s="19" t="s">
        <v>140</v>
      </c>
      <c r="AR861" s="19" t="s">
        <v>60</v>
      </c>
      <c r="AS861" s="19" t="s">
        <v>55</v>
      </c>
      <c r="AT861" s="19" t="s">
        <v>4583</v>
      </c>
      <c r="AU861" s="19" t="s">
        <v>179</v>
      </c>
      <c r="AV861" s="19" t="s">
        <v>63</v>
      </c>
      <c r="AW861" s="19" t="s">
        <v>63</v>
      </c>
      <c r="AX861" s="19" t="s">
        <v>63</v>
      </c>
      <c r="AY861" s="19" t="s">
        <v>64</v>
      </c>
      <c r="AZ861" s="19" t="s">
        <v>3822</v>
      </c>
      <c r="BA861" s="21">
        <v>45170</v>
      </c>
      <c r="BB861" s="19">
        <v>9</v>
      </c>
      <c r="BC861" s="19">
        <v>2023</v>
      </c>
      <c r="BD861" s="19" t="s">
        <v>1557</v>
      </c>
      <c r="BE861" s="19" t="s">
        <v>679</v>
      </c>
      <c r="BF861" s="19" t="s">
        <v>3130</v>
      </c>
      <c r="BG861" s="19" t="s">
        <v>55</v>
      </c>
      <c r="BH861" s="19" t="s">
        <v>4513</v>
      </c>
      <c r="BI861" s="22" t="s">
        <v>4513</v>
      </c>
      <c r="BJ861" s="22"/>
      <c r="BK861" s="22"/>
      <c r="BL861" s="19" t="s">
        <v>4513</v>
      </c>
      <c r="BM861" s="32" t="s">
        <v>4513</v>
      </c>
      <c r="BN861" s="22" t="s">
        <v>4513</v>
      </c>
      <c r="BO861" s="22"/>
      <c r="BP861" s="22"/>
      <c r="BQ861" s="19" t="s">
        <v>64</v>
      </c>
      <c r="BR861" s="22"/>
      <c r="BS861" s="22"/>
      <c r="BT861" s="22"/>
      <c r="BU861" s="19">
        <v>159</v>
      </c>
      <c r="BV861" s="19" t="s">
        <v>4699</v>
      </c>
      <c r="BW861" s="19" t="s">
        <v>3837</v>
      </c>
      <c r="BX861" s="22"/>
      <c r="BY861" s="95" t="str">
        <f>IFERROR(
IF(OR(AZ861="anulado",AZ861="stand by"),CONCATENATE(AZ861,": ",AT861),
IF(OR(YEAR(BA861)=2022,YEAR(BA861)=2023),CONCATENATE("Se activó en ",YEAR(BA861)),
IF(AND(OR(AZ861="En proceso",AZ861="facturando"),AND(AV861="-",BA861="")),"Por revisar",
IF(BA861="",IF(AV861="NUEVAS",CONCATENATE("Estado: ",AZ861,", ",AV861),
IF(AX861=Meses!$A$3,"Por revisar",
IF(AT861="","Sin registro","En programación Frcst."))),"En programación")))),
"Error")</f>
        <v>Se activó en 2023</v>
      </c>
      <c r="BZ861" s="14" t="str">
        <f t="shared" si="39"/>
        <v/>
      </c>
      <c r="CA861" s="95" t="str">
        <f>IF(BY861="En programación Frcst.",VLOOKUP(AX861,Meses!$A$1:$H$14,3+HLOOKUP(Cronograma!AV861,Meses!$D$1:$G$2,2,FALSE),FALSE),
IF(BY861="En programación",BA861,""))</f>
        <v/>
      </c>
      <c r="CB861" s="95" t="str">
        <f t="shared" si="40"/>
        <v/>
      </c>
      <c r="CC861" s="91" t="str">
        <f>IFERROR(
(VLOOKUP(MONTH(CA861),Meses!$B$3:$C$14,2,FALSE)-DAY(CA861))/VLOOKUP(MONTH(CA861),Meses!$B$3:$C$14,2,FALSE)*CD861,
"")</f>
        <v/>
      </c>
      <c r="CD861" s="92">
        <f t="shared" si="41"/>
        <v>5277</v>
      </c>
    </row>
    <row r="862" spans="1:82" ht="63" thickBot="1" x14ac:dyDescent="0.6">
      <c r="A862" s="25" t="s">
        <v>2133</v>
      </c>
      <c r="B862" s="25" t="s">
        <v>2150</v>
      </c>
      <c r="C862" s="25" t="s">
        <v>2151</v>
      </c>
      <c r="D862" s="25" t="s">
        <v>650</v>
      </c>
      <c r="E862" s="26">
        <v>45163</v>
      </c>
      <c r="F862" s="26">
        <v>45174.707349537042</v>
      </c>
      <c r="G862" s="26">
        <v>45157</v>
      </c>
      <c r="H862" s="26">
        <v>45157</v>
      </c>
      <c r="I862" s="22"/>
      <c r="J862" s="22"/>
      <c r="K862" s="22">
        <v>0</v>
      </c>
      <c r="L862" s="49">
        <v>2023082437</v>
      </c>
      <c r="M862" s="21">
        <v>45158</v>
      </c>
      <c r="N862" s="21">
        <v>45170</v>
      </c>
      <c r="O862" s="49" t="s">
        <v>1761</v>
      </c>
      <c r="P862" s="19" t="s">
        <v>199</v>
      </c>
      <c r="Q862" s="49" t="s">
        <v>55</v>
      </c>
      <c r="R862" s="49">
        <v>5094</v>
      </c>
      <c r="S862" s="25" t="s">
        <v>145</v>
      </c>
      <c r="T862" s="25" t="s">
        <v>145</v>
      </c>
      <c r="U862" s="19" t="e">
        <v>#NAME?</v>
      </c>
      <c r="V862" s="19" t="s">
        <v>80</v>
      </c>
      <c r="W862" s="19" t="s">
        <v>129</v>
      </c>
      <c r="X862" s="23">
        <v>-9</v>
      </c>
      <c r="Y862" s="23">
        <v>-2</v>
      </c>
      <c r="Z862" s="23">
        <v>-9</v>
      </c>
      <c r="AA862" s="23">
        <v>-9</v>
      </c>
      <c r="AB862" s="19" t="s">
        <v>58</v>
      </c>
      <c r="AC862" s="23">
        <v>-6</v>
      </c>
      <c r="AD862" s="49" t="s">
        <v>58</v>
      </c>
      <c r="AE862" s="23">
        <v>-4</v>
      </c>
      <c r="AF862" s="19" t="s">
        <v>58</v>
      </c>
      <c r="AG862" s="23">
        <v>-4</v>
      </c>
      <c r="AH862" s="22">
        <v>0</v>
      </c>
      <c r="AI862" s="19">
        <v>-45163</v>
      </c>
      <c r="AJ862" s="19">
        <v>0</v>
      </c>
      <c r="AK862" s="19">
        <v>-45157</v>
      </c>
      <c r="AL862" s="19" t="s">
        <v>15</v>
      </c>
      <c r="AM862" s="22">
        <v>0</v>
      </c>
      <c r="AN862" s="22" t="s">
        <v>4513</v>
      </c>
      <c r="AO862" s="22"/>
      <c r="AP862" s="19" t="s">
        <v>530</v>
      </c>
      <c r="AQ862" s="19" t="s">
        <v>140</v>
      </c>
      <c r="AR862" s="19" t="s">
        <v>60</v>
      </c>
      <c r="AS862" s="19" t="s">
        <v>55</v>
      </c>
      <c r="AT862" s="19" t="s">
        <v>4583</v>
      </c>
      <c r="AU862" s="19" t="s">
        <v>179</v>
      </c>
      <c r="AV862" s="19" t="s">
        <v>63</v>
      </c>
      <c r="AW862" s="19" t="s">
        <v>63</v>
      </c>
      <c r="AX862" s="19" t="s">
        <v>63</v>
      </c>
      <c r="AY862" s="19" t="s">
        <v>64</v>
      </c>
      <c r="AZ862" s="19" t="s">
        <v>3822</v>
      </c>
      <c r="BA862" s="21">
        <v>45170</v>
      </c>
      <c r="BB862" s="19">
        <v>9</v>
      </c>
      <c r="BC862" s="19">
        <v>2023</v>
      </c>
      <c r="BD862" s="19" t="s">
        <v>1557</v>
      </c>
      <c r="BE862" s="19" t="s">
        <v>679</v>
      </c>
      <c r="BF862" s="19" t="s">
        <v>3130</v>
      </c>
      <c r="BG862" s="19" t="s">
        <v>55</v>
      </c>
      <c r="BH862" s="19" t="s">
        <v>4513</v>
      </c>
      <c r="BI862" s="22" t="s">
        <v>4513</v>
      </c>
      <c r="BJ862" s="22"/>
      <c r="BK862" s="22"/>
      <c r="BL862" s="19" t="s">
        <v>4513</v>
      </c>
      <c r="BM862" s="32" t="s">
        <v>4513</v>
      </c>
      <c r="BN862" s="22" t="s">
        <v>4513</v>
      </c>
      <c r="BO862" s="22"/>
      <c r="BP862" s="22"/>
      <c r="BQ862" s="19" t="s">
        <v>64</v>
      </c>
      <c r="BR862" s="22"/>
      <c r="BS862" s="22"/>
      <c r="BT862" s="22"/>
      <c r="BU862" s="19">
        <v>159</v>
      </c>
      <c r="BV862" s="19" t="s">
        <v>4699</v>
      </c>
      <c r="BW862" s="19" t="s">
        <v>3837</v>
      </c>
      <c r="BX862" s="22"/>
      <c r="BY862" s="95" t="str">
        <f>IFERROR(
IF(OR(AZ862="anulado",AZ862="stand by"),CONCATENATE(AZ862,": ",AT862),
IF(OR(YEAR(BA862)=2022,YEAR(BA862)=2023),CONCATENATE("Se activó en ",YEAR(BA862)),
IF(AND(OR(AZ862="En proceso",AZ862="facturando"),AND(AV862="-",BA862="")),"Por revisar",
IF(BA862="",IF(AV862="NUEVAS",CONCATENATE("Estado: ",AZ862,", ",AV862),
IF(AX862=Meses!$A$3,"Por revisar",
IF(AT862="","Sin registro","En programación Frcst."))),"En programación")))),
"Error")</f>
        <v>Se activó en 2023</v>
      </c>
      <c r="BZ862" s="14" t="str">
        <f t="shared" si="39"/>
        <v/>
      </c>
      <c r="CA862" s="95" t="str">
        <f>IF(BY862="En programación Frcst.",VLOOKUP(AX862,Meses!$A$1:$H$14,3+HLOOKUP(Cronograma!AV862,Meses!$D$1:$G$2,2,FALSE),FALSE),
IF(BY862="En programación",BA862,""))</f>
        <v/>
      </c>
      <c r="CB862" s="95" t="str">
        <f t="shared" si="40"/>
        <v/>
      </c>
      <c r="CC862" s="91" t="str">
        <f>IFERROR(
(VLOOKUP(MONTH(CA862),Meses!$B$3:$C$14,2,FALSE)-DAY(CA862))/VLOOKUP(MONTH(CA862),Meses!$B$3:$C$14,2,FALSE)*CD862,
"")</f>
        <v/>
      </c>
      <c r="CD862" s="92">
        <f t="shared" si="41"/>
        <v>5094</v>
      </c>
    </row>
    <row r="863" spans="1:82" ht="47.4" thickBot="1" x14ac:dyDescent="0.6">
      <c r="A863" s="19" t="s">
        <v>2133</v>
      </c>
      <c r="B863" s="19" t="s">
        <v>2152</v>
      </c>
      <c r="C863" s="19" t="s">
        <v>2153</v>
      </c>
      <c r="D863" s="19" t="s">
        <v>650</v>
      </c>
      <c r="E863" s="21">
        <v>45163</v>
      </c>
      <c r="F863" s="21">
        <v>45174.700960648152</v>
      </c>
      <c r="G863" s="21">
        <v>45157</v>
      </c>
      <c r="H863" s="21">
        <v>45157</v>
      </c>
      <c r="I863" s="22"/>
      <c r="J863" s="22"/>
      <c r="K863" s="22">
        <v>0</v>
      </c>
      <c r="L863" s="49">
        <v>2023082436</v>
      </c>
      <c r="M863" s="21">
        <v>45158</v>
      </c>
      <c r="N863" s="21">
        <v>45170</v>
      </c>
      <c r="O863" s="49" t="s">
        <v>1761</v>
      </c>
      <c r="P863" s="19" t="s">
        <v>199</v>
      </c>
      <c r="Q863" s="49" t="s">
        <v>55</v>
      </c>
      <c r="R863" s="49">
        <v>4137</v>
      </c>
      <c r="S863" s="25" t="s">
        <v>145</v>
      </c>
      <c r="T863" s="25" t="s">
        <v>145</v>
      </c>
      <c r="U863" s="19" t="e">
        <v>#NAME?</v>
      </c>
      <c r="V863" s="19" t="s">
        <v>136</v>
      </c>
      <c r="W863" s="19" t="s">
        <v>74</v>
      </c>
      <c r="X863" s="23">
        <v>-14</v>
      </c>
      <c r="Y863" s="23">
        <v>-7</v>
      </c>
      <c r="Z863" s="23">
        <v>-14</v>
      </c>
      <c r="AA863" s="23">
        <v>-14</v>
      </c>
      <c r="AB863" s="19" t="s">
        <v>58</v>
      </c>
      <c r="AC863" s="23">
        <v>-11</v>
      </c>
      <c r="AD863" s="23">
        <v>-9</v>
      </c>
      <c r="AE863" s="23">
        <v>-4</v>
      </c>
      <c r="AF863" s="19" t="s">
        <v>58</v>
      </c>
      <c r="AG863" s="23">
        <v>-4</v>
      </c>
      <c r="AH863" s="22">
        <v>0</v>
      </c>
      <c r="AI863" s="19">
        <v>-45163</v>
      </c>
      <c r="AJ863" s="19">
        <v>0</v>
      </c>
      <c r="AK863" s="19">
        <v>-45157</v>
      </c>
      <c r="AL863" s="19" t="s">
        <v>15</v>
      </c>
      <c r="AM863" s="22">
        <v>0</v>
      </c>
      <c r="AN863" s="22" t="s">
        <v>4513</v>
      </c>
      <c r="AO863" s="22"/>
      <c r="AP863" s="19" t="s">
        <v>2154</v>
      </c>
      <c r="AQ863" s="19" t="s">
        <v>140</v>
      </c>
      <c r="AR863" s="19" t="s">
        <v>60</v>
      </c>
      <c r="AS863" s="19" t="s">
        <v>55</v>
      </c>
      <c r="AT863" s="19" t="s">
        <v>4583</v>
      </c>
      <c r="AU863" s="19" t="s">
        <v>179</v>
      </c>
      <c r="AV863" s="19" t="s">
        <v>63</v>
      </c>
      <c r="AW863" s="19" t="s">
        <v>63</v>
      </c>
      <c r="AX863" s="19" t="s">
        <v>63</v>
      </c>
      <c r="AY863" s="19" t="s">
        <v>64</v>
      </c>
      <c r="AZ863" s="19" t="s">
        <v>3822</v>
      </c>
      <c r="BA863" s="21">
        <v>45170</v>
      </c>
      <c r="BB863" s="19">
        <v>9</v>
      </c>
      <c r="BC863" s="19">
        <v>2023</v>
      </c>
      <c r="BD863" s="19" t="s">
        <v>1557</v>
      </c>
      <c r="BE863" s="19" t="s">
        <v>679</v>
      </c>
      <c r="BF863" s="19" t="s">
        <v>3130</v>
      </c>
      <c r="BG863" s="19" t="s">
        <v>55</v>
      </c>
      <c r="BH863" s="19" t="s">
        <v>4513</v>
      </c>
      <c r="BI863" s="22" t="s">
        <v>4513</v>
      </c>
      <c r="BJ863" s="22"/>
      <c r="BK863" s="22"/>
      <c r="BL863" s="19" t="s">
        <v>4513</v>
      </c>
      <c r="BM863" s="32" t="s">
        <v>4513</v>
      </c>
      <c r="BN863" s="22" t="s">
        <v>4513</v>
      </c>
      <c r="BO863" s="22"/>
      <c r="BP863" s="22"/>
      <c r="BQ863" s="19" t="s">
        <v>64</v>
      </c>
      <c r="BR863" s="22"/>
      <c r="BS863" s="22"/>
      <c r="BT863" s="22"/>
      <c r="BU863" s="19">
        <v>159</v>
      </c>
      <c r="BV863" s="19" t="s">
        <v>4699</v>
      </c>
      <c r="BW863" s="19" t="s">
        <v>3837</v>
      </c>
      <c r="BX863" s="22"/>
      <c r="BY863" s="95" t="str">
        <f>IFERROR(
IF(OR(AZ863="anulado",AZ863="stand by"),CONCATENATE(AZ863,": ",AT863),
IF(OR(YEAR(BA863)=2022,YEAR(BA863)=2023),CONCATENATE("Se activó en ",YEAR(BA863)),
IF(AND(OR(AZ863="En proceso",AZ863="facturando"),AND(AV863="-",BA863="")),"Por revisar",
IF(BA863="",IF(AV863="NUEVAS",CONCATENATE("Estado: ",AZ863,", ",AV863),
IF(AX863=Meses!$A$3,"Por revisar",
IF(AT863="","Sin registro","En programación Frcst."))),"En programación")))),
"Error")</f>
        <v>Se activó en 2023</v>
      </c>
      <c r="BZ863" s="14" t="str">
        <f t="shared" si="39"/>
        <v/>
      </c>
      <c r="CA863" s="95" t="str">
        <f>IF(BY863="En programación Frcst.",VLOOKUP(AX863,Meses!$A$1:$H$14,3+HLOOKUP(Cronograma!AV863,Meses!$D$1:$G$2,2,FALSE),FALSE),
IF(BY863="En programación",BA863,""))</f>
        <v/>
      </c>
      <c r="CB863" s="95" t="str">
        <f t="shared" si="40"/>
        <v/>
      </c>
      <c r="CC863" s="91" t="str">
        <f>IFERROR(
(VLOOKUP(MONTH(CA863),Meses!$B$3:$C$14,2,FALSE)-DAY(CA863))/VLOOKUP(MONTH(CA863),Meses!$B$3:$C$14,2,FALSE)*CD863,
"")</f>
        <v/>
      </c>
      <c r="CD863" s="92">
        <f t="shared" si="41"/>
        <v>4137</v>
      </c>
    </row>
    <row r="864" spans="1:82" ht="47.4" thickBot="1" x14ac:dyDescent="0.6">
      <c r="A864" s="25" t="s">
        <v>2133</v>
      </c>
      <c r="B864" s="25" t="s">
        <v>2155</v>
      </c>
      <c r="C864" s="25" t="s">
        <v>2156</v>
      </c>
      <c r="D864" s="25" t="s">
        <v>650</v>
      </c>
      <c r="E864" s="26">
        <v>45163</v>
      </c>
      <c r="F864" s="26">
        <v>45174.680011574077</v>
      </c>
      <c r="G864" s="26">
        <v>45157</v>
      </c>
      <c r="H864" s="26">
        <v>45157</v>
      </c>
      <c r="I864" s="22"/>
      <c r="J864" s="22"/>
      <c r="K864" s="22">
        <v>0</v>
      </c>
      <c r="L864" s="49">
        <v>2023082435</v>
      </c>
      <c r="M864" s="21">
        <v>45158</v>
      </c>
      <c r="N864" s="21">
        <v>45170</v>
      </c>
      <c r="O864" s="49" t="s">
        <v>1761</v>
      </c>
      <c r="P864" s="19" t="s">
        <v>199</v>
      </c>
      <c r="Q864" s="49" t="s">
        <v>55</v>
      </c>
      <c r="R864" s="49">
        <v>7350</v>
      </c>
      <c r="S864" s="25" t="s">
        <v>145</v>
      </c>
      <c r="T864" s="25" t="s">
        <v>145</v>
      </c>
      <c r="U864" s="19" t="e">
        <v>#NAME?</v>
      </c>
      <c r="V864" s="19" t="s">
        <v>136</v>
      </c>
      <c r="W864" s="19" t="s">
        <v>74</v>
      </c>
      <c r="X864" s="23">
        <v>-14</v>
      </c>
      <c r="Y864" s="23">
        <v>-7</v>
      </c>
      <c r="Z864" s="23">
        <v>-14</v>
      </c>
      <c r="AA864" s="23">
        <v>-14</v>
      </c>
      <c r="AB864" s="19" t="s">
        <v>58</v>
      </c>
      <c r="AC864" s="23">
        <v>-11</v>
      </c>
      <c r="AD864" s="23">
        <v>-9</v>
      </c>
      <c r="AE864" s="23">
        <v>-4</v>
      </c>
      <c r="AF864" s="19" t="s">
        <v>58</v>
      </c>
      <c r="AG864" s="23">
        <v>-4</v>
      </c>
      <c r="AH864" s="22">
        <v>0</v>
      </c>
      <c r="AI864" s="19">
        <v>-45163</v>
      </c>
      <c r="AJ864" s="19">
        <v>0</v>
      </c>
      <c r="AK864" s="19">
        <v>-45157</v>
      </c>
      <c r="AL864" s="19" t="s">
        <v>15</v>
      </c>
      <c r="AM864" s="22">
        <v>0</v>
      </c>
      <c r="AN864" s="22" t="s">
        <v>4513</v>
      </c>
      <c r="AO864" s="22"/>
      <c r="AP864" s="19" t="s">
        <v>201</v>
      </c>
      <c r="AQ864" s="19" t="s">
        <v>140</v>
      </c>
      <c r="AR864" s="19" t="s">
        <v>60</v>
      </c>
      <c r="AS864" s="19" t="s">
        <v>55</v>
      </c>
      <c r="AT864" s="19" t="s">
        <v>4583</v>
      </c>
      <c r="AU864" s="19" t="s">
        <v>179</v>
      </c>
      <c r="AV864" s="19" t="s">
        <v>63</v>
      </c>
      <c r="AW864" s="19" t="s">
        <v>63</v>
      </c>
      <c r="AX864" s="19" t="s">
        <v>63</v>
      </c>
      <c r="AY864" s="19" t="s">
        <v>64</v>
      </c>
      <c r="AZ864" s="19" t="s">
        <v>3822</v>
      </c>
      <c r="BA864" s="21">
        <v>45170</v>
      </c>
      <c r="BB864" s="19">
        <v>9</v>
      </c>
      <c r="BC864" s="19">
        <v>2023</v>
      </c>
      <c r="BD864" s="19" t="s">
        <v>1557</v>
      </c>
      <c r="BE864" s="19" t="s">
        <v>679</v>
      </c>
      <c r="BF864" s="19" t="s">
        <v>3130</v>
      </c>
      <c r="BG864" s="19" t="s">
        <v>55</v>
      </c>
      <c r="BH864" s="19" t="s">
        <v>4513</v>
      </c>
      <c r="BI864" s="22" t="s">
        <v>4513</v>
      </c>
      <c r="BJ864" s="22"/>
      <c r="BK864" s="22"/>
      <c r="BL864" s="19" t="s">
        <v>4513</v>
      </c>
      <c r="BM864" s="32" t="s">
        <v>4513</v>
      </c>
      <c r="BN864" s="22" t="s">
        <v>4513</v>
      </c>
      <c r="BO864" s="22"/>
      <c r="BP864" s="22"/>
      <c r="BQ864" s="19" t="s">
        <v>64</v>
      </c>
      <c r="BR864" s="22"/>
      <c r="BS864" s="22"/>
      <c r="BT864" s="22"/>
      <c r="BU864" s="19">
        <v>159</v>
      </c>
      <c r="BV864" s="19" t="s">
        <v>4699</v>
      </c>
      <c r="BW864" s="19" t="s">
        <v>3837</v>
      </c>
      <c r="BX864" s="22"/>
      <c r="BY864" s="95" t="str">
        <f>IFERROR(
IF(OR(AZ864="anulado",AZ864="stand by"),CONCATENATE(AZ864,": ",AT864),
IF(OR(YEAR(BA864)=2022,YEAR(BA864)=2023),CONCATENATE("Se activó en ",YEAR(BA864)),
IF(AND(OR(AZ864="En proceso",AZ864="facturando"),AND(AV864="-",BA864="")),"Por revisar",
IF(BA864="",IF(AV864="NUEVAS",CONCATENATE("Estado: ",AZ864,", ",AV864),
IF(AX864=Meses!$A$3,"Por revisar",
IF(AT864="","Sin registro","En programación Frcst."))),"En programación")))),
"Error")</f>
        <v>Se activó en 2023</v>
      </c>
      <c r="BZ864" s="14" t="str">
        <f t="shared" si="39"/>
        <v/>
      </c>
      <c r="CA864" s="95" t="str">
        <f>IF(BY864="En programación Frcst.",VLOOKUP(AX864,Meses!$A$1:$H$14,3+HLOOKUP(Cronograma!AV864,Meses!$D$1:$G$2,2,FALSE),FALSE),
IF(BY864="En programación",BA864,""))</f>
        <v/>
      </c>
      <c r="CB864" s="95" t="str">
        <f t="shared" si="40"/>
        <v/>
      </c>
      <c r="CC864" s="91" t="str">
        <f>IFERROR(
(VLOOKUP(MONTH(CA864),Meses!$B$3:$C$14,2,FALSE)-DAY(CA864))/VLOOKUP(MONTH(CA864),Meses!$B$3:$C$14,2,FALSE)*CD864,
"")</f>
        <v/>
      </c>
      <c r="CD864" s="92">
        <f t="shared" si="41"/>
        <v>7350</v>
      </c>
    </row>
    <row r="865" spans="1:82" ht="63" thickBot="1" x14ac:dyDescent="0.6">
      <c r="A865" s="19" t="s">
        <v>2133</v>
      </c>
      <c r="B865" s="19" t="s">
        <v>2157</v>
      </c>
      <c r="C865" s="19" t="s">
        <v>2158</v>
      </c>
      <c r="D865" s="19" t="s">
        <v>53</v>
      </c>
      <c r="E865" s="21">
        <v>45163</v>
      </c>
      <c r="F865" s="21">
        <v>45174.673680555563</v>
      </c>
      <c r="G865" s="21">
        <v>45157</v>
      </c>
      <c r="H865" s="21">
        <v>45157</v>
      </c>
      <c r="I865" s="21">
        <v>45231</v>
      </c>
      <c r="J865" s="21">
        <v>45231</v>
      </c>
      <c r="K865" s="119" t="s">
        <v>4619</v>
      </c>
      <c r="L865" s="49">
        <v>2023082434</v>
      </c>
      <c r="M865" s="21">
        <v>45158</v>
      </c>
      <c r="N865" s="21">
        <v>45170</v>
      </c>
      <c r="O865" s="49" t="s">
        <v>1761</v>
      </c>
      <c r="P865" s="19" t="s">
        <v>135</v>
      </c>
      <c r="Q865" s="49" t="s">
        <v>55</v>
      </c>
      <c r="R865" s="49">
        <v>5204</v>
      </c>
      <c r="S865" s="25" t="s">
        <v>4620</v>
      </c>
      <c r="T865" s="25" t="s">
        <v>4620</v>
      </c>
      <c r="U865" s="19" t="e">
        <v>#NAME?</v>
      </c>
      <c r="V865" s="19" t="s">
        <v>136</v>
      </c>
      <c r="W865" s="19" t="s">
        <v>137</v>
      </c>
      <c r="X865" s="23">
        <v>45213</v>
      </c>
      <c r="Y865" s="23">
        <v>45220</v>
      </c>
      <c r="Z865" s="23">
        <v>45213</v>
      </c>
      <c r="AA865" s="23">
        <v>45213</v>
      </c>
      <c r="AB865" s="23">
        <v>45216</v>
      </c>
      <c r="AC865" s="23">
        <v>45220</v>
      </c>
      <c r="AD865" s="23">
        <v>45222</v>
      </c>
      <c r="AE865" s="23">
        <v>45227</v>
      </c>
      <c r="AF865" s="19" t="s">
        <v>58</v>
      </c>
      <c r="AG865" s="23">
        <v>45227</v>
      </c>
      <c r="AH865" s="21">
        <v>45231</v>
      </c>
      <c r="AI865" s="19">
        <v>68</v>
      </c>
      <c r="AJ865" s="19">
        <v>0</v>
      </c>
      <c r="AK865" s="19">
        <v>74</v>
      </c>
      <c r="AL865" s="19" t="s">
        <v>15</v>
      </c>
      <c r="AM865" s="19" t="s">
        <v>4621</v>
      </c>
      <c r="AN865" s="19">
        <v>1</v>
      </c>
      <c r="AO865" s="22"/>
      <c r="AP865" s="19" t="s">
        <v>664</v>
      </c>
      <c r="AQ865" s="19" t="s">
        <v>140</v>
      </c>
      <c r="AR865" s="19" t="s">
        <v>60</v>
      </c>
      <c r="AS865" s="19" t="s">
        <v>55</v>
      </c>
      <c r="AT865" s="19" t="s">
        <v>61</v>
      </c>
      <c r="AU865" s="19" t="s">
        <v>179</v>
      </c>
      <c r="AV865" s="19" t="s">
        <v>63</v>
      </c>
      <c r="AW865" s="19" t="s">
        <v>63</v>
      </c>
      <c r="AX865" s="19" t="s">
        <v>63</v>
      </c>
      <c r="AY865" s="19" t="s">
        <v>64</v>
      </c>
      <c r="AZ865" s="19" t="s">
        <v>3822</v>
      </c>
      <c r="BA865" s="21">
        <v>45170</v>
      </c>
      <c r="BB865" s="19">
        <v>9</v>
      </c>
      <c r="BC865" s="19">
        <v>2023</v>
      </c>
      <c r="BD865" s="19" t="s">
        <v>63</v>
      </c>
      <c r="BE865" s="19" t="s">
        <v>63</v>
      </c>
      <c r="BF865" s="19" t="s">
        <v>63</v>
      </c>
      <c r="BG865" s="19" t="s">
        <v>64</v>
      </c>
      <c r="BH865" s="19" t="s">
        <v>4513</v>
      </c>
      <c r="BI865" s="48" t="s">
        <v>4513</v>
      </c>
      <c r="BJ865" s="19" t="e">
        <v>#VALUE!</v>
      </c>
      <c r="BK865" s="43" t="e">
        <v>#VALUE!</v>
      </c>
      <c r="BL865" s="19" t="s">
        <v>4513</v>
      </c>
      <c r="BM865" s="32" t="s">
        <v>4513</v>
      </c>
      <c r="BN865" s="22" t="s">
        <v>4513</v>
      </c>
      <c r="BO865" s="22"/>
      <c r="BP865" s="22"/>
      <c r="BQ865" s="19" t="s">
        <v>64</v>
      </c>
      <c r="BR865" s="22"/>
      <c r="BS865" s="19" t="s">
        <v>3824</v>
      </c>
      <c r="BT865" s="19">
        <v>68</v>
      </c>
      <c r="BU865" s="22"/>
      <c r="BV865" s="19"/>
      <c r="BW865" s="19" t="s">
        <v>3823</v>
      </c>
      <c r="BX865" s="19">
        <v>2023</v>
      </c>
      <c r="BY865" s="95" t="str">
        <f>IFERROR(
IF(OR(AZ865="anulado",AZ865="stand by"),CONCATENATE(AZ865,": ",AT865),
IF(OR(YEAR(BA865)=2022,YEAR(BA865)=2023),CONCATENATE("Se activó en ",YEAR(BA865)),
IF(AND(OR(AZ865="En proceso",AZ865="facturando"),AND(AV865="-",BA865="")),"Por revisar",
IF(BA865="",IF(AV865="NUEVAS",CONCATENATE("Estado: ",AZ865,", ",AV865),
IF(AX865=Meses!$A$3,"Por revisar",
IF(AT865="","Sin registro","En programación Frcst."))),"En programación")))),
"Error")</f>
        <v>Se activó en 2023</v>
      </c>
      <c r="BZ865" s="14" t="str">
        <f t="shared" si="39"/>
        <v/>
      </c>
      <c r="CA865" s="95" t="str">
        <f>IF(BY865="En programación Frcst.",VLOOKUP(AX865,Meses!$A$1:$H$14,3+HLOOKUP(Cronograma!AV865,Meses!$D$1:$G$2,2,FALSE),FALSE),
IF(BY865="En programación",BA865,""))</f>
        <v/>
      </c>
      <c r="CB865" s="95" t="str">
        <f t="shared" si="40"/>
        <v/>
      </c>
      <c r="CC865" s="91" t="str">
        <f>IFERROR(
(VLOOKUP(MONTH(CA865),Meses!$B$3:$C$14,2,FALSE)-DAY(CA865))/VLOOKUP(MONTH(CA865),Meses!$B$3:$C$14,2,FALSE)*CD865,
"")</f>
        <v/>
      </c>
      <c r="CD865" s="92">
        <f t="shared" si="41"/>
        <v>5204</v>
      </c>
    </row>
    <row r="866" spans="1:82" ht="94.2" thickBot="1" x14ac:dyDescent="0.6">
      <c r="A866" s="25" t="s">
        <v>2133</v>
      </c>
      <c r="B866" s="25" t="s">
        <v>2159</v>
      </c>
      <c r="C866" s="25" t="s">
        <v>2160</v>
      </c>
      <c r="D866" s="25" t="s">
        <v>53</v>
      </c>
      <c r="E866" s="26">
        <v>45163</v>
      </c>
      <c r="F866" s="26">
        <v>45174.667905092603</v>
      </c>
      <c r="G866" s="26">
        <v>45157</v>
      </c>
      <c r="H866" s="26">
        <v>45157</v>
      </c>
      <c r="I866" s="21">
        <v>45231</v>
      </c>
      <c r="J866" s="21">
        <v>45231</v>
      </c>
      <c r="K866" s="119" t="s">
        <v>4619</v>
      </c>
      <c r="L866" s="49">
        <v>2023082433</v>
      </c>
      <c r="M866" s="21">
        <v>45158</v>
      </c>
      <c r="N866" s="21">
        <v>45170</v>
      </c>
      <c r="O866" s="49" t="s">
        <v>1761</v>
      </c>
      <c r="P866" s="19" t="s">
        <v>135</v>
      </c>
      <c r="Q866" s="49" t="s">
        <v>55</v>
      </c>
      <c r="R866" s="49">
        <v>4766</v>
      </c>
      <c r="S866" s="25" t="s">
        <v>4620</v>
      </c>
      <c r="T866" s="25" t="s">
        <v>4620</v>
      </c>
      <c r="U866" s="19" t="e">
        <v>#NAME?</v>
      </c>
      <c r="V866" s="19" t="s">
        <v>80</v>
      </c>
      <c r="W866" s="19" t="s">
        <v>352</v>
      </c>
      <c r="X866" s="23">
        <v>45218</v>
      </c>
      <c r="Y866" s="23">
        <v>45225</v>
      </c>
      <c r="Z866" s="23">
        <v>45218</v>
      </c>
      <c r="AA866" s="23">
        <v>45218</v>
      </c>
      <c r="AB866" s="23">
        <v>45221</v>
      </c>
      <c r="AC866" s="23">
        <v>45225</v>
      </c>
      <c r="AD866" s="49" t="s">
        <v>58</v>
      </c>
      <c r="AE866" s="23">
        <v>45227</v>
      </c>
      <c r="AF866" s="19" t="s">
        <v>58</v>
      </c>
      <c r="AG866" s="23">
        <v>45227</v>
      </c>
      <c r="AH866" s="21">
        <v>45231</v>
      </c>
      <c r="AI866" s="19">
        <v>68</v>
      </c>
      <c r="AJ866" s="19">
        <v>0</v>
      </c>
      <c r="AK866" s="19">
        <v>74</v>
      </c>
      <c r="AL866" s="19" t="s">
        <v>15</v>
      </c>
      <c r="AM866" s="19" t="s">
        <v>4621</v>
      </c>
      <c r="AN866" s="19">
        <v>1</v>
      </c>
      <c r="AO866" s="22"/>
      <c r="AP866" s="19" t="s">
        <v>664</v>
      </c>
      <c r="AQ866" s="19" t="s">
        <v>140</v>
      </c>
      <c r="AR866" s="19" t="s">
        <v>60</v>
      </c>
      <c r="AS866" s="19" t="s">
        <v>55</v>
      </c>
      <c r="AT866" s="19" t="s">
        <v>61</v>
      </c>
      <c r="AU866" s="19" t="s">
        <v>179</v>
      </c>
      <c r="AV866" s="19" t="s">
        <v>63</v>
      </c>
      <c r="AW866" s="19" t="s">
        <v>63</v>
      </c>
      <c r="AX866" s="19" t="s">
        <v>63</v>
      </c>
      <c r="AY866" s="19" t="s">
        <v>64</v>
      </c>
      <c r="AZ866" s="19" t="s">
        <v>3822</v>
      </c>
      <c r="BA866" s="21">
        <v>45170</v>
      </c>
      <c r="BB866" s="19">
        <v>9</v>
      </c>
      <c r="BC866" s="19">
        <v>2023</v>
      </c>
      <c r="BD866" s="19" t="s">
        <v>63</v>
      </c>
      <c r="BE866" s="19" t="s">
        <v>63</v>
      </c>
      <c r="BF866" s="19" t="s">
        <v>63</v>
      </c>
      <c r="BG866" s="19" t="s">
        <v>64</v>
      </c>
      <c r="BH866" s="19" t="s">
        <v>4513</v>
      </c>
      <c r="BI866" s="48" t="s">
        <v>4513</v>
      </c>
      <c r="BJ866" s="19" t="e">
        <v>#VALUE!</v>
      </c>
      <c r="BK866" s="43" t="e">
        <v>#VALUE!</v>
      </c>
      <c r="BL866" s="19" t="s">
        <v>4513</v>
      </c>
      <c r="BM866" s="32" t="s">
        <v>4513</v>
      </c>
      <c r="BN866" s="22" t="s">
        <v>4513</v>
      </c>
      <c r="BO866" s="22"/>
      <c r="BP866" s="22"/>
      <c r="BQ866" s="19" t="s">
        <v>64</v>
      </c>
      <c r="BR866" s="22"/>
      <c r="BS866" s="19" t="s">
        <v>3824</v>
      </c>
      <c r="BT866" s="19">
        <v>68</v>
      </c>
      <c r="BU866" s="22"/>
      <c r="BV866" s="19"/>
      <c r="BW866" s="19" t="s">
        <v>3823</v>
      </c>
      <c r="BX866" s="19">
        <v>2023</v>
      </c>
      <c r="BY866" s="95" t="str">
        <f>IFERROR(
IF(OR(AZ866="anulado",AZ866="stand by"),CONCATENATE(AZ866,": ",AT866),
IF(OR(YEAR(BA866)=2022,YEAR(BA866)=2023),CONCATENATE("Se activó en ",YEAR(BA866)),
IF(AND(OR(AZ866="En proceso",AZ866="facturando"),AND(AV866="-",BA866="")),"Por revisar",
IF(BA866="",IF(AV866="NUEVAS",CONCATENATE("Estado: ",AZ866,", ",AV866),
IF(AX866=Meses!$A$3,"Por revisar",
IF(AT866="","Sin registro","En programación Frcst."))),"En programación")))),
"Error")</f>
        <v>Se activó en 2023</v>
      </c>
      <c r="BZ866" s="14" t="str">
        <f t="shared" si="39"/>
        <v/>
      </c>
      <c r="CA866" s="95" t="str">
        <f>IF(BY866="En programación Frcst.",VLOOKUP(AX866,Meses!$A$1:$H$14,3+HLOOKUP(Cronograma!AV866,Meses!$D$1:$G$2,2,FALSE),FALSE),
IF(BY866="En programación",BA866,""))</f>
        <v/>
      </c>
      <c r="CB866" s="95" t="str">
        <f t="shared" si="40"/>
        <v/>
      </c>
      <c r="CC866" s="91" t="str">
        <f>IFERROR(
(VLOOKUP(MONTH(CA866),Meses!$B$3:$C$14,2,FALSE)-DAY(CA866))/VLOOKUP(MONTH(CA866),Meses!$B$3:$C$14,2,FALSE)*CD866,
"")</f>
        <v/>
      </c>
      <c r="CD866" s="92">
        <f t="shared" si="41"/>
        <v>4766</v>
      </c>
    </row>
    <row r="867" spans="1:82" ht="94.2" thickBot="1" x14ac:dyDescent="0.6">
      <c r="A867" s="19" t="s">
        <v>2133</v>
      </c>
      <c r="B867" s="19" t="s">
        <v>2161</v>
      </c>
      <c r="C867" s="19" t="s">
        <v>2162</v>
      </c>
      <c r="D867" s="19" t="s">
        <v>650</v>
      </c>
      <c r="E867" s="21">
        <v>45163</v>
      </c>
      <c r="F867" s="21">
        <v>45174.65965277778</v>
      </c>
      <c r="G867" s="21">
        <v>45157</v>
      </c>
      <c r="H867" s="21">
        <v>45157</v>
      </c>
      <c r="I867" s="22"/>
      <c r="J867" s="22"/>
      <c r="K867" s="22">
        <v>0</v>
      </c>
      <c r="L867" s="49">
        <v>2023082432</v>
      </c>
      <c r="M867" s="21">
        <v>45158</v>
      </c>
      <c r="N867" s="21">
        <v>45170</v>
      </c>
      <c r="O867" s="49" t="s">
        <v>1761</v>
      </c>
      <c r="P867" s="19" t="s">
        <v>135</v>
      </c>
      <c r="Q867" s="49" t="s">
        <v>55</v>
      </c>
      <c r="R867" s="49">
        <v>3259</v>
      </c>
      <c r="S867" s="25" t="s">
        <v>145</v>
      </c>
      <c r="T867" s="25" t="s">
        <v>145</v>
      </c>
      <c r="U867" s="19" t="e">
        <v>#NAME?</v>
      </c>
      <c r="V867" s="19" t="s">
        <v>136</v>
      </c>
      <c r="W867" s="19" t="s">
        <v>137</v>
      </c>
      <c r="X867" s="23">
        <v>-18</v>
      </c>
      <c r="Y867" s="23">
        <v>-11</v>
      </c>
      <c r="Z867" s="23">
        <v>-18</v>
      </c>
      <c r="AA867" s="23">
        <v>-18</v>
      </c>
      <c r="AB867" s="23">
        <v>-15</v>
      </c>
      <c r="AC867" s="23">
        <v>-11</v>
      </c>
      <c r="AD867" s="23">
        <v>-9</v>
      </c>
      <c r="AE867" s="23">
        <v>-4</v>
      </c>
      <c r="AF867" s="19" t="s">
        <v>58</v>
      </c>
      <c r="AG867" s="23">
        <v>-4</v>
      </c>
      <c r="AH867" s="22">
        <v>0</v>
      </c>
      <c r="AI867" s="19">
        <v>-45163</v>
      </c>
      <c r="AJ867" s="19">
        <v>0</v>
      </c>
      <c r="AK867" s="19">
        <v>-45157</v>
      </c>
      <c r="AL867" s="19" t="s">
        <v>15</v>
      </c>
      <c r="AM867" s="22">
        <v>0</v>
      </c>
      <c r="AN867" s="22" t="s">
        <v>4513</v>
      </c>
      <c r="AO867" s="22"/>
      <c r="AP867" s="19" t="s">
        <v>506</v>
      </c>
      <c r="AQ867" s="19" t="s">
        <v>140</v>
      </c>
      <c r="AR867" s="19" t="s">
        <v>60</v>
      </c>
      <c r="AS867" s="19" t="s">
        <v>55</v>
      </c>
      <c r="AT867" s="19" t="s">
        <v>4583</v>
      </c>
      <c r="AU867" s="19" t="s">
        <v>179</v>
      </c>
      <c r="AV867" s="19" t="s">
        <v>63</v>
      </c>
      <c r="AW867" s="19" t="s">
        <v>63</v>
      </c>
      <c r="AX867" s="19" t="s">
        <v>63</v>
      </c>
      <c r="AY867" s="19" t="s">
        <v>64</v>
      </c>
      <c r="AZ867" s="19" t="s">
        <v>3822</v>
      </c>
      <c r="BA867" s="21">
        <v>45170</v>
      </c>
      <c r="BB867" s="19">
        <v>9</v>
      </c>
      <c r="BC867" s="19">
        <v>2023</v>
      </c>
      <c r="BD867" s="19" t="s">
        <v>1557</v>
      </c>
      <c r="BE867" s="19" t="s">
        <v>679</v>
      </c>
      <c r="BF867" s="19" t="s">
        <v>3130</v>
      </c>
      <c r="BG867" s="19" t="s">
        <v>55</v>
      </c>
      <c r="BH867" s="19" t="s">
        <v>4513</v>
      </c>
      <c r="BI867" s="22" t="s">
        <v>4513</v>
      </c>
      <c r="BJ867" s="22"/>
      <c r="BK867" s="22"/>
      <c r="BL867" s="19" t="s">
        <v>4513</v>
      </c>
      <c r="BM867" s="32" t="s">
        <v>4513</v>
      </c>
      <c r="BN867" s="22" t="s">
        <v>4513</v>
      </c>
      <c r="BO867" s="22"/>
      <c r="BP867" s="22"/>
      <c r="BQ867" s="19" t="s">
        <v>64</v>
      </c>
      <c r="BR867" s="22"/>
      <c r="BS867" s="22"/>
      <c r="BT867" s="22"/>
      <c r="BU867" s="19">
        <v>159</v>
      </c>
      <c r="BV867" s="19" t="s">
        <v>4699</v>
      </c>
      <c r="BW867" s="19" t="s">
        <v>3837</v>
      </c>
      <c r="BX867" s="22"/>
      <c r="BY867" s="95" t="str">
        <f>IFERROR(
IF(OR(AZ867="anulado",AZ867="stand by"),CONCATENATE(AZ867,": ",AT867),
IF(OR(YEAR(BA867)=2022,YEAR(BA867)=2023),CONCATENATE("Se activó en ",YEAR(BA867)),
IF(AND(OR(AZ867="En proceso",AZ867="facturando"),AND(AV867="-",BA867="")),"Por revisar",
IF(BA867="",IF(AV867="NUEVAS",CONCATENATE("Estado: ",AZ867,", ",AV867),
IF(AX867=Meses!$A$3,"Por revisar",
IF(AT867="","Sin registro","En programación Frcst."))),"En programación")))),
"Error")</f>
        <v>Se activó en 2023</v>
      </c>
      <c r="BZ867" s="14" t="str">
        <f t="shared" si="39"/>
        <v/>
      </c>
      <c r="CA867" s="95" t="str">
        <f>IF(BY867="En programación Frcst.",VLOOKUP(AX867,Meses!$A$1:$H$14,3+HLOOKUP(Cronograma!AV867,Meses!$D$1:$G$2,2,FALSE),FALSE),
IF(BY867="En programación",BA867,""))</f>
        <v/>
      </c>
      <c r="CB867" s="95" t="str">
        <f t="shared" si="40"/>
        <v/>
      </c>
      <c r="CC867" s="91" t="str">
        <f>IFERROR(
(VLOOKUP(MONTH(CA867),Meses!$B$3:$C$14,2,FALSE)-DAY(CA867))/VLOOKUP(MONTH(CA867),Meses!$B$3:$C$14,2,FALSE)*CD867,
"")</f>
        <v/>
      </c>
      <c r="CD867" s="92">
        <f t="shared" si="41"/>
        <v>3259</v>
      </c>
    </row>
    <row r="868" spans="1:82" ht="78.599999999999994" thickBot="1" x14ac:dyDescent="0.6">
      <c r="A868" s="25" t="s">
        <v>2133</v>
      </c>
      <c r="B868" s="25" t="s">
        <v>2163</v>
      </c>
      <c r="C868" s="25" t="s">
        <v>2164</v>
      </c>
      <c r="D868" s="25" t="s">
        <v>650</v>
      </c>
      <c r="E868" s="26">
        <v>45163</v>
      </c>
      <c r="F868" s="26">
        <v>45174.640196759261</v>
      </c>
      <c r="G868" s="26">
        <v>45157</v>
      </c>
      <c r="H868" s="26">
        <v>45157</v>
      </c>
      <c r="I868" s="22"/>
      <c r="J868" s="22"/>
      <c r="K868" s="22">
        <v>0</v>
      </c>
      <c r="L868" s="49">
        <v>2023082431</v>
      </c>
      <c r="M868" s="21">
        <v>45158</v>
      </c>
      <c r="N868" s="21">
        <v>45170</v>
      </c>
      <c r="O868" s="49" t="s">
        <v>1761</v>
      </c>
      <c r="P868" s="19" t="s">
        <v>135</v>
      </c>
      <c r="Q868" s="49" t="s">
        <v>55</v>
      </c>
      <c r="R868" s="49">
        <v>15274</v>
      </c>
      <c r="S868" s="25" t="s">
        <v>145</v>
      </c>
      <c r="T868" s="25" t="s">
        <v>145</v>
      </c>
      <c r="U868" s="19" t="e">
        <v>#NAME?</v>
      </c>
      <c r="V868" s="19" t="s">
        <v>136</v>
      </c>
      <c r="W868" s="19" t="s">
        <v>137</v>
      </c>
      <c r="X868" s="23">
        <v>-18</v>
      </c>
      <c r="Y868" s="23">
        <v>-11</v>
      </c>
      <c r="Z868" s="23">
        <v>-18</v>
      </c>
      <c r="AA868" s="23">
        <v>-18</v>
      </c>
      <c r="AB868" s="23">
        <v>-15</v>
      </c>
      <c r="AC868" s="23">
        <v>-11</v>
      </c>
      <c r="AD868" s="23">
        <v>-9</v>
      </c>
      <c r="AE868" s="23">
        <v>-4</v>
      </c>
      <c r="AF868" s="19" t="s">
        <v>58</v>
      </c>
      <c r="AG868" s="23">
        <v>-4</v>
      </c>
      <c r="AH868" s="22">
        <v>0</v>
      </c>
      <c r="AI868" s="19">
        <v>-45163</v>
      </c>
      <c r="AJ868" s="19">
        <v>0</v>
      </c>
      <c r="AK868" s="19">
        <v>-45157</v>
      </c>
      <c r="AL868" s="19" t="s">
        <v>15</v>
      </c>
      <c r="AM868" s="22">
        <v>0</v>
      </c>
      <c r="AN868" s="22" t="s">
        <v>4513</v>
      </c>
      <c r="AO868" s="22"/>
      <c r="AP868" s="19" t="s">
        <v>506</v>
      </c>
      <c r="AQ868" s="19" t="s">
        <v>140</v>
      </c>
      <c r="AR868" s="19" t="s">
        <v>94</v>
      </c>
      <c r="AS868" s="19" t="s">
        <v>55</v>
      </c>
      <c r="AT868" s="19" t="s">
        <v>4583</v>
      </c>
      <c r="AU868" s="19" t="s">
        <v>179</v>
      </c>
      <c r="AV868" s="19" t="s">
        <v>63</v>
      </c>
      <c r="AW868" s="19" t="s">
        <v>63</v>
      </c>
      <c r="AX868" s="19" t="s">
        <v>63</v>
      </c>
      <c r="AY868" s="19" t="s">
        <v>64</v>
      </c>
      <c r="AZ868" s="19" t="s">
        <v>3822</v>
      </c>
      <c r="BA868" s="21">
        <v>45170</v>
      </c>
      <c r="BB868" s="19">
        <v>9</v>
      </c>
      <c r="BC868" s="19">
        <v>2023</v>
      </c>
      <c r="BD868" s="19" t="s">
        <v>1557</v>
      </c>
      <c r="BE868" s="19" t="s">
        <v>679</v>
      </c>
      <c r="BF868" s="19" t="s">
        <v>3130</v>
      </c>
      <c r="BG868" s="19" t="s">
        <v>55</v>
      </c>
      <c r="BH868" s="19" t="s">
        <v>4513</v>
      </c>
      <c r="BI868" s="22" t="s">
        <v>4513</v>
      </c>
      <c r="BJ868" s="22"/>
      <c r="BK868" s="22"/>
      <c r="BL868" s="19" t="s">
        <v>4513</v>
      </c>
      <c r="BM868" s="32" t="s">
        <v>4513</v>
      </c>
      <c r="BN868" s="22" t="s">
        <v>4513</v>
      </c>
      <c r="BO868" s="22"/>
      <c r="BP868" s="22"/>
      <c r="BQ868" s="19" t="s">
        <v>64</v>
      </c>
      <c r="BR868" s="22"/>
      <c r="BS868" s="22"/>
      <c r="BT868" s="22"/>
      <c r="BU868" s="19">
        <v>159</v>
      </c>
      <c r="BV868" s="19" t="s">
        <v>4699</v>
      </c>
      <c r="BW868" s="19" t="s">
        <v>3837</v>
      </c>
      <c r="BX868" s="22"/>
      <c r="BY868" s="95" t="str">
        <f>IFERROR(
IF(OR(AZ868="anulado",AZ868="stand by"),CONCATENATE(AZ868,": ",AT868),
IF(OR(YEAR(BA868)=2022,YEAR(BA868)=2023),CONCATENATE("Se activó en ",YEAR(BA868)),
IF(AND(OR(AZ868="En proceso",AZ868="facturando"),AND(AV868="-",BA868="")),"Por revisar",
IF(BA868="",IF(AV868="NUEVAS",CONCATENATE("Estado: ",AZ868,", ",AV868),
IF(AX868=Meses!$A$3,"Por revisar",
IF(AT868="","Sin registro","En programación Frcst."))),"En programación")))),
"Error")</f>
        <v>Se activó en 2023</v>
      </c>
      <c r="BZ868" s="14" t="str">
        <f t="shared" si="39"/>
        <v/>
      </c>
      <c r="CA868" s="95" t="str">
        <f>IF(BY868="En programación Frcst.",VLOOKUP(AX868,Meses!$A$1:$H$14,3+HLOOKUP(Cronograma!AV868,Meses!$D$1:$G$2,2,FALSE),FALSE),
IF(BY868="En programación",BA868,""))</f>
        <v/>
      </c>
      <c r="CB868" s="95" t="str">
        <f t="shared" si="40"/>
        <v/>
      </c>
      <c r="CC868" s="91" t="str">
        <f>IFERROR(
(VLOOKUP(MONTH(CA868),Meses!$B$3:$C$14,2,FALSE)-DAY(CA868))/VLOOKUP(MONTH(CA868),Meses!$B$3:$C$14,2,FALSE)*CD868,
"")</f>
        <v/>
      </c>
      <c r="CD868" s="92">
        <f t="shared" si="41"/>
        <v>15274</v>
      </c>
    </row>
    <row r="869" spans="1:82" ht="78.599999999999994" thickBot="1" x14ac:dyDescent="0.6">
      <c r="A869" s="19" t="s">
        <v>2133</v>
      </c>
      <c r="B869" s="19" t="s">
        <v>2165</v>
      </c>
      <c r="C869" s="19" t="s">
        <v>2166</v>
      </c>
      <c r="D869" s="19" t="s">
        <v>650</v>
      </c>
      <c r="E869" s="21">
        <v>45163</v>
      </c>
      <c r="F869" s="21">
        <v>45174.634548611109</v>
      </c>
      <c r="G869" s="21">
        <v>45157</v>
      </c>
      <c r="H869" s="21">
        <v>45157</v>
      </c>
      <c r="I869" s="22"/>
      <c r="J869" s="22"/>
      <c r="K869" s="22">
        <v>0</v>
      </c>
      <c r="L869" s="49">
        <v>2023082430</v>
      </c>
      <c r="M869" s="21">
        <v>45158</v>
      </c>
      <c r="N869" s="21">
        <v>45170</v>
      </c>
      <c r="O869" s="49" t="s">
        <v>1761</v>
      </c>
      <c r="P869" s="19" t="s">
        <v>135</v>
      </c>
      <c r="Q869" s="49" t="s">
        <v>55</v>
      </c>
      <c r="R869" s="49">
        <v>5780</v>
      </c>
      <c r="S869" s="25" t="s">
        <v>145</v>
      </c>
      <c r="T869" s="25" t="s">
        <v>145</v>
      </c>
      <c r="U869" s="19" t="e">
        <v>#NAME?</v>
      </c>
      <c r="V869" s="19" t="s">
        <v>136</v>
      </c>
      <c r="W869" s="19" t="s">
        <v>137</v>
      </c>
      <c r="X869" s="23">
        <v>-18</v>
      </c>
      <c r="Y869" s="23">
        <v>-11</v>
      </c>
      <c r="Z869" s="23">
        <v>-18</v>
      </c>
      <c r="AA869" s="23">
        <v>-18</v>
      </c>
      <c r="AB869" s="23">
        <v>-15</v>
      </c>
      <c r="AC869" s="23">
        <v>-11</v>
      </c>
      <c r="AD869" s="23">
        <v>-9</v>
      </c>
      <c r="AE869" s="23">
        <v>-4</v>
      </c>
      <c r="AF869" s="19" t="s">
        <v>58</v>
      </c>
      <c r="AG869" s="23">
        <v>-4</v>
      </c>
      <c r="AH869" s="22">
        <v>0</v>
      </c>
      <c r="AI869" s="19">
        <v>-45163</v>
      </c>
      <c r="AJ869" s="19">
        <v>0</v>
      </c>
      <c r="AK869" s="19">
        <v>-45157</v>
      </c>
      <c r="AL869" s="19" t="s">
        <v>15</v>
      </c>
      <c r="AM869" s="22">
        <v>0</v>
      </c>
      <c r="AN869" s="22" t="s">
        <v>4513</v>
      </c>
      <c r="AO869" s="22"/>
      <c r="AP869" s="19" t="s">
        <v>139</v>
      </c>
      <c r="AQ869" s="19" t="s">
        <v>140</v>
      </c>
      <c r="AR869" s="19" t="s">
        <v>60</v>
      </c>
      <c r="AS869" s="19" t="s">
        <v>55</v>
      </c>
      <c r="AT869" s="19" t="s">
        <v>4583</v>
      </c>
      <c r="AU869" s="19" t="s">
        <v>179</v>
      </c>
      <c r="AV869" s="19" t="s">
        <v>63</v>
      </c>
      <c r="AW869" s="19" t="s">
        <v>63</v>
      </c>
      <c r="AX869" s="19" t="s">
        <v>63</v>
      </c>
      <c r="AY869" s="19" t="s">
        <v>64</v>
      </c>
      <c r="AZ869" s="19" t="s">
        <v>3822</v>
      </c>
      <c r="BA869" s="21">
        <v>45170</v>
      </c>
      <c r="BB869" s="19">
        <v>9</v>
      </c>
      <c r="BC869" s="19">
        <v>2023</v>
      </c>
      <c r="BD869" s="19" t="s">
        <v>1557</v>
      </c>
      <c r="BE869" s="19" t="s">
        <v>679</v>
      </c>
      <c r="BF869" s="19" t="s">
        <v>3130</v>
      </c>
      <c r="BG869" s="19" t="s">
        <v>55</v>
      </c>
      <c r="BH869" s="19" t="s">
        <v>4513</v>
      </c>
      <c r="BI869" s="22" t="s">
        <v>4513</v>
      </c>
      <c r="BJ869" s="22"/>
      <c r="BK869" s="22"/>
      <c r="BL869" s="19" t="s">
        <v>4513</v>
      </c>
      <c r="BM869" s="32" t="s">
        <v>4513</v>
      </c>
      <c r="BN869" s="22" t="s">
        <v>4513</v>
      </c>
      <c r="BO869" s="22"/>
      <c r="BP869" s="22"/>
      <c r="BQ869" s="19" t="s">
        <v>64</v>
      </c>
      <c r="BR869" s="22"/>
      <c r="BS869" s="22"/>
      <c r="BT869" s="22"/>
      <c r="BU869" s="19">
        <v>159</v>
      </c>
      <c r="BV869" s="19" t="s">
        <v>4699</v>
      </c>
      <c r="BW869" s="19" t="s">
        <v>3837</v>
      </c>
      <c r="BX869" s="22"/>
      <c r="BY869" s="95" t="str">
        <f>IFERROR(
IF(OR(AZ869="anulado",AZ869="stand by"),CONCATENATE(AZ869,": ",AT869),
IF(OR(YEAR(BA869)=2022,YEAR(BA869)=2023),CONCATENATE("Se activó en ",YEAR(BA869)),
IF(AND(OR(AZ869="En proceso",AZ869="facturando"),AND(AV869="-",BA869="")),"Por revisar",
IF(BA869="",IF(AV869="NUEVAS",CONCATENATE("Estado: ",AZ869,", ",AV869),
IF(AX869=Meses!$A$3,"Por revisar",
IF(AT869="","Sin registro","En programación Frcst."))),"En programación")))),
"Error")</f>
        <v>Se activó en 2023</v>
      </c>
      <c r="BZ869" s="14" t="str">
        <f t="shared" si="39"/>
        <v/>
      </c>
      <c r="CA869" s="95" t="str">
        <f>IF(BY869="En programación Frcst.",VLOOKUP(AX869,Meses!$A$1:$H$14,3+HLOOKUP(Cronograma!AV869,Meses!$D$1:$G$2,2,FALSE),FALSE),
IF(BY869="En programación",BA869,""))</f>
        <v/>
      </c>
      <c r="CB869" s="95" t="str">
        <f t="shared" si="40"/>
        <v/>
      </c>
      <c r="CC869" s="91" t="str">
        <f>IFERROR(
(VLOOKUP(MONTH(CA869),Meses!$B$3:$C$14,2,FALSE)-DAY(CA869))/VLOOKUP(MONTH(CA869),Meses!$B$3:$C$14,2,FALSE)*CD869,
"")</f>
        <v/>
      </c>
      <c r="CD869" s="92">
        <f t="shared" si="41"/>
        <v>5780</v>
      </c>
    </row>
    <row r="870" spans="1:82" ht="78.599999999999994" thickBot="1" x14ac:dyDescent="0.6">
      <c r="A870" s="25" t="s">
        <v>2133</v>
      </c>
      <c r="B870" s="25" t="s">
        <v>2167</v>
      </c>
      <c r="C870" s="25" t="s">
        <v>2168</v>
      </c>
      <c r="D870" s="25" t="s">
        <v>650</v>
      </c>
      <c r="E870" s="26">
        <v>45163</v>
      </c>
      <c r="F870" s="26">
        <v>45174.627650462957</v>
      </c>
      <c r="G870" s="26">
        <v>45157</v>
      </c>
      <c r="H870" s="26">
        <v>45157</v>
      </c>
      <c r="I870" s="22"/>
      <c r="J870" s="22"/>
      <c r="K870" s="22">
        <v>0</v>
      </c>
      <c r="L870" s="49">
        <v>2023082429</v>
      </c>
      <c r="M870" s="21">
        <v>45158</v>
      </c>
      <c r="N870" s="21">
        <v>45170</v>
      </c>
      <c r="O870" s="49" t="s">
        <v>1761</v>
      </c>
      <c r="P870" s="19" t="s">
        <v>135</v>
      </c>
      <c r="Q870" s="49" t="s">
        <v>55</v>
      </c>
      <c r="R870" s="49">
        <v>5996</v>
      </c>
      <c r="S870" s="25" t="s">
        <v>145</v>
      </c>
      <c r="T870" s="25" t="s">
        <v>145</v>
      </c>
      <c r="U870" s="19" t="e">
        <v>#NAME?</v>
      </c>
      <c r="V870" s="19" t="s">
        <v>136</v>
      </c>
      <c r="W870" s="19" t="s">
        <v>137</v>
      </c>
      <c r="X870" s="23">
        <v>-18</v>
      </c>
      <c r="Y870" s="23">
        <v>-11</v>
      </c>
      <c r="Z870" s="23">
        <v>-18</v>
      </c>
      <c r="AA870" s="23">
        <v>-18</v>
      </c>
      <c r="AB870" s="23">
        <v>-15</v>
      </c>
      <c r="AC870" s="23">
        <v>-11</v>
      </c>
      <c r="AD870" s="23">
        <v>-9</v>
      </c>
      <c r="AE870" s="23">
        <v>-4</v>
      </c>
      <c r="AF870" s="19" t="s">
        <v>58</v>
      </c>
      <c r="AG870" s="23">
        <v>-4</v>
      </c>
      <c r="AH870" s="22">
        <v>0</v>
      </c>
      <c r="AI870" s="19">
        <v>-45163</v>
      </c>
      <c r="AJ870" s="19">
        <v>0</v>
      </c>
      <c r="AK870" s="19">
        <v>-45157</v>
      </c>
      <c r="AL870" s="19" t="s">
        <v>15</v>
      </c>
      <c r="AM870" s="22">
        <v>0</v>
      </c>
      <c r="AN870" s="22" t="s">
        <v>4513</v>
      </c>
      <c r="AO870" s="22"/>
      <c r="AP870" s="19" t="s">
        <v>139</v>
      </c>
      <c r="AQ870" s="19" t="s">
        <v>140</v>
      </c>
      <c r="AR870" s="19" t="s">
        <v>60</v>
      </c>
      <c r="AS870" s="19" t="s">
        <v>55</v>
      </c>
      <c r="AT870" s="19" t="s">
        <v>4583</v>
      </c>
      <c r="AU870" s="19" t="s">
        <v>179</v>
      </c>
      <c r="AV870" s="19" t="s">
        <v>63</v>
      </c>
      <c r="AW870" s="19" t="s">
        <v>63</v>
      </c>
      <c r="AX870" s="19" t="s">
        <v>63</v>
      </c>
      <c r="AY870" s="19" t="s">
        <v>64</v>
      </c>
      <c r="AZ870" s="19" t="s">
        <v>3822</v>
      </c>
      <c r="BA870" s="21">
        <v>45170</v>
      </c>
      <c r="BB870" s="19">
        <v>9</v>
      </c>
      <c r="BC870" s="19">
        <v>2023</v>
      </c>
      <c r="BD870" s="19" t="s">
        <v>1557</v>
      </c>
      <c r="BE870" s="19" t="s">
        <v>679</v>
      </c>
      <c r="BF870" s="19" t="s">
        <v>3130</v>
      </c>
      <c r="BG870" s="19" t="s">
        <v>55</v>
      </c>
      <c r="BH870" s="19" t="s">
        <v>4513</v>
      </c>
      <c r="BI870" s="22" t="s">
        <v>4513</v>
      </c>
      <c r="BJ870" s="22"/>
      <c r="BK870" s="22"/>
      <c r="BL870" s="19" t="s">
        <v>4513</v>
      </c>
      <c r="BM870" s="32" t="s">
        <v>4513</v>
      </c>
      <c r="BN870" s="22" t="s">
        <v>4513</v>
      </c>
      <c r="BO870" s="22"/>
      <c r="BP870" s="22"/>
      <c r="BQ870" s="19" t="s">
        <v>64</v>
      </c>
      <c r="BR870" s="22"/>
      <c r="BS870" s="22"/>
      <c r="BT870" s="22"/>
      <c r="BU870" s="19">
        <v>159</v>
      </c>
      <c r="BV870" s="19" t="s">
        <v>4699</v>
      </c>
      <c r="BW870" s="19" t="s">
        <v>3837</v>
      </c>
      <c r="BX870" s="22"/>
      <c r="BY870" s="95" t="str">
        <f>IFERROR(
IF(OR(AZ870="anulado",AZ870="stand by"),CONCATENATE(AZ870,": ",AT870),
IF(OR(YEAR(BA870)=2022,YEAR(BA870)=2023),CONCATENATE("Se activó en ",YEAR(BA870)),
IF(AND(OR(AZ870="En proceso",AZ870="facturando"),AND(AV870="-",BA870="")),"Por revisar",
IF(BA870="",IF(AV870="NUEVAS",CONCATENATE("Estado: ",AZ870,", ",AV870),
IF(AX870=Meses!$A$3,"Por revisar",
IF(AT870="","Sin registro","En programación Frcst."))),"En programación")))),
"Error")</f>
        <v>Se activó en 2023</v>
      </c>
      <c r="BZ870" s="14" t="str">
        <f t="shared" si="39"/>
        <v/>
      </c>
      <c r="CA870" s="95" t="str">
        <f>IF(BY870="En programación Frcst.",VLOOKUP(AX870,Meses!$A$1:$H$14,3+HLOOKUP(Cronograma!AV870,Meses!$D$1:$G$2,2,FALSE),FALSE),
IF(BY870="En programación",BA870,""))</f>
        <v/>
      </c>
      <c r="CB870" s="95" t="str">
        <f t="shared" si="40"/>
        <v/>
      </c>
      <c r="CC870" s="91" t="str">
        <f>IFERROR(
(VLOOKUP(MONTH(CA870),Meses!$B$3:$C$14,2,FALSE)-DAY(CA870))/VLOOKUP(MONTH(CA870),Meses!$B$3:$C$14,2,FALSE)*CD870,
"")</f>
        <v/>
      </c>
      <c r="CD870" s="92">
        <f t="shared" si="41"/>
        <v>5996</v>
      </c>
    </row>
    <row r="871" spans="1:82" ht="63" thickBot="1" x14ac:dyDescent="0.6">
      <c r="A871" s="19" t="s">
        <v>2133</v>
      </c>
      <c r="B871" s="19" t="s">
        <v>2169</v>
      </c>
      <c r="C871" s="19" t="s">
        <v>2170</v>
      </c>
      <c r="D871" s="19" t="s">
        <v>650</v>
      </c>
      <c r="E871" s="21">
        <v>45163</v>
      </c>
      <c r="F871" s="21">
        <v>45174.615729166668</v>
      </c>
      <c r="G871" s="21">
        <v>45157</v>
      </c>
      <c r="H871" s="21">
        <v>45157</v>
      </c>
      <c r="I871" s="22"/>
      <c r="J871" s="22"/>
      <c r="K871" s="22">
        <v>0</v>
      </c>
      <c r="L871" s="49">
        <v>2023082428</v>
      </c>
      <c r="M871" s="21">
        <v>45158</v>
      </c>
      <c r="N871" s="21">
        <v>45170</v>
      </c>
      <c r="O871" s="49" t="s">
        <v>1761</v>
      </c>
      <c r="P871" s="19" t="s">
        <v>135</v>
      </c>
      <c r="Q871" s="49" t="s">
        <v>55</v>
      </c>
      <c r="R871" s="49">
        <v>5696</v>
      </c>
      <c r="S871" s="25" t="s">
        <v>145</v>
      </c>
      <c r="T871" s="25" t="s">
        <v>145</v>
      </c>
      <c r="U871" s="19" t="e">
        <v>#NAME?</v>
      </c>
      <c r="V871" s="19" t="s">
        <v>136</v>
      </c>
      <c r="W871" s="19" t="s">
        <v>137</v>
      </c>
      <c r="X871" s="23">
        <v>-18</v>
      </c>
      <c r="Y871" s="23">
        <v>-11</v>
      </c>
      <c r="Z871" s="23">
        <v>-18</v>
      </c>
      <c r="AA871" s="23">
        <v>-18</v>
      </c>
      <c r="AB871" s="23">
        <v>-15</v>
      </c>
      <c r="AC871" s="23">
        <v>-11</v>
      </c>
      <c r="AD871" s="23">
        <v>-9</v>
      </c>
      <c r="AE871" s="23">
        <v>-4</v>
      </c>
      <c r="AF871" s="19" t="s">
        <v>58</v>
      </c>
      <c r="AG871" s="23">
        <v>-4</v>
      </c>
      <c r="AH871" s="22">
        <v>0</v>
      </c>
      <c r="AI871" s="19">
        <v>-45163</v>
      </c>
      <c r="AJ871" s="19">
        <v>0</v>
      </c>
      <c r="AK871" s="19">
        <v>-45157</v>
      </c>
      <c r="AL871" s="19" t="s">
        <v>15</v>
      </c>
      <c r="AM871" s="22">
        <v>0</v>
      </c>
      <c r="AN871" s="22" t="s">
        <v>4513</v>
      </c>
      <c r="AO871" s="22"/>
      <c r="AP871" s="19" t="s">
        <v>139</v>
      </c>
      <c r="AQ871" s="19" t="s">
        <v>140</v>
      </c>
      <c r="AR871" s="19" t="s">
        <v>60</v>
      </c>
      <c r="AS871" s="19" t="s">
        <v>55</v>
      </c>
      <c r="AT871" s="19" t="s">
        <v>4583</v>
      </c>
      <c r="AU871" s="19" t="s">
        <v>179</v>
      </c>
      <c r="AV871" s="19" t="s">
        <v>63</v>
      </c>
      <c r="AW871" s="19" t="s">
        <v>63</v>
      </c>
      <c r="AX871" s="19" t="s">
        <v>63</v>
      </c>
      <c r="AY871" s="19" t="s">
        <v>64</v>
      </c>
      <c r="AZ871" s="19" t="s">
        <v>3822</v>
      </c>
      <c r="BA871" s="21">
        <v>45170</v>
      </c>
      <c r="BB871" s="19">
        <v>9</v>
      </c>
      <c r="BC871" s="19">
        <v>2023</v>
      </c>
      <c r="BD871" s="19" t="s">
        <v>1557</v>
      </c>
      <c r="BE871" s="19" t="s">
        <v>679</v>
      </c>
      <c r="BF871" s="19" t="s">
        <v>3130</v>
      </c>
      <c r="BG871" s="19" t="s">
        <v>55</v>
      </c>
      <c r="BH871" s="19" t="s">
        <v>4513</v>
      </c>
      <c r="BI871" s="48" t="s">
        <v>4513</v>
      </c>
      <c r="BJ871" s="19" t="e">
        <v>#VALUE!</v>
      </c>
      <c r="BK871" s="43" t="e">
        <v>#VALUE!</v>
      </c>
      <c r="BL871" s="19" t="s">
        <v>4513</v>
      </c>
      <c r="BM871" s="32" t="s">
        <v>4513</v>
      </c>
      <c r="BN871" s="22" t="s">
        <v>4513</v>
      </c>
      <c r="BO871" s="22"/>
      <c r="BP871" s="22"/>
      <c r="BQ871" s="19" t="s">
        <v>64</v>
      </c>
      <c r="BR871" s="22"/>
      <c r="BS871" s="19" t="s">
        <v>3824</v>
      </c>
      <c r="BT871" s="19" t="e">
        <v>#VALUE!</v>
      </c>
      <c r="BU871" s="19">
        <v>159</v>
      </c>
      <c r="BV871" s="19" t="s">
        <v>4699</v>
      </c>
      <c r="BW871" s="19" t="s">
        <v>3837</v>
      </c>
      <c r="BX871" s="22"/>
      <c r="BY871" s="95" t="str">
        <f>IFERROR(
IF(OR(AZ871="anulado",AZ871="stand by"),CONCATENATE(AZ871,": ",AT871),
IF(OR(YEAR(BA871)=2022,YEAR(BA871)=2023),CONCATENATE("Se activó en ",YEAR(BA871)),
IF(AND(OR(AZ871="En proceso",AZ871="facturando"),AND(AV871="-",BA871="")),"Por revisar",
IF(BA871="",IF(AV871="NUEVAS",CONCATENATE("Estado: ",AZ871,", ",AV871),
IF(AX871=Meses!$A$3,"Por revisar",
IF(AT871="","Sin registro","En programación Frcst."))),"En programación")))),
"Error")</f>
        <v>Se activó en 2023</v>
      </c>
      <c r="BZ871" s="14" t="str">
        <f t="shared" si="39"/>
        <v/>
      </c>
      <c r="CA871" s="95" t="str">
        <f>IF(BY871="En programación Frcst.",VLOOKUP(AX871,Meses!$A$1:$H$14,3+HLOOKUP(Cronograma!AV871,Meses!$D$1:$G$2,2,FALSE),FALSE),
IF(BY871="En programación",BA871,""))</f>
        <v/>
      </c>
      <c r="CB871" s="95" t="str">
        <f t="shared" si="40"/>
        <v/>
      </c>
      <c r="CC871" s="91" t="str">
        <f>IFERROR(
(VLOOKUP(MONTH(CA871),Meses!$B$3:$C$14,2,FALSE)-DAY(CA871))/VLOOKUP(MONTH(CA871),Meses!$B$3:$C$14,2,FALSE)*CD871,
"")</f>
        <v/>
      </c>
      <c r="CD871" s="92">
        <f t="shared" si="41"/>
        <v>5696</v>
      </c>
    </row>
    <row r="872" spans="1:82" ht="63" thickBot="1" x14ac:dyDescent="0.6">
      <c r="A872" s="25" t="s">
        <v>2133</v>
      </c>
      <c r="B872" s="25" t="s">
        <v>2171</v>
      </c>
      <c r="C872" s="25" t="s">
        <v>2172</v>
      </c>
      <c r="D872" s="25" t="s">
        <v>53</v>
      </c>
      <c r="E872" s="26">
        <v>45163</v>
      </c>
      <c r="F872" s="26">
        <v>45174.608657407407</v>
      </c>
      <c r="G872" s="26">
        <v>45157</v>
      </c>
      <c r="H872" s="26">
        <v>45157</v>
      </c>
      <c r="I872" s="21">
        <v>45309</v>
      </c>
      <c r="J872" s="21">
        <v>45309</v>
      </c>
      <c r="K872" s="119" t="s">
        <v>4615</v>
      </c>
      <c r="L872" s="49">
        <v>2023082427</v>
      </c>
      <c r="M872" s="21">
        <v>45158</v>
      </c>
      <c r="N872" s="21">
        <v>45170</v>
      </c>
      <c r="O872" s="49" t="s">
        <v>1761</v>
      </c>
      <c r="P872" s="19" t="s">
        <v>135</v>
      </c>
      <c r="Q872" s="49" t="s">
        <v>55</v>
      </c>
      <c r="R872" s="49">
        <v>7943</v>
      </c>
      <c r="S872" s="25" t="s">
        <v>145</v>
      </c>
      <c r="T872" s="25" t="s">
        <v>145</v>
      </c>
      <c r="U872" s="19" t="e">
        <v>#NAME?</v>
      </c>
      <c r="V872" s="19" t="s">
        <v>136</v>
      </c>
      <c r="W872" s="19" t="s">
        <v>137</v>
      </c>
      <c r="X872" s="23">
        <v>45291</v>
      </c>
      <c r="Y872" s="23">
        <v>45298</v>
      </c>
      <c r="Z872" s="23">
        <v>45291</v>
      </c>
      <c r="AA872" s="23">
        <v>45291</v>
      </c>
      <c r="AB872" s="23">
        <v>45294</v>
      </c>
      <c r="AC872" s="23">
        <v>45298</v>
      </c>
      <c r="AD872" s="23">
        <v>45300</v>
      </c>
      <c r="AE872" s="23">
        <v>45305</v>
      </c>
      <c r="AF872" s="19" t="s">
        <v>58</v>
      </c>
      <c r="AG872" s="23">
        <v>45305</v>
      </c>
      <c r="AH872" s="21">
        <v>45309</v>
      </c>
      <c r="AI872" s="19">
        <v>146</v>
      </c>
      <c r="AJ872" s="19">
        <v>0</v>
      </c>
      <c r="AK872" s="19">
        <v>152</v>
      </c>
      <c r="AL872" s="19" t="s">
        <v>15</v>
      </c>
      <c r="AM872" s="19" t="s">
        <v>4616</v>
      </c>
      <c r="AN872" s="19">
        <v>18</v>
      </c>
      <c r="AO872" s="22"/>
      <c r="AP872" s="19" t="s">
        <v>139</v>
      </c>
      <c r="AQ872" s="19" t="s">
        <v>140</v>
      </c>
      <c r="AR872" s="19" t="s">
        <v>60</v>
      </c>
      <c r="AS872" s="19" t="s">
        <v>55</v>
      </c>
      <c r="AT872" s="19" t="s">
        <v>61</v>
      </c>
      <c r="AU872" s="19" t="s">
        <v>179</v>
      </c>
      <c r="AV872" s="19" t="s">
        <v>63</v>
      </c>
      <c r="AW872" s="19" t="s">
        <v>63</v>
      </c>
      <c r="AX872" s="19" t="s">
        <v>63</v>
      </c>
      <c r="AY872" s="19" t="s">
        <v>64</v>
      </c>
      <c r="AZ872" s="19" t="s">
        <v>3822</v>
      </c>
      <c r="BA872" s="21">
        <v>45170</v>
      </c>
      <c r="BB872" s="19">
        <v>9</v>
      </c>
      <c r="BC872" s="19">
        <v>2023</v>
      </c>
      <c r="BD872" s="19" t="s">
        <v>1557</v>
      </c>
      <c r="BE872" s="19" t="s">
        <v>679</v>
      </c>
      <c r="BF872" s="19" t="s">
        <v>3130</v>
      </c>
      <c r="BG872" s="19" t="s">
        <v>55</v>
      </c>
      <c r="BH872" s="19" t="s">
        <v>4513</v>
      </c>
      <c r="BI872" s="48" t="s">
        <v>4513</v>
      </c>
      <c r="BJ872" s="19" t="e">
        <v>#VALUE!</v>
      </c>
      <c r="BK872" s="43" t="e">
        <v>#VALUE!</v>
      </c>
      <c r="BL872" s="19" t="s">
        <v>4513</v>
      </c>
      <c r="BM872" s="32" t="s">
        <v>4513</v>
      </c>
      <c r="BN872" s="22" t="s">
        <v>4513</v>
      </c>
      <c r="BO872" s="22"/>
      <c r="BP872" s="22"/>
      <c r="BQ872" s="19" t="s">
        <v>64</v>
      </c>
      <c r="BR872" s="22"/>
      <c r="BS872" s="19" t="s">
        <v>3824</v>
      </c>
      <c r="BT872" s="19" t="e">
        <v>#VALUE!</v>
      </c>
      <c r="BU872" s="19">
        <v>159</v>
      </c>
      <c r="BV872" s="19"/>
      <c r="BW872" s="19" t="s">
        <v>3823</v>
      </c>
      <c r="BX872" s="22"/>
      <c r="BY872" s="95" t="str">
        <f>IFERROR(
IF(OR(AZ872="anulado",AZ872="stand by"),CONCATENATE(AZ872,": ",AT872),
IF(OR(YEAR(BA872)=2022,YEAR(BA872)=2023),CONCATENATE("Se activó en ",YEAR(BA872)),
IF(AND(OR(AZ872="En proceso",AZ872="facturando"),AND(AV872="-",BA872="")),"Por revisar",
IF(BA872="",IF(AV872="NUEVAS",CONCATENATE("Estado: ",AZ872,", ",AV872),
IF(AX872=Meses!$A$3,"Por revisar",
IF(AT872="","Sin registro","En programación Frcst."))),"En programación")))),
"Error")</f>
        <v>Se activó en 2023</v>
      </c>
      <c r="BZ872" s="14" t="str">
        <f t="shared" si="39"/>
        <v/>
      </c>
      <c r="CA872" s="95" t="str">
        <f>IF(BY872="En programación Frcst.",VLOOKUP(AX872,Meses!$A$1:$H$14,3+HLOOKUP(Cronograma!AV872,Meses!$D$1:$G$2,2,FALSE),FALSE),
IF(BY872="En programación",BA872,""))</f>
        <v/>
      </c>
      <c r="CB872" s="95" t="str">
        <f t="shared" si="40"/>
        <v/>
      </c>
      <c r="CC872" s="91" t="str">
        <f>IFERROR(
(VLOOKUP(MONTH(CA872),Meses!$B$3:$C$14,2,FALSE)-DAY(CA872))/VLOOKUP(MONTH(CA872),Meses!$B$3:$C$14,2,FALSE)*CD872,
"")</f>
        <v/>
      </c>
      <c r="CD872" s="92">
        <f t="shared" si="41"/>
        <v>7943</v>
      </c>
    </row>
    <row r="873" spans="1:82" ht="78.599999999999994" thickBot="1" x14ac:dyDescent="0.6">
      <c r="A873" s="19" t="s">
        <v>2133</v>
      </c>
      <c r="B873" s="19" t="s">
        <v>2173</v>
      </c>
      <c r="C873" s="19" t="s">
        <v>2174</v>
      </c>
      <c r="D873" s="19" t="s">
        <v>650</v>
      </c>
      <c r="E873" s="21">
        <v>45163</v>
      </c>
      <c r="F873" s="21">
        <v>45174.5934837963</v>
      </c>
      <c r="G873" s="21">
        <v>45157</v>
      </c>
      <c r="H873" s="21">
        <v>45157</v>
      </c>
      <c r="I873" s="22"/>
      <c r="J873" s="22"/>
      <c r="K873" s="22">
        <v>0</v>
      </c>
      <c r="L873" s="49">
        <v>2023082426</v>
      </c>
      <c r="M873" s="21">
        <v>45158</v>
      </c>
      <c r="N873" s="21">
        <v>45170</v>
      </c>
      <c r="O873" s="49" t="s">
        <v>1761</v>
      </c>
      <c r="P873" s="19" t="s">
        <v>135</v>
      </c>
      <c r="Q873" s="49" t="s">
        <v>55</v>
      </c>
      <c r="R873" s="49">
        <v>4393</v>
      </c>
      <c r="S873" s="25" t="s">
        <v>145</v>
      </c>
      <c r="T873" s="25" t="s">
        <v>145</v>
      </c>
      <c r="U873" s="19" t="e">
        <v>#NAME?</v>
      </c>
      <c r="V873" s="19" t="s">
        <v>80</v>
      </c>
      <c r="W873" s="19" t="s">
        <v>352</v>
      </c>
      <c r="X873" s="23">
        <v>-13</v>
      </c>
      <c r="Y873" s="23">
        <v>-6</v>
      </c>
      <c r="Z873" s="23">
        <v>-13</v>
      </c>
      <c r="AA873" s="23">
        <v>-13</v>
      </c>
      <c r="AB873" s="23">
        <v>-10</v>
      </c>
      <c r="AC873" s="23">
        <v>-6</v>
      </c>
      <c r="AD873" s="49" t="s">
        <v>58</v>
      </c>
      <c r="AE873" s="23">
        <v>-4</v>
      </c>
      <c r="AF873" s="19" t="s">
        <v>58</v>
      </c>
      <c r="AG873" s="23">
        <v>-4</v>
      </c>
      <c r="AH873" s="22">
        <v>0</v>
      </c>
      <c r="AI873" s="19">
        <v>-45163</v>
      </c>
      <c r="AJ873" s="19">
        <v>0</v>
      </c>
      <c r="AK873" s="19">
        <v>-45157</v>
      </c>
      <c r="AL873" s="19" t="s">
        <v>15</v>
      </c>
      <c r="AM873" s="22">
        <v>0</v>
      </c>
      <c r="AN873" s="22" t="s">
        <v>4513</v>
      </c>
      <c r="AO873" s="22"/>
      <c r="AP873" s="19" t="s">
        <v>139</v>
      </c>
      <c r="AQ873" s="19" t="s">
        <v>140</v>
      </c>
      <c r="AR873" s="19" t="s">
        <v>60</v>
      </c>
      <c r="AS873" s="19" t="s">
        <v>55</v>
      </c>
      <c r="AT873" s="19" t="s">
        <v>4583</v>
      </c>
      <c r="AU873" s="19" t="s">
        <v>179</v>
      </c>
      <c r="AV873" s="19" t="s">
        <v>63</v>
      </c>
      <c r="AW873" s="19" t="s">
        <v>63</v>
      </c>
      <c r="AX873" s="19" t="s">
        <v>63</v>
      </c>
      <c r="AY873" s="19" t="s">
        <v>64</v>
      </c>
      <c r="AZ873" s="19" t="s">
        <v>3822</v>
      </c>
      <c r="BA873" s="21">
        <v>45170</v>
      </c>
      <c r="BB873" s="19">
        <v>9</v>
      </c>
      <c r="BC873" s="19">
        <v>2023</v>
      </c>
      <c r="BD873" s="19" t="s">
        <v>1557</v>
      </c>
      <c r="BE873" s="19" t="s">
        <v>679</v>
      </c>
      <c r="BF873" s="19" t="s">
        <v>652</v>
      </c>
      <c r="BG873" s="19" t="s">
        <v>55</v>
      </c>
      <c r="BH873" s="19" t="s">
        <v>4513</v>
      </c>
      <c r="BI873" s="48" t="s">
        <v>4513</v>
      </c>
      <c r="BJ873" s="19" t="e">
        <v>#VALUE!</v>
      </c>
      <c r="BK873" s="43" t="e">
        <v>#VALUE!</v>
      </c>
      <c r="BL873" s="19" t="s">
        <v>4513</v>
      </c>
      <c r="BM873" s="32" t="s">
        <v>4513</v>
      </c>
      <c r="BN873" s="22" t="s">
        <v>4513</v>
      </c>
      <c r="BO873" s="22"/>
      <c r="BP873" s="22"/>
      <c r="BQ873" s="19" t="s">
        <v>64</v>
      </c>
      <c r="BR873" s="22"/>
      <c r="BS873" s="19" t="s">
        <v>3824</v>
      </c>
      <c r="BT873" s="19" t="e">
        <v>#VALUE!</v>
      </c>
      <c r="BU873" s="19">
        <v>159</v>
      </c>
      <c r="BV873" s="19" t="s">
        <v>4699</v>
      </c>
      <c r="BW873" s="19" t="s">
        <v>3837</v>
      </c>
      <c r="BX873" s="22"/>
      <c r="BY873" s="95" t="str">
        <f>IFERROR(
IF(OR(AZ873="anulado",AZ873="stand by"),CONCATENATE(AZ873,": ",AT873),
IF(OR(YEAR(BA873)=2022,YEAR(BA873)=2023),CONCATENATE("Se activó en ",YEAR(BA873)),
IF(AND(OR(AZ873="En proceso",AZ873="facturando"),AND(AV873="-",BA873="")),"Por revisar",
IF(BA873="",IF(AV873="NUEVAS",CONCATENATE("Estado: ",AZ873,", ",AV873),
IF(AX873=Meses!$A$3,"Por revisar",
IF(AT873="","Sin registro","En programación Frcst."))),"En programación")))),
"Error")</f>
        <v>Se activó en 2023</v>
      </c>
      <c r="BZ873" s="14" t="str">
        <f t="shared" si="39"/>
        <v/>
      </c>
      <c r="CA873" s="95" t="str">
        <f>IF(BY873="En programación Frcst.",VLOOKUP(AX873,Meses!$A$1:$H$14,3+HLOOKUP(Cronograma!AV873,Meses!$D$1:$G$2,2,FALSE),FALSE),
IF(BY873="En programación",BA873,""))</f>
        <v/>
      </c>
      <c r="CB873" s="95" t="str">
        <f t="shared" si="40"/>
        <v/>
      </c>
      <c r="CC873" s="91" t="str">
        <f>IFERROR(
(VLOOKUP(MONTH(CA873),Meses!$B$3:$C$14,2,FALSE)-DAY(CA873))/VLOOKUP(MONTH(CA873),Meses!$B$3:$C$14,2,FALSE)*CD873,
"")</f>
        <v/>
      </c>
      <c r="CD873" s="92">
        <f t="shared" si="41"/>
        <v>4393</v>
      </c>
    </row>
    <row r="874" spans="1:82" ht="78.599999999999994" thickBot="1" x14ac:dyDescent="0.6">
      <c r="A874" s="25" t="s">
        <v>2133</v>
      </c>
      <c r="B874" s="25" t="s">
        <v>2175</v>
      </c>
      <c r="C874" s="25" t="s">
        <v>2176</v>
      </c>
      <c r="D874" s="25" t="s">
        <v>650</v>
      </c>
      <c r="E874" s="26">
        <v>45163</v>
      </c>
      <c r="F874" s="26">
        <v>45174.588877314818</v>
      </c>
      <c r="G874" s="26">
        <v>45157</v>
      </c>
      <c r="H874" s="26">
        <v>45157</v>
      </c>
      <c r="I874" s="22"/>
      <c r="J874" s="22"/>
      <c r="K874" s="22">
        <v>0</v>
      </c>
      <c r="L874" s="49">
        <v>2023082425</v>
      </c>
      <c r="M874" s="21">
        <v>45158</v>
      </c>
      <c r="N874" s="21">
        <v>45170</v>
      </c>
      <c r="O874" s="49" t="s">
        <v>1761</v>
      </c>
      <c r="P874" s="19" t="s">
        <v>135</v>
      </c>
      <c r="Q874" s="49" t="s">
        <v>55</v>
      </c>
      <c r="R874" s="49">
        <v>8540</v>
      </c>
      <c r="S874" s="25" t="s">
        <v>145</v>
      </c>
      <c r="T874" s="25" t="s">
        <v>145</v>
      </c>
      <c r="U874" s="19" t="e">
        <v>#NAME?</v>
      </c>
      <c r="V874" s="19" t="s">
        <v>136</v>
      </c>
      <c r="W874" s="19" t="s">
        <v>137</v>
      </c>
      <c r="X874" s="23">
        <v>-18</v>
      </c>
      <c r="Y874" s="23">
        <v>-11</v>
      </c>
      <c r="Z874" s="23">
        <v>-18</v>
      </c>
      <c r="AA874" s="23">
        <v>-18</v>
      </c>
      <c r="AB874" s="23">
        <v>-15</v>
      </c>
      <c r="AC874" s="23">
        <v>-11</v>
      </c>
      <c r="AD874" s="23">
        <v>-9</v>
      </c>
      <c r="AE874" s="23">
        <v>-4</v>
      </c>
      <c r="AF874" s="19" t="s">
        <v>58</v>
      </c>
      <c r="AG874" s="23">
        <v>-4</v>
      </c>
      <c r="AH874" s="22">
        <v>0</v>
      </c>
      <c r="AI874" s="19">
        <v>-45163</v>
      </c>
      <c r="AJ874" s="19">
        <v>0</v>
      </c>
      <c r="AK874" s="19">
        <v>-45157</v>
      </c>
      <c r="AL874" s="19" t="s">
        <v>15</v>
      </c>
      <c r="AM874" s="22">
        <v>0</v>
      </c>
      <c r="AN874" s="22" t="s">
        <v>4513</v>
      </c>
      <c r="AO874" s="22"/>
      <c r="AP874" s="19" t="s">
        <v>139</v>
      </c>
      <c r="AQ874" s="19" t="s">
        <v>140</v>
      </c>
      <c r="AR874" s="19" t="s">
        <v>94</v>
      </c>
      <c r="AS874" s="19" t="s">
        <v>55</v>
      </c>
      <c r="AT874" s="19" t="s">
        <v>4583</v>
      </c>
      <c r="AU874" s="19" t="s">
        <v>179</v>
      </c>
      <c r="AV874" s="19" t="s">
        <v>63</v>
      </c>
      <c r="AW874" s="19" t="s">
        <v>63</v>
      </c>
      <c r="AX874" s="19" t="s">
        <v>63</v>
      </c>
      <c r="AY874" s="19" t="s">
        <v>64</v>
      </c>
      <c r="AZ874" s="19" t="s">
        <v>3822</v>
      </c>
      <c r="BA874" s="21">
        <v>45170</v>
      </c>
      <c r="BB874" s="19">
        <v>9</v>
      </c>
      <c r="BC874" s="19">
        <v>2023</v>
      </c>
      <c r="BD874" s="19" t="s">
        <v>1557</v>
      </c>
      <c r="BE874" s="19" t="s">
        <v>679</v>
      </c>
      <c r="BF874" s="19" t="s">
        <v>652</v>
      </c>
      <c r="BG874" s="19" t="s">
        <v>55</v>
      </c>
      <c r="BH874" s="19" t="s">
        <v>4513</v>
      </c>
      <c r="BI874" s="22" t="s">
        <v>4513</v>
      </c>
      <c r="BJ874" s="19" t="e">
        <v>#VALUE!</v>
      </c>
      <c r="BK874" s="43" t="e">
        <v>#VALUE!</v>
      </c>
      <c r="BL874" s="19" t="s">
        <v>4513</v>
      </c>
      <c r="BM874" s="32" t="s">
        <v>4513</v>
      </c>
      <c r="BN874" s="22" t="s">
        <v>4513</v>
      </c>
      <c r="BO874" s="22"/>
      <c r="BP874" s="22"/>
      <c r="BQ874" s="19" t="s">
        <v>64</v>
      </c>
      <c r="BR874" s="22"/>
      <c r="BS874" s="19" t="s">
        <v>3824</v>
      </c>
      <c r="BT874" s="19" t="e">
        <v>#VALUE!</v>
      </c>
      <c r="BU874" s="19">
        <v>159</v>
      </c>
      <c r="BV874" s="19" t="s">
        <v>4699</v>
      </c>
      <c r="BW874" s="19" t="s">
        <v>3837</v>
      </c>
      <c r="BX874" s="22"/>
      <c r="BY874" s="95" t="str">
        <f>IFERROR(
IF(OR(AZ874="anulado",AZ874="stand by"),CONCATENATE(AZ874,": ",AT874),
IF(OR(YEAR(BA874)=2022,YEAR(BA874)=2023),CONCATENATE("Se activó en ",YEAR(BA874)),
IF(AND(OR(AZ874="En proceso",AZ874="facturando"),AND(AV874="-",BA874="")),"Por revisar",
IF(BA874="",IF(AV874="NUEVAS",CONCATENATE("Estado: ",AZ874,", ",AV874),
IF(AX874=Meses!$A$3,"Por revisar",
IF(AT874="","Sin registro","En programación Frcst."))),"En programación")))),
"Error")</f>
        <v>Se activó en 2023</v>
      </c>
      <c r="BZ874" s="14" t="str">
        <f t="shared" si="39"/>
        <v/>
      </c>
      <c r="CA874" s="95" t="str">
        <f>IF(BY874="En programación Frcst.",VLOOKUP(AX874,Meses!$A$1:$H$14,3+HLOOKUP(Cronograma!AV874,Meses!$D$1:$G$2,2,FALSE),FALSE),
IF(BY874="En programación",BA874,""))</f>
        <v/>
      </c>
      <c r="CB874" s="95" t="str">
        <f t="shared" si="40"/>
        <v/>
      </c>
      <c r="CC874" s="91" t="str">
        <f>IFERROR(
(VLOOKUP(MONTH(CA874),Meses!$B$3:$C$14,2,FALSE)-DAY(CA874))/VLOOKUP(MONTH(CA874),Meses!$B$3:$C$14,2,FALSE)*CD874,
"")</f>
        <v/>
      </c>
      <c r="CD874" s="92">
        <f t="shared" si="41"/>
        <v>8540</v>
      </c>
    </row>
    <row r="875" spans="1:82" ht="78.599999999999994" thickBot="1" x14ac:dyDescent="0.6">
      <c r="A875" s="19" t="s">
        <v>2133</v>
      </c>
      <c r="B875" s="19" t="s">
        <v>2177</v>
      </c>
      <c r="C875" s="19" t="s">
        <v>2178</v>
      </c>
      <c r="D875" s="19" t="s">
        <v>53</v>
      </c>
      <c r="E875" s="21">
        <v>45163</v>
      </c>
      <c r="F875" s="21">
        <v>45174.491724537038</v>
      </c>
      <c r="G875" s="21">
        <v>45157</v>
      </c>
      <c r="H875" s="21">
        <v>45157</v>
      </c>
      <c r="I875" s="21">
        <v>45302</v>
      </c>
      <c r="J875" s="21">
        <v>45302</v>
      </c>
      <c r="K875" s="119" t="s">
        <v>4615</v>
      </c>
      <c r="L875" s="49">
        <v>2023082424</v>
      </c>
      <c r="M875" s="21">
        <v>45158</v>
      </c>
      <c r="N875" s="21">
        <v>45170</v>
      </c>
      <c r="O875" s="49" t="s">
        <v>1761</v>
      </c>
      <c r="P875" s="19" t="s">
        <v>135</v>
      </c>
      <c r="Q875" s="49" t="s">
        <v>55</v>
      </c>
      <c r="R875" s="49">
        <v>7070</v>
      </c>
      <c r="S875" s="25" t="s">
        <v>145</v>
      </c>
      <c r="T875" s="25" t="s">
        <v>145</v>
      </c>
      <c r="U875" s="19" t="e">
        <v>#NAME?</v>
      </c>
      <c r="V875" s="19" t="s">
        <v>136</v>
      </c>
      <c r="W875" s="19" t="s">
        <v>137</v>
      </c>
      <c r="X875" s="23">
        <v>45284</v>
      </c>
      <c r="Y875" s="23">
        <v>45291</v>
      </c>
      <c r="Z875" s="23">
        <v>45284</v>
      </c>
      <c r="AA875" s="23">
        <v>45284</v>
      </c>
      <c r="AB875" s="23">
        <v>45287</v>
      </c>
      <c r="AC875" s="23">
        <v>45291</v>
      </c>
      <c r="AD875" s="23">
        <v>45293</v>
      </c>
      <c r="AE875" s="23">
        <v>45298</v>
      </c>
      <c r="AF875" s="19" t="s">
        <v>58</v>
      </c>
      <c r="AG875" s="23">
        <v>45298</v>
      </c>
      <c r="AH875" s="21">
        <v>45302</v>
      </c>
      <c r="AI875" s="19">
        <v>139</v>
      </c>
      <c r="AJ875" s="19">
        <v>0</v>
      </c>
      <c r="AK875" s="19">
        <v>145</v>
      </c>
      <c r="AL875" s="19" t="s">
        <v>15</v>
      </c>
      <c r="AM875" s="19" t="s">
        <v>4616</v>
      </c>
      <c r="AN875" s="19">
        <v>11</v>
      </c>
      <c r="AO875" s="22"/>
      <c r="AP875" s="19" t="s">
        <v>139</v>
      </c>
      <c r="AQ875" s="19" t="s">
        <v>140</v>
      </c>
      <c r="AR875" s="19" t="s">
        <v>60</v>
      </c>
      <c r="AS875" s="19" t="s">
        <v>55</v>
      </c>
      <c r="AT875" s="19" t="s">
        <v>61</v>
      </c>
      <c r="AU875" s="19" t="s">
        <v>179</v>
      </c>
      <c r="AV875" s="19" t="s">
        <v>651</v>
      </c>
      <c r="AW875" s="19" t="s">
        <v>652</v>
      </c>
      <c r="AX875" s="19" t="s">
        <v>653</v>
      </c>
      <c r="AY875" s="19" t="s">
        <v>55</v>
      </c>
      <c r="AZ875" s="19" t="s">
        <v>3822</v>
      </c>
      <c r="BA875" s="21">
        <v>45170</v>
      </c>
      <c r="BB875" s="19">
        <v>9</v>
      </c>
      <c r="BC875" s="19">
        <v>2023</v>
      </c>
      <c r="BD875" s="19" t="s">
        <v>653</v>
      </c>
      <c r="BE875" s="19" t="s">
        <v>354</v>
      </c>
      <c r="BF875" s="19" t="s">
        <v>1165</v>
      </c>
      <c r="BG875" s="19" t="s">
        <v>55</v>
      </c>
      <c r="BH875" s="19" t="s">
        <v>4513</v>
      </c>
      <c r="BI875" s="48" t="s">
        <v>4513</v>
      </c>
      <c r="BJ875" s="19" t="e">
        <v>#VALUE!</v>
      </c>
      <c r="BK875" s="43" t="e">
        <v>#VALUE!</v>
      </c>
      <c r="BL875" s="19" t="s">
        <v>4513</v>
      </c>
      <c r="BM875" s="32" t="s">
        <v>4513</v>
      </c>
      <c r="BN875" s="22" t="s">
        <v>4513</v>
      </c>
      <c r="BO875" s="22"/>
      <c r="BP875" s="22"/>
      <c r="BQ875" s="19" t="s">
        <v>64</v>
      </c>
      <c r="BR875" s="22"/>
      <c r="BS875" s="19" t="s">
        <v>3824</v>
      </c>
      <c r="BT875" s="19">
        <v>139</v>
      </c>
      <c r="BU875" s="22">
        <v>159</v>
      </c>
      <c r="BV875" s="19"/>
      <c r="BW875" s="19" t="s">
        <v>3823</v>
      </c>
      <c r="BX875" s="19">
        <v>2024</v>
      </c>
      <c r="BY875" s="95" t="str">
        <f>IFERROR(
IF(OR(AZ875="anulado",AZ875="stand by"),CONCATENATE(AZ875,": ",AT875),
IF(OR(YEAR(BA875)=2022,YEAR(BA875)=2023),CONCATENATE("Se activó en ",YEAR(BA875)),
IF(AND(OR(AZ875="En proceso",AZ875="facturando"),AND(AV875="-",BA875="")),"Por revisar",
IF(BA875="",IF(AV875="NUEVAS",CONCATENATE("Estado: ",AZ875,", ",AV875),
IF(AX875=Meses!$A$3,"Por revisar",
IF(AT875="","Sin registro","En programación Frcst."))),"En programación")))),
"Error")</f>
        <v>Se activó en 2023</v>
      </c>
      <c r="BZ875" s="14" t="str">
        <f t="shared" si="39"/>
        <v/>
      </c>
      <c r="CA875" s="95" t="str">
        <f>IF(BY875="En programación Frcst.",VLOOKUP(AX875,Meses!$A$1:$H$14,3+HLOOKUP(Cronograma!AV875,Meses!$D$1:$G$2,2,FALSE),FALSE),
IF(BY875="En programación",BA875,""))</f>
        <v/>
      </c>
      <c r="CB875" s="95" t="str">
        <f t="shared" si="40"/>
        <v/>
      </c>
      <c r="CC875" s="91" t="str">
        <f>IFERROR(
(VLOOKUP(MONTH(CA875),Meses!$B$3:$C$14,2,FALSE)-DAY(CA875))/VLOOKUP(MONTH(CA875),Meses!$B$3:$C$14,2,FALSE)*CD875,
"")</f>
        <v/>
      </c>
      <c r="CD875" s="92">
        <f t="shared" si="41"/>
        <v>7070</v>
      </c>
    </row>
    <row r="876" spans="1:82" ht="63" thickBot="1" x14ac:dyDescent="0.6">
      <c r="A876" s="25" t="s">
        <v>2133</v>
      </c>
      <c r="B876" s="25" t="s">
        <v>2179</v>
      </c>
      <c r="C876" s="25" t="s">
        <v>2180</v>
      </c>
      <c r="D876" s="25" t="s">
        <v>53</v>
      </c>
      <c r="E876" s="26">
        <v>45163</v>
      </c>
      <c r="F876" s="26">
        <v>45174.465694444443</v>
      </c>
      <c r="G876" s="26">
        <v>45157</v>
      </c>
      <c r="H876" s="26">
        <v>45157</v>
      </c>
      <c r="I876" s="21">
        <v>45301</v>
      </c>
      <c r="J876" s="21">
        <v>45301</v>
      </c>
      <c r="K876" s="119" t="s">
        <v>4615</v>
      </c>
      <c r="L876" s="49">
        <v>2023082423</v>
      </c>
      <c r="M876" s="21">
        <v>45158</v>
      </c>
      <c r="N876" s="21">
        <v>45170</v>
      </c>
      <c r="O876" s="49" t="s">
        <v>1761</v>
      </c>
      <c r="P876" s="19" t="s">
        <v>135</v>
      </c>
      <c r="Q876" s="49" t="s">
        <v>55</v>
      </c>
      <c r="R876" s="49">
        <v>6830</v>
      </c>
      <c r="S876" s="25" t="s">
        <v>145</v>
      </c>
      <c r="T876" s="25" t="s">
        <v>145</v>
      </c>
      <c r="U876" s="19" t="e">
        <v>#NAME?</v>
      </c>
      <c r="V876" s="19" t="s">
        <v>136</v>
      </c>
      <c r="W876" s="19" t="s">
        <v>137</v>
      </c>
      <c r="X876" s="23">
        <v>45283</v>
      </c>
      <c r="Y876" s="23">
        <v>45290</v>
      </c>
      <c r="Z876" s="23">
        <v>45283</v>
      </c>
      <c r="AA876" s="23">
        <v>45283</v>
      </c>
      <c r="AB876" s="23">
        <v>45286</v>
      </c>
      <c r="AC876" s="23">
        <v>45290</v>
      </c>
      <c r="AD876" s="23">
        <v>45292</v>
      </c>
      <c r="AE876" s="23">
        <v>45297</v>
      </c>
      <c r="AF876" s="19" t="s">
        <v>58</v>
      </c>
      <c r="AG876" s="23">
        <v>45297</v>
      </c>
      <c r="AH876" s="21">
        <v>45301</v>
      </c>
      <c r="AI876" s="19">
        <v>138</v>
      </c>
      <c r="AJ876" s="19">
        <v>0</v>
      </c>
      <c r="AK876" s="19">
        <v>144</v>
      </c>
      <c r="AL876" s="19" t="s">
        <v>15</v>
      </c>
      <c r="AM876" s="19" t="s">
        <v>4616</v>
      </c>
      <c r="AN876" s="19">
        <v>10</v>
      </c>
      <c r="AO876" s="22"/>
      <c r="AP876" s="19" t="s">
        <v>139</v>
      </c>
      <c r="AQ876" s="19" t="s">
        <v>140</v>
      </c>
      <c r="AR876" s="19" t="s">
        <v>60</v>
      </c>
      <c r="AS876" s="19" t="s">
        <v>55</v>
      </c>
      <c r="AT876" s="19" t="s">
        <v>61</v>
      </c>
      <c r="AU876" s="19" t="s">
        <v>179</v>
      </c>
      <c r="AV876" s="19" t="s">
        <v>651</v>
      </c>
      <c r="AW876" s="19" t="s">
        <v>652</v>
      </c>
      <c r="AX876" s="19" t="s">
        <v>653</v>
      </c>
      <c r="AY876" s="19" t="s">
        <v>55</v>
      </c>
      <c r="AZ876" s="19" t="s">
        <v>3822</v>
      </c>
      <c r="BA876" s="21">
        <v>45170</v>
      </c>
      <c r="BB876" s="19">
        <v>9</v>
      </c>
      <c r="BC876" s="19">
        <v>2023</v>
      </c>
      <c r="BD876" s="19" t="s">
        <v>653</v>
      </c>
      <c r="BE876" s="19" t="s">
        <v>354</v>
      </c>
      <c r="BF876" s="19" t="s">
        <v>1165</v>
      </c>
      <c r="BG876" s="19" t="s">
        <v>55</v>
      </c>
      <c r="BH876" s="19" t="s">
        <v>4513</v>
      </c>
      <c r="BI876" s="48" t="s">
        <v>4513</v>
      </c>
      <c r="BJ876" s="19" t="e">
        <v>#VALUE!</v>
      </c>
      <c r="BK876" s="43" t="e">
        <v>#VALUE!</v>
      </c>
      <c r="BL876" s="19" t="s">
        <v>4513</v>
      </c>
      <c r="BM876" s="32" t="s">
        <v>4513</v>
      </c>
      <c r="BN876" s="22" t="s">
        <v>4513</v>
      </c>
      <c r="BO876" s="22"/>
      <c r="BP876" s="22"/>
      <c r="BQ876" s="19" t="s">
        <v>64</v>
      </c>
      <c r="BR876" s="22"/>
      <c r="BS876" s="19" t="s">
        <v>3824</v>
      </c>
      <c r="BT876" s="19">
        <v>138</v>
      </c>
      <c r="BU876" s="22">
        <v>159</v>
      </c>
      <c r="BV876" s="19"/>
      <c r="BW876" s="19" t="s">
        <v>3823</v>
      </c>
      <c r="BX876" s="19">
        <v>2024</v>
      </c>
      <c r="BY876" s="95" t="str">
        <f>IFERROR(
IF(OR(AZ876="anulado",AZ876="stand by"),CONCATENATE(AZ876,": ",AT876),
IF(OR(YEAR(BA876)=2022,YEAR(BA876)=2023),CONCATENATE("Se activó en ",YEAR(BA876)),
IF(AND(OR(AZ876="En proceso",AZ876="facturando"),AND(AV876="-",BA876="")),"Por revisar",
IF(BA876="",IF(AV876="NUEVAS",CONCATENATE("Estado: ",AZ876,", ",AV876),
IF(AX876=Meses!$A$3,"Por revisar",
IF(AT876="","Sin registro","En programación Frcst."))),"En programación")))),
"Error")</f>
        <v>Se activó en 2023</v>
      </c>
      <c r="BZ876" s="14" t="str">
        <f t="shared" si="39"/>
        <v/>
      </c>
      <c r="CA876" s="95" t="str">
        <f>IF(BY876="En programación Frcst.",VLOOKUP(AX876,Meses!$A$1:$H$14,3+HLOOKUP(Cronograma!AV876,Meses!$D$1:$G$2,2,FALSE),FALSE),
IF(BY876="En programación",BA876,""))</f>
        <v/>
      </c>
      <c r="CB876" s="95" t="str">
        <f t="shared" si="40"/>
        <v/>
      </c>
      <c r="CC876" s="91" t="str">
        <f>IFERROR(
(VLOOKUP(MONTH(CA876),Meses!$B$3:$C$14,2,FALSE)-DAY(CA876))/VLOOKUP(MONTH(CA876),Meses!$B$3:$C$14,2,FALSE)*CD876,
"")</f>
        <v/>
      </c>
      <c r="CD876" s="92">
        <f t="shared" si="41"/>
        <v>6830</v>
      </c>
    </row>
    <row r="877" spans="1:82" ht="94.2" thickBot="1" x14ac:dyDescent="0.6">
      <c r="A877" s="19" t="s">
        <v>2133</v>
      </c>
      <c r="B877" s="19" t="s">
        <v>2181</v>
      </c>
      <c r="C877" s="19" t="s">
        <v>2182</v>
      </c>
      <c r="D877" s="19" t="s">
        <v>650</v>
      </c>
      <c r="E877" s="21">
        <v>45163</v>
      </c>
      <c r="F877" s="21">
        <v>45174.452905092592</v>
      </c>
      <c r="G877" s="21">
        <v>45157</v>
      </c>
      <c r="H877" s="21">
        <v>45157</v>
      </c>
      <c r="I877" s="22"/>
      <c r="J877" s="22"/>
      <c r="K877" s="22">
        <v>0</v>
      </c>
      <c r="L877" s="49">
        <v>2023082422</v>
      </c>
      <c r="M877" s="21">
        <v>45158</v>
      </c>
      <c r="N877" s="21">
        <v>45170</v>
      </c>
      <c r="O877" s="49" t="s">
        <v>1761</v>
      </c>
      <c r="P877" s="19" t="s">
        <v>135</v>
      </c>
      <c r="Q877" s="49" t="s">
        <v>55</v>
      </c>
      <c r="R877" s="49">
        <v>5875</v>
      </c>
      <c r="S877" s="25" t="s">
        <v>145</v>
      </c>
      <c r="T877" s="25" t="s">
        <v>145</v>
      </c>
      <c r="U877" s="19" t="e">
        <v>#NAME?</v>
      </c>
      <c r="V877" s="19" t="s">
        <v>80</v>
      </c>
      <c r="W877" s="19" t="s">
        <v>352</v>
      </c>
      <c r="X877" s="23">
        <v>-13</v>
      </c>
      <c r="Y877" s="23">
        <v>-6</v>
      </c>
      <c r="Z877" s="23">
        <v>-13</v>
      </c>
      <c r="AA877" s="23">
        <v>-13</v>
      </c>
      <c r="AB877" s="23">
        <v>-10</v>
      </c>
      <c r="AC877" s="23">
        <v>-6</v>
      </c>
      <c r="AD877" s="49" t="s">
        <v>58</v>
      </c>
      <c r="AE877" s="23">
        <v>-4</v>
      </c>
      <c r="AF877" s="19" t="s">
        <v>58</v>
      </c>
      <c r="AG877" s="23">
        <v>-4</v>
      </c>
      <c r="AH877" s="22">
        <v>0</v>
      </c>
      <c r="AI877" s="19">
        <v>-45163</v>
      </c>
      <c r="AJ877" s="19">
        <v>0</v>
      </c>
      <c r="AK877" s="19">
        <v>-45157</v>
      </c>
      <c r="AL877" s="19" t="s">
        <v>15</v>
      </c>
      <c r="AM877" s="22">
        <v>0</v>
      </c>
      <c r="AN877" s="22" t="s">
        <v>4513</v>
      </c>
      <c r="AO877" s="22"/>
      <c r="AP877" s="19" t="s">
        <v>139</v>
      </c>
      <c r="AQ877" s="19" t="s">
        <v>140</v>
      </c>
      <c r="AR877" s="19" t="s">
        <v>60</v>
      </c>
      <c r="AS877" s="19" t="s">
        <v>55</v>
      </c>
      <c r="AT877" s="19" t="s">
        <v>4583</v>
      </c>
      <c r="AU877" s="19" t="s">
        <v>179</v>
      </c>
      <c r="AV877" s="19" t="s">
        <v>63</v>
      </c>
      <c r="AW877" s="19" t="s">
        <v>63</v>
      </c>
      <c r="AX877" s="19" t="s">
        <v>63</v>
      </c>
      <c r="AY877" s="19" t="s">
        <v>64</v>
      </c>
      <c r="AZ877" s="19" t="s">
        <v>3822</v>
      </c>
      <c r="BA877" s="21">
        <v>45170</v>
      </c>
      <c r="BB877" s="19">
        <v>9</v>
      </c>
      <c r="BC877" s="19">
        <v>2023</v>
      </c>
      <c r="BD877" s="19" t="s">
        <v>1557</v>
      </c>
      <c r="BE877" s="19" t="s">
        <v>679</v>
      </c>
      <c r="BF877" s="19" t="s">
        <v>3130</v>
      </c>
      <c r="BG877" s="19" t="s">
        <v>55</v>
      </c>
      <c r="BH877" s="19" t="s">
        <v>4513</v>
      </c>
      <c r="BI877" s="22" t="s">
        <v>4513</v>
      </c>
      <c r="BJ877" s="22"/>
      <c r="BK877" s="22"/>
      <c r="BL877" s="19" t="s">
        <v>4513</v>
      </c>
      <c r="BM877" s="32" t="s">
        <v>4513</v>
      </c>
      <c r="BN877" s="22" t="s">
        <v>4513</v>
      </c>
      <c r="BO877" s="22"/>
      <c r="BP877" s="22"/>
      <c r="BQ877" s="19" t="s">
        <v>64</v>
      </c>
      <c r="BR877" s="22"/>
      <c r="BS877" s="22"/>
      <c r="BT877" s="22"/>
      <c r="BU877" s="19">
        <v>159</v>
      </c>
      <c r="BV877" s="19" t="s">
        <v>4699</v>
      </c>
      <c r="BW877" s="19" t="s">
        <v>3837</v>
      </c>
      <c r="BX877" s="22"/>
      <c r="BY877" s="95" t="str">
        <f>IFERROR(
IF(OR(AZ877="anulado",AZ877="stand by"),CONCATENATE(AZ877,": ",AT877),
IF(OR(YEAR(BA877)=2022,YEAR(BA877)=2023),CONCATENATE("Se activó en ",YEAR(BA877)),
IF(AND(OR(AZ877="En proceso",AZ877="facturando"),AND(AV877="-",BA877="")),"Por revisar",
IF(BA877="",IF(AV877="NUEVAS",CONCATENATE("Estado: ",AZ877,", ",AV877),
IF(AX877=Meses!$A$3,"Por revisar",
IF(AT877="","Sin registro","En programación Frcst."))),"En programación")))),
"Error")</f>
        <v>Se activó en 2023</v>
      </c>
      <c r="BZ877" s="14" t="str">
        <f t="shared" si="39"/>
        <v/>
      </c>
      <c r="CA877" s="95" t="str">
        <f>IF(BY877="En programación Frcst.",VLOOKUP(AX877,Meses!$A$1:$H$14,3+HLOOKUP(Cronograma!AV877,Meses!$D$1:$G$2,2,FALSE),FALSE),
IF(BY877="En programación",BA877,""))</f>
        <v/>
      </c>
      <c r="CB877" s="95" t="str">
        <f t="shared" si="40"/>
        <v/>
      </c>
      <c r="CC877" s="91" t="str">
        <f>IFERROR(
(VLOOKUP(MONTH(CA877),Meses!$B$3:$C$14,2,FALSE)-DAY(CA877))/VLOOKUP(MONTH(CA877),Meses!$B$3:$C$14,2,FALSE)*CD877,
"")</f>
        <v/>
      </c>
      <c r="CD877" s="92">
        <f t="shared" si="41"/>
        <v>5875</v>
      </c>
    </row>
    <row r="878" spans="1:82" ht="63" thickBot="1" x14ac:dyDescent="0.6">
      <c r="A878" s="25" t="s">
        <v>2133</v>
      </c>
      <c r="B878" s="25" t="s">
        <v>2183</v>
      </c>
      <c r="C878" s="25" t="s">
        <v>2184</v>
      </c>
      <c r="D878" s="25" t="s">
        <v>650</v>
      </c>
      <c r="E878" s="26">
        <v>45163</v>
      </c>
      <c r="F878" s="26">
        <v>45174.423344907409</v>
      </c>
      <c r="G878" s="26">
        <v>45157</v>
      </c>
      <c r="H878" s="26">
        <v>45157</v>
      </c>
      <c r="I878" s="22"/>
      <c r="J878" s="22"/>
      <c r="K878" s="22">
        <v>0</v>
      </c>
      <c r="L878" s="49">
        <v>2023082421</v>
      </c>
      <c r="M878" s="21">
        <v>45158</v>
      </c>
      <c r="N878" s="21">
        <v>45170</v>
      </c>
      <c r="O878" s="49" t="s">
        <v>1761</v>
      </c>
      <c r="P878" s="19" t="s">
        <v>135</v>
      </c>
      <c r="Q878" s="49" t="s">
        <v>55</v>
      </c>
      <c r="R878" s="49">
        <v>5895</v>
      </c>
      <c r="S878" s="25" t="s">
        <v>145</v>
      </c>
      <c r="T878" s="25" t="s">
        <v>145</v>
      </c>
      <c r="U878" s="19" t="e">
        <v>#NAME?</v>
      </c>
      <c r="V878" s="19" t="s">
        <v>136</v>
      </c>
      <c r="W878" s="19" t="s">
        <v>137</v>
      </c>
      <c r="X878" s="23">
        <v>-18</v>
      </c>
      <c r="Y878" s="23">
        <v>-11</v>
      </c>
      <c r="Z878" s="23">
        <v>-18</v>
      </c>
      <c r="AA878" s="23">
        <v>-18</v>
      </c>
      <c r="AB878" s="23">
        <v>-15</v>
      </c>
      <c r="AC878" s="23">
        <v>-11</v>
      </c>
      <c r="AD878" s="23">
        <v>-9</v>
      </c>
      <c r="AE878" s="23">
        <v>-4</v>
      </c>
      <c r="AF878" s="19" t="s">
        <v>58</v>
      </c>
      <c r="AG878" s="23">
        <v>-4</v>
      </c>
      <c r="AH878" s="22">
        <v>0</v>
      </c>
      <c r="AI878" s="19">
        <v>-45163</v>
      </c>
      <c r="AJ878" s="19">
        <v>0</v>
      </c>
      <c r="AK878" s="19">
        <v>-45157</v>
      </c>
      <c r="AL878" s="19" t="s">
        <v>15</v>
      </c>
      <c r="AM878" s="22">
        <v>0</v>
      </c>
      <c r="AN878" s="22" t="s">
        <v>4513</v>
      </c>
      <c r="AO878" s="22"/>
      <c r="AP878" s="19" t="s">
        <v>139</v>
      </c>
      <c r="AQ878" s="19" t="s">
        <v>140</v>
      </c>
      <c r="AR878" s="19" t="s">
        <v>60</v>
      </c>
      <c r="AS878" s="19" t="s">
        <v>55</v>
      </c>
      <c r="AT878" s="19" t="s">
        <v>4583</v>
      </c>
      <c r="AU878" s="19" t="s">
        <v>179</v>
      </c>
      <c r="AV878" s="19" t="s">
        <v>63</v>
      </c>
      <c r="AW878" s="19" t="s">
        <v>63</v>
      </c>
      <c r="AX878" s="19" t="s">
        <v>63</v>
      </c>
      <c r="AY878" s="19" t="s">
        <v>64</v>
      </c>
      <c r="AZ878" s="19" t="s">
        <v>3822</v>
      </c>
      <c r="BA878" s="21">
        <v>45170</v>
      </c>
      <c r="BB878" s="19">
        <v>9</v>
      </c>
      <c r="BC878" s="19">
        <v>2023</v>
      </c>
      <c r="BD878" s="19" t="s">
        <v>1557</v>
      </c>
      <c r="BE878" s="19" t="s">
        <v>679</v>
      </c>
      <c r="BF878" s="19" t="s">
        <v>3130</v>
      </c>
      <c r="BG878" s="19" t="s">
        <v>55</v>
      </c>
      <c r="BH878" s="19" t="s">
        <v>4513</v>
      </c>
      <c r="BI878" s="22" t="s">
        <v>4513</v>
      </c>
      <c r="BJ878" s="22"/>
      <c r="BK878" s="22"/>
      <c r="BL878" s="19" t="s">
        <v>4513</v>
      </c>
      <c r="BM878" s="32" t="s">
        <v>4513</v>
      </c>
      <c r="BN878" s="22" t="s">
        <v>4513</v>
      </c>
      <c r="BO878" s="22"/>
      <c r="BP878" s="22"/>
      <c r="BQ878" s="19" t="s">
        <v>64</v>
      </c>
      <c r="BR878" s="22"/>
      <c r="BS878" s="22"/>
      <c r="BT878" s="22"/>
      <c r="BU878" s="19">
        <v>159</v>
      </c>
      <c r="BV878" s="19" t="s">
        <v>4699</v>
      </c>
      <c r="BW878" s="19" t="s">
        <v>3837</v>
      </c>
      <c r="BX878" s="22"/>
      <c r="BY878" s="95" t="str">
        <f>IFERROR(
IF(OR(AZ878="anulado",AZ878="stand by"),CONCATENATE(AZ878,": ",AT878),
IF(OR(YEAR(BA878)=2022,YEAR(BA878)=2023),CONCATENATE("Se activó en ",YEAR(BA878)),
IF(AND(OR(AZ878="En proceso",AZ878="facturando"),AND(AV878="-",BA878="")),"Por revisar",
IF(BA878="",IF(AV878="NUEVAS",CONCATENATE("Estado: ",AZ878,", ",AV878),
IF(AX878=Meses!$A$3,"Por revisar",
IF(AT878="","Sin registro","En programación Frcst."))),"En programación")))),
"Error")</f>
        <v>Se activó en 2023</v>
      </c>
      <c r="BZ878" s="14" t="str">
        <f t="shared" si="39"/>
        <v/>
      </c>
      <c r="CA878" s="95" t="str">
        <f>IF(BY878="En programación Frcst.",VLOOKUP(AX878,Meses!$A$1:$H$14,3+HLOOKUP(Cronograma!AV878,Meses!$D$1:$G$2,2,FALSE),FALSE),
IF(BY878="En programación",BA878,""))</f>
        <v/>
      </c>
      <c r="CB878" s="95" t="str">
        <f t="shared" si="40"/>
        <v/>
      </c>
      <c r="CC878" s="91" t="str">
        <f>IFERROR(
(VLOOKUP(MONTH(CA878),Meses!$B$3:$C$14,2,FALSE)-DAY(CA878))/VLOOKUP(MONTH(CA878),Meses!$B$3:$C$14,2,FALSE)*CD878,
"")</f>
        <v/>
      </c>
      <c r="CD878" s="92">
        <f t="shared" si="41"/>
        <v>5895</v>
      </c>
    </row>
    <row r="879" spans="1:82" ht="63" thickBot="1" x14ac:dyDescent="0.6">
      <c r="A879" s="19" t="s">
        <v>2133</v>
      </c>
      <c r="B879" s="19" t="s">
        <v>2185</v>
      </c>
      <c r="C879" s="19" t="s">
        <v>2186</v>
      </c>
      <c r="D879" s="19" t="s">
        <v>650</v>
      </c>
      <c r="E879" s="21">
        <v>45163</v>
      </c>
      <c r="F879" s="21">
        <v>45174.448287037027</v>
      </c>
      <c r="G879" s="21">
        <v>45157</v>
      </c>
      <c r="H879" s="21">
        <v>45157</v>
      </c>
      <c r="I879" s="22"/>
      <c r="J879" s="22"/>
      <c r="K879" s="22">
        <v>0</v>
      </c>
      <c r="L879" s="49">
        <v>2023082420</v>
      </c>
      <c r="M879" s="21">
        <v>45158</v>
      </c>
      <c r="N879" s="21">
        <v>45170</v>
      </c>
      <c r="O879" s="49" t="s">
        <v>1761</v>
      </c>
      <c r="P879" s="19" t="s">
        <v>199</v>
      </c>
      <c r="Q879" s="49" t="s">
        <v>55</v>
      </c>
      <c r="R879" s="49">
        <v>4584</v>
      </c>
      <c r="S879" s="25" t="s">
        <v>145</v>
      </c>
      <c r="T879" s="25" t="s">
        <v>145</v>
      </c>
      <c r="U879" s="19" t="e">
        <v>#NAME?</v>
      </c>
      <c r="V879" s="19" t="s">
        <v>136</v>
      </c>
      <c r="W879" s="19" t="s">
        <v>74</v>
      </c>
      <c r="X879" s="23">
        <v>-14</v>
      </c>
      <c r="Y879" s="23">
        <v>-7</v>
      </c>
      <c r="Z879" s="23">
        <v>-14</v>
      </c>
      <c r="AA879" s="23">
        <v>-14</v>
      </c>
      <c r="AB879" s="19" t="s">
        <v>58</v>
      </c>
      <c r="AC879" s="23">
        <v>-11</v>
      </c>
      <c r="AD879" s="23">
        <v>-9</v>
      </c>
      <c r="AE879" s="23">
        <v>-4</v>
      </c>
      <c r="AF879" s="19" t="s">
        <v>58</v>
      </c>
      <c r="AG879" s="23">
        <v>-4</v>
      </c>
      <c r="AH879" s="22">
        <v>0</v>
      </c>
      <c r="AI879" s="19">
        <v>-45163</v>
      </c>
      <c r="AJ879" s="19">
        <v>0</v>
      </c>
      <c r="AK879" s="19">
        <v>-45157</v>
      </c>
      <c r="AL879" s="19" t="s">
        <v>15</v>
      </c>
      <c r="AM879" s="22">
        <v>0</v>
      </c>
      <c r="AN879" s="22" t="s">
        <v>4513</v>
      </c>
      <c r="AO879" s="22"/>
      <c r="AP879" s="19" t="s">
        <v>201</v>
      </c>
      <c r="AQ879" s="19" t="s">
        <v>140</v>
      </c>
      <c r="AR879" s="19" t="s">
        <v>60</v>
      </c>
      <c r="AS879" s="19" t="s">
        <v>55</v>
      </c>
      <c r="AT879" s="19" t="s">
        <v>4583</v>
      </c>
      <c r="AU879" s="19" t="s">
        <v>179</v>
      </c>
      <c r="AV879" s="19" t="s">
        <v>63</v>
      </c>
      <c r="AW879" s="19" t="s">
        <v>63</v>
      </c>
      <c r="AX879" s="19" t="s">
        <v>63</v>
      </c>
      <c r="AY879" s="19" t="s">
        <v>64</v>
      </c>
      <c r="AZ879" s="19" t="s">
        <v>3822</v>
      </c>
      <c r="BA879" s="21">
        <v>45170</v>
      </c>
      <c r="BB879" s="19">
        <v>9</v>
      </c>
      <c r="BC879" s="19">
        <v>2023</v>
      </c>
      <c r="BD879" s="19" t="s">
        <v>1557</v>
      </c>
      <c r="BE879" s="19" t="s">
        <v>679</v>
      </c>
      <c r="BF879" s="19" t="s">
        <v>3130</v>
      </c>
      <c r="BG879" s="19" t="s">
        <v>55</v>
      </c>
      <c r="BH879" s="19" t="s">
        <v>4513</v>
      </c>
      <c r="BI879" s="22" t="s">
        <v>4513</v>
      </c>
      <c r="BJ879" s="22"/>
      <c r="BK879" s="22"/>
      <c r="BL879" s="19" t="s">
        <v>4513</v>
      </c>
      <c r="BM879" s="32" t="s">
        <v>4513</v>
      </c>
      <c r="BN879" s="22" t="s">
        <v>4513</v>
      </c>
      <c r="BO879" s="22"/>
      <c r="BP879" s="22"/>
      <c r="BQ879" s="19" t="s">
        <v>64</v>
      </c>
      <c r="BR879" s="22"/>
      <c r="BS879" s="22"/>
      <c r="BT879" s="22"/>
      <c r="BU879" s="19">
        <v>159</v>
      </c>
      <c r="BV879" s="19" t="s">
        <v>4699</v>
      </c>
      <c r="BW879" s="19" t="s">
        <v>3837</v>
      </c>
      <c r="BX879" s="22"/>
      <c r="BY879" s="95" t="str">
        <f>IFERROR(
IF(OR(AZ879="anulado",AZ879="stand by"),CONCATENATE(AZ879,": ",AT879),
IF(OR(YEAR(BA879)=2022,YEAR(BA879)=2023),CONCATENATE("Se activó en ",YEAR(BA879)),
IF(AND(OR(AZ879="En proceso",AZ879="facturando"),AND(AV879="-",BA879="")),"Por revisar",
IF(BA879="",IF(AV879="NUEVAS",CONCATENATE("Estado: ",AZ879,", ",AV879),
IF(AX879=Meses!$A$3,"Por revisar",
IF(AT879="","Sin registro","En programación Frcst."))),"En programación")))),
"Error")</f>
        <v>Se activó en 2023</v>
      </c>
      <c r="BZ879" s="14" t="str">
        <f t="shared" si="39"/>
        <v/>
      </c>
      <c r="CA879" s="95" t="str">
        <f>IF(BY879="En programación Frcst.",VLOOKUP(AX879,Meses!$A$1:$H$14,3+HLOOKUP(Cronograma!AV879,Meses!$D$1:$G$2,2,FALSE),FALSE),
IF(BY879="En programación",BA879,""))</f>
        <v/>
      </c>
      <c r="CB879" s="95" t="str">
        <f t="shared" si="40"/>
        <v/>
      </c>
      <c r="CC879" s="91" t="str">
        <f>IFERROR(
(VLOOKUP(MONTH(CA879),Meses!$B$3:$C$14,2,FALSE)-DAY(CA879))/VLOOKUP(MONTH(CA879),Meses!$B$3:$C$14,2,FALSE)*CD879,
"")</f>
        <v/>
      </c>
      <c r="CD879" s="92">
        <f t="shared" si="41"/>
        <v>4584</v>
      </c>
    </row>
    <row r="880" spans="1:82" ht="47.4" thickBot="1" x14ac:dyDescent="0.6">
      <c r="A880" s="25" t="s">
        <v>2133</v>
      </c>
      <c r="B880" s="25" t="s">
        <v>2187</v>
      </c>
      <c r="C880" s="25" t="s">
        <v>2188</v>
      </c>
      <c r="D880" s="25" t="s">
        <v>650</v>
      </c>
      <c r="E880" s="26">
        <v>45163</v>
      </c>
      <c r="F880" s="26">
        <v>45174.443506944437</v>
      </c>
      <c r="G880" s="26">
        <v>45157</v>
      </c>
      <c r="H880" s="26">
        <v>45157</v>
      </c>
      <c r="I880" s="22"/>
      <c r="J880" s="22"/>
      <c r="K880" s="22">
        <v>0</v>
      </c>
      <c r="L880" s="49">
        <v>2023082419</v>
      </c>
      <c r="M880" s="21">
        <v>45158</v>
      </c>
      <c r="N880" s="21">
        <v>45170</v>
      </c>
      <c r="O880" s="49" t="s">
        <v>1761</v>
      </c>
      <c r="P880" s="19" t="s">
        <v>199</v>
      </c>
      <c r="Q880" s="49" t="s">
        <v>55</v>
      </c>
      <c r="R880" s="49">
        <v>5633</v>
      </c>
      <c r="S880" s="25" t="s">
        <v>145</v>
      </c>
      <c r="T880" s="25" t="s">
        <v>145</v>
      </c>
      <c r="U880" s="19" t="e">
        <v>#NAME?</v>
      </c>
      <c r="V880" s="19" t="s">
        <v>136</v>
      </c>
      <c r="W880" s="19" t="s">
        <v>74</v>
      </c>
      <c r="X880" s="23">
        <v>-14</v>
      </c>
      <c r="Y880" s="23">
        <v>-7</v>
      </c>
      <c r="Z880" s="23">
        <v>-14</v>
      </c>
      <c r="AA880" s="23">
        <v>-14</v>
      </c>
      <c r="AB880" s="19" t="s">
        <v>58</v>
      </c>
      <c r="AC880" s="23">
        <v>-11</v>
      </c>
      <c r="AD880" s="23">
        <v>-9</v>
      </c>
      <c r="AE880" s="23">
        <v>-4</v>
      </c>
      <c r="AF880" s="19" t="s">
        <v>58</v>
      </c>
      <c r="AG880" s="23">
        <v>-4</v>
      </c>
      <c r="AH880" s="22">
        <v>0</v>
      </c>
      <c r="AI880" s="19">
        <v>-45163</v>
      </c>
      <c r="AJ880" s="19">
        <v>0</v>
      </c>
      <c r="AK880" s="19">
        <v>-45157</v>
      </c>
      <c r="AL880" s="19" t="s">
        <v>15</v>
      </c>
      <c r="AM880" s="22">
        <v>0</v>
      </c>
      <c r="AN880" s="22" t="s">
        <v>4513</v>
      </c>
      <c r="AO880" s="22"/>
      <c r="AP880" s="19" t="s">
        <v>201</v>
      </c>
      <c r="AQ880" s="19" t="s">
        <v>140</v>
      </c>
      <c r="AR880" s="19" t="s">
        <v>60</v>
      </c>
      <c r="AS880" s="19" t="s">
        <v>55</v>
      </c>
      <c r="AT880" s="19" t="s">
        <v>4583</v>
      </c>
      <c r="AU880" s="19" t="s">
        <v>179</v>
      </c>
      <c r="AV880" s="19" t="s">
        <v>63</v>
      </c>
      <c r="AW880" s="19" t="s">
        <v>63</v>
      </c>
      <c r="AX880" s="19" t="s">
        <v>63</v>
      </c>
      <c r="AY880" s="19" t="s">
        <v>64</v>
      </c>
      <c r="AZ880" s="19" t="s">
        <v>3822</v>
      </c>
      <c r="BA880" s="21">
        <v>45170</v>
      </c>
      <c r="BB880" s="19">
        <v>9</v>
      </c>
      <c r="BC880" s="19">
        <v>2023</v>
      </c>
      <c r="BD880" s="19" t="s">
        <v>1557</v>
      </c>
      <c r="BE880" s="19" t="s">
        <v>679</v>
      </c>
      <c r="BF880" s="19" t="s">
        <v>3130</v>
      </c>
      <c r="BG880" s="19" t="s">
        <v>55</v>
      </c>
      <c r="BH880" s="19" t="s">
        <v>4513</v>
      </c>
      <c r="BI880" s="22" t="s">
        <v>4513</v>
      </c>
      <c r="BJ880" s="22"/>
      <c r="BK880" s="22"/>
      <c r="BL880" s="19" t="s">
        <v>4513</v>
      </c>
      <c r="BM880" s="32" t="s">
        <v>4513</v>
      </c>
      <c r="BN880" s="22" t="s">
        <v>4513</v>
      </c>
      <c r="BO880" s="22"/>
      <c r="BP880" s="22"/>
      <c r="BQ880" s="19" t="s">
        <v>64</v>
      </c>
      <c r="BR880" s="22"/>
      <c r="BS880" s="22"/>
      <c r="BT880" s="22"/>
      <c r="BU880" s="19">
        <v>159</v>
      </c>
      <c r="BV880" s="19" t="s">
        <v>4699</v>
      </c>
      <c r="BW880" s="19" t="s">
        <v>3837</v>
      </c>
      <c r="BX880" s="22"/>
      <c r="BY880" s="95" t="str">
        <f>IFERROR(
IF(OR(AZ880="anulado",AZ880="stand by"),CONCATENATE(AZ880,": ",AT880),
IF(OR(YEAR(BA880)=2022,YEAR(BA880)=2023),CONCATENATE("Se activó en ",YEAR(BA880)),
IF(AND(OR(AZ880="En proceso",AZ880="facturando"),AND(AV880="-",BA880="")),"Por revisar",
IF(BA880="",IF(AV880="NUEVAS",CONCATENATE("Estado: ",AZ880,", ",AV880),
IF(AX880=Meses!$A$3,"Por revisar",
IF(AT880="","Sin registro","En programación Frcst."))),"En programación")))),
"Error")</f>
        <v>Se activó en 2023</v>
      </c>
      <c r="BZ880" s="14" t="str">
        <f t="shared" si="39"/>
        <v/>
      </c>
      <c r="CA880" s="95" t="str">
        <f>IF(BY880="En programación Frcst.",VLOOKUP(AX880,Meses!$A$1:$H$14,3+HLOOKUP(Cronograma!AV880,Meses!$D$1:$G$2,2,FALSE),FALSE),
IF(BY880="En programación",BA880,""))</f>
        <v/>
      </c>
      <c r="CB880" s="95" t="str">
        <f t="shared" si="40"/>
        <v/>
      </c>
      <c r="CC880" s="91" t="str">
        <f>IFERROR(
(VLOOKUP(MONTH(CA880),Meses!$B$3:$C$14,2,FALSE)-DAY(CA880))/VLOOKUP(MONTH(CA880),Meses!$B$3:$C$14,2,FALSE)*CD880,
"")</f>
        <v/>
      </c>
      <c r="CD880" s="92">
        <f t="shared" si="41"/>
        <v>5633</v>
      </c>
    </row>
    <row r="881" spans="1:82" ht="63" thickBot="1" x14ac:dyDescent="0.6">
      <c r="A881" s="19" t="s">
        <v>2133</v>
      </c>
      <c r="B881" s="19" t="s">
        <v>2189</v>
      </c>
      <c r="C881" s="19" t="s">
        <v>2190</v>
      </c>
      <c r="D881" s="19" t="s">
        <v>650</v>
      </c>
      <c r="E881" s="21">
        <v>45163</v>
      </c>
      <c r="F881" s="21">
        <v>45174.429201388892</v>
      </c>
      <c r="G881" s="21">
        <v>45157</v>
      </c>
      <c r="H881" s="21">
        <v>45157</v>
      </c>
      <c r="I881" s="22"/>
      <c r="J881" s="22"/>
      <c r="K881" s="22">
        <v>0</v>
      </c>
      <c r="L881" s="49">
        <v>2023082418</v>
      </c>
      <c r="M881" s="21">
        <v>45158</v>
      </c>
      <c r="N881" s="21">
        <v>45170</v>
      </c>
      <c r="O881" s="49" t="s">
        <v>1761</v>
      </c>
      <c r="P881" s="19" t="s">
        <v>199</v>
      </c>
      <c r="Q881" s="49" t="s">
        <v>55</v>
      </c>
      <c r="R881" s="49">
        <v>4334</v>
      </c>
      <c r="S881" s="25" t="s">
        <v>145</v>
      </c>
      <c r="T881" s="25" t="s">
        <v>145</v>
      </c>
      <c r="U881" s="19" t="e">
        <v>#NAME?</v>
      </c>
      <c r="V881" s="19" t="s">
        <v>136</v>
      </c>
      <c r="W881" s="19" t="s">
        <v>74</v>
      </c>
      <c r="X881" s="23">
        <v>-14</v>
      </c>
      <c r="Y881" s="23">
        <v>-7</v>
      </c>
      <c r="Z881" s="23">
        <v>-14</v>
      </c>
      <c r="AA881" s="23">
        <v>-14</v>
      </c>
      <c r="AB881" s="19" t="s">
        <v>58</v>
      </c>
      <c r="AC881" s="23">
        <v>-11</v>
      </c>
      <c r="AD881" s="23">
        <v>-9</v>
      </c>
      <c r="AE881" s="23">
        <v>-4</v>
      </c>
      <c r="AF881" s="19" t="s">
        <v>58</v>
      </c>
      <c r="AG881" s="23">
        <v>-4</v>
      </c>
      <c r="AH881" s="22">
        <v>0</v>
      </c>
      <c r="AI881" s="19">
        <v>-45163</v>
      </c>
      <c r="AJ881" s="19">
        <v>0</v>
      </c>
      <c r="AK881" s="19">
        <v>-45157</v>
      </c>
      <c r="AL881" s="19" t="s">
        <v>15</v>
      </c>
      <c r="AM881" s="22">
        <v>0</v>
      </c>
      <c r="AN881" s="22" t="s">
        <v>4513</v>
      </c>
      <c r="AO881" s="22"/>
      <c r="AP881" s="19" t="s">
        <v>201</v>
      </c>
      <c r="AQ881" s="19" t="s">
        <v>140</v>
      </c>
      <c r="AR881" s="19" t="s">
        <v>60</v>
      </c>
      <c r="AS881" s="19" t="s">
        <v>55</v>
      </c>
      <c r="AT881" s="19" t="s">
        <v>4583</v>
      </c>
      <c r="AU881" s="19" t="s">
        <v>179</v>
      </c>
      <c r="AV881" s="19" t="s">
        <v>63</v>
      </c>
      <c r="AW881" s="19" t="s">
        <v>63</v>
      </c>
      <c r="AX881" s="19" t="s">
        <v>63</v>
      </c>
      <c r="AY881" s="19" t="s">
        <v>64</v>
      </c>
      <c r="AZ881" s="19" t="s">
        <v>3822</v>
      </c>
      <c r="BA881" s="21">
        <v>45170</v>
      </c>
      <c r="BB881" s="19">
        <v>9</v>
      </c>
      <c r="BC881" s="19">
        <v>2023</v>
      </c>
      <c r="BD881" s="19" t="s">
        <v>1557</v>
      </c>
      <c r="BE881" s="19" t="s">
        <v>679</v>
      </c>
      <c r="BF881" s="19" t="s">
        <v>3130</v>
      </c>
      <c r="BG881" s="19" t="s">
        <v>55</v>
      </c>
      <c r="BH881" s="19" t="s">
        <v>4513</v>
      </c>
      <c r="BI881" s="22" t="s">
        <v>4513</v>
      </c>
      <c r="BJ881" s="22"/>
      <c r="BK881" s="22"/>
      <c r="BL881" s="19" t="s">
        <v>4513</v>
      </c>
      <c r="BM881" s="32" t="s">
        <v>4513</v>
      </c>
      <c r="BN881" s="22" t="s">
        <v>4513</v>
      </c>
      <c r="BO881" s="22"/>
      <c r="BP881" s="22"/>
      <c r="BQ881" s="19" t="s">
        <v>64</v>
      </c>
      <c r="BR881" s="22"/>
      <c r="BS881" s="22"/>
      <c r="BT881" s="22"/>
      <c r="BU881" s="19">
        <v>159</v>
      </c>
      <c r="BV881" s="19" t="s">
        <v>4699</v>
      </c>
      <c r="BW881" s="19" t="s">
        <v>3837</v>
      </c>
      <c r="BX881" s="22"/>
      <c r="BY881" s="95" t="str">
        <f>IFERROR(
IF(OR(AZ881="anulado",AZ881="stand by"),CONCATENATE(AZ881,": ",AT881),
IF(OR(YEAR(BA881)=2022,YEAR(BA881)=2023),CONCATENATE("Se activó en ",YEAR(BA881)),
IF(AND(OR(AZ881="En proceso",AZ881="facturando"),AND(AV881="-",BA881="")),"Por revisar",
IF(BA881="",IF(AV881="NUEVAS",CONCATENATE("Estado: ",AZ881,", ",AV881),
IF(AX881=Meses!$A$3,"Por revisar",
IF(AT881="","Sin registro","En programación Frcst."))),"En programación")))),
"Error")</f>
        <v>Se activó en 2023</v>
      </c>
      <c r="BZ881" s="14" t="str">
        <f t="shared" si="39"/>
        <v/>
      </c>
      <c r="CA881" s="95" t="str">
        <f>IF(BY881="En programación Frcst.",VLOOKUP(AX881,Meses!$A$1:$H$14,3+HLOOKUP(Cronograma!AV881,Meses!$D$1:$G$2,2,FALSE),FALSE),
IF(BY881="En programación",BA881,""))</f>
        <v/>
      </c>
      <c r="CB881" s="95" t="str">
        <f t="shared" si="40"/>
        <v/>
      </c>
      <c r="CC881" s="91" t="str">
        <f>IFERROR(
(VLOOKUP(MONTH(CA881),Meses!$B$3:$C$14,2,FALSE)-DAY(CA881))/VLOOKUP(MONTH(CA881),Meses!$B$3:$C$14,2,FALSE)*CD881,
"")</f>
        <v/>
      </c>
      <c r="CD881" s="92">
        <f t="shared" si="41"/>
        <v>4334</v>
      </c>
    </row>
    <row r="882" spans="1:82" ht="78.599999999999994" thickBot="1" x14ac:dyDescent="0.6">
      <c r="A882" s="25" t="s">
        <v>2133</v>
      </c>
      <c r="B882" s="25" t="s">
        <v>2191</v>
      </c>
      <c r="C882" s="25" t="s">
        <v>2192</v>
      </c>
      <c r="D882" s="25" t="s">
        <v>650</v>
      </c>
      <c r="E882" s="26">
        <v>45163</v>
      </c>
      <c r="F882" s="26">
        <v>45174.394074074073</v>
      </c>
      <c r="G882" s="26">
        <v>45157</v>
      </c>
      <c r="H882" s="26">
        <v>45157</v>
      </c>
      <c r="I882" s="22"/>
      <c r="J882" s="22"/>
      <c r="K882" s="22">
        <v>0</v>
      </c>
      <c r="L882" s="49">
        <v>2023082417</v>
      </c>
      <c r="M882" s="21">
        <v>45158</v>
      </c>
      <c r="N882" s="21">
        <v>45170</v>
      </c>
      <c r="O882" s="49" t="s">
        <v>1761</v>
      </c>
      <c r="P882" s="19" t="s">
        <v>199</v>
      </c>
      <c r="Q882" s="49" t="s">
        <v>55</v>
      </c>
      <c r="R882" s="49">
        <v>7853</v>
      </c>
      <c r="S882" s="25" t="s">
        <v>145</v>
      </c>
      <c r="T882" s="25" t="s">
        <v>145</v>
      </c>
      <c r="U882" s="19" t="e">
        <v>#NAME?</v>
      </c>
      <c r="V882" s="19" t="s">
        <v>136</v>
      </c>
      <c r="W882" s="19" t="s">
        <v>74</v>
      </c>
      <c r="X882" s="23">
        <v>-14</v>
      </c>
      <c r="Y882" s="23">
        <v>-7</v>
      </c>
      <c r="Z882" s="23">
        <v>-14</v>
      </c>
      <c r="AA882" s="23">
        <v>-14</v>
      </c>
      <c r="AB882" s="19" t="s">
        <v>58</v>
      </c>
      <c r="AC882" s="23">
        <v>-11</v>
      </c>
      <c r="AD882" s="23">
        <v>-9</v>
      </c>
      <c r="AE882" s="23">
        <v>-4</v>
      </c>
      <c r="AF882" s="19" t="s">
        <v>58</v>
      </c>
      <c r="AG882" s="23">
        <v>-4</v>
      </c>
      <c r="AH882" s="22">
        <v>0</v>
      </c>
      <c r="AI882" s="19">
        <v>-45163</v>
      </c>
      <c r="AJ882" s="19">
        <v>0</v>
      </c>
      <c r="AK882" s="19">
        <v>-45157</v>
      </c>
      <c r="AL882" s="19" t="s">
        <v>15</v>
      </c>
      <c r="AM882" s="22">
        <v>0</v>
      </c>
      <c r="AN882" s="22" t="s">
        <v>4513</v>
      </c>
      <c r="AO882" s="22"/>
      <c r="AP882" s="19" t="s">
        <v>201</v>
      </c>
      <c r="AQ882" s="19" t="s">
        <v>140</v>
      </c>
      <c r="AR882" s="19" t="s">
        <v>60</v>
      </c>
      <c r="AS882" s="19" t="s">
        <v>55</v>
      </c>
      <c r="AT882" s="19" t="s">
        <v>4583</v>
      </c>
      <c r="AU882" s="19" t="s">
        <v>179</v>
      </c>
      <c r="AV882" s="19" t="s">
        <v>63</v>
      </c>
      <c r="AW882" s="19" t="s">
        <v>63</v>
      </c>
      <c r="AX882" s="19" t="s">
        <v>63</v>
      </c>
      <c r="AY882" s="19" t="s">
        <v>64</v>
      </c>
      <c r="AZ882" s="19" t="s">
        <v>3822</v>
      </c>
      <c r="BA882" s="21">
        <v>45170</v>
      </c>
      <c r="BB882" s="19">
        <v>9</v>
      </c>
      <c r="BC882" s="19">
        <v>2023</v>
      </c>
      <c r="BD882" s="19" t="s">
        <v>1557</v>
      </c>
      <c r="BE882" s="19" t="s">
        <v>679</v>
      </c>
      <c r="BF882" s="19" t="s">
        <v>3130</v>
      </c>
      <c r="BG882" s="19" t="s">
        <v>55</v>
      </c>
      <c r="BH882" s="19" t="s">
        <v>4513</v>
      </c>
      <c r="BI882" s="22" t="s">
        <v>4513</v>
      </c>
      <c r="BJ882" s="22"/>
      <c r="BK882" s="22"/>
      <c r="BL882" s="19" t="s">
        <v>4513</v>
      </c>
      <c r="BM882" s="32" t="s">
        <v>4513</v>
      </c>
      <c r="BN882" s="22" t="s">
        <v>4513</v>
      </c>
      <c r="BO882" s="22"/>
      <c r="BP882" s="22"/>
      <c r="BQ882" s="19" t="s">
        <v>64</v>
      </c>
      <c r="BR882" s="22"/>
      <c r="BS882" s="22"/>
      <c r="BT882" s="22"/>
      <c r="BU882" s="19">
        <v>159</v>
      </c>
      <c r="BV882" s="19" t="s">
        <v>4699</v>
      </c>
      <c r="BW882" s="19" t="s">
        <v>3837</v>
      </c>
      <c r="BX882" s="22"/>
      <c r="BY882" s="95" t="str">
        <f>IFERROR(
IF(OR(AZ882="anulado",AZ882="stand by"),CONCATENATE(AZ882,": ",AT882),
IF(OR(YEAR(BA882)=2022,YEAR(BA882)=2023),CONCATENATE("Se activó en ",YEAR(BA882)),
IF(AND(OR(AZ882="En proceso",AZ882="facturando"),AND(AV882="-",BA882="")),"Por revisar",
IF(BA882="",IF(AV882="NUEVAS",CONCATENATE("Estado: ",AZ882,", ",AV882),
IF(AX882=Meses!$A$3,"Por revisar",
IF(AT882="","Sin registro","En programación Frcst."))),"En programación")))),
"Error")</f>
        <v>Se activó en 2023</v>
      </c>
      <c r="BZ882" s="14" t="str">
        <f t="shared" si="39"/>
        <v/>
      </c>
      <c r="CA882" s="95" t="str">
        <f>IF(BY882="En programación Frcst.",VLOOKUP(AX882,Meses!$A$1:$H$14,3+HLOOKUP(Cronograma!AV882,Meses!$D$1:$G$2,2,FALSE),FALSE),
IF(BY882="En programación",BA882,""))</f>
        <v/>
      </c>
      <c r="CB882" s="95" t="str">
        <f t="shared" si="40"/>
        <v/>
      </c>
      <c r="CC882" s="91" t="str">
        <f>IFERROR(
(VLOOKUP(MONTH(CA882),Meses!$B$3:$C$14,2,FALSE)-DAY(CA882))/VLOOKUP(MONTH(CA882),Meses!$B$3:$C$14,2,FALSE)*CD882,
"")</f>
        <v/>
      </c>
      <c r="CD882" s="92">
        <f t="shared" si="41"/>
        <v>7853</v>
      </c>
    </row>
    <row r="883" spans="1:82" ht="78.599999999999994" thickBot="1" x14ac:dyDescent="0.6">
      <c r="A883" s="19" t="s">
        <v>2133</v>
      </c>
      <c r="B883" s="19" t="s">
        <v>2193</v>
      </c>
      <c r="C883" s="19" t="s">
        <v>2194</v>
      </c>
      <c r="D883" s="19" t="s">
        <v>650</v>
      </c>
      <c r="E883" s="21">
        <v>45163</v>
      </c>
      <c r="F883" s="21">
        <v>45174.414548611108</v>
      </c>
      <c r="G883" s="21">
        <v>45157</v>
      </c>
      <c r="H883" s="21">
        <v>45157</v>
      </c>
      <c r="I883" s="22"/>
      <c r="J883" s="22"/>
      <c r="K883" s="22">
        <v>0</v>
      </c>
      <c r="L883" s="49">
        <v>2023082416</v>
      </c>
      <c r="M883" s="21">
        <v>45158</v>
      </c>
      <c r="N883" s="21">
        <v>45170</v>
      </c>
      <c r="O883" s="49" t="s">
        <v>1761</v>
      </c>
      <c r="P883" s="19" t="s">
        <v>199</v>
      </c>
      <c r="Q883" s="49" t="s">
        <v>55</v>
      </c>
      <c r="R883" s="49">
        <v>4117</v>
      </c>
      <c r="S883" s="25" t="s">
        <v>145</v>
      </c>
      <c r="T883" s="25" t="s">
        <v>145</v>
      </c>
      <c r="U883" s="19" t="e">
        <v>#NAME?</v>
      </c>
      <c r="V883" s="19" t="s">
        <v>136</v>
      </c>
      <c r="W883" s="19" t="s">
        <v>74</v>
      </c>
      <c r="X883" s="23">
        <v>-14</v>
      </c>
      <c r="Y883" s="23">
        <v>-7</v>
      </c>
      <c r="Z883" s="23">
        <v>-14</v>
      </c>
      <c r="AA883" s="23">
        <v>-14</v>
      </c>
      <c r="AB883" s="19" t="s">
        <v>58</v>
      </c>
      <c r="AC883" s="23">
        <v>-11</v>
      </c>
      <c r="AD883" s="23">
        <v>-9</v>
      </c>
      <c r="AE883" s="23">
        <v>-4</v>
      </c>
      <c r="AF883" s="19" t="s">
        <v>58</v>
      </c>
      <c r="AG883" s="23">
        <v>-4</v>
      </c>
      <c r="AH883" s="22">
        <v>0</v>
      </c>
      <c r="AI883" s="19">
        <v>-45163</v>
      </c>
      <c r="AJ883" s="19">
        <v>0</v>
      </c>
      <c r="AK883" s="19">
        <v>-45157</v>
      </c>
      <c r="AL883" s="19" t="s">
        <v>15</v>
      </c>
      <c r="AM883" s="22">
        <v>0</v>
      </c>
      <c r="AN883" s="22" t="s">
        <v>4513</v>
      </c>
      <c r="AO883" s="22"/>
      <c r="AP883" s="19" t="s">
        <v>201</v>
      </c>
      <c r="AQ883" s="19" t="s">
        <v>140</v>
      </c>
      <c r="AR883" s="19" t="s">
        <v>60</v>
      </c>
      <c r="AS883" s="19" t="s">
        <v>55</v>
      </c>
      <c r="AT883" s="19" t="s">
        <v>4583</v>
      </c>
      <c r="AU883" s="19" t="s">
        <v>179</v>
      </c>
      <c r="AV883" s="19" t="s">
        <v>63</v>
      </c>
      <c r="AW883" s="19" t="s">
        <v>63</v>
      </c>
      <c r="AX883" s="19" t="s">
        <v>63</v>
      </c>
      <c r="AY883" s="19" t="s">
        <v>64</v>
      </c>
      <c r="AZ883" s="19" t="s">
        <v>3822</v>
      </c>
      <c r="BA883" s="21">
        <v>45170</v>
      </c>
      <c r="BB883" s="19">
        <v>9</v>
      </c>
      <c r="BC883" s="19">
        <v>2023</v>
      </c>
      <c r="BD883" s="19" t="s">
        <v>1557</v>
      </c>
      <c r="BE883" s="19" t="s">
        <v>679</v>
      </c>
      <c r="BF883" s="19" t="s">
        <v>3130</v>
      </c>
      <c r="BG883" s="19" t="s">
        <v>55</v>
      </c>
      <c r="BH883" s="19" t="s">
        <v>4513</v>
      </c>
      <c r="BI883" s="22" t="s">
        <v>4513</v>
      </c>
      <c r="BJ883" s="22"/>
      <c r="BK883" s="22"/>
      <c r="BL883" s="19" t="s">
        <v>4513</v>
      </c>
      <c r="BM883" s="32" t="s">
        <v>4513</v>
      </c>
      <c r="BN883" s="22" t="s">
        <v>4513</v>
      </c>
      <c r="BO883" s="22"/>
      <c r="BP883" s="22"/>
      <c r="BQ883" s="19" t="s">
        <v>64</v>
      </c>
      <c r="BR883" s="22"/>
      <c r="BS883" s="22"/>
      <c r="BT883" s="22"/>
      <c r="BU883" s="19">
        <v>159</v>
      </c>
      <c r="BV883" s="19" t="s">
        <v>4699</v>
      </c>
      <c r="BW883" s="19" t="s">
        <v>3837</v>
      </c>
      <c r="BX883" s="22"/>
      <c r="BY883" s="95" t="str">
        <f>IFERROR(
IF(OR(AZ883="anulado",AZ883="stand by"),CONCATENATE(AZ883,": ",AT883),
IF(OR(YEAR(BA883)=2022,YEAR(BA883)=2023),CONCATENATE("Se activó en ",YEAR(BA883)),
IF(AND(OR(AZ883="En proceso",AZ883="facturando"),AND(AV883="-",BA883="")),"Por revisar",
IF(BA883="",IF(AV883="NUEVAS",CONCATENATE("Estado: ",AZ883,", ",AV883),
IF(AX883=Meses!$A$3,"Por revisar",
IF(AT883="","Sin registro","En programación Frcst."))),"En programación")))),
"Error")</f>
        <v>Se activó en 2023</v>
      </c>
      <c r="BZ883" s="14" t="str">
        <f t="shared" si="39"/>
        <v/>
      </c>
      <c r="CA883" s="95" t="str">
        <f>IF(BY883="En programación Frcst.",VLOOKUP(AX883,Meses!$A$1:$H$14,3+HLOOKUP(Cronograma!AV883,Meses!$D$1:$G$2,2,FALSE),FALSE),
IF(BY883="En programación",BA883,""))</f>
        <v/>
      </c>
      <c r="CB883" s="95" t="str">
        <f t="shared" si="40"/>
        <v/>
      </c>
      <c r="CC883" s="91" t="str">
        <f>IFERROR(
(VLOOKUP(MONTH(CA883),Meses!$B$3:$C$14,2,FALSE)-DAY(CA883))/VLOOKUP(MONTH(CA883),Meses!$B$3:$C$14,2,FALSE)*CD883,
"")</f>
        <v/>
      </c>
      <c r="CD883" s="92">
        <f t="shared" si="41"/>
        <v>4117</v>
      </c>
    </row>
    <row r="884" spans="1:82" ht="63" thickBot="1" x14ac:dyDescent="0.6">
      <c r="A884" s="25" t="s">
        <v>2133</v>
      </c>
      <c r="B884" s="25" t="s">
        <v>2195</v>
      </c>
      <c r="C884" s="25" t="s">
        <v>2196</v>
      </c>
      <c r="D884" s="25" t="s">
        <v>650</v>
      </c>
      <c r="E884" s="26">
        <v>45163</v>
      </c>
      <c r="F884" s="26">
        <v>45174.403425925928</v>
      </c>
      <c r="G884" s="26">
        <v>45157</v>
      </c>
      <c r="H884" s="26">
        <v>45157</v>
      </c>
      <c r="I884" s="22"/>
      <c r="J884" s="22"/>
      <c r="K884" s="22">
        <v>0</v>
      </c>
      <c r="L884" s="49">
        <v>2023082415</v>
      </c>
      <c r="M884" s="21">
        <v>45158</v>
      </c>
      <c r="N884" s="21">
        <v>45170</v>
      </c>
      <c r="O884" s="49" t="s">
        <v>1761</v>
      </c>
      <c r="P884" s="19" t="s">
        <v>199</v>
      </c>
      <c r="Q884" s="49" t="s">
        <v>55</v>
      </c>
      <c r="R884" s="49">
        <v>4796</v>
      </c>
      <c r="S884" s="25" t="s">
        <v>145</v>
      </c>
      <c r="T884" s="25" t="s">
        <v>145</v>
      </c>
      <c r="U884" s="19" t="e">
        <v>#NAME?</v>
      </c>
      <c r="V884" s="19" t="s">
        <v>80</v>
      </c>
      <c r="W884" s="19" t="s">
        <v>129</v>
      </c>
      <c r="X884" s="23">
        <v>-9</v>
      </c>
      <c r="Y884" s="23">
        <v>-2</v>
      </c>
      <c r="Z884" s="23">
        <v>-9</v>
      </c>
      <c r="AA884" s="23">
        <v>-9</v>
      </c>
      <c r="AB884" s="19" t="s">
        <v>58</v>
      </c>
      <c r="AC884" s="23">
        <v>-6</v>
      </c>
      <c r="AD884" s="49" t="s">
        <v>58</v>
      </c>
      <c r="AE884" s="23">
        <v>-4</v>
      </c>
      <c r="AF884" s="19" t="s">
        <v>58</v>
      </c>
      <c r="AG884" s="23">
        <v>-4</v>
      </c>
      <c r="AH884" s="22">
        <v>0</v>
      </c>
      <c r="AI884" s="19">
        <v>-45163</v>
      </c>
      <c r="AJ884" s="19">
        <v>0</v>
      </c>
      <c r="AK884" s="19">
        <v>-45157</v>
      </c>
      <c r="AL884" s="19" t="s">
        <v>15</v>
      </c>
      <c r="AM884" s="22">
        <v>0</v>
      </c>
      <c r="AN884" s="22" t="s">
        <v>4513</v>
      </c>
      <c r="AO884" s="22"/>
      <c r="AP884" s="19" t="s">
        <v>201</v>
      </c>
      <c r="AQ884" s="19" t="s">
        <v>140</v>
      </c>
      <c r="AR884" s="19" t="s">
        <v>60</v>
      </c>
      <c r="AS884" s="19" t="s">
        <v>55</v>
      </c>
      <c r="AT884" s="19" t="s">
        <v>4583</v>
      </c>
      <c r="AU884" s="19" t="s">
        <v>179</v>
      </c>
      <c r="AV884" s="19" t="s">
        <v>63</v>
      </c>
      <c r="AW884" s="19" t="s">
        <v>63</v>
      </c>
      <c r="AX884" s="19" t="s">
        <v>63</v>
      </c>
      <c r="AY884" s="19" t="s">
        <v>64</v>
      </c>
      <c r="AZ884" s="19" t="s">
        <v>3822</v>
      </c>
      <c r="BA884" s="21">
        <v>45170</v>
      </c>
      <c r="BB884" s="19">
        <v>9</v>
      </c>
      <c r="BC884" s="19">
        <v>2023</v>
      </c>
      <c r="BD884" s="19" t="s">
        <v>1557</v>
      </c>
      <c r="BE884" s="19" t="s">
        <v>679</v>
      </c>
      <c r="BF884" s="19" t="s">
        <v>3130</v>
      </c>
      <c r="BG884" s="19" t="s">
        <v>55</v>
      </c>
      <c r="BH884" s="19" t="s">
        <v>4513</v>
      </c>
      <c r="BI884" s="22" t="s">
        <v>4513</v>
      </c>
      <c r="BJ884" s="22"/>
      <c r="BK884" s="22"/>
      <c r="BL884" s="19" t="s">
        <v>4513</v>
      </c>
      <c r="BM884" s="32" t="s">
        <v>4513</v>
      </c>
      <c r="BN884" s="22" t="s">
        <v>4513</v>
      </c>
      <c r="BO884" s="22"/>
      <c r="BP884" s="22"/>
      <c r="BQ884" s="19" t="s">
        <v>64</v>
      </c>
      <c r="BR884" s="22"/>
      <c r="BS884" s="22"/>
      <c r="BT884" s="22"/>
      <c r="BU884" s="19">
        <v>159</v>
      </c>
      <c r="BV884" s="19" t="s">
        <v>4699</v>
      </c>
      <c r="BW884" s="19" t="s">
        <v>3837</v>
      </c>
      <c r="BX884" s="22"/>
      <c r="BY884" s="95" t="str">
        <f>IFERROR(
IF(OR(AZ884="anulado",AZ884="stand by"),CONCATENATE(AZ884,": ",AT884),
IF(OR(YEAR(BA884)=2022,YEAR(BA884)=2023),CONCATENATE("Se activó en ",YEAR(BA884)),
IF(AND(OR(AZ884="En proceso",AZ884="facturando"),AND(AV884="-",BA884="")),"Por revisar",
IF(BA884="",IF(AV884="NUEVAS",CONCATENATE("Estado: ",AZ884,", ",AV884),
IF(AX884=Meses!$A$3,"Por revisar",
IF(AT884="","Sin registro","En programación Frcst."))),"En programación")))),
"Error")</f>
        <v>Se activó en 2023</v>
      </c>
      <c r="BZ884" s="14" t="str">
        <f t="shared" si="39"/>
        <v/>
      </c>
      <c r="CA884" s="95" t="str">
        <f>IF(BY884="En programación Frcst.",VLOOKUP(AX884,Meses!$A$1:$H$14,3+HLOOKUP(Cronograma!AV884,Meses!$D$1:$G$2,2,FALSE),FALSE),
IF(BY884="En programación",BA884,""))</f>
        <v/>
      </c>
      <c r="CB884" s="95" t="str">
        <f t="shared" si="40"/>
        <v/>
      </c>
      <c r="CC884" s="91" t="str">
        <f>IFERROR(
(VLOOKUP(MONTH(CA884),Meses!$B$3:$C$14,2,FALSE)-DAY(CA884))/VLOOKUP(MONTH(CA884),Meses!$B$3:$C$14,2,FALSE)*CD884,
"")</f>
        <v/>
      </c>
      <c r="CD884" s="92">
        <f t="shared" si="41"/>
        <v>4796</v>
      </c>
    </row>
    <row r="885" spans="1:82" ht="78.599999999999994" thickBot="1" x14ac:dyDescent="0.6">
      <c r="A885" s="19" t="s">
        <v>2133</v>
      </c>
      <c r="B885" s="19" t="s">
        <v>2197</v>
      </c>
      <c r="C885" s="19" t="s">
        <v>2198</v>
      </c>
      <c r="D885" s="19" t="s">
        <v>650</v>
      </c>
      <c r="E885" s="21">
        <v>45163</v>
      </c>
      <c r="F885" s="21">
        <v>45173.705625000002</v>
      </c>
      <c r="G885" s="21">
        <v>45157</v>
      </c>
      <c r="H885" s="21">
        <v>45157</v>
      </c>
      <c r="I885" s="22"/>
      <c r="J885" s="22"/>
      <c r="K885" s="22">
        <v>0</v>
      </c>
      <c r="L885" s="49">
        <v>2023082414</v>
      </c>
      <c r="M885" s="21">
        <v>45158</v>
      </c>
      <c r="N885" s="21">
        <v>45170</v>
      </c>
      <c r="O885" s="49" t="s">
        <v>1761</v>
      </c>
      <c r="P885" s="19" t="s">
        <v>199</v>
      </c>
      <c r="Q885" s="49" t="s">
        <v>55</v>
      </c>
      <c r="R885" s="49">
        <v>3084</v>
      </c>
      <c r="S885" s="25" t="s">
        <v>145</v>
      </c>
      <c r="T885" s="25" t="s">
        <v>145</v>
      </c>
      <c r="U885" s="19" t="e">
        <v>#NAME?</v>
      </c>
      <c r="V885" s="19" t="s">
        <v>136</v>
      </c>
      <c r="W885" s="19" t="s">
        <v>74</v>
      </c>
      <c r="X885" s="23">
        <v>-14</v>
      </c>
      <c r="Y885" s="23">
        <v>-7</v>
      </c>
      <c r="Z885" s="23">
        <v>-14</v>
      </c>
      <c r="AA885" s="23">
        <v>-14</v>
      </c>
      <c r="AB885" s="19" t="s">
        <v>58</v>
      </c>
      <c r="AC885" s="23">
        <v>-11</v>
      </c>
      <c r="AD885" s="23">
        <v>-9</v>
      </c>
      <c r="AE885" s="23">
        <v>-4</v>
      </c>
      <c r="AF885" s="19" t="s">
        <v>58</v>
      </c>
      <c r="AG885" s="23">
        <v>-4</v>
      </c>
      <c r="AH885" s="22">
        <v>0</v>
      </c>
      <c r="AI885" s="19">
        <v>-45163</v>
      </c>
      <c r="AJ885" s="19">
        <v>0</v>
      </c>
      <c r="AK885" s="19">
        <v>-45157</v>
      </c>
      <c r="AL885" s="19" t="s">
        <v>15</v>
      </c>
      <c r="AM885" s="22">
        <v>0</v>
      </c>
      <c r="AN885" s="22" t="s">
        <v>4513</v>
      </c>
      <c r="AO885" s="22"/>
      <c r="AP885" s="19" t="s">
        <v>201</v>
      </c>
      <c r="AQ885" s="19" t="s">
        <v>140</v>
      </c>
      <c r="AR885" s="19" t="s">
        <v>60</v>
      </c>
      <c r="AS885" s="19" t="s">
        <v>55</v>
      </c>
      <c r="AT885" s="19" t="s">
        <v>4583</v>
      </c>
      <c r="AU885" s="19" t="s">
        <v>179</v>
      </c>
      <c r="AV885" s="19" t="s">
        <v>63</v>
      </c>
      <c r="AW885" s="19" t="s">
        <v>63</v>
      </c>
      <c r="AX885" s="19" t="s">
        <v>63</v>
      </c>
      <c r="AY885" s="19" t="s">
        <v>64</v>
      </c>
      <c r="AZ885" s="19" t="s">
        <v>3822</v>
      </c>
      <c r="BA885" s="21">
        <v>45170</v>
      </c>
      <c r="BB885" s="19">
        <v>9</v>
      </c>
      <c r="BC885" s="19">
        <v>2023</v>
      </c>
      <c r="BD885" s="19" t="s">
        <v>1557</v>
      </c>
      <c r="BE885" s="19" t="s">
        <v>679</v>
      </c>
      <c r="BF885" s="19" t="s">
        <v>3130</v>
      </c>
      <c r="BG885" s="19" t="s">
        <v>55</v>
      </c>
      <c r="BH885" s="19" t="s">
        <v>4513</v>
      </c>
      <c r="BI885" s="22" t="s">
        <v>4513</v>
      </c>
      <c r="BJ885" s="22"/>
      <c r="BK885" s="22"/>
      <c r="BL885" s="19" t="s">
        <v>4513</v>
      </c>
      <c r="BM885" s="32" t="s">
        <v>4513</v>
      </c>
      <c r="BN885" s="22" t="s">
        <v>4513</v>
      </c>
      <c r="BO885" s="22"/>
      <c r="BP885" s="22"/>
      <c r="BQ885" s="19" t="s">
        <v>64</v>
      </c>
      <c r="BR885" s="22"/>
      <c r="BS885" s="22"/>
      <c r="BT885" s="22"/>
      <c r="BU885" s="19">
        <v>159</v>
      </c>
      <c r="BV885" s="19" t="s">
        <v>4699</v>
      </c>
      <c r="BW885" s="19" t="s">
        <v>3837</v>
      </c>
      <c r="BX885" s="22"/>
      <c r="BY885" s="95" t="str">
        <f>IFERROR(
IF(OR(AZ885="anulado",AZ885="stand by"),CONCATENATE(AZ885,": ",AT885),
IF(OR(YEAR(BA885)=2022,YEAR(BA885)=2023),CONCATENATE("Se activó en ",YEAR(BA885)),
IF(AND(OR(AZ885="En proceso",AZ885="facturando"),AND(AV885="-",BA885="")),"Por revisar",
IF(BA885="",IF(AV885="NUEVAS",CONCATENATE("Estado: ",AZ885,", ",AV885),
IF(AX885=Meses!$A$3,"Por revisar",
IF(AT885="","Sin registro","En programación Frcst."))),"En programación")))),
"Error")</f>
        <v>Se activó en 2023</v>
      </c>
      <c r="BZ885" s="14" t="str">
        <f t="shared" si="39"/>
        <v/>
      </c>
      <c r="CA885" s="95" t="str">
        <f>IF(BY885="En programación Frcst.",VLOOKUP(AX885,Meses!$A$1:$H$14,3+HLOOKUP(Cronograma!AV885,Meses!$D$1:$G$2,2,FALSE),FALSE),
IF(BY885="En programación",BA885,""))</f>
        <v/>
      </c>
      <c r="CB885" s="95" t="str">
        <f t="shared" si="40"/>
        <v/>
      </c>
      <c r="CC885" s="91" t="str">
        <f>IFERROR(
(VLOOKUP(MONTH(CA885),Meses!$B$3:$C$14,2,FALSE)-DAY(CA885))/VLOOKUP(MONTH(CA885),Meses!$B$3:$C$14,2,FALSE)*CD885,
"")</f>
        <v/>
      </c>
      <c r="CD885" s="92">
        <f t="shared" si="41"/>
        <v>3084</v>
      </c>
    </row>
    <row r="886" spans="1:82" ht="63" thickBot="1" x14ac:dyDescent="0.6">
      <c r="A886" s="25" t="s">
        <v>2133</v>
      </c>
      <c r="B886" s="25" t="s">
        <v>2199</v>
      </c>
      <c r="C886" s="25" t="s">
        <v>2200</v>
      </c>
      <c r="D886" s="25" t="s">
        <v>650</v>
      </c>
      <c r="E886" s="26">
        <v>45163</v>
      </c>
      <c r="F886" s="26">
        <v>45174.399074074077</v>
      </c>
      <c r="G886" s="26">
        <v>45157</v>
      </c>
      <c r="H886" s="26">
        <v>45157</v>
      </c>
      <c r="I886" s="22"/>
      <c r="J886" s="22"/>
      <c r="K886" s="22">
        <v>0</v>
      </c>
      <c r="L886" s="49">
        <v>2023082413</v>
      </c>
      <c r="M886" s="21">
        <v>45158</v>
      </c>
      <c r="N886" s="21">
        <v>45170</v>
      </c>
      <c r="O886" s="49" t="s">
        <v>1761</v>
      </c>
      <c r="P886" s="19" t="s">
        <v>199</v>
      </c>
      <c r="Q886" s="49" t="s">
        <v>55</v>
      </c>
      <c r="R886" s="49">
        <v>5201</v>
      </c>
      <c r="S886" s="19" t="s">
        <v>145</v>
      </c>
      <c r="T886" s="19" t="s">
        <v>145</v>
      </c>
      <c r="U886" s="19" t="e">
        <v>#NAME?</v>
      </c>
      <c r="V886" s="19" t="s">
        <v>80</v>
      </c>
      <c r="W886" s="19" t="s">
        <v>129</v>
      </c>
      <c r="X886" s="23">
        <v>-9</v>
      </c>
      <c r="Y886" s="23">
        <v>-2</v>
      </c>
      <c r="Z886" s="23">
        <v>-9</v>
      </c>
      <c r="AA886" s="23">
        <v>-9</v>
      </c>
      <c r="AB886" s="19" t="s">
        <v>58</v>
      </c>
      <c r="AC886" s="23">
        <v>-6</v>
      </c>
      <c r="AD886" s="49" t="s">
        <v>58</v>
      </c>
      <c r="AE886" s="23">
        <v>-4</v>
      </c>
      <c r="AF886" s="19" t="s">
        <v>58</v>
      </c>
      <c r="AG886" s="23">
        <v>-4</v>
      </c>
      <c r="AH886" s="22">
        <v>0</v>
      </c>
      <c r="AI886" s="19">
        <v>-45163</v>
      </c>
      <c r="AJ886" s="19">
        <v>0</v>
      </c>
      <c r="AK886" s="19">
        <v>-45157</v>
      </c>
      <c r="AL886" s="19" t="s">
        <v>15</v>
      </c>
      <c r="AM886" s="22">
        <v>0</v>
      </c>
      <c r="AN886" s="22" t="s">
        <v>4513</v>
      </c>
      <c r="AO886" s="22"/>
      <c r="AP886" s="19" t="s">
        <v>201</v>
      </c>
      <c r="AQ886" s="19" t="s">
        <v>140</v>
      </c>
      <c r="AR886" s="19" t="s">
        <v>60</v>
      </c>
      <c r="AS886" s="19" t="s">
        <v>55</v>
      </c>
      <c r="AT886" s="19" t="s">
        <v>4583</v>
      </c>
      <c r="AU886" s="19" t="s">
        <v>179</v>
      </c>
      <c r="AV886" s="19" t="s">
        <v>63</v>
      </c>
      <c r="AW886" s="19" t="s">
        <v>63</v>
      </c>
      <c r="AX886" s="19" t="s">
        <v>63</v>
      </c>
      <c r="AY886" s="25" t="s">
        <v>64</v>
      </c>
      <c r="AZ886" s="25" t="s">
        <v>3822</v>
      </c>
      <c r="BA886" s="26">
        <v>45170</v>
      </c>
      <c r="BB886" s="25">
        <v>9</v>
      </c>
      <c r="BC886" s="25">
        <v>2023</v>
      </c>
      <c r="BD886" s="25" t="s">
        <v>1557</v>
      </c>
      <c r="BE886" s="25" t="s">
        <v>679</v>
      </c>
      <c r="BF886" s="25" t="s">
        <v>3130</v>
      </c>
      <c r="BG886" s="25" t="s">
        <v>55</v>
      </c>
      <c r="BH886" s="25" t="s">
        <v>4513</v>
      </c>
      <c r="BI886" s="27" t="s">
        <v>4513</v>
      </c>
      <c r="BJ886" s="27"/>
      <c r="BK886" s="27"/>
      <c r="BL886" s="25" t="s">
        <v>4513</v>
      </c>
      <c r="BM886" s="36" t="s">
        <v>4513</v>
      </c>
      <c r="BN886" s="27" t="s">
        <v>4513</v>
      </c>
      <c r="BO886" s="27"/>
      <c r="BP886" s="27"/>
      <c r="BQ886" s="25" t="s">
        <v>64</v>
      </c>
      <c r="BR886" s="27"/>
      <c r="BS886" s="27"/>
      <c r="BT886" s="27"/>
      <c r="BU886" s="25">
        <v>159</v>
      </c>
      <c r="BV886" s="25" t="s">
        <v>4699</v>
      </c>
      <c r="BW886" s="25" t="s">
        <v>3837</v>
      </c>
      <c r="BX886" s="27"/>
      <c r="BY886" s="95" t="str">
        <f>IFERROR(
IF(OR(AZ886="anulado",AZ886="stand by"),CONCATENATE(AZ886,": ",AT886),
IF(OR(YEAR(BA886)=2022,YEAR(BA886)=2023),CONCATENATE("Se activó en ",YEAR(BA886)),
IF(AND(OR(AZ886="En proceso",AZ886="facturando"),AND(AV886="-",BA886="")),"Por revisar",
IF(BA886="",IF(AV886="NUEVAS",CONCATENATE("Estado: ",AZ886,", ",AV886),
IF(AX886=Meses!$A$3,"Por revisar",
IF(AT886="","Sin registro","En programación Frcst."))),"En programación")))),
"Error")</f>
        <v>Se activó en 2023</v>
      </c>
      <c r="BZ886" s="14" t="str">
        <f t="shared" si="39"/>
        <v/>
      </c>
      <c r="CA886" s="95" t="str">
        <f>IF(BY886="En programación Frcst.",VLOOKUP(AX886,Meses!$A$1:$H$14,3+HLOOKUP(Cronograma!AV886,Meses!$D$1:$G$2,2,FALSE),FALSE),
IF(BY886="En programación",BA886,""))</f>
        <v/>
      </c>
      <c r="CB886" s="95" t="str">
        <f t="shared" si="40"/>
        <v/>
      </c>
      <c r="CC886" s="91" t="str">
        <f>IFERROR(
(VLOOKUP(MONTH(CA886),Meses!$B$3:$C$14,2,FALSE)-DAY(CA886))/VLOOKUP(MONTH(CA886),Meses!$B$3:$C$14,2,FALSE)*CD886,
"")</f>
        <v/>
      </c>
      <c r="CD886" s="92">
        <f t="shared" si="41"/>
        <v>5201</v>
      </c>
    </row>
    <row r="887" spans="1:82" ht="94.2" thickBot="1" x14ac:dyDescent="0.6">
      <c r="A887" s="19" t="s">
        <v>2201</v>
      </c>
      <c r="B887" s="19" t="s">
        <v>2202</v>
      </c>
      <c r="C887" s="19" t="s">
        <v>2203</v>
      </c>
      <c r="D887" s="41" t="s">
        <v>2072</v>
      </c>
      <c r="E887" s="21">
        <v>45166</v>
      </c>
      <c r="F887" s="21">
        <v>45188</v>
      </c>
      <c r="G887" s="22"/>
      <c r="H887" s="22"/>
      <c r="I887" s="22"/>
      <c r="J887" s="22"/>
      <c r="K887" s="22">
        <v>0</v>
      </c>
      <c r="L887" s="50"/>
      <c r="M887" s="22"/>
      <c r="N887" s="22"/>
      <c r="O887" s="19" t="s">
        <v>677</v>
      </c>
      <c r="P887" s="19" t="s">
        <v>677</v>
      </c>
      <c r="Q887" s="49" t="s">
        <v>55</v>
      </c>
      <c r="R887" s="49">
        <v>6715</v>
      </c>
      <c r="S887" s="25" t="s">
        <v>145</v>
      </c>
      <c r="T887" s="25" t="s">
        <v>145</v>
      </c>
      <c r="U887" s="51" t="e">
        <v>#NAME?</v>
      </c>
      <c r="V887" s="22"/>
      <c r="W887" s="22"/>
      <c r="X887" s="50">
        <v>0</v>
      </c>
      <c r="Y887" s="23">
        <v>7</v>
      </c>
      <c r="Z887" s="22">
        <v>0</v>
      </c>
      <c r="AA887" s="22">
        <v>0</v>
      </c>
      <c r="AB887" s="22">
        <v>0</v>
      </c>
      <c r="AC887" s="22">
        <v>0</v>
      </c>
      <c r="AD887" s="50">
        <v>0</v>
      </c>
      <c r="AE887" s="22">
        <v>0</v>
      </c>
      <c r="AF887" s="19" t="s">
        <v>58</v>
      </c>
      <c r="AG887" s="22">
        <v>0</v>
      </c>
      <c r="AH887" s="22">
        <v>0</v>
      </c>
      <c r="AI887" s="19">
        <v>-45166</v>
      </c>
      <c r="AJ887" s="19">
        <v>0</v>
      </c>
      <c r="AK887" s="19">
        <v>0</v>
      </c>
      <c r="AL887" s="19" t="s">
        <v>15</v>
      </c>
      <c r="AM887" s="22">
        <v>0</v>
      </c>
      <c r="AN887" s="22" t="s">
        <v>4513</v>
      </c>
      <c r="AO887" s="22"/>
      <c r="AP887" s="19" t="s">
        <v>678</v>
      </c>
      <c r="AQ887" s="19" t="s">
        <v>451</v>
      </c>
      <c r="AR887" s="19" t="s">
        <v>60</v>
      </c>
      <c r="AS887" s="19" t="s">
        <v>55</v>
      </c>
      <c r="AT887" s="19" t="s">
        <v>2073</v>
      </c>
      <c r="AU887" s="19" t="s">
        <v>132</v>
      </c>
      <c r="AV887" s="19" t="s">
        <v>660</v>
      </c>
      <c r="AW887" s="19" t="s">
        <v>2204</v>
      </c>
      <c r="AX887" s="19" t="s">
        <v>2205</v>
      </c>
      <c r="AY887" s="19" t="s">
        <v>55</v>
      </c>
      <c r="AZ887" s="19" t="s">
        <v>3830</v>
      </c>
      <c r="BA887" s="22">
        <v>0</v>
      </c>
      <c r="BB887" s="22"/>
      <c r="BC887" s="22"/>
      <c r="BD887" s="19" t="s">
        <v>1557</v>
      </c>
      <c r="BE887" s="19" t="s">
        <v>679</v>
      </c>
      <c r="BF887" s="19" t="s">
        <v>3130</v>
      </c>
      <c r="BG887" s="19" t="s">
        <v>55</v>
      </c>
      <c r="BH887" s="19" t="s">
        <v>4513</v>
      </c>
      <c r="BI887" s="22" t="s">
        <v>4513</v>
      </c>
      <c r="BJ887" s="22"/>
      <c r="BK887" s="22"/>
      <c r="BL887" s="19" t="s">
        <v>4513</v>
      </c>
      <c r="BM887" s="32" t="s">
        <v>4513</v>
      </c>
      <c r="BN887" s="22" t="s">
        <v>4513</v>
      </c>
      <c r="BO887" s="22"/>
      <c r="BP887" s="22"/>
      <c r="BQ887" s="19" t="s">
        <v>64</v>
      </c>
      <c r="BR887" s="22"/>
      <c r="BS887" s="22"/>
      <c r="BT887" s="22"/>
      <c r="BU887" s="19">
        <v>156</v>
      </c>
      <c r="BV887" s="19" t="s">
        <v>4697</v>
      </c>
      <c r="BW887" s="19" t="s">
        <v>3858</v>
      </c>
      <c r="BX887" s="22"/>
      <c r="BY887" s="95" t="str">
        <f>IFERROR(
IF(OR(AZ887="anulado",AZ887="stand by"),CONCATENATE(AZ887,": ",AT887),
IF(OR(YEAR(BA887)=2022,YEAR(BA887)=2023),CONCATENATE("Se activó en ",YEAR(BA887)),
IF(AND(OR(AZ887="En proceso",AZ887="facturando"),AND(AV887="-",BA887="")),"Por revisar",
IF(BA887="",IF(AV887="NUEVAS",CONCATENATE("Estado: ",AZ887,", ",AV887),
IF(AX887=Meses!$A$3,"Por revisar",
IF(AT887="","Sin registro","En programación Frcst."))),"En programación")))),
"Error")</f>
        <v>En programación</v>
      </c>
      <c r="BZ887" s="14" t="str">
        <f t="shared" si="39"/>
        <v/>
      </c>
      <c r="CA887" s="95">
        <f>IF(BY887="En programación Frcst.",VLOOKUP(AX887,Meses!$A$1:$H$14,3+HLOOKUP(Cronograma!AV887,Meses!$D$1:$G$2,2,FALSE),FALSE),
IF(BY887="En programación",BA887,""))</f>
        <v>0</v>
      </c>
      <c r="CB887" s="95" t="str">
        <f t="shared" si="40"/>
        <v>1900/1</v>
      </c>
      <c r="CC887" s="91">
        <f>IFERROR(
(VLOOKUP(MONTH(CA887),Meses!$B$3:$C$14,2,FALSE)-DAY(CA887))/VLOOKUP(MONTH(CA887),Meses!$B$3:$C$14,2,FALSE)*CD887,
"")</f>
        <v>6715</v>
      </c>
      <c r="CD887" s="92">
        <f t="shared" si="41"/>
        <v>6715</v>
      </c>
    </row>
    <row r="888" spans="1:82" ht="47.4" thickBot="1" x14ac:dyDescent="0.6">
      <c r="A888" s="25" t="s">
        <v>2206</v>
      </c>
      <c r="B888" s="25" t="s">
        <v>2207</v>
      </c>
      <c r="C888" s="25" t="s">
        <v>2208</v>
      </c>
      <c r="D888" s="25" t="s">
        <v>144</v>
      </c>
      <c r="E888" s="26">
        <v>45167</v>
      </c>
      <c r="F888" s="26">
        <v>45167.436944444453</v>
      </c>
      <c r="G888" s="27"/>
      <c r="H888" s="27"/>
      <c r="I888" s="22"/>
      <c r="J888" s="22"/>
      <c r="K888" s="22">
        <v>0</v>
      </c>
      <c r="L888" s="50"/>
      <c r="M888" s="22"/>
      <c r="N888" s="22"/>
      <c r="O888" s="19" t="s">
        <v>199</v>
      </c>
      <c r="P888" s="19" t="s">
        <v>199</v>
      </c>
      <c r="Q888" s="49" t="s">
        <v>55</v>
      </c>
      <c r="R888" s="49">
        <v>3300</v>
      </c>
      <c r="S888" s="25" t="s">
        <v>145</v>
      </c>
      <c r="T888" s="25" t="s">
        <v>145</v>
      </c>
      <c r="U888" s="51" t="e">
        <v>#NAME?</v>
      </c>
      <c r="V888" s="19" t="s">
        <v>80</v>
      </c>
      <c r="W888" s="19" t="s">
        <v>129</v>
      </c>
      <c r="X888" s="23">
        <v>-9</v>
      </c>
      <c r="Y888" s="23">
        <v>-2</v>
      </c>
      <c r="Z888" s="23">
        <v>-9</v>
      </c>
      <c r="AA888" s="23">
        <v>-9</v>
      </c>
      <c r="AB888" s="19" t="s">
        <v>58</v>
      </c>
      <c r="AC888" s="23">
        <v>-6</v>
      </c>
      <c r="AD888" s="49" t="s">
        <v>58</v>
      </c>
      <c r="AE888" s="23">
        <v>-4</v>
      </c>
      <c r="AF888" s="19" t="s">
        <v>58</v>
      </c>
      <c r="AG888" s="23">
        <v>-4</v>
      </c>
      <c r="AH888" s="22">
        <v>0</v>
      </c>
      <c r="AI888" s="19">
        <v>-45167</v>
      </c>
      <c r="AJ888" s="19">
        <v>0</v>
      </c>
      <c r="AK888" s="19">
        <v>0</v>
      </c>
      <c r="AL888" s="19" t="s">
        <v>15</v>
      </c>
      <c r="AM888" s="22">
        <v>0</v>
      </c>
      <c r="AN888" s="22" t="s">
        <v>4513</v>
      </c>
      <c r="AO888" s="22"/>
      <c r="AP888" s="19" t="s">
        <v>530</v>
      </c>
      <c r="AQ888" s="19" t="s">
        <v>140</v>
      </c>
      <c r="AR888" s="19" t="s">
        <v>60</v>
      </c>
      <c r="AS888" s="19" t="s">
        <v>55</v>
      </c>
      <c r="AT888" s="19" t="s">
        <v>146</v>
      </c>
      <c r="AU888" s="19" t="s">
        <v>132</v>
      </c>
      <c r="AV888" s="19" t="s">
        <v>63</v>
      </c>
      <c r="AW888" s="19" t="s">
        <v>63</v>
      </c>
      <c r="AX888" s="19" t="s">
        <v>63</v>
      </c>
      <c r="AY888" s="19" t="s">
        <v>64</v>
      </c>
      <c r="AZ888" s="19" t="s">
        <v>3825</v>
      </c>
      <c r="BA888" s="22">
        <v>0</v>
      </c>
      <c r="BB888" s="22"/>
      <c r="BC888" s="22"/>
      <c r="BD888" s="19" t="s">
        <v>1557</v>
      </c>
      <c r="BE888" s="19" t="s">
        <v>651</v>
      </c>
      <c r="BF888" s="19" t="s">
        <v>2222</v>
      </c>
      <c r="BG888" s="19" t="s">
        <v>55</v>
      </c>
      <c r="BH888" s="19" t="s">
        <v>4513</v>
      </c>
      <c r="BI888" s="22" t="s">
        <v>4513</v>
      </c>
      <c r="BJ888" s="22"/>
      <c r="BK888" s="22"/>
      <c r="BL888" s="19" t="s">
        <v>4513</v>
      </c>
      <c r="BM888" s="32" t="s">
        <v>4513</v>
      </c>
      <c r="BN888" s="22" t="s">
        <v>4513</v>
      </c>
      <c r="BO888" s="19" t="s">
        <v>3860</v>
      </c>
      <c r="BP888" s="22"/>
      <c r="BQ888" s="19" t="s">
        <v>64</v>
      </c>
      <c r="BR888" s="22"/>
      <c r="BS888" s="22"/>
      <c r="BT888" s="22"/>
      <c r="BU888" s="19">
        <v>155</v>
      </c>
      <c r="BV888" s="19"/>
      <c r="BW888" s="19" t="s">
        <v>3823</v>
      </c>
      <c r="BX888" s="22"/>
      <c r="BY888" s="95" t="str">
        <f>IFERROR(
IF(OR(AZ888="anulado",AZ888="stand by"),CONCATENATE(AZ888,": ",AT888),
IF(OR(YEAR(BA888)=2022,YEAR(BA888)=2023),CONCATENATE("Se activó en ",YEAR(BA888)),
IF(AND(OR(AZ888="En proceso",AZ888="facturando"),AND(AV888="-",BA888="")),"Por revisar",
IF(BA888="",IF(AV888="NUEVAS",CONCATENATE("Estado: ",AZ888,", ",AV888),
IF(AX888=Meses!$A$3,"Por revisar",
IF(AT888="","Sin registro","En programación Frcst."))),"En programación")))),
"Error")</f>
        <v>stand by: Devolver Sales</v>
      </c>
      <c r="BZ888" s="14" t="str">
        <f t="shared" si="39"/>
        <v/>
      </c>
      <c r="CA888" s="95" t="str">
        <f>IF(BY888="En programación Frcst.",VLOOKUP(AX888,Meses!$A$1:$H$14,3+HLOOKUP(Cronograma!AV888,Meses!$D$1:$G$2,2,FALSE),FALSE),
IF(BY888="En programación",BA888,""))</f>
        <v/>
      </c>
      <c r="CB888" s="95" t="str">
        <f t="shared" si="40"/>
        <v/>
      </c>
      <c r="CC888" s="91" t="str">
        <f>IFERROR(
(VLOOKUP(MONTH(CA888),Meses!$B$3:$C$14,2,FALSE)-DAY(CA888))/VLOOKUP(MONTH(CA888),Meses!$B$3:$C$14,2,FALSE)*CD888,
"")</f>
        <v/>
      </c>
      <c r="CD888" s="92">
        <f t="shared" si="41"/>
        <v>3300</v>
      </c>
    </row>
    <row r="889" spans="1:82" ht="63" thickBot="1" x14ac:dyDescent="0.6">
      <c r="A889" s="19" t="s">
        <v>2209</v>
      </c>
      <c r="B889" s="19" t="s">
        <v>2210</v>
      </c>
      <c r="C889" s="19" t="s">
        <v>2211</v>
      </c>
      <c r="D889" s="19" t="s">
        <v>53</v>
      </c>
      <c r="E889" s="21">
        <v>45167</v>
      </c>
      <c r="F889" s="21">
        <v>45189</v>
      </c>
      <c r="G889" s="21">
        <v>45189</v>
      </c>
      <c r="H889" s="21">
        <v>45194</v>
      </c>
      <c r="I889" s="21">
        <v>45314</v>
      </c>
      <c r="J889" s="21">
        <v>45314</v>
      </c>
      <c r="K889" s="119" t="s">
        <v>4615</v>
      </c>
      <c r="L889" s="49">
        <v>2024010552</v>
      </c>
      <c r="M889" s="21">
        <v>45295</v>
      </c>
      <c r="N889" s="21">
        <v>45309</v>
      </c>
      <c r="O889" s="19" t="s">
        <v>54</v>
      </c>
      <c r="P889" s="19" t="s">
        <v>54</v>
      </c>
      <c r="Q889" s="49" t="s">
        <v>55</v>
      </c>
      <c r="R889" s="49">
        <v>1436</v>
      </c>
      <c r="S889" s="19" t="s">
        <v>145</v>
      </c>
      <c r="T889" s="19" t="s">
        <v>145</v>
      </c>
      <c r="U889" s="19" t="e">
        <v>#NAME?</v>
      </c>
      <c r="V889" s="22"/>
      <c r="W889" s="22"/>
      <c r="X889" s="50">
        <v>0</v>
      </c>
      <c r="Y889" s="23">
        <v>7</v>
      </c>
      <c r="Z889" s="22">
        <v>0</v>
      </c>
      <c r="AA889" s="22">
        <v>0</v>
      </c>
      <c r="AB889" s="22">
        <v>0</v>
      </c>
      <c r="AC889" s="22">
        <v>0</v>
      </c>
      <c r="AD889" s="50">
        <v>0</v>
      </c>
      <c r="AE889" s="22">
        <v>0</v>
      </c>
      <c r="AF889" s="19" t="s">
        <v>58</v>
      </c>
      <c r="AG889" s="22">
        <v>0</v>
      </c>
      <c r="AH889" s="21">
        <v>45314</v>
      </c>
      <c r="AI889" s="19">
        <v>147</v>
      </c>
      <c r="AJ889" s="19">
        <v>5</v>
      </c>
      <c r="AK889" s="19">
        <v>120</v>
      </c>
      <c r="AL889" s="19" t="s">
        <v>15</v>
      </c>
      <c r="AM889" s="19" t="s">
        <v>4616</v>
      </c>
      <c r="AN889" s="19">
        <v>23</v>
      </c>
      <c r="AO889" s="22"/>
      <c r="AP889" s="19" t="s">
        <v>82</v>
      </c>
      <c r="AQ889" s="19" t="s">
        <v>82</v>
      </c>
      <c r="AR889" s="19" t="s">
        <v>60</v>
      </c>
      <c r="AS889" s="19" t="s">
        <v>55</v>
      </c>
      <c r="AT889" s="19" t="s">
        <v>61</v>
      </c>
      <c r="AU889" s="19" t="s">
        <v>62</v>
      </c>
      <c r="AV889" s="19" t="s">
        <v>354</v>
      </c>
      <c r="AW889" s="19" t="s">
        <v>1165</v>
      </c>
      <c r="AX889" s="19" t="s">
        <v>653</v>
      </c>
      <c r="AY889" s="19" t="s">
        <v>55</v>
      </c>
      <c r="AZ889" s="19" t="s">
        <v>3822</v>
      </c>
      <c r="BA889" s="21">
        <v>45309</v>
      </c>
      <c r="BB889" s="19">
        <v>1</v>
      </c>
      <c r="BC889" s="19">
        <v>2024</v>
      </c>
      <c r="BD889" s="19" t="s">
        <v>653</v>
      </c>
      <c r="BE889" s="19" t="s">
        <v>651</v>
      </c>
      <c r="BF889" s="19" t="s">
        <v>652</v>
      </c>
      <c r="BG889" s="19" t="s">
        <v>55</v>
      </c>
      <c r="BH889" s="19" t="s">
        <v>4513</v>
      </c>
      <c r="BI889" s="48" t="s">
        <v>4513</v>
      </c>
      <c r="BJ889" s="19" t="e">
        <v>#VALUE!</v>
      </c>
      <c r="BK889" s="43" t="e">
        <v>#VALUE!</v>
      </c>
      <c r="BL889" s="19" t="s">
        <v>4513</v>
      </c>
      <c r="BM889" s="32" t="s">
        <v>4513</v>
      </c>
      <c r="BN889" s="22" t="s">
        <v>4513</v>
      </c>
      <c r="BO889" s="19" t="s">
        <v>3883</v>
      </c>
      <c r="BP889" s="22"/>
      <c r="BQ889" s="19" t="s">
        <v>64</v>
      </c>
      <c r="BR889" s="22"/>
      <c r="BS889" s="22"/>
      <c r="BT889" s="22"/>
      <c r="BU889" s="19">
        <v>155</v>
      </c>
      <c r="BV889" s="19"/>
      <c r="BW889" s="19" t="s">
        <v>3823</v>
      </c>
      <c r="BX889" s="22"/>
      <c r="BY889" s="95" t="str">
        <f>IFERROR(
IF(OR(AZ889="anulado",AZ889="stand by"),CONCATENATE(AZ889,": ",AT889),
IF(OR(YEAR(BA889)=2022,YEAR(BA889)=2023),CONCATENATE("Se activó en ",YEAR(BA889)),
IF(AND(OR(AZ889="En proceso",AZ889="facturando"),AND(AV889="-",BA889="")),"Por revisar",
IF(BA889="",IF(AV889="NUEVAS",CONCATENATE("Estado: ",AZ889,", ",AV889),
IF(AX889=Meses!$A$3,"Por revisar",
IF(AT889="","Sin registro","En programación Frcst."))),"En programación")))),
"Error")</f>
        <v>En programación</v>
      </c>
      <c r="BZ889" s="14" t="str">
        <f t="shared" si="39"/>
        <v/>
      </c>
      <c r="CA889" s="95">
        <f>IF(BY889="En programación Frcst.",VLOOKUP(AX889,Meses!$A$1:$H$14,3+HLOOKUP(Cronograma!AV889,Meses!$D$1:$G$2,2,FALSE),FALSE),
IF(BY889="En programación",BA889,""))</f>
        <v>45309</v>
      </c>
      <c r="CB889" s="95" t="str">
        <f t="shared" si="40"/>
        <v>2024/1</v>
      </c>
      <c r="CC889" s="91">
        <f>IFERROR(
(VLOOKUP(MONTH(CA889),Meses!$B$3:$C$14,2,FALSE)-DAY(CA889))/VLOOKUP(MONTH(CA889),Meses!$B$3:$C$14,2,FALSE)*CD889,
"")</f>
        <v>602.19354838709683</v>
      </c>
      <c r="CD889" s="92">
        <f t="shared" si="41"/>
        <v>1436</v>
      </c>
    </row>
    <row r="890" spans="1:82" ht="63" thickBot="1" x14ac:dyDescent="0.6">
      <c r="A890" s="25" t="s">
        <v>2209</v>
      </c>
      <c r="B890" s="25" t="s">
        <v>2212</v>
      </c>
      <c r="C890" s="25" t="s">
        <v>2213</v>
      </c>
      <c r="D890" s="25" t="s">
        <v>53</v>
      </c>
      <c r="E890" s="26">
        <v>45167</v>
      </c>
      <c r="F890" s="26">
        <v>45189</v>
      </c>
      <c r="G890" s="26">
        <v>45189</v>
      </c>
      <c r="H890" s="26">
        <v>45194</v>
      </c>
      <c r="I890" s="21">
        <v>45314</v>
      </c>
      <c r="J890" s="21">
        <v>45314</v>
      </c>
      <c r="K890" s="119" t="s">
        <v>4615</v>
      </c>
      <c r="L890" s="49">
        <v>2024010367</v>
      </c>
      <c r="M890" s="21">
        <v>45295</v>
      </c>
      <c r="N890" s="21">
        <v>45309</v>
      </c>
      <c r="O890" s="19" t="s">
        <v>54</v>
      </c>
      <c r="P890" s="19" t="s">
        <v>54</v>
      </c>
      <c r="Q890" s="49" t="s">
        <v>55</v>
      </c>
      <c r="R890" s="49">
        <v>1663</v>
      </c>
      <c r="S890" s="25" t="s">
        <v>145</v>
      </c>
      <c r="T890" s="25" t="s">
        <v>145</v>
      </c>
      <c r="U890" s="19" t="e">
        <v>#NAME?</v>
      </c>
      <c r="V890" s="22"/>
      <c r="W890" s="22"/>
      <c r="X890" s="50">
        <v>0</v>
      </c>
      <c r="Y890" s="23">
        <v>7</v>
      </c>
      <c r="Z890" s="22">
        <v>0</v>
      </c>
      <c r="AA890" s="22">
        <v>0</v>
      </c>
      <c r="AB890" s="22">
        <v>0</v>
      </c>
      <c r="AC890" s="22">
        <v>0</v>
      </c>
      <c r="AD890" s="50">
        <v>0</v>
      </c>
      <c r="AE890" s="22">
        <v>0</v>
      </c>
      <c r="AF890" s="19" t="s">
        <v>58</v>
      </c>
      <c r="AG890" s="22">
        <v>0</v>
      </c>
      <c r="AH890" s="21">
        <v>45314</v>
      </c>
      <c r="AI890" s="19">
        <v>147</v>
      </c>
      <c r="AJ890" s="19">
        <v>5</v>
      </c>
      <c r="AK890" s="19">
        <v>120</v>
      </c>
      <c r="AL890" s="19" t="s">
        <v>15</v>
      </c>
      <c r="AM890" s="19" t="s">
        <v>4616</v>
      </c>
      <c r="AN890" s="19">
        <v>23</v>
      </c>
      <c r="AO890" s="22"/>
      <c r="AP890" s="19" t="s">
        <v>82</v>
      </c>
      <c r="AQ890" s="19" t="s">
        <v>82</v>
      </c>
      <c r="AR890" s="19" t="s">
        <v>60</v>
      </c>
      <c r="AS890" s="19" t="s">
        <v>55</v>
      </c>
      <c r="AT890" s="19" t="s">
        <v>61</v>
      </c>
      <c r="AU890" s="19" t="s">
        <v>62</v>
      </c>
      <c r="AV890" s="19" t="s">
        <v>354</v>
      </c>
      <c r="AW890" s="19" t="s">
        <v>1165</v>
      </c>
      <c r="AX890" s="19" t="s">
        <v>653</v>
      </c>
      <c r="AY890" s="19" t="s">
        <v>55</v>
      </c>
      <c r="AZ890" s="19" t="s">
        <v>3822</v>
      </c>
      <c r="BA890" s="21">
        <v>45309</v>
      </c>
      <c r="BB890" s="25">
        <v>1</v>
      </c>
      <c r="BC890" s="25">
        <v>2024</v>
      </c>
      <c r="BD890" s="19" t="s">
        <v>653</v>
      </c>
      <c r="BE890" s="19" t="s">
        <v>651</v>
      </c>
      <c r="BF890" s="19" t="s">
        <v>652</v>
      </c>
      <c r="BG890" s="19" t="s">
        <v>55</v>
      </c>
      <c r="BH890" s="19" t="s">
        <v>4513</v>
      </c>
      <c r="BI890" s="48" t="s">
        <v>4513</v>
      </c>
      <c r="BJ890" s="19" t="e">
        <v>#VALUE!</v>
      </c>
      <c r="BK890" s="43" t="e">
        <v>#VALUE!</v>
      </c>
      <c r="BL890" s="19" t="s">
        <v>4513</v>
      </c>
      <c r="BM890" s="32" t="s">
        <v>4513</v>
      </c>
      <c r="BN890" s="22" t="s">
        <v>4513</v>
      </c>
      <c r="BO890" s="19" t="s">
        <v>3883</v>
      </c>
      <c r="BP890" s="22"/>
      <c r="BQ890" s="19" t="s">
        <v>64</v>
      </c>
      <c r="BR890" s="22"/>
      <c r="BS890" s="22"/>
      <c r="BT890" s="22"/>
      <c r="BU890" s="19">
        <v>155</v>
      </c>
      <c r="BV890" s="19"/>
      <c r="BW890" s="19" t="s">
        <v>3823</v>
      </c>
      <c r="BX890" s="22"/>
      <c r="BY890" s="95" t="str">
        <f>IFERROR(
IF(OR(AZ890="anulado",AZ890="stand by"),CONCATENATE(AZ890,": ",AT890),
IF(OR(YEAR(BA890)=2022,YEAR(BA890)=2023),CONCATENATE("Se activó en ",YEAR(BA890)),
IF(AND(OR(AZ890="En proceso",AZ890="facturando"),AND(AV890="-",BA890="")),"Por revisar",
IF(BA890="",IF(AV890="NUEVAS",CONCATENATE("Estado: ",AZ890,", ",AV890),
IF(AX890=Meses!$A$3,"Por revisar",
IF(AT890="","Sin registro","En programación Frcst."))),"En programación")))),
"Error")</f>
        <v>En programación</v>
      </c>
      <c r="BZ890" s="14" t="str">
        <f t="shared" si="39"/>
        <v/>
      </c>
      <c r="CA890" s="95">
        <f>IF(BY890="En programación Frcst.",VLOOKUP(AX890,Meses!$A$1:$H$14,3+HLOOKUP(Cronograma!AV890,Meses!$D$1:$G$2,2,FALSE),FALSE),
IF(BY890="En programación",BA890,""))</f>
        <v>45309</v>
      </c>
      <c r="CB890" s="95" t="str">
        <f t="shared" si="40"/>
        <v>2024/1</v>
      </c>
      <c r="CC890" s="91">
        <f>IFERROR(
(VLOOKUP(MONTH(CA890),Meses!$B$3:$C$14,2,FALSE)-DAY(CA890))/VLOOKUP(MONTH(CA890),Meses!$B$3:$C$14,2,FALSE)*CD890,
"")</f>
        <v>697.38709677419354</v>
      </c>
      <c r="CD890" s="92">
        <f t="shared" si="41"/>
        <v>1663</v>
      </c>
    </row>
    <row r="891" spans="1:82" ht="78.599999999999994" thickBot="1" x14ac:dyDescent="0.6">
      <c r="A891" s="19" t="s">
        <v>2214</v>
      </c>
      <c r="B891" s="19" t="s">
        <v>2215</v>
      </c>
      <c r="C891" s="19" t="s">
        <v>4637</v>
      </c>
      <c r="D891" s="19" t="s">
        <v>936</v>
      </c>
      <c r="E891" s="21">
        <v>45167</v>
      </c>
      <c r="F891" s="21">
        <v>45189</v>
      </c>
      <c r="G891" s="21">
        <v>45189</v>
      </c>
      <c r="H891" s="21">
        <v>45203</v>
      </c>
      <c r="I891" s="22"/>
      <c r="J891" s="22"/>
      <c r="K891" s="22">
        <v>0</v>
      </c>
      <c r="L891" s="50"/>
      <c r="M891" s="22"/>
      <c r="N891" s="22"/>
      <c r="O891" s="19" t="s">
        <v>199</v>
      </c>
      <c r="P891" s="19" t="s">
        <v>199</v>
      </c>
      <c r="Q891" s="49" t="s">
        <v>55</v>
      </c>
      <c r="R891" s="49">
        <v>865</v>
      </c>
      <c r="S891" s="25" t="s">
        <v>145</v>
      </c>
      <c r="T891" s="25" t="s">
        <v>145</v>
      </c>
      <c r="U891" s="19" t="e">
        <v>#NAME?</v>
      </c>
      <c r="V891" s="22"/>
      <c r="W891" s="22"/>
      <c r="X891" s="50">
        <v>0</v>
      </c>
      <c r="Y891" s="23">
        <v>7</v>
      </c>
      <c r="Z891" s="22">
        <v>0</v>
      </c>
      <c r="AA891" s="22">
        <v>0</v>
      </c>
      <c r="AB891" s="22">
        <v>0</v>
      </c>
      <c r="AC891" s="22">
        <v>0</v>
      </c>
      <c r="AD891" s="50">
        <v>0</v>
      </c>
      <c r="AE891" s="22">
        <v>0</v>
      </c>
      <c r="AF891" s="19" t="s">
        <v>58</v>
      </c>
      <c r="AG891" s="22">
        <v>0</v>
      </c>
      <c r="AH891" s="22">
        <v>0</v>
      </c>
      <c r="AI891" s="19">
        <v>-45167</v>
      </c>
      <c r="AJ891" s="19">
        <v>14</v>
      </c>
      <c r="AK891" s="19">
        <v>-45203</v>
      </c>
      <c r="AL891" s="19" t="s">
        <v>15</v>
      </c>
      <c r="AM891" s="22">
        <v>0</v>
      </c>
      <c r="AN891" s="22" t="s">
        <v>4513</v>
      </c>
      <c r="AO891" s="22"/>
      <c r="AP891" s="19" t="s">
        <v>201</v>
      </c>
      <c r="AQ891" s="19" t="s">
        <v>140</v>
      </c>
      <c r="AR891" s="19" t="s">
        <v>60</v>
      </c>
      <c r="AS891" s="19" t="s">
        <v>55</v>
      </c>
      <c r="AT891" s="19" t="s">
        <v>937</v>
      </c>
      <c r="AU891" s="19" t="s">
        <v>132</v>
      </c>
      <c r="AV891" s="25" t="s">
        <v>679</v>
      </c>
      <c r="AW891" s="25" t="s">
        <v>3130</v>
      </c>
      <c r="AX891" s="25" t="s">
        <v>1557</v>
      </c>
      <c r="AY891" s="25" t="s">
        <v>55</v>
      </c>
      <c r="AZ891" s="25" t="s">
        <v>3830</v>
      </c>
      <c r="BA891" s="27">
        <v>0</v>
      </c>
      <c r="BB891" s="27"/>
      <c r="BC891" s="27"/>
      <c r="BD891" s="25" t="s">
        <v>653</v>
      </c>
      <c r="BE891" s="25" t="s">
        <v>651</v>
      </c>
      <c r="BF891" s="25" t="s">
        <v>652</v>
      </c>
      <c r="BG891" s="25" t="s">
        <v>55</v>
      </c>
      <c r="BH891" s="25" t="s">
        <v>4513</v>
      </c>
      <c r="BI891" s="27" t="s">
        <v>4513</v>
      </c>
      <c r="BJ891" s="27"/>
      <c r="BK891" s="27"/>
      <c r="BL891" s="25" t="s">
        <v>4513</v>
      </c>
      <c r="BM891" s="36" t="s">
        <v>4513</v>
      </c>
      <c r="BN891" s="27" t="s">
        <v>4513</v>
      </c>
      <c r="BO891" s="25" t="s">
        <v>3842</v>
      </c>
      <c r="BP891" s="27"/>
      <c r="BQ891" s="25" t="s">
        <v>64</v>
      </c>
      <c r="BR891" s="27"/>
      <c r="BS891" s="27"/>
      <c r="BT891" s="27"/>
      <c r="BU891" s="25">
        <v>155</v>
      </c>
      <c r="BV891" s="25" t="s">
        <v>4697</v>
      </c>
      <c r="BW891" s="25" t="s">
        <v>3858</v>
      </c>
      <c r="BX891" s="27"/>
      <c r="BY891" s="95" t="str">
        <f>IFERROR(
IF(OR(AZ891="anulado",AZ891="stand by"),CONCATENATE(AZ891,": ",AT891),
IF(OR(YEAR(BA891)=2022,YEAR(BA891)=2023),CONCATENATE("Se activó en ",YEAR(BA891)),
IF(AND(OR(AZ891="En proceso",AZ891="facturando"),AND(AV891="-",BA891="")),"Por revisar",
IF(BA891="",IF(AV891="NUEVAS",CONCATENATE("Estado: ",AZ891,", ",AV891),
IF(AX891=Meses!$A$3,"Por revisar",
IF(AT891="","Sin registro","En programación Frcst."))),"En programación")))),
"Error")</f>
        <v>En programación</v>
      </c>
      <c r="BZ891" s="14" t="str">
        <f t="shared" si="39"/>
        <v/>
      </c>
      <c r="CA891" s="95">
        <f>IF(BY891="En programación Frcst.",VLOOKUP(AX891,Meses!$A$1:$H$14,3+HLOOKUP(Cronograma!AV891,Meses!$D$1:$G$2,2,FALSE),FALSE),
IF(BY891="En programación",BA891,""))</f>
        <v>0</v>
      </c>
      <c r="CB891" s="95" t="str">
        <f t="shared" si="40"/>
        <v>1900/1</v>
      </c>
      <c r="CC891" s="91">
        <f>IFERROR(
(VLOOKUP(MONTH(CA891),Meses!$B$3:$C$14,2,FALSE)-DAY(CA891))/VLOOKUP(MONTH(CA891),Meses!$B$3:$C$14,2,FALSE)*CD891,
"")</f>
        <v>865</v>
      </c>
      <c r="CD891" s="92">
        <f t="shared" si="41"/>
        <v>865</v>
      </c>
    </row>
    <row r="892" spans="1:82" ht="31.8" thickBot="1" x14ac:dyDescent="0.6">
      <c r="A892" s="25" t="s">
        <v>2216</v>
      </c>
      <c r="B892" s="25" t="s">
        <v>2217</v>
      </c>
      <c r="C892" s="25" t="s">
        <v>2218</v>
      </c>
      <c r="D892" s="25" t="s">
        <v>861</v>
      </c>
      <c r="E892" s="26">
        <v>45168</v>
      </c>
      <c r="F892" s="26">
        <v>45168.429907407408</v>
      </c>
      <c r="G892" s="27"/>
      <c r="H892" s="27"/>
      <c r="I892" s="22"/>
      <c r="J892" s="22"/>
      <c r="K892" s="22">
        <v>0</v>
      </c>
      <c r="L892" s="49">
        <v>2024012613</v>
      </c>
      <c r="M892" s="21">
        <v>45309</v>
      </c>
      <c r="N892" s="21">
        <v>45323</v>
      </c>
      <c r="O892" s="19" t="s">
        <v>54</v>
      </c>
      <c r="P892" s="19" t="s">
        <v>54</v>
      </c>
      <c r="Q892" s="49" t="s">
        <v>55</v>
      </c>
      <c r="R892" s="49">
        <v>7280</v>
      </c>
      <c r="S892" s="19" t="s">
        <v>145</v>
      </c>
      <c r="T892" s="19" t="s">
        <v>145</v>
      </c>
      <c r="U892" s="51" t="e">
        <v>#NAME?</v>
      </c>
      <c r="V892" s="22"/>
      <c r="W892" s="22"/>
      <c r="X892" s="50">
        <v>0</v>
      </c>
      <c r="Y892" s="23">
        <v>7</v>
      </c>
      <c r="Z892" s="22">
        <v>0</v>
      </c>
      <c r="AA892" s="22">
        <v>0</v>
      </c>
      <c r="AB892" s="22">
        <v>0</v>
      </c>
      <c r="AC892" s="22">
        <v>0</v>
      </c>
      <c r="AD892" s="50">
        <v>0</v>
      </c>
      <c r="AE892" s="22">
        <v>0</v>
      </c>
      <c r="AF892" s="19" t="s">
        <v>58</v>
      </c>
      <c r="AG892" s="22">
        <v>0</v>
      </c>
      <c r="AH892" s="22">
        <v>0</v>
      </c>
      <c r="AI892" s="19">
        <v>-45168</v>
      </c>
      <c r="AJ892" s="19">
        <v>0</v>
      </c>
      <c r="AK892" s="19">
        <v>0</v>
      </c>
      <c r="AL892" s="19" t="s">
        <v>15</v>
      </c>
      <c r="AM892" s="22">
        <v>0</v>
      </c>
      <c r="AN892" s="22" t="s">
        <v>4513</v>
      </c>
      <c r="AO892" s="22"/>
      <c r="AP892" s="19" t="s">
        <v>399</v>
      </c>
      <c r="AQ892" s="19" t="s">
        <v>399</v>
      </c>
      <c r="AR892" s="19" t="s">
        <v>60</v>
      </c>
      <c r="AS892" s="19" t="s">
        <v>55</v>
      </c>
      <c r="AT892" s="19" t="s">
        <v>862</v>
      </c>
      <c r="AU892" s="19" t="s">
        <v>62</v>
      </c>
      <c r="AV892" s="19" t="s">
        <v>660</v>
      </c>
      <c r="AW892" s="19" t="s">
        <v>1556</v>
      </c>
      <c r="AX892" s="19" t="s">
        <v>1557</v>
      </c>
      <c r="AY892" s="19" t="s">
        <v>55</v>
      </c>
      <c r="AZ892" s="19" t="s">
        <v>3830</v>
      </c>
      <c r="BA892" s="21">
        <v>45323</v>
      </c>
      <c r="BB892" s="22">
        <v>2</v>
      </c>
      <c r="BC892" s="22">
        <v>2024</v>
      </c>
      <c r="BD892" s="19" t="s">
        <v>63</v>
      </c>
      <c r="BE892" s="19" t="s">
        <v>63</v>
      </c>
      <c r="BF892" s="19" t="s">
        <v>680</v>
      </c>
      <c r="BG892" s="19" t="s">
        <v>55</v>
      </c>
      <c r="BH892" s="19" t="s">
        <v>4513</v>
      </c>
      <c r="BI892" s="48" t="s">
        <v>4513</v>
      </c>
      <c r="BJ892" s="19" t="e">
        <v>#VALUE!</v>
      </c>
      <c r="BK892" s="43" t="e">
        <v>#VALUE!</v>
      </c>
      <c r="BL892" s="19" t="s">
        <v>4513</v>
      </c>
      <c r="BM892" s="32" t="s">
        <v>4513</v>
      </c>
      <c r="BN892" s="46" t="s">
        <v>4513</v>
      </c>
      <c r="BO892" s="22"/>
      <c r="BP892" s="22"/>
      <c r="BQ892" s="19" t="s">
        <v>55</v>
      </c>
      <c r="BR892" s="24" t="s">
        <v>3896</v>
      </c>
      <c r="BS892" s="22"/>
      <c r="BT892" s="22"/>
      <c r="BU892" s="19">
        <v>154</v>
      </c>
      <c r="BV892" s="19"/>
      <c r="BW892" s="19" t="s">
        <v>3823</v>
      </c>
      <c r="BX892" s="22"/>
      <c r="BY892" s="95" t="str">
        <f>IFERROR(
IF(OR(AZ892="anulado",AZ892="stand by"),CONCATENATE(AZ892,": ",AT892),
IF(OR(YEAR(BA892)=2022,YEAR(BA892)=2023),CONCATENATE("Se activó en ",YEAR(BA892)),
IF(AND(OR(AZ892="En proceso",AZ892="facturando"),AND(AV892="-",BA892="")),"Por revisar",
IF(BA892="",IF(AV892="NUEVAS",CONCATENATE("Estado: ",AZ892,", ",AV892),
IF(AX892=Meses!$A$3,"Por revisar",
IF(AT892="","Sin registro","En programación Frcst."))),"En programación")))),
"Error")</f>
        <v>En programación</v>
      </c>
      <c r="BZ892" s="14" t="str">
        <f t="shared" si="39"/>
        <v/>
      </c>
      <c r="CA892" s="95">
        <f>IF(BY892="En programación Frcst.",VLOOKUP(AX892,Meses!$A$1:$H$14,3+HLOOKUP(Cronograma!AV892,Meses!$D$1:$G$2,2,FALSE),FALSE),
IF(BY892="En programación",BA892,""))</f>
        <v>45323</v>
      </c>
      <c r="CB892" s="95" t="str">
        <f t="shared" si="40"/>
        <v>2024/2</v>
      </c>
      <c r="CC892" s="91">
        <f>IFERROR(
(VLOOKUP(MONTH(CA892),Meses!$B$3:$C$14,2,FALSE)-DAY(CA892))/VLOOKUP(MONTH(CA892),Meses!$B$3:$C$14,2,FALSE)*CD892,
"")</f>
        <v>7028.9655172413795</v>
      </c>
      <c r="CD892" s="92">
        <f t="shared" si="41"/>
        <v>7280</v>
      </c>
    </row>
    <row r="893" spans="1:82" ht="63" thickBot="1" x14ac:dyDescent="0.6">
      <c r="A893" s="19" t="s">
        <v>2219</v>
      </c>
      <c r="B893" s="19" t="s">
        <v>2220</v>
      </c>
      <c r="C893" s="19" t="s">
        <v>2221</v>
      </c>
      <c r="D893" s="19" t="s">
        <v>351</v>
      </c>
      <c r="E893" s="21">
        <v>45168</v>
      </c>
      <c r="F893" s="21">
        <v>45168.435312499998</v>
      </c>
      <c r="G893" s="21">
        <v>45196</v>
      </c>
      <c r="H893" s="21">
        <v>45202</v>
      </c>
      <c r="I893" s="22"/>
      <c r="J893" s="21" t="s">
        <v>4513</v>
      </c>
      <c r="K893" s="119">
        <v>0</v>
      </c>
      <c r="L893" s="50"/>
      <c r="M893" s="22"/>
      <c r="N893" s="22"/>
      <c r="O893" s="19" t="s">
        <v>199</v>
      </c>
      <c r="P893" s="19" t="s">
        <v>199</v>
      </c>
      <c r="Q893" s="49" t="s">
        <v>55</v>
      </c>
      <c r="R893" s="49">
        <v>13040</v>
      </c>
      <c r="S893" s="25" t="s">
        <v>145</v>
      </c>
      <c r="T893" s="25" t="s">
        <v>145</v>
      </c>
      <c r="U893" s="25" t="e">
        <v>#NAME?</v>
      </c>
      <c r="V893" s="22"/>
      <c r="W893" s="22"/>
      <c r="X893" s="50">
        <v>0</v>
      </c>
      <c r="Y893" s="23">
        <v>7</v>
      </c>
      <c r="Z893" s="22">
        <v>0</v>
      </c>
      <c r="AA893" s="22">
        <v>0</v>
      </c>
      <c r="AB893" s="22">
        <v>0</v>
      </c>
      <c r="AC893" s="22">
        <v>0</v>
      </c>
      <c r="AD893" s="50">
        <v>0</v>
      </c>
      <c r="AE893" s="22">
        <v>0</v>
      </c>
      <c r="AF893" s="19" t="s">
        <v>58</v>
      </c>
      <c r="AG893" s="22">
        <v>0</v>
      </c>
      <c r="AH893" s="22">
        <v>0</v>
      </c>
      <c r="AI893" s="19" t="e">
        <v>#VALUE!</v>
      </c>
      <c r="AJ893" s="19">
        <v>6</v>
      </c>
      <c r="AK893" s="19" t="e">
        <v>#VALUE!</v>
      </c>
      <c r="AL893" s="19" t="s">
        <v>15</v>
      </c>
      <c r="AM893" s="19">
        <v>0</v>
      </c>
      <c r="AN893" s="19" t="s">
        <v>4513</v>
      </c>
      <c r="AO893" s="22"/>
      <c r="AP893" s="19" t="s">
        <v>201</v>
      </c>
      <c r="AQ893" s="19" t="s">
        <v>140</v>
      </c>
      <c r="AR893" s="19" t="s">
        <v>94</v>
      </c>
      <c r="AS893" s="19" t="s">
        <v>55</v>
      </c>
      <c r="AT893" s="19" t="s">
        <v>353</v>
      </c>
      <c r="AU893" s="19" t="s">
        <v>132</v>
      </c>
      <c r="AV893" s="19" t="s">
        <v>651</v>
      </c>
      <c r="AW893" s="19" t="s">
        <v>2222</v>
      </c>
      <c r="AX893" s="19" t="s">
        <v>1557</v>
      </c>
      <c r="AY893" s="19" t="s">
        <v>55</v>
      </c>
      <c r="AZ893" s="19" t="s">
        <v>3830</v>
      </c>
      <c r="BA893" s="22">
        <v>0</v>
      </c>
      <c r="BB893" s="22"/>
      <c r="BC893" s="22"/>
      <c r="BD893" s="19" t="s">
        <v>653</v>
      </c>
      <c r="BE893" s="19" t="s">
        <v>679</v>
      </c>
      <c r="BF893" s="19" t="s">
        <v>680</v>
      </c>
      <c r="BG893" s="19" t="s">
        <v>55</v>
      </c>
      <c r="BH893" s="19" t="s">
        <v>4513</v>
      </c>
      <c r="BI893" s="60" t="s">
        <v>4513</v>
      </c>
      <c r="BJ893" s="37" t="e">
        <v>#VALUE!</v>
      </c>
      <c r="BK893" s="56" t="e">
        <v>#VALUE!</v>
      </c>
      <c r="BL893" s="37" t="s">
        <v>4513</v>
      </c>
      <c r="BM893" s="32" t="s">
        <v>4513</v>
      </c>
      <c r="BN893" s="22" t="s">
        <v>4513</v>
      </c>
      <c r="BO893" s="22"/>
      <c r="BP893" s="22"/>
      <c r="BQ893" s="19" t="s">
        <v>64</v>
      </c>
      <c r="BR893" s="22"/>
      <c r="BS893" s="19" t="e">
        <v>#N/A</v>
      </c>
      <c r="BT893" s="37" t="e">
        <v>#VALUE!</v>
      </c>
      <c r="BU893" s="37">
        <v>154</v>
      </c>
      <c r="BV893" s="19" t="s">
        <v>4697</v>
      </c>
      <c r="BW893" s="19" t="s">
        <v>3858</v>
      </c>
      <c r="BX893" s="37" t="e">
        <v>#VALUE!</v>
      </c>
      <c r="BY893" s="95" t="str">
        <f>IFERROR(
IF(OR(AZ893="anulado",AZ893="stand by"),CONCATENATE(AZ893,": ",AT893),
IF(OR(YEAR(BA893)=2022,YEAR(BA893)=2023),CONCATENATE("Se activó en ",YEAR(BA893)),
IF(AND(OR(AZ893="En proceso",AZ893="facturando"),AND(AV893="-",BA893="")),"Por revisar",
IF(BA893="",IF(AV893="NUEVAS",CONCATENATE("Estado: ",AZ893,", ",AV893),
IF(AX893=Meses!$A$3,"Por revisar",
IF(AT893="","Sin registro","En programación Frcst."))),"En programación")))),
"Error")</f>
        <v>En programación</v>
      </c>
      <c r="BZ893" s="14" t="str">
        <f t="shared" si="39"/>
        <v/>
      </c>
      <c r="CA893" s="95">
        <f>IF(BY893="En programación Frcst.",VLOOKUP(AX893,Meses!$A$1:$H$14,3+HLOOKUP(Cronograma!AV893,Meses!$D$1:$G$2,2,FALSE),FALSE),
IF(BY893="En programación",BA893,""))</f>
        <v>0</v>
      </c>
      <c r="CB893" s="95" t="str">
        <f t="shared" si="40"/>
        <v>1900/1</v>
      </c>
      <c r="CC893" s="91">
        <f>IFERROR(
(VLOOKUP(MONTH(CA893),Meses!$B$3:$C$14,2,FALSE)-DAY(CA893))/VLOOKUP(MONTH(CA893),Meses!$B$3:$C$14,2,FALSE)*CD893,
"")</f>
        <v>13040</v>
      </c>
      <c r="CD893" s="92">
        <f t="shared" si="41"/>
        <v>13040</v>
      </c>
    </row>
    <row r="894" spans="1:82" ht="78.599999999999994" thickBot="1" x14ac:dyDescent="0.6">
      <c r="A894" s="25" t="s">
        <v>2223</v>
      </c>
      <c r="B894" s="25" t="s">
        <v>2224</v>
      </c>
      <c r="C894" s="25" t="s">
        <v>2225</v>
      </c>
      <c r="D894" s="25" t="s">
        <v>650</v>
      </c>
      <c r="E894" s="26">
        <v>45169</v>
      </c>
      <c r="F894" s="26">
        <v>45169.52480324074</v>
      </c>
      <c r="G894" s="26">
        <v>45147</v>
      </c>
      <c r="H894" s="26">
        <v>45147</v>
      </c>
      <c r="I894" s="22"/>
      <c r="J894" s="22"/>
      <c r="K894" s="22">
        <v>0</v>
      </c>
      <c r="L894" s="49">
        <v>2023091463</v>
      </c>
      <c r="M894" s="21">
        <v>45181</v>
      </c>
      <c r="N894" s="21">
        <v>45197</v>
      </c>
      <c r="O894" s="49" t="s">
        <v>1761</v>
      </c>
      <c r="P894" s="19" t="s">
        <v>547</v>
      </c>
      <c r="Q894" s="49" t="s">
        <v>55</v>
      </c>
      <c r="R894" s="49">
        <v>1500</v>
      </c>
      <c r="S894" s="25" t="s">
        <v>145</v>
      </c>
      <c r="T894" s="25" t="s">
        <v>145</v>
      </c>
      <c r="U894" s="19" t="e">
        <v>#NAME?</v>
      </c>
      <c r="V894" s="19" t="s">
        <v>80</v>
      </c>
      <c r="W894" s="19" t="s">
        <v>68</v>
      </c>
      <c r="X894" s="23">
        <v>-14</v>
      </c>
      <c r="Y894" s="23">
        <v>-7</v>
      </c>
      <c r="Z894" s="23">
        <v>-14</v>
      </c>
      <c r="AA894" s="23">
        <v>-14</v>
      </c>
      <c r="AB894" s="19" t="s">
        <v>58</v>
      </c>
      <c r="AC894" s="23">
        <v>-11</v>
      </c>
      <c r="AD894" s="49" t="s">
        <v>58</v>
      </c>
      <c r="AE894" s="23">
        <v>-9</v>
      </c>
      <c r="AF894" s="23">
        <v>-7</v>
      </c>
      <c r="AG894" s="23">
        <v>-7</v>
      </c>
      <c r="AH894" s="22">
        <v>0</v>
      </c>
      <c r="AI894" s="19">
        <v>-45169</v>
      </c>
      <c r="AJ894" s="19">
        <v>0</v>
      </c>
      <c r="AK894" s="19">
        <v>-45147</v>
      </c>
      <c r="AL894" s="19" t="s">
        <v>15</v>
      </c>
      <c r="AM894" s="22">
        <v>0</v>
      </c>
      <c r="AN894" s="22" t="s">
        <v>4513</v>
      </c>
      <c r="AO894" s="22"/>
      <c r="AP894" s="19" t="s">
        <v>549</v>
      </c>
      <c r="AQ894" s="19" t="s">
        <v>451</v>
      </c>
      <c r="AR894" s="19" t="s">
        <v>60</v>
      </c>
      <c r="AS894" s="19" t="s">
        <v>55</v>
      </c>
      <c r="AT894" s="19" t="s">
        <v>4583</v>
      </c>
      <c r="AU894" s="19" t="s">
        <v>179</v>
      </c>
      <c r="AV894" s="25" t="s">
        <v>63</v>
      </c>
      <c r="AW894" s="25" t="s">
        <v>63</v>
      </c>
      <c r="AX894" s="25" t="s">
        <v>63</v>
      </c>
      <c r="AY894" s="25" t="s">
        <v>64</v>
      </c>
      <c r="AZ894" s="25" t="s">
        <v>3822</v>
      </c>
      <c r="BA894" s="26">
        <v>45197</v>
      </c>
      <c r="BB894" s="25">
        <v>9</v>
      </c>
      <c r="BC894" s="25">
        <v>2023</v>
      </c>
      <c r="BD894" s="25" t="s">
        <v>2205</v>
      </c>
      <c r="BE894" s="19" t="s">
        <v>660</v>
      </c>
      <c r="BF894" s="19" t="s">
        <v>2204</v>
      </c>
      <c r="BG894" s="19" t="s">
        <v>55</v>
      </c>
      <c r="BH894" s="19" t="s">
        <v>4513</v>
      </c>
      <c r="BI894" s="22" t="s">
        <v>4513</v>
      </c>
      <c r="BJ894" s="22"/>
      <c r="BK894" s="22"/>
      <c r="BL894" s="19" t="s">
        <v>4513</v>
      </c>
      <c r="BM894" s="32" t="s">
        <v>4513</v>
      </c>
      <c r="BN894" s="22"/>
      <c r="BO894" s="22"/>
      <c r="BP894" s="22"/>
      <c r="BQ894" s="19" t="s">
        <v>64</v>
      </c>
      <c r="BR894" s="22"/>
      <c r="BS894" s="22"/>
      <c r="BT894" s="22"/>
      <c r="BU894" s="19">
        <v>153</v>
      </c>
      <c r="BV894" s="19" t="s">
        <v>4698</v>
      </c>
      <c r="BW894" s="19" t="s">
        <v>3839</v>
      </c>
      <c r="BX894" s="22"/>
      <c r="BY894" s="95" t="str">
        <f>IFERROR(
IF(OR(AZ894="anulado",AZ894="stand by"),CONCATENATE(AZ894,": ",AT894),
IF(OR(YEAR(BA894)=2022,YEAR(BA894)=2023),CONCATENATE("Se activó en ",YEAR(BA894)),
IF(AND(OR(AZ894="En proceso",AZ894="facturando"),AND(AV894="-",BA894="")),"Por revisar",
IF(BA894="",IF(AV894="NUEVAS",CONCATENATE("Estado: ",AZ894,", ",AV894),
IF(AX894=Meses!$A$3,"Por revisar",
IF(AT894="","Sin registro","En programación Frcst."))),"En programación")))),
"Error")</f>
        <v>Se activó en 2023</v>
      </c>
      <c r="BZ894" s="14" t="str">
        <f t="shared" si="39"/>
        <v/>
      </c>
      <c r="CA894" s="95" t="str">
        <f>IF(BY894="En programación Frcst.",VLOOKUP(AX894,Meses!$A$1:$H$14,3+HLOOKUP(Cronograma!AV894,Meses!$D$1:$G$2,2,FALSE),FALSE),
IF(BY894="En programación",BA894,""))</f>
        <v/>
      </c>
      <c r="CB894" s="95" t="str">
        <f t="shared" si="40"/>
        <v/>
      </c>
      <c r="CC894" s="91" t="str">
        <f>IFERROR(
(VLOOKUP(MONTH(CA894),Meses!$B$3:$C$14,2,FALSE)-DAY(CA894))/VLOOKUP(MONTH(CA894),Meses!$B$3:$C$14,2,FALSE)*CD894,
"")</f>
        <v/>
      </c>
      <c r="CD894" s="92">
        <f t="shared" si="41"/>
        <v>1500</v>
      </c>
    </row>
    <row r="895" spans="1:82" ht="94.2" thickBot="1" x14ac:dyDescent="0.6">
      <c r="A895" s="19" t="s">
        <v>2223</v>
      </c>
      <c r="B895" s="19" t="s">
        <v>2226</v>
      </c>
      <c r="C895" s="19" t="s">
        <v>2227</v>
      </c>
      <c r="D895" s="19" t="s">
        <v>53</v>
      </c>
      <c r="E895" s="21">
        <v>45169</v>
      </c>
      <c r="F895" s="21">
        <v>45169.52480324074</v>
      </c>
      <c r="G895" s="21">
        <v>45147</v>
      </c>
      <c r="H895" s="21">
        <v>45147</v>
      </c>
      <c r="I895" s="21">
        <v>45212</v>
      </c>
      <c r="J895" s="21">
        <v>45212</v>
      </c>
      <c r="K895" s="119" t="s">
        <v>4541</v>
      </c>
      <c r="L895" s="49">
        <v>2023091464</v>
      </c>
      <c r="M895" s="21">
        <v>45181</v>
      </c>
      <c r="N895" s="21">
        <v>45197</v>
      </c>
      <c r="O895" s="49" t="s">
        <v>1761</v>
      </c>
      <c r="P895" s="19" t="s">
        <v>72</v>
      </c>
      <c r="Q895" s="49" t="s">
        <v>55</v>
      </c>
      <c r="R895" s="49">
        <v>4600</v>
      </c>
      <c r="S895" s="25" t="s">
        <v>4542</v>
      </c>
      <c r="T895" s="25" t="s">
        <v>4542</v>
      </c>
      <c r="U895" s="19" t="e">
        <v>#NAME?</v>
      </c>
      <c r="V895" s="22"/>
      <c r="W895" s="22"/>
      <c r="X895" s="50">
        <v>0</v>
      </c>
      <c r="Y895" s="23">
        <v>7</v>
      </c>
      <c r="Z895" s="22">
        <v>0</v>
      </c>
      <c r="AA895" s="22">
        <v>0</v>
      </c>
      <c r="AB895" s="22">
        <v>0</v>
      </c>
      <c r="AC895" s="22">
        <v>0</v>
      </c>
      <c r="AD895" s="50">
        <v>0</v>
      </c>
      <c r="AE895" s="22">
        <v>0</v>
      </c>
      <c r="AF895" s="19" t="s">
        <v>58</v>
      </c>
      <c r="AG895" s="22">
        <v>0</v>
      </c>
      <c r="AH895" s="21">
        <v>45212</v>
      </c>
      <c r="AI895" s="19">
        <v>43</v>
      </c>
      <c r="AJ895" s="19">
        <v>0</v>
      </c>
      <c r="AK895" s="19">
        <v>65</v>
      </c>
      <c r="AL895" s="19" t="s">
        <v>15</v>
      </c>
      <c r="AM895" s="19" t="s">
        <v>4543</v>
      </c>
      <c r="AN895" s="19">
        <v>13</v>
      </c>
      <c r="AO895" s="22"/>
      <c r="AP895" s="19" t="s">
        <v>76</v>
      </c>
      <c r="AQ895" s="19" t="s">
        <v>76</v>
      </c>
      <c r="AR895" s="19" t="s">
        <v>60</v>
      </c>
      <c r="AS895" s="19" t="s">
        <v>55</v>
      </c>
      <c r="AT895" s="19" t="s">
        <v>61</v>
      </c>
      <c r="AU895" s="19" t="s">
        <v>179</v>
      </c>
      <c r="AV895" s="19" t="s">
        <v>63</v>
      </c>
      <c r="AW895" s="19" t="s">
        <v>63</v>
      </c>
      <c r="AX895" s="19" t="s">
        <v>63</v>
      </c>
      <c r="AY895" s="19" t="s">
        <v>64</v>
      </c>
      <c r="AZ895" s="19" t="s">
        <v>3822</v>
      </c>
      <c r="BA895" s="21">
        <v>45197</v>
      </c>
      <c r="BB895" s="19">
        <v>9</v>
      </c>
      <c r="BC895" s="19">
        <v>2023</v>
      </c>
      <c r="BD895" s="19" t="s">
        <v>63</v>
      </c>
      <c r="BE895" s="19" t="s">
        <v>63</v>
      </c>
      <c r="BF895" s="19" t="s">
        <v>63</v>
      </c>
      <c r="BG895" s="19" t="s">
        <v>64</v>
      </c>
      <c r="BH895" s="22" t="s">
        <v>4513</v>
      </c>
      <c r="BI895" s="22" t="s">
        <v>4513</v>
      </c>
      <c r="BJ895" s="22"/>
      <c r="BK895" s="22"/>
      <c r="BL895" s="19" t="s">
        <v>4513</v>
      </c>
      <c r="BM895" s="22" t="s">
        <v>4513</v>
      </c>
      <c r="BN895" s="22" t="s">
        <v>4513</v>
      </c>
      <c r="BO895" s="22"/>
      <c r="BP895" s="22"/>
      <c r="BQ895" s="19" t="s">
        <v>64</v>
      </c>
      <c r="BR895" s="22"/>
      <c r="BS895" s="22"/>
      <c r="BT895" s="19">
        <v>43</v>
      </c>
      <c r="BU895" s="22"/>
      <c r="BV895" s="19"/>
      <c r="BW895" s="19"/>
      <c r="BX895" s="19">
        <v>2023</v>
      </c>
      <c r="BY895" s="95" t="str">
        <f>IFERROR(
IF(OR(AZ895="anulado",AZ895="stand by"),CONCATENATE(AZ895,": ",AT895),
IF(OR(YEAR(BA895)=2022,YEAR(BA895)=2023),CONCATENATE("Se activó en ",YEAR(BA895)),
IF(AND(OR(AZ895="En proceso",AZ895="facturando"),AND(AV895="-",BA895="")),"Por revisar",
IF(BA895="",IF(AV895="NUEVAS",CONCATENATE("Estado: ",AZ895,", ",AV895),
IF(AX895=Meses!$A$3,"Por revisar",
IF(AT895="","Sin registro","En programación Frcst."))),"En programación")))),
"Error")</f>
        <v>Se activó en 2023</v>
      </c>
      <c r="BZ895" s="14" t="str">
        <f t="shared" si="39"/>
        <v/>
      </c>
      <c r="CA895" s="95" t="str">
        <f>IF(BY895="En programación Frcst.",VLOOKUP(AX895,Meses!$A$1:$H$14,3+HLOOKUP(Cronograma!AV895,Meses!$D$1:$G$2,2,FALSE),FALSE),
IF(BY895="En programación",BA895,""))</f>
        <v/>
      </c>
      <c r="CB895" s="95" t="str">
        <f t="shared" si="40"/>
        <v/>
      </c>
      <c r="CC895" s="91" t="str">
        <f>IFERROR(
(VLOOKUP(MONTH(CA895),Meses!$B$3:$C$14,2,FALSE)-DAY(CA895))/VLOOKUP(MONTH(CA895),Meses!$B$3:$C$14,2,FALSE)*CD895,
"")</f>
        <v/>
      </c>
      <c r="CD895" s="92">
        <f t="shared" si="41"/>
        <v>4600</v>
      </c>
    </row>
    <row r="896" spans="1:82" ht="47.4" thickBot="1" x14ac:dyDescent="0.6">
      <c r="A896" s="25" t="s">
        <v>2228</v>
      </c>
      <c r="B896" s="25" t="s">
        <v>2229</v>
      </c>
      <c r="C896" s="25" t="s">
        <v>2230</v>
      </c>
      <c r="D896" s="45" t="s">
        <v>936</v>
      </c>
      <c r="E896" s="26">
        <v>45169</v>
      </c>
      <c r="F896" s="26">
        <v>45189</v>
      </c>
      <c r="G896" s="26">
        <v>45212</v>
      </c>
      <c r="H896" s="26">
        <v>45222</v>
      </c>
      <c r="I896" s="22"/>
      <c r="J896" s="22"/>
      <c r="K896" s="22">
        <v>0</v>
      </c>
      <c r="L896" s="50"/>
      <c r="M896" s="22"/>
      <c r="N896" s="22"/>
      <c r="O896" s="19" t="s">
        <v>199</v>
      </c>
      <c r="P896" s="19" t="s">
        <v>199</v>
      </c>
      <c r="Q896" s="49" t="s">
        <v>55</v>
      </c>
      <c r="R896" s="49">
        <v>774</v>
      </c>
      <c r="S896" s="19" t="s">
        <v>145</v>
      </c>
      <c r="T896" s="19" t="s">
        <v>145</v>
      </c>
      <c r="U896" s="19" t="e">
        <v>#NAME?</v>
      </c>
      <c r="V896" s="22"/>
      <c r="W896" s="22"/>
      <c r="X896" s="50">
        <v>0</v>
      </c>
      <c r="Y896" s="23">
        <v>7</v>
      </c>
      <c r="Z896" s="22">
        <v>0</v>
      </c>
      <c r="AA896" s="22">
        <v>0</v>
      </c>
      <c r="AB896" s="22">
        <v>0</v>
      </c>
      <c r="AC896" s="22">
        <v>0</v>
      </c>
      <c r="AD896" s="50">
        <v>0</v>
      </c>
      <c r="AE896" s="22">
        <v>0</v>
      </c>
      <c r="AF896" s="19" t="s">
        <v>58</v>
      </c>
      <c r="AG896" s="22">
        <v>0</v>
      </c>
      <c r="AH896" s="22">
        <v>0</v>
      </c>
      <c r="AI896" s="19">
        <v>-45169</v>
      </c>
      <c r="AJ896" s="19">
        <v>10</v>
      </c>
      <c r="AK896" s="19">
        <v>-45222</v>
      </c>
      <c r="AL896" s="19" t="s">
        <v>15</v>
      </c>
      <c r="AM896" s="22">
        <v>0</v>
      </c>
      <c r="AN896" s="22" t="s">
        <v>4513</v>
      </c>
      <c r="AO896" s="22"/>
      <c r="AP896" s="19" t="s">
        <v>201</v>
      </c>
      <c r="AQ896" s="19" t="s">
        <v>140</v>
      </c>
      <c r="AR896" s="19" t="s">
        <v>60</v>
      </c>
      <c r="AS896" s="19" t="s">
        <v>55</v>
      </c>
      <c r="AT896" s="19" t="s">
        <v>937</v>
      </c>
      <c r="AU896" s="19" t="s">
        <v>132</v>
      </c>
      <c r="AV896" s="25" t="s">
        <v>679</v>
      </c>
      <c r="AW896" s="25" t="s">
        <v>3130</v>
      </c>
      <c r="AX896" s="25" t="s">
        <v>1557</v>
      </c>
      <c r="AY896" s="25" t="s">
        <v>55</v>
      </c>
      <c r="AZ896" s="25" t="s">
        <v>3830</v>
      </c>
      <c r="BA896" s="27">
        <v>0</v>
      </c>
      <c r="BB896" s="27"/>
      <c r="BC896" s="27"/>
      <c r="BD896" s="25" t="s">
        <v>2205</v>
      </c>
      <c r="BE896" s="19" t="s">
        <v>660</v>
      </c>
      <c r="BF896" s="19" t="s">
        <v>2204</v>
      </c>
      <c r="BG896" s="19" t="s">
        <v>55</v>
      </c>
      <c r="BH896" s="19" t="s">
        <v>4513</v>
      </c>
      <c r="BI896" s="22" t="s">
        <v>4513</v>
      </c>
      <c r="BJ896" s="22"/>
      <c r="BK896" s="22"/>
      <c r="BL896" s="19" t="s">
        <v>4513</v>
      </c>
      <c r="BM896" s="32" t="s">
        <v>4513</v>
      </c>
      <c r="BN896" s="22" t="s">
        <v>4513</v>
      </c>
      <c r="BO896" s="19" t="s">
        <v>3842</v>
      </c>
      <c r="BP896" s="22"/>
      <c r="BQ896" s="19" t="s">
        <v>64</v>
      </c>
      <c r="BR896" s="22"/>
      <c r="BS896" s="22"/>
      <c r="BT896" s="22"/>
      <c r="BU896" s="19">
        <v>153</v>
      </c>
      <c r="BV896" s="19" t="s">
        <v>4697</v>
      </c>
      <c r="BW896" s="19" t="s">
        <v>3858</v>
      </c>
      <c r="BX896" s="22"/>
      <c r="BY896" s="95" t="str">
        <f>IFERROR(
IF(OR(AZ896="anulado",AZ896="stand by"),CONCATENATE(AZ896,": ",AT896),
IF(OR(YEAR(BA896)=2022,YEAR(BA896)=2023),CONCATENATE("Se activó en ",YEAR(BA896)),
IF(AND(OR(AZ896="En proceso",AZ896="facturando"),AND(AV896="-",BA896="")),"Por revisar",
IF(BA896="",IF(AV896="NUEVAS",CONCATENATE("Estado: ",AZ896,", ",AV896),
IF(AX896=Meses!$A$3,"Por revisar",
IF(AT896="","Sin registro","En programación Frcst."))),"En programación")))),
"Error")</f>
        <v>En programación</v>
      </c>
      <c r="BZ896" s="14" t="str">
        <f t="shared" si="39"/>
        <v/>
      </c>
      <c r="CA896" s="95">
        <f>IF(BY896="En programación Frcst.",VLOOKUP(AX896,Meses!$A$1:$H$14,3+HLOOKUP(Cronograma!AV896,Meses!$D$1:$G$2,2,FALSE),FALSE),
IF(BY896="En programación",BA896,""))</f>
        <v>0</v>
      </c>
      <c r="CB896" s="95" t="str">
        <f t="shared" si="40"/>
        <v>1900/1</v>
      </c>
      <c r="CC896" s="91">
        <f>IFERROR(
(VLOOKUP(MONTH(CA896),Meses!$B$3:$C$14,2,FALSE)-DAY(CA896))/VLOOKUP(MONTH(CA896),Meses!$B$3:$C$14,2,FALSE)*CD896,
"")</f>
        <v>774</v>
      </c>
      <c r="CD896" s="92">
        <f t="shared" si="41"/>
        <v>774</v>
      </c>
    </row>
    <row r="897" spans="1:82" ht="47.4" thickBot="1" x14ac:dyDescent="0.6">
      <c r="A897" s="19" t="s">
        <v>2228</v>
      </c>
      <c r="B897" s="19" t="s">
        <v>2231</v>
      </c>
      <c r="C897" s="19" t="s">
        <v>2232</v>
      </c>
      <c r="D897" s="41" t="s">
        <v>936</v>
      </c>
      <c r="E897" s="21">
        <v>45169</v>
      </c>
      <c r="F897" s="21">
        <v>45189</v>
      </c>
      <c r="G897" s="21">
        <v>45212</v>
      </c>
      <c r="H897" s="21">
        <v>45222</v>
      </c>
      <c r="I897" s="22"/>
      <c r="J897" s="22"/>
      <c r="K897" s="22">
        <v>0</v>
      </c>
      <c r="L897" s="50"/>
      <c r="M897" s="22"/>
      <c r="N897" s="22"/>
      <c r="O897" s="19" t="s">
        <v>199</v>
      </c>
      <c r="P897" s="19" t="s">
        <v>199</v>
      </c>
      <c r="Q897" s="49" t="s">
        <v>55</v>
      </c>
      <c r="R897" s="49">
        <v>4080</v>
      </c>
      <c r="S897" s="25" t="s">
        <v>145</v>
      </c>
      <c r="T897" s="25" t="s">
        <v>145</v>
      </c>
      <c r="U897" s="25" t="e">
        <v>#NAME?</v>
      </c>
      <c r="V897" s="22"/>
      <c r="W897" s="22"/>
      <c r="X897" s="50">
        <v>0</v>
      </c>
      <c r="Y897" s="23">
        <v>7</v>
      </c>
      <c r="Z897" s="22">
        <v>0</v>
      </c>
      <c r="AA897" s="22">
        <v>0</v>
      </c>
      <c r="AB897" s="22">
        <v>0</v>
      </c>
      <c r="AC897" s="22">
        <v>0</v>
      </c>
      <c r="AD897" s="50">
        <v>0</v>
      </c>
      <c r="AE897" s="22">
        <v>0</v>
      </c>
      <c r="AF897" s="19" t="s">
        <v>58</v>
      </c>
      <c r="AG897" s="22">
        <v>0</v>
      </c>
      <c r="AH897" s="22">
        <v>0</v>
      </c>
      <c r="AI897" s="19">
        <v>-45169</v>
      </c>
      <c r="AJ897" s="19">
        <v>10</v>
      </c>
      <c r="AK897" s="19">
        <v>-45222</v>
      </c>
      <c r="AL897" s="19" t="s">
        <v>15</v>
      </c>
      <c r="AM897" s="22">
        <v>0</v>
      </c>
      <c r="AN897" s="22" t="s">
        <v>4513</v>
      </c>
      <c r="AO897" s="22"/>
      <c r="AP897" s="19" t="s">
        <v>201</v>
      </c>
      <c r="AQ897" s="19" t="s">
        <v>140</v>
      </c>
      <c r="AR897" s="19" t="s">
        <v>60</v>
      </c>
      <c r="AS897" s="19" t="s">
        <v>55</v>
      </c>
      <c r="AT897" s="19" t="s">
        <v>937</v>
      </c>
      <c r="AU897" s="19" t="s">
        <v>132</v>
      </c>
      <c r="AV897" s="19" t="s">
        <v>679</v>
      </c>
      <c r="AW897" s="19" t="s">
        <v>3130</v>
      </c>
      <c r="AX897" s="19" t="s">
        <v>1557</v>
      </c>
      <c r="AY897" s="19" t="s">
        <v>55</v>
      </c>
      <c r="AZ897" s="19" t="s">
        <v>3830</v>
      </c>
      <c r="BA897" s="22">
        <v>0</v>
      </c>
      <c r="BB897" s="22"/>
      <c r="BC897" s="22"/>
      <c r="BD897" s="19" t="s">
        <v>2205</v>
      </c>
      <c r="BE897" s="19" t="s">
        <v>660</v>
      </c>
      <c r="BF897" s="19" t="s">
        <v>2204</v>
      </c>
      <c r="BG897" s="19" t="s">
        <v>55</v>
      </c>
      <c r="BH897" s="19" t="s">
        <v>4513</v>
      </c>
      <c r="BI897" s="22" t="s">
        <v>4513</v>
      </c>
      <c r="BJ897" s="22"/>
      <c r="BK897" s="22"/>
      <c r="BL897" s="19" t="s">
        <v>4513</v>
      </c>
      <c r="BM897" s="32" t="s">
        <v>4513</v>
      </c>
      <c r="BN897" s="22" t="s">
        <v>4513</v>
      </c>
      <c r="BO897" s="19" t="s">
        <v>3842</v>
      </c>
      <c r="BP897" s="22"/>
      <c r="BQ897" s="19" t="s">
        <v>64</v>
      </c>
      <c r="BR897" s="22"/>
      <c r="BS897" s="22"/>
      <c r="BT897" s="22"/>
      <c r="BU897" s="19">
        <v>153</v>
      </c>
      <c r="BV897" s="19" t="s">
        <v>4697</v>
      </c>
      <c r="BW897" s="19" t="s">
        <v>3858</v>
      </c>
      <c r="BX897" s="22"/>
      <c r="BY897" s="95" t="str">
        <f>IFERROR(
IF(OR(AZ897="anulado",AZ897="stand by"),CONCATENATE(AZ897,": ",AT897),
IF(OR(YEAR(BA897)=2022,YEAR(BA897)=2023),CONCATENATE("Se activó en ",YEAR(BA897)),
IF(AND(OR(AZ897="En proceso",AZ897="facturando"),AND(AV897="-",BA897="")),"Por revisar",
IF(BA897="",IF(AV897="NUEVAS",CONCATENATE("Estado: ",AZ897,", ",AV897),
IF(AX897=Meses!$A$3,"Por revisar",
IF(AT897="","Sin registro","En programación Frcst."))),"En programación")))),
"Error")</f>
        <v>En programación</v>
      </c>
      <c r="BZ897" s="14" t="str">
        <f t="shared" si="39"/>
        <v/>
      </c>
      <c r="CA897" s="95">
        <f>IF(BY897="En programación Frcst.",VLOOKUP(AX897,Meses!$A$1:$H$14,3+HLOOKUP(Cronograma!AV897,Meses!$D$1:$G$2,2,FALSE),FALSE),
IF(BY897="En programación",BA897,""))</f>
        <v>0</v>
      </c>
      <c r="CB897" s="95" t="str">
        <f t="shared" si="40"/>
        <v>1900/1</v>
      </c>
      <c r="CC897" s="91">
        <f>IFERROR(
(VLOOKUP(MONTH(CA897),Meses!$B$3:$C$14,2,FALSE)-DAY(CA897))/VLOOKUP(MONTH(CA897),Meses!$B$3:$C$14,2,FALSE)*CD897,
"")</f>
        <v>4080</v>
      </c>
      <c r="CD897" s="92">
        <f t="shared" si="41"/>
        <v>4080</v>
      </c>
    </row>
    <row r="898" spans="1:82" ht="78.599999999999994" thickBot="1" x14ac:dyDescent="0.6">
      <c r="A898" s="25" t="s">
        <v>2233</v>
      </c>
      <c r="B898" s="25" t="s">
        <v>2234</v>
      </c>
      <c r="C898" s="25" t="s">
        <v>4638</v>
      </c>
      <c r="D898" s="25" t="s">
        <v>53</v>
      </c>
      <c r="E898" s="26">
        <v>45170</v>
      </c>
      <c r="F898" s="26">
        <v>45170.452523148153</v>
      </c>
      <c r="G898" s="26">
        <v>45147</v>
      </c>
      <c r="H898" s="26">
        <v>45147</v>
      </c>
      <c r="I898" s="21">
        <v>45211</v>
      </c>
      <c r="J898" s="21">
        <v>45211</v>
      </c>
      <c r="K898" s="119" t="s">
        <v>4541</v>
      </c>
      <c r="L898" s="49">
        <v>2023091465</v>
      </c>
      <c r="M898" s="21">
        <v>45181</v>
      </c>
      <c r="N898" s="21">
        <v>45197</v>
      </c>
      <c r="O898" s="49" t="s">
        <v>1761</v>
      </c>
      <c r="P898" s="19" t="s">
        <v>72</v>
      </c>
      <c r="Q898" s="49" t="s">
        <v>55</v>
      </c>
      <c r="R898" s="49">
        <v>2700</v>
      </c>
      <c r="S898" s="19" t="s">
        <v>4542</v>
      </c>
      <c r="T898" s="19" t="s">
        <v>4542</v>
      </c>
      <c r="U898" s="19" t="e">
        <v>#NAME?</v>
      </c>
      <c r="V898" s="22"/>
      <c r="W898" s="22"/>
      <c r="X898" s="23">
        <v>45170</v>
      </c>
      <c r="Y898" s="23">
        <v>45177</v>
      </c>
      <c r="Z898" s="23">
        <v>45170</v>
      </c>
      <c r="AA898" s="23">
        <v>45170</v>
      </c>
      <c r="AB898" s="22">
        <v>0</v>
      </c>
      <c r="AC898" s="22">
        <v>0</v>
      </c>
      <c r="AD898" s="22">
        <v>0</v>
      </c>
      <c r="AE898" s="22">
        <v>0</v>
      </c>
      <c r="AF898" s="19" t="s">
        <v>58</v>
      </c>
      <c r="AG898" s="19" t="s">
        <v>58</v>
      </c>
      <c r="AH898" s="22">
        <v>0</v>
      </c>
      <c r="AI898" s="37">
        <v>41</v>
      </c>
      <c r="AJ898" s="37">
        <v>0</v>
      </c>
      <c r="AK898" s="37">
        <v>64</v>
      </c>
      <c r="AL898" s="19" t="s">
        <v>15</v>
      </c>
      <c r="AM898" s="19" t="s">
        <v>4543</v>
      </c>
      <c r="AN898" s="37">
        <v>12</v>
      </c>
      <c r="AO898" s="22"/>
      <c r="AP898" s="19" t="s">
        <v>76</v>
      </c>
      <c r="AQ898" s="19" t="s">
        <v>76</v>
      </c>
      <c r="AR898" s="19" t="s">
        <v>60</v>
      </c>
      <c r="AS898" s="19" t="s">
        <v>55</v>
      </c>
      <c r="AT898" s="19" t="s">
        <v>61</v>
      </c>
      <c r="AU898" s="19" t="s">
        <v>179</v>
      </c>
      <c r="AV898" s="19" t="s">
        <v>63</v>
      </c>
      <c r="AW898" s="19" t="s">
        <v>63</v>
      </c>
      <c r="AX898" s="19" t="s">
        <v>63</v>
      </c>
      <c r="AY898" s="19" t="s">
        <v>64</v>
      </c>
      <c r="AZ898" s="19" t="s">
        <v>3822</v>
      </c>
      <c r="BA898" s="23">
        <v>45197</v>
      </c>
      <c r="BB898" s="37">
        <v>9</v>
      </c>
      <c r="BC898" s="37">
        <v>2023</v>
      </c>
      <c r="BD898" s="19" t="s">
        <v>63</v>
      </c>
      <c r="BE898" s="19" t="s">
        <v>63</v>
      </c>
      <c r="BF898" s="19" t="s">
        <v>63</v>
      </c>
      <c r="BG898" s="19" t="s">
        <v>64</v>
      </c>
      <c r="BH898" s="22" t="s">
        <v>4513</v>
      </c>
      <c r="BI898" s="22" t="s">
        <v>4513</v>
      </c>
      <c r="BJ898" s="22"/>
      <c r="BK898" s="22"/>
      <c r="BL898" s="37" t="s">
        <v>4513</v>
      </c>
      <c r="BM898" s="22" t="s">
        <v>4513</v>
      </c>
      <c r="BN898" s="22" t="s">
        <v>4513</v>
      </c>
      <c r="BO898" s="22"/>
      <c r="BP898" s="22"/>
      <c r="BQ898" s="19" t="s">
        <v>64</v>
      </c>
      <c r="BR898" s="22"/>
      <c r="BS898" s="22"/>
      <c r="BT898" s="37">
        <v>41</v>
      </c>
      <c r="BU898" s="22"/>
      <c r="BV898" s="19"/>
      <c r="BW898" s="19"/>
      <c r="BX898" s="37">
        <v>2023</v>
      </c>
      <c r="BY898" s="95" t="str">
        <f>IFERROR(
IF(OR(AZ898="anulado",AZ898="stand by"),CONCATENATE(AZ898,": ",AT898),
IF(OR(YEAR(BA898)=2022,YEAR(BA898)=2023),CONCATENATE("Se activó en ",YEAR(BA898)),
IF(AND(OR(AZ898="En proceso",AZ898="facturando"),AND(AV898="-",BA898="")),"Por revisar",
IF(BA898="",IF(AV898="NUEVAS",CONCATENATE("Estado: ",AZ898,", ",AV898),
IF(AX898=Meses!$A$3,"Por revisar",
IF(AT898="","Sin registro","En programación Frcst."))),"En programación")))),
"Error")</f>
        <v>Se activó en 2023</v>
      </c>
      <c r="BZ898" s="14" t="str">
        <f t="shared" si="39"/>
        <v/>
      </c>
      <c r="CA898" s="95" t="str">
        <f>IF(BY898="En programación Frcst.",VLOOKUP(AX898,Meses!$A$1:$H$14,3+HLOOKUP(Cronograma!AV898,Meses!$D$1:$G$2,2,FALSE),FALSE),
IF(BY898="En programación",BA898,""))</f>
        <v/>
      </c>
      <c r="CB898" s="95" t="str">
        <f t="shared" si="40"/>
        <v/>
      </c>
      <c r="CC898" s="91" t="str">
        <f>IFERROR(
(VLOOKUP(MONTH(CA898),Meses!$B$3:$C$14,2,FALSE)-DAY(CA898))/VLOOKUP(MONTH(CA898),Meses!$B$3:$C$14,2,FALSE)*CD898,
"")</f>
        <v/>
      </c>
      <c r="CD898" s="92">
        <f t="shared" si="41"/>
        <v>2700</v>
      </c>
    </row>
    <row r="899" spans="1:82" ht="125.4" thickBot="1" x14ac:dyDescent="0.6">
      <c r="A899" s="19" t="s">
        <v>2235</v>
      </c>
      <c r="B899" s="19" t="s">
        <v>2236</v>
      </c>
      <c r="C899" s="19" t="s">
        <v>2237</v>
      </c>
      <c r="D899" s="19" t="s">
        <v>53</v>
      </c>
      <c r="E899" s="21">
        <v>45170</v>
      </c>
      <c r="F899" s="21">
        <v>45170.495104166657</v>
      </c>
      <c r="G899" s="21">
        <v>45245</v>
      </c>
      <c r="H899" s="21">
        <v>45257</v>
      </c>
      <c r="I899" s="21">
        <v>45315</v>
      </c>
      <c r="J899" s="21">
        <v>45315</v>
      </c>
      <c r="K899" s="119" t="s">
        <v>4615</v>
      </c>
      <c r="L899" s="49">
        <v>2024010910</v>
      </c>
      <c r="M899" s="21">
        <v>45297</v>
      </c>
      <c r="N899" s="21">
        <v>45309</v>
      </c>
      <c r="O899" s="19" t="s">
        <v>54</v>
      </c>
      <c r="P899" s="19" t="s">
        <v>54</v>
      </c>
      <c r="Q899" s="49" t="s">
        <v>55</v>
      </c>
      <c r="R899" s="49">
        <v>32082</v>
      </c>
      <c r="S899" s="25" t="s">
        <v>145</v>
      </c>
      <c r="T899" s="25" t="s">
        <v>145</v>
      </c>
      <c r="U899" s="25" t="e">
        <v>#NAME?</v>
      </c>
      <c r="V899" s="22"/>
      <c r="W899" s="22"/>
      <c r="X899" s="23">
        <v>45170</v>
      </c>
      <c r="Y899" s="23">
        <v>45177</v>
      </c>
      <c r="Z899" s="23">
        <v>45170</v>
      </c>
      <c r="AA899" s="23">
        <v>45170</v>
      </c>
      <c r="AB899" s="27">
        <v>0</v>
      </c>
      <c r="AC899" s="27">
        <v>0</v>
      </c>
      <c r="AD899" s="27">
        <v>0</v>
      </c>
      <c r="AE899" s="27">
        <v>0</v>
      </c>
      <c r="AF899" s="25" t="s">
        <v>58</v>
      </c>
      <c r="AG899" s="25" t="s">
        <v>58</v>
      </c>
      <c r="AH899" s="27">
        <v>0</v>
      </c>
      <c r="AI899" s="37">
        <v>145</v>
      </c>
      <c r="AJ899" s="37">
        <v>12</v>
      </c>
      <c r="AK899" s="37">
        <v>58</v>
      </c>
      <c r="AL899" s="25" t="s">
        <v>15</v>
      </c>
      <c r="AM899" s="25" t="s">
        <v>4616</v>
      </c>
      <c r="AN899" s="37">
        <v>24</v>
      </c>
      <c r="AO899" s="27"/>
      <c r="AP899" s="25" t="s">
        <v>399</v>
      </c>
      <c r="AQ899" s="25" t="s">
        <v>399</v>
      </c>
      <c r="AR899" s="25" t="s">
        <v>389</v>
      </c>
      <c r="AS899" s="25" t="s">
        <v>55</v>
      </c>
      <c r="AT899" s="25" t="s">
        <v>61</v>
      </c>
      <c r="AU899" s="25" t="s">
        <v>62</v>
      </c>
      <c r="AV899" s="25" t="s">
        <v>651</v>
      </c>
      <c r="AW899" s="25" t="s">
        <v>652</v>
      </c>
      <c r="AX899" s="25" t="s">
        <v>653</v>
      </c>
      <c r="AY899" s="25" t="s">
        <v>55</v>
      </c>
      <c r="AZ899" s="25" t="s">
        <v>3822</v>
      </c>
      <c r="BA899" s="23">
        <v>45309</v>
      </c>
      <c r="BB899" s="37">
        <v>1</v>
      </c>
      <c r="BC899" s="37">
        <v>2024</v>
      </c>
      <c r="BD899" s="25" t="s">
        <v>653</v>
      </c>
      <c r="BE899" s="25" t="s">
        <v>679</v>
      </c>
      <c r="BF899" s="25" t="s">
        <v>680</v>
      </c>
      <c r="BG899" s="25" t="s">
        <v>55</v>
      </c>
      <c r="BH899" s="25" t="s">
        <v>4513</v>
      </c>
      <c r="BI899" s="60" t="s">
        <v>4513</v>
      </c>
      <c r="BJ899" s="37" t="e">
        <v>#VALUE!</v>
      </c>
      <c r="BK899" s="56" t="e">
        <v>#VALUE!</v>
      </c>
      <c r="BL899" s="37" t="s">
        <v>4513</v>
      </c>
      <c r="BM899" s="36" t="s">
        <v>4513</v>
      </c>
      <c r="BN899" s="27" t="s">
        <v>4513</v>
      </c>
      <c r="BO899" s="25" t="s">
        <v>3883</v>
      </c>
      <c r="BP899" s="27"/>
      <c r="BQ899" s="25" t="s">
        <v>64</v>
      </c>
      <c r="BR899" s="27"/>
      <c r="BS899" s="27"/>
      <c r="BT899" s="27"/>
      <c r="BU899" s="37">
        <v>152</v>
      </c>
      <c r="BV899" s="25"/>
      <c r="BW899" s="25" t="s">
        <v>3823</v>
      </c>
      <c r="BX899" s="27"/>
      <c r="BY899" s="95" t="str">
        <f>IFERROR(
IF(OR(AZ899="anulado",AZ899="stand by"),CONCATENATE(AZ899,": ",AT899),
IF(OR(YEAR(BA899)=2022,YEAR(BA899)=2023),CONCATENATE("Se activó en ",YEAR(BA899)),
IF(AND(OR(AZ899="En proceso",AZ899="facturando"),AND(AV899="-",BA899="")),"Por revisar",
IF(BA899="",IF(AV899="NUEVAS",CONCATENATE("Estado: ",AZ899,", ",AV899),
IF(AX899=Meses!$A$3,"Por revisar",
IF(AT899="","Sin registro","En programación Frcst."))),"En programación")))),
"Error")</f>
        <v>En programación</v>
      </c>
      <c r="BZ899" s="14" t="str">
        <f t="shared" ref="BZ899:BZ962" si="42">IF(BY899="Por revisar",CONCATENATE("programación de act. ",AY899,", estado: ",AZ899,", Comercializador: ",O899,", Etapa: ",AT899),"")</f>
        <v/>
      </c>
      <c r="CA899" s="95">
        <f>IF(BY899="En programación Frcst.",VLOOKUP(AX899,Meses!$A$1:$H$14,3+HLOOKUP(Cronograma!AV899,Meses!$D$1:$G$2,2,FALSE),FALSE),
IF(BY899="En programación",BA899,""))</f>
        <v>45309</v>
      </c>
      <c r="CB899" s="95" t="str">
        <f t="shared" ref="CB899:CB962" si="43">IFERROR(CONCATENATE(YEAR(CA899),"/",MONTH(CA899)),"")</f>
        <v>2024/1</v>
      </c>
      <c r="CC899" s="91">
        <f>IFERROR(
(VLOOKUP(MONTH(CA899),Meses!$B$3:$C$14,2,FALSE)-DAY(CA899))/VLOOKUP(MONTH(CA899),Meses!$B$3:$C$14,2,FALSE)*CD899,
"")</f>
        <v>13453.741935483871</v>
      </c>
      <c r="CD899" s="92">
        <f t="shared" ref="CD899:CD962" si="44">R899</f>
        <v>32082</v>
      </c>
    </row>
    <row r="900" spans="1:82" ht="31.8" thickBot="1" x14ac:dyDescent="0.6">
      <c r="A900" s="25" t="s">
        <v>2238</v>
      </c>
      <c r="B900" s="25" t="s">
        <v>2239</v>
      </c>
      <c r="C900" s="25" t="s">
        <v>2240</v>
      </c>
      <c r="D900" s="25" t="s">
        <v>936</v>
      </c>
      <c r="E900" s="26">
        <v>45173</v>
      </c>
      <c r="F900" s="26">
        <v>45173.940960648149</v>
      </c>
      <c r="G900" s="26">
        <v>45194</v>
      </c>
      <c r="H900" s="26">
        <v>45201</v>
      </c>
      <c r="I900" s="22"/>
      <c r="J900" s="22"/>
      <c r="K900" s="22">
        <v>0</v>
      </c>
      <c r="L900" s="50"/>
      <c r="M900" s="22"/>
      <c r="N900" s="22"/>
      <c r="O900" s="19" t="s">
        <v>199</v>
      </c>
      <c r="P900" s="19" t="s">
        <v>199</v>
      </c>
      <c r="Q900" s="49" t="s">
        <v>55</v>
      </c>
      <c r="R900" s="49">
        <v>3827</v>
      </c>
      <c r="S900" s="25" t="s">
        <v>145</v>
      </c>
      <c r="T900" s="25" t="s">
        <v>145</v>
      </c>
      <c r="U900" s="19" t="e">
        <v>#NAME?</v>
      </c>
      <c r="V900" s="22"/>
      <c r="W900" s="22"/>
      <c r="X900" s="23">
        <v>45173</v>
      </c>
      <c r="Y900" s="23">
        <v>45180</v>
      </c>
      <c r="Z900" s="23">
        <v>45173</v>
      </c>
      <c r="AA900" s="23">
        <v>45173</v>
      </c>
      <c r="AB900" s="22">
        <v>0</v>
      </c>
      <c r="AC900" s="22">
        <v>0</v>
      </c>
      <c r="AD900" s="22">
        <v>0</v>
      </c>
      <c r="AE900" s="22">
        <v>0</v>
      </c>
      <c r="AF900" s="19" t="s">
        <v>58</v>
      </c>
      <c r="AG900" s="19" t="s">
        <v>58</v>
      </c>
      <c r="AH900" s="22">
        <v>0</v>
      </c>
      <c r="AI900" s="37">
        <v>-45173</v>
      </c>
      <c r="AJ900" s="37">
        <v>7</v>
      </c>
      <c r="AK900" s="37">
        <v>-45201</v>
      </c>
      <c r="AL900" s="19" t="s">
        <v>15</v>
      </c>
      <c r="AM900" s="22">
        <v>0</v>
      </c>
      <c r="AN900" s="22" t="s">
        <v>4513</v>
      </c>
      <c r="AO900" s="22"/>
      <c r="AP900" s="19" t="s">
        <v>201</v>
      </c>
      <c r="AQ900" s="19" t="s">
        <v>140</v>
      </c>
      <c r="AR900" s="19" t="s">
        <v>60</v>
      </c>
      <c r="AS900" s="19" t="s">
        <v>55</v>
      </c>
      <c r="AT900" s="19" t="s">
        <v>937</v>
      </c>
      <c r="AU900" s="19" t="s">
        <v>132</v>
      </c>
      <c r="AV900" s="19" t="s">
        <v>679</v>
      </c>
      <c r="AW900" s="19" t="s">
        <v>3130</v>
      </c>
      <c r="AX900" s="19" t="s">
        <v>1557</v>
      </c>
      <c r="AY900" s="19" t="s">
        <v>55</v>
      </c>
      <c r="AZ900" s="19" t="s">
        <v>3830</v>
      </c>
      <c r="BA900" s="22">
        <v>0</v>
      </c>
      <c r="BB900" s="22"/>
      <c r="BC900" s="22"/>
      <c r="BD900" s="19" t="s">
        <v>2205</v>
      </c>
      <c r="BE900" s="19" t="s">
        <v>660</v>
      </c>
      <c r="BF900" s="19" t="s">
        <v>2204</v>
      </c>
      <c r="BG900" s="19" t="s">
        <v>55</v>
      </c>
      <c r="BH900" s="19" t="s">
        <v>4513</v>
      </c>
      <c r="BI900" s="22" t="s">
        <v>4513</v>
      </c>
      <c r="BJ900" s="22"/>
      <c r="BK900" s="22"/>
      <c r="BL900" s="37" t="s">
        <v>4513</v>
      </c>
      <c r="BM900" s="32" t="s">
        <v>4513</v>
      </c>
      <c r="BN900" s="57" t="s">
        <v>4513</v>
      </c>
      <c r="BO900" s="19" t="s">
        <v>3842</v>
      </c>
      <c r="BP900" s="19" t="s">
        <v>3897</v>
      </c>
      <c r="BQ900" s="19" t="s">
        <v>55</v>
      </c>
      <c r="BR900" s="24" t="s">
        <v>3898</v>
      </c>
      <c r="BS900" s="22"/>
      <c r="BT900" s="22"/>
      <c r="BU900" s="37">
        <v>149</v>
      </c>
      <c r="BV900" s="19" t="s">
        <v>4695</v>
      </c>
      <c r="BW900" s="19" t="s">
        <v>3869</v>
      </c>
      <c r="BX900" s="22"/>
      <c r="BY900" s="95" t="str">
        <f>IFERROR(
IF(OR(AZ900="anulado",AZ900="stand by"),CONCATENATE(AZ900,": ",AT900),
IF(OR(YEAR(BA900)=2022,YEAR(BA900)=2023),CONCATENATE("Se activó en ",YEAR(BA900)),
IF(AND(OR(AZ900="En proceso",AZ900="facturando"),AND(AV900="-",BA900="")),"Por revisar",
IF(BA900="",IF(AV900="NUEVAS",CONCATENATE("Estado: ",AZ900,", ",AV900),
IF(AX900=Meses!$A$3,"Por revisar",
IF(AT900="","Sin registro","En programación Frcst."))),"En programación")))),
"Error")</f>
        <v>En programación</v>
      </c>
      <c r="BZ900" s="14" t="str">
        <f t="shared" si="42"/>
        <v/>
      </c>
      <c r="CA900" s="95">
        <f>IF(BY900="En programación Frcst.",VLOOKUP(AX900,Meses!$A$1:$H$14,3+HLOOKUP(Cronograma!AV900,Meses!$D$1:$G$2,2,FALSE),FALSE),
IF(BY900="En programación",BA900,""))</f>
        <v>0</v>
      </c>
      <c r="CB900" s="95" t="str">
        <f t="shared" si="43"/>
        <v>1900/1</v>
      </c>
      <c r="CC900" s="91">
        <f>IFERROR(
(VLOOKUP(MONTH(CA900),Meses!$B$3:$C$14,2,FALSE)-DAY(CA900))/VLOOKUP(MONTH(CA900),Meses!$B$3:$C$14,2,FALSE)*CD900,
"")</f>
        <v>3827</v>
      </c>
      <c r="CD900" s="92">
        <f t="shared" si="44"/>
        <v>3827</v>
      </c>
    </row>
    <row r="901" spans="1:82" ht="63" thickBot="1" x14ac:dyDescent="0.6">
      <c r="A901" s="19" t="s">
        <v>2241</v>
      </c>
      <c r="B901" s="19" t="s">
        <v>2242</v>
      </c>
      <c r="C901" s="19" t="s">
        <v>2243</v>
      </c>
      <c r="D901" s="19" t="s">
        <v>936</v>
      </c>
      <c r="E901" s="21">
        <v>45173</v>
      </c>
      <c r="F901" s="21">
        <v>45209</v>
      </c>
      <c r="G901" s="21">
        <v>45209</v>
      </c>
      <c r="H901" s="21">
        <v>45212</v>
      </c>
      <c r="I901" s="22"/>
      <c r="J901" s="22"/>
      <c r="K901" s="22">
        <v>0</v>
      </c>
      <c r="L901" s="50"/>
      <c r="M901" s="22"/>
      <c r="N901" s="22"/>
      <c r="O901" s="19" t="s">
        <v>199</v>
      </c>
      <c r="P901" s="19" t="s">
        <v>199</v>
      </c>
      <c r="Q901" s="49" t="s">
        <v>55</v>
      </c>
      <c r="R901" s="49">
        <v>8467</v>
      </c>
      <c r="S901" s="25" t="s">
        <v>145</v>
      </c>
      <c r="T901" s="25" t="s">
        <v>145</v>
      </c>
      <c r="U901" s="19" t="e">
        <v>#NAME?</v>
      </c>
      <c r="V901" s="22"/>
      <c r="W901" s="22"/>
      <c r="X901" s="23">
        <v>45173</v>
      </c>
      <c r="Y901" s="23">
        <v>45180</v>
      </c>
      <c r="Z901" s="23">
        <v>45173</v>
      </c>
      <c r="AA901" s="23">
        <v>45173</v>
      </c>
      <c r="AB901" s="27">
        <v>0</v>
      </c>
      <c r="AC901" s="27">
        <v>0</v>
      </c>
      <c r="AD901" s="27">
        <v>0</v>
      </c>
      <c r="AE901" s="27">
        <v>0</v>
      </c>
      <c r="AF901" s="25" t="s">
        <v>58</v>
      </c>
      <c r="AG901" s="25" t="s">
        <v>58</v>
      </c>
      <c r="AH901" s="27">
        <v>0</v>
      </c>
      <c r="AI901" s="37">
        <v>-45173</v>
      </c>
      <c r="AJ901" s="37">
        <v>3</v>
      </c>
      <c r="AK901" s="37">
        <v>-45212</v>
      </c>
      <c r="AL901" s="25" t="s">
        <v>15</v>
      </c>
      <c r="AM901" s="27">
        <v>0</v>
      </c>
      <c r="AN901" s="27" t="s">
        <v>4513</v>
      </c>
      <c r="AO901" s="27"/>
      <c r="AP901" s="25" t="s">
        <v>201</v>
      </c>
      <c r="AQ901" s="25" t="s">
        <v>140</v>
      </c>
      <c r="AR901" s="25" t="s">
        <v>60</v>
      </c>
      <c r="AS901" s="25" t="s">
        <v>55</v>
      </c>
      <c r="AT901" s="25" t="s">
        <v>937</v>
      </c>
      <c r="AU901" s="25" t="s">
        <v>132</v>
      </c>
      <c r="AV901" s="25" t="s">
        <v>651</v>
      </c>
      <c r="AW901" s="25" t="s">
        <v>2222</v>
      </c>
      <c r="AX901" s="25" t="s">
        <v>1557</v>
      </c>
      <c r="AY901" s="25" t="s">
        <v>55</v>
      </c>
      <c r="AZ901" s="25" t="s">
        <v>3830</v>
      </c>
      <c r="BA901" s="27">
        <v>0</v>
      </c>
      <c r="BB901" s="27"/>
      <c r="BC901" s="27"/>
      <c r="BD901" s="25" t="s">
        <v>653</v>
      </c>
      <c r="BE901" s="25" t="s">
        <v>679</v>
      </c>
      <c r="BF901" s="25" t="s">
        <v>680</v>
      </c>
      <c r="BG901" s="25" t="s">
        <v>55</v>
      </c>
      <c r="BH901" s="25" t="s">
        <v>4513</v>
      </c>
      <c r="BI901" s="27" t="s">
        <v>4513</v>
      </c>
      <c r="BJ901" s="27"/>
      <c r="BK901" s="27"/>
      <c r="BL901" s="37" t="s">
        <v>4513</v>
      </c>
      <c r="BM901" s="36" t="s">
        <v>4513</v>
      </c>
      <c r="BN901" s="27" t="s">
        <v>4513</v>
      </c>
      <c r="BO901" s="25" t="s">
        <v>3899</v>
      </c>
      <c r="BP901" s="27"/>
      <c r="BQ901" s="25" t="s">
        <v>64</v>
      </c>
      <c r="BR901" s="27"/>
      <c r="BS901" s="27"/>
      <c r="BT901" s="27"/>
      <c r="BU901" s="37">
        <v>149</v>
      </c>
      <c r="BV901" s="25" t="s">
        <v>4697</v>
      </c>
      <c r="BW901" s="25" t="s">
        <v>3858</v>
      </c>
      <c r="BX901" s="27"/>
      <c r="BY901" s="95" t="str">
        <f>IFERROR(
IF(OR(AZ901="anulado",AZ901="stand by"),CONCATENATE(AZ901,": ",AT901),
IF(OR(YEAR(BA901)=2022,YEAR(BA901)=2023),CONCATENATE("Se activó en ",YEAR(BA901)),
IF(AND(OR(AZ901="En proceso",AZ901="facturando"),AND(AV901="-",BA901="")),"Por revisar",
IF(BA901="",IF(AV901="NUEVAS",CONCATENATE("Estado: ",AZ901,", ",AV901),
IF(AX901=Meses!$A$3,"Por revisar",
IF(AT901="","Sin registro","En programación Frcst."))),"En programación")))),
"Error")</f>
        <v>En programación</v>
      </c>
      <c r="BZ901" s="14" t="str">
        <f t="shared" si="42"/>
        <v/>
      </c>
      <c r="CA901" s="95">
        <f>IF(BY901="En programación Frcst.",VLOOKUP(AX901,Meses!$A$1:$H$14,3+HLOOKUP(Cronograma!AV901,Meses!$D$1:$G$2,2,FALSE),FALSE),
IF(BY901="En programación",BA901,""))</f>
        <v>0</v>
      </c>
      <c r="CB901" s="95" t="str">
        <f t="shared" si="43"/>
        <v>1900/1</v>
      </c>
      <c r="CC901" s="91">
        <f>IFERROR(
(VLOOKUP(MONTH(CA901),Meses!$B$3:$C$14,2,FALSE)-DAY(CA901))/VLOOKUP(MONTH(CA901),Meses!$B$3:$C$14,2,FALSE)*CD901,
"")</f>
        <v>8467</v>
      </c>
      <c r="CD901" s="92">
        <f t="shared" si="44"/>
        <v>8467</v>
      </c>
    </row>
    <row r="902" spans="1:82" ht="63" thickBot="1" x14ac:dyDescent="0.6">
      <c r="A902" s="25" t="s">
        <v>2244</v>
      </c>
      <c r="B902" s="25" t="s">
        <v>2245</v>
      </c>
      <c r="C902" s="25" t="s">
        <v>2246</v>
      </c>
      <c r="D902" s="45" t="s">
        <v>2072</v>
      </c>
      <c r="E902" s="26">
        <v>45174</v>
      </c>
      <c r="F902" s="26">
        <v>45209</v>
      </c>
      <c r="G902" s="27"/>
      <c r="H902" s="27"/>
      <c r="I902" s="22"/>
      <c r="J902" s="22"/>
      <c r="K902" s="22">
        <v>0</v>
      </c>
      <c r="L902" s="50"/>
      <c r="M902" s="22"/>
      <c r="N902" s="22"/>
      <c r="O902" s="19" t="s">
        <v>199</v>
      </c>
      <c r="P902" s="19" t="s">
        <v>199</v>
      </c>
      <c r="Q902" s="49" t="s">
        <v>55</v>
      </c>
      <c r="R902" s="49">
        <v>2680</v>
      </c>
      <c r="S902" s="25" t="s">
        <v>145</v>
      </c>
      <c r="T902" s="25" t="s">
        <v>145</v>
      </c>
      <c r="U902" s="51" t="e">
        <v>#NAME?</v>
      </c>
      <c r="V902" s="22"/>
      <c r="W902" s="22"/>
      <c r="X902" s="23">
        <v>45174</v>
      </c>
      <c r="Y902" s="23">
        <v>45181</v>
      </c>
      <c r="Z902" s="23">
        <v>45174</v>
      </c>
      <c r="AA902" s="23">
        <v>45174</v>
      </c>
      <c r="AB902" s="22">
        <v>0</v>
      </c>
      <c r="AC902" s="22">
        <v>0</v>
      </c>
      <c r="AD902" s="22">
        <v>0</v>
      </c>
      <c r="AE902" s="22">
        <v>0</v>
      </c>
      <c r="AF902" s="19" t="s">
        <v>58</v>
      </c>
      <c r="AG902" s="19" t="s">
        <v>58</v>
      </c>
      <c r="AH902" s="22">
        <v>0</v>
      </c>
      <c r="AI902" s="37">
        <v>-45174</v>
      </c>
      <c r="AJ902" s="37">
        <v>0</v>
      </c>
      <c r="AK902" s="37">
        <v>0</v>
      </c>
      <c r="AL902" s="19" t="s">
        <v>15</v>
      </c>
      <c r="AM902" s="22">
        <v>0</v>
      </c>
      <c r="AN902" s="22" t="s">
        <v>4513</v>
      </c>
      <c r="AO902" s="22"/>
      <c r="AP902" s="19" t="s">
        <v>201</v>
      </c>
      <c r="AQ902" s="19" t="s">
        <v>140</v>
      </c>
      <c r="AR902" s="19" t="s">
        <v>60</v>
      </c>
      <c r="AS902" s="19" t="s">
        <v>55</v>
      </c>
      <c r="AT902" s="19" t="s">
        <v>2073</v>
      </c>
      <c r="AU902" s="19" t="s">
        <v>132</v>
      </c>
      <c r="AV902" s="19" t="s">
        <v>651</v>
      </c>
      <c r="AW902" s="19" t="s">
        <v>2222</v>
      </c>
      <c r="AX902" s="19" t="s">
        <v>1557</v>
      </c>
      <c r="AY902" s="19" t="s">
        <v>55</v>
      </c>
      <c r="AZ902" s="19" t="s">
        <v>3830</v>
      </c>
      <c r="BA902" s="22">
        <v>0</v>
      </c>
      <c r="BB902" s="22"/>
      <c r="BC902" s="22"/>
      <c r="BD902" s="19" t="s">
        <v>653</v>
      </c>
      <c r="BE902" s="19" t="s">
        <v>679</v>
      </c>
      <c r="BF902" s="19" t="s">
        <v>680</v>
      </c>
      <c r="BG902" s="19" t="s">
        <v>55</v>
      </c>
      <c r="BH902" s="19" t="s">
        <v>4513</v>
      </c>
      <c r="BI902" s="22" t="s">
        <v>4513</v>
      </c>
      <c r="BJ902" s="22"/>
      <c r="BK902" s="22"/>
      <c r="BL902" s="37" t="s">
        <v>4513</v>
      </c>
      <c r="BM902" s="32" t="s">
        <v>4513</v>
      </c>
      <c r="BN902" s="22" t="s">
        <v>4513</v>
      </c>
      <c r="BO902" s="22"/>
      <c r="BP902" s="19" t="s">
        <v>3897</v>
      </c>
      <c r="BQ902" s="19" t="s">
        <v>55</v>
      </c>
      <c r="BR902" s="24" t="s">
        <v>3898</v>
      </c>
      <c r="BS902" s="22"/>
      <c r="BT902" s="22"/>
      <c r="BU902" s="37">
        <v>148</v>
      </c>
      <c r="BV902" s="19" t="s">
        <v>4695</v>
      </c>
      <c r="BW902" s="19" t="s">
        <v>3869</v>
      </c>
      <c r="BX902" s="22"/>
      <c r="BY902" s="95" t="str">
        <f>IFERROR(
IF(OR(AZ902="anulado",AZ902="stand by"),CONCATENATE(AZ902,": ",AT902),
IF(OR(YEAR(BA902)=2022,YEAR(BA902)=2023),CONCATENATE("Se activó en ",YEAR(BA902)),
IF(AND(OR(AZ902="En proceso",AZ902="facturando"),AND(AV902="-",BA902="")),"Por revisar",
IF(BA902="",IF(AV902="NUEVAS",CONCATENATE("Estado: ",AZ902,", ",AV902),
IF(AX902=Meses!$A$3,"Por revisar",
IF(AT902="","Sin registro","En programación Frcst."))),"En programación")))),
"Error")</f>
        <v>En programación</v>
      </c>
      <c r="BZ902" s="14" t="str">
        <f t="shared" si="42"/>
        <v/>
      </c>
      <c r="CA902" s="95">
        <f>IF(BY902="En programación Frcst.",VLOOKUP(AX902,Meses!$A$1:$H$14,3+HLOOKUP(Cronograma!AV902,Meses!$D$1:$G$2,2,FALSE),FALSE),
IF(BY902="En programación",BA902,""))</f>
        <v>0</v>
      </c>
      <c r="CB902" s="95" t="str">
        <f t="shared" si="43"/>
        <v>1900/1</v>
      </c>
      <c r="CC902" s="91">
        <f>IFERROR(
(VLOOKUP(MONTH(CA902),Meses!$B$3:$C$14,2,FALSE)-DAY(CA902))/VLOOKUP(MONTH(CA902),Meses!$B$3:$C$14,2,FALSE)*CD902,
"")</f>
        <v>2680</v>
      </c>
      <c r="CD902" s="92">
        <f t="shared" si="44"/>
        <v>2680</v>
      </c>
    </row>
    <row r="903" spans="1:82" ht="47.4" thickBot="1" x14ac:dyDescent="0.6">
      <c r="A903" s="19" t="s">
        <v>2247</v>
      </c>
      <c r="B903" s="19" t="s">
        <v>2248</v>
      </c>
      <c r="C903" s="19" t="s">
        <v>2249</v>
      </c>
      <c r="D903" s="19" t="s">
        <v>144</v>
      </c>
      <c r="E903" s="21">
        <v>45174</v>
      </c>
      <c r="F903" s="21">
        <v>45208</v>
      </c>
      <c r="G903" s="22"/>
      <c r="H903" s="22"/>
      <c r="I903" s="22"/>
      <c r="J903" s="22"/>
      <c r="K903" s="22">
        <v>0</v>
      </c>
      <c r="L903" s="50"/>
      <c r="M903" s="22"/>
      <c r="N903" s="22"/>
      <c r="O903" s="19" t="s">
        <v>199</v>
      </c>
      <c r="P903" s="19" t="s">
        <v>199</v>
      </c>
      <c r="Q903" s="49" t="s">
        <v>55</v>
      </c>
      <c r="R903" s="49">
        <v>2130</v>
      </c>
      <c r="S903" s="25" t="s">
        <v>145</v>
      </c>
      <c r="T903" s="25" t="s">
        <v>145</v>
      </c>
      <c r="U903" s="51" t="e">
        <v>#NAME?</v>
      </c>
      <c r="V903" s="22"/>
      <c r="W903" s="22"/>
      <c r="X903" s="23">
        <v>45174</v>
      </c>
      <c r="Y903" s="23">
        <v>45181</v>
      </c>
      <c r="Z903" s="23">
        <v>45174</v>
      </c>
      <c r="AA903" s="23">
        <v>45174</v>
      </c>
      <c r="AB903" s="27">
        <v>0</v>
      </c>
      <c r="AC903" s="27">
        <v>0</v>
      </c>
      <c r="AD903" s="27">
        <v>0</v>
      </c>
      <c r="AE903" s="27">
        <v>0</v>
      </c>
      <c r="AF903" s="25" t="s">
        <v>58</v>
      </c>
      <c r="AG903" s="25" t="s">
        <v>58</v>
      </c>
      <c r="AH903" s="27">
        <v>0</v>
      </c>
      <c r="AI903" s="37">
        <v>-45174</v>
      </c>
      <c r="AJ903" s="37">
        <v>0</v>
      </c>
      <c r="AK903" s="37">
        <v>0</v>
      </c>
      <c r="AL903" s="25" t="s">
        <v>15</v>
      </c>
      <c r="AM903" s="27">
        <v>0</v>
      </c>
      <c r="AN903" s="27" t="s">
        <v>4513</v>
      </c>
      <c r="AO903" s="27"/>
      <c r="AP903" s="25" t="s">
        <v>201</v>
      </c>
      <c r="AQ903" s="25" t="s">
        <v>140</v>
      </c>
      <c r="AR903" s="25" t="s">
        <v>60</v>
      </c>
      <c r="AS903" s="25" t="s">
        <v>55</v>
      </c>
      <c r="AT903" s="25" t="s">
        <v>146</v>
      </c>
      <c r="AU903" s="25" t="s">
        <v>132</v>
      </c>
      <c r="AV903" s="25" t="s">
        <v>63</v>
      </c>
      <c r="AW903" s="25" t="s">
        <v>63</v>
      </c>
      <c r="AX903" s="25" t="s">
        <v>63</v>
      </c>
      <c r="AY903" s="25" t="s">
        <v>64</v>
      </c>
      <c r="AZ903" s="25" t="s">
        <v>3825</v>
      </c>
      <c r="BA903" s="27">
        <v>0</v>
      </c>
      <c r="BB903" s="27"/>
      <c r="BC903" s="27"/>
      <c r="BD903" s="25" t="s">
        <v>1557</v>
      </c>
      <c r="BE903" s="25" t="s">
        <v>651</v>
      </c>
      <c r="BF903" s="25" t="s">
        <v>2222</v>
      </c>
      <c r="BG903" s="25" t="s">
        <v>55</v>
      </c>
      <c r="BH903" s="25" t="s">
        <v>4513</v>
      </c>
      <c r="BI903" s="27" t="s">
        <v>4513</v>
      </c>
      <c r="BJ903" s="27"/>
      <c r="BK903" s="27"/>
      <c r="BL903" s="37" t="s">
        <v>4513</v>
      </c>
      <c r="BM903" s="36" t="s">
        <v>4513</v>
      </c>
      <c r="BN903" s="27" t="s">
        <v>4513</v>
      </c>
      <c r="BO903" s="27"/>
      <c r="BP903" s="58" t="s">
        <v>3900</v>
      </c>
      <c r="BQ903" s="25" t="s">
        <v>55</v>
      </c>
      <c r="BR903" s="28" t="s">
        <v>3898</v>
      </c>
      <c r="BS903" s="27"/>
      <c r="BT903" s="27"/>
      <c r="BU903" s="37">
        <v>148</v>
      </c>
      <c r="BV903" s="25"/>
      <c r="BW903" s="25" t="s">
        <v>3823</v>
      </c>
      <c r="BX903" s="27"/>
      <c r="BY903" s="95" t="str">
        <f>IFERROR(
IF(OR(AZ903="anulado",AZ903="stand by"),CONCATENATE(AZ903,": ",AT903),
IF(OR(YEAR(BA903)=2022,YEAR(BA903)=2023),CONCATENATE("Se activó en ",YEAR(BA903)),
IF(AND(OR(AZ903="En proceso",AZ903="facturando"),AND(AV903="-",BA903="")),"Por revisar",
IF(BA903="",IF(AV903="NUEVAS",CONCATENATE("Estado: ",AZ903,", ",AV903),
IF(AX903=Meses!$A$3,"Por revisar",
IF(AT903="","Sin registro","En programación Frcst."))),"En programación")))),
"Error")</f>
        <v>stand by: Devolver Sales</v>
      </c>
      <c r="BZ903" s="14" t="str">
        <f t="shared" si="42"/>
        <v/>
      </c>
      <c r="CA903" s="95" t="str">
        <f>IF(BY903="En programación Frcst.",VLOOKUP(AX903,Meses!$A$1:$H$14,3+HLOOKUP(Cronograma!AV903,Meses!$D$1:$G$2,2,FALSE),FALSE),
IF(BY903="En programación",BA903,""))</f>
        <v/>
      </c>
      <c r="CB903" s="95" t="str">
        <f t="shared" si="43"/>
        <v/>
      </c>
      <c r="CC903" s="91" t="str">
        <f>IFERROR(
(VLOOKUP(MONTH(CA903),Meses!$B$3:$C$14,2,FALSE)-DAY(CA903))/VLOOKUP(MONTH(CA903),Meses!$B$3:$C$14,2,FALSE)*CD903,
"")</f>
        <v/>
      </c>
      <c r="CD903" s="92">
        <f t="shared" si="44"/>
        <v>2130</v>
      </c>
    </row>
    <row r="904" spans="1:82" ht="47.4" thickBot="1" x14ac:dyDescent="0.6">
      <c r="A904" s="25" t="s">
        <v>2250</v>
      </c>
      <c r="B904" s="25" t="s">
        <v>2251</v>
      </c>
      <c r="C904" s="25" t="s">
        <v>2252</v>
      </c>
      <c r="D904" s="25" t="s">
        <v>351</v>
      </c>
      <c r="E904" s="26">
        <v>45174</v>
      </c>
      <c r="F904" s="26">
        <v>45197</v>
      </c>
      <c r="G904" s="26">
        <v>45197</v>
      </c>
      <c r="H904" s="26">
        <v>45203</v>
      </c>
      <c r="I904" s="22">
        <v>45319</v>
      </c>
      <c r="J904" s="22">
        <v>45319</v>
      </c>
      <c r="K904" s="22" t="s">
        <v>4615</v>
      </c>
      <c r="L904" s="50"/>
      <c r="M904" s="22"/>
      <c r="N904" s="22"/>
      <c r="O904" s="19" t="s">
        <v>135</v>
      </c>
      <c r="P904" s="19" t="s">
        <v>135</v>
      </c>
      <c r="Q904" s="49" t="s">
        <v>55</v>
      </c>
      <c r="R904" s="49">
        <v>7360</v>
      </c>
      <c r="S904" s="25" t="s">
        <v>145</v>
      </c>
      <c r="T904" s="25" t="s">
        <v>145</v>
      </c>
      <c r="U904" s="19" t="e">
        <v>#NAME?</v>
      </c>
      <c r="V904" s="19" t="s">
        <v>136</v>
      </c>
      <c r="W904" s="19" t="s">
        <v>137</v>
      </c>
      <c r="X904" s="23">
        <v>45174</v>
      </c>
      <c r="Y904" s="23">
        <v>45181</v>
      </c>
      <c r="Z904" s="23">
        <v>45174</v>
      </c>
      <c r="AA904" s="23">
        <v>45174</v>
      </c>
      <c r="AB904" s="23">
        <v>45178</v>
      </c>
      <c r="AC904" s="23">
        <v>45181</v>
      </c>
      <c r="AD904" s="23">
        <v>45182</v>
      </c>
      <c r="AE904" s="23">
        <v>45188</v>
      </c>
      <c r="AF904" s="19" t="s">
        <v>58</v>
      </c>
      <c r="AG904" s="19" t="s">
        <v>58</v>
      </c>
      <c r="AH904" s="59">
        <v>45192</v>
      </c>
      <c r="AI904" s="37">
        <v>145</v>
      </c>
      <c r="AJ904" s="37">
        <v>6</v>
      </c>
      <c r="AK904" s="37">
        <v>116</v>
      </c>
      <c r="AL904" s="19" t="s">
        <v>15</v>
      </c>
      <c r="AM904" s="22" t="s">
        <v>4616</v>
      </c>
      <c r="AN904" s="22">
        <v>28</v>
      </c>
      <c r="AO904" s="22"/>
      <c r="AP904" s="19" t="s">
        <v>139</v>
      </c>
      <c r="AQ904" s="19" t="s">
        <v>140</v>
      </c>
      <c r="AR904" s="19" t="s">
        <v>60</v>
      </c>
      <c r="AS904" s="19" t="s">
        <v>55</v>
      </c>
      <c r="AT904" s="19" t="s">
        <v>353</v>
      </c>
      <c r="AU904" s="19" t="s">
        <v>132</v>
      </c>
      <c r="AV904" s="19" t="s">
        <v>651</v>
      </c>
      <c r="AW904" s="19" t="s">
        <v>2222</v>
      </c>
      <c r="AX904" s="19" t="s">
        <v>1557</v>
      </c>
      <c r="AY904" s="19" t="s">
        <v>55</v>
      </c>
      <c r="AZ904" s="19" t="s">
        <v>3830</v>
      </c>
      <c r="BA904" s="22">
        <v>0</v>
      </c>
      <c r="BB904" s="22"/>
      <c r="BC904" s="22"/>
      <c r="BD904" s="19" t="s">
        <v>653</v>
      </c>
      <c r="BE904" s="19" t="s">
        <v>354</v>
      </c>
      <c r="BF904" s="19" t="s">
        <v>1165</v>
      </c>
      <c r="BG904" s="19" t="s">
        <v>55</v>
      </c>
      <c r="BH904" s="19" t="s">
        <v>4513</v>
      </c>
      <c r="BI904" s="71" t="s">
        <v>4513</v>
      </c>
      <c r="BJ904" s="37" t="e">
        <v>#VALUE!</v>
      </c>
      <c r="BK904" s="56" t="e">
        <v>#VALUE!</v>
      </c>
      <c r="BL904" s="37" t="s">
        <v>4513</v>
      </c>
      <c r="BM904" s="32" t="s">
        <v>4513</v>
      </c>
      <c r="BN904" s="22" t="s">
        <v>4513</v>
      </c>
      <c r="BO904" s="22"/>
      <c r="BP904" s="22"/>
      <c r="BQ904" s="19" t="s">
        <v>64</v>
      </c>
      <c r="BR904" s="22"/>
      <c r="BS904" s="19" t="s">
        <v>3824</v>
      </c>
      <c r="BT904" s="37" t="e">
        <v>#VALUE!</v>
      </c>
      <c r="BU904" s="37">
        <v>148</v>
      </c>
      <c r="BV904" s="19" t="s">
        <v>4695</v>
      </c>
      <c r="BW904" s="19" t="s">
        <v>3869</v>
      </c>
      <c r="BX904" s="22"/>
      <c r="BY904" s="95" t="str">
        <f>IFERROR(
IF(OR(AZ904="anulado",AZ904="stand by"),CONCATENATE(AZ904,": ",AT904),
IF(OR(YEAR(BA904)=2022,YEAR(BA904)=2023),CONCATENATE("Se activó en ",YEAR(BA904)),
IF(AND(OR(AZ904="En proceso",AZ904="facturando"),AND(AV904="-",BA904="")),"Por revisar",
IF(BA904="",IF(AV904="NUEVAS",CONCATENATE("Estado: ",AZ904,", ",AV904),
IF(AX904=Meses!$A$3,"Por revisar",
IF(AT904="","Sin registro","En programación Frcst."))),"En programación")))),
"Error")</f>
        <v>En programación</v>
      </c>
      <c r="BZ904" s="14" t="str">
        <f t="shared" si="42"/>
        <v/>
      </c>
      <c r="CA904" s="95">
        <f>IF(BY904="En programación Frcst.",VLOOKUP(AX904,Meses!$A$1:$H$14,3+HLOOKUP(Cronograma!AV904,Meses!$D$1:$G$2,2,FALSE),FALSE),
IF(BY904="En programación",BA904,""))</f>
        <v>0</v>
      </c>
      <c r="CB904" s="95" t="str">
        <f t="shared" si="43"/>
        <v>1900/1</v>
      </c>
      <c r="CC904" s="91">
        <f>IFERROR(
(VLOOKUP(MONTH(CA904),Meses!$B$3:$C$14,2,FALSE)-DAY(CA904))/VLOOKUP(MONTH(CA904),Meses!$B$3:$C$14,2,FALSE)*CD904,
"")</f>
        <v>7360</v>
      </c>
      <c r="CD904" s="92">
        <f t="shared" si="44"/>
        <v>7360</v>
      </c>
    </row>
    <row r="905" spans="1:82" ht="78.599999999999994" thickBot="1" x14ac:dyDescent="0.6">
      <c r="A905" s="19" t="s">
        <v>2253</v>
      </c>
      <c r="B905" s="19" t="s">
        <v>2254</v>
      </c>
      <c r="C905" s="19" t="s">
        <v>2255</v>
      </c>
      <c r="D905" s="19" t="s">
        <v>53</v>
      </c>
      <c r="E905" s="21">
        <v>45175</v>
      </c>
      <c r="F905" s="21">
        <v>45175.377013888887</v>
      </c>
      <c r="G905" s="21">
        <v>45208</v>
      </c>
      <c r="H905" s="21">
        <v>45218</v>
      </c>
      <c r="I905" s="21">
        <v>45289</v>
      </c>
      <c r="J905" s="21">
        <v>45289</v>
      </c>
      <c r="K905" s="119" t="s">
        <v>4599</v>
      </c>
      <c r="L905" s="49">
        <v>2023122412</v>
      </c>
      <c r="M905" s="21">
        <v>45278</v>
      </c>
      <c r="N905" s="21">
        <v>45295</v>
      </c>
      <c r="O905" s="19" t="s">
        <v>1384</v>
      </c>
      <c r="P905" s="19" t="s">
        <v>54</v>
      </c>
      <c r="Q905" s="49" t="s">
        <v>55</v>
      </c>
      <c r="R905" s="49">
        <v>3848</v>
      </c>
      <c r="S905" s="25" t="s">
        <v>4632</v>
      </c>
      <c r="T905" s="25" t="s">
        <v>4632</v>
      </c>
      <c r="U905" s="19" t="e">
        <v>#NAME?</v>
      </c>
      <c r="V905" s="22"/>
      <c r="W905" s="22"/>
      <c r="X905" s="23">
        <v>45175</v>
      </c>
      <c r="Y905" s="23">
        <v>45182</v>
      </c>
      <c r="Z905" s="23">
        <v>45175</v>
      </c>
      <c r="AA905" s="23">
        <v>45175</v>
      </c>
      <c r="AB905" s="27">
        <v>0</v>
      </c>
      <c r="AC905" s="27">
        <v>0</v>
      </c>
      <c r="AD905" s="27">
        <v>0</v>
      </c>
      <c r="AE905" s="27">
        <v>0</v>
      </c>
      <c r="AF905" s="25" t="s">
        <v>58</v>
      </c>
      <c r="AG905" s="25" t="s">
        <v>58</v>
      </c>
      <c r="AH905" s="27">
        <v>0</v>
      </c>
      <c r="AI905" s="23">
        <v>114</v>
      </c>
      <c r="AJ905" s="37">
        <v>10</v>
      </c>
      <c r="AK905" s="37">
        <v>71</v>
      </c>
      <c r="AL905" s="25" t="s">
        <v>15</v>
      </c>
      <c r="AM905" s="25" t="s">
        <v>4601</v>
      </c>
      <c r="AN905" s="37">
        <v>29</v>
      </c>
      <c r="AO905" s="27"/>
      <c r="AP905" s="25" t="s">
        <v>82</v>
      </c>
      <c r="AQ905" s="25" t="s">
        <v>82</v>
      </c>
      <c r="AR905" s="25" t="s">
        <v>60</v>
      </c>
      <c r="AS905" s="25" t="s">
        <v>55</v>
      </c>
      <c r="AT905" s="25" t="s">
        <v>61</v>
      </c>
      <c r="AU905" s="25" t="s">
        <v>179</v>
      </c>
      <c r="AV905" s="25" t="s">
        <v>679</v>
      </c>
      <c r="AW905" s="25" t="s">
        <v>1913</v>
      </c>
      <c r="AX905" s="25" t="s">
        <v>356</v>
      </c>
      <c r="AY905" s="25" t="s">
        <v>55</v>
      </c>
      <c r="AZ905" s="25" t="s">
        <v>3822</v>
      </c>
      <c r="BA905" s="23">
        <v>45295</v>
      </c>
      <c r="BB905" s="37">
        <v>1</v>
      </c>
      <c r="BC905" s="37">
        <v>2024</v>
      </c>
      <c r="BD905" s="25" t="s">
        <v>356</v>
      </c>
      <c r="BE905" s="25" t="s">
        <v>679</v>
      </c>
      <c r="BF905" s="25" t="s">
        <v>1913</v>
      </c>
      <c r="BG905" s="25" t="s">
        <v>55</v>
      </c>
      <c r="BH905" s="25" t="s">
        <v>4513</v>
      </c>
      <c r="BI905" s="60" t="s">
        <v>4513</v>
      </c>
      <c r="BJ905" s="37" t="e">
        <v>#VALUE!</v>
      </c>
      <c r="BK905" s="56" t="e">
        <v>#VALUE!</v>
      </c>
      <c r="BL905" s="37" t="s">
        <v>4513</v>
      </c>
      <c r="BM905" s="36" t="s">
        <v>4513</v>
      </c>
      <c r="BN905" s="27" t="s">
        <v>4513</v>
      </c>
      <c r="BO905" s="25" t="s">
        <v>3863</v>
      </c>
      <c r="BP905" s="27"/>
      <c r="BQ905" s="25" t="s">
        <v>64</v>
      </c>
      <c r="BR905" s="27"/>
      <c r="BS905" s="25" t="s">
        <v>3824</v>
      </c>
      <c r="BT905" s="37">
        <v>114</v>
      </c>
      <c r="BU905" s="27"/>
      <c r="BV905" s="25"/>
      <c r="BW905" s="25" t="s">
        <v>3823</v>
      </c>
      <c r="BX905" s="37">
        <v>2023</v>
      </c>
      <c r="BY905" s="95" t="str">
        <f>IFERROR(
IF(OR(AZ905="anulado",AZ905="stand by"),CONCATENATE(AZ905,": ",AT905),
IF(OR(YEAR(BA905)=2022,YEAR(BA905)=2023),CONCATENATE("Se activó en ",YEAR(BA905)),
IF(AND(OR(AZ905="En proceso",AZ905="facturando"),AND(AV905="-",BA905="")),"Por revisar",
IF(BA905="",IF(AV905="NUEVAS",CONCATENATE("Estado: ",AZ905,", ",AV905),
IF(AX905=Meses!$A$3,"Por revisar",
IF(AT905="","Sin registro","En programación Frcst."))),"En programación")))),
"Error")</f>
        <v>En programación</v>
      </c>
      <c r="BZ905" s="14" t="str">
        <f t="shared" si="42"/>
        <v/>
      </c>
      <c r="CA905" s="95">
        <f>IF(BY905="En programación Frcst.",VLOOKUP(AX905,Meses!$A$1:$H$14,3+HLOOKUP(Cronograma!AV905,Meses!$D$1:$G$2,2,FALSE),FALSE),
IF(BY905="En programación",BA905,""))</f>
        <v>45295</v>
      </c>
      <c r="CB905" s="95" t="str">
        <f t="shared" si="43"/>
        <v>2024/1</v>
      </c>
      <c r="CC905" s="91">
        <f>IFERROR(
(VLOOKUP(MONTH(CA905),Meses!$B$3:$C$14,2,FALSE)-DAY(CA905))/VLOOKUP(MONTH(CA905),Meses!$B$3:$C$14,2,FALSE)*CD905,
"")</f>
        <v>3351.483870967742</v>
      </c>
      <c r="CD905" s="92">
        <f t="shared" si="44"/>
        <v>3848</v>
      </c>
    </row>
    <row r="906" spans="1:82" ht="78.599999999999994" thickBot="1" x14ac:dyDescent="0.6">
      <c r="A906" s="25" t="s">
        <v>2253</v>
      </c>
      <c r="B906" s="25" t="s">
        <v>2256</v>
      </c>
      <c r="C906" s="25" t="s">
        <v>2255</v>
      </c>
      <c r="D906" s="25" t="s">
        <v>53</v>
      </c>
      <c r="E906" s="26">
        <v>45175</v>
      </c>
      <c r="F906" s="26">
        <v>45175.377013888887</v>
      </c>
      <c r="G906" s="26">
        <v>45208</v>
      </c>
      <c r="H906" s="26">
        <v>45218</v>
      </c>
      <c r="I906" s="21">
        <v>45289</v>
      </c>
      <c r="J906" s="21">
        <v>45289</v>
      </c>
      <c r="K906" s="119" t="s">
        <v>4599</v>
      </c>
      <c r="L906" s="49">
        <v>2023122411</v>
      </c>
      <c r="M906" s="21">
        <v>45278</v>
      </c>
      <c r="N906" s="21">
        <v>45295</v>
      </c>
      <c r="O906" s="19" t="s">
        <v>1384</v>
      </c>
      <c r="P906" s="19" t="s">
        <v>54</v>
      </c>
      <c r="Q906" s="49" t="s">
        <v>55</v>
      </c>
      <c r="R906" s="49">
        <v>25160</v>
      </c>
      <c r="S906" s="25" t="s">
        <v>4632</v>
      </c>
      <c r="T906" s="25" t="s">
        <v>4632</v>
      </c>
      <c r="U906" s="19" t="e">
        <v>#NAME?</v>
      </c>
      <c r="V906" s="22"/>
      <c r="W906" s="22"/>
      <c r="X906" s="23">
        <v>45175</v>
      </c>
      <c r="Y906" s="23">
        <v>45182</v>
      </c>
      <c r="Z906" s="23">
        <v>45175</v>
      </c>
      <c r="AA906" s="23">
        <v>45175</v>
      </c>
      <c r="AB906" s="22">
        <v>0</v>
      </c>
      <c r="AC906" s="22">
        <v>0</v>
      </c>
      <c r="AD906" s="22">
        <v>0</v>
      </c>
      <c r="AE906" s="22">
        <v>0</v>
      </c>
      <c r="AF906" s="19" t="s">
        <v>58</v>
      </c>
      <c r="AG906" s="19" t="s">
        <v>58</v>
      </c>
      <c r="AH906" s="22">
        <v>0</v>
      </c>
      <c r="AI906" s="23">
        <v>114</v>
      </c>
      <c r="AJ906" s="37">
        <v>10</v>
      </c>
      <c r="AK906" s="37">
        <v>71</v>
      </c>
      <c r="AL906" s="19" t="s">
        <v>15</v>
      </c>
      <c r="AM906" s="19" t="s">
        <v>4601</v>
      </c>
      <c r="AN906" s="37">
        <v>29</v>
      </c>
      <c r="AO906" s="22"/>
      <c r="AP906" s="19" t="s">
        <v>82</v>
      </c>
      <c r="AQ906" s="19" t="s">
        <v>82</v>
      </c>
      <c r="AR906" s="19" t="s">
        <v>237</v>
      </c>
      <c r="AS906" s="19" t="s">
        <v>55</v>
      </c>
      <c r="AT906" s="19" t="s">
        <v>61</v>
      </c>
      <c r="AU906" s="19" t="s">
        <v>179</v>
      </c>
      <c r="AV906" s="19" t="s">
        <v>679</v>
      </c>
      <c r="AW906" s="19" t="s">
        <v>1913</v>
      </c>
      <c r="AX906" s="19" t="s">
        <v>356</v>
      </c>
      <c r="AY906" s="19" t="s">
        <v>55</v>
      </c>
      <c r="AZ906" s="19" t="s">
        <v>3822</v>
      </c>
      <c r="BA906" s="23">
        <v>45295</v>
      </c>
      <c r="BB906" s="37">
        <v>1</v>
      </c>
      <c r="BC906" s="37">
        <v>2024</v>
      </c>
      <c r="BD906" s="19" t="s">
        <v>356</v>
      </c>
      <c r="BE906" s="19" t="s">
        <v>679</v>
      </c>
      <c r="BF906" s="19" t="s">
        <v>1913</v>
      </c>
      <c r="BG906" s="19" t="s">
        <v>55</v>
      </c>
      <c r="BH906" s="19" t="s">
        <v>4513</v>
      </c>
      <c r="BI906" s="60" t="s">
        <v>4513</v>
      </c>
      <c r="BJ906" s="37" t="e">
        <v>#VALUE!</v>
      </c>
      <c r="BK906" s="56" t="e">
        <v>#VALUE!</v>
      </c>
      <c r="BL906" s="37" t="s">
        <v>4513</v>
      </c>
      <c r="BM906" s="32" t="s">
        <v>4513</v>
      </c>
      <c r="BN906" s="22" t="s">
        <v>4513</v>
      </c>
      <c r="BO906" s="19" t="s">
        <v>3863</v>
      </c>
      <c r="BP906" s="22"/>
      <c r="BQ906" s="19" t="s">
        <v>64</v>
      </c>
      <c r="BR906" s="22"/>
      <c r="BS906" s="19" t="s">
        <v>3824</v>
      </c>
      <c r="BT906" s="37">
        <v>114</v>
      </c>
      <c r="BU906" s="22"/>
      <c r="BV906" s="19"/>
      <c r="BW906" s="19" t="s">
        <v>3823</v>
      </c>
      <c r="BX906" s="37">
        <v>2023</v>
      </c>
      <c r="BY906" s="95" t="str">
        <f>IFERROR(
IF(OR(AZ906="anulado",AZ906="stand by"),CONCATENATE(AZ906,": ",AT906),
IF(OR(YEAR(BA906)=2022,YEAR(BA906)=2023),CONCATENATE("Se activó en ",YEAR(BA906)),
IF(AND(OR(AZ906="En proceso",AZ906="facturando"),AND(AV906="-",BA906="")),"Por revisar",
IF(BA906="",IF(AV906="NUEVAS",CONCATENATE("Estado: ",AZ906,", ",AV906),
IF(AX906=Meses!$A$3,"Por revisar",
IF(AT906="","Sin registro","En programación Frcst."))),"En programación")))),
"Error")</f>
        <v>En programación</v>
      </c>
      <c r="BZ906" s="14" t="str">
        <f t="shared" si="42"/>
        <v/>
      </c>
      <c r="CA906" s="95">
        <f>IF(BY906="En programación Frcst.",VLOOKUP(AX906,Meses!$A$1:$H$14,3+HLOOKUP(Cronograma!AV906,Meses!$D$1:$G$2,2,FALSE),FALSE),
IF(BY906="En programación",BA906,""))</f>
        <v>45295</v>
      </c>
      <c r="CB906" s="95" t="str">
        <f t="shared" si="43"/>
        <v>2024/1</v>
      </c>
      <c r="CC906" s="91">
        <f>IFERROR(
(VLOOKUP(MONTH(CA906),Meses!$B$3:$C$14,2,FALSE)-DAY(CA906))/VLOOKUP(MONTH(CA906),Meses!$B$3:$C$14,2,FALSE)*CD906,
"")</f>
        <v>21913.548387096773</v>
      </c>
      <c r="CD906" s="92">
        <f t="shared" si="44"/>
        <v>25160</v>
      </c>
    </row>
    <row r="907" spans="1:82" ht="78.599999999999994" thickBot="1" x14ac:dyDescent="0.6">
      <c r="A907" s="19" t="s">
        <v>2253</v>
      </c>
      <c r="B907" s="19" t="s">
        <v>2257</v>
      </c>
      <c r="C907" s="19" t="s">
        <v>2255</v>
      </c>
      <c r="D907" s="19" t="s">
        <v>53</v>
      </c>
      <c r="E907" s="21">
        <v>45175</v>
      </c>
      <c r="F907" s="21">
        <v>45175.377013888887</v>
      </c>
      <c r="G907" s="21">
        <v>45208</v>
      </c>
      <c r="H907" s="21">
        <v>45218</v>
      </c>
      <c r="I907" s="21">
        <v>45289</v>
      </c>
      <c r="J907" s="21">
        <v>45289</v>
      </c>
      <c r="K907" s="119" t="s">
        <v>4599</v>
      </c>
      <c r="L907" s="49">
        <v>2023122410</v>
      </c>
      <c r="M907" s="21">
        <v>45278</v>
      </c>
      <c r="N907" s="21">
        <v>45295</v>
      </c>
      <c r="O907" s="19" t="s">
        <v>1384</v>
      </c>
      <c r="P907" s="19" t="s">
        <v>54</v>
      </c>
      <c r="Q907" s="49" t="s">
        <v>55</v>
      </c>
      <c r="R907" s="49">
        <v>5359</v>
      </c>
      <c r="S907" s="25" t="s">
        <v>4632</v>
      </c>
      <c r="T907" s="25" t="s">
        <v>4632</v>
      </c>
      <c r="U907" s="19" t="e">
        <v>#NAME?</v>
      </c>
      <c r="V907" s="22"/>
      <c r="W907" s="22"/>
      <c r="X907" s="23">
        <v>45175</v>
      </c>
      <c r="Y907" s="23">
        <v>45182</v>
      </c>
      <c r="Z907" s="23">
        <v>45175</v>
      </c>
      <c r="AA907" s="23">
        <v>45175</v>
      </c>
      <c r="AB907" s="27">
        <v>0</v>
      </c>
      <c r="AC907" s="27">
        <v>0</v>
      </c>
      <c r="AD907" s="27">
        <v>0</v>
      </c>
      <c r="AE907" s="27">
        <v>0</v>
      </c>
      <c r="AF907" s="25" t="s">
        <v>58</v>
      </c>
      <c r="AG907" s="25" t="s">
        <v>58</v>
      </c>
      <c r="AH907" s="27">
        <v>0</v>
      </c>
      <c r="AI907" s="23">
        <v>114</v>
      </c>
      <c r="AJ907" s="37">
        <v>10</v>
      </c>
      <c r="AK907" s="37">
        <v>71</v>
      </c>
      <c r="AL907" s="25" t="s">
        <v>15</v>
      </c>
      <c r="AM907" s="25" t="s">
        <v>4601</v>
      </c>
      <c r="AN907" s="37">
        <v>29</v>
      </c>
      <c r="AO907" s="27"/>
      <c r="AP907" s="25" t="s">
        <v>82</v>
      </c>
      <c r="AQ907" s="25" t="s">
        <v>82</v>
      </c>
      <c r="AR907" s="25" t="s">
        <v>60</v>
      </c>
      <c r="AS907" s="25" t="s">
        <v>55</v>
      </c>
      <c r="AT907" s="25" t="s">
        <v>61</v>
      </c>
      <c r="AU907" s="25" t="s">
        <v>179</v>
      </c>
      <c r="AV907" s="25" t="s">
        <v>679</v>
      </c>
      <c r="AW907" s="25" t="s">
        <v>1913</v>
      </c>
      <c r="AX907" s="25" t="s">
        <v>356</v>
      </c>
      <c r="AY907" s="25" t="s">
        <v>55</v>
      </c>
      <c r="AZ907" s="25" t="s">
        <v>3822</v>
      </c>
      <c r="BA907" s="23">
        <v>45295</v>
      </c>
      <c r="BB907" s="37">
        <v>1</v>
      </c>
      <c r="BC907" s="37">
        <v>2024</v>
      </c>
      <c r="BD907" s="25" t="s">
        <v>356</v>
      </c>
      <c r="BE907" s="25" t="s">
        <v>679</v>
      </c>
      <c r="BF907" s="25" t="s">
        <v>1913</v>
      </c>
      <c r="BG907" s="25" t="s">
        <v>55</v>
      </c>
      <c r="BH907" s="25" t="s">
        <v>4513</v>
      </c>
      <c r="BI907" s="60" t="s">
        <v>4513</v>
      </c>
      <c r="BJ907" s="37" t="e">
        <v>#VALUE!</v>
      </c>
      <c r="BK907" s="56" t="e">
        <v>#VALUE!</v>
      </c>
      <c r="BL907" s="37" t="s">
        <v>4513</v>
      </c>
      <c r="BM907" s="36" t="s">
        <v>4513</v>
      </c>
      <c r="BN907" s="27" t="s">
        <v>4513</v>
      </c>
      <c r="BO907" s="25" t="s">
        <v>3863</v>
      </c>
      <c r="BP907" s="27"/>
      <c r="BQ907" s="25" t="s">
        <v>64</v>
      </c>
      <c r="BR907" s="27"/>
      <c r="BS907" s="25" t="s">
        <v>3824</v>
      </c>
      <c r="BT907" s="37">
        <v>114</v>
      </c>
      <c r="BU907" s="27"/>
      <c r="BV907" s="25"/>
      <c r="BW907" s="25" t="s">
        <v>3823</v>
      </c>
      <c r="BX907" s="37">
        <v>2023</v>
      </c>
      <c r="BY907" s="95" t="str">
        <f>IFERROR(
IF(OR(AZ907="anulado",AZ907="stand by"),CONCATENATE(AZ907,": ",AT907),
IF(OR(YEAR(BA907)=2022,YEAR(BA907)=2023),CONCATENATE("Se activó en ",YEAR(BA907)),
IF(AND(OR(AZ907="En proceso",AZ907="facturando"),AND(AV907="-",BA907="")),"Por revisar",
IF(BA907="",IF(AV907="NUEVAS",CONCATENATE("Estado: ",AZ907,", ",AV907),
IF(AX907=Meses!$A$3,"Por revisar",
IF(AT907="","Sin registro","En programación Frcst."))),"En programación")))),
"Error")</f>
        <v>En programación</v>
      </c>
      <c r="BZ907" s="14" t="str">
        <f t="shared" si="42"/>
        <v/>
      </c>
      <c r="CA907" s="95">
        <f>IF(BY907="En programación Frcst.",VLOOKUP(AX907,Meses!$A$1:$H$14,3+HLOOKUP(Cronograma!AV907,Meses!$D$1:$G$2,2,FALSE),FALSE),
IF(BY907="En programación",BA907,""))</f>
        <v>45295</v>
      </c>
      <c r="CB907" s="95" t="str">
        <f t="shared" si="43"/>
        <v>2024/1</v>
      </c>
      <c r="CC907" s="91">
        <f>IFERROR(
(VLOOKUP(MONTH(CA907),Meses!$B$3:$C$14,2,FALSE)-DAY(CA907))/VLOOKUP(MONTH(CA907),Meses!$B$3:$C$14,2,FALSE)*CD907,
"")</f>
        <v>4667.5161290322585</v>
      </c>
      <c r="CD907" s="92">
        <f t="shared" si="44"/>
        <v>5359</v>
      </c>
    </row>
    <row r="908" spans="1:82" ht="78.599999999999994" thickBot="1" x14ac:dyDescent="0.6">
      <c r="A908" s="25" t="s">
        <v>2253</v>
      </c>
      <c r="B908" s="25" t="s">
        <v>2258</v>
      </c>
      <c r="C908" s="25" t="s">
        <v>4639</v>
      </c>
      <c r="D908" s="25" t="s">
        <v>53</v>
      </c>
      <c r="E908" s="26">
        <v>45175</v>
      </c>
      <c r="F908" s="26">
        <v>45175.377013888887</v>
      </c>
      <c r="G908" s="26">
        <v>45208</v>
      </c>
      <c r="H908" s="26">
        <v>45218</v>
      </c>
      <c r="I908" s="21">
        <v>45294</v>
      </c>
      <c r="J908" s="21">
        <v>45294</v>
      </c>
      <c r="K908" s="119" t="s">
        <v>4615</v>
      </c>
      <c r="L908" s="49">
        <v>2023121904</v>
      </c>
      <c r="M908" s="21">
        <v>45276</v>
      </c>
      <c r="N908" s="21">
        <v>45288</v>
      </c>
      <c r="O908" s="19" t="s">
        <v>178</v>
      </c>
      <c r="P908" s="19" t="s">
        <v>54</v>
      </c>
      <c r="Q908" s="49" t="s">
        <v>55</v>
      </c>
      <c r="R908" s="49">
        <v>8367</v>
      </c>
      <c r="S908" s="25" t="s">
        <v>145</v>
      </c>
      <c r="T908" s="25" t="s">
        <v>145</v>
      </c>
      <c r="U908" s="19" t="e">
        <v>#NAME?</v>
      </c>
      <c r="V908" s="22"/>
      <c r="W908" s="22"/>
      <c r="X908" s="23">
        <v>45175</v>
      </c>
      <c r="Y908" s="23">
        <v>45182</v>
      </c>
      <c r="Z908" s="23">
        <v>45175</v>
      </c>
      <c r="AA908" s="23">
        <v>45175</v>
      </c>
      <c r="AB908" s="22">
        <v>0</v>
      </c>
      <c r="AC908" s="22">
        <v>0</v>
      </c>
      <c r="AD908" s="22">
        <v>0</v>
      </c>
      <c r="AE908" s="22">
        <v>0</v>
      </c>
      <c r="AF908" s="19" t="s">
        <v>58</v>
      </c>
      <c r="AG908" s="19" t="s">
        <v>58</v>
      </c>
      <c r="AH908" s="22">
        <v>0</v>
      </c>
      <c r="AI908" s="23">
        <v>119</v>
      </c>
      <c r="AJ908" s="37">
        <v>10</v>
      </c>
      <c r="AK908" s="37">
        <v>76</v>
      </c>
      <c r="AL908" s="19" t="s">
        <v>15</v>
      </c>
      <c r="AM908" s="19" t="s">
        <v>4616</v>
      </c>
      <c r="AN908" s="37">
        <v>3</v>
      </c>
      <c r="AO908" s="22"/>
      <c r="AP908" s="19" t="s">
        <v>82</v>
      </c>
      <c r="AQ908" s="19" t="s">
        <v>82</v>
      </c>
      <c r="AR908" s="19" t="s">
        <v>60</v>
      </c>
      <c r="AS908" s="19" t="s">
        <v>55</v>
      </c>
      <c r="AT908" s="19" t="s">
        <v>61</v>
      </c>
      <c r="AU908" s="19" t="s">
        <v>179</v>
      </c>
      <c r="AV908" s="19" t="s">
        <v>679</v>
      </c>
      <c r="AW908" s="19" t="s">
        <v>1913</v>
      </c>
      <c r="AX908" s="19" t="s">
        <v>356</v>
      </c>
      <c r="AY908" s="19" t="s">
        <v>55</v>
      </c>
      <c r="AZ908" s="19" t="s">
        <v>3822</v>
      </c>
      <c r="BA908" s="23">
        <v>45288</v>
      </c>
      <c r="BB908" s="37">
        <v>12</v>
      </c>
      <c r="BC908" s="37">
        <v>2023</v>
      </c>
      <c r="BD908" s="19" t="s">
        <v>356</v>
      </c>
      <c r="BE908" s="19" t="s">
        <v>679</v>
      </c>
      <c r="BF908" s="19" t="s">
        <v>1913</v>
      </c>
      <c r="BG908" s="19" t="s">
        <v>55</v>
      </c>
      <c r="BH908" s="19" t="s">
        <v>4513</v>
      </c>
      <c r="BI908" s="60" t="s">
        <v>4513</v>
      </c>
      <c r="BJ908" s="37" t="e">
        <v>#VALUE!</v>
      </c>
      <c r="BK908" s="56" t="e">
        <v>#VALUE!</v>
      </c>
      <c r="BL908" s="37" t="s">
        <v>4513</v>
      </c>
      <c r="BM908" s="32" t="s">
        <v>4513</v>
      </c>
      <c r="BN908" s="22"/>
      <c r="BO908" s="19" t="s">
        <v>3840</v>
      </c>
      <c r="BP908" s="22"/>
      <c r="BQ908" s="19" t="s">
        <v>64</v>
      </c>
      <c r="BR908" s="22"/>
      <c r="BS908" s="19" t="s">
        <v>3824</v>
      </c>
      <c r="BT908" s="37">
        <v>119</v>
      </c>
      <c r="BU908" s="22">
        <v>147</v>
      </c>
      <c r="BV908" s="19"/>
      <c r="BW908" s="19" t="s">
        <v>3823</v>
      </c>
      <c r="BX908" s="37">
        <v>2024</v>
      </c>
      <c r="BY908" s="95" t="str">
        <f>IFERROR(
IF(OR(AZ908="anulado",AZ908="stand by"),CONCATENATE(AZ908,": ",AT908),
IF(OR(YEAR(BA908)=2022,YEAR(BA908)=2023),CONCATENATE("Se activó en ",YEAR(BA908)),
IF(AND(OR(AZ908="En proceso",AZ908="facturando"),AND(AV908="-",BA908="")),"Por revisar",
IF(BA908="",IF(AV908="NUEVAS",CONCATENATE("Estado: ",AZ908,", ",AV908),
IF(AX908=Meses!$A$3,"Por revisar",
IF(AT908="","Sin registro","En programación Frcst."))),"En programación")))),
"Error")</f>
        <v>Se activó en 2023</v>
      </c>
      <c r="BZ908" s="14" t="str">
        <f t="shared" si="42"/>
        <v/>
      </c>
      <c r="CA908" s="95" t="str">
        <f>IF(BY908="En programación Frcst.",VLOOKUP(AX908,Meses!$A$1:$H$14,3+HLOOKUP(Cronograma!AV908,Meses!$D$1:$G$2,2,FALSE),FALSE),
IF(BY908="En programación",BA908,""))</f>
        <v/>
      </c>
      <c r="CB908" s="95" t="str">
        <f t="shared" si="43"/>
        <v/>
      </c>
      <c r="CC908" s="91" t="str">
        <f>IFERROR(
(VLOOKUP(MONTH(CA908),Meses!$B$3:$C$14,2,FALSE)-DAY(CA908))/VLOOKUP(MONTH(CA908),Meses!$B$3:$C$14,2,FALSE)*CD908,
"")</f>
        <v/>
      </c>
      <c r="CD908" s="92">
        <f t="shared" si="44"/>
        <v>8367</v>
      </c>
    </row>
    <row r="909" spans="1:82" ht="63" thickBot="1" x14ac:dyDescent="0.6">
      <c r="A909" s="19" t="s">
        <v>2259</v>
      </c>
      <c r="B909" s="19" t="s">
        <v>2260</v>
      </c>
      <c r="C909" s="19" t="s">
        <v>2261</v>
      </c>
      <c r="D909" s="19" t="s">
        <v>936</v>
      </c>
      <c r="E909" s="21">
        <v>45175</v>
      </c>
      <c r="F909" s="21">
        <v>45209</v>
      </c>
      <c r="G909" s="21">
        <v>45209</v>
      </c>
      <c r="H909" s="21">
        <v>45217</v>
      </c>
      <c r="I909" s="22"/>
      <c r="J909" s="22"/>
      <c r="K909" s="22">
        <v>0</v>
      </c>
      <c r="L909" s="50"/>
      <c r="M909" s="22"/>
      <c r="N909" s="22"/>
      <c r="O909" s="19" t="s">
        <v>199</v>
      </c>
      <c r="P909" s="19" t="s">
        <v>199</v>
      </c>
      <c r="Q909" s="49" t="s">
        <v>55</v>
      </c>
      <c r="R909" s="49">
        <v>3416</v>
      </c>
      <c r="S909" s="25" t="s">
        <v>145</v>
      </c>
      <c r="T909" s="25" t="s">
        <v>145</v>
      </c>
      <c r="U909" s="19" t="e">
        <v>#NAME?</v>
      </c>
      <c r="V909" s="19" t="s">
        <v>80</v>
      </c>
      <c r="W909" s="19" t="s">
        <v>129</v>
      </c>
      <c r="X909" s="23">
        <v>45175</v>
      </c>
      <c r="Y909" s="23">
        <v>45182</v>
      </c>
      <c r="Z909" s="23">
        <v>45175</v>
      </c>
      <c r="AA909" s="23">
        <v>45175</v>
      </c>
      <c r="AB909" s="25" t="s">
        <v>58</v>
      </c>
      <c r="AC909" s="23">
        <v>45178</v>
      </c>
      <c r="AD909" s="25" t="s">
        <v>58</v>
      </c>
      <c r="AE909" s="23">
        <v>45180</v>
      </c>
      <c r="AF909" s="25" t="s">
        <v>58</v>
      </c>
      <c r="AG909" s="25" t="s">
        <v>58</v>
      </c>
      <c r="AH909" s="59">
        <v>45184</v>
      </c>
      <c r="AI909" s="37">
        <v>-45175</v>
      </c>
      <c r="AJ909" s="37">
        <v>8</v>
      </c>
      <c r="AK909" s="37">
        <v>-45217</v>
      </c>
      <c r="AL909" s="25" t="s">
        <v>15</v>
      </c>
      <c r="AM909" s="27">
        <v>0</v>
      </c>
      <c r="AN909" s="27" t="s">
        <v>4513</v>
      </c>
      <c r="AO909" s="27"/>
      <c r="AP909" s="25" t="s">
        <v>201</v>
      </c>
      <c r="AQ909" s="25" t="s">
        <v>140</v>
      </c>
      <c r="AR909" s="25" t="s">
        <v>60</v>
      </c>
      <c r="AS909" s="25" t="s">
        <v>55</v>
      </c>
      <c r="AT909" s="25" t="s">
        <v>937</v>
      </c>
      <c r="AU909" s="25" t="s">
        <v>132</v>
      </c>
      <c r="AV909" s="25" t="s">
        <v>651</v>
      </c>
      <c r="AW909" s="25" t="s">
        <v>2222</v>
      </c>
      <c r="AX909" s="25" t="s">
        <v>1557</v>
      </c>
      <c r="AY909" s="25" t="s">
        <v>55</v>
      </c>
      <c r="AZ909" s="25" t="s">
        <v>3830</v>
      </c>
      <c r="BA909" s="27">
        <v>0</v>
      </c>
      <c r="BB909" s="27"/>
      <c r="BC909" s="27"/>
      <c r="BD909" s="25" t="s">
        <v>653</v>
      </c>
      <c r="BE909" s="25" t="s">
        <v>679</v>
      </c>
      <c r="BF909" s="25" t="s">
        <v>680</v>
      </c>
      <c r="BG909" s="25" t="s">
        <v>55</v>
      </c>
      <c r="BH909" s="25" t="s">
        <v>4513</v>
      </c>
      <c r="BI909" s="27" t="s">
        <v>4513</v>
      </c>
      <c r="BJ909" s="27"/>
      <c r="BK909" s="27"/>
      <c r="BL909" s="37" t="s">
        <v>4513</v>
      </c>
      <c r="BM909" s="36" t="s">
        <v>4513</v>
      </c>
      <c r="BN909" s="57" t="s">
        <v>4513</v>
      </c>
      <c r="BO909" s="27"/>
      <c r="BP909" s="27"/>
      <c r="BQ909" s="25" t="s">
        <v>64</v>
      </c>
      <c r="BR909" s="27"/>
      <c r="BS909" s="27"/>
      <c r="BT909" s="27"/>
      <c r="BU909" s="37">
        <v>147</v>
      </c>
      <c r="BV909" s="25" t="s">
        <v>4697</v>
      </c>
      <c r="BW909" s="25" t="s">
        <v>3858</v>
      </c>
      <c r="BX909" s="27"/>
      <c r="BY909" s="95" t="str">
        <f>IFERROR(
IF(OR(AZ909="anulado",AZ909="stand by"),CONCATENATE(AZ909,": ",AT909),
IF(OR(YEAR(BA909)=2022,YEAR(BA909)=2023),CONCATENATE("Se activó en ",YEAR(BA909)),
IF(AND(OR(AZ909="En proceso",AZ909="facturando"),AND(AV909="-",BA909="")),"Por revisar",
IF(BA909="",IF(AV909="NUEVAS",CONCATENATE("Estado: ",AZ909,", ",AV909),
IF(AX909=Meses!$A$3,"Por revisar",
IF(AT909="","Sin registro","En programación Frcst."))),"En programación")))),
"Error")</f>
        <v>En programación</v>
      </c>
      <c r="BZ909" s="14" t="str">
        <f t="shared" si="42"/>
        <v/>
      </c>
      <c r="CA909" s="95">
        <f>IF(BY909="En programación Frcst.",VLOOKUP(AX909,Meses!$A$1:$H$14,3+HLOOKUP(Cronograma!AV909,Meses!$D$1:$G$2,2,FALSE),FALSE),
IF(BY909="En programación",BA909,""))</f>
        <v>0</v>
      </c>
      <c r="CB909" s="95" t="str">
        <f t="shared" si="43"/>
        <v>1900/1</v>
      </c>
      <c r="CC909" s="91">
        <f>IFERROR(
(VLOOKUP(MONTH(CA909),Meses!$B$3:$C$14,2,FALSE)-DAY(CA909))/VLOOKUP(MONTH(CA909),Meses!$B$3:$C$14,2,FALSE)*CD909,
"")</f>
        <v>3416</v>
      </c>
      <c r="CD909" s="92">
        <f t="shared" si="44"/>
        <v>3416</v>
      </c>
    </row>
    <row r="910" spans="1:82" ht="47.4" thickBot="1" x14ac:dyDescent="0.6">
      <c r="A910" s="25" t="s">
        <v>2262</v>
      </c>
      <c r="B910" s="25" t="s">
        <v>2263</v>
      </c>
      <c r="C910" s="25" t="s">
        <v>2264</v>
      </c>
      <c r="D910" s="25" t="s">
        <v>345</v>
      </c>
      <c r="E910" s="26">
        <v>45175</v>
      </c>
      <c r="F910" s="26">
        <v>45210</v>
      </c>
      <c r="G910" s="26">
        <v>45210</v>
      </c>
      <c r="H910" s="26">
        <v>45212</v>
      </c>
      <c r="I910" s="22"/>
      <c r="J910" s="22"/>
      <c r="K910" s="22">
        <v>0</v>
      </c>
      <c r="L910" s="50"/>
      <c r="M910" s="22"/>
      <c r="N910" s="22"/>
      <c r="O910" s="19" t="s">
        <v>199</v>
      </c>
      <c r="P910" s="19" t="s">
        <v>199</v>
      </c>
      <c r="Q910" s="49" t="s">
        <v>55</v>
      </c>
      <c r="R910" s="49">
        <v>11788</v>
      </c>
      <c r="S910" s="25" t="s">
        <v>145</v>
      </c>
      <c r="T910" s="25" t="s">
        <v>145</v>
      </c>
      <c r="U910" s="19" t="e">
        <v>#NAME?</v>
      </c>
      <c r="V910" s="22"/>
      <c r="W910" s="22"/>
      <c r="X910" s="23">
        <v>45175</v>
      </c>
      <c r="Y910" s="23">
        <v>45182</v>
      </c>
      <c r="Z910" s="23">
        <v>45175</v>
      </c>
      <c r="AA910" s="23">
        <v>45175</v>
      </c>
      <c r="AB910" s="22">
        <v>0</v>
      </c>
      <c r="AC910" s="22">
        <v>0</v>
      </c>
      <c r="AD910" s="22">
        <v>0</v>
      </c>
      <c r="AE910" s="22">
        <v>0</v>
      </c>
      <c r="AF910" s="19" t="s">
        <v>58</v>
      </c>
      <c r="AG910" s="19" t="s">
        <v>58</v>
      </c>
      <c r="AH910" s="22">
        <v>0</v>
      </c>
      <c r="AI910" s="37">
        <v>-45175</v>
      </c>
      <c r="AJ910" s="37">
        <v>2</v>
      </c>
      <c r="AK910" s="37">
        <v>-45212</v>
      </c>
      <c r="AL910" s="19" t="s">
        <v>15</v>
      </c>
      <c r="AM910" s="22">
        <v>0</v>
      </c>
      <c r="AN910" s="22" t="s">
        <v>4513</v>
      </c>
      <c r="AO910" s="22"/>
      <c r="AP910" s="19" t="s">
        <v>201</v>
      </c>
      <c r="AQ910" s="19" t="s">
        <v>140</v>
      </c>
      <c r="AR910" s="19" t="s">
        <v>94</v>
      </c>
      <c r="AS910" s="19" t="s">
        <v>55</v>
      </c>
      <c r="AT910" s="19" t="s">
        <v>347</v>
      </c>
      <c r="AU910" s="19" t="s">
        <v>132</v>
      </c>
      <c r="AV910" s="19" t="s">
        <v>63</v>
      </c>
      <c r="AW910" s="19" t="s">
        <v>63</v>
      </c>
      <c r="AX910" s="19" t="s">
        <v>63</v>
      </c>
      <c r="AY910" s="19" t="s">
        <v>64</v>
      </c>
      <c r="AZ910" s="19" t="s">
        <v>3827</v>
      </c>
      <c r="BA910" s="22">
        <v>0</v>
      </c>
      <c r="BB910" s="22"/>
      <c r="BC910" s="22"/>
      <c r="BD910" s="19" t="s">
        <v>1557</v>
      </c>
      <c r="BE910" s="19" t="s">
        <v>679</v>
      </c>
      <c r="BF910" s="19" t="s">
        <v>3130</v>
      </c>
      <c r="BG910" s="19" t="s">
        <v>55</v>
      </c>
      <c r="BH910" s="19" t="s">
        <v>4513</v>
      </c>
      <c r="BI910" s="22" t="s">
        <v>4513</v>
      </c>
      <c r="BJ910" s="22"/>
      <c r="BK910" s="22"/>
      <c r="BL910" s="37" t="s">
        <v>4513</v>
      </c>
      <c r="BM910" s="32" t="s">
        <v>4513</v>
      </c>
      <c r="BN910" s="57" t="s">
        <v>4513</v>
      </c>
      <c r="BO910" s="19" t="s">
        <v>3901</v>
      </c>
      <c r="BP910" s="22"/>
      <c r="BQ910" s="19" t="s">
        <v>64</v>
      </c>
      <c r="BR910" s="22"/>
      <c r="BS910" s="22"/>
      <c r="BT910" s="22"/>
      <c r="BU910" s="22">
        <v>147</v>
      </c>
      <c r="BV910" s="19"/>
      <c r="BW910" s="19" t="s">
        <v>3823</v>
      </c>
      <c r="BX910" s="22"/>
      <c r="BY910" s="95" t="str">
        <f>IFERROR(
IF(OR(AZ910="anulado",AZ910="stand by"),CONCATENATE(AZ910,": ",AT910),
IF(OR(YEAR(BA910)=2022,YEAR(BA910)=2023),CONCATENATE("Se activó en ",YEAR(BA910)),
IF(AND(OR(AZ910="En proceso",AZ910="facturando"),AND(AV910="-",BA910="")),"Por revisar",
IF(BA910="",IF(AV910="NUEVAS",CONCATENATE("Estado: ",AZ910,", ",AV910),
IF(AX910=Meses!$A$3,"Por revisar",
IF(AT910="","Sin registro","En programación Frcst."))),"En programación")))),
"Error")</f>
        <v>anulado: Desistido</v>
      </c>
      <c r="BZ910" s="14" t="str">
        <f t="shared" si="42"/>
        <v/>
      </c>
      <c r="CA910" s="95" t="str">
        <f>IF(BY910="En programación Frcst.",VLOOKUP(AX910,Meses!$A$1:$H$14,3+HLOOKUP(Cronograma!AV910,Meses!$D$1:$G$2,2,FALSE),FALSE),
IF(BY910="En programación",BA910,""))</f>
        <v/>
      </c>
      <c r="CB910" s="95" t="str">
        <f t="shared" si="43"/>
        <v/>
      </c>
      <c r="CC910" s="91" t="str">
        <f>IFERROR(
(VLOOKUP(MONTH(CA910),Meses!$B$3:$C$14,2,FALSE)-DAY(CA910))/VLOOKUP(MONTH(CA910),Meses!$B$3:$C$14,2,FALSE)*CD910,
"")</f>
        <v/>
      </c>
      <c r="CD910" s="92">
        <f t="shared" si="44"/>
        <v>11788</v>
      </c>
    </row>
    <row r="911" spans="1:82" ht="47.4" thickBot="1" x14ac:dyDescent="0.6">
      <c r="A911" s="19" t="s">
        <v>2262</v>
      </c>
      <c r="B911" s="19" t="s">
        <v>2265</v>
      </c>
      <c r="C911" s="19" t="s">
        <v>2264</v>
      </c>
      <c r="D911" s="19" t="s">
        <v>345</v>
      </c>
      <c r="E911" s="21">
        <v>45175</v>
      </c>
      <c r="F911" s="21">
        <v>45210</v>
      </c>
      <c r="G911" s="21">
        <v>45210</v>
      </c>
      <c r="H911" s="21">
        <v>45212</v>
      </c>
      <c r="I911" s="22"/>
      <c r="J911" s="22"/>
      <c r="K911" s="22">
        <v>0</v>
      </c>
      <c r="L911" s="50"/>
      <c r="M911" s="22"/>
      <c r="N911" s="22"/>
      <c r="O911" s="19" t="s">
        <v>199</v>
      </c>
      <c r="P911" s="19" t="s">
        <v>199</v>
      </c>
      <c r="Q911" s="49" t="s">
        <v>55</v>
      </c>
      <c r="R911" s="49">
        <v>40</v>
      </c>
      <c r="S911" s="25" t="s">
        <v>145</v>
      </c>
      <c r="T911" s="25" t="s">
        <v>145</v>
      </c>
      <c r="U911" s="19" t="e">
        <v>#NAME?</v>
      </c>
      <c r="V911" s="22"/>
      <c r="W911" s="22"/>
      <c r="X911" s="23">
        <v>45175</v>
      </c>
      <c r="Y911" s="23">
        <v>45182</v>
      </c>
      <c r="Z911" s="23">
        <v>45175</v>
      </c>
      <c r="AA911" s="23">
        <v>45175</v>
      </c>
      <c r="AB911" s="27">
        <v>0</v>
      </c>
      <c r="AC911" s="27">
        <v>0</v>
      </c>
      <c r="AD911" s="27">
        <v>0</v>
      </c>
      <c r="AE911" s="27">
        <v>0</v>
      </c>
      <c r="AF911" s="25" t="s">
        <v>58</v>
      </c>
      <c r="AG911" s="25" t="s">
        <v>58</v>
      </c>
      <c r="AH911" s="27">
        <v>0</v>
      </c>
      <c r="AI911" s="37">
        <v>-45175</v>
      </c>
      <c r="AJ911" s="37">
        <v>2</v>
      </c>
      <c r="AK911" s="37">
        <v>-45212</v>
      </c>
      <c r="AL911" s="25" t="s">
        <v>15</v>
      </c>
      <c r="AM911" s="27">
        <v>0</v>
      </c>
      <c r="AN911" s="27" t="s">
        <v>4513</v>
      </c>
      <c r="AO911" s="27"/>
      <c r="AP911" s="25" t="s">
        <v>201</v>
      </c>
      <c r="AQ911" s="25" t="s">
        <v>140</v>
      </c>
      <c r="AR911" s="25" t="s">
        <v>60</v>
      </c>
      <c r="AS911" s="25" t="s">
        <v>55</v>
      </c>
      <c r="AT911" s="25" t="s">
        <v>347</v>
      </c>
      <c r="AU911" s="25" t="s">
        <v>132</v>
      </c>
      <c r="AV911" s="25" t="s">
        <v>63</v>
      </c>
      <c r="AW911" s="25" t="s">
        <v>63</v>
      </c>
      <c r="AX911" s="25" t="s">
        <v>63</v>
      </c>
      <c r="AY911" s="25" t="s">
        <v>64</v>
      </c>
      <c r="AZ911" s="25" t="s">
        <v>3827</v>
      </c>
      <c r="BA911" s="27">
        <v>0</v>
      </c>
      <c r="BB911" s="27"/>
      <c r="BC911" s="27"/>
      <c r="BD911" s="25" t="s">
        <v>63</v>
      </c>
      <c r="BE911" s="25" t="s">
        <v>63</v>
      </c>
      <c r="BF911" s="25" t="s">
        <v>63</v>
      </c>
      <c r="BG911" s="25" t="s">
        <v>64</v>
      </c>
      <c r="BH911" s="25" t="s">
        <v>4513</v>
      </c>
      <c r="BI911" s="27" t="s">
        <v>4513</v>
      </c>
      <c r="BJ911" s="27"/>
      <c r="BK911" s="27"/>
      <c r="BL911" s="37" t="s">
        <v>4513</v>
      </c>
      <c r="BM911" s="36" t="s">
        <v>4513</v>
      </c>
      <c r="BN911" s="27" t="s">
        <v>4513</v>
      </c>
      <c r="BO911" s="25" t="s">
        <v>3901</v>
      </c>
      <c r="BP911" s="27"/>
      <c r="BQ911" s="25" t="s">
        <v>64</v>
      </c>
      <c r="BR911" s="27"/>
      <c r="BS911" s="27"/>
      <c r="BT911" s="27"/>
      <c r="BU911" s="27"/>
      <c r="BV911" s="25"/>
      <c r="BW911" s="25" t="s">
        <v>3823</v>
      </c>
      <c r="BX911" s="27"/>
      <c r="BY911" s="95" t="str">
        <f>IFERROR(
IF(OR(AZ911="anulado",AZ911="stand by"),CONCATENATE(AZ911,": ",AT911),
IF(OR(YEAR(BA911)=2022,YEAR(BA911)=2023),CONCATENATE("Se activó en ",YEAR(BA911)),
IF(AND(OR(AZ911="En proceso",AZ911="facturando"),AND(AV911="-",BA911="")),"Por revisar",
IF(BA911="",IF(AV911="NUEVAS",CONCATENATE("Estado: ",AZ911,", ",AV911),
IF(AX911=Meses!$A$3,"Por revisar",
IF(AT911="","Sin registro","En programación Frcst."))),"En programación")))),
"Error")</f>
        <v>anulado: Desistido</v>
      </c>
      <c r="BZ911" s="14" t="str">
        <f t="shared" si="42"/>
        <v/>
      </c>
      <c r="CA911" s="95" t="str">
        <f>IF(BY911="En programación Frcst.",VLOOKUP(AX911,Meses!$A$1:$H$14,3+HLOOKUP(Cronograma!AV911,Meses!$D$1:$G$2,2,FALSE),FALSE),
IF(BY911="En programación",BA911,""))</f>
        <v/>
      </c>
      <c r="CB911" s="95" t="str">
        <f t="shared" si="43"/>
        <v/>
      </c>
      <c r="CC911" s="91" t="str">
        <f>IFERROR(
(VLOOKUP(MONTH(CA911),Meses!$B$3:$C$14,2,FALSE)-DAY(CA911))/VLOOKUP(MONTH(CA911),Meses!$B$3:$C$14,2,FALSE)*CD911,
"")</f>
        <v/>
      </c>
      <c r="CD911" s="92">
        <f t="shared" si="44"/>
        <v>40</v>
      </c>
    </row>
    <row r="912" spans="1:82" ht="31.8" thickBot="1" x14ac:dyDescent="0.6">
      <c r="A912" s="25" t="s">
        <v>733</v>
      </c>
      <c r="B912" s="25" t="s">
        <v>2266</v>
      </c>
      <c r="C912" s="25" t="s">
        <v>2267</v>
      </c>
      <c r="D912" s="25" t="s">
        <v>345</v>
      </c>
      <c r="E912" s="27"/>
      <c r="F912" s="26">
        <v>45083.608275462961</v>
      </c>
      <c r="G912" s="27"/>
      <c r="H912" s="27"/>
      <c r="I912" s="22"/>
      <c r="J912" s="22"/>
      <c r="K912" s="22">
        <v>0</v>
      </c>
      <c r="L912" s="50"/>
      <c r="M912" s="22"/>
      <c r="N912" s="22"/>
      <c r="O912" s="49" t="s">
        <v>128</v>
      </c>
      <c r="P912" s="49" t="s">
        <v>128</v>
      </c>
      <c r="Q912" s="49" t="s">
        <v>55</v>
      </c>
      <c r="R912" s="40">
        <v>3108</v>
      </c>
      <c r="S912" s="25" t="s">
        <v>145</v>
      </c>
      <c r="T912" s="25" t="s">
        <v>145</v>
      </c>
      <c r="U912" s="51" t="e">
        <v>#NAME?</v>
      </c>
      <c r="V912" s="22"/>
      <c r="W912" s="22"/>
      <c r="X912" s="50">
        <v>0</v>
      </c>
      <c r="Y912" s="23">
        <v>7</v>
      </c>
      <c r="Z912" s="22">
        <v>0</v>
      </c>
      <c r="AA912" s="22">
        <v>0</v>
      </c>
      <c r="AB912" s="22">
        <v>0</v>
      </c>
      <c r="AC912" s="22">
        <v>0</v>
      </c>
      <c r="AD912" s="22">
        <v>0</v>
      </c>
      <c r="AE912" s="22">
        <v>0</v>
      </c>
      <c r="AF912" s="19" t="s">
        <v>58</v>
      </c>
      <c r="AG912" s="19" t="s">
        <v>58</v>
      </c>
      <c r="AH912" s="22">
        <v>0</v>
      </c>
      <c r="AI912" s="37">
        <v>0</v>
      </c>
      <c r="AJ912" s="37">
        <v>0</v>
      </c>
      <c r="AK912" s="37">
        <v>0</v>
      </c>
      <c r="AL912" s="22" t="s">
        <v>4513</v>
      </c>
      <c r="AM912" s="22">
        <v>0</v>
      </c>
      <c r="AN912" s="22" t="s">
        <v>4513</v>
      </c>
      <c r="AO912" s="22"/>
      <c r="AP912" s="19" t="s">
        <v>131</v>
      </c>
      <c r="AQ912" s="19" t="s">
        <v>131</v>
      </c>
      <c r="AR912" s="19" t="s">
        <v>60</v>
      </c>
      <c r="AS912" s="19" t="s">
        <v>55</v>
      </c>
      <c r="AT912" s="19" t="s">
        <v>347</v>
      </c>
      <c r="AU912" s="19" t="s">
        <v>132</v>
      </c>
      <c r="AV912" s="19" t="s">
        <v>63</v>
      </c>
      <c r="AW912" s="19" t="s">
        <v>63</v>
      </c>
      <c r="AX912" s="19" t="s">
        <v>63</v>
      </c>
      <c r="AY912" s="19" t="s">
        <v>64</v>
      </c>
      <c r="AZ912" s="19" t="s">
        <v>3827</v>
      </c>
      <c r="BA912" s="22">
        <v>0</v>
      </c>
      <c r="BB912" s="22"/>
      <c r="BC912" s="22"/>
      <c r="BD912" s="19" t="s">
        <v>63</v>
      </c>
      <c r="BE912" s="19" t="s">
        <v>63</v>
      </c>
      <c r="BF912" s="19" t="s">
        <v>63</v>
      </c>
      <c r="BG912" s="19" t="s">
        <v>64</v>
      </c>
      <c r="BH912" s="22" t="s">
        <v>4513</v>
      </c>
      <c r="BI912" s="22" t="s">
        <v>4513</v>
      </c>
      <c r="BJ912" s="22"/>
      <c r="BK912" s="22"/>
      <c r="BL912" s="37" t="s">
        <v>4513</v>
      </c>
      <c r="BM912" s="22" t="s">
        <v>4513</v>
      </c>
      <c r="BN912" s="22" t="s">
        <v>4513</v>
      </c>
      <c r="BO912" s="19" t="s">
        <v>3902</v>
      </c>
      <c r="BP912" s="22"/>
      <c r="BQ912" s="19" t="s">
        <v>64</v>
      </c>
      <c r="BR912" s="22"/>
      <c r="BS912" s="22"/>
      <c r="BT912" s="22"/>
      <c r="BU912" s="22"/>
      <c r="BV912" s="19"/>
      <c r="BW912" s="19" t="s">
        <v>3823</v>
      </c>
      <c r="BX912" s="22"/>
      <c r="BY912" s="95" t="str">
        <f>IFERROR(
IF(OR(AZ912="anulado",AZ912="stand by"),CONCATENATE(AZ912,": ",AT912),
IF(OR(YEAR(BA912)=2022,YEAR(BA912)=2023),CONCATENATE("Se activó en ",YEAR(BA912)),
IF(AND(OR(AZ912="En proceso",AZ912="facturando"),AND(AV912="-",BA912="")),"Por revisar",
IF(BA912="",IF(AV912="NUEVAS",CONCATENATE("Estado: ",AZ912,", ",AV912),
IF(AX912=Meses!$A$3,"Por revisar",
IF(AT912="","Sin registro","En programación Frcst."))),"En programación")))),
"Error")</f>
        <v>anulado: Desistido</v>
      </c>
      <c r="BZ912" s="14" t="str">
        <f t="shared" si="42"/>
        <v/>
      </c>
      <c r="CA912" s="95" t="str">
        <f>IF(BY912="En programación Frcst.",VLOOKUP(AX912,Meses!$A$1:$H$14,3+HLOOKUP(Cronograma!AV912,Meses!$D$1:$G$2,2,FALSE),FALSE),
IF(BY912="En programación",BA912,""))</f>
        <v/>
      </c>
      <c r="CB912" s="95" t="str">
        <f t="shared" si="43"/>
        <v/>
      </c>
      <c r="CC912" s="91" t="str">
        <f>IFERROR(
(VLOOKUP(MONTH(CA912),Meses!$B$3:$C$14,2,FALSE)-DAY(CA912))/VLOOKUP(MONTH(CA912),Meses!$B$3:$C$14,2,FALSE)*CD912,
"")</f>
        <v/>
      </c>
      <c r="CD912" s="92">
        <f t="shared" si="44"/>
        <v>3108</v>
      </c>
    </row>
    <row r="913" spans="1:82" ht="47.4" thickBot="1" x14ac:dyDescent="0.6">
      <c r="A913" s="19" t="s">
        <v>2268</v>
      </c>
      <c r="B913" s="19" t="s">
        <v>2269</v>
      </c>
      <c r="C913" s="19" t="s">
        <v>2270</v>
      </c>
      <c r="D913" s="19" t="s">
        <v>53</v>
      </c>
      <c r="E913" s="21">
        <v>45062</v>
      </c>
      <c r="F913" s="21">
        <v>45062.796574074076</v>
      </c>
      <c r="G913" s="21">
        <v>45062.796574074076</v>
      </c>
      <c r="H913" s="21">
        <v>45062.796574074076</v>
      </c>
      <c r="I913" s="21">
        <v>45117</v>
      </c>
      <c r="J913" s="21">
        <v>45117</v>
      </c>
      <c r="K913" s="119" t="s">
        <v>4544</v>
      </c>
      <c r="L913" s="49">
        <v>2023071651</v>
      </c>
      <c r="M913" s="21">
        <v>45113</v>
      </c>
      <c r="N913" s="21">
        <v>45134</v>
      </c>
      <c r="O913" s="19" t="s">
        <v>677</v>
      </c>
      <c r="P913" s="19" t="s">
        <v>677</v>
      </c>
      <c r="Q913" s="19" t="s">
        <v>173</v>
      </c>
      <c r="R913" s="49">
        <v>0</v>
      </c>
      <c r="S913" s="19" t="s">
        <v>4545</v>
      </c>
      <c r="T913" s="19" t="s">
        <v>4545</v>
      </c>
      <c r="U913" s="19" t="e">
        <v>#NAME?</v>
      </c>
      <c r="V913" s="19" t="s">
        <v>145</v>
      </c>
      <c r="W913" s="22" t="s">
        <v>4513</v>
      </c>
      <c r="X913" s="23">
        <v>45062</v>
      </c>
      <c r="Y913" s="23">
        <v>45069</v>
      </c>
      <c r="Z913" s="23">
        <v>45062</v>
      </c>
      <c r="AA913" s="23">
        <v>45062</v>
      </c>
      <c r="AB913" s="27">
        <v>0</v>
      </c>
      <c r="AC913" s="27">
        <v>0</v>
      </c>
      <c r="AD913" s="27">
        <v>0</v>
      </c>
      <c r="AE913" s="27">
        <v>0</v>
      </c>
      <c r="AF913" s="25" t="s">
        <v>58</v>
      </c>
      <c r="AG913" s="25" t="s">
        <v>58</v>
      </c>
      <c r="AH913" s="27">
        <v>0</v>
      </c>
      <c r="AI913" s="37">
        <v>55</v>
      </c>
      <c r="AJ913" s="37">
        <v>0</v>
      </c>
      <c r="AK913" s="37">
        <v>54.203425925923511</v>
      </c>
      <c r="AL913" s="27" t="s">
        <v>4513</v>
      </c>
      <c r="AM913" s="25" t="s">
        <v>4546</v>
      </c>
      <c r="AN913" s="37">
        <v>10</v>
      </c>
      <c r="AO913" s="27"/>
      <c r="AP913" s="25" t="s">
        <v>678</v>
      </c>
      <c r="AQ913" s="25" t="s">
        <v>451</v>
      </c>
      <c r="AR913" s="25" t="s">
        <v>60</v>
      </c>
      <c r="AS913" s="25" t="s">
        <v>173</v>
      </c>
      <c r="AT913" s="25" t="s">
        <v>61</v>
      </c>
      <c r="AU913" s="25" t="s">
        <v>132</v>
      </c>
      <c r="AV913" s="25" t="s">
        <v>63</v>
      </c>
      <c r="AW913" s="25" t="s">
        <v>63</v>
      </c>
      <c r="AX913" s="25" t="s">
        <v>63</v>
      </c>
      <c r="AY913" s="25" t="s">
        <v>64</v>
      </c>
      <c r="AZ913" s="25" t="s">
        <v>3822</v>
      </c>
      <c r="BA913" s="23">
        <v>45134</v>
      </c>
      <c r="BB913" s="37">
        <v>7</v>
      </c>
      <c r="BC913" s="37">
        <v>2023</v>
      </c>
      <c r="BD913" s="25" t="s">
        <v>63</v>
      </c>
      <c r="BE913" s="25" t="s">
        <v>63</v>
      </c>
      <c r="BF913" s="25" t="s">
        <v>63</v>
      </c>
      <c r="BG913" s="25" t="s">
        <v>64</v>
      </c>
      <c r="BH913" s="27" t="s">
        <v>4513</v>
      </c>
      <c r="BI913" s="27" t="s">
        <v>4513</v>
      </c>
      <c r="BJ913" s="27"/>
      <c r="BK913" s="27"/>
      <c r="BL913" s="37" t="s">
        <v>4513</v>
      </c>
      <c r="BM913" s="27" t="s">
        <v>4513</v>
      </c>
      <c r="BN913" s="27" t="s">
        <v>4513</v>
      </c>
      <c r="BO913" s="27"/>
      <c r="BP913" s="27"/>
      <c r="BQ913" s="25" t="s">
        <v>64</v>
      </c>
      <c r="BR913" s="27"/>
      <c r="BS913" s="27"/>
      <c r="BT913" s="37">
        <v>55</v>
      </c>
      <c r="BU913" s="27"/>
      <c r="BV913" s="25"/>
      <c r="BW913" s="25"/>
      <c r="BX913" s="37">
        <v>2023</v>
      </c>
      <c r="BY913" s="95" t="str">
        <f>IFERROR(
IF(OR(AZ913="anulado",AZ913="stand by"),CONCATENATE(AZ913,": ",AT913),
IF(OR(YEAR(BA913)=2022,YEAR(BA913)=2023),CONCATENATE("Se activó en ",YEAR(BA913)),
IF(AND(OR(AZ913="En proceso",AZ913="facturando"),AND(AV913="-",BA913="")),"Por revisar",
IF(BA913="",IF(AV913="NUEVAS",CONCATENATE("Estado: ",AZ913,", ",AV913),
IF(AX913=Meses!$A$3,"Por revisar",
IF(AT913="","Sin registro","En programación Frcst."))),"En programación")))),
"Error")</f>
        <v>Se activó en 2023</v>
      </c>
      <c r="BZ913" s="14" t="str">
        <f t="shared" si="42"/>
        <v/>
      </c>
      <c r="CA913" s="95" t="str">
        <f>IF(BY913="En programación Frcst.",VLOOKUP(AX913,Meses!$A$1:$H$14,3+HLOOKUP(Cronograma!AV913,Meses!$D$1:$G$2,2,FALSE),FALSE),
IF(BY913="En programación",BA913,""))</f>
        <v/>
      </c>
      <c r="CB913" s="95" t="str">
        <f t="shared" si="43"/>
        <v/>
      </c>
      <c r="CC913" s="91" t="str">
        <f>IFERROR(
(VLOOKUP(MONTH(CA913),Meses!$B$3:$C$14,2,FALSE)-DAY(CA913))/VLOOKUP(MONTH(CA913),Meses!$B$3:$C$14,2,FALSE)*CD913,
"")</f>
        <v/>
      </c>
      <c r="CD913" s="92">
        <f t="shared" si="44"/>
        <v>0</v>
      </c>
    </row>
    <row r="914" spans="1:82" ht="63" thickBot="1" x14ac:dyDescent="0.6">
      <c r="A914" s="25" t="s">
        <v>2271</v>
      </c>
      <c r="B914" s="25" t="s">
        <v>2272</v>
      </c>
      <c r="C914" s="25" t="s">
        <v>2273</v>
      </c>
      <c r="D914" s="45" t="s">
        <v>2072</v>
      </c>
      <c r="E914" s="26">
        <v>45176</v>
      </c>
      <c r="F914" s="26">
        <v>45208</v>
      </c>
      <c r="G914" s="27"/>
      <c r="H914" s="27"/>
      <c r="I914" s="22"/>
      <c r="J914" s="22"/>
      <c r="K914" s="22">
        <v>0</v>
      </c>
      <c r="L914" s="50"/>
      <c r="M914" s="22"/>
      <c r="N914" s="22"/>
      <c r="O914" s="19" t="s">
        <v>199</v>
      </c>
      <c r="P914" s="19" t="s">
        <v>199</v>
      </c>
      <c r="Q914" s="49" t="s">
        <v>55</v>
      </c>
      <c r="R914" s="49">
        <v>12480</v>
      </c>
      <c r="S914" s="25" t="s">
        <v>145</v>
      </c>
      <c r="T914" s="25" t="s">
        <v>145</v>
      </c>
      <c r="U914" s="51" t="e">
        <v>#NAME?</v>
      </c>
      <c r="V914" s="22"/>
      <c r="W914" s="22"/>
      <c r="X914" s="23">
        <v>45176</v>
      </c>
      <c r="Y914" s="23">
        <v>45183</v>
      </c>
      <c r="Z914" s="23">
        <v>45176</v>
      </c>
      <c r="AA914" s="23">
        <v>45176</v>
      </c>
      <c r="AB914" s="22">
        <v>0</v>
      </c>
      <c r="AC914" s="22">
        <v>0</v>
      </c>
      <c r="AD914" s="22">
        <v>0</v>
      </c>
      <c r="AE914" s="22">
        <v>0</v>
      </c>
      <c r="AF914" s="19" t="s">
        <v>58</v>
      </c>
      <c r="AG914" s="19" t="s">
        <v>58</v>
      </c>
      <c r="AH914" s="22">
        <v>0</v>
      </c>
      <c r="AI914" s="37">
        <v>-45176</v>
      </c>
      <c r="AJ914" s="37">
        <v>0</v>
      </c>
      <c r="AK914" s="37">
        <v>0</v>
      </c>
      <c r="AL914" s="19" t="s">
        <v>15</v>
      </c>
      <c r="AM914" s="22">
        <v>0</v>
      </c>
      <c r="AN914" s="22" t="s">
        <v>4513</v>
      </c>
      <c r="AO914" s="22"/>
      <c r="AP914" s="19" t="s">
        <v>201</v>
      </c>
      <c r="AQ914" s="19" t="s">
        <v>140</v>
      </c>
      <c r="AR914" s="19" t="s">
        <v>94</v>
      </c>
      <c r="AS914" s="19" t="s">
        <v>55</v>
      </c>
      <c r="AT914" s="19" t="s">
        <v>2073</v>
      </c>
      <c r="AU914" s="19" t="s">
        <v>132</v>
      </c>
      <c r="AV914" s="19" t="s">
        <v>354</v>
      </c>
      <c r="AW914" s="19" t="s">
        <v>2274</v>
      </c>
      <c r="AX914" s="19" t="s">
        <v>2205</v>
      </c>
      <c r="AY914" s="19" t="s">
        <v>55</v>
      </c>
      <c r="AZ914" s="19" t="s">
        <v>3830</v>
      </c>
      <c r="BA914" s="22">
        <v>0</v>
      </c>
      <c r="BB914" s="22"/>
      <c r="BC914" s="22"/>
      <c r="BD914" s="19" t="s">
        <v>2205</v>
      </c>
      <c r="BE914" s="19" t="s">
        <v>660</v>
      </c>
      <c r="BF914" s="19" t="s">
        <v>1556</v>
      </c>
      <c r="BG914" s="19" t="s">
        <v>55</v>
      </c>
      <c r="BH914" s="19" t="s">
        <v>4513</v>
      </c>
      <c r="BI914" s="22" t="s">
        <v>4513</v>
      </c>
      <c r="BJ914" s="22"/>
      <c r="BK914" s="22"/>
      <c r="BL914" s="37" t="s">
        <v>4513</v>
      </c>
      <c r="BM914" s="32" t="s">
        <v>4513</v>
      </c>
      <c r="BN914" s="22" t="s">
        <v>4513</v>
      </c>
      <c r="BO914" s="22"/>
      <c r="BP914" s="22"/>
      <c r="BQ914" s="19" t="s">
        <v>64</v>
      </c>
      <c r="BR914" s="22"/>
      <c r="BS914" s="22"/>
      <c r="BT914" s="22"/>
      <c r="BU914" s="37">
        <v>146</v>
      </c>
      <c r="BV914" s="19" t="s">
        <v>4697</v>
      </c>
      <c r="BW914" s="19" t="s">
        <v>3858</v>
      </c>
      <c r="BX914" s="22"/>
      <c r="BY914" s="95" t="str">
        <f>IFERROR(
IF(OR(AZ914="anulado",AZ914="stand by"),CONCATENATE(AZ914,": ",AT914),
IF(OR(YEAR(BA914)=2022,YEAR(BA914)=2023),CONCATENATE("Se activó en ",YEAR(BA914)),
IF(AND(OR(AZ914="En proceso",AZ914="facturando"),AND(AV914="-",BA914="")),"Por revisar",
IF(BA914="",IF(AV914="NUEVAS",CONCATENATE("Estado: ",AZ914,", ",AV914),
IF(AX914=Meses!$A$3,"Por revisar",
IF(AT914="","Sin registro","En programación Frcst."))),"En programación")))),
"Error")</f>
        <v>En programación</v>
      </c>
      <c r="BZ914" s="14" t="str">
        <f t="shared" si="42"/>
        <v/>
      </c>
      <c r="CA914" s="95">
        <f>IF(BY914="En programación Frcst.",VLOOKUP(AX914,Meses!$A$1:$H$14,3+HLOOKUP(Cronograma!AV914,Meses!$D$1:$G$2,2,FALSE),FALSE),
IF(BY914="En programación",BA914,""))</f>
        <v>0</v>
      </c>
      <c r="CB914" s="95" t="str">
        <f t="shared" si="43"/>
        <v>1900/1</v>
      </c>
      <c r="CC914" s="91">
        <f>IFERROR(
(VLOOKUP(MONTH(CA914),Meses!$B$3:$C$14,2,FALSE)-DAY(CA914))/VLOOKUP(MONTH(CA914),Meses!$B$3:$C$14,2,FALSE)*CD914,
"")</f>
        <v>12480</v>
      </c>
      <c r="CD914" s="92">
        <f t="shared" si="44"/>
        <v>12480</v>
      </c>
    </row>
    <row r="915" spans="1:82" ht="125.4" thickBot="1" x14ac:dyDescent="0.6">
      <c r="A915" s="19" t="s">
        <v>2275</v>
      </c>
      <c r="B915" s="19" t="s">
        <v>4510</v>
      </c>
      <c r="C915" s="19" t="s">
        <v>2276</v>
      </c>
      <c r="D915" s="19" t="s">
        <v>53</v>
      </c>
      <c r="E915" s="21">
        <v>45180</v>
      </c>
      <c r="F915" s="21">
        <v>45180.376585648148</v>
      </c>
      <c r="G915" s="21">
        <v>45178</v>
      </c>
      <c r="H915" s="21">
        <v>45179</v>
      </c>
      <c r="I915" s="21">
        <v>45250</v>
      </c>
      <c r="J915" s="21">
        <v>45250</v>
      </c>
      <c r="K915" s="119" t="s">
        <v>4619</v>
      </c>
      <c r="L915" s="49">
        <v>2023091553</v>
      </c>
      <c r="M915" s="21">
        <v>45181</v>
      </c>
      <c r="N915" s="21">
        <v>45197</v>
      </c>
      <c r="O915" s="49" t="s">
        <v>1761</v>
      </c>
      <c r="P915" s="49" t="s">
        <v>673</v>
      </c>
      <c r="Q915" s="49" t="s">
        <v>55</v>
      </c>
      <c r="R915" s="49">
        <v>38000</v>
      </c>
      <c r="S915" s="25" t="s">
        <v>4640</v>
      </c>
      <c r="T915" s="25" t="s">
        <v>4640</v>
      </c>
      <c r="U915" s="19" t="e">
        <v>#NAME?</v>
      </c>
      <c r="V915" s="22"/>
      <c r="W915" s="22"/>
      <c r="X915" s="23">
        <v>45180</v>
      </c>
      <c r="Y915" s="23">
        <v>45187</v>
      </c>
      <c r="Z915" s="23">
        <v>45180</v>
      </c>
      <c r="AA915" s="23">
        <v>45180</v>
      </c>
      <c r="AB915" s="27">
        <v>0</v>
      </c>
      <c r="AC915" s="27">
        <v>0</v>
      </c>
      <c r="AD915" s="27">
        <v>0</v>
      </c>
      <c r="AE915" s="27">
        <v>0</v>
      </c>
      <c r="AF915" s="25" t="s">
        <v>58</v>
      </c>
      <c r="AG915" s="25" t="s">
        <v>58</v>
      </c>
      <c r="AH915" s="27">
        <v>0</v>
      </c>
      <c r="AI915" s="37">
        <v>70</v>
      </c>
      <c r="AJ915" s="37">
        <v>1</v>
      </c>
      <c r="AK915" s="37">
        <v>71</v>
      </c>
      <c r="AL915" s="25" t="s">
        <v>15</v>
      </c>
      <c r="AM915" s="25" t="s">
        <v>4621</v>
      </c>
      <c r="AN915" s="37">
        <v>20</v>
      </c>
      <c r="AO915" s="25" t="e">
        <v>#N/A</v>
      </c>
      <c r="AP915" s="25" t="s">
        <v>82</v>
      </c>
      <c r="AQ915" s="25" t="s">
        <v>82</v>
      </c>
      <c r="AR915" s="25" t="s">
        <v>389</v>
      </c>
      <c r="AS915" s="25" t="s">
        <v>55</v>
      </c>
      <c r="AT915" s="25" t="s">
        <v>61</v>
      </c>
      <c r="AU915" s="25" t="s">
        <v>179</v>
      </c>
      <c r="AV915" s="25" t="s">
        <v>63</v>
      </c>
      <c r="AW915" s="25" t="s">
        <v>63</v>
      </c>
      <c r="AX915" s="25" t="s">
        <v>63</v>
      </c>
      <c r="AY915" s="25" t="s">
        <v>64</v>
      </c>
      <c r="AZ915" s="25" t="s">
        <v>3822</v>
      </c>
      <c r="BA915" s="23">
        <v>45197</v>
      </c>
      <c r="BB915" s="37">
        <v>9</v>
      </c>
      <c r="BC915" s="37">
        <v>2023</v>
      </c>
      <c r="BD915" s="25" t="s">
        <v>63</v>
      </c>
      <c r="BE915" s="25" t="s">
        <v>63</v>
      </c>
      <c r="BF915" s="25" t="s">
        <v>63</v>
      </c>
      <c r="BG915" s="25" t="s">
        <v>64</v>
      </c>
      <c r="BH915" s="25" t="s">
        <v>4513</v>
      </c>
      <c r="BI915" s="60" t="s">
        <v>4513</v>
      </c>
      <c r="BJ915" s="37" t="e">
        <v>#VALUE!</v>
      </c>
      <c r="BK915" s="56" t="e">
        <v>#VALUE!</v>
      </c>
      <c r="BL915" s="37" t="s">
        <v>4513</v>
      </c>
      <c r="BM915" s="36" t="s">
        <v>4513</v>
      </c>
      <c r="BN915" s="27" t="s">
        <v>4513</v>
      </c>
      <c r="BO915" s="27"/>
      <c r="BP915" s="27"/>
      <c r="BQ915" s="25" t="s">
        <v>64</v>
      </c>
      <c r="BR915" s="27"/>
      <c r="BS915" s="25" t="s">
        <v>3824</v>
      </c>
      <c r="BT915" s="37">
        <v>70</v>
      </c>
      <c r="BU915" s="27"/>
      <c r="BV915" s="25"/>
      <c r="BW915" s="25" t="s">
        <v>3823</v>
      </c>
      <c r="BX915" s="37">
        <v>2023</v>
      </c>
      <c r="BY915" s="95" t="str">
        <f>IFERROR(
IF(OR(AZ915="anulado",AZ915="stand by"),CONCATENATE(AZ915,": ",AT915),
IF(OR(YEAR(BA915)=2022,YEAR(BA915)=2023),CONCATENATE("Se activó en ",YEAR(BA915)),
IF(AND(OR(AZ915="En proceso",AZ915="facturando"),AND(AV915="-",BA915="")),"Por revisar",
IF(BA915="",IF(AV915="NUEVAS",CONCATENATE("Estado: ",AZ915,", ",AV915),
IF(AX915=Meses!$A$3,"Por revisar",
IF(AT915="","Sin registro","En programación Frcst."))),"En programación")))),
"Error")</f>
        <v>Se activó en 2023</v>
      </c>
      <c r="BZ915" s="14" t="str">
        <f t="shared" si="42"/>
        <v/>
      </c>
      <c r="CA915" s="95" t="str">
        <f>IF(BY915="En programación Frcst.",VLOOKUP(AX915,Meses!$A$1:$H$14,3+HLOOKUP(Cronograma!AV915,Meses!$D$1:$G$2,2,FALSE),FALSE),
IF(BY915="En programación",BA915,""))</f>
        <v/>
      </c>
      <c r="CB915" s="95" t="str">
        <f t="shared" si="43"/>
        <v/>
      </c>
      <c r="CC915" s="91" t="str">
        <f>IFERROR(
(VLOOKUP(MONTH(CA915),Meses!$B$3:$C$14,2,FALSE)-DAY(CA915))/VLOOKUP(MONTH(CA915),Meses!$B$3:$C$14,2,FALSE)*CD915,
"")</f>
        <v/>
      </c>
      <c r="CD915" s="92">
        <f t="shared" si="44"/>
        <v>38000</v>
      </c>
    </row>
    <row r="916" spans="1:82" ht="109.8" thickBot="1" x14ac:dyDescent="0.6">
      <c r="A916" s="25" t="s">
        <v>2275</v>
      </c>
      <c r="B916" s="25" t="s">
        <v>2277</v>
      </c>
      <c r="C916" s="25" t="s">
        <v>2278</v>
      </c>
      <c r="D916" s="25" t="s">
        <v>53</v>
      </c>
      <c r="E916" s="26">
        <v>45180</v>
      </c>
      <c r="F916" s="26">
        <v>45180.376585648148</v>
      </c>
      <c r="G916" s="26">
        <v>45178</v>
      </c>
      <c r="H916" s="26">
        <v>45179</v>
      </c>
      <c r="I916" s="21">
        <v>45250</v>
      </c>
      <c r="J916" s="21">
        <v>45250</v>
      </c>
      <c r="K916" s="119" t="s">
        <v>4619</v>
      </c>
      <c r="L916" s="49">
        <v>2023091179</v>
      </c>
      <c r="M916" s="21">
        <v>45179</v>
      </c>
      <c r="N916" s="21">
        <v>45190</v>
      </c>
      <c r="O916" s="49" t="s">
        <v>1761</v>
      </c>
      <c r="P916" s="49" t="s">
        <v>673</v>
      </c>
      <c r="Q916" s="49" t="s">
        <v>55</v>
      </c>
      <c r="R916" s="49">
        <v>1200</v>
      </c>
      <c r="S916" s="25" t="s">
        <v>4640</v>
      </c>
      <c r="T916" s="25" t="s">
        <v>4640</v>
      </c>
      <c r="U916" s="19" t="e">
        <v>#NAME?</v>
      </c>
      <c r="V916" s="19" t="s">
        <v>80</v>
      </c>
      <c r="W916" s="19" t="s">
        <v>68</v>
      </c>
      <c r="X916" s="23">
        <v>45180</v>
      </c>
      <c r="Y916" s="23">
        <v>45187</v>
      </c>
      <c r="Z916" s="23">
        <v>45180</v>
      </c>
      <c r="AA916" s="23">
        <v>45180</v>
      </c>
      <c r="AB916" s="19" t="s">
        <v>58</v>
      </c>
      <c r="AC916" s="23">
        <v>45183</v>
      </c>
      <c r="AD916" s="19" t="s">
        <v>58</v>
      </c>
      <c r="AE916" s="23">
        <v>45185</v>
      </c>
      <c r="AF916" s="23">
        <v>45187</v>
      </c>
      <c r="AG916" s="23">
        <v>45190</v>
      </c>
      <c r="AH916" s="59">
        <v>45194</v>
      </c>
      <c r="AI916" s="37">
        <v>70</v>
      </c>
      <c r="AJ916" s="37">
        <v>1</v>
      </c>
      <c r="AK916" s="37">
        <v>71</v>
      </c>
      <c r="AL916" s="19" t="s">
        <v>15</v>
      </c>
      <c r="AM916" s="19" t="s">
        <v>4621</v>
      </c>
      <c r="AN916" s="37">
        <v>20</v>
      </c>
      <c r="AO916" s="22"/>
      <c r="AP916" s="19" t="s">
        <v>82</v>
      </c>
      <c r="AQ916" s="19" t="s">
        <v>82</v>
      </c>
      <c r="AR916" s="19" t="s">
        <v>60</v>
      </c>
      <c r="AS916" s="19" t="s">
        <v>55</v>
      </c>
      <c r="AT916" s="19" t="s">
        <v>61</v>
      </c>
      <c r="AU916" s="19" t="s">
        <v>179</v>
      </c>
      <c r="AV916" s="19" t="s">
        <v>63</v>
      </c>
      <c r="AW916" s="19" t="s">
        <v>63</v>
      </c>
      <c r="AX916" s="19" t="s">
        <v>63</v>
      </c>
      <c r="AY916" s="19" t="s">
        <v>64</v>
      </c>
      <c r="AZ916" s="19" t="s">
        <v>3822</v>
      </c>
      <c r="BA916" s="23">
        <v>45190</v>
      </c>
      <c r="BB916" s="37">
        <v>9</v>
      </c>
      <c r="BC916" s="37">
        <v>2023</v>
      </c>
      <c r="BD916" s="19" t="s">
        <v>63</v>
      </c>
      <c r="BE916" s="19" t="s">
        <v>63</v>
      </c>
      <c r="BF916" s="19" t="s">
        <v>63</v>
      </c>
      <c r="BG916" s="19" t="s">
        <v>64</v>
      </c>
      <c r="BH916" s="19" t="s">
        <v>4513</v>
      </c>
      <c r="BI916" s="60" t="s">
        <v>4513</v>
      </c>
      <c r="BJ916" s="37" t="e">
        <v>#VALUE!</v>
      </c>
      <c r="BK916" s="56" t="e">
        <v>#VALUE!</v>
      </c>
      <c r="BL916" s="37" t="s">
        <v>4513</v>
      </c>
      <c r="BM916" s="32" t="s">
        <v>4513</v>
      </c>
      <c r="BN916" s="22" t="s">
        <v>4513</v>
      </c>
      <c r="BO916" s="22"/>
      <c r="BP916" s="22"/>
      <c r="BQ916" s="19" t="s">
        <v>64</v>
      </c>
      <c r="BR916" s="22"/>
      <c r="BS916" s="19" t="s">
        <v>3824</v>
      </c>
      <c r="BT916" s="37">
        <v>70</v>
      </c>
      <c r="BU916" s="22"/>
      <c r="BV916" s="19"/>
      <c r="BW916" s="19" t="s">
        <v>3823</v>
      </c>
      <c r="BX916" s="37">
        <v>2023</v>
      </c>
      <c r="BY916" s="95" t="str">
        <f>IFERROR(
IF(OR(AZ916="anulado",AZ916="stand by"),CONCATENATE(AZ916,": ",AT916),
IF(OR(YEAR(BA916)=2022,YEAR(BA916)=2023),CONCATENATE("Se activó en ",YEAR(BA916)),
IF(AND(OR(AZ916="En proceso",AZ916="facturando"),AND(AV916="-",BA916="")),"Por revisar",
IF(BA916="",IF(AV916="NUEVAS",CONCATENATE("Estado: ",AZ916,", ",AV916),
IF(AX916=Meses!$A$3,"Por revisar",
IF(AT916="","Sin registro","En programación Frcst."))),"En programación")))),
"Error")</f>
        <v>Se activó en 2023</v>
      </c>
      <c r="BZ916" s="14" t="str">
        <f t="shared" si="42"/>
        <v/>
      </c>
      <c r="CA916" s="95" t="str">
        <f>IF(BY916="En programación Frcst.",VLOOKUP(AX916,Meses!$A$1:$H$14,3+HLOOKUP(Cronograma!AV916,Meses!$D$1:$G$2,2,FALSE),FALSE),
IF(BY916="En programación",BA916,""))</f>
        <v/>
      </c>
      <c r="CB916" s="95" t="str">
        <f t="shared" si="43"/>
        <v/>
      </c>
      <c r="CC916" s="91" t="str">
        <f>IFERROR(
(VLOOKUP(MONTH(CA916),Meses!$B$3:$C$14,2,FALSE)-DAY(CA916))/VLOOKUP(MONTH(CA916),Meses!$B$3:$C$14,2,FALSE)*CD916,
"")</f>
        <v/>
      </c>
      <c r="CD916" s="92">
        <f t="shared" si="44"/>
        <v>1200</v>
      </c>
    </row>
    <row r="917" spans="1:82" ht="125.4" thickBot="1" x14ac:dyDescent="0.6">
      <c r="A917" s="19" t="s">
        <v>2275</v>
      </c>
      <c r="B917" s="19" t="s">
        <v>2279</v>
      </c>
      <c r="C917" s="19" t="s">
        <v>2280</v>
      </c>
      <c r="D917" s="19" t="s">
        <v>53</v>
      </c>
      <c r="E917" s="21">
        <v>45180</v>
      </c>
      <c r="F917" s="21">
        <v>45180.376585648148</v>
      </c>
      <c r="G917" s="21">
        <v>45178</v>
      </c>
      <c r="H917" s="21">
        <v>45179</v>
      </c>
      <c r="I917" s="21">
        <v>45250</v>
      </c>
      <c r="J917" s="21">
        <v>45250</v>
      </c>
      <c r="K917" s="119" t="s">
        <v>4619</v>
      </c>
      <c r="L917" s="49">
        <v>2023091180</v>
      </c>
      <c r="M917" s="21">
        <v>45179</v>
      </c>
      <c r="N917" s="21">
        <v>45190</v>
      </c>
      <c r="O917" s="49" t="s">
        <v>1761</v>
      </c>
      <c r="P917" s="49" t="s">
        <v>673</v>
      </c>
      <c r="Q917" s="49" t="s">
        <v>55</v>
      </c>
      <c r="R917" s="49">
        <v>13600</v>
      </c>
      <c r="S917" s="25" t="s">
        <v>4640</v>
      </c>
      <c r="T917" s="25" t="s">
        <v>4640</v>
      </c>
      <c r="U917" s="19" t="e">
        <v>#NAME?</v>
      </c>
      <c r="V917" s="22"/>
      <c r="W917" s="22"/>
      <c r="X917" s="23">
        <v>45180</v>
      </c>
      <c r="Y917" s="23">
        <v>45187</v>
      </c>
      <c r="Z917" s="23">
        <v>45180</v>
      </c>
      <c r="AA917" s="23">
        <v>45180</v>
      </c>
      <c r="AB917" s="27">
        <v>0</v>
      </c>
      <c r="AC917" s="27">
        <v>0</v>
      </c>
      <c r="AD917" s="27">
        <v>0</v>
      </c>
      <c r="AE917" s="27">
        <v>0</v>
      </c>
      <c r="AF917" s="25" t="s">
        <v>58</v>
      </c>
      <c r="AG917" s="25" t="s">
        <v>58</v>
      </c>
      <c r="AH917" s="27">
        <v>0</v>
      </c>
      <c r="AI917" s="37">
        <v>70</v>
      </c>
      <c r="AJ917" s="37">
        <v>1</v>
      </c>
      <c r="AK917" s="37">
        <v>71</v>
      </c>
      <c r="AL917" s="25" t="s">
        <v>15</v>
      </c>
      <c r="AM917" s="25" t="s">
        <v>4621</v>
      </c>
      <c r="AN917" s="37">
        <v>20</v>
      </c>
      <c r="AO917" s="27"/>
      <c r="AP917" s="25" t="s">
        <v>76</v>
      </c>
      <c r="AQ917" s="25" t="s">
        <v>76</v>
      </c>
      <c r="AR917" s="25" t="s">
        <v>94</v>
      </c>
      <c r="AS917" s="25" t="s">
        <v>55</v>
      </c>
      <c r="AT917" s="25" t="s">
        <v>61</v>
      </c>
      <c r="AU917" s="25" t="s">
        <v>179</v>
      </c>
      <c r="AV917" s="25" t="s">
        <v>63</v>
      </c>
      <c r="AW917" s="25" t="s">
        <v>63</v>
      </c>
      <c r="AX917" s="25" t="s">
        <v>63</v>
      </c>
      <c r="AY917" s="25" t="s">
        <v>64</v>
      </c>
      <c r="AZ917" s="25" t="s">
        <v>3822</v>
      </c>
      <c r="BA917" s="23">
        <v>45190</v>
      </c>
      <c r="BB917" s="37">
        <v>9</v>
      </c>
      <c r="BC917" s="37">
        <v>2023</v>
      </c>
      <c r="BD917" s="25" t="s">
        <v>63</v>
      </c>
      <c r="BE917" s="25" t="s">
        <v>63</v>
      </c>
      <c r="BF917" s="25" t="s">
        <v>63</v>
      </c>
      <c r="BG917" s="25" t="s">
        <v>64</v>
      </c>
      <c r="BH917" s="25" t="s">
        <v>4513</v>
      </c>
      <c r="BI917" s="60" t="s">
        <v>4513</v>
      </c>
      <c r="BJ917" s="37" t="e">
        <v>#VALUE!</v>
      </c>
      <c r="BK917" s="56" t="e">
        <v>#VALUE!</v>
      </c>
      <c r="BL917" s="37" t="s">
        <v>4513</v>
      </c>
      <c r="BM917" s="36" t="s">
        <v>4513</v>
      </c>
      <c r="BN917" s="27" t="s">
        <v>4513</v>
      </c>
      <c r="BO917" s="27"/>
      <c r="BP917" s="27"/>
      <c r="BQ917" s="25" t="s">
        <v>64</v>
      </c>
      <c r="BR917" s="27"/>
      <c r="BS917" s="25" t="s">
        <v>3824</v>
      </c>
      <c r="BT917" s="37">
        <v>70</v>
      </c>
      <c r="BU917" s="27"/>
      <c r="BV917" s="25"/>
      <c r="BW917" s="25" t="s">
        <v>3823</v>
      </c>
      <c r="BX917" s="37">
        <v>2023</v>
      </c>
      <c r="BY917" s="95" t="str">
        <f>IFERROR(
IF(OR(AZ917="anulado",AZ917="stand by"),CONCATENATE(AZ917,": ",AT917),
IF(OR(YEAR(BA917)=2022,YEAR(BA917)=2023),CONCATENATE("Se activó en ",YEAR(BA917)),
IF(AND(OR(AZ917="En proceso",AZ917="facturando"),AND(AV917="-",BA917="")),"Por revisar",
IF(BA917="",IF(AV917="NUEVAS",CONCATENATE("Estado: ",AZ917,", ",AV917),
IF(AX917=Meses!$A$3,"Por revisar",
IF(AT917="","Sin registro","En programación Frcst."))),"En programación")))),
"Error")</f>
        <v>Se activó en 2023</v>
      </c>
      <c r="BZ917" s="14" t="str">
        <f t="shared" si="42"/>
        <v/>
      </c>
      <c r="CA917" s="95" t="str">
        <f>IF(BY917="En programación Frcst.",VLOOKUP(AX917,Meses!$A$1:$H$14,3+HLOOKUP(Cronograma!AV917,Meses!$D$1:$G$2,2,FALSE),FALSE),
IF(BY917="En programación",BA917,""))</f>
        <v/>
      </c>
      <c r="CB917" s="95" t="str">
        <f t="shared" si="43"/>
        <v/>
      </c>
      <c r="CC917" s="91" t="str">
        <f>IFERROR(
(VLOOKUP(MONTH(CA917),Meses!$B$3:$C$14,2,FALSE)-DAY(CA917))/VLOOKUP(MONTH(CA917),Meses!$B$3:$C$14,2,FALSE)*CD917,
"")</f>
        <v/>
      </c>
      <c r="CD917" s="92">
        <f t="shared" si="44"/>
        <v>13600</v>
      </c>
    </row>
    <row r="918" spans="1:82" ht="125.4" thickBot="1" x14ac:dyDescent="0.6">
      <c r="A918" s="25" t="s">
        <v>2275</v>
      </c>
      <c r="B918" s="45" t="s">
        <v>2281</v>
      </c>
      <c r="C918" s="25" t="s">
        <v>2282</v>
      </c>
      <c r="D918" s="25" t="s">
        <v>53</v>
      </c>
      <c r="E918" s="26">
        <v>45180</v>
      </c>
      <c r="F918" s="26">
        <v>45180.376585648148</v>
      </c>
      <c r="G918" s="26">
        <v>45178</v>
      </c>
      <c r="H918" s="26">
        <v>45179</v>
      </c>
      <c r="I918" s="21">
        <v>45250</v>
      </c>
      <c r="J918" s="21">
        <v>45250</v>
      </c>
      <c r="K918" s="119" t="s">
        <v>4619</v>
      </c>
      <c r="L918" s="49">
        <v>2023091182</v>
      </c>
      <c r="M918" s="21">
        <v>45179</v>
      </c>
      <c r="N918" s="21">
        <v>45190</v>
      </c>
      <c r="O918" s="49" t="s">
        <v>1761</v>
      </c>
      <c r="P918" s="49" t="s">
        <v>673</v>
      </c>
      <c r="Q918" s="49" t="s">
        <v>55</v>
      </c>
      <c r="R918" s="49">
        <v>1200</v>
      </c>
      <c r="S918" s="25" t="s">
        <v>4640</v>
      </c>
      <c r="T918" s="25" t="s">
        <v>4640</v>
      </c>
      <c r="U918" s="19" t="e">
        <v>#NAME?</v>
      </c>
      <c r="V918" s="19" t="s">
        <v>80</v>
      </c>
      <c r="W918" s="19" t="s">
        <v>68</v>
      </c>
      <c r="X918" s="23">
        <v>45180</v>
      </c>
      <c r="Y918" s="23">
        <v>45187</v>
      </c>
      <c r="Z918" s="23">
        <v>45180</v>
      </c>
      <c r="AA918" s="23">
        <v>45180</v>
      </c>
      <c r="AB918" s="19" t="s">
        <v>58</v>
      </c>
      <c r="AC918" s="23">
        <v>45183</v>
      </c>
      <c r="AD918" s="19" t="s">
        <v>58</v>
      </c>
      <c r="AE918" s="23">
        <v>45185</v>
      </c>
      <c r="AF918" s="23">
        <v>45187</v>
      </c>
      <c r="AG918" s="23">
        <v>45190</v>
      </c>
      <c r="AH918" s="59">
        <v>45194</v>
      </c>
      <c r="AI918" s="37">
        <v>70</v>
      </c>
      <c r="AJ918" s="37">
        <v>1</v>
      </c>
      <c r="AK918" s="37">
        <v>71</v>
      </c>
      <c r="AL918" s="19" t="s">
        <v>15</v>
      </c>
      <c r="AM918" s="19" t="s">
        <v>4621</v>
      </c>
      <c r="AN918" s="37">
        <v>20</v>
      </c>
      <c r="AO918" s="22"/>
      <c r="AP918" s="19" t="s">
        <v>76</v>
      </c>
      <c r="AQ918" s="19" t="s">
        <v>76</v>
      </c>
      <c r="AR918" s="19" t="s">
        <v>60</v>
      </c>
      <c r="AS918" s="19" t="s">
        <v>55</v>
      </c>
      <c r="AT918" s="19" t="s">
        <v>61</v>
      </c>
      <c r="AU918" s="19" t="s">
        <v>179</v>
      </c>
      <c r="AV918" s="19" t="s">
        <v>63</v>
      </c>
      <c r="AW918" s="19" t="s">
        <v>63</v>
      </c>
      <c r="AX918" s="19" t="s">
        <v>63</v>
      </c>
      <c r="AY918" s="19" t="s">
        <v>64</v>
      </c>
      <c r="AZ918" s="19" t="s">
        <v>3822</v>
      </c>
      <c r="BA918" s="23">
        <v>45190</v>
      </c>
      <c r="BB918" s="37">
        <v>9</v>
      </c>
      <c r="BC918" s="37">
        <v>2023</v>
      </c>
      <c r="BD918" s="19" t="s">
        <v>63</v>
      </c>
      <c r="BE918" s="19" t="s">
        <v>63</v>
      </c>
      <c r="BF918" s="19" t="s">
        <v>63</v>
      </c>
      <c r="BG918" s="19" t="s">
        <v>64</v>
      </c>
      <c r="BH918" s="22" t="s">
        <v>4513</v>
      </c>
      <c r="BI918" s="22" t="s">
        <v>4513</v>
      </c>
      <c r="BJ918" s="22"/>
      <c r="BK918" s="22"/>
      <c r="BL918" s="37" t="s">
        <v>4513</v>
      </c>
      <c r="BM918" s="22" t="s">
        <v>4513</v>
      </c>
      <c r="BN918" s="22" t="s">
        <v>4513</v>
      </c>
      <c r="BO918" s="22"/>
      <c r="BP918" s="22"/>
      <c r="BQ918" s="19" t="s">
        <v>64</v>
      </c>
      <c r="BR918" s="22"/>
      <c r="BS918" s="22"/>
      <c r="BT918" s="37">
        <v>70</v>
      </c>
      <c r="BU918" s="22"/>
      <c r="BV918" s="19"/>
      <c r="BW918" s="19"/>
      <c r="BX918" s="37">
        <v>2023</v>
      </c>
      <c r="BY918" s="95" t="str">
        <f>IFERROR(
IF(OR(AZ918="anulado",AZ918="stand by"),CONCATENATE(AZ918,": ",AT918),
IF(OR(YEAR(BA918)=2022,YEAR(BA918)=2023),CONCATENATE("Se activó en ",YEAR(BA918)),
IF(AND(OR(AZ918="En proceso",AZ918="facturando"),AND(AV918="-",BA918="")),"Por revisar",
IF(BA918="",IF(AV918="NUEVAS",CONCATENATE("Estado: ",AZ918,", ",AV918),
IF(AX918=Meses!$A$3,"Por revisar",
IF(AT918="","Sin registro","En programación Frcst."))),"En programación")))),
"Error")</f>
        <v>Se activó en 2023</v>
      </c>
      <c r="BZ918" s="14" t="str">
        <f t="shared" si="42"/>
        <v/>
      </c>
      <c r="CA918" s="95" t="str">
        <f>IF(BY918="En programación Frcst.",VLOOKUP(AX918,Meses!$A$1:$H$14,3+HLOOKUP(Cronograma!AV918,Meses!$D$1:$G$2,2,FALSE),FALSE),
IF(BY918="En programación",BA918,""))</f>
        <v/>
      </c>
      <c r="CB918" s="95" t="str">
        <f t="shared" si="43"/>
        <v/>
      </c>
      <c r="CC918" s="91" t="str">
        <f>IFERROR(
(VLOOKUP(MONTH(CA918),Meses!$B$3:$C$14,2,FALSE)-DAY(CA918))/VLOOKUP(MONTH(CA918),Meses!$B$3:$C$14,2,FALSE)*CD918,
"")</f>
        <v/>
      </c>
      <c r="CD918" s="92">
        <f t="shared" si="44"/>
        <v>1200</v>
      </c>
    </row>
    <row r="919" spans="1:82" ht="63" thickBot="1" x14ac:dyDescent="0.6">
      <c r="A919" s="19" t="s">
        <v>2283</v>
      </c>
      <c r="B919" s="19" t="s">
        <v>2284</v>
      </c>
      <c r="C919" s="19" t="s">
        <v>2285</v>
      </c>
      <c r="D919" s="19" t="s">
        <v>936</v>
      </c>
      <c r="E919" s="21">
        <v>45181</v>
      </c>
      <c r="F919" s="21">
        <v>45181.422638888893</v>
      </c>
      <c r="G919" s="21">
        <v>45184</v>
      </c>
      <c r="H919" s="21">
        <v>45179</v>
      </c>
      <c r="I919" s="22"/>
      <c r="J919" s="22"/>
      <c r="K919" s="22">
        <v>0</v>
      </c>
      <c r="L919" s="50"/>
      <c r="M919" s="22"/>
      <c r="N919" s="22"/>
      <c r="O919" s="49" t="s">
        <v>673</v>
      </c>
      <c r="P919" s="49" t="s">
        <v>673</v>
      </c>
      <c r="Q919" s="49" t="s">
        <v>55</v>
      </c>
      <c r="R919" s="49">
        <v>5937</v>
      </c>
      <c r="S919" s="25" t="s">
        <v>145</v>
      </c>
      <c r="T919" s="25" t="s">
        <v>145</v>
      </c>
      <c r="U919" s="19" t="e">
        <v>#NAME?</v>
      </c>
      <c r="V919" s="22"/>
      <c r="W919" s="22"/>
      <c r="X919" s="23">
        <v>45181</v>
      </c>
      <c r="Y919" s="23">
        <v>45188</v>
      </c>
      <c r="Z919" s="23">
        <v>45181</v>
      </c>
      <c r="AA919" s="23">
        <v>45181</v>
      </c>
      <c r="AB919" s="27">
        <v>0</v>
      </c>
      <c r="AC919" s="27">
        <v>0</v>
      </c>
      <c r="AD919" s="27">
        <v>0</v>
      </c>
      <c r="AE919" s="27">
        <v>0</v>
      </c>
      <c r="AF919" s="25" t="s">
        <v>58</v>
      </c>
      <c r="AG919" s="25" t="s">
        <v>58</v>
      </c>
      <c r="AH919" s="27">
        <v>0</v>
      </c>
      <c r="AI919" s="37">
        <v>-45181</v>
      </c>
      <c r="AJ919" s="37">
        <v>-5</v>
      </c>
      <c r="AK919" s="37">
        <v>-45179</v>
      </c>
      <c r="AL919" s="25" t="s">
        <v>15</v>
      </c>
      <c r="AM919" s="27">
        <v>0</v>
      </c>
      <c r="AN919" s="27" t="s">
        <v>4513</v>
      </c>
      <c r="AO919" s="27"/>
      <c r="AP919" s="25" t="s">
        <v>674</v>
      </c>
      <c r="AQ919" s="25" t="s">
        <v>674</v>
      </c>
      <c r="AR919" s="25" t="s">
        <v>60</v>
      </c>
      <c r="AS919" s="25" t="s">
        <v>55</v>
      </c>
      <c r="AT919" s="25" t="s">
        <v>937</v>
      </c>
      <c r="AU919" s="25" t="s">
        <v>62</v>
      </c>
      <c r="AV919" s="25" t="s">
        <v>679</v>
      </c>
      <c r="AW919" s="25" t="s">
        <v>3130</v>
      </c>
      <c r="AX919" s="25" t="s">
        <v>1557</v>
      </c>
      <c r="AY919" s="25" t="s">
        <v>55</v>
      </c>
      <c r="AZ919" s="25" t="s">
        <v>3830</v>
      </c>
      <c r="BA919" s="27">
        <v>0</v>
      </c>
      <c r="BB919" s="27"/>
      <c r="BC919" s="27"/>
      <c r="BD919" s="25" t="s">
        <v>2205</v>
      </c>
      <c r="BE919" s="25" t="s">
        <v>651</v>
      </c>
      <c r="BF919" s="25" t="s">
        <v>3065</v>
      </c>
      <c r="BG919" s="25" t="s">
        <v>55</v>
      </c>
      <c r="BH919" s="25" t="s">
        <v>4513</v>
      </c>
      <c r="BI919" s="27" t="s">
        <v>4513</v>
      </c>
      <c r="BJ919" s="27"/>
      <c r="BK919" s="27"/>
      <c r="BL919" s="37" t="s">
        <v>4513</v>
      </c>
      <c r="BM919" s="36" t="s">
        <v>4513</v>
      </c>
      <c r="BN919" s="27" t="s">
        <v>4513</v>
      </c>
      <c r="BO919" s="25" t="s">
        <v>3865</v>
      </c>
      <c r="BP919" s="54" t="s">
        <v>3903</v>
      </c>
      <c r="BQ919" s="25" t="s">
        <v>64</v>
      </c>
      <c r="BR919" s="27"/>
      <c r="BS919" s="27"/>
      <c r="BT919" s="27"/>
      <c r="BU919" s="37">
        <v>141</v>
      </c>
      <c r="BV919" s="25" t="s">
        <v>4697</v>
      </c>
      <c r="BW919" s="25" t="s">
        <v>3858</v>
      </c>
      <c r="BX919" s="27"/>
      <c r="BY919" s="95" t="str">
        <f>IFERROR(
IF(OR(AZ919="anulado",AZ919="stand by"),CONCATENATE(AZ919,": ",AT919),
IF(OR(YEAR(BA919)=2022,YEAR(BA919)=2023),CONCATENATE("Se activó en ",YEAR(BA919)),
IF(AND(OR(AZ919="En proceso",AZ919="facturando"),AND(AV919="-",BA919="")),"Por revisar",
IF(BA919="",IF(AV919="NUEVAS",CONCATENATE("Estado: ",AZ919,", ",AV919),
IF(AX919=Meses!$A$3,"Por revisar",
IF(AT919="","Sin registro","En programación Frcst."))),"En programación")))),
"Error")</f>
        <v>En programación</v>
      </c>
      <c r="BZ919" s="14" t="str">
        <f t="shared" si="42"/>
        <v/>
      </c>
      <c r="CA919" s="95">
        <f>IF(BY919="En programación Frcst.",VLOOKUP(AX919,Meses!$A$1:$H$14,3+HLOOKUP(Cronograma!AV919,Meses!$D$1:$G$2,2,FALSE),FALSE),
IF(BY919="En programación",BA919,""))</f>
        <v>0</v>
      </c>
      <c r="CB919" s="95" t="str">
        <f t="shared" si="43"/>
        <v>1900/1</v>
      </c>
      <c r="CC919" s="91">
        <f>IFERROR(
(VLOOKUP(MONTH(CA919),Meses!$B$3:$C$14,2,FALSE)-DAY(CA919))/VLOOKUP(MONTH(CA919),Meses!$B$3:$C$14,2,FALSE)*CD919,
"")</f>
        <v>5937</v>
      </c>
      <c r="CD919" s="92">
        <f t="shared" si="44"/>
        <v>5937</v>
      </c>
    </row>
    <row r="920" spans="1:82" ht="63" thickBot="1" x14ac:dyDescent="0.6">
      <c r="A920" s="25" t="s">
        <v>2283</v>
      </c>
      <c r="B920" s="25" t="s">
        <v>2286</v>
      </c>
      <c r="C920" s="25" t="s">
        <v>2287</v>
      </c>
      <c r="D920" s="25" t="s">
        <v>144</v>
      </c>
      <c r="E920" s="26">
        <v>45181</v>
      </c>
      <c r="F920" s="26">
        <v>45181.422638888893</v>
      </c>
      <c r="G920" s="26">
        <v>45184</v>
      </c>
      <c r="H920" s="26">
        <v>45193</v>
      </c>
      <c r="I920" s="22"/>
      <c r="J920" s="22"/>
      <c r="K920" s="22">
        <v>0</v>
      </c>
      <c r="L920" s="50"/>
      <c r="M920" s="22"/>
      <c r="N920" s="22"/>
      <c r="O920" s="49" t="s">
        <v>673</v>
      </c>
      <c r="P920" s="49" t="s">
        <v>673</v>
      </c>
      <c r="Q920" s="49" t="s">
        <v>55</v>
      </c>
      <c r="R920" s="49">
        <v>5827</v>
      </c>
      <c r="S920" s="25" t="s">
        <v>145</v>
      </c>
      <c r="T920" s="25" t="s">
        <v>145</v>
      </c>
      <c r="U920" s="19" t="e">
        <v>#NAME?</v>
      </c>
      <c r="V920" s="22"/>
      <c r="W920" s="22"/>
      <c r="X920" s="23">
        <v>45181</v>
      </c>
      <c r="Y920" s="23">
        <v>45188</v>
      </c>
      <c r="Z920" s="23">
        <v>45181</v>
      </c>
      <c r="AA920" s="23">
        <v>45181</v>
      </c>
      <c r="AB920" s="22">
        <v>0</v>
      </c>
      <c r="AC920" s="22">
        <v>0</v>
      </c>
      <c r="AD920" s="22">
        <v>0</v>
      </c>
      <c r="AE920" s="22">
        <v>0</v>
      </c>
      <c r="AF920" s="19" t="s">
        <v>58</v>
      </c>
      <c r="AG920" s="19" t="s">
        <v>58</v>
      </c>
      <c r="AH920" s="22">
        <v>0</v>
      </c>
      <c r="AI920" s="37">
        <v>-45181</v>
      </c>
      <c r="AJ920" s="37">
        <v>9</v>
      </c>
      <c r="AK920" s="37">
        <v>-45193</v>
      </c>
      <c r="AL920" s="19" t="s">
        <v>15</v>
      </c>
      <c r="AM920" s="22">
        <v>0</v>
      </c>
      <c r="AN920" s="22" t="s">
        <v>4513</v>
      </c>
      <c r="AO920" s="22"/>
      <c r="AP920" s="19" t="s">
        <v>674</v>
      </c>
      <c r="AQ920" s="19" t="s">
        <v>674</v>
      </c>
      <c r="AR920" s="19" t="s">
        <v>60</v>
      </c>
      <c r="AS920" s="19" t="s">
        <v>55</v>
      </c>
      <c r="AT920" s="19" t="s">
        <v>146</v>
      </c>
      <c r="AU920" s="19" t="s">
        <v>62</v>
      </c>
      <c r="AV920" s="19" t="s">
        <v>660</v>
      </c>
      <c r="AW920" s="19" t="s">
        <v>661</v>
      </c>
      <c r="AX920" s="19" t="s">
        <v>653</v>
      </c>
      <c r="AY920" s="19" t="s">
        <v>55</v>
      </c>
      <c r="AZ920" s="19" t="s">
        <v>3825</v>
      </c>
      <c r="BA920" s="22">
        <v>0</v>
      </c>
      <c r="BB920" s="22"/>
      <c r="BC920" s="22"/>
      <c r="BD920" s="19" t="s">
        <v>653</v>
      </c>
      <c r="BE920" s="19" t="s">
        <v>354</v>
      </c>
      <c r="BF920" s="19" t="s">
        <v>1165</v>
      </c>
      <c r="BG920" s="19" t="s">
        <v>55</v>
      </c>
      <c r="BH920" s="19" t="s">
        <v>4513</v>
      </c>
      <c r="BI920" s="22" t="s">
        <v>4513</v>
      </c>
      <c r="BJ920" s="22"/>
      <c r="BK920" s="22"/>
      <c r="BL920" s="37" t="s">
        <v>4513</v>
      </c>
      <c r="BM920" s="32" t="s">
        <v>4513</v>
      </c>
      <c r="BN920" s="22" t="s">
        <v>4513</v>
      </c>
      <c r="BO920" s="19" t="s">
        <v>3826</v>
      </c>
      <c r="BP920" s="22"/>
      <c r="BQ920" s="19" t="s">
        <v>64</v>
      </c>
      <c r="BR920" s="22"/>
      <c r="BS920" s="22"/>
      <c r="BT920" s="22"/>
      <c r="BU920" s="37">
        <v>141</v>
      </c>
      <c r="BV920" s="19"/>
      <c r="BW920" s="19" t="s">
        <v>3823</v>
      </c>
      <c r="BX920" s="22"/>
      <c r="BY920" s="95" t="str">
        <f>IFERROR(
IF(OR(AZ920="anulado",AZ920="stand by"),CONCATENATE(AZ920,": ",AT920),
IF(OR(YEAR(BA920)=2022,YEAR(BA920)=2023),CONCATENATE("Se activó en ",YEAR(BA920)),
IF(AND(OR(AZ920="En proceso",AZ920="facturando"),AND(AV920="-",BA920="")),"Por revisar",
IF(BA920="",IF(AV920="NUEVAS",CONCATENATE("Estado: ",AZ920,", ",AV920),
IF(AX920=Meses!$A$3,"Por revisar",
IF(AT920="","Sin registro","En programación Frcst."))),"En programación")))),
"Error")</f>
        <v>stand by: Devolver Sales</v>
      </c>
      <c r="BZ920" s="14" t="str">
        <f t="shared" si="42"/>
        <v/>
      </c>
      <c r="CA920" s="95" t="str">
        <f>IF(BY920="En programación Frcst.",VLOOKUP(AX920,Meses!$A$1:$H$14,3+HLOOKUP(Cronograma!AV920,Meses!$D$1:$G$2,2,FALSE),FALSE),
IF(BY920="En programación",BA920,""))</f>
        <v/>
      </c>
      <c r="CB920" s="95" t="str">
        <f t="shared" si="43"/>
        <v/>
      </c>
      <c r="CC920" s="91" t="str">
        <f>IFERROR(
(VLOOKUP(MONTH(CA920),Meses!$B$3:$C$14,2,FALSE)-DAY(CA920))/VLOOKUP(MONTH(CA920),Meses!$B$3:$C$14,2,FALSE)*CD920,
"")</f>
        <v/>
      </c>
      <c r="CD920" s="92">
        <f t="shared" si="44"/>
        <v>5827</v>
      </c>
    </row>
    <row r="921" spans="1:82" ht="63" thickBot="1" x14ac:dyDescent="0.6">
      <c r="A921" s="19" t="s">
        <v>2283</v>
      </c>
      <c r="B921" s="19" t="s">
        <v>2288</v>
      </c>
      <c r="C921" s="19" t="s">
        <v>2289</v>
      </c>
      <c r="D921" s="19" t="s">
        <v>144</v>
      </c>
      <c r="E921" s="21">
        <v>45181</v>
      </c>
      <c r="F921" s="21">
        <v>45181.422638888893</v>
      </c>
      <c r="G921" s="21">
        <v>45184</v>
      </c>
      <c r="H921" s="21">
        <v>45193</v>
      </c>
      <c r="I921" s="22"/>
      <c r="J921" s="22"/>
      <c r="K921" s="22">
        <v>0</v>
      </c>
      <c r="L921" s="50"/>
      <c r="M921" s="22"/>
      <c r="N921" s="22"/>
      <c r="O921" s="49" t="s">
        <v>673</v>
      </c>
      <c r="P921" s="49" t="s">
        <v>673</v>
      </c>
      <c r="Q921" s="49" t="s">
        <v>55</v>
      </c>
      <c r="R921" s="49">
        <v>1500</v>
      </c>
      <c r="S921" s="25" t="s">
        <v>145</v>
      </c>
      <c r="T921" s="25" t="s">
        <v>145</v>
      </c>
      <c r="U921" s="19" t="e">
        <v>#NAME?</v>
      </c>
      <c r="V921" s="19" t="s">
        <v>80</v>
      </c>
      <c r="W921" s="19" t="s">
        <v>68</v>
      </c>
      <c r="X921" s="23">
        <v>45181</v>
      </c>
      <c r="Y921" s="23">
        <v>45188</v>
      </c>
      <c r="Z921" s="23">
        <v>45181</v>
      </c>
      <c r="AA921" s="23">
        <v>45181</v>
      </c>
      <c r="AB921" s="25" t="s">
        <v>58</v>
      </c>
      <c r="AC921" s="23">
        <v>45184</v>
      </c>
      <c r="AD921" s="25" t="s">
        <v>58</v>
      </c>
      <c r="AE921" s="23">
        <v>45186</v>
      </c>
      <c r="AF921" s="23">
        <v>45188</v>
      </c>
      <c r="AG921" s="23">
        <v>45191</v>
      </c>
      <c r="AH921" s="59">
        <v>45195</v>
      </c>
      <c r="AI921" s="37">
        <v>-45181</v>
      </c>
      <c r="AJ921" s="37">
        <v>9</v>
      </c>
      <c r="AK921" s="37">
        <v>-45193</v>
      </c>
      <c r="AL921" s="25" t="s">
        <v>15</v>
      </c>
      <c r="AM921" s="27">
        <v>0</v>
      </c>
      <c r="AN921" s="27" t="s">
        <v>4513</v>
      </c>
      <c r="AO921" s="27"/>
      <c r="AP921" s="25" t="s">
        <v>674</v>
      </c>
      <c r="AQ921" s="25" t="s">
        <v>674</v>
      </c>
      <c r="AR921" s="25" t="s">
        <v>60</v>
      </c>
      <c r="AS921" s="25" t="s">
        <v>55</v>
      </c>
      <c r="AT921" s="25" t="s">
        <v>146</v>
      </c>
      <c r="AU921" s="25" t="s">
        <v>62</v>
      </c>
      <c r="AV921" s="25" t="s">
        <v>660</v>
      </c>
      <c r="AW921" s="25" t="s">
        <v>661</v>
      </c>
      <c r="AX921" s="25" t="s">
        <v>653</v>
      </c>
      <c r="AY921" s="25" t="s">
        <v>55</v>
      </c>
      <c r="AZ921" s="25" t="s">
        <v>3825</v>
      </c>
      <c r="BA921" s="27">
        <v>0</v>
      </c>
      <c r="BB921" s="27"/>
      <c r="BC921" s="27"/>
      <c r="BD921" s="25" t="s">
        <v>653</v>
      </c>
      <c r="BE921" s="25" t="s">
        <v>354</v>
      </c>
      <c r="BF921" s="25" t="s">
        <v>1165</v>
      </c>
      <c r="BG921" s="25" t="s">
        <v>55</v>
      </c>
      <c r="BH921" s="25" t="s">
        <v>4513</v>
      </c>
      <c r="BI921" s="27" t="s">
        <v>4513</v>
      </c>
      <c r="BJ921" s="27"/>
      <c r="BK921" s="27"/>
      <c r="BL921" s="37" t="s">
        <v>4513</v>
      </c>
      <c r="BM921" s="36" t="s">
        <v>4513</v>
      </c>
      <c r="BN921" s="27" t="s">
        <v>4513</v>
      </c>
      <c r="BO921" s="25" t="s">
        <v>3826</v>
      </c>
      <c r="BP921" s="27"/>
      <c r="BQ921" s="25" t="s">
        <v>64</v>
      </c>
      <c r="BR921" s="27"/>
      <c r="BS921" s="27"/>
      <c r="BT921" s="27"/>
      <c r="BU921" s="37">
        <v>141</v>
      </c>
      <c r="BV921" s="25"/>
      <c r="BW921" s="25" t="s">
        <v>3823</v>
      </c>
      <c r="BX921" s="27"/>
      <c r="BY921" s="95" t="str">
        <f>IFERROR(
IF(OR(AZ921="anulado",AZ921="stand by"),CONCATENATE(AZ921,": ",AT921),
IF(OR(YEAR(BA921)=2022,YEAR(BA921)=2023),CONCATENATE("Se activó en ",YEAR(BA921)),
IF(AND(OR(AZ921="En proceso",AZ921="facturando"),AND(AV921="-",BA921="")),"Por revisar",
IF(BA921="",IF(AV921="NUEVAS",CONCATENATE("Estado: ",AZ921,", ",AV921),
IF(AX921=Meses!$A$3,"Por revisar",
IF(AT921="","Sin registro","En programación Frcst."))),"En programación")))),
"Error")</f>
        <v>stand by: Devolver Sales</v>
      </c>
      <c r="BZ921" s="14" t="str">
        <f t="shared" si="42"/>
        <v/>
      </c>
      <c r="CA921" s="95" t="str">
        <f>IF(BY921="En programación Frcst.",VLOOKUP(AX921,Meses!$A$1:$H$14,3+HLOOKUP(Cronograma!AV921,Meses!$D$1:$G$2,2,FALSE),FALSE),
IF(BY921="En programación",BA921,""))</f>
        <v/>
      </c>
      <c r="CB921" s="95" t="str">
        <f t="shared" si="43"/>
        <v/>
      </c>
      <c r="CC921" s="91" t="str">
        <f>IFERROR(
(VLOOKUP(MONTH(CA921),Meses!$B$3:$C$14,2,FALSE)-DAY(CA921))/VLOOKUP(MONTH(CA921),Meses!$B$3:$C$14,2,FALSE)*CD921,
"")</f>
        <v/>
      </c>
      <c r="CD921" s="92">
        <f t="shared" si="44"/>
        <v>1500</v>
      </c>
    </row>
    <row r="922" spans="1:82" ht="63" thickBot="1" x14ac:dyDescent="0.6">
      <c r="A922" s="25" t="s">
        <v>2283</v>
      </c>
      <c r="B922" s="25" t="s">
        <v>2290</v>
      </c>
      <c r="C922" s="25" t="s">
        <v>2291</v>
      </c>
      <c r="D922" s="25" t="s">
        <v>936</v>
      </c>
      <c r="E922" s="26">
        <v>45181</v>
      </c>
      <c r="F922" s="26">
        <v>45181.422638888893</v>
      </c>
      <c r="G922" s="26">
        <v>45184</v>
      </c>
      <c r="H922" s="26">
        <v>45193</v>
      </c>
      <c r="I922" s="22"/>
      <c r="J922" s="22"/>
      <c r="K922" s="22">
        <v>0</v>
      </c>
      <c r="L922" s="50"/>
      <c r="M922" s="22"/>
      <c r="N922" s="22"/>
      <c r="O922" s="49" t="s">
        <v>673</v>
      </c>
      <c r="P922" s="49" t="s">
        <v>673</v>
      </c>
      <c r="Q922" s="49" t="s">
        <v>55</v>
      </c>
      <c r="R922" s="49">
        <v>11640</v>
      </c>
      <c r="S922" s="25" t="s">
        <v>145</v>
      </c>
      <c r="T922" s="25" t="s">
        <v>145</v>
      </c>
      <c r="U922" s="19" t="e">
        <v>#NAME?</v>
      </c>
      <c r="V922" s="22"/>
      <c r="W922" s="22"/>
      <c r="X922" s="23">
        <v>45181</v>
      </c>
      <c r="Y922" s="23">
        <v>45188</v>
      </c>
      <c r="Z922" s="23">
        <v>45181</v>
      </c>
      <c r="AA922" s="23">
        <v>45181</v>
      </c>
      <c r="AB922" s="22">
        <v>0</v>
      </c>
      <c r="AC922" s="22">
        <v>0</v>
      </c>
      <c r="AD922" s="22">
        <v>0</v>
      </c>
      <c r="AE922" s="22">
        <v>0</v>
      </c>
      <c r="AF922" s="19" t="s">
        <v>58</v>
      </c>
      <c r="AG922" s="19" t="s">
        <v>58</v>
      </c>
      <c r="AH922" s="22">
        <v>0</v>
      </c>
      <c r="AI922" s="37">
        <v>-45181</v>
      </c>
      <c r="AJ922" s="37">
        <v>9</v>
      </c>
      <c r="AK922" s="37">
        <v>-45193</v>
      </c>
      <c r="AL922" s="19" t="s">
        <v>15</v>
      </c>
      <c r="AM922" s="22">
        <v>0</v>
      </c>
      <c r="AN922" s="22" t="s">
        <v>4513</v>
      </c>
      <c r="AO922" s="22"/>
      <c r="AP922" s="19" t="s">
        <v>674</v>
      </c>
      <c r="AQ922" s="19" t="s">
        <v>674</v>
      </c>
      <c r="AR922" s="19" t="s">
        <v>94</v>
      </c>
      <c r="AS922" s="19" t="s">
        <v>55</v>
      </c>
      <c r="AT922" s="19" t="s">
        <v>937</v>
      </c>
      <c r="AU922" s="19" t="s">
        <v>62</v>
      </c>
      <c r="AV922" s="19" t="s">
        <v>679</v>
      </c>
      <c r="AW922" s="19" t="s">
        <v>3130</v>
      </c>
      <c r="AX922" s="19" t="s">
        <v>1557</v>
      </c>
      <c r="AY922" s="19" t="s">
        <v>55</v>
      </c>
      <c r="AZ922" s="19" t="s">
        <v>3830</v>
      </c>
      <c r="BA922" s="22">
        <v>0</v>
      </c>
      <c r="BB922" s="22"/>
      <c r="BC922" s="22"/>
      <c r="BD922" s="19" t="s">
        <v>2205</v>
      </c>
      <c r="BE922" s="19" t="s">
        <v>651</v>
      </c>
      <c r="BF922" s="19" t="s">
        <v>3065</v>
      </c>
      <c r="BG922" s="19" t="s">
        <v>55</v>
      </c>
      <c r="BH922" s="19" t="s">
        <v>4513</v>
      </c>
      <c r="BI922" s="22" t="s">
        <v>4513</v>
      </c>
      <c r="BJ922" s="22"/>
      <c r="BK922" s="22"/>
      <c r="BL922" s="37" t="s">
        <v>4513</v>
      </c>
      <c r="BM922" s="32" t="s">
        <v>4513</v>
      </c>
      <c r="BN922" s="22" t="s">
        <v>4513</v>
      </c>
      <c r="BO922" s="19" t="s">
        <v>3865</v>
      </c>
      <c r="BP922" s="54" t="s">
        <v>3903</v>
      </c>
      <c r="BQ922" s="19" t="s">
        <v>64</v>
      </c>
      <c r="BR922" s="22"/>
      <c r="BS922" s="22"/>
      <c r="BT922" s="22"/>
      <c r="BU922" s="37">
        <v>141</v>
      </c>
      <c r="BV922" s="19" t="s">
        <v>4697</v>
      </c>
      <c r="BW922" s="19" t="s">
        <v>3858</v>
      </c>
      <c r="BX922" s="22"/>
      <c r="BY922" s="95" t="str">
        <f>IFERROR(
IF(OR(AZ922="anulado",AZ922="stand by"),CONCATENATE(AZ922,": ",AT922),
IF(OR(YEAR(BA922)=2022,YEAR(BA922)=2023),CONCATENATE("Se activó en ",YEAR(BA922)),
IF(AND(OR(AZ922="En proceso",AZ922="facturando"),AND(AV922="-",BA922="")),"Por revisar",
IF(BA922="",IF(AV922="NUEVAS",CONCATENATE("Estado: ",AZ922,", ",AV922),
IF(AX922=Meses!$A$3,"Por revisar",
IF(AT922="","Sin registro","En programación Frcst."))),"En programación")))),
"Error")</f>
        <v>En programación</v>
      </c>
      <c r="BZ922" s="14" t="str">
        <f t="shared" si="42"/>
        <v/>
      </c>
      <c r="CA922" s="95">
        <f>IF(BY922="En programación Frcst.",VLOOKUP(AX922,Meses!$A$1:$H$14,3+HLOOKUP(Cronograma!AV922,Meses!$D$1:$G$2,2,FALSE),FALSE),
IF(BY922="En programación",BA922,""))</f>
        <v>0</v>
      </c>
      <c r="CB922" s="95" t="str">
        <f t="shared" si="43"/>
        <v>1900/1</v>
      </c>
      <c r="CC922" s="91">
        <f>IFERROR(
(VLOOKUP(MONTH(CA922),Meses!$B$3:$C$14,2,FALSE)-DAY(CA922))/VLOOKUP(MONTH(CA922),Meses!$B$3:$C$14,2,FALSE)*CD922,
"")</f>
        <v>11640</v>
      </c>
      <c r="CD922" s="92">
        <f t="shared" si="44"/>
        <v>11640</v>
      </c>
    </row>
    <row r="923" spans="1:82" ht="125.4" thickBot="1" x14ac:dyDescent="0.6">
      <c r="A923" s="19" t="s">
        <v>2283</v>
      </c>
      <c r="B923" s="19" t="s">
        <v>2292</v>
      </c>
      <c r="C923" s="19" t="s">
        <v>2293</v>
      </c>
      <c r="D923" s="19" t="s">
        <v>53</v>
      </c>
      <c r="E923" s="21">
        <v>45181</v>
      </c>
      <c r="F923" s="21">
        <v>45181.422638888893</v>
      </c>
      <c r="G923" s="21">
        <v>45184</v>
      </c>
      <c r="H923" s="21">
        <v>45193</v>
      </c>
      <c r="I923" s="21">
        <v>45316</v>
      </c>
      <c r="J923" s="21">
        <v>45316</v>
      </c>
      <c r="K923" s="119" t="s">
        <v>4615</v>
      </c>
      <c r="L923" s="49">
        <v>2023121581</v>
      </c>
      <c r="M923" s="21">
        <v>45272</v>
      </c>
      <c r="N923" s="21">
        <v>45292</v>
      </c>
      <c r="O923" s="49" t="s">
        <v>673</v>
      </c>
      <c r="P923" s="49" t="s">
        <v>673</v>
      </c>
      <c r="Q923" s="49" t="s">
        <v>55</v>
      </c>
      <c r="R923" s="61">
        <v>61818</v>
      </c>
      <c r="S923" s="25" t="s">
        <v>145</v>
      </c>
      <c r="T923" s="25" t="s">
        <v>145</v>
      </c>
      <c r="U923" s="19" t="e">
        <v>#NAME?</v>
      </c>
      <c r="V923" s="22"/>
      <c r="W923" s="22"/>
      <c r="X923" s="23">
        <v>45181</v>
      </c>
      <c r="Y923" s="23">
        <v>45188</v>
      </c>
      <c r="Z923" s="23">
        <v>45181</v>
      </c>
      <c r="AA923" s="23">
        <v>45181</v>
      </c>
      <c r="AB923" s="27">
        <v>0</v>
      </c>
      <c r="AC923" s="27">
        <v>0</v>
      </c>
      <c r="AD923" s="27">
        <v>0</v>
      </c>
      <c r="AE923" s="27">
        <v>0</v>
      </c>
      <c r="AF923" s="25" t="s">
        <v>58</v>
      </c>
      <c r="AG923" s="25" t="s">
        <v>58</v>
      </c>
      <c r="AH923" s="27">
        <v>0</v>
      </c>
      <c r="AI923" s="37">
        <v>135</v>
      </c>
      <c r="AJ923" s="37">
        <v>9</v>
      </c>
      <c r="AK923" s="37">
        <v>123</v>
      </c>
      <c r="AL923" s="25" t="s">
        <v>15</v>
      </c>
      <c r="AM923" s="25" t="s">
        <v>4616</v>
      </c>
      <c r="AN923" s="37">
        <v>25</v>
      </c>
      <c r="AO923" s="27"/>
      <c r="AP923" s="25" t="s">
        <v>674</v>
      </c>
      <c r="AQ923" s="25" t="s">
        <v>674</v>
      </c>
      <c r="AR923" s="25" t="s">
        <v>185</v>
      </c>
      <c r="AS923" s="25" t="s">
        <v>55</v>
      </c>
      <c r="AT923" s="25" t="s">
        <v>61</v>
      </c>
      <c r="AU923" s="42" t="s">
        <v>179</v>
      </c>
      <c r="AV923" s="25" t="s">
        <v>660</v>
      </c>
      <c r="AW923" s="25" t="s">
        <v>661</v>
      </c>
      <c r="AX923" s="25" t="s">
        <v>653</v>
      </c>
      <c r="AY923" s="25" t="s">
        <v>55</v>
      </c>
      <c r="AZ923" s="25" t="s">
        <v>3822</v>
      </c>
      <c r="BA923" s="23">
        <v>45292</v>
      </c>
      <c r="BB923" s="37">
        <v>1</v>
      </c>
      <c r="BC923" s="37">
        <v>2024</v>
      </c>
      <c r="BD923" s="25" t="s">
        <v>653</v>
      </c>
      <c r="BE923" s="25" t="s">
        <v>354</v>
      </c>
      <c r="BF923" s="25" t="s">
        <v>1165</v>
      </c>
      <c r="BG923" s="25" t="s">
        <v>55</v>
      </c>
      <c r="BH923" s="25" t="s">
        <v>4513</v>
      </c>
      <c r="BI923" s="60" t="s">
        <v>4513</v>
      </c>
      <c r="BJ923" s="37" t="e">
        <v>#VALUE!</v>
      </c>
      <c r="BK923" s="56" t="e">
        <v>#VALUE!</v>
      </c>
      <c r="BL923" s="37" t="s">
        <v>4513</v>
      </c>
      <c r="BM923" s="36" t="s">
        <v>4513</v>
      </c>
      <c r="BN923" s="27"/>
      <c r="BO923" s="25" t="s">
        <v>3851</v>
      </c>
      <c r="BP923" s="27"/>
      <c r="BQ923" s="25" t="s">
        <v>64</v>
      </c>
      <c r="BR923" s="27"/>
      <c r="BS923" s="27"/>
      <c r="BT923" s="27"/>
      <c r="BU923" s="37">
        <v>141</v>
      </c>
      <c r="BV923" s="25"/>
      <c r="BW923" s="25" t="s">
        <v>3823</v>
      </c>
      <c r="BX923" s="27"/>
      <c r="BY923" s="95" t="str">
        <f>IFERROR(
IF(OR(AZ923="anulado",AZ923="stand by"),CONCATENATE(AZ923,": ",AT923),
IF(OR(YEAR(BA923)=2022,YEAR(BA923)=2023),CONCATENATE("Se activó en ",YEAR(BA923)),
IF(AND(OR(AZ923="En proceso",AZ923="facturando"),AND(AV923="-",BA923="")),"Por revisar",
IF(BA923="",IF(AV923="NUEVAS",CONCATENATE("Estado: ",AZ923,", ",AV923),
IF(AX923=Meses!$A$3,"Por revisar",
IF(AT923="","Sin registro","En programación Frcst."))),"En programación")))),
"Error")</f>
        <v>En programación</v>
      </c>
      <c r="BZ923" s="14" t="str">
        <f t="shared" si="42"/>
        <v/>
      </c>
      <c r="CA923" s="95">
        <f>IF(BY923="En programación Frcst.",VLOOKUP(AX923,Meses!$A$1:$H$14,3+HLOOKUP(Cronograma!AV923,Meses!$D$1:$G$2,2,FALSE),FALSE),
IF(BY923="En programación",BA923,""))</f>
        <v>45292</v>
      </c>
      <c r="CB923" s="95" t="str">
        <f t="shared" si="43"/>
        <v>2024/1</v>
      </c>
      <c r="CC923" s="91">
        <f>IFERROR(
(VLOOKUP(MONTH(CA923),Meses!$B$3:$C$14,2,FALSE)-DAY(CA923))/VLOOKUP(MONTH(CA923),Meses!$B$3:$C$14,2,FALSE)*CD923,
"")</f>
        <v>59823.870967741939</v>
      </c>
      <c r="CD923" s="92">
        <f t="shared" si="44"/>
        <v>61818</v>
      </c>
    </row>
    <row r="924" spans="1:82" ht="63" thickBot="1" x14ac:dyDescent="0.6">
      <c r="A924" s="25" t="s">
        <v>2294</v>
      </c>
      <c r="B924" s="25" t="s">
        <v>2295</v>
      </c>
      <c r="C924" s="25" t="s">
        <v>2296</v>
      </c>
      <c r="D924" s="45" t="s">
        <v>2072</v>
      </c>
      <c r="E924" s="26">
        <v>45181</v>
      </c>
      <c r="F924" s="26">
        <v>45210</v>
      </c>
      <c r="G924" s="27"/>
      <c r="H924" s="27"/>
      <c r="I924" s="22"/>
      <c r="J924" s="22"/>
      <c r="K924" s="22">
        <v>0</v>
      </c>
      <c r="L924" s="50"/>
      <c r="M924" s="22"/>
      <c r="N924" s="22"/>
      <c r="O924" s="19" t="s">
        <v>199</v>
      </c>
      <c r="P924" s="19" t="s">
        <v>199</v>
      </c>
      <c r="Q924" s="49" t="s">
        <v>55</v>
      </c>
      <c r="R924" s="49">
        <v>10937</v>
      </c>
      <c r="S924" s="25" t="s">
        <v>145</v>
      </c>
      <c r="T924" s="25" t="s">
        <v>145</v>
      </c>
      <c r="U924" s="51" t="e">
        <v>#NAME?</v>
      </c>
      <c r="V924" s="22"/>
      <c r="W924" s="22"/>
      <c r="X924" s="23">
        <v>45181</v>
      </c>
      <c r="Y924" s="23">
        <v>45188</v>
      </c>
      <c r="Z924" s="23">
        <v>45181</v>
      </c>
      <c r="AA924" s="23">
        <v>45181</v>
      </c>
      <c r="AB924" s="22">
        <v>0</v>
      </c>
      <c r="AC924" s="22">
        <v>0</v>
      </c>
      <c r="AD924" s="22">
        <v>0</v>
      </c>
      <c r="AE924" s="22">
        <v>0</v>
      </c>
      <c r="AF924" s="19" t="s">
        <v>58</v>
      </c>
      <c r="AG924" s="19" t="s">
        <v>58</v>
      </c>
      <c r="AH924" s="22">
        <v>0</v>
      </c>
      <c r="AI924" s="37">
        <v>-45181</v>
      </c>
      <c r="AJ924" s="37">
        <v>0</v>
      </c>
      <c r="AK924" s="37">
        <v>0</v>
      </c>
      <c r="AL924" s="19" t="s">
        <v>15</v>
      </c>
      <c r="AM924" s="22">
        <v>0</v>
      </c>
      <c r="AN924" s="22" t="s">
        <v>4513</v>
      </c>
      <c r="AO924" s="22"/>
      <c r="AP924" s="19" t="s">
        <v>201</v>
      </c>
      <c r="AQ924" s="19" t="s">
        <v>140</v>
      </c>
      <c r="AR924" s="19" t="s">
        <v>94</v>
      </c>
      <c r="AS924" s="19" t="s">
        <v>55</v>
      </c>
      <c r="AT924" s="19" t="s">
        <v>2073</v>
      </c>
      <c r="AU924" s="19" t="s">
        <v>132</v>
      </c>
      <c r="AV924" s="19" t="s">
        <v>354</v>
      </c>
      <c r="AW924" s="19" t="s">
        <v>2274</v>
      </c>
      <c r="AX924" s="19" t="s">
        <v>2205</v>
      </c>
      <c r="AY924" s="19" t="s">
        <v>55</v>
      </c>
      <c r="AZ924" s="19" t="s">
        <v>3830</v>
      </c>
      <c r="BA924" s="22">
        <v>0</v>
      </c>
      <c r="BB924" s="22"/>
      <c r="BC924" s="22"/>
      <c r="BD924" s="19" t="s">
        <v>2205</v>
      </c>
      <c r="BE924" s="19" t="s">
        <v>660</v>
      </c>
      <c r="BF924" s="19" t="s">
        <v>1556</v>
      </c>
      <c r="BG924" s="19" t="s">
        <v>55</v>
      </c>
      <c r="BH924" s="19" t="s">
        <v>4513</v>
      </c>
      <c r="BI924" s="22" t="s">
        <v>4513</v>
      </c>
      <c r="BJ924" s="22"/>
      <c r="BK924" s="22"/>
      <c r="BL924" s="37" t="s">
        <v>4513</v>
      </c>
      <c r="BM924" s="32" t="s">
        <v>4513</v>
      </c>
      <c r="BN924" s="22" t="s">
        <v>4513</v>
      </c>
      <c r="BO924" s="22"/>
      <c r="BP924" s="22"/>
      <c r="BQ924" s="19" t="s">
        <v>64</v>
      </c>
      <c r="BR924" s="22"/>
      <c r="BS924" s="22"/>
      <c r="BT924" s="22"/>
      <c r="BU924" s="37">
        <v>141</v>
      </c>
      <c r="BV924" s="19" t="s">
        <v>4697</v>
      </c>
      <c r="BW924" s="19" t="s">
        <v>3858</v>
      </c>
      <c r="BX924" s="22"/>
      <c r="BY924" s="95" t="str">
        <f>IFERROR(
IF(OR(AZ924="anulado",AZ924="stand by"),CONCATENATE(AZ924,": ",AT924),
IF(OR(YEAR(BA924)=2022,YEAR(BA924)=2023),CONCATENATE("Se activó en ",YEAR(BA924)),
IF(AND(OR(AZ924="En proceso",AZ924="facturando"),AND(AV924="-",BA924="")),"Por revisar",
IF(BA924="",IF(AV924="NUEVAS",CONCATENATE("Estado: ",AZ924,", ",AV924),
IF(AX924=Meses!$A$3,"Por revisar",
IF(AT924="","Sin registro","En programación Frcst."))),"En programación")))),
"Error")</f>
        <v>En programación</v>
      </c>
      <c r="BZ924" s="14" t="str">
        <f t="shared" si="42"/>
        <v/>
      </c>
      <c r="CA924" s="95">
        <f>IF(BY924="En programación Frcst.",VLOOKUP(AX924,Meses!$A$1:$H$14,3+HLOOKUP(Cronograma!AV924,Meses!$D$1:$G$2,2,FALSE),FALSE),
IF(BY924="En programación",BA924,""))</f>
        <v>0</v>
      </c>
      <c r="CB924" s="95" t="str">
        <f t="shared" si="43"/>
        <v>1900/1</v>
      </c>
      <c r="CC924" s="91">
        <f>IFERROR(
(VLOOKUP(MONTH(CA924),Meses!$B$3:$C$14,2,FALSE)-DAY(CA924))/VLOOKUP(MONTH(CA924),Meses!$B$3:$C$14,2,FALSE)*CD924,
"")</f>
        <v>10937</v>
      </c>
      <c r="CD924" s="92">
        <f t="shared" si="44"/>
        <v>10937</v>
      </c>
    </row>
    <row r="925" spans="1:82" ht="47.4" thickBot="1" x14ac:dyDescent="0.6">
      <c r="A925" s="19" t="s">
        <v>2294</v>
      </c>
      <c r="B925" s="19" t="s">
        <v>2297</v>
      </c>
      <c r="C925" s="19" t="s">
        <v>2298</v>
      </c>
      <c r="D925" s="41" t="s">
        <v>2072</v>
      </c>
      <c r="E925" s="21">
        <v>45181</v>
      </c>
      <c r="F925" s="21">
        <v>45210</v>
      </c>
      <c r="G925" s="22"/>
      <c r="H925" s="22"/>
      <c r="I925" s="22"/>
      <c r="J925" s="22"/>
      <c r="K925" s="22">
        <v>0</v>
      </c>
      <c r="L925" s="50"/>
      <c r="M925" s="22"/>
      <c r="N925" s="22"/>
      <c r="O925" s="19" t="s">
        <v>199</v>
      </c>
      <c r="P925" s="19" t="s">
        <v>199</v>
      </c>
      <c r="Q925" s="49" t="s">
        <v>55</v>
      </c>
      <c r="R925" s="49">
        <v>10429</v>
      </c>
      <c r="S925" s="25" t="s">
        <v>145</v>
      </c>
      <c r="T925" s="25" t="s">
        <v>145</v>
      </c>
      <c r="U925" s="51" t="e">
        <v>#NAME?</v>
      </c>
      <c r="V925" s="22"/>
      <c r="W925" s="22"/>
      <c r="X925" s="23">
        <v>45181</v>
      </c>
      <c r="Y925" s="23">
        <v>45188</v>
      </c>
      <c r="Z925" s="23">
        <v>45181</v>
      </c>
      <c r="AA925" s="23">
        <v>45181</v>
      </c>
      <c r="AB925" s="27">
        <v>0</v>
      </c>
      <c r="AC925" s="27">
        <v>0</v>
      </c>
      <c r="AD925" s="27">
        <v>0</v>
      </c>
      <c r="AE925" s="27">
        <v>0</v>
      </c>
      <c r="AF925" s="25" t="s">
        <v>58</v>
      </c>
      <c r="AG925" s="25" t="s">
        <v>58</v>
      </c>
      <c r="AH925" s="27">
        <v>0</v>
      </c>
      <c r="AI925" s="37">
        <v>-45181</v>
      </c>
      <c r="AJ925" s="37">
        <v>0</v>
      </c>
      <c r="AK925" s="37">
        <v>0</v>
      </c>
      <c r="AL925" s="25" t="s">
        <v>15</v>
      </c>
      <c r="AM925" s="27">
        <v>0</v>
      </c>
      <c r="AN925" s="27" t="s">
        <v>4513</v>
      </c>
      <c r="AO925" s="27"/>
      <c r="AP925" s="25" t="s">
        <v>201</v>
      </c>
      <c r="AQ925" s="25" t="s">
        <v>140</v>
      </c>
      <c r="AR925" s="25" t="s">
        <v>94</v>
      </c>
      <c r="AS925" s="25" t="s">
        <v>55</v>
      </c>
      <c r="AT925" s="25" t="s">
        <v>2073</v>
      </c>
      <c r="AU925" s="25" t="s">
        <v>132</v>
      </c>
      <c r="AV925" s="25" t="s">
        <v>354</v>
      </c>
      <c r="AW925" s="25" t="s">
        <v>2274</v>
      </c>
      <c r="AX925" s="25" t="s">
        <v>2205</v>
      </c>
      <c r="AY925" s="25" t="s">
        <v>55</v>
      </c>
      <c r="AZ925" s="25" t="s">
        <v>3830</v>
      </c>
      <c r="BA925" s="27">
        <v>0</v>
      </c>
      <c r="BB925" s="27"/>
      <c r="BC925" s="27"/>
      <c r="BD925" s="25" t="s">
        <v>2205</v>
      </c>
      <c r="BE925" s="25" t="s">
        <v>660</v>
      </c>
      <c r="BF925" s="25" t="s">
        <v>1556</v>
      </c>
      <c r="BG925" s="25" t="s">
        <v>55</v>
      </c>
      <c r="BH925" s="25" t="s">
        <v>4513</v>
      </c>
      <c r="BI925" s="27" t="s">
        <v>4513</v>
      </c>
      <c r="BJ925" s="27"/>
      <c r="BK925" s="27"/>
      <c r="BL925" s="37" t="s">
        <v>4513</v>
      </c>
      <c r="BM925" s="36" t="s">
        <v>4513</v>
      </c>
      <c r="BN925" s="27" t="s">
        <v>4513</v>
      </c>
      <c r="BO925" s="27"/>
      <c r="BP925" s="27"/>
      <c r="BQ925" s="25" t="s">
        <v>64</v>
      </c>
      <c r="BR925" s="27"/>
      <c r="BS925" s="27"/>
      <c r="BT925" s="27"/>
      <c r="BU925" s="37">
        <v>141</v>
      </c>
      <c r="BV925" s="25" t="s">
        <v>4697</v>
      </c>
      <c r="BW925" s="25" t="s">
        <v>3858</v>
      </c>
      <c r="BX925" s="27"/>
      <c r="BY925" s="95" t="str">
        <f>IFERROR(
IF(OR(AZ925="anulado",AZ925="stand by"),CONCATENATE(AZ925,": ",AT925),
IF(OR(YEAR(BA925)=2022,YEAR(BA925)=2023),CONCATENATE("Se activó en ",YEAR(BA925)),
IF(AND(OR(AZ925="En proceso",AZ925="facturando"),AND(AV925="-",BA925="")),"Por revisar",
IF(BA925="",IF(AV925="NUEVAS",CONCATENATE("Estado: ",AZ925,", ",AV925),
IF(AX925=Meses!$A$3,"Por revisar",
IF(AT925="","Sin registro","En programación Frcst."))),"En programación")))),
"Error")</f>
        <v>En programación</v>
      </c>
      <c r="BZ925" s="14" t="str">
        <f t="shared" si="42"/>
        <v/>
      </c>
      <c r="CA925" s="95">
        <f>IF(BY925="En programación Frcst.",VLOOKUP(AX925,Meses!$A$1:$H$14,3+HLOOKUP(Cronograma!AV925,Meses!$D$1:$G$2,2,FALSE),FALSE),
IF(BY925="En programación",BA925,""))</f>
        <v>0</v>
      </c>
      <c r="CB925" s="95" t="str">
        <f t="shared" si="43"/>
        <v>1900/1</v>
      </c>
      <c r="CC925" s="91">
        <f>IFERROR(
(VLOOKUP(MONTH(CA925),Meses!$B$3:$C$14,2,FALSE)-DAY(CA925))/VLOOKUP(MONTH(CA925),Meses!$B$3:$C$14,2,FALSE)*CD925,
"")</f>
        <v>10429</v>
      </c>
      <c r="CD925" s="92">
        <f t="shared" si="44"/>
        <v>10429</v>
      </c>
    </row>
    <row r="926" spans="1:82" ht="47.4" thickBot="1" x14ac:dyDescent="0.6">
      <c r="A926" s="25" t="s">
        <v>2294</v>
      </c>
      <c r="B926" s="25" t="s">
        <v>2299</v>
      </c>
      <c r="C926" s="25" t="s">
        <v>2300</v>
      </c>
      <c r="D926" s="45" t="s">
        <v>2072</v>
      </c>
      <c r="E926" s="26">
        <v>45181</v>
      </c>
      <c r="F926" s="26">
        <v>45210</v>
      </c>
      <c r="G926" s="27"/>
      <c r="H926" s="27"/>
      <c r="I926" s="22"/>
      <c r="J926" s="22"/>
      <c r="K926" s="22">
        <v>0</v>
      </c>
      <c r="L926" s="50"/>
      <c r="M926" s="22"/>
      <c r="N926" s="22"/>
      <c r="O926" s="19" t="s">
        <v>199</v>
      </c>
      <c r="P926" s="19" t="s">
        <v>199</v>
      </c>
      <c r="Q926" s="49" t="s">
        <v>55</v>
      </c>
      <c r="R926" s="49">
        <v>8999</v>
      </c>
      <c r="S926" s="25" t="s">
        <v>145</v>
      </c>
      <c r="T926" s="25" t="s">
        <v>145</v>
      </c>
      <c r="U926" s="51" t="e">
        <v>#NAME?</v>
      </c>
      <c r="V926" s="22"/>
      <c r="W926" s="22"/>
      <c r="X926" s="23">
        <v>45181</v>
      </c>
      <c r="Y926" s="23">
        <v>45188</v>
      </c>
      <c r="Z926" s="23">
        <v>45181</v>
      </c>
      <c r="AA926" s="23">
        <v>45181</v>
      </c>
      <c r="AB926" s="22">
        <v>0</v>
      </c>
      <c r="AC926" s="22">
        <v>0</v>
      </c>
      <c r="AD926" s="22">
        <v>0</v>
      </c>
      <c r="AE926" s="22">
        <v>0</v>
      </c>
      <c r="AF926" s="19" t="s">
        <v>58</v>
      </c>
      <c r="AG926" s="19" t="s">
        <v>58</v>
      </c>
      <c r="AH926" s="22">
        <v>0</v>
      </c>
      <c r="AI926" s="37">
        <v>-45181</v>
      </c>
      <c r="AJ926" s="37">
        <v>0</v>
      </c>
      <c r="AK926" s="37">
        <v>0</v>
      </c>
      <c r="AL926" s="19" t="s">
        <v>15</v>
      </c>
      <c r="AM926" s="22">
        <v>0</v>
      </c>
      <c r="AN926" s="22" t="s">
        <v>4513</v>
      </c>
      <c r="AO926" s="22"/>
      <c r="AP926" s="19" t="s">
        <v>201</v>
      </c>
      <c r="AQ926" s="19" t="s">
        <v>140</v>
      </c>
      <c r="AR926" s="19" t="s">
        <v>94</v>
      </c>
      <c r="AS926" s="19" t="s">
        <v>55</v>
      </c>
      <c r="AT926" s="19" t="s">
        <v>2073</v>
      </c>
      <c r="AU926" s="19" t="s">
        <v>132</v>
      </c>
      <c r="AV926" s="19" t="s">
        <v>354</v>
      </c>
      <c r="AW926" s="19" t="s">
        <v>2274</v>
      </c>
      <c r="AX926" s="19" t="s">
        <v>2205</v>
      </c>
      <c r="AY926" s="19" t="s">
        <v>55</v>
      </c>
      <c r="AZ926" s="19" t="s">
        <v>3830</v>
      </c>
      <c r="BA926" s="22">
        <v>0</v>
      </c>
      <c r="BB926" s="22"/>
      <c r="BC926" s="22"/>
      <c r="BD926" s="19" t="s">
        <v>2205</v>
      </c>
      <c r="BE926" s="19" t="s">
        <v>660</v>
      </c>
      <c r="BF926" s="19" t="s">
        <v>1556</v>
      </c>
      <c r="BG926" s="19" t="s">
        <v>55</v>
      </c>
      <c r="BH926" s="19" t="s">
        <v>4513</v>
      </c>
      <c r="BI926" s="22" t="s">
        <v>4513</v>
      </c>
      <c r="BJ926" s="22"/>
      <c r="BK926" s="22"/>
      <c r="BL926" s="37" t="s">
        <v>4513</v>
      </c>
      <c r="BM926" s="32" t="s">
        <v>4513</v>
      </c>
      <c r="BN926" s="22" t="s">
        <v>4513</v>
      </c>
      <c r="BO926" s="22"/>
      <c r="BP926" s="22"/>
      <c r="BQ926" s="19" t="s">
        <v>64</v>
      </c>
      <c r="BR926" s="22"/>
      <c r="BS926" s="22"/>
      <c r="BT926" s="22"/>
      <c r="BU926" s="37">
        <v>141</v>
      </c>
      <c r="BV926" s="19" t="s">
        <v>4697</v>
      </c>
      <c r="BW926" s="19" t="s">
        <v>3858</v>
      </c>
      <c r="BX926" s="22"/>
      <c r="BY926" s="95" t="str">
        <f>IFERROR(
IF(OR(AZ926="anulado",AZ926="stand by"),CONCATENATE(AZ926,": ",AT926),
IF(OR(YEAR(BA926)=2022,YEAR(BA926)=2023),CONCATENATE("Se activó en ",YEAR(BA926)),
IF(AND(OR(AZ926="En proceso",AZ926="facturando"),AND(AV926="-",BA926="")),"Por revisar",
IF(BA926="",IF(AV926="NUEVAS",CONCATENATE("Estado: ",AZ926,", ",AV926),
IF(AX926=Meses!$A$3,"Por revisar",
IF(AT926="","Sin registro","En programación Frcst."))),"En programación")))),
"Error")</f>
        <v>En programación</v>
      </c>
      <c r="BZ926" s="14" t="str">
        <f t="shared" si="42"/>
        <v/>
      </c>
      <c r="CA926" s="95">
        <f>IF(BY926="En programación Frcst.",VLOOKUP(AX926,Meses!$A$1:$H$14,3+HLOOKUP(Cronograma!AV926,Meses!$D$1:$G$2,2,FALSE),FALSE),
IF(BY926="En programación",BA926,""))</f>
        <v>0</v>
      </c>
      <c r="CB926" s="95" t="str">
        <f t="shared" si="43"/>
        <v>1900/1</v>
      </c>
      <c r="CC926" s="91">
        <f>IFERROR(
(VLOOKUP(MONTH(CA926),Meses!$B$3:$C$14,2,FALSE)-DAY(CA926))/VLOOKUP(MONTH(CA926),Meses!$B$3:$C$14,2,FALSE)*CD926,
"")</f>
        <v>8999</v>
      </c>
      <c r="CD926" s="92">
        <f t="shared" si="44"/>
        <v>8999</v>
      </c>
    </row>
    <row r="927" spans="1:82" ht="63" thickBot="1" x14ac:dyDescent="0.6">
      <c r="A927" s="19" t="s">
        <v>2294</v>
      </c>
      <c r="B927" s="19" t="s">
        <v>2301</v>
      </c>
      <c r="C927" s="19" t="s">
        <v>2302</v>
      </c>
      <c r="D927" s="41" t="s">
        <v>2072</v>
      </c>
      <c r="E927" s="21">
        <v>45181</v>
      </c>
      <c r="F927" s="21">
        <v>45210</v>
      </c>
      <c r="G927" s="22"/>
      <c r="H927" s="22"/>
      <c r="I927" s="22"/>
      <c r="J927" s="22"/>
      <c r="K927" s="22">
        <v>0</v>
      </c>
      <c r="L927" s="50"/>
      <c r="M927" s="22"/>
      <c r="N927" s="22"/>
      <c r="O927" s="19" t="s">
        <v>199</v>
      </c>
      <c r="P927" s="19" t="s">
        <v>199</v>
      </c>
      <c r="Q927" s="49" t="s">
        <v>55</v>
      </c>
      <c r="R927" s="49">
        <v>39692</v>
      </c>
      <c r="S927" s="25" t="s">
        <v>145</v>
      </c>
      <c r="T927" s="25" t="s">
        <v>145</v>
      </c>
      <c r="U927" s="51" t="e">
        <v>#NAME?</v>
      </c>
      <c r="V927" s="22"/>
      <c r="W927" s="22"/>
      <c r="X927" s="23">
        <v>45181</v>
      </c>
      <c r="Y927" s="23">
        <v>45188</v>
      </c>
      <c r="Z927" s="23">
        <v>45181</v>
      </c>
      <c r="AA927" s="23">
        <v>45181</v>
      </c>
      <c r="AB927" s="27">
        <v>0</v>
      </c>
      <c r="AC927" s="27">
        <v>0</v>
      </c>
      <c r="AD927" s="27">
        <v>0</v>
      </c>
      <c r="AE927" s="27">
        <v>0</v>
      </c>
      <c r="AF927" s="25" t="s">
        <v>58</v>
      </c>
      <c r="AG927" s="25" t="s">
        <v>58</v>
      </c>
      <c r="AH927" s="27">
        <v>0</v>
      </c>
      <c r="AI927" s="37">
        <v>-45181</v>
      </c>
      <c r="AJ927" s="37">
        <v>0</v>
      </c>
      <c r="AK927" s="37">
        <v>0</v>
      </c>
      <c r="AL927" s="25" t="s">
        <v>15</v>
      </c>
      <c r="AM927" s="27">
        <v>0</v>
      </c>
      <c r="AN927" s="27" t="s">
        <v>4513</v>
      </c>
      <c r="AO927" s="27"/>
      <c r="AP927" s="25" t="s">
        <v>201</v>
      </c>
      <c r="AQ927" s="25" t="s">
        <v>140</v>
      </c>
      <c r="AR927" s="25" t="s">
        <v>389</v>
      </c>
      <c r="AS927" s="25" t="s">
        <v>55</v>
      </c>
      <c r="AT927" s="25" t="s">
        <v>2073</v>
      </c>
      <c r="AU927" s="25" t="s">
        <v>132</v>
      </c>
      <c r="AV927" s="25" t="s">
        <v>354</v>
      </c>
      <c r="AW927" s="25" t="s">
        <v>2274</v>
      </c>
      <c r="AX927" s="25" t="s">
        <v>2205</v>
      </c>
      <c r="AY927" s="25" t="s">
        <v>55</v>
      </c>
      <c r="AZ927" s="25" t="s">
        <v>3830</v>
      </c>
      <c r="BA927" s="27">
        <v>0</v>
      </c>
      <c r="BB927" s="27"/>
      <c r="BC927" s="27"/>
      <c r="BD927" s="25" t="s">
        <v>2205</v>
      </c>
      <c r="BE927" s="25" t="s">
        <v>660</v>
      </c>
      <c r="BF927" s="25" t="s">
        <v>1556</v>
      </c>
      <c r="BG927" s="25" t="s">
        <v>55</v>
      </c>
      <c r="BH927" s="25" t="s">
        <v>4513</v>
      </c>
      <c r="BI927" s="27" t="s">
        <v>4513</v>
      </c>
      <c r="BJ927" s="27"/>
      <c r="BK927" s="27"/>
      <c r="BL927" s="37" t="s">
        <v>4513</v>
      </c>
      <c r="BM927" s="36" t="s">
        <v>4513</v>
      </c>
      <c r="BN927" s="27" t="s">
        <v>4513</v>
      </c>
      <c r="BO927" s="27"/>
      <c r="BP927" s="27"/>
      <c r="BQ927" s="25" t="s">
        <v>64</v>
      </c>
      <c r="BR927" s="27"/>
      <c r="BS927" s="27"/>
      <c r="BT927" s="27"/>
      <c r="BU927" s="37">
        <v>141</v>
      </c>
      <c r="BV927" s="25" t="s">
        <v>4697</v>
      </c>
      <c r="BW927" s="25" t="s">
        <v>3858</v>
      </c>
      <c r="BX927" s="27"/>
      <c r="BY927" s="95" t="str">
        <f>IFERROR(
IF(OR(AZ927="anulado",AZ927="stand by"),CONCATENATE(AZ927,": ",AT927),
IF(OR(YEAR(BA927)=2022,YEAR(BA927)=2023),CONCATENATE("Se activó en ",YEAR(BA927)),
IF(AND(OR(AZ927="En proceso",AZ927="facturando"),AND(AV927="-",BA927="")),"Por revisar",
IF(BA927="",IF(AV927="NUEVAS",CONCATENATE("Estado: ",AZ927,", ",AV927),
IF(AX927=Meses!$A$3,"Por revisar",
IF(AT927="","Sin registro","En programación Frcst."))),"En programación")))),
"Error")</f>
        <v>En programación</v>
      </c>
      <c r="BZ927" s="14" t="str">
        <f t="shared" si="42"/>
        <v/>
      </c>
      <c r="CA927" s="95">
        <f>IF(BY927="En programación Frcst.",VLOOKUP(AX927,Meses!$A$1:$H$14,3+HLOOKUP(Cronograma!AV927,Meses!$D$1:$G$2,2,FALSE),FALSE),
IF(BY927="En programación",BA927,""))</f>
        <v>0</v>
      </c>
      <c r="CB927" s="95" t="str">
        <f t="shared" si="43"/>
        <v>1900/1</v>
      </c>
      <c r="CC927" s="91">
        <f>IFERROR(
(VLOOKUP(MONTH(CA927),Meses!$B$3:$C$14,2,FALSE)-DAY(CA927))/VLOOKUP(MONTH(CA927),Meses!$B$3:$C$14,2,FALSE)*CD927,
"")</f>
        <v>39692</v>
      </c>
      <c r="CD927" s="92">
        <f t="shared" si="44"/>
        <v>39692</v>
      </c>
    </row>
    <row r="928" spans="1:82" ht="63" thickBot="1" x14ac:dyDescent="0.6">
      <c r="A928" s="25" t="s">
        <v>2294</v>
      </c>
      <c r="B928" s="25" t="s">
        <v>2303</v>
      </c>
      <c r="C928" s="25" t="s">
        <v>2304</v>
      </c>
      <c r="D928" s="25" t="s">
        <v>936</v>
      </c>
      <c r="E928" s="26">
        <v>45181</v>
      </c>
      <c r="F928" s="26">
        <v>45210</v>
      </c>
      <c r="G928" s="26">
        <v>45278</v>
      </c>
      <c r="H928" s="26">
        <v>45286</v>
      </c>
      <c r="I928" s="22"/>
      <c r="J928" s="22"/>
      <c r="K928" s="22">
        <v>0</v>
      </c>
      <c r="L928" s="50"/>
      <c r="M928" s="22"/>
      <c r="N928" s="22"/>
      <c r="O928" s="19" t="s">
        <v>199</v>
      </c>
      <c r="P928" s="19" t="s">
        <v>199</v>
      </c>
      <c r="Q928" s="49" t="s">
        <v>55</v>
      </c>
      <c r="R928" s="49">
        <v>14683</v>
      </c>
      <c r="S928" s="25" t="s">
        <v>145</v>
      </c>
      <c r="T928" s="25" t="s">
        <v>145</v>
      </c>
      <c r="U928" s="19" t="e">
        <v>#NAME?</v>
      </c>
      <c r="V928" s="22"/>
      <c r="W928" s="22"/>
      <c r="X928" s="23">
        <v>45181</v>
      </c>
      <c r="Y928" s="23">
        <v>45188</v>
      </c>
      <c r="Z928" s="23">
        <v>45181</v>
      </c>
      <c r="AA928" s="23">
        <v>45181</v>
      </c>
      <c r="AB928" s="22">
        <v>0</v>
      </c>
      <c r="AC928" s="22">
        <v>0</v>
      </c>
      <c r="AD928" s="22">
        <v>0</v>
      </c>
      <c r="AE928" s="22">
        <v>0</v>
      </c>
      <c r="AF928" s="19" t="s">
        <v>58</v>
      </c>
      <c r="AG928" s="19" t="s">
        <v>58</v>
      </c>
      <c r="AH928" s="22">
        <v>0</v>
      </c>
      <c r="AI928" s="37">
        <v>-45181</v>
      </c>
      <c r="AJ928" s="37">
        <v>8</v>
      </c>
      <c r="AK928" s="37">
        <v>-45286</v>
      </c>
      <c r="AL928" s="19" t="s">
        <v>15</v>
      </c>
      <c r="AM928" s="22">
        <v>0</v>
      </c>
      <c r="AN928" s="22" t="s">
        <v>4513</v>
      </c>
      <c r="AO928" s="22"/>
      <c r="AP928" s="19" t="s">
        <v>201</v>
      </c>
      <c r="AQ928" s="19" t="s">
        <v>140</v>
      </c>
      <c r="AR928" s="19" t="s">
        <v>94</v>
      </c>
      <c r="AS928" s="19" t="s">
        <v>55</v>
      </c>
      <c r="AT928" s="19" t="s">
        <v>937</v>
      </c>
      <c r="AU928" s="19" t="s">
        <v>132</v>
      </c>
      <c r="AV928" s="19" t="s">
        <v>354</v>
      </c>
      <c r="AW928" s="19" t="s">
        <v>2274</v>
      </c>
      <c r="AX928" s="19" t="s">
        <v>2205</v>
      </c>
      <c r="AY928" s="19" t="s">
        <v>55</v>
      </c>
      <c r="AZ928" s="19" t="s">
        <v>3830</v>
      </c>
      <c r="BA928" s="22">
        <v>0</v>
      </c>
      <c r="BB928" s="22"/>
      <c r="BC928" s="22"/>
      <c r="BD928" s="19" t="s">
        <v>2205</v>
      </c>
      <c r="BE928" s="19" t="s">
        <v>660</v>
      </c>
      <c r="BF928" s="19" t="s">
        <v>1556</v>
      </c>
      <c r="BG928" s="19" t="s">
        <v>55</v>
      </c>
      <c r="BH928" s="19" t="s">
        <v>4513</v>
      </c>
      <c r="BI928" s="22" t="s">
        <v>4513</v>
      </c>
      <c r="BJ928" s="22"/>
      <c r="BK928" s="22"/>
      <c r="BL928" s="37" t="s">
        <v>4513</v>
      </c>
      <c r="BM928" s="32" t="s">
        <v>4513</v>
      </c>
      <c r="BN928" s="22" t="s">
        <v>4513</v>
      </c>
      <c r="BO928" s="19" t="s">
        <v>3904</v>
      </c>
      <c r="BP928" s="22"/>
      <c r="BQ928" s="19" t="s">
        <v>64</v>
      </c>
      <c r="BR928" s="22"/>
      <c r="BS928" s="22"/>
      <c r="BT928" s="22"/>
      <c r="BU928" s="37">
        <v>141</v>
      </c>
      <c r="BV928" s="19" t="s">
        <v>4697</v>
      </c>
      <c r="BW928" s="19" t="s">
        <v>3858</v>
      </c>
      <c r="BX928" s="22"/>
      <c r="BY928" s="95" t="str">
        <f>IFERROR(
IF(OR(AZ928="anulado",AZ928="stand by"),CONCATENATE(AZ928,": ",AT928),
IF(OR(YEAR(BA928)=2022,YEAR(BA928)=2023),CONCATENATE("Se activó en ",YEAR(BA928)),
IF(AND(OR(AZ928="En proceso",AZ928="facturando"),AND(AV928="-",BA928="")),"Por revisar",
IF(BA928="",IF(AV928="NUEVAS",CONCATENATE("Estado: ",AZ928,", ",AV928),
IF(AX928=Meses!$A$3,"Por revisar",
IF(AT928="","Sin registro","En programación Frcst."))),"En programación")))),
"Error")</f>
        <v>En programación</v>
      </c>
      <c r="BZ928" s="14" t="str">
        <f t="shared" si="42"/>
        <v/>
      </c>
      <c r="CA928" s="95">
        <f>IF(BY928="En programación Frcst.",VLOOKUP(AX928,Meses!$A$1:$H$14,3+HLOOKUP(Cronograma!AV928,Meses!$D$1:$G$2,2,FALSE),FALSE),
IF(BY928="En programación",BA928,""))</f>
        <v>0</v>
      </c>
      <c r="CB928" s="95" t="str">
        <f t="shared" si="43"/>
        <v>1900/1</v>
      </c>
      <c r="CC928" s="91">
        <f>IFERROR(
(VLOOKUP(MONTH(CA928),Meses!$B$3:$C$14,2,FALSE)-DAY(CA928))/VLOOKUP(MONTH(CA928),Meses!$B$3:$C$14,2,FALSE)*CD928,
"")</f>
        <v>14683</v>
      </c>
      <c r="CD928" s="92">
        <f t="shared" si="44"/>
        <v>14683</v>
      </c>
    </row>
    <row r="929" spans="1:82" ht="78.599999999999994" thickBot="1" x14ac:dyDescent="0.6">
      <c r="A929" s="19" t="s">
        <v>2305</v>
      </c>
      <c r="B929" s="19" t="s">
        <v>2306</v>
      </c>
      <c r="C929" s="19" t="s">
        <v>2307</v>
      </c>
      <c r="D929" s="19" t="s">
        <v>936</v>
      </c>
      <c r="E929" s="21">
        <v>45181</v>
      </c>
      <c r="F929" s="21">
        <v>45181.599826388891</v>
      </c>
      <c r="G929" s="21">
        <v>45259</v>
      </c>
      <c r="H929" s="21">
        <v>45274</v>
      </c>
      <c r="I929" s="22"/>
      <c r="J929" s="22"/>
      <c r="K929" s="22">
        <v>0</v>
      </c>
      <c r="L929" s="50"/>
      <c r="M929" s="22"/>
      <c r="N929" s="22"/>
      <c r="O929" s="19" t="s">
        <v>135</v>
      </c>
      <c r="P929" s="19" t="s">
        <v>135</v>
      </c>
      <c r="Q929" s="49" t="s">
        <v>55</v>
      </c>
      <c r="R929" s="49">
        <v>4350</v>
      </c>
      <c r="S929" s="25" t="s">
        <v>145</v>
      </c>
      <c r="T929" s="25" t="s">
        <v>145</v>
      </c>
      <c r="U929" s="19" t="e">
        <v>#NAME?</v>
      </c>
      <c r="V929" s="19" t="s">
        <v>136</v>
      </c>
      <c r="W929" s="22"/>
      <c r="X929" s="23">
        <v>45181</v>
      </c>
      <c r="Y929" s="23">
        <v>45188</v>
      </c>
      <c r="Z929" s="23">
        <v>45181</v>
      </c>
      <c r="AA929" s="23">
        <v>45181</v>
      </c>
      <c r="AB929" s="27">
        <v>0</v>
      </c>
      <c r="AC929" s="27">
        <v>0</v>
      </c>
      <c r="AD929" s="27">
        <v>0</v>
      </c>
      <c r="AE929" s="27">
        <v>0</v>
      </c>
      <c r="AF929" s="25" t="s">
        <v>58</v>
      </c>
      <c r="AG929" s="25" t="s">
        <v>58</v>
      </c>
      <c r="AH929" s="27">
        <v>0</v>
      </c>
      <c r="AI929" s="37">
        <v>-45181</v>
      </c>
      <c r="AJ929" s="37">
        <v>15</v>
      </c>
      <c r="AK929" s="37">
        <v>-45274</v>
      </c>
      <c r="AL929" s="25" t="s">
        <v>15</v>
      </c>
      <c r="AM929" s="27">
        <v>0</v>
      </c>
      <c r="AN929" s="27" t="s">
        <v>4513</v>
      </c>
      <c r="AO929" s="27"/>
      <c r="AP929" s="25" t="s">
        <v>664</v>
      </c>
      <c r="AQ929" s="25" t="s">
        <v>140</v>
      </c>
      <c r="AR929" s="25" t="s">
        <v>60</v>
      </c>
      <c r="AS929" s="25" t="s">
        <v>55</v>
      </c>
      <c r="AT929" s="25" t="s">
        <v>937</v>
      </c>
      <c r="AU929" s="25" t="s">
        <v>132</v>
      </c>
      <c r="AV929" s="25" t="s">
        <v>660</v>
      </c>
      <c r="AW929" s="25" t="s">
        <v>2204</v>
      </c>
      <c r="AX929" s="25" t="s">
        <v>2205</v>
      </c>
      <c r="AY929" s="25" t="s">
        <v>55</v>
      </c>
      <c r="AZ929" s="25" t="s">
        <v>3830</v>
      </c>
      <c r="BA929" s="27">
        <v>0</v>
      </c>
      <c r="BB929" s="27"/>
      <c r="BC929" s="27"/>
      <c r="BD929" s="25" t="s">
        <v>1557</v>
      </c>
      <c r="BE929" s="25" t="s">
        <v>679</v>
      </c>
      <c r="BF929" s="25" t="s">
        <v>3130</v>
      </c>
      <c r="BG929" s="25" t="s">
        <v>55</v>
      </c>
      <c r="BH929" s="25" t="s">
        <v>4513</v>
      </c>
      <c r="BI929" s="27" t="s">
        <v>4513</v>
      </c>
      <c r="BJ929" s="27"/>
      <c r="BK929" s="27"/>
      <c r="BL929" s="37" t="s">
        <v>4513</v>
      </c>
      <c r="BM929" s="36" t="s">
        <v>4513</v>
      </c>
      <c r="BN929" s="57" t="s">
        <v>4513</v>
      </c>
      <c r="BO929" s="27"/>
      <c r="BP929" s="27"/>
      <c r="BQ929" s="25" t="s">
        <v>64</v>
      </c>
      <c r="BR929" s="27"/>
      <c r="BS929" s="27"/>
      <c r="BT929" s="27"/>
      <c r="BU929" s="37">
        <v>141</v>
      </c>
      <c r="BV929" s="25" t="s">
        <v>4697</v>
      </c>
      <c r="BW929" s="25" t="s">
        <v>3858</v>
      </c>
      <c r="BX929" s="27"/>
      <c r="BY929" s="95" t="str">
        <f>IFERROR(
IF(OR(AZ929="anulado",AZ929="stand by"),CONCATENATE(AZ929,": ",AT929),
IF(OR(YEAR(BA929)=2022,YEAR(BA929)=2023),CONCATENATE("Se activó en ",YEAR(BA929)),
IF(AND(OR(AZ929="En proceso",AZ929="facturando"),AND(AV929="-",BA929="")),"Por revisar",
IF(BA929="",IF(AV929="NUEVAS",CONCATENATE("Estado: ",AZ929,", ",AV929),
IF(AX929=Meses!$A$3,"Por revisar",
IF(AT929="","Sin registro","En programación Frcst."))),"En programación")))),
"Error")</f>
        <v>En programación</v>
      </c>
      <c r="BZ929" s="14" t="str">
        <f t="shared" si="42"/>
        <v/>
      </c>
      <c r="CA929" s="95">
        <f>IF(BY929="En programación Frcst.",VLOOKUP(AX929,Meses!$A$1:$H$14,3+HLOOKUP(Cronograma!AV929,Meses!$D$1:$G$2,2,FALSE),FALSE),
IF(BY929="En programación",BA929,""))</f>
        <v>0</v>
      </c>
      <c r="CB929" s="95" t="str">
        <f t="shared" si="43"/>
        <v>1900/1</v>
      </c>
      <c r="CC929" s="91">
        <f>IFERROR(
(VLOOKUP(MONTH(CA929),Meses!$B$3:$C$14,2,FALSE)-DAY(CA929))/VLOOKUP(MONTH(CA929),Meses!$B$3:$C$14,2,FALSE)*CD929,
"")</f>
        <v>4350</v>
      </c>
      <c r="CD929" s="92">
        <f t="shared" si="44"/>
        <v>4350</v>
      </c>
    </row>
    <row r="930" spans="1:82" ht="63" thickBot="1" x14ac:dyDescent="0.6">
      <c r="A930" s="25" t="s">
        <v>2308</v>
      </c>
      <c r="B930" s="25" t="s">
        <v>2309</v>
      </c>
      <c r="C930" s="25" t="s">
        <v>2310</v>
      </c>
      <c r="D930" s="25" t="s">
        <v>936</v>
      </c>
      <c r="E930" s="26">
        <v>45181</v>
      </c>
      <c r="F930" s="26">
        <v>45210</v>
      </c>
      <c r="G930" s="26">
        <v>45210</v>
      </c>
      <c r="H930" s="26">
        <v>45212</v>
      </c>
      <c r="I930" s="22"/>
      <c r="J930" s="22"/>
      <c r="K930" s="22">
        <v>0</v>
      </c>
      <c r="L930" s="50"/>
      <c r="M930" s="22"/>
      <c r="N930" s="22"/>
      <c r="O930" s="19" t="s">
        <v>199</v>
      </c>
      <c r="P930" s="19" t="s">
        <v>199</v>
      </c>
      <c r="Q930" s="49" t="s">
        <v>55</v>
      </c>
      <c r="R930" s="49">
        <v>9306</v>
      </c>
      <c r="S930" s="25" t="s">
        <v>145</v>
      </c>
      <c r="T930" s="25" t="s">
        <v>145</v>
      </c>
      <c r="U930" s="19" t="e">
        <v>#NAME?</v>
      </c>
      <c r="V930" s="22"/>
      <c r="W930" s="22"/>
      <c r="X930" s="23">
        <v>45181</v>
      </c>
      <c r="Y930" s="23">
        <v>45188</v>
      </c>
      <c r="Z930" s="23">
        <v>45181</v>
      </c>
      <c r="AA930" s="23">
        <v>45181</v>
      </c>
      <c r="AB930" s="22">
        <v>0</v>
      </c>
      <c r="AC930" s="22">
        <v>0</v>
      </c>
      <c r="AD930" s="22">
        <v>0</v>
      </c>
      <c r="AE930" s="22">
        <v>0</v>
      </c>
      <c r="AF930" s="19" t="s">
        <v>58</v>
      </c>
      <c r="AG930" s="19" t="s">
        <v>58</v>
      </c>
      <c r="AH930" s="22">
        <v>0</v>
      </c>
      <c r="AI930" s="37">
        <v>-45181</v>
      </c>
      <c r="AJ930" s="37">
        <v>2</v>
      </c>
      <c r="AK930" s="37">
        <v>-45212</v>
      </c>
      <c r="AL930" s="19" t="s">
        <v>15</v>
      </c>
      <c r="AM930" s="22">
        <v>0</v>
      </c>
      <c r="AN930" s="22" t="s">
        <v>4513</v>
      </c>
      <c r="AO930" s="22"/>
      <c r="AP930" s="19" t="s">
        <v>201</v>
      </c>
      <c r="AQ930" s="19" t="s">
        <v>140</v>
      </c>
      <c r="AR930" s="19" t="s">
        <v>94</v>
      </c>
      <c r="AS930" s="19" t="s">
        <v>55</v>
      </c>
      <c r="AT930" s="19" t="s">
        <v>937</v>
      </c>
      <c r="AU930" s="19" t="s">
        <v>132</v>
      </c>
      <c r="AV930" s="19" t="s">
        <v>354</v>
      </c>
      <c r="AW930" s="19" t="s">
        <v>1745</v>
      </c>
      <c r="AX930" s="19" t="s">
        <v>1557</v>
      </c>
      <c r="AY930" s="19" t="s">
        <v>55</v>
      </c>
      <c r="AZ930" s="19" t="s">
        <v>3830</v>
      </c>
      <c r="BA930" s="22">
        <v>0</v>
      </c>
      <c r="BB930" s="22"/>
      <c r="BC930" s="22"/>
      <c r="BD930" s="19" t="s">
        <v>653</v>
      </c>
      <c r="BE930" s="19" t="s">
        <v>651</v>
      </c>
      <c r="BF930" s="19" t="s">
        <v>652</v>
      </c>
      <c r="BG930" s="19" t="s">
        <v>55</v>
      </c>
      <c r="BH930" s="19" t="s">
        <v>4513</v>
      </c>
      <c r="BI930" s="22" t="s">
        <v>4513</v>
      </c>
      <c r="BJ930" s="22"/>
      <c r="BK930" s="22"/>
      <c r="BL930" s="37" t="s">
        <v>4513</v>
      </c>
      <c r="BM930" s="32" t="s">
        <v>4513</v>
      </c>
      <c r="BN930" s="57" t="s">
        <v>4513</v>
      </c>
      <c r="BO930" s="22"/>
      <c r="BP930" s="22"/>
      <c r="BQ930" s="19" t="s">
        <v>55</v>
      </c>
      <c r="BR930" s="19" t="s">
        <v>3905</v>
      </c>
      <c r="BS930" s="22"/>
      <c r="BT930" s="22"/>
      <c r="BU930" s="37">
        <v>141</v>
      </c>
      <c r="BV930" s="19" t="s">
        <v>4694</v>
      </c>
      <c r="BW930" s="19" t="s">
        <v>3839</v>
      </c>
      <c r="BX930" s="22"/>
      <c r="BY930" s="95" t="str">
        <f>IFERROR(
IF(OR(AZ930="anulado",AZ930="stand by"),CONCATENATE(AZ930,": ",AT930),
IF(OR(YEAR(BA930)=2022,YEAR(BA930)=2023),CONCATENATE("Se activó en ",YEAR(BA930)),
IF(AND(OR(AZ930="En proceso",AZ930="facturando"),AND(AV930="-",BA930="")),"Por revisar",
IF(BA930="",IF(AV930="NUEVAS",CONCATENATE("Estado: ",AZ930,", ",AV930),
IF(AX930=Meses!$A$3,"Por revisar",
IF(AT930="","Sin registro","En programación Frcst."))),"En programación")))),
"Error")</f>
        <v>En programación</v>
      </c>
      <c r="BZ930" s="14" t="str">
        <f t="shared" si="42"/>
        <v/>
      </c>
      <c r="CA930" s="95">
        <f>IF(BY930="En programación Frcst.",VLOOKUP(AX930,Meses!$A$1:$H$14,3+HLOOKUP(Cronograma!AV930,Meses!$D$1:$G$2,2,FALSE),FALSE),
IF(BY930="En programación",BA930,""))</f>
        <v>0</v>
      </c>
      <c r="CB930" s="95" t="str">
        <f t="shared" si="43"/>
        <v>1900/1</v>
      </c>
      <c r="CC930" s="91">
        <f>IFERROR(
(VLOOKUP(MONTH(CA930),Meses!$B$3:$C$14,2,FALSE)-DAY(CA930))/VLOOKUP(MONTH(CA930),Meses!$B$3:$C$14,2,FALSE)*CD930,
"")</f>
        <v>9306</v>
      </c>
      <c r="CD930" s="92">
        <f t="shared" si="44"/>
        <v>9306</v>
      </c>
    </row>
    <row r="931" spans="1:82" ht="78.599999999999994" thickBot="1" x14ac:dyDescent="0.6">
      <c r="A931" s="19" t="s">
        <v>2311</v>
      </c>
      <c r="B931" s="19" t="s">
        <v>2312</v>
      </c>
      <c r="C931" s="19" t="s">
        <v>2313</v>
      </c>
      <c r="D931" s="19" t="s">
        <v>936</v>
      </c>
      <c r="E931" s="21">
        <v>45181</v>
      </c>
      <c r="F931" s="21">
        <v>45210</v>
      </c>
      <c r="G931" s="21">
        <v>45210</v>
      </c>
      <c r="H931" s="21">
        <v>45212</v>
      </c>
      <c r="I931" s="22"/>
      <c r="J931" s="22"/>
      <c r="K931" s="22">
        <v>0</v>
      </c>
      <c r="L931" s="50"/>
      <c r="M931" s="22"/>
      <c r="N931" s="22"/>
      <c r="O931" s="19" t="s">
        <v>199</v>
      </c>
      <c r="P931" s="19" t="s">
        <v>199</v>
      </c>
      <c r="Q931" s="49" t="s">
        <v>55</v>
      </c>
      <c r="R931" s="49">
        <v>9394</v>
      </c>
      <c r="S931" s="25" t="s">
        <v>145</v>
      </c>
      <c r="T931" s="25" t="s">
        <v>145</v>
      </c>
      <c r="U931" s="19" t="e">
        <v>#NAME?</v>
      </c>
      <c r="V931" s="22"/>
      <c r="W931" s="22"/>
      <c r="X931" s="23">
        <v>45181</v>
      </c>
      <c r="Y931" s="23">
        <v>45188</v>
      </c>
      <c r="Z931" s="23">
        <v>45181</v>
      </c>
      <c r="AA931" s="23">
        <v>45181</v>
      </c>
      <c r="AB931" s="27">
        <v>0</v>
      </c>
      <c r="AC931" s="27">
        <v>0</v>
      </c>
      <c r="AD931" s="27">
        <v>0</v>
      </c>
      <c r="AE931" s="27">
        <v>0</v>
      </c>
      <c r="AF931" s="25" t="s">
        <v>58</v>
      </c>
      <c r="AG931" s="25" t="s">
        <v>58</v>
      </c>
      <c r="AH931" s="27">
        <v>0</v>
      </c>
      <c r="AI931" s="37">
        <v>-45181</v>
      </c>
      <c r="AJ931" s="37">
        <v>2</v>
      </c>
      <c r="AK931" s="37">
        <v>-45212</v>
      </c>
      <c r="AL931" s="25" t="s">
        <v>15</v>
      </c>
      <c r="AM931" s="27">
        <v>0</v>
      </c>
      <c r="AN931" s="27" t="s">
        <v>4513</v>
      </c>
      <c r="AO931" s="27"/>
      <c r="AP931" s="25" t="s">
        <v>201</v>
      </c>
      <c r="AQ931" s="25" t="s">
        <v>140</v>
      </c>
      <c r="AR931" s="25" t="s">
        <v>94</v>
      </c>
      <c r="AS931" s="25" t="s">
        <v>55</v>
      </c>
      <c r="AT931" s="25" t="s">
        <v>937</v>
      </c>
      <c r="AU931" s="25" t="s">
        <v>132</v>
      </c>
      <c r="AV931" s="25" t="s">
        <v>651</v>
      </c>
      <c r="AW931" s="25" t="s">
        <v>2222</v>
      </c>
      <c r="AX931" s="25" t="s">
        <v>1557</v>
      </c>
      <c r="AY931" s="25" t="s">
        <v>55</v>
      </c>
      <c r="AZ931" s="25" t="s">
        <v>3830</v>
      </c>
      <c r="BA931" s="27">
        <v>0</v>
      </c>
      <c r="BB931" s="27"/>
      <c r="BC931" s="27"/>
      <c r="BD931" s="25" t="s">
        <v>653</v>
      </c>
      <c r="BE931" s="25" t="s">
        <v>679</v>
      </c>
      <c r="BF931" s="25" t="s">
        <v>680</v>
      </c>
      <c r="BG931" s="25" t="s">
        <v>55</v>
      </c>
      <c r="BH931" s="25" t="s">
        <v>4513</v>
      </c>
      <c r="BI931" s="27" t="s">
        <v>4513</v>
      </c>
      <c r="BJ931" s="27"/>
      <c r="BK931" s="27"/>
      <c r="BL931" s="37" t="s">
        <v>4513</v>
      </c>
      <c r="BM931" s="36" t="s">
        <v>4513</v>
      </c>
      <c r="BN931" s="57" t="s">
        <v>4513</v>
      </c>
      <c r="BO931" s="27"/>
      <c r="BP931" s="27"/>
      <c r="BQ931" s="25" t="s">
        <v>55</v>
      </c>
      <c r="BR931" s="25" t="s">
        <v>3905</v>
      </c>
      <c r="BS931" s="27"/>
      <c r="BT931" s="27"/>
      <c r="BU931" s="37">
        <v>141</v>
      </c>
      <c r="BV931" s="25" t="s">
        <v>4694</v>
      </c>
      <c r="BW931" s="25" t="s">
        <v>3839</v>
      </c>
      <c r="BX931" s="27"/>
      <c r="BY931" s="95" t="str">
        <f>IFERROR(
IF(OR(AZ931="anulado",AZ931="stand by"),CONCATENATE(AZ931,": ",AT931),
IF(OR(YEAR(BA931)=2022,YEAR(BA931)=2023),CONCATENATE("Se activó en ",YEAR(BA931)),
IF(AND(OR(AZ931="En proceso",AZ931="facturando"),AND(AV931="-",BA931="")),"Por revisar",
IF(BA931="",IF(AV931="NUEVAS",CONCATENATE("Estado: ",AZ931,", ",AV931),
IF(AX931=Meses!$A$3,"Por revisar",
IF(AT931="","Sin registro","En programación Frcst."))),"En programación")))),
"Error")</f>
        <v>En programación</v>
      </c>
      <c r="BZ931" s="14" t="str">
        <f t="shared" si="42"/>
        <v/>
      </c>
      <c r="CA931" s="95">
        <f>IF(BY931="En programación Frcst.",VLOOKUP(AX931,Meses!$A$1:$H$14,3+HLOOKUP(Cronograma!AV931,Meses!$D$1:$G$2,2,FALSE),FALSE),
IF(BY931="En programación",BA931,""))</f>
        <v>0</v>
      </c>
      <c r="CB931" s="95" t="str">
        <f t="shared" si="43"/>
        <v>1900/1</v>
      </c>
      <c r="CC931" s="91">
        <f>IFERROR(
(VLOOKUP(MONTH(CA931),Meses!$B$3:$C$14,2,FALSE)-DAY(CA931))/VLOOKUP(MONTH(CA931),Meses!$B$3:$C$14,2,FALSE)*CD931,
"")</f>
        <v>9394</v>
      </c>
      <c r="CD931" s="92">
        <f t="shared" si="44"/>
        <v>9394</v>
      </c>
    </row>
    <row r="932" spans="1:82" ht="78.599999999999994" thickBot="1" x14ac:dyDescent="0.6">
      <c r="A932" s="25" t="s">
        <v>2311</v>
      </c>
      <c r="B932" s="25" t="s">
        <v>2314</v>
      </c>
      <c r="C932" s="25" t="s">
        <v>2315</v>
      </c>
      <c r="D932" s="25" t="s">
        <v>936</v>
      </c>
      <c r="E932" s="26">
        <v>45181</v>
      </c>
      <c r="F932" s="26">
        <v>45210</v>
      </c>
      <c r="G932" s="26">
        <v>45210</v>
      </c>
      <c r="H932" s="26">
        <v>45212</v>
      </c>
      <c r="I932" s="22"/>
      <c r="J932" s="22"/>
      <c r="K932" s="22">
        <v>0</v>
      </c>
      <c r="L932" s="50"/>
      <c r="M932" s="22"/>
      <c r="N932" s="22"/>
      <c r="O932" s="19" t="s">
        <v>199</v>
      </c>
      <c r="P932" s="19" t="s">
        <v>199</v>
      </c>
      <c r="Q932" s="49" t="s">
        <v>55</v>
      </c>
      <c r="R932" s="49">
        <v>2926</v>
      </c>
      <c r="S932" s="25" t="s">
        <v>145</v>
      </c>
      <c r="T932" s="25" t="s">
        <v>145</v>
      </c>
      <c r="U932" s="19" t="e">
        <v>#NAME?</v>
      </c>
      <c r="V932" s="22"/>
      <c r="W932" s="22"/>
      <c r="X932" s="23">
        <v>45181</v>
      </c>
      <c r="Y932" s="23">
        <v>45188</v>
      </c>
      <c r="Z932" s="23">
        <v>45181</v>
      </c>
      <c r="AA932" s="23">
        <v>45181</v>
      </c>
      <c r="AB932" s="22">
        <v>0</v>
      </c>
      <c r="AC932" s="22">
        <v>0</v>
      </c>
      <c r="AD932" s="22">
        <v>0</v>
      </c>
      <c r="AE932" s="22">
        <v>0</v>
      </c>
      <c r="AF932" s="19" t="s">
        <v>58</v>
      </c>
      <c r="AG932" s="19" t="s">
        <v>58</v>
      </c>
      <c r="AH932" s="22">
        <v>0</v>
      </c>
      <c r="AI932" s="37">
        <v>-45181</v>
      </c>
      <c r="AJ932" s="37">
        <v>2</v>
      </c>
      <c r="AK932" s="37">
        <v>-45212</v>
      </c>
      <c r="AL932" s="19" t="s">
        <v>15</v>
      </c>
      <c r="AM932" s="22">
        <v>0</v>
      </c>
      <c r="AN932" s="22" t="s">
        <v>4513</v>
      </c>
      <c r="AO932" s="22"/>
      <c r="AP932" s="19" t="s">
        <v>201</v>
      </c>
      <c r="AQ932" s="19" t="s">
        <v>140</v>
      </c>
      <c r="AR932" s="19" t="s">
        <v>60</v>
      </c>
      <c r="AS932" s="19" t="s">
        <v>55</v>
      </c>
      <c r="AT932" s="19" t="s">
        <v>937</v>
      </c>
      <c r="AU932" s="19" t="s">
        <v>132</v>
      </c>
      <c r="AV932" s="19" t="s">
        <v>651</v>
      </c>
      <c r="AW932" s="19" t="s">
        <v>2222</v>
      </c>
      <c r="AX932" s="19" t="s">
        <v>1557</v>
      </c>
      <c r="AY932" s="19" t="s">
        <v>55</v>
      </c>
      <c r="AZ932" s="19" t="s">
        <v>3830</v>
      </c>
      <c r="BA932" s="22">
        <v>0</v>
      </c>
      <c r="BB932" s="22"/>
      <c r="BC932" s="22"/>
      <c r="BD932" s="19" t="s">
        <v>653</v>
      </c>
      <c r="BE932" s="19" t="s">
        <v>679</v>
      </c>
      <c r="BF932" s="19" t="s">
        <v>680</v>
      </c>
      <c r="BG932" s="19" t="s">
        <v>55</v>
      </c>
      <c r="BH932" s="19" t="s">
        <v>4513</v>
      </c>
      <c r="BI932" s="22" t="s">
        <v>4513</v>
      </c>
      <c r="BJ932" s="22"/>
      <c r="BK932" s="22"/>
      <c r="BL932" s="37" t="s">
        <v>4513</v>
      </c>
      <c r="BM932" s="32" t="s">
        <v>4513</v>
      </c>
      <c r="BN932" s="57" t="s">
        <v>4513</v>
      </c>
      <c r="BO932" s="22"/>
      <c r="BP932" s="22"/>
      <c r="BQ932" s="19" t="s">
        <v>55</v>
      </c>
      <c r="BR932" s="19" t="s">
        <v>3905</v>
      </c>
      <c r="BS932" s="22"/>
      <c r="BT932" s="22"/>
      <c r="BU932" s="37">
        <v>141</v>
      </c>
      <c r="BV932" s="19" t="s">
        <v>4694</v>
      </c>
      <c r="BW932" s="19" t="s">
        <v>3839</v>
      </c>
      <c r="BX932" s="22"/>
      <c r="BY932" s="95" t="str">
        <f>IFERROR(
IF(OR(AZ932="anulado",AZ932="stand by"),CONCATENATE(AZ932,": ",AT932),
IF(OR(YEAR(BA932)=2022,YEAR(BA932)=2023),CONCATENATE("Se activó en ",YEAR(BA932)),
IF(AND(OR(AZ932="En proceso",AZ932="facturando"),AND(AV932="-",BA932="")),"Por revisar",
IF(BA932="",IF(AV932="NUEVAS",CONCATENATE("Estado: ",AZ932,", ",AV932),
IF(AX932=Meses!$A$3,"Por revisar",
IF(AT932="","Sin registro","En programación Frcst."))),"En programación")))),
"Error")</f>
        <v>En programación</v>
      </c>
      <c r="BZ932" s="14" t="str">
        <f t="shared" si="42"/>
        <v/>
      </c>
      <c r="CA932" s="95">
        <f>IF(BY932="En programación Frcst.",VLOOKUP(AX932,Meses!$A$1:$H$14,3+HLOOKUP(Cronograma!AV932,Meses!$D$1:$G$2,2,FALSE),FALSE),
IF(BY932="En programación",BA932,""))</f>
        <v>0</v>
      </c>
      <c r="CB932" s="95" t="str">
        <f t="shared" si="43"/>
        <v>1900/1</v>
      </c>
      <c r="CC932" s="91">
        <f>IFERROR(
(VLOOKUP(MONTH(CA932),Meses!$B$3:$C$14,2,FALSE)-DAY(CA932))/VLOOKUP(MONTH(CA932),Meses!$B$3:$C$14,2,FALSE)*CD932,
"")</f>
        <v>2926</v>
      </c>
      <c r="CD932" s="92">
        <f t="shared" si="44"/>
        <v>2926</v>
      </c>
    </row>
    <row r="933" spans="1:82" ht="63" thickBot="1" x14ac:dyDescent="0.6">
      <c r="A933" s="19" t="s">
        <v>2316</v>
      </c>
      <c r="B933" s="19" t="s">
        <v>2317</v>
      </c>
      <c r="C933" s="19" t="s">
        <v>2318</v>
      </c>
      <c r="D933" s="19" t="s">
        <v>53</v>
      </c>
      <c r="E933" s="21">
        <v>45182</v>
      </c>
      <c r="F933" s="21">
        <v>45182.535740740743</v>
      </c>
      <c r="G933" s="21">
        <v>45182.535740740743</v>
      </c>
      <c r="H933" s="21">
        <v>45182.535740740743</v>
      </c>
      <c r="I933" s="21">
        <v>45288</v>
      </c>
      <c r="J933" s="21">
        <v>45288</v>
      </c>
      <c r="K933" s="119" t="s">
        <v>4599</v>
      </c>
      <c r="L933" s="49">
        <v>2023101920</v>
      </c>
      <c r="M933" s="21">
        <v>45212</v>
      </c>
      <c r="N933" s="21">
        <v>45225</v>
      </c>
      <c r="O933" s="49" t="s">
        <v>1761</v>
      </c>
      <c r="P933" s="19" t="s">
        <v>677</v>
      </c>
      <c r="Q933" s="49" t="s">
        <v>55</v>
      </c>
      <c r="R933" s="49">
        <v>4162</v>
      </c>
      <c r="S933" s="25" t="s">
        <v>4632</v>
      </c>
      <c r="T933" s="25" t="s">
        <v>4632</v>
      </c>
      <c r="U933" s="19" t="e">
        <v>#NAME?</v>
      </c>
      <c r="V933" s="22"/>
      <c r="W933" s="22"/>
      <c r="X933" s="23">
        <v>45182</v>
      </c>
      <c r="Y933" s="23">
        <v>45189</v>
      </c>
      <c r="Z933" s="23">
        <v>45182</v>
      </c>
      <c r="AA933" s="23">
        <v>45182</v>
      </c>
      <c r="AB933" s="27">
        <v>0</v>
      </c>
      <c r="AC933" s="27">
        <v>0</v>
      </c>
      <c r="AD933" s="27">
        <v>0</v>
      </c>
      <c r="AE933" s="27">
        <v>0</v>
      </c>
      <c r="AF933" s="25" t="s">
        <v>58</v>
      </c>
      <c r="AG933" s="25" t="s">
        <v>58</v>
      </c>
      <c r="AH933" s="27">
        <v>0</v>
      </c>
      <c r="AI933" s="23">
        <v>106</v>
      </c>
      <c r="AJ933" s="37">
        <v>0</v>
      </c>
      <c r="AK933" s="37">
        <v>105.46425925925723</v>
      </c>
      <c r="AL933" s="25" t="s">
        <v>15</v>
      </c>
      <c r="AM933" s="25" t="s">
        <v>4601</v>
      </c>
      <c r="AN933" s="37">
        <v>28</v>
      </c>
      <c r="AO933" s="27"/>
      <c r="AP933" s="25" t="s">
        <v>678</v>
      </c>
      <c r="AQ933" s="25" t="s">
        <v>451</v>
      </c>
      <c r="AR933" s="25" t="s">
        <v>60</v>
      </c>
      <c r="AS933" s="25" t="s">
        <v>55</v>
      </c>
      <c r="AT933" s="25" t="s">
        <v>61</v>
      </c>
      <c r="AU933" s="25" t="s">
        <v>179</v>
      </c>
      <c r="AV933" s="25" t="s">
        <v>63</v>
      </c>
      <c r="AW933" s="25" t="s">
        <v>63</v>
      </c>
      <c r="AX933" s="25" t="s">
        <v>63</v>
      </c>
      <c r="AY933" s="25" t="s">
        <v>64</v>
      </c>
      <c r="AZ933" s="25" t="s">
        <v>3822</v>
      </c>
      <c r="BA933" s="23">
        <v>45225</v>
      </c>
      <c r="BB933" s="37">
        <v>10</v>
      </c>
      <c r="BC933" s="37">
        <v>2023</v>
      </c>
      <c r="BD933" s="25" t="s">
        <v>356</v>
      </c>
      <c r="BE933" s="25" t="s">
        <v>651</v>
      </c>
      <c r="BF933" s="25" t="s">
        <v>3843</v>
      </c>
      <c r="BG933" s="25" t="s">
        <v>55</v>
      </c>
      <c r="BH933" s="25" t="s">
        <v>4513</v>
      </c>
      <c r="BI933" s="60" t="s">
        <v>4513</v>
      </c>
      <c r="BJ933" s="37" t="e">
        <v>#VALUE!</v>
      </c>
      <c r="BK933" s="56" t="e">
        <v>#VALUE!</v>
      </c>
      <c r="BL933" s="37" t="s">
        <v>4513</v>
      </c>
      <c r="BM933" s="36" t="s">
        <v>4513</v>
      </c>
      <c r="BN933" s="27" t="s">
        <v>4513</v>
      </c>
      <c r="BO933" s="27"/>
      <c r="BP933" s="27"/>
      <c r="BQ933" s="25" t="s">
        <v>64</v>
      </c>
      <c r="BR933" s="27"/>
      <c r="BS933" s="25" t="e">
        <v>#N/A</v>
      </c>
      <c r="BT933" s="37">
        <v>106</v>
      </c>
      <c r="BU933" s="27"/>
      <c r="BV933" s="25"/>
      <c r="BW933" s="25" t="s">
        <v>3823</v>
      </c>
      <c r="BX933" s="37">
        <v>2023</v>
      </c>
      <c r="BY933" s="95" t="str">
        <f>IFERROR(
IF(OR(AZ933="anulado",AZ933="stand by"),CONCATENATE(AZ933,": ",AT933),
IF(OR(YEAR(BA933)=2022,YEAR(BA933)=2023),CONCATENATE("Se activó en ",YEAR(BA933)),
IF(AND(OR(AZ933="En proceso",AZ933="facturando"),AND(AV933="-",BA933="")),"Por revisar",
IF(BA933="",IF(AV933="NUEVAS",CONCATENATE("Estado: ",AZ933,", ",AV933),
IF(AX933=Meses!$A$3,"Por revisar",
IF(AT933="","Sin registro","En programación Frcst."))),"En programación")))),
"Error")</f>
        <v>Se activó en 2023</v>
      </c>
      <c r="BZ933" s="14" t="str">
        <f t="shared" si="42"/>
        <v/>
      </c>
      <c r="CA933" s="95" t="str">
        <f>IF(BY933="En programación Frcst.",VLOOKUP(AX933,Meses!$A$1:$H$14,3+HLOOKUP(Cronograma!AV933,Meses!$D$1:$G$2,2,FALSE),FALSE),
IF(BY933="En programación",BA933,""))</f>
        <v/>
      </c>
      <c r="CB933" s="95" t="str">
        <f t="shared" si="43"/>
        <v/>
      </c>
      <c r="CC933" s="91" t="str">
        <f>IFERROR(
(VLOOKUP(MONTH(CA933),Meses!$B$3:$C$14,2,FALSE)-DAY(CA933))/VLOOKUP(MONTH(CA933),Meses!$B$3:$C$14,2,FALSE)*CD933,
"")</f>
        <v/>
      </c>
      <c r="CD933" s="92">
        <f t="shared" si="44"/>
        <v>4162</v>
      </c>
    </row>
    <row r="934" spans="1:82" ht="63" thickBot="1" x14ac:dyDescent="0.6">
      <c r="A934" s="25" t="s">
        <v>2316</v>
      </c>
      <c r="B934" s="25" t="s">
        <v>2319</v>
      </c>
      <c r="C934" s="25" t="s">
        <v>2320</v>
      </c>
      <c r="D934" s="25" t="s">
        <v>936</v>
      </c>
      <c r="E934" s="26">
        <v>45182</v>
      </c>
      <c r="F934" s="26">
        <v>45182.536666666667</v>
      </c>
      <c r="G934" s="26">
        <v>45274</v>
      </c>
      <c r="H934" s="27"/>
      <c r="I934" s="22"/>
      <c r="J934" s="22"/>
      <c r="K934" s="22">
        <v>0</v>
      </c>
      <c r="L934" s="50"/>
      <c r="M934" s="22"/>
      <c r="N934" s="22"/>
      <c r="O934" s="19" t="s">
        <v>677</v>
      </c>
      <c r="P934" s="19" t="s">
        <v>677</v>
      </c>
      <c r="Q934" s="49" t="s">
        <v>55</v>
      </c>
      <c r="R934" s="49">
        <v>6102</v>
      </c>
      <c r="S934" s="25" t="s">
        <v>145</v>
      </c>
      <c r="T934" s="25" t="s">
        <v>145</v>
      </c>
      <c r="U934" s="30" t="e">
        <v>#NAME?</v>
      </c>
      <c r="V934" s="22"/>
      <c r="W934" s="22"/>
      <c r="X934" s="23">
        <v>45182</v>
      </c>
      <c r="Y934" s="23">
        <v>45189</v>
      </c>
      <c r="Z934" s="23">
        <v>45182</v>
      </c>
      <c r="AA934" s="23">
        <v>45182</v>
      </c>
      <c r="AB934" s="22">
        <v>0</v>
      </c>
      <c r="AC934" s="22">
        <v>0</v>
      </c>
      <c r="AD934" s="22">
        <v>0</v>
      </c>
      <c r="AE934" s="22">
        <v>0</v>
      </c>
      <c r="AF934" s="19" t="s">
        <v>58</v>
      </c>
      <c r="AG934" s="19" t="s">
        <v>58</v>
      </c>
      <c r="AH934" s="22">
        <v>0</v>
      </c>
      <c r="AI934" s="37">
        <v>-45182</v>
      </c>
      <c r="AJ934" s="37">
        <v>-45274</v>
      </c>
      <c r="AK934" s="37">
        <v>0</v>
      </c>
      <c r="AL934" s="19" t="s">
        <v>15</v>
      </c>
      <c r="AM934" s="22">
        <v>0</v>
      </c>
      <c r="AN934" s="22" t="s">
        <v>4513</v>
      </c>
      <c r="AO934" s="22"/>
      <c r="AP934" s="19" t="s">
        <v>678</v>
      </c>
      <c r="AQ934" s="19" t="s">
        <v>451</v>
      </c>
      <c r="AR934" s="19" t="s">
        <v>60</v>
      </c>
      <c r="AS934" s="19" t="s">
        <v>55</v>
      </c>
      <c r="AT934" s="19" t="s">
        <v>937</v>
      </c>
      <c r="AU934" s="19" t="s">
        <v>132</v>
      </c>
      <c r="AV934" s="19" t="s">
        <v>660</v>
      </c>
      <c r="AW934" s="19" t="s">
        <v>2204</v>
      </c>
      <c r="AX934" s="19" t="s">
        <v>2205</v>
      </c>
      <c r="AY934" s="19" t="s">
        <v>55</v>
      </c>
      <c r="AZ934" s="19" t="s">
        <v>3830</v>
      </c>
      <c r="BA934" s="22">
        <v>0</v>
      </c>
      <c r="BB934" s="22"/>
      <c r="BC934" s="22"/>
      <c r="BD934" s="19" t="s">
        <v>1557</v>
      </c>
      <c r="BE934" s="19" t="s">
        <v>679</v>
      </c>
      <c r="BF934" s="19" t="s">
        <v>3130</v>
      </c>
      <c r="BG934" s="19" t="s">
        <v>55</v>
      </c>
      <c r="BH934" s="19" t="s">
        <v>4513</v>
      </c>
      <c r="BI934" s="22" t="s">
        <v>4513</v>
      </c>
      <c r="BJ934" s="22"/>
      <c r="BK934" s="22"/>
      <c r="BL934" s="37" t="s">
        <v>4513</v>
      </c>
      <c r="BM934" s="32" t="s">
        <v>4513</v>
      </c>
      <c r="BN934" s="22" t="s">
        <v>4513</v>
      </c>
      <c r="BO934" s="22"/>
      <c r="BP934" s="22"/>
      <c r="BQ934" s="19" t="s">
        <v>64</v>
      </c>
      <c r="BR934" s="22"/>
      <c r="BS934" s="22"/>
      <c r="BT934" s="22"/>
      <c r="BU934" s="37">
        <v>140</v>
      </c>
      <c r="BV934" s="19" t="s">
        <v>4696</v>
      </c>
      <c r="BW934" s="19" t="s">
        <v>3869</v>
      </c>
      <c r="BX934" s="22"/>
      <c r="BY934" s="95" t="str">
        <f>IFERROR(
IF(OR(AZ934="anulado",AZ934="stand by"),CONCATENATE(AZ934,": ",AT934),
IF(OR(YEAR(BA934)=2022,YEAR(BA934)=2023),CONCATENATE("Se activó en ",YEAR(BA934)),
IF(AND(OR(AZ934="En proceso",AZ934="facturando"),AND(AV934="-",BA934="")),"Por revisar",
IF(BA934="",IF(AV934="NUEVAS",CONCATENATE("Estado: ",AZ934,", ",AV934),
IF(AX934=Meses!$A$3,"Por revisar",
IF(AT934="","Sin registro","En programación Frcst."))),"En programación")))),
"Error")</f>
        <v>En programación</v>
      </c>
      <c r="BZ934" s="14" t="str">
        <f t="shared" si="42"/>
        <v/>
      </c>
      <c r="CA934" s="95">
        <f>IF(BY934="En programación Frcst.",VLOOKUP(AX934,Meses!$A$1:$H$14,3+HLOOKUP(Cronograma!AV934,Meses!$D$1:$G$2,2,FALSE),FALSE),
IF(BY934="En programación",BA934,""))</f>
        <v>0</v>
      </c>
      <c r="CB934" s="95" t="str">
        <f t="shared" si="43"/>
        <v>1900/1</v>
      </c>
      <c r="CC934" s="91">
        <f>IFERROR(
(VLOOKUP(MONTH(CA934),Meses!$B$3:$C$14,2,FALSE)-DAY(CA934))/VLOOKUP(MONTH(CA934),Meses!$B$3:$C$14,2,FALSE)*CD934,
"")</f>
        <v>6102</v>
      </c>
      <c r="CD934" s="92">
        <f t="shared" si="44"/>
        <v>6102</v>
      </c>
    </row>
    <row r="935" spans="1:82" ht="31.8" thickBot="1" x14ac:dyDescent="0.6">
      <c r="A935" s="19" t="s">
        <v>2321</v>
      </c>
      <c r="B935" s="19" t="s">
        <v>2322</v>
      </c>
      <c r="C935" s="19" t="s">
        <v>2321</v>
      </c>
      <c r="D935" s="19" t="s">
        <v>53</v>
      </c>
      <c r="E935" s="21">
        <v>45180</v>
      </c>
      <c r="F935" s="21">
        <v>45180.727800925917</v>
      </c>
      <c r="G935" s="21">
        <v>45183</v>
      </c>
      <c r="H935" s="21">
        <v>45183</v>
      </c>
      <c r="I935" s="21">
        <v>45210</v>
      </c>
      <c r="J935" s="21">
        <v>45210</v>
      </c>
      <c r="K935" s="119" t="s">
        <v>4541</v>
      </c>
      <c r="L935" s="49">
        <v>2023091885</v>
      </c>
      <c r="M935" s="21">
        <v>45184</v>
      </c>
      <c r="N935" s="21">
        <v>45197</v>
      </c>
      <c r="O935" s="49" t="s">
        <v>1761</v>
      </c>
      <c r="P935" s="19" t="s">
        <v>677</v>
      </c>
      <c r="Q935" s="49" t="s">
        <v>55</v>
      </c>
      <c r="R935" s="49">
        <v>12134</v>
      </c>
      <c r="S935" s="25" t="s">
        <v>4542</v>
      </c>
      <c r="T935" s="25" t="s">
        <v>4542</v>
      </c>
      <c r="U935" s="19" t="e">
        <v>#NAME?</v>
      </c>
      <c r="V935" s="19" t="s">
        <v>56</v>
      </c>
      <c r="W935" s="19" t="s">
        <v>57</v>
      </c>
      <c r="X935" s="23">
        <v>45180</v>
      </c>
      <c r="Y935" s="23">
        <v>45187</v>
      </c>
      <c r="Z935" s="23">
        <v>45180</v>
      </c>
      <c r="AA935" s="23">
        <v>45180</v>
      </c>
      <c r="AB935" s="27">
        <v>0</v>
      </c>
      <c r="AC935" s="27">
        <v>0</v>
      </c>
      <c r="AD935" s="27">
        <v>0</v>
      </c>
      <c r="AE935" s="27">
        <v>0</v>
      </c>
      <c r="AF935" s="25" t="s">
        <v>58</v>
      </c>
      <c r="AG935" s="25" t="s">
        <v>58</v>
      </c>
      <c r="AH935" s="27">
        <v>0</v>
      </c>
      <c r="AI935" s="37">
        <v>30</v>
      </c>
      <c r="AJ935" s="37">
        <v>0</v>
      </c>
      <c r="AK935" s="37">
        <v>27</v>
      </c>
      <c r="AL935" s="25" t="s">
        <v>15</v>
      </c>
      <c r="AM935" s="25" t="s">
        <v>4543</v>
      </c>
      <c r="AN935" s="37">
        <v>11</v>
      </c>
      <c r="AO935" s="27"/>
      <c r="AP935" s="25" t="s">
        <v>678</v>
      </c>
      <c r="AQ935" s="25" t="s">
        <v>451</v>
      </c>
      <c r="AR935" s="25" t="s">
        <v>94</v>
      </c>
      <c r="AS935" s="25" t="s">
        <v>55</v>
      </c>
      <c r="AT935" s="25" t="s">
        <v>61</v>
      </c>
      <c r="AU935" s="25" t="s">
        <v>179</v>
      </c>
      <c r="AV935" s="25" t="s">
        <v>63</v>
      </c>
      <c r="AW935" s="25" t="s">
        <v>63</v>
      </c>
      <c r="AX935" s="25" t="s">
        <v>63</v>
      </c>
      <c r="AY935" s="25" t="s">
        <v>64</v>
      </c>
      <c r="AZ935" s="25" t="s">
        <v>3822</v>
      </c>
      <c r="BA935" s="23">
        <v>45197</v>
      </c>
      <c r="BB935" s="37">
        <v>9</v>
      </c>
      <c r="BC935" s="37">
        <v>2023</v>
      </c>
      <c r="BD935" s="25" t="s">
        <v>63</v>
      </c>
      <c r="BE935" s="25" t="s">
        <v>63</v>
      </c>
      <c r="BF935" s="25" t="s">
        <v>63</v>
      </c>
      <c r="BG935" s="25" t="s">
        <v>64</v>
      </c>
      <c r="BH935" s="27" t="s">
        <v>4513</v>
      </c>
      <c r="BI935" s="27" t="s">
        <v>4513</v>
      </c>
      <c r="BJ935" s="27"/>
      <c r="BK935" s="27"/>
      <c r="BL935" s="37" t="s">
        <v>4513</v>
      </c>
      <c r="BM935" s="27" t="s">
        <v>4513</v>
      </c>
      <c r="BN935" s="27" t="s">
        <v>4513</v>
      </c>
      <c r="BO935" s="27"/>
      <c r="BP935" s="27"/>
      <c r="BQ935" s="25" t="s">
        <v>64</v>
      </c>
      <c r="BR935" s="27"/>
      <c r="BS935" s="27"/>
      <c r="BT935" s="37">
        <v>30</v>
      </c>
      <c r="BU935" s="27"/>
      <c r="BV935" s="25"/>
      <c r="BW935" s="25"/>
      <c r="BX935" s="37">
        <v>2023</v>
      </c>
      <c r="BY935" s="95" t="str">
        <f>IFERROR(
IF(OR(AZ935="anulado",AZ935="stand by"),CONCATENATE(AZ935,": ",AT935),
IF(OR(YEAR(BA935)=2022,YEAR(BA935)=2023),CONCATENATE("Se activó en ",YEAR(BA935)),
IF(AND(OR(AZ935="En proceso",AZ935="facturando"),AND(AV935="-",BA935="")),"Por revisar",
IF(BA935="",IF(AV935="NUEVAS",CONCATENATE("Estado: ",AZ935,", ",AV935),
IF(AX935=Meses!$A$3,"Por revisar",
IF(AT935="","Sin registro","En programación Frcst."))),"En programación")))),
"Error")</f>
        <v>Se activó en 2023</v>
      </c>
      <c r="BZ935" s="14" t="str">
        <f t="shared" si="42"/>
        <v/>
      </c>
      <c r="CA935" s="95" t="str">
        <f>IF(BY935="En programación Frcst.",VLOOKUP(AX935,Meses!$A$1:$H$14,3+HLOOKUP(Cronograma!AV935,Meses!$D$1:$G$2,2,FALSE),FALSE),
IF(BY935="En programación",BA935,""))</f>
        <v/>
      </c>
      <c r="CB935" s="95" t="str">
        <f t="shared" si="43"/>
        <v/>
      </c>
      <c r="CC935" s="91" t="str">
        <f>IFERROR(
(VLOOKUP(MONTH(CA935),Meses!$B$3:$C$14,2,FALSE)-DAY(CA935))/VLOOKUP(MONTH(CA935),Meses!$B$3:$C$14,2,FALSE)*CD935,
"")</f>
        <v/>
      </c>
      <c r="CD935" s="92">
        <f t="shared" si="44"/>
        <v>12134</v>
      </c>
    </row>
    <row r="936" spans="1:82" ht="47.4" thickBot="1" x14ac:dyDescent="0.6">
      <c r="A936" s="25" t="s">
        <v>4641</v>
      </c>
      <c r="B936" s="25" t="s">
        <v>2323</v>
      </c>
      <c r="C936" s="25" t="s">
        <v>2324</v>
      </c>
      <c r="D936" s="25" t="s">
        <v>936</v>
      </c>
      <c r="E936" s="26">
        <v>45131</v>
      </c>
      <c r="F936" s="26">
        <v>45188</v>
      </c>
      <c r="G936" s="26">
        <v>45272</v>
      </c>
      <c r="H936" s="27"/>
      <c r="I936" s="22"/>
      <c r="J936" s="22"/>
      <c r="K936" s="22">
        <v>0</v>
      </c>
      <c r="L936" s="50"/>
      <c r="M936" s="22"/>
      <c r="N936" s="22"/>
      <c r="O936" s="49" t="s">
        <v>409</v>
      </c>
      <c r="P936" s="19" t="s">
        <v>677</v>
      </c>
      <c r="Q936" s="49" t="s">
        <v>55</v>
      </c>
      <c r="R936" s="49">
        <v>8908</v>
      </c>
      <c r="S936" s="25" t="s">
        <v>145</v>
      </c>
      <c r="T936" s="25" t="s">
        <v>145</v>
      </c>
      <c r="U936" s="30" t="e">
        <v>#NAME?</v>
      </c>
      <c r="V936" s="22"/>
      <c r="W936" s="22"/>
      <c r="X936" s="23">
        <v>45131</v>
      </c>
      <c r="Y936" s="23">
        <v>45138</v>
      </c>
      <c r="Z936" s="23">
        <v>45131</v>
      </c>
      <c r="AA936" s="23">
        <v>45131</v>
      </c>
      <c r="AB936" s="22">
        <v>0</v>
      </c>
      <c r="AC936" s="22">
        <v>0</v>
      </c>
      <c r="AD936" s="22">
        <v>0</v>
      </c>
      <c r="AE936" s="22">
        <v>0</v>
      </c>
      <c r="AF936" s="19" t="s">
        <v>58</v>
      </c>
      <c r="AG936" s="19" t="s">
        <v>58</v>
      </c>
      <c r="AH936" s="22">
        <v>0</v>
      </c>
      <c r="AI936" s="37">
        <v>-45131</v>
      </c>
      <c r="AJ936" s="37">
        <v>-45272</v>
      </c>
      <c r="AK936" s="37">
        <v>0</v>
      </c>
      <c r="AL936" s="19" t="s">
        <v>15</v>
      </c>
      <c r="AM936" s="22">
        <v>0</v>
      </c>
      <c r="AN936" s="22" t="s">
        <v>4513</v>
      </c>
      <c r="AO936" s="22"/>
      <c r="AP936" s="19" t="s">
        <v>678</v>
      </c>
      <c r="AQ936" s="19" t="s">
        <v>451</v>
      </c>
      <c r="AR936" s="19" t="s">
        <v>94</v>
      </c>
      <c r="AS936" s="19" t="s">
        <v>55</v>
      </c>
      <c r="AT936" s="19" t="s">
        <v>937</v>
      </c>
      <c r="AU936" s="19" t="s">
        <v>179</v>
      </c>
      <c r="AV936" s="19" t="s">
        <v>679</v>
      </c>
      <c r="AW936" s="19" t="s">
        <v>3130</v>
      </c>
      <c r="AX936" s="19" t="s">
        <v>1557</v>
      </c>
      <c r="AY936" s="19" t="s">
        <v>55</v>
      </c>
      <c r="AZ936" s="19" t="s">
        <v>3830</v>
      </c>
      <c r="BA936" s="22">
        <v>0</v>
      </c>
      <c r="BB936" s="22"/>
      <c r="BC936" s="22"/>
      <c r="BD936" s="19" t="s">
        <v>1557</v>
      </c>
      <c r="BE936" s="19" t="s">
        <v>679</v>
      </c>
      <c r="BF936" s="19" t="s">
        <v>3130</v>
      </c>
      <c r="BG936" s="19" t="s">
        <v>55</v>
      </c>
      <c r="BH936" s="19" t="s">
        <v>4513</v>
      </c>
      <c r="BI936" s="22" t="s">
        <v>4513</v>
      </c>
      <c r="BJ936" s="22"/>
      <c r="BK936" s="22"/>
      <c r="BL936" s="37" t="s">
        <v>4513</v>
      </c>
      <c r="BM936" s="32" t="s">
        <v>4513</v>
      </c>
      <c r="BN936" s="22"/>
      <c r="BO936" s="19" t="s">
        <v>3906</v>
      </c>
      <c r="BP936" s="22"/>
      <c r="BQ936" s="19" t="s">
        <v>64</v>
      </c>
      <c r="BR936" s="22"/>
      <c r="BS936" s="22"/>
      <c r="BT936" s="22"/>
      <c r="BU936" s="37">
        <v>191</v>
      </c>
      <c r="BV936" s="19" t="s">
        <v>4696</v>
      </c>
      <c r="BW936" s="19" t="s">
        <v>3869</v>
      </c>
      <c r="BX936" s="22"/>
      <c r="BY936" s="95" t="str">
        <f>IFERROR(
IF(OR(AZ936="anulado",AZ936="stand by"),CONCATENATE(AZ936,": ",AT936),
IF(OR(YEAR(BA936)=2022,YEAR(BA936)=2023),CONCATENATE("Se activó en ",YEAR(BA936)),
IF(AND(OR(AZ936="En proceso",AZ936="facturando"),AND(AV936="-",BA936="")),"Por revisar",
IF(BA936="",IF(AV936="NUEVAS",CONCATENATE("Estado: ",AZ936,", ",AV936),
IF(AX936=Meses!$A$3,"Por revisar",
IF(AT936="","Sin registro","En programación Frcst."))),"En programación")))),
"Error")</f>
        <v>En programación</v>
      </c>
      <c r="BZ936" s="14" t="str">
        <f t="shared" si="42"/>
        <v/>
      </c>
      <c r="CA936" s="95">
        <f>IF(BY936="En programación Frcst.",VLOOKUP(AX936,Meses!$A$1:$H$14,3+HLOOKUP(Cronograma!AV936,Meses!$D$1:$G$2,2,FALSE),FALSE),
IF(BY936="En programación",BA936,""))</f>
        <v>0</v>
      </c>
      <c r="CB936" s="95" t="str">
        <f t="shared" si="43"/>
        <v>1900/1</v>
      </c>
      <c r="CC936" s="91">
        <f>IFERROR(
(VLOOKUP(MONTH(CA936),Meses!$B$3:$C$14,2,FALSE)-DAY(CA936))/VLOOKUP(MONTH(CA936),Meses!$B$3:$C$14,2,FALSE)*CD936,
"")</f>
        <v>8908</v>
      </c>
      <c r="CD936" s="92">
        <f t="shared" si="44"/>
        <v>8908</v>
      </c>
    </row>
    <row r="937" spans="1:82" ht="47.4" thickBot="1" x14ac:dyDescent="0.6">
      <c r="A937" s="19" t="s">
        <v>2325</v>
      </c>
      <c r="B937" s="19" t="s">
        <v>2326</v>
      </c>
      <c r="C937" s="19" t="s">
        <v>4642</v>
      </c>
      <c r="D937" s="19" t="s">
        <v>53</v>
      </c>
      <c r="E937" s="21">
        <v>45184</v>
      </c>
      <c r="F937" s="21">
        <v>45184.429386574076</v>
      </c>
      <c r="G937" s="21">
        <v>45184</v>
      </c>
      <c r="H937" s="21">
        <v>45184</v>
      </c>
      <c r="I937" s="21">
        <v>45206</v>
      </c>
      <c r="J937" s="21">
        <v>45206</v>
      </c>
      <c r="K937" s="119" t="s">
        <v>4541</v>
      </c>
      <c r="L937" s="49">
        <v>2023091970</v>
      </c>
      <c r="M937" s="21">
        <v>45185</v>
      </c>
      <c r="N937" s="21">
        <v>45197</v>
      </c>
      <c r="O937" s="49" t="s">
        <v>1761</v>
      </c>
      <c r="P937" s="19" t="s">
        <v>54</v>
      </c>
      <c r="Q937" s="49" t="s">
        <v>55</v>
      </c>
      <c r="R937" s="49">
        <v>15334</v>
      </c>
      <c r="S937" s="25" t="s">
        <v>4631</v>
      </c>
      <c r="T937" s="25" t="s">
        <v>4631</v>
      </c>
      <c r="U937" s="19" t="e">
        <v>#NAME?</v>
      </c>
      <c r="V937" s="19" t="s">
        <v>56</v>
      </c>
      <c r="W937" s="19" t="s">
        <v>57</v>
      </c>
      <c r="X937" s="23">
        <v>45184</v>
      </c>
      <c r="Y937" s="23">
        <v>45191</v>
      </c>
      <c r="Z937" s="23">
        <v>45184</v>
      </c>
      <c r="AA937" s="23">
        <v>45184</v>
      </c>
      <c r="AB937" s="27">
        <v>0</v>
      </c>
      <c r="AC937" s="27">
        <v>0</v>
      </c>
      <c r="AD937" s="27">
        <v>0</v>
      </c>
      <c r="AE937" s="27">
        <v>0</v>
      </c>
      <c r="AF937" s="25" t="s">
        <v>58</v>
      </c>
      <c r="AG937" s="25" t="s">
        <v>58</v>
      </c>
      <c r="AH937" s="27">
        <v>0</v>
      </c>
      <c r="AI937" s="37">
        <v>22</v>
      </c>
      <c r="AJ937" s="37">
        <v>0</v>
      </c>
      <c r="AK937" s="37">
        <v>22</v>
      </c>
      <c r="AL937" s="25" t="s">
        <v>15</v>
      </c>
      <c r="AM937" s="25" t="s">
        <v>4543</v>
      </c>
      <c r="AN937" s="37">
        <v>7</v>
      </c>
      <c r="AO937" s="27"/>
      <c r="AP937" s="25" t="s">
        <v>82</v>
      </c>
      <c r="AQ937" s="25" t="s">
        <v>82</v>
      </c>
      <c r="AR937" s="25" t="s">
        <v>94</v>
      </c>
      <c r="AS937" s="25" t="s">
        <v>55</v>
      </c>
      <c r="AT937" s="25" t="s">
        <v>61</v>
      </c>
      <c r="AU937" s="25" t="s">
        <v>179</v>
      </c>
      <c r="AV937" s="25" t="s">
        <v>63</v>
      </c>
      <c r="AW937" s="25" t="s">
        <v>63</v>
      </c>
      <c r="AX937" s="25" t="s">
        <v>63</v>
      </c>
      <c r="AY937" s="25" t="s">
        <v>64</v>
      </c>
      <c r="AZ937" s="25" t="s">
        <v>3822</v>
      </c>
      <c r="BA937" s="23">
        <v>45197</v>
      </c>
      <c r="BB937" s="37">
        <v>9</v>
      </c>
      <c r="BC937" s="37">
        <v>2023</v>
      </c>
      <c r="BD937" s="25" t="s">
        <v>63</v>
      </c>
      <c r="BE937" s="25" t="s">
        <v>63</v>
      </c>
      <c r="BF937" s="25" t="s">
        <v>63</v>
      </c>
      <c r="BG937" s="25" t="s">
        <v>64</v>
      </c>
      <c r="BH937" s="27" t="s">
        <v>4513</v>
      </c>
      <c r="BI937" s="27" t="s">
        <v>4513</v>
      </c>
      <c r="BJ937" s="27"/>
      <c r="BK937" s="27"/>
      <c r="BL937" s="37" t="s">
        <v>4513</v>
      </c>
      <c r="BM937" s="27" t="s">
        <v>4513</v>
      </c>
      <c r="BN937" s="27" t="s">
        <v>4513</v>
      </c>
      <c r="BO937" s="27"/>
      <c r="BP937" s="27"/>
      <c r="BQ937" s="25" t="s">
        <v>64</v>
      </c>
      <c r="BR937" s="27"/>
      <c r="BS937" s="27"/>
      <c r="BT937" s="37">
        <v>22</v>
      </c>
      <c r="BU937" s="27"/>
      <c r="BV937" s="25"/>
      <c r="BW937" s="25"/>
      <c r="BX937" s="37">
        <v>2023</v>
      </c>
      <c r="BY937" s="95" t="str">
        <f>IFERROR(
IF(OR(AZ937="anulado",AZ937="stand by"),CONCATENATE(AZ937,": ",AT937),
IF(OR(YEAR(BA937)=2022,YEAR(BA937)=2023),CONCATENATE("Se activó en ",YEAR(BA937)),
IF(AND(OR(AZ937="En proceso",AZ937="facturando"),AND(AV937="-",BA937="")),"Por revisar",
IF(BA937="",IF(AV937="NUEVAS",CONCATENATE("Estado: ",AZ937,", ",AV937),
IF(AX937=Meses!$A$3,"Por revisar",
IF(AT937="","Sin registro","En programación Frcst."))),"En programación")))),
"Error")</f>
        <v>Se activó en 2023</v>
      </c>
      <c r="BZ937" s="14" t="str">
        <f t="shared" si="42"/>
        <v/>
      </c>
      <c r="CA937" s="95" t="str">
        <f>IF(BY937="En programación Frcst.",VLOOKUP(AX937,Meses!$A$1:$H$14,3+HLOOKUP(Cronograma!AV937,Meses!$D$1:$G$2,2,FALSE),FALSE),
IF(BY937="En programación",BA937,""))</f>
        <v/>
      </c>
      <c r="CB937" s="95" t="str">
        <f t="shared" si="43"/>
        <v/>
      </c>
      <c r="CC937" s="91" t="str">
        <f>IFERROR(
(VLOOKUP(MONTH(CA937),Meses!$B$3:$C$14,2,FALSE)-DAY(CA937))/VLOOKUP(MONTH(CA937),Meses!$B$3:$C$14,2,FALSE)*CD937,
"")</f>
        <v/>
      </c>
      <c r="CD937" s="92">
        <f t="shared" si="44"/>
        <v>15334</v>
      </c>
    </row>
    <row r="938" spans="1:82" ht="78.599999999999994" thickBot="1" x14ac:dyDescent="0.6">
      <c r="A938" s="25" t="s">
        <v>2327</v>
      </c>
      <c r="B938" s="25" t="s">
        <v>2328</v>
      </c>
      <c r="C938" s="25" t="s">
        <v>2329</v>
      </c>
      <c r="D938" s="25" t="s">
        <v>936</v>
      </c>
      <c r="E938" s="26">
        <v>45184</v>
      </c>
      <c r="F938" s="26">
        <v>45202</v>
      </c>
      <c r="G938" s="26">
        <v>45209</v>
      </c>
      <c r="H938" s="26">
        <v>45216</v>
      </c>
      <c r="I938" s="22"/>
      <c r="J938" s="22"/>
      <c r="K938" s="22">
        <v>0</v>
      </c>
      <c r="L938" s="50"/>
      <c r="M938" s="22"/>
      <c r="N938" s="22"/>
      <c r="O938" s="19" t="s">
        <v>135</v>
      </c>
      <c r="P938" s="19" t="s">
        <v>135</v>
      </c>
      <c r="Q938" s="49" t="s">
        <v>55</v>
      </c>
      <c r="R938" s="49">
        <v>2907</v>
      </c>
      <c r="S938" s="25" t="s">
        <v>145</v>
      </c>
      <c r="T938" s="25" t="s">
        <v>145</v>
      </c>
      <c r="U938" s="19" t="e">
        <v>#NAME?</v>
      </c>
      <c r="V938" s="19" t="s">
        <v>136</v>
      </c>
      <c r="W938" s="19" t="s">
        <v>137</v>
      </c>
      <c r="X938" s="23">
        <v>45184</v>
      </c>
      <c r="Y938" s="23">
        <v>45191</v>
      </c>
      <c r="Z938" s="23">
        <v>45184</v>
      </c>
      <c r="AA938" s="23">
        <v>45184</v>
      </c>
      <c r="AB938" s="23">
        <v>45188</v>
      </c>
      <c r="AC938" s="23">
        <v>45191</v>
      </c>
      <c r="AD938" s="23">
        <v>45192</v>
      </c>
      <c r="AE938" s="23">
        <v>45198</v>
      </c>
      <c r="AF938" s="19" t="s">
        <v>58</v>
      </c>
      <c r="AG938" s="19" t="s">
        <v>58</v>
      </c>
      <c r="AH938" s="59">
        <v>45202</v>
      </c>
      <c r="AI938" s="37">
        <v>-45184</v>
      </c>
      <c r="AJ938" s="37">
        <v>7</v>
      </c>
      <c r="AK938" s="37">
        <v>-45216</v>
      </c>
      <c r="AL938" s="19" t="s">
        <v>15</v>
      </c>
      <c r="AM938" s="22">
        <v>0</v>
      </c>
      <c r="AN938" s="22" t="s">
        <v>4513</v>
      </c>
      <c r="AO938" s="22"/>
      <c r="AP938" s="19" t="s">
        <v>139</v>
      </c>
      <c r="AQ938" s="19" t="s">
        <v>140</v>
      </c>
      <c r="AR938" s="19" t="s">
        <v>60</v>
      </c>
      <c r="AS938" s="19" t="s">
        <v>55</v>
      </c>
      <c r="AT938" s="19" t="s">
        <v>937</v>
      </c>
      <c r="AU938" s="19" t="s">
        <v>132</v>
      </c>
      <c r="AV938" s="19" t="s">
        <v>354</v>
      </c>
      <c r="AW938" s="19" t="s">
        <v>1745</v>
      </c>
      <c r="AX938" s="19" t="s">
        <v>1557</v>
      </c>
      <c r="AY938" s="19" t="s">
        <v>55</v>
      </c>
      <c r="AZ938" s="19" t="s">
        <v>3830</v>
      </c>
      <c r="BA938" s="22">
        <v>0</v>
      </c>
      <c r="BB938" s="22"/>
      <c r="BC938" s="22"/>
      <c r="BD938" s="19" t="s">
        <v>653</v>
      </c>
      <c r="BE938" s="19" t="s">
        <v>651</v>
      </c>
      <c r="BF938" s="19" t="s">
        <v>652</v>
      </c>
      <c r="BG938" s="19" t="s">
        <v>55</v>
      </c>
      <c r="BH938" s="19" t="s">
        <v>4513</v>
      </c>
      <c r="BI938" s="22" t="s">
        <v>4513</v>
      </c>
      <c r="BJ938" s="22"/>
      <c r="BK938" s="22"/>
      <c r="BL938" s="37" t="s">
        <v>4513</v>
      </c>
      <c r="BM938" s="32" t="s">
        <v>4513</v>
      </c>
      <c r="BN938" s="57" t="s">
        <v>4513</v>
      </c>
      <c r="BO938" s="22"/>
      <c r="BP938" s="22"/>
      <c r="BQ938" s="19" t="s">
        <v>64</v>
      </c>
      <c r="BR938" s="22"/>
      <c r="BS938" s="22"/>
      <c r="BT938" s="22"/>
      <c r="BU938" s="37">
        <v>138</v>
      </c>
      <c r="BV938" s="19" t="s">
        <v>4697</v>
      </c>
      <c r="BW938" s="19" t="s">
        <v>3858</v>
      </c>
      <c r="BX938" s="22"/>
      <c r="BY938" s="95" t="str">
        <f>IFERROR(
IF(OR(AZ938="anulado",AZ938="stand by"),CONCATENATE(AZ938,": ",AT938),
IF(OR(YEAR(BA938)=2022,YEAR(BA938)=2023),CONCATENATE("Se activó en ",YEAR(BA938)),
IF(AND(OR(AZ938="En proceso",AZ938="facturando"),AND(AV938="-",BA938="")),"Por revisar",
IF(BA938="",IF(AV938="NUEVAS",CONCATENATE("Estado: ",AZ938,", ",AV938),
IF(AX938=Meses!$A$3,"Por revisar",
IF(AT938="","Sin registro","En programación Frcst."))),"En programación")))),
"Error")</f>
        <v>En programación</v>
      </c>
      <c r="BZ938" s="14" t="str">
        <f t="shared" si="42"/>
        <v/>
      </c>
      <c r="CA938" s="95">
        <f>IF(BY938="En programación Frcst.",VLOOKUP(AX938,Meses!$A$1:$H$14,3+HLOOKUP(Cronograma!AV938,Meses!$D$1:$G$2,2,FALSE),FALSE),
IF(BY938="En programación",BA938,""))</f>
        <v>0</v>
      </c>
      <c r="CB938" s="95" t="str">
        <f t="shared" si="43"/>
        <v>1900/1</v>
      </c>
      <c r="CC938" s="91">
        <f>IFERROR(
(VLOOKUP(MONTH(CA938),Meses!$B$3:$C$14,2,FALSE)-DAY(CA938))/VLOOKUP(MONTH(CA938),Meses!$B$3:$C$14,2,FALSE)*CD938,
"")</f>
        <v>2907</v>
      </c>
      <c r="CD938" s="92">
        <f t="shared" si="44"/>
        <v>2907</v>
      </c>
    </row>
    <row r="939" spans="1:82" ht="63" thickBot="1" x14ac:dyDescent="0.6">
      <c r="A939" s="19" t="s">
        <v>2327</v>
      </c>
      <c r="B939" s="19" t="s">
        <v>2330</v>
      </c>
      <c r="C939" s="19" t="s">
        <v>2331</v>
      </c>
      <c r="D939" s="19" t="s">
        <v>936</v>
      </c>
      <c r="E939" s="21">
        <v>45184</v>
      </c>
      <c r="F939" s="21">
        <v>45202</v>
      </c>
      <c r="G939" s="21">
        <v>45209</v>
      </c>
      <c r="H939" s="21">
        <v>45216</v>
      </c>
      <c r="I939" s="22"/>
      <c r="J939" s="22"/>
      <c r="K939" s="22">
        <v>0</v>
      </c>
      <c r="L939" s="50"/>
      <c r="M939" s="22"/>
      <c r="N939" s="22"/>
      <c r="O939" s="19" t="s">
        <v>135</v>
      </c>
      <c r="P939" s="19" t="s">
        <v>135</v>
      </c>
      <c r="Q939" s="49" t="s">
        <v>55</v>
      </c>
      <c r="R939" s="49">
        <v>7507</v>
      </c>
      <c r="S939" s="25" t="s">
        <v>145</v>
      </c>
      <c r="T939" s="25" t="s">
        <v>145</v>
      </c>
      <c r="U939" s="19" t="e">
        <v>#NAME?</v>
      </c>
      <c r="V939" s="19" t="s">
        <v>136</v>
      </c>
      <c r="W939" s="19" t="s">
        <v>137</v>
      </c>
      <c r="X939" s="23">
        <v>45184</v>
      </c>
      <c r="Y939" s="23">
        <v>45191</v>
      </c>
      <c r="Z939" s="23">
        <v>45184</v>
      </c>
      <c r="AA939" s="23">
        <v>45184</v>
      </c>
      <c r="AB939" s="23">
        <v>45188</v>
      </c>
      <c r="AC939" s="23">
        <v>45191</v>
      </c>
      <c r="AD939" s="23">
        <v>45192</v>
      </c>
      <c r="AE939" s="23">
        <v>45198</v>
      </c>
      <c r="AF939" s="25" t="s">
        <v>58</v>
      </c>
      <c r="AG939" s="25" t="s">
        <v>58</v>
      </c>
      <c r="AH939" s="59">
        <v>45202</v>
      </c>
      <c r="AI939" s="37">
        <v>-45184</v>
      </c>
      <c r="AJ939" s="37">
        <v>7</v>
      </c>
      <c r="AK939" s="37">
        <v>-45216</v>
      </c>
      <c r="AL939" s="25" t="s">
        <v>15</v>
      </c>
      <c r="AM939" s="27">
        <v>0</v>
      </c>
      <c r="AN939" s="27" t="s">
        <v>4513</v>
      </c>
      <c r="AO939" s="27"/>
      <c r="AP939" s="25" t="s">
        <v>139</v>
      </c>
      <c r="AQ939" s="25" t="s">
        <v>140</v>
      </c>
      <c r="AR939" s="25" t="s">
        <v>60</v>
      </c>
      <c r="AS939" s="25" t="s">
        <v>55</v>
      </c>
      <c r="AT939" s="25" t="s">
        <v>937</v>
      </c>
      <c r="AU939" s="25" t="s">
        <v>132</v>
      </c>
      <c r="AV939" s="25" t="s">
        <v>354</v>
      </c>
      <c r="AW939" s="25" t="s">
        <v>1745</v>
      </c>
      <c r="AX939" s="25" t="s">
        <v>1557</v>
      </c>
      <c r="AY939" s="25" t="s">
        <v>55</v>
      </c>
      <c r="AZ939" s="25" t="s">
        <v>3830</v>
      </c>
      <c r="BA939" s="27">
        <v>0</v>
      </c>
      <c r="BB939" s="27"/>
      <c r="BC939" s="27"/>
      <c r="BD939" s="25" t="s">
        <v>653</v>
      </c>
      <c r="BE939" s="25" t="s">
        <v>651</v>
      </c>
      <c r="BF939" s="25" t="s">
        <v>652</v>
      </c>
      <c r="BG939" s="25" t="s">
        <v>55</v>
      </c>
      <c r="BH939" s="25" t="s">
        <v>4513</v>
      </c>
      <c r="BI939" s="27" t="s">
        <v>4513</v>
      </c>
      <c r="BJ939" s="27"/>
      <c r="BK939" s="27"/>
      <c r="BL939" s="37" t="s">
        <v>4513</v>
      </c>
      <c r="BM939" s="36" t="s">
        <v>4513</v>
      </c>
      <c r="BN939" s="57" t="s">
        <v>4513</v>
      </c>
      <c r="BO939" s="27"/>
      <c r="BP939" s="27"/>
      <c r="BQ939" s="25" t="s">
        <v>64</v>
      </c>
      <c r="BR939" s="27"/>
      <c r="BS939" s="27"/>
      <c r="BT939" s="27"/>
      <c r="BU939" s="37">
        <v>138</v>
      </c>
      <c r="BV939" s="25" t="s">
        <v>4697</v>
      </c>
      <c r="BW939" s="25" t="s">
        <v>3858</v>
      </c>
      <c r="BX939" s="27"/>
      <c r="BY939" s="95" t="str">
        <f>IFERROR(
IF(OR(AZ939="anulado",AZ939="stand by"),CONCATENATE(AZ939,": ",AT939),
IF(OR(YEAR(BA939)=2022,YEAR(BA939)=2023),CONCATENATE("Se activó en ",YEAR(BA939)),
IF(AND(OR(AZ939="En proceso",AZ939="facturando"),AND(AV939="-",BA939="")),"Por revisar",
IF(BA939="",IF(AV939="NUEVAS",CONCATENATE("Estado: ",AZ939,", ",AV939),
IF(AX939=Meses!$A$3,"Por revisar",
IF(AT939="","Sin registro","En programación Frcst."))),"En programación")))),
"Error")</f>
        <v>En programación</v>
      </c>
      <c r="BZ939" s="14" t="str">
        <f t="shared" si="42"/>
        <v/>
      </c>
      <c r="CA939" s="95">
        <f>IF(BY939="En programación Frcst.",VLOOKUP(AX939,Meses!$A$1:$H$14,3+HLOOKUP(Cronograma!AV939,Meses!$D$1:$G$2,2,FALSE),FALSE),
IF(BY939="En programación",BA939,""))</f>
        <v>0</v>
      </c>
      <c r="CB939" s="95" t="str">
        <f t="shared" si="43"/>
        <v>1900/1</v>
      </c>
      <c r="CC939" s="91">
        <f>IFERROR(
(VLOOKUP(MONTH(CA939),Meses!$B$3:$C$14,2,FALSE)-DAY(CA939))/VLOOKUP(MONTH(CA939),Meses!$B$3:$C$14,2,FALSE)*CD939,
"")</f>
        <v>7507</v>
      </c>
      <c r="CD939" s="92">
        <f t="shared" si="44"/>
        <v>7507</v>
      </c>
    </row>
    <row r="940" spans="1:82" ht="78.599999999999994" thickBot="1" x14ac:dyDescent="0.6">
      <c r="A940" s="25" t="s">
        <v>2327</v>
      </c>
      <c r="B940" s="25" t="s">
        <v>2332</v>
      </c>
      <c r="C940" s="25" t="s">
        <v>2333</v>
      </c>
      <c r="D940" s="25" t="s">
        <v>936</v>
      </c>
      <c r="E940" s="26">
        <v>45184</v>
      </c>
      <c r="F940" s="26">
        <v>45202</v>
      </c>
      <c r="G940" s="26">
        <v>45209</v>
      </c>
      <c r="H940" s="26">
        <v>45216</v>
      </c>
      <c r="I940" s="22"/>
      <c r="J940" s="22"/>
      <c r="K940" s="22">
        <v>0</v>
      </c>
      <c r="L940" s="50"/>
      <c r="M940" s="22"/>
      <c r="N940" s="22"/>
      <c r="O940" s="19" t="s">
        <v>199</v>
      </c>
      <c r="P940" s="19" t="s">
        <v>199</v>
      </c>
      <c r="Q940" s="49" t="s">
        <v>55</v>
      </c>
      <c r="R940" s="49">
        <v>14160</v>
      </c>
      <c r="S940" s="25" t="s">
        <v>145</v>
      </c>
      <c r="T940" s="25" t="s">
        <v>145</v>
      </c>
      <c r="U940" s="19" t="e">
        <v>#NAME?</v>
      </c>
      <c r="V940" s="22"/>
      <c r="W940" s="22"/>
      <c r="X940" s="23">
        <v>45184</v>
      </c>
      <c r="Y940" s="23">
        <v>45191</v>
      </c>
      <c r="Z940" s="23">
        <v>45184</v>
      </c>
      <c r="AA940" s="23">
        <v>45184</v>
      </c>
      <c r="AB940" s="22">
        <v>0</v>
      </c>
      <c r="AC940" s="22">
        <v>0</v>
      </c>
      <c r="AD940" s="22">
        <v>0</v>
      </c>
      <c r="AE940" s="22">
        <v>0</v>
      </c>
      <c r="AF940" s="19" t="s">
        <v>58</v>
      </c>
      <c r="AG940" s="19" t="s">
        <v>58</v>
      </c>
      <c r="AH940" s="22">
        <v>0</v>
      </c>
      <c r="AI940" s="37">
        <v>-45184</v>
      </c>
      <c r="AJ940" s="37">
        <v>7</v>
      </c>
      <c r="AK940" s="37">
        <v>-45216</v>
      </c>
      <c r="AL940" s="19" t="s">
        <v>15</v>
      </c>
      <c r="AM940" s="22">
        <v>0</v>
      </c>
      <c r="AN940" s="22" t="s">
        <v>4513</v>
      </c>
      <c r="AO940" s="22"/>
      <c r="AP940" s="19" t="s">
        <v>201</v>
      </c>
      <c r="AQ940" s="19" t="s">
        <v>140</v>
      </c>
      <c r="AR940" s="19" t="s">
        <v>94</v>
      </c>
      <c r="AS940" s="19" t="s">
        <v>55</v>
      </c>
      <c r="AT940" s="19" t="s">
        <v>937</v>
      </c>
      <c r="AU940" s="19" t="s">
        <v>132</v>
      </c>
      <c r="AV940" s="19" t="s">
        <v>354</v>
      </c>
      <c r="AW940" s="19" t="s">
        <v>1745</v>
      </c>
      <c r="AX940" s="19" t="s">
        <v>1557</v>
      </c>
      <c r="AY940" s="19" t="s">
        <v>55</v>
      </c>
      <c r="AZ940" s="19" t="s">
        <v>3830</v>
      </c>
      <c r="BA940" s="22">
        <v>0</v>
      </c>
      <c r="BB940" s="22"/>
      <c r="BC940" s="22"/>
      <c r="BD940" s="19" t="s">
        <v>653</v>
      </c>
      <c r="BE940" s="19" t="s">
        <v>651</v>
      </c>
      <c r="BF940" s="19" t="s">
        <v>652</v>
      </c>
      <c r="BG940" s="19" t="s">
        <v>55</v>
      </c>
      <c r="BH940" s="19" t="s">
        <v>4513</v>
      </c>
      <c r="BI940" s="22" t="s">
        <v>4513</v>
      </c>
      <c r="BJ940" s="22"/>
      <c r="BK940" s="22"/>
      <c r="BL940" s="37" t="s">
        <v>4513</v>
      </c>
      <c r="BM940" s="32" t="s">
        <v>4513</v>
      </c>
      <c r="BN940" s="22" t="s">
        <v>4513</v>
      </c>
      <c r="BO940" s="22"/>
      <c r="BP940" s="22"/>
      <c r="BQ940" s="19" t="s">
        <v>64</v>
      </c>
      <c r="BR940" s="22"/>
      <c r="BS940" s="22"/>
      <c r="BT940" s="22"/>
      <c r="BU940" s="37">
        <v>138</v>
      </c>
      <c r="BV940" s="19" t="s">
        <v>4697</v>
      </c>
      <c r="BW940" s="19" t="s">
        <v>3858</v>
      </c>
      <c r="BX940" s="22"/>
      <c r="BY940" s="95" t="str">
        <f>IFERROR(
IF(OR(AZ940="anulado",AZ940="stand by"),CONCATENATE(AZ940,": ",AT940),
IF(OR(YEAR(BA940)=2022,YEAR(BA940)=2023),CONCATENATE("Se activó en ",YEAR(BA940)),
IF(AND(OR(AZ940="En proceso",AZ940="facturando"),AND(AV940="-",BA940="")),"Por revisar",
IF(BA940="",IF(AV940="NUEVAS",CONCATENATE("Estado: ",AZ940,", ",AV940),
IF(AX940=Meses!$A$3,"Por revisar",
IF(AT940="","Sin registro","En programación Frcst."))),"En programación")))),
"Error")</f>
        <v>En programación</v>
      </c>
      <c r="BZ940" s="14" t="str">
        <f t="shared" si="42"/>
        <v/>
      </c>
      <c r="CA940" s="95">
        <f>IF(BY940="En programación Frcst.",VLOOKUP(AX940,Meses!$A$1:$H$14,3+HLOOKUP(Cronograma!AV940,Meses!$D$1:$G$2,2,FALSE),FALSE),
IF(BY940="En programación",BA940,""))</f>
        <v>0</v>
      </c>
      <c r="CB940" s="95" t="str">
        <f t="shared" si="43"/>
        <v>1900/1</v>
      </c>
      <c r="CC940" s="91">
        <f>IFERROR(
(VLOOKUP(MONTH(CA940),Meses!$B$3:$C$14,2,FALSE)-DAY(CA940))/VLOOKUP(MONTH(CA940),Meses!$B$3:$C$14,2,FALSE)*CD940,
"")</f>
        <v>14160</v>
      </c>
      <c r="CD940" s="92">
        <f t="shared" si="44"/>
        <v>14160</v>
      </c>
    </row>
    <row r="941" spans="1:82" ht="109.8" thickBot="1" x14ac:dyDescent="0.6">
      <c r="A941" s="19" t="s">
        <v>2334</v>
      </c>
      <c r="B941" s="19" t="s">
        <v>2335</v>
      </c>
      <c r="C941" s="19" t="s">
        <v>2336</v>
      </c>
      <c r="D941" s="19" t="s">
        <v>53</v>
      </c>
      <c r="E941" s="21">
        <v>45184</v>
      </c>
      <c r="F941" s="21">
        <v>45184.708761574067</v>
      </c>
      <c r="G941" s="21">
        <v>45057</v>
      </c>
      <c r="H941" s="21">
        <v>45071</v>
      </c>
      <c r="I941" s="21">
        <v>45240</v>
      </c>
      <c r="J941" s="21">
        <v>45240</v>
      </c>
      <c r="K941" s="119" t="s">
        <v>4619</v>
      </c>
      <c r="L941" s="49">
        <v>2023091715</v>
      </c>
      <c r="M941" s="21">
        <v>45183</v>
      </c>
      <c r="N941" s="21">
        <v>45197</v>
      </c>
      <c r="O941" s="19" t="s">
        <v>178</v>
      </c>
      <c r="P941" s="19" t="s">
        <v>135</v>
      </c>
      <c r="Q941" s="49" t="s">
        <v>55</v>
      </c>
      <c r="R941" s="49">
        <v>3817</v>
      </c>
      <c r="S941" s="25" t="s">
        <v>4627</v>
      </c>
      <c r="T941" s="25" t="s">
        <v>4627</v>
      </c>
      <c r="U941" s="19" t="e">
        <v>#NAME?</v>
      </c>
      <c r="V941" s="19" t="s">
        <v>80</v>
      </c>
      <c r="W941" s="22"/>
      <c r="X941" s="23">
        <v>45184</v>
      </c>
      <c r="Y941" s="23">
        <v>45191</v>
      </c>
      <c r="Z941" s="23">
        <v>45184</v>
      </c>
      <c r="AA941" s="23">
        <v>45184</v>
      </c>
      <c r="AB941" s="27">
        <v>0</v>
      </c>
      <c r="AC941" s="27">
        <v>0</v>
      </c>
      <c r="AD941" s="27">
        <v>0</v>
      </c>
      <c r="AE941" s="27">
        <v>0</v>
      </c>
      <c r="AF941" s="25" t="s">
        <v>58</v>
      </c>
      <c r="AG941" s="25" t="s">
        <v>58</v>
      </c>
      <c r="AH941" s="27">
        <v>0</v>
      </c>
      <c r="AI941" s="37">
        <v>56</v>
      </c>
      <c r="AJ941" s="37">
        <v>14</v>
      </c>
      <c r="AK941" s="37">
        <v>169</v>
      </c>
      <c r="AL941" s="25" t="s">
        <v>15</v>
      </c>
      <c r="AM941" s="25" t="s">
        <v>4621</v>
      </c>
      <c r="AN941" s="37">
        <v>10</v>
      </c>
      <c r="AO941" s="27"/>
      <c r="AP941" s="25" t="s">
        <v>506</v>
      </c>
      <c r="AQ941" s="25" t="s">
        <v>140</v>
      </c>
      <c r="AR941" s="25" t="s">
        <v>60</v>
      </c>
      <c r="AS941" s="25" t="s">
        <v>55</v>
      </c>
      <c r="AT941" s="25" t="s">
        <v>61</v>
      </c>
      <c r="AU941" s="25" t="s">
        <v>179</v>
      </c>
      <c r="AV941" s="25" t="s">
        <v>63</v>
      </c>
      <c r="AW941" s="25" t="s">
        <v>63</v>
      </c>
      <c r="AX941" s="25" t="s">
        <v>63</v>
      </c>
      <c r="AY941" s="25" t="s">
        <v>64</v>
      </c>
      <c r="AZ941" s="25" t="s">
        <v>3822</v>
      </c>
      <c r="BA941" s="23">
        <v>45197</v>
      </c>
      <c r="BB941" s="37">
        <v>9</v>
      </c>
      <c r="BC941" s="37">
        <v>2023</v>
      </c>
      <c r="BD941" s="25" t="s">
        <v>63</v>
      </c>
      <c r="BE941" s="25" t="s">
        <v>63</v>
      </c>
      <c r="BF941" s="25" t="s">
        <v>63</v>
      </c>
      <c r="BG941" s="25" t="s">
        <v>64</v>
      </c>
      <c r="BH941" s="25" t="s">
        <v>4513</v>
      </c>
      <c r="BI941" s="60" t="s">
        <v>4513</v>
      </c>
      <c r="BJ941" s="37" t="e">
        <v>#VALUE!</v>
      </c>
      <c r="BK941" s="56" t="e">
        <v>#VALUE!</v>
      </c>
      <c r="BL941" s="37" t="s">
        <v>4513</v>
      </c>
      <c r="BM941" s="36" t="s">
        <v>4513</v>
      </c>
      <c r="BN941" s="27" t="s">
        <v>4513</v>
      </c>
      <c r="BO941" s="27"/>
      <c r="BP941" s="27"/>
      <c r="BQ941" s="25" t="s">
        <v>64</v>
      </c>
      <c r="BR941" s="27"/>
      <c r="BS941" s="25" t="e">
        <v>#N/A</v>
      </c>
      <c r="BT941" s="37">
        <v>56</v>
      </c>
      <c r="BU941" s="27"/>
      <c r="BV941" s="25"/>
      <c r="BW941" s="25" t="s">
        <v>3823</v>
      </c>
      <c r="BX941" s="37">
        <v>2023</v>
      </c>
      <c r="BY941" s="95" t="str">
        <f>IFERROR(
IF(OR(AZ941="anulado",AZ941="stand by"),CONCATENATE(AZ941,": ",AT941),
IF(OR(YEAR(BA941)=2022,YEAR(BA941)=2023),CONCATENATE("Se activó en ",YEAR(BA941)),
IF(AND(OR(AZ941="En proceso",AZ941="facturando"),AND(AV941="-",BA941="")),"Por revisar",
IF(BA941="",IF(AV941="NUEVAS",CONCATENATE("Estado: ",AZ941,", ",AV941),
IF(AX941=Meses!$A$3,"Por revisar",
IF(AT941="","Sin registro","En programación Frcst."))),"En programación")))),
"Error")</f>
        <v>Se activó en 2023</v>
      </c>
      <c r="BZ941" s="14" t="str">
        <f t="shared" si="42"/>
        <v/>
      </c>
      <c r="CA941" s="95" t="str">
        <f>IF(BY941="En programación Frcst.",VLOOKUP(AX941,Meses!$A$1:$H$14,3+HLOOKUP(Cronograma!AV941,Meses!$D$1:$G$2,2,FALSE),FALSE),
IF(BY941="En programación",BA941,""))</f>
        <v/>
      </c>
      <c r="CB941" s="95" t="str">
        <f t="shared" si="43"/>
        <v/>
      </c>
      <c r="CC941" s="91" t="str">
        <f>IFERROR(
(VLOOKUP(MONTH(CA941),Meses!$B$3:$C$14,2,FALSE)-DAY(CA941))/VLOOKUP(MONTH(CA941),Meses!$B$3:$C$14,2,FALSE)*CD941,
"")</f>
        <v/>
      </c>
      <c r="CD941" s="92">
        <f t="shared" si="44"/>
        <v>3817</v>
      </c>
    </row>
    <row r="942" spans="1:82" ht="125.4" thickBot="1" x14ac:dyDescent="0.6">
      <c r="A942" s="25" t="s">
        <v>2334</v>
      </c>
      <c r="B942" s="25" t="s">
        <v>2337</v>
      </c>
      <c r="C942" s="25" t="s">
        <v>2338</v>
      </c>
      <c r="D942" s="25" t="s">
        <v>650</v>
      </c>
      <c r="E942" s="26">
        <v>45184</v>
      </c>
      <c r="F942" s="26">
        <v>45184.708761574067</v>
      </c>
      <c r="G942" s="26">
        <v>45057</v>
      </c>
      <c r="H942" s="26">
        <v>45071</v>
      </c>
      <c r="I942" s="22"/>
      <c r="J942" s="22"/>
      <c r="K942" s="22">
        <v>0</v>
      </c>
      <c r="L942" s="49">
        <v>2023091713</v>
      </c>
      <c r="M942" s="21">
        <v>45183</v>
      </c>
      <c r="N942" s="21">
        <v>45197</v>
      </c>
      <c r="O942" s="19" t="s">
        <v>178</v>
      </c>
      <c r="P942" s="19" t="s">
        <v>135</v>
      </c>
      <c r="Q942" s="49" t="s">
        <v>55</v>
      </c>
      <c r="R942" s="49">
        <v>3703</v>
      </c>
      <c r="S942" s="25" t="s">
        <v>145</v>
      </c>
      <c r="T942" s="25" t="s">
        <v>145</v>
      </c>
      <c r="U942" s="19" t="e">
        <v>#NAME?</v>
      </c>
      <c r="V942" s="19" t="s">
        <v>136</v>
      </c>
      <c r="W942" s="22"/>
      <c r="X942" s="23">
        <v>45184</v>
      </c>
      <c r="Y942" s="23">
        <v>45191</v>
      </c>
      <c r="Z942" s="23">
        <v>45184</v>
      </c>
      <c r="AA942" s="23">
        <v>45184</v>
      </c>
      <c r="AB942" s="22">
        <v>0</v>
      </c>
      <c r="AC942" s="22">
        <v>0</v>
      </c>
      <c r="AD942" s="22">
        <v>0</v>
      </c>
      <c r="AE942" s="22">
        <v>0</v>
      </c>
      <c r="AF942" s="19" t="s">
        <v>58</v>
      </c>
      <c r="AG942" s="19" t="s">
        <v>58</v>
      </c>
      <c r="AH942" s="22">
        <v>0</v>
      </c>
      <c r="AI942" s="37">
        <v>-45184</v>
      </c>
      <c r="AJ942" s="37">
        <v>14</v>
      </c>
      <c r="AK942" s="37">
        <v>-45071</v>
      </c>
      <c r="AL942" s="19" t="s">
        <v>15</v>
      </c>
      <c r="AM942" s="22">
        <v>0</v>
      </c>
      <c r="AN942" s="22" t="s">
        <v>4513</v>
      </c>
      <c r="AO942" s="22"/>
      <c r="AP942" s="19" t="s">
        <v>506</v>
      </c>
      <c r="AQ942" s="19" t="s">
        <v>140</v>
      </c>
      <c r="AR942" s="19" t="s">
        <v>60</v>
      </c>
      <c r="AS942" s="19" t="s">
        <v>55</v>
      </c>
      <c r="AT942" s="19" t="s">
        <v>4583</v>
      </c>
      <c r="AU942" s="19" t="s">
        <v>179</v>
      </c>
      <c r="AV942" s="19" t="s">
        <v>63</v>
      </c>
      <c r="AW942" s="19" t="s">
        <v>63</v>
      </c>
      <c r="AX942" s="19" t="s">
        <v>63</v>
      </c>
      <c r="AY942" s="19" t="s">
        <v>64</v>
      </c>
      <c r="AZ942" s="19" t="s">
        <v>3822</v>
      </c>
      <c r="BA942" s="23">
        <v>45197</v>
      </c>
      <c r="BB942" s="37">
        <v>9</v>
      </c>
      <c r="BC942" s="37">
        <v>2023</v>
      </c>
      <c r="BD942" s="19" t="s">
        <v>2205</v>
      </c>
      <c r="BE942" s="19" t="s">
        <v>660</v>
      </c>
      <c r="BF942" s="19" t="s">
        <v>2204</v>
      </c>
      <c r="BG942" s="19" t="s">
        <v>55</v>
      </c>
      <c r="BH942" s="19" t="s">
        <v>4513</v>
      </c>
      <c r="BI942" s="22" t="s">
        <v>4513</v>
      </c>
      <c r="BJ942" s="22"/>
      <c r="BK942" s="22"/>
      <c r="BL942" s="37" t="s">
        <v>4513</v>
      </c>
      <c r="BM942" s="32" t="s">
        <v>4513</v>
      </c>
      <c r="BN942" s="22"/>
      <c r="BO942" s="22"/>
      <c r="BP942" s="22"/>
      <c r="BQ942" s="19" t="s">
        <v>64</v>
      </c>
      <c r="BR942" s="22"/>
      <c r="BS942" s="22"/>
      <c r="BT942" s="22"/>
      <c r="BU942" s="37">
        <v>138</v>
      </c>
      <c r="BV942" s="19" t="s">
        <v>4698</v>
      </c>
      <c r="BW942" s="19" t="s">
        <v>3839</v>
      </c>
      <c r="BX942" s="22"/>
      <c r="BY942" s="95" t="str">
        <f>IFERROR(
IF(OR(AZ942="anulado",AZ942="stand by"),CONCATENATE(AZ942,": ",AT942),
IF(OR(YEAR(BA942)=2022,YEAR(BA942)=2023),CONCATENATE("Se activó en ",YEAR(BA942)),
IF(AND(OR(AZ942="En proceso",AZ942="facturando"),AND(AV942="-",BA942="")),"Por revisar",
IF(BA942="",IF(AV942="NUEVAS",CONCATENATE("Estado: ",AZ942,", ",AV942),
IF(AX942=Meses!$A$3,"Por revisar",
IF(AT942="","Sin registro","En programación Frcst."))),"En programación")))),
"Error")</f>
        <v>Se activó en 2023</v>
      </c>
      <c r="BZ942" s="14" t="str">
        <f t="shared" si="42"/>
        <v/>
      </c>
      <c r="CA942" s="95" t="str">
        <f>IF(BY942="En programación Frcst.",VLOOKUP(AX942,Meses!$A$1:$H$14,3+HLOOKUP(Cronograma!AV942,Meses!$D$1:$G$2,2,FALSE),FALSE),
IF(BY942="En programación",BA942,""))</f>
        <v/>
      </c>
      <c r="CB942" s="95" t="str">
        <f t="shared" si="43"/>
        <v/>
      </c>
      <c r="CC942" s="91" t="str">
        <f>IFERROR(
(VLOOKUP(MONTH(CA942),Meses!$B$3:$C$14,2,FALSE)-DAY(CA942))/VLOOKUP(MONTH(CA942),Meses!$B$3:$C$14,2,FALSE)*CD942,
"")</f>
        <v/>
      </c>
      <c r="CD942" s="92">
        <f t="shared" si="44"/>
        <v>3703</v>
      </c>
    </row>
    <row r="943" spans="1:82" ht="78.599999999999994" thickBot="1" x14ac:dyDescent="0.6">
      <c r="A943" s="19" t="s">
        <v>2339</v>
      </c>
      <c r="B943" s="62" t="s">
        <v>2340</v>
      </c>
      <c r="C943" s="19" t="s">
        <v>2341</v>
      </c>
      <c r="D943" s="19" t="s">
        <v>345</v>
      </c>
      <c r="E943" s="21">
        <v>45184</v>
      </c>
      <c r="F943" s="21">
        <v>45184.728946759264</v>
      </c>
      <c r="G943" s="21">
        <v>45239</v>
      </c>
      <c r="H943" s="21">
        <v>45247</v>
      </c>
      <c r="I943" s="22"/>
      <c r="J943" s="22"/>
      <c r="K943" s="22">
        <v>0</v>
      </c>
      <c r="L943" s="50"/>
      <c r="M943" s="22"/>
      <c r="N943" s="22"/>
      <c r="O943" s="49" t="s">
        <v>2342</v>
      </c>
      <c r="P943" s="19" t="s">
        <v>72</v>
      </c>
      <c r="Q943" s="49" t="s">
        <v>55</v>
      </c>
      <c r="R943" s="49">
        <v>7000</v>
      </c>
      <c r="S943" s="25" t="s">
        <v>145</v>
      </c>
      <c r="T943" s="25" t="s">
        <v>145</v>
      </c>
      <c r="U943" s="19" t="e">
        <v>#NAME?</v>
      </c>
      <c r="V943" s="19" t="s">
        <v>56</v>
      </c>
      <c r="W943" s="19" t="s">
        <v>57</v>
      </c>
      <c r="X943" s="23">
        <v>45184</v>
      </c>
      <c r="Y943" s="23">
        <v>45191</v>
      </c>
      <c r="Z943" s="23">
        <v>45184</v>
      </c>
      <c r="AA943" s="23">
        <v>45184</v>
      </c>
      <c r="AB943" s="27">
        <v>0</v>
      </c>
      <c r="AC943" s="27">
        <v>0</v>
      </c>
      <c r="AD943" s="27">
        <v>0</v>
      </c>
      <c r="AE943" s="27">
        <v>0</v>
      </c>
      <c r="AF943" s="25" t="s">
        <v>58</v>
      </c>
      <c r="AG943" s="25" t="s">
        <v>58</v>
      </c>
      <c r="AH943" s="27">
        <v>0</v>
      </c>
      <c r="AI943" s="37">
        <v>-45184</v>
      </c>
      <c r="AJ943" s="37">
        <v>8</v>
      </c>
      <c r="AK943" s="37">
        <v>-45247</v>
      </c>
      <c r="AL943" s="25" t="s">
        <v>15</v>
      </c>
      <c r="AM943" s="27">
        <v>0</v>
      </c>
      <c r="AN943" s="27" t="s">
        <v>4513</v>
      </c>
      <c r="AO943" s="27"/>
      <c r="AP943" s="25" t="s">
        <v>76</v>
      </c>
      <c r="AQ943" s="25" t="s">
        <v>76</v>
      </c>
      <c r="AR943" s="25" t="s">
        <v>60</v>
      </c>
      <c r="AS943" s="25" t="s">
        <v>55</v>
      </c>
      <c r="AT943" s="25" t="s">
        <v>347</v>
      </c>
      <c r="AU943" s="25" t="s">
        <v>179</v>
      </c>
      <c r="AV943" s="25" t="s">
        <v>679</v>
      </c>
      <c r="AW943" s="25" t="s">
        <v>1913</v>
      </c>
      <c r="AX943" s="25" t="s">
        <v>356</v>
      </c>
      <c r="AY943" s="25" t="s">
        <v>55</v>
      </c>
      <c r="AZ943" s="25" t="s">
        <v>3827</v>
      </c>
      <c r="BA943" s="27">
        <v>0</v>
      </c>
      <c r="BB943" s="37">
        <v>1</v>
      </c>
      <c r="BC943" s="37">
        <v>1900</v>
      </c>
      <c r="BD943" s="25" t="s">
        <v>356</v>
      </c>
      <c r="BE943" s="25" t="s">
        <v>679</v>
      </c>
      <c r="BF943" s="25" t="s">
        <v>1913</v>
      </c>
      <c r="BG943" s="25" t="s">
        <v>55</v>
      </c>
      <c r="BH943" s="25" t="s">
        <v>4513</v>
      </c>
      <c r="BI943" s="27" t="s">
        <v>4513</v>
      </c>
      <c r="BJ943" s="27"/>
      <c r="BK943" s="27"/>
      <c r="BL943" s="37" t="s">
        <v>4513</v>
      </c>
      <c r="BM943" s="36" t="s">
        <v>4513</v>
      </c>
      <c r="BN943" s="27" t="s">
        <v>4513</v>
      </c>
      <c r="BO943" s="25" t="s">
        <v>3907</v>
      </c>
      <c r="BP943" s="27"/>
      <c r="BQ943" s="25" t="s">
        <v>64</v>
      </c>
      <c r="BR943" s="27"/>
      <c r="BS943" s="27"/>
      <c r="BT943" s="27"/>
      <c r="BU943" s="27"/>
      <c r="BV943" s="25"/>
      <c r="BW943" s="25" t="s">
        <v>3823</v>
      </c>
      <c r="BX943" s="27"/>
      <c r="BY943" s="95" t="str">
        <f>IFERROR(
IF(OR(AZ943="anulado",AZ943="stand by"),CONCATENATE(AZ943,": ",AT943),
IF(OR(YEAR(BA943)=2022,YEAR(BA943)=2023),CONCATENATE("Se activó en ",YEAR(BA943)),
IF(AND(OR(AZ943="En proceso",AZ943="facturando"),AND(AV943="-",BA943="")),"Por revisar",
IF(BA943="",IF(AV943="NUEVAS",CONCATENATE("Estado: ",AZ943,", ",AV943),
IF(AX943=Meses!$A$3,"Por revisar",
IF(AT943="","Sin registro","En programación Frcst."))),"En programación")))),
"Error")</f>
        <v>anulado: Desistido</v>
      </c>
      <c r="BZ943" s="14" t="str">
        <f t="shared" si="42"/>
        <v/>
      </c>
      <c r="CA943" s="95" t="str">
        <f>IF(BY943="En programación Frcst.",VLOOKUP(AX943,Meses!$A$1:$H$14,3+HLOOKUP(Cronograma!AV943,Meses!$D$1:$G$2,2,FALSE),FALSE),
IF(BY943="En programación",BA943,""))</f>
        <v/>
      </c>
      <c r="CB943" s="95" t="str">
        <f t="shared" si="43"/>
        <v/>
      </c>
      <c r="CC943" s="91" t="str">
        <f>IFERROR(
(VLOOKUP(MONTH(CA943),Meses!$B$3:$C$14,2,FALSE)-DAY(CA943))/VLOOKUP(MONTH(CA943),Meses!$B$3:$C$14,2,FALSE)*CD943,
"")</f>
        <v/>
      </c>
      <c r="CD943" s="92">
        <f t="shared" si="44"/>
        <v>7000</v>
      </c>
    </row>
    <row r="944" spans="1:82" ht="78.599999999999994" thickBot="1" x14ac:dyDescent="0.6">
      <c r="A944" s="25" t="s">
        <v>2343</v>
      </c>
      <c r="B944" s="25" t="s">
        <v>2344</v>
      </c>
      <c r="C944" s="25" t="s">
        <v>2345</v>
      </c>
      <c r="D944" s="25" t="s">
        <v>936</v>
      </c>
      <c r="E944" s="26">
        <v>45187</v>
      </c>
      <c r="F944" s="26">
        <v>45187.359270833331</v>
      </c>
      <c r="G944" s="26">
        <v>45217</v>
      </c>
      <c r="H944" s="26">
        <v>45224</v>
      </c>
      <c r="I944" s="22"/>
      <c r="J944" s="22"/>
      <c r="K944" s="22">
        <v>0</v>
      </c>
      <c r="L944" s="50"/>
      <c r="M944" s="22"/>
      <c r="N944" s="22"/>
      <c r="O944" s="19" t="s">
        <v>2851</v>
      </c>
      <c r="P944" s="19" t="s">
        <v>54</v>
      </c>
      <c r="Q944" s="49" t="s">
        <v>55</v>
      </c>
      <c r="R944" s="49">
        <v>1723</v>
      </c>
      <c r="S944" s="25" t="s">
        <v>145</v>
      </c>
      <c r="T944" s="25" t="s">
        <v>145</v>
      </c>
      <c r="U944" s="19" t="e">
        <v>#NAME?</v>
      </c>
      <c r="V944" s="22"/>
      <c r="W944" s="22" t="s">
        <v>4513</v>
      </c>
      <c r="X944" s="23">
        <v>45187</v>
      </c>
      <c r="Y944" s="23">
        <v>45194</v>
      </c>
      <c r="Z944" s="23">
        <v>45187</v>
      </c>
      <c r="AA944" s="23">
        <v>45187</v>
      </c>
      <c r="AB944" s="22">
        <v>0</v>
      </c>
      <c r="AC944" s="22">
        <v>0</v>
      </c>
      <c r="AD944" s="22">
        <v>0</v>
      </c>
      <c r="AE944" s="22">
        <v>0</v>
      </c>
      <c r="AF944" s="19" t="s">
        <v>58</v>
      </c>
      <c r="AG944" s="19" t="s">
        <v>58</v>
      </c>
      <c r="AH944" s="22">
        <v>0</v>
      </c>
      <c r="AI944" s="37">
        <v>-45187</v>
      </c>
      <c r="AJ944" s="37">
        <v>7</v>
      </c>
      <c r="AK944" s="37">
        <v>-45224</v>
      </c>
      <c r="AL944" s="19" t="s">
        <v>15</v>
      </c>
      <c r="AM944" s="22">
        <v>0</v>
      </c>
      <c r="AN944" s="22" t="s">
        <v>4513</v>
      </c>
      <c r="AO944" s="22"/>
      <c r="AP944" s="19" t="s">
        <v>82</v>
      </c>
      <c r="AQ944" s="19" t="s">
        <v>82</v>
      </c>
      <c r="AR944" s="19" t="s">
        <v>60</v>
      </c>
      <c r="AS944" s="19" t="s">
        <v>55</v>
      </c>
      <c r="AT944" s="19" t="s">
        <v>937</v>
      </c>
      <c r="AU944" s="19" t="s">
        <v>179</v>
      </c>
      <c r="AV944" s="19" t="s">
        <v>679</v>
      </c>
      <c r="AW944" s="19" t="s">
        <v>3130</v>
      </c>
      <c r="AX944" s="19" t="s">
        <v>1557</v>
      </c>
      <c r="AY944" s="19" t="s">
        <v>55</v>
      </c>
      <c r="AZ944" s="19" t="s">
        <v>3830</v>
      </c>
      <c r="BA944" s="22">
        <v>0</v>
      </c>
      <c r="BB944" s="22"/>
      <c r="BC944" s="22"/>
      <c r="BD944" s="19" t="s">
        <v>1557</v>
      </c>
      <c r="BE944" s="19" t="s">
        <v>679</v>
      </c>
      <c r="BF944" s="19" t="s">
        <v>3130</v>
      </c>
      <c r="BG944" s="19" t="s">
        <v>55</v>
      </c>
      <c r="BH944" s="19" t="s">
        <v>4513</v>
      </c>
      <c r="BI944" s="22" t="s">
        <v>4513</v>
      </c>
      <c r="BJ944" s="22"/>
      <c r="BK944" s="22"/>
      <c r="BL944" s="37" t="s">
        <v>4513</v>
      </c>
      <c r="BM944" s="32" t="s">
        <v>4513</v>
      </c>
      <c r="BN944" s="22" t="s">
        <v>4513</v>
      </c>
      <c r="BO944" s="19" t="s">
        <v>3865</v>
      </c>
      <c r="BP944" s="54" t="s">
        <v>3908</v>
      </c>
      <c r="BQ944" s="19" t="s">
        <v>55</v>
      </c>
      <c r="BR944" s="24" t="s">
        <v>3909</v>
      </c>
      <c r="BS944" s="22"/>
      <c r="BT944" s="22"/>
      <c r="BU944" s="37">
        <v>135</v>
      </c>
      <c r="BV944" s="19" t="s">
        <v>4695</v>
      </c>
      <c r="BW944" s="19" t="s">
        <v>3869</v>
      </c>
      <c r="BX944" s="22"/>
      <c r="BY944" s="95" t="str">
        <f>IFERROR(
IF(OR(AZ944="anulado",AZ944="stand by"),CONCATENATE(AZ944,": ",AT944),
IF(OR(YEAR(BA944)=2022,YEAR(BA944)=2023),CONCATENATE("Se activó en ",YEAR(BA944)),
IF(AND(OR(AZ944="En proceso",AZ944="facturando"),AND(AV944="-",BA944="")),"Por revisar",
IF(BA944="",IF(AV944="NUEVAS",CONCATENATE("Estado: ",AZ944,", ",AV944),
IF(AX944=Meses!$A$3,"Por revisar",
IF(AT944="","Sin registro","En programación Frcst."))),"En programación")))),
"Error")</f>
        <v>En programación</v>
      </c>
      <c r="BZ944" s="14" t="str">
        <f t="shared" si="42"/>
        <v/>
      </c>
      <c r="CA944" s="95">
        <f>IF(BY944="En programación Frcst.",VLOOKUP(AX944,Meses!$A$1:$H$14,3+HLOOKUP(Cronograma!AV944,Meses!$D$1:$G$2,2,FALSE),FALSE),
IF(BY944="En programación",BA944,""))</f>
        <v>0</v>
      </c>
      <c r="CB944" s="95" t="str">
        <f t="shared" si="43"/>
        <v>1900/1</v>
      </c>
      <c r="CC944" s="91">
        <f>IFERROR(
(VLOOKUP(MONTH(CA944),Meses!$B$3:$C$14,2,FALSE)-DAY(CA944))/VLOOKUP(MONTH(CA944),Meses!$B$3:$C$14,2,FALSE)*CD944,
"")</f>
        <v>1723</v>
      </c>
      <c r="CD944" s="92">
        <f t="shared" si="44"/>
        <v>1723</v>
      </c>
    </row>
    <row r="945" spans="1:82" ht="78.599999999999994" thickBot="1" x14ac:dyDescent="0.6">
      <c r="A945" s="19" t="s">
        <v>2343</v>
      </c>
      <c r="B945" s="19" t="s">
        <v>2346</v>
      </c>
      <c r="C945" s="19" t="s">
        <v>2345</v>
      </c>
      <c r="D945" s="19" t="s">
        <v>936</v>
      </c>
      <c r="E945" s="21">
        <v>45187</v>
      </c>
      <c r="F945" s="21">
        <v>45187.359270833331</v>
      </c>
      <c r="G945" s="21">
        <v>45217</v>
      </c>
      <c r="H945" s="21">
        <v>45224</v>
      </c>
      <c r="I945" s="22"/>
      <c r="J945" s="22"/>
      <c r="K945" s="22">
        <v>0</v>
      </c>
      <c r="L945" s="50"/>
      <c r="M945" s="22"/>
      <c r="N945" s="22"/>
      <c r="O945" s="19" t="s">
        <v>2851</v>
      </c>
      <c r="P945" s="19" t="s">
        <v>54</v>
      </c>
      <c r="Q945" s="49" t="s">
        <v>55</v>
      </c>
      <c r="R945" s="49">
        <v>2821</v>
      </c>
      <c r="S945" s="25" t="s">
        <v>145</v>
      </c>
      <c r="T945" s="25" t="s">
        <v>145</v>
      </c>
      <c r="U945" s="19" t="e">
        <v>#NAME?</v>
      </c>
      <c r="V945" s="22"/>
      <c r="W945" s="22" t="s">
        <v>4513</v>
      </c>
      <c r="X945" s="23">
        <v>45187</v>
      </c>
      <c r="Y945" s="23">
        <v>45194</v>
      </c>
      <c r="Z945" s="23">
        <v>45187</v>
      </c>
      <c r="AA945" s="23">
        <v>45187</v>
      </c>
      <c r="AB945" s="27">
        <v>0</v>
      </c>
      <c r="AC945" s="27">
        <v>0</v>
      </c>
      <c r="AD945" s="27">
        <v>0</v>
      </c>
      <c r="AE945" s="27">
        <v>0</v>
      </c>
      <c r="AF945" s="25" t="s">
        <v>58</v>
      </c>
      <c r="AG945" s="25" t="s">
        <v>58</v>
      </c>
      <c r="AH945" s="27">
        <v>0</v>
      </c>
      <c r="AI945" s="37">
        <v>-45187</v>
      </c>
      <c r="AJ945" s="37">
        <v>7</v>
      </c>
      <c r="AK945" s="37">
        <v>-45224</v>
      </c>
      <c r="AL945" s="25" t="s">
        <v>15</v>
      </c>
      <c r="AM945" s="27">
        <v>0</v>
      </c>
      <c r="AN945" s="27" t="s">
        <v>4513</v>
      </c>
      <c r="AO945" s="27"/>
      <c r="AP945" s="25" t="s">
        <v>82</v>
      </c>
      <c r="AQ945" s="25" t="s">
        <v>82</v>
      </c>
      <c r="AR945" s="25" t="s">
        <v>60</v>
      </c>
      <c r="AS945" s="25" t="s">
        <v>55</v>
      </c>
      <c r="AT945" s="25" t="s">
        <v>937</v>
      </c>
      <c r="AU945" s="25" t="s">
        <v>179</v>
      </c>
      <c r="AV945" s="25" t="s">
        <v>679</v>
      </c>
      <c r="AW945" s="25" t="s">
        <v>3130</v>
      </c>
      <c r="AX945" s="25" t="s">
        <v>1557</v>
      </c>
      <c r="AY945" s="25" t="s">
        <v>55</v>
      </c>
      <c r="AZ945" s="25" t="s">
        <v>3830</v>
      </c>
      <c r="BA945" s="27">
        <v>0</v>
      </c>
      <c r="BB945" s="27"/>
      <c r="BC945" s="27"/>
      <c r="BD945" s="25" t="s">
        <v>1557</v>
      </c>
      <c r="BE945" s="25" t="s">
        <v>679</v>
      </c>
      <c r="BF945" s="25" t="s">
        <v>3130</v>
      </c>
      <c r="BG945" s="25" t="s">
        <v>55</v>
      </c>
      <c r="BH945" s="25" t="s">
        <v>4513</v>
      </c>
      <c r="BI945" s="27" t="s">
        <v>4513</v>
      </c>
      <c r="BJ945" s="27"/>
      <c r="BK945" s="27"/>
      <c r="BL945" s="37" t="s">
        <v>4513</v>
      </c>
      <c r="BM945" s="36" t="s">
        <v>4513</v>
      </c>
      <c r="BN945" s="27" t="s">
        <v>4513</v>
      </c>
      <c r="BO945" s="25" t="s">
        <v>3865</v>
      </c>
      <c r="BP945" s="54" t="s">
        <v>3908</v>
      </c>
      <c r="BQ945" s="25" t="s">
        <v>55</v>
      </c>
      <c r="BR945" s="28" t="s">
        <v>3909</v>
      </c>
      <c r="BS945" s="27"/>
      <c r="BT945" s="27"/>
      <c r="BU945" s="37">
        <v>135</v>
      </c>
      <c r="BV945" s="25" t="s">
        <v>4695</v>
      </c>
      <c r="BW945" s="25" t="s">
        <v>3869</v>
      </c>
      <c r="BX945" s="27"/>
      <c r="BY945" s="95" t="str">
        <f>IFERROR(
IF(OR(AZ945="anulado",AZ945="stand by"),CONCATENATE(AZ945,": ",AT945),
IF(OR(YEAR(BA945)=2022,YEAR(BA945)=2023),CONCATENATE("Se activó en ",YEAR(BA945)),
IF(AND(OR(AZ945="En proceso",AZ945="facturando"),AND(AV945="-",BA945="")),"Por revisar",
IF(BA945="",IF(AV945="NUEVAS",CONCATENATE("Estado: ",AZ945,", ",AV945),
IF(AX945=Meses!$A$3,"Por revisar",
IF(AT945="","Sin registro","En programación Frcst."))),"En programación")))),
"Error")</f>
        <v>En programación</v>
      </c>
      <c r="BZ945" s="14" t="str">
        <f t="shared" si="42"/>
        <v/>
      </c>
      <c r="CA945" s="95">
        <f>IF(BY945="En programación Frcst.",VLOOKUP(AX945,Meses!$A$1:$H$14,3+HLOOKUP(Cronograma!AV945,Meses!$D$1:$G$2,2,FALSE),FALSE),
IF(BY945="En programación",BA945,""))</f>
        <v>0</v>
      </c>
      <c r="CB945" s="95" t="str">
        <f t="shared" si="43"/>
        <v>1900/1</v>
      </c>
      <c r="CC945" s="91">
        <f>IFERROR(
(VLOOKUP(MONTH(CA945),Meses!$B$3:$C$14,2,FALSE)-DAY(CA945))/VLOOKUP(MONTH(CA945),Meses!$B$3:$C$14,2,FALSE)*CD945,
"")</f>
        <v>2821</v>
      </c>
      <c r="CD945" s="92">
        <f t="shared" si="44"/>
        <v>2821</v>
      </c>
    </row>
    <row r="946" spans="1:82" ht="78.599999999999994" thickBot="1" x14ac:dyDescent="0.6">
      <c r="A946" s="25" t="s">
        <v>2343</v>
      </c>
      <c r="B946" s="25" t="s">
        <v>2347</v>
      </c>
      <c r="C946" s="25" t="s">
        <v>2348</v>
      </c>
      <c r="D946" s="25" t="s">
        <v>936</v>
      </c>
      <c r="E946" s="26">
        <v>45187</v>
      </c>
      <c r="F946" s="26">
        <v>45187.359270833331</v>
      </c>
      <c r="G946" s="26">
        <v>45217</v>
      </c>
      <c r="H946" s="26">
        <v>45224</v>
      </c>
      <c r="I946" s="22"/>
      <c r="J946" s="22"/>
      <c r="K946" s="22">
        <v>0</v>
      </c>
      <c r="L946" s="50"/>
      <c r="M946" s="22"/>
      <c r="N946" s="22"/>
      <c r="O946" s="19" t="s">
        <v>2851</v>
      </c>
      <c r="P946" s="19" t="s">
        <v>54</v>
      </c>
      <c r="Q946" s="49" t="s">
        <v>55</v>
      </c>
      <c r="R946" s="49">
        <v>2168</v>
      </c>
      <c r="S946" s="25" t="s">
        <v>145</v>
      </c>
      <c r="T946" s="25" t="s">
        <v>145</v>
      </c>
      <c r="U946" s="19" t="e">
        <v>#NAME?</v>
      </c>
      <c r="V946" s="22"/>
      <c r="W946" s="22" t="s">
        <v>4513</v>
      </c>
      <c r="X946" s="23">
        <v>45187</v>
      </c>
      <c r="Y946" s="23">
        <v>45194</v>
      </c>
      <c r="Z946" s="23">
        <v>45187</v>
      </c>
      <c r="AA946" s="23">
        <v>45187</v>
      </c>
      <c r="AB946" s="22">
        <v>0</v>
      </c>
      <c r="AC946" s="22">
        <v>0</v>
      </c>
      <c r="AD946" s="22">
        <v>0</v>
      </c>
      <c r="AE946" s="22">
        <v>0</v>
      </c>
      <c r="AF946" s="19" t="s">
        <v>58</v>
      </c>
      <c r="AG946" s="19" t="s">
        <v>58</v>
      </c>
      <c r="AH946" s="22">
        <v>0</v>
      </c>
      <c r="AI946" s="37">
        <v>-45187</v>
      </c>
      <c r="AJ946" s="37">
        <v>7</v>
      </c>
      <c r="AK946" s="37">
        <v>-45224</v>
      </c>
      <c r="AL946" s="19" t="s">
        <v>15</v>
      </c>
      <c r="AM946" s="22">
        <v>0</v>
      </c>
      <c r="AN946" s="22" t="s">
        <v>4513</v>
      </c>
      <c r="AO946" s="22"/>
      <c r="AP946" s="19" t="s">
        <v>82</v>
      </c>
      <c r="AQ946" s="19" t="s">
        <v>82</v>
      </c>
      <c r="AR946" s="19" t="s">
        <v>60</v>
      </c>
      <c r="AS946" s="19" t="s">
        <v>55</v>
      </c>
      <c r="AT946" s="19" t="s">
        <v>937</v>
      </c>
      <c r="AU946" s="19" t="s">
        <v>179</v>
      </c>
      <c r="AV946" s="19" t="s">
        <v>679</v>
      </c>
      <c r="AW946" s="19" t="s">
        <v>3130</v>
      </c>
      <c r="AX946" s="19" t="s">
        <v>1557</v>
      </c>
      <c r="AY946" s="19" t="s">
        <v>55</v>
      </c>
      <c r="AZ946" s="19" t="s">
        <v>3830</v>
      </c>
      <c r="BA946" s="22">
        <v>0</v>
      </c>
      <c r="BB946" s="22"/>
      <c r="BC946" s="22"/>
      <c r="BD946" s="19" t="s">
        <v>1557</v>
      </c>
      <c r="BE946" s="19" t="s">
        <v>679</v>
      </c>
      <c r="BF946" s="19" t="s">
        <v>3130</v>
      </c>
      <c r="BG946" s="19" t="s">
        <v>55</v>
      </c>
      <c r="BH946" s="19" t="s">
        <v>4513</v>
      </c>
      <c r="BI946" s="22" t="s">
        <v>4513</v>
      </c>
      <c r="BJ946" s="22"/>
      <c r="BK946" s="22"/>
      <c r="BL946" s="37" t="s">
        <v>4513</v>
      </c>
      <c r="BM946" s="32" t="s">
        <v>4513</v>
      </c>
      <c r="BN946" s="22" t="s">
        <v>4513</v>
      </c>
      <c r="BO946" s="19" t="s">
        <v>3865</v>
      </c>
      <c r="BP946" s="54" t="s">
        <v>3908</v>
      </c>
      <c r="BQ946" s="19" t="s">
        <v>55</v>
      </c>
      <c r="BR946" s="24" t="s">
        <v>3909</v>
      </c>
      <c r="BS946" s="22"/>
      <c r="BT946" s="22"/>
      <c r="BU946" s="37">
        <v>135</v>
      </c>
      <c r="BV946" s="19" t="s">
        <v>4695</v>
      </c>
      <c r="BW946" s="19" t="s">
        <v>3869</v>
      </c>
      <c r="BX946" s="22"/>
      <c r="BY946" s="95" t="str">
        <f>IFERROR(
IF(OR(AZ946="anulado",AZ946="stand by"),CONCATENATE(AZ946,": ",AT946),
IF(OR(YEAR(BA946)=2022,YEAR(BA946)=2023),CONCATENATE("Se activó en ",YEAR(BA946)),
IF(AND(OR(AZ946="En proceso",AZ946="facturando"),AND(AV946="-",BA946="")),"Por revisar",
IF(BA946="",IF(AV946="NUEVAS",CONCATENATE("Estado: ",AZ946,", ",AV946),
IF(AX946=Meses!$A$3,"Por revisar",
IF(AT946="","Sin registro","En programación Frcst."))),"En programación")))),
"Error")</f>
        <v>En programación</v>
      </c>
      <c r="BZ946" s="14" t="str">
        <f t="shared" si="42"/>
        <v/>
      </c>
      <c r="CA946" s="95">
        <f>IF(BY946="En programación Frcst.",VLOOKUP(AX946,Meses!$A$1:$H$14,3+HLOOKUP(Cronograma!AV946,Meses!$D$1:$G$2,2,FALSE),FALSE),
IF(BY946="En programación",BA946,""))</f>
        <v>0</v>
      </c>
      <c r="CB946" s="95" t="str">
        <f t="shared" si="43"/>
        <v>1900/1</v>
      </c>
      <c r="CC946" s="91">
        <f>IFERROR(
(VLOOKUP(MONTH(CA946),Meses!$B$3:$C$14,2,FALSE)-DAY(CA946))/VLOOKUP(MONTH(CA946),Meses!$B$3:$C$14,2,FALSE)*CD946,
"")</f>
        <v>2168</v>
      </c>
      <c r="CD946" s="92">
        <f t="shared" si="44"/>
        <v>2168</v>
      </c>
    </row>
    <row r="947" spans="1:82" ht="78.599999999999994" thickBot="1" x14ac:dyDescent="0.6">
      <c r="A947" s="19" t="s">
        <v>2343</v>
      </c>
      <c r="B947" s="19" t="s">
        <v>2349</v>
      </c>
      <c r="C947" s="19" t="s">
        <v>2350</v>
      </c>
      <c r="D947" s="19" t="s">
        <v>936</v>
      </c>
      <c r="E947" s="21">
        <v>45187</v>
      </c>
      <c r="F947" s="21">
        <v>45187.359270833331</v>
      </c>
      <c r="G947" s="21">
        <v>45217</v>
      </c>
      <c r="H947" s="21">
        <v>45224</v>
      </c>
      <c r="I947" s="22"/>
      <c r="J947" s="22"/>
      <c r="K947" s="22">
        <v>0</v>
      </c>
      <c r="L947" s="50"/>
      <c r="M947" s="22"/>
      <c r="N947" s="22"/>
      <c r="O947" s="19" t="s">
        <v>2851</v>
      </c>
      <c r="P947" s="19" t="s">
        <v>54</v>
      </c>
      <c r="Q947" s="49" t="s">
        <v>55</v>
      </c>
      <c r="R947" s="49">
        <v>1139</v>
      </c>
      <c r="S947" s="25" t="s">
        <v>145</v>
      </c>
      <c r="T947" s="25" t="s">
        <v>145</v>
      </c>
      <c r="U947" s="19" t="e">
        <v>#NAME?</v>
      </c>
      <c r="V947" s="22"/>
      <c r="W947" s="22" t="s">
        <v>4513</v>
      </c>
      <c r="X947" s="23">
        <v>45187</v>
      </c>
      <c r="Y947" s="23">
        <v>45194</v>
      </c>
      <c r="Z947" s="23">
        <v>45187</v>
      </c>
      <c r="AA947" s="23">
        <v>45187</v>
      </c>
      <c r="AB947" s="27">
        <v>0</v>
      </c>
      <c r="AC947" s="27">
        <v>0</v>
      </c>
      <c r="AD947" s="27">
        <v>0</v>
      </c>
      <c r="AE947" s="27">
        <v>0</v>
      </c>
      <c r="AF947" s="25" t="s">
        <v>58</v>
      </c>
      <c r="AG947" s="25" t="s">
        <v>58</v>
      </c>
      <c r="AH947" s="27">
        <v>0</v>
      </c>
      <c r="AI947" s="37">
        <v>-45187</v>
      </c>
      <c r="AJ947" s="37">
        <v>7</v>
      </c>
      <c r="AK947" s="37">
        <v>-45224</v>
      </c>
      <c r="AL947" s="25" t="s">
        <v>15</v>
      </c>
      <c r="AM947" s="27">
        <v>0</v>
      </c>
      <c r="AN947" s="27" t="s">
        <v>4513</v>
      </c>
      <c r="AO947" s="27"/>
      <c r="AP947" s="25" t="s">
        <v>82</v>
      </c>
      <c r="AQ947" s="25" t="s">
        <v>82</v>
      </c>
      <c r="AR947" s="25" t="s">
        <v>60</v>
      </c>
      <c r="AS947" s="25" t="s">
        <v>55</v>
      </c>
      <c r="AT947" s="25" t="s">
        <v>937</v>
      </c>
      <c r="AU947" s="25" t="s">
        <v>179</v>
      </c>
      <c r="AV947" s="25" t="s">
        <v>679</v>
      </c>
      <c r="AW947" s="25" t="s">
        <v>3130</v>
      </c>
      <c r="AX947" s="25" t="s">
        <v>1557</v>
      </c>
      <c r="AY947" s="25" t="s">
        <v>55</v>
      </c>
      <c r="AZ947" s="25" t="s">
        <v>3830</v>
      </c>
      <c r="BA947" s="27">
        <v>0</v>
      </c>
      <c r="BB947" s="27"/>
      <c r="BC947" s="27"/>
      <c r="BD947" s="25" t="s">
        <v>1557</v>
      </c>
      <c r="BE947" s="25" t="s">
        <v>679</v>
      </c>
      <c r="BF947" s="25" t="s">
        <v>3130</v>
      </c>
      <c r="BG947" s="25" t="s">
        <v>55</v>
      </c>
      <c r="BH947" s="25" t="s">
        <v>4513</v>
      </c>
      <c r="BI947" s="27" t="s">
        <v>4513</v>
      </c>
      <c r="BJ947" s="27"/>
      <c r="BK947" s="27"/>
      <c r="BL947" s="37" t="s">
        <v>4513</v>
      </c>
      <c r="BM947" s="36" t="s">
        <v>4513</v>
      </c>
      <c r="BN947" s="27" t="s">
        <v>4513</v>
      </c>
      <c r="BO947" s="25" t="s">
        <v>3865</v>
      </c>
      <c r="BP947" s="54" t="s">
        <v>3908</v>
      </c>
      <c r="BQ947" s="25" t="s">
        <v>55</v>
      </c>
      <c r="BR947" s="28" t="s">
        <v>3909</v>
      </c>
      <c r="BS947" s="27"/>
      <c r="BT947" s="27"/>
      <c r="BU947" s="37">
        <v>135</v>
      </c>
      <c r="BV947" s="25" t="s">
        <v>4695</v>
      </c>
      <c r="BW947" s="25" t="s">
        <v>3869</v>
      </c>
      <c r="BX947" s="27"/>
      <c r="BY947" s="95" t="str">
        <f>IFERROR(
IF(OR(AZ947="anulado",AZ947="stand by"),CONCATENATE(AZ947,": ",AT947),
IF(OR(YEAR(BA947)=2022,YEAR(BA947)=2023),CONCATENATE("Se activó en ",YEAR(BA947)),
IF(AND(OR(AZ947="En proceso",AZ947="facturando"),AND(AV947="-",BA947="")),"Por revisar",
IF(BA947="",IF(AV947="NUEVAS",CONCATENATE("Estado: ",AZ947,", ",AV947),
IF(AX947=Meses!$A$3,"Por revisar",
IF(AT947="","Sin registro","En programación Frcst."))),"En programación")))),
"Error")</f>
        <v>En programación</v>
      </c>
      <c r="BZ947" s="14" t="str">
        <f t="shared" si="42"/>
        <v/>
      </c>
      <c r="CA947" s="95">
        <f>IF(BY947="En programación Frcst.",VLOOKUP(AX947,Meses!$A$1:$H$14,3+HLOOKUP(Cronograma!AV947,Meses!$D$1:$G$2,2,FALSE),FALSE),
IF(BY947="En programación",BA947,""))</f>
        <v>0</v>
      </c>
      <c r="CB947" s="95" t="str">
        <f t="shared" si="43"/>
        <v>1900/1</v>
      </c>
      <c r="CC947" s="91">
        <f>IFERROR(
(VLOOKUP(MONTH(CA947),Meses!$B$3:$C$14,2,FALSE)-DAY(CA947))/VLOOKUP(MONTH(CA947),Meses!$B$3:$C$14,2,FALSE)*CD947,
"")</f>
        <v>1139</v>
      </c>
      <c r="CD947" s="92">
        <f t="shared" si="44"/>
        <v>1139</v>
      </c>
    </row>
    <row r="948" spans="1:82" ht="47.4" thickBot="1" x14ac:dyDescent="0.6">
      <c r="A948" s="25" t="s">
        <v>2351</v>
      </c>
      <c r="B948" s="25" t="s">
        <v>2352</v>
      </c>
      <c r="C948" s="25" t="s">
        <v>2353</v>
      </c>
      <c r="D948" s="25" t="s">
        <v>53</v>
      </c>
      <c r="E948" s="26">
        <v>45187</v>
      </c>
      <c r="F948" s="26">
        <v>45187.365023148152</v>
      </c>
      <c r="G948" s="26">
        <v>45196</v>
      </c>
      <c r="H948" s="26">
        <v>45196</v>
      </c>
      <c r="I948" s="21">
        <v>45220</v>
      </c>
      <c r="J948" s="21">
        <v>45220</v>
      </c>
      <c r="K948" s="119" t="s">
        <v>4541</v>
      </c>
      <c r="L948" s="49">
        <v>2023093564</v>
      </c>
      <c r="M948" s="21">
        <v>45196</v>
      </c>
      <c r="N948" s="21">
        <v>45211</v>
      </c>
      <c r="O948" s="49" t="s">
        <v>1761</v>
      </c>
      <c r="P948" s="19" t="s">
        <v>54</v>
      </c>
      <c r="Q948" s="49" t="s">
        <v>55</v>
      </c>
      <c r="R948" s="49">
        <v>6020</v>
      </c>
      <c r="S948" s="25" t="s">
        <v>4590</v>
      </c>
      <c r="T948" s="25" t="s">
        <v>4590</v>
      </c>
      <c r="U948" s="19" t="e">
        <v>#NAME?</v>
      </c>
      <c r="V948" s="22"/>
      <c r="W948" s="22" t="s">
        <v>4513</v>
      </c>
      <c r="X948" s="23">
        <v>45187</v>
      </c>
      <c r="Y948" s="23">
        <v>45194</v>
      </c>
      <c r="Z948" s="23">
        <v>45187</v>
      </c>
      <c r="AA948" s="23">
        <v>45187</v>
      </c>
      <c r="AB948" s="22">
        <v>0</v>
      </c>
      <c r="AC948" s="22">
        <v>0</v>
      </c>
      <c r="AD948" s="22">
        <v>0</v>
      </c>
      <c r="AE948" s="22">
        <v>0</v>
      </c>
      <c r="AF948" s="19" t="s">
        <v>58</v>
      </c>
      <c r="AG948" s="19" t="s">
        <v>58</v>
      </c>
      <c r="AH948" s="22">
        <v>0</v>
      </c>
      <c r="AI948" s="37">
        <v>33</v>
      </c>
      <c r="AJ948" s="37">
        <v>0</v>
      </c>
      <c r="AK948" s="37">
        <v>24</v>
      </c>
      <c r="AL948" s="19" t="s">
        <v>15</v>
      </c>
      <c r="AM948" s="19" t="s">
        <v>4543</v>
      </c>
      <c r="AN948" s="37">
        <v>21</v>
      </c>
      <c r="AO948" s="22"/>
      <c r="AP948" s="19" t="s">
        <v>82</v>
      </c>
      <c r="AQ948" s="19" t="s">
        <v>82</v>
      </c>
      <c r="AR948" s="19" t="s">
        <v>60</v>
      </c>
      <c r="AS948" s="19" t="s">
        <v>55</v>
      </c>
      <c r="AT948" s="19" t="s">
        <v>61</v>
      </c>
      <c r="AU948" s="19" t="s">
        <v>179</v>
      </c>
      <c r="AV948" s="19" t="s">
        <v>63</v>
      </c>
      <c r="AW948" s="19" t="s">
        <v>63</v>
      </c>
      <c r="AX948" s="19" t="s">
        <v>63</v>
      </c>
      <c r="AY948" s="19" t="s">
        <v>64</v>
      </c>
      <c r="AZ948" s="19" t="s">
        <v>3822</v>
      </c>
      <c r="BA948" s="23">
        <v>45211</v>
      </c>
      <c r="BB948" s="37">
        <v>10</v>
      </c>
      <c r="BC948" s="37">
        <v>2023</v>
      </c>
      <c r="BD948" s="19" t="s">
        <v>63</v>
      </c>
      <c r="BE948" s="19" t="s">
        <v>63</v>
      </c>
      <c r="BF948" s="19" t="s">
        <v>63</v>
      </c>
      <c r="BG948" s="19" t="s">
        <v>64</v>
      </c>
      <c r="BH948" s="22" t="s">
        <v>4513</v>
      </c>
      <c r="BI948" s="22" t="s">
        <v>4513</v>
      </c>
      <c r="BJ948" s="22"/>
      <c r="BK948" s="22"/>
      <c r="BL948" s="37" t="s">
        <v>4513</v>
      </c>
      <c r="BM948" s="22" t="s">
        <v>4513</v>
      </c>
      <c r="BN948" s="22" t="s">
        <v>4513</v>
      </c>
      <c r="BO948" s="22"/>
      <c r="BP948" s="22"/>
      <c r="BQ948" s="19" t="s">
        <v>64</v>
      </c>
      <c r="BR948" s="22"/>
      <c r="BS948" s="22"/>
      <c r="BT948" s="37">
        <v>33</v>
      </c>
      <c r="BU948" s="22"/>
      <c r="BV948" s="19"/>
      <c r="BW948" s="19"/>
      <c r="BX948" s="37">
        <v>2023</v>
      </c>
      <c r="BY948" s="95" t="str">
        <f>IFERROR(
IF(OR(AZ948="anulado",AZ948="stand by"),CONCATENATE(AZ948,": ",AT948),
IF(OR(YEAR(BA948)=2022,YEAR(BA948)=2023),CONCATENATE("Se activó en ",YEAR(BA948)),
IF(AND(OR(AZ948="En proceso",AZ948="facturando"),AND(AV948="-",BA948="")),"Por revisar",
IF(BA948="",IF(AV948="NUEVAS",CONCATENATE("Estado: ",AZ948,", ",AV948),
IF(AX948=Meses!$A$3,"Por revisar",
IF(AT948="","Sin registro","En programación Frcst."))),"En programación")))),
"Error")</f>
        <v>Se activó en 2023</v>
      </c>
      <c r="BZ948" s="14" t="str">
        <f t="shared" si="42"/>
        <v/>
      </c>
      <c r="CA948" s="95" t="str">
        <f>IF(BY948="En programación Frcst.",VLOOKUP(AX948,Meses!$A$1:$H$14,3+HLOOKUP(Cronograma!AV948,Meses!$D$1:$G$2,2,FALSE),FALSE),
IF(BY948="En programación",BA948,""))</f>
        <v/>
      </c>
      <c r="CB948" s="95" t="str">
        <f t="shared" si="43"/>
        <v/>
      </c>
      <c r="CC948" s="91" t="str">
        <f>IFERROR(
(VLOOKUP(MONTH(CA948),Meses!$B$3:$C$14,2,FALSE)-DAY(CA948))/VLOOKUP(MONTH(CA948),Meses!$B$3:$C$14,2,FALSE)*CD948,
"")</f>
        <v/>
      </c>
      <c r="CD948" s="92">
        <f t="shared" si="44"/>
        <v>6020</v>
      </c>
    </row>
    <row r="949" spans="1:82" ht="63" thickBot="1" x14ac:dyDescent="0.6">
      <c r="A949" s="19" t="s">
        <v>2354</v>
      </c>
      <c r="B949" s="19" t="s">
        <v>2355</v>
      </c>
      <c r="C949" s="19" t="s">
        <v>2356</v>
      </c>
      <c r="D949" s="19" t="s">
        <v>345</v>
      </c>
      <c r="E949" s="21">
        <v>45187</v>
      </c>
      <c r="F949" s="21">
        <v>45187.375428240739</v>
      </c>
      <c r="G949" s="21">
        <v>45229</v>
      </c>
      <c r="H949" s="21">
        <v>45237</v>
      </c>
      <c r="I949" s="22"/>
      <c r="J949" s="22"/>
      <c r="K949" s="22">
        <v>0</v>
      </c>
      <c r="L949" s="50"/>
      <c r="M949" s="22"/>
      <c r="N949" s="22"/>
      <c r="O949" s="49" t="s">
        <v>2342</v>
      </c>
      <c r="P949" s="19" t="s">
        <v>72</v>
      </c>
      <c r="Q949" s="49" t="s">
        <v>55</v>
      </c>
      <c r="R949" s="49">
        <v>7300</v>
      </c>
      <c r="S949" s="25" t="s">
        <v>145</v>
      </c>
      <c r="T949" s="25" t="s">
        <v>145</v>
      </c>
      <c r="U949" s="19" t="e">
        <v>#NAME?</v>
      </c>
      <c r="V949" s="22"/>
      <c r="W949" s="22" t="s">
        <v>4513</v>
      </c>
      <c r="X949" s="23">
        <v>45187</v>
      </c>
      <c r="Y949" s="23">
        <v>45194</v>
      </c>
      <c r="Z949" s="23">
        <v>45187</v>
      </c>
      <c r="AA949" s="23">
        <v>45187</v>
      </c>
      <c r="AB949" s="27">
        <v>0</v>
      </c>
      <c r="AC949" s="27">
        <v>0</v>
      </c>
      <c r="AD949" s="27">
        <v>0</v>
      </c>
      <c r="AE949" s="27">
        <v>0</v>
      </c>
      <c r="AF949" s="25" t="s">
        <v>58</v>
      </c>
      <c r="AG949" s="25" t="s">
        <v>58</v>
      </c>
      <c r="AH949" s="27">
        <v>0</v>
      </c>
      <c r="AI949" s="37">
        <v>-45187</v>
      </c>
      <c r="AJ949" s="37">
        <v>8</v>
      </c>
      <c r="AK949" s="37">
        <v>-45237</v>
      </c>
      <c r="AL949" s="25" t="s">
        <v>15</v>
      </c>
      <c r="AM949" s="27">
        <v>0</v>
      </c>
      <c r="AN949" s="27" t="s">
        <v>4513</v>
      </c>
      <c r="AO949" s="27"/>
      <c r="AP949" s="25" t="s">
        <v>76</v>
      </c>
      <c r="AQ949" s="25" t="s">
        <v>76</v>
      </c>
      <c r="AR949" s="25" t="s">
        <v>60</v>
      </c>
      <c r="AS949" s="25" t="s">
        <v>55</v>
      </c>
      <c r="AT949" s="25" t="s">
        <v>347</v>
      </c>
      <c r="AU949" s="25" t="s">
        <v>179</v>
      </c>
      <c r="AV949" s="25" t="s">
        <v>679</v>
      </c>
      <c r="AW949" s="25" t="s">
        <v>1913</v>
      </c>
      <c r="AX949" s="25" t="s">
        <v>356</v>
      </c>
      <c r="AY949" s="25" t="s">
        <v>55</v>
      </c>
      <c r="AZ949" s="25" t="s">
        <v>3827</v>
      </c>
      <c r="BA949" s="27">
        <v>0</v>
      </c>
      <c r="BB949" s="27"/>
      <c r="BC949" s="27"/>
      <c r="BD949" s="25" t="s">
        <v>356</v>
      </c>
      <c r="BE949" s="25" t="s">
        <v>679</v>
      </c>
      <c r="BF949" s="25" t="s">
        <v>1913</v>
      </c>
      <c r="BG949" s="25" t="s">
        <v>55</v>
      </c>
      <c r="BH949" s="25" t="s">
        <v>4513</v>
      </c>
      <c r="BI949" s="27" t="s">
        <v>4513</v>
      </c>
      <c r="BJ949" s="27"/>
      <c r="BK949" s="27"/>
      <c r="BL949" s="37" t="s">
        <v>4513</v>
      </c>
      <c r="BM949" s="36" t="s">
        <v>4513</v>
      </c>
      <c r="BN949" s="27" t="s">
        <v>4513</v>
      </c>
      <c r="BO949" s="25" t="s">
        <v>3907</v>
      </c>
      <c r="BP949" s="27"/>
      <c r="BQ949" s="25" t="s">
        <v>64</v>
      </c>
      <c r="BR949" s="27"/>
      <c r="BS949" s="27"/>
      <c r="BT949" s="27"/>
      <c r="BU949" s="27"/>
      <c r="BV949" s="25"/>
      <c r="BW949" s="25" t="s">
        <v>3823</v>
      </c>
      <c r="BX949" s="27"/>
      <c r="BY949" s="95" t="str">
        <f>IFERROR(
IF(OR(AZ949="anulado",AZ949="stand by"),CONCATENATE(AZ949,": ",AT949),
IF(OR(YEAR(BA949)=2022,YEAR(BA949)=2023),CONCATENATE("Se activó en ",YEAR(BA949)),
IF(AND(OR(AZ949="En proceso",AZ949="facturando"),AND(AV949="-",BA949="")),"Por revisar",
IF(BA949="",IF(AV949="NUEVAS",CONCATENATE("Estado: ",AZ949,", ",AV949),
IF(AX949=Meses!$A$3,"Por revisar",
IF(AT949="","Sin registro","En programación Frcst."))),"En programación")))),
"Error")</f>
        <v>anulado: Desistido</v>
      </c>
      <c r="BZ949" s="14" t="str">
        <f t="shared" si="42"/>
        <v/>
      </c>
      <c r="CA949" s="95" t="str">
        <f>IF(BY949="En programación Frcst.",VLOOKUP(AX949,Meses!$A$1:$H$14,3+HLOOKUP(Cronograma!AV949,Meses!$D$1:$G$2,2,FALSE),FALSE),
IF(BY949="En programación",BA949,""))</f>
        <v/>
      </c>
      <c r="CB949" s="95" t="str">
        <f t="shared" si="43"/>
        <v/>
      </c>
      <c r="CC949" s="91" t="str">
        <f>IFERROR(
(VLOOKUP(MONTH(CA949),Meses!$B$3:$C$14,2,FALSE)-DAY(CA949))/VLOOKUP(MONTH(CA949),Meses!$B$3:$C$14,2,FALSE)*CD949,
"")</f>
        <v/>
      </c>
      <c r="CD949" s="92">
        <f t="shared" si="44"/>
        <v>7300</v>
      </c>
    </row>
    <row r="950" spans="1:82" ht="63" thickBot="1" x14ac:dyDescent="0.6">
      <c r="A950" s="25" t="s">
        <v>2357</v>
      </c>
      <c r="B950" s="25" t="s">
        <v>2358</v>
      </c>
      <c r="C950" s="25" t="s">
        <v>2359</v>
      </c>
      <c r="D950" s="45" t="s">
        <v>2072</v>
      </c>
      <c r="E950" s="26">
        <v>45187</v>
      </c>
      <c r="F950" s="26">
        <v>45208</v>
      </c>
      <c r="G950" s="27"/>
      <c r="H950" s="27"/>
      <c r="I950" s="22"/>
      <c r="J950" s="22"/>
      <c r="K950" s="22">
        <v>0</v>
      </c>
      <c r="L950" s="50"/>
      <c r="M950" s="22"/>
      <c r="N950" s="22"/>
      <c r="O950" s="19" t="s">
        <v>54</v>
      </c>
      <c r="P950" s="19" t="s">
        <v>54</v>
      </c>
      <c r="Q950" s="49" t="s">
        <v>55</v>
      </c>
      <c r="R950" s="49">
        <v>73872</v>
      </c>
      <c r="S950" s="25" t="s">
        <v>145</v>
      </c>
      <c r="T950" s="25" t="s">
        <v>145</v>
      </c>
      <c r="U950" s="51" t="e">
        <v>#NAME?</v>
      </c>
      <c r="V950" s="22"/>
      <c r="W950" s="22" t="s">
        <v>4513</v>
      </c>
      <c r="X950" s="23">
        <v>45187</v>
      </c>
      <c r="Y950" s="23">
        <v>45194</v>
      </c>
      <c r="Z950" s="23">
        <v>45187</v>
      </c>
      <c r="AA950" s="23">
        <v>45187</v>
      </c>
      <c r="AB950" s="22">
        <v>0</v>
      </c>
      <c r="AC950" s="22">
        <v>0</v>
      </c>
      <c r="AD950" s="22">
        <v>0</v>
      </c>
      <c r="AE950" s="22">
        <v>0</v>
      </c>
      <c r="AF950" s="19" t="s">
        <v>58</v>
      </c>
      <c r="AG950" s="19" t="s">
        <v>58</v>
      </c>
      <c r="AH950" s="22">
        <v>0</v>
      </c>
      <c r="AI950" s="37">
        <v>-45187</v>
      </c>
      <c r="AJ950" s="37">
        <v>0</v>
      </c>
      <c r="AK950" s="37">
        <v>0</v>
      </c>
      <c r="AL950" s="19" t="s">
        <v>15</v>
      </c>
      <c r="AM950" s="22">
        <v>0</v>
      </c>
      <c r="AN950" s="22" t="s">
        <v>4513</v>
      </c>
      <c r="AO950" s="22"/>
      <c r="AP950" s="19" t="s">
        <v>399</v>
      </c>
      <c r="AQ950" s="19" t="s">
        <v>399</v>
      </c>
      <c r="AR950" s="19" t="s">
        <v>160</v>
      </c>
      <c r="AS950" s="19" t="s">
        <v>55</v>
      </c>
      <c r="AT950" s="19" t="s">
        <v>2073</v>
      </c>
      <c r="AU950" s="19" t="s">
        <v>62</v>
      </c>
      <c r="AV950" s="19" t="s">
        <v>660</v>
      </c>
      <c r="AW950" s="19" t="s">
        <v>1556</v>
      </c>
      <c r="AX950" s="19" t="s">
        <v>1557</v>
      </c>
      <c r="AY950" s="19" t="s">
        <v>55</v>
      </c>
      <c r="AZ950" s="19" t="s">
        <v>3830</v>
      </c>
      <c r="BA950" s="22">
        <v>0</v>
      </c>
      <c r="BB950" s="22"/>
      <c r="BC950" s="22"/>
      <c r="BD950" s="19" t="s">
        <v>63</v>
      </c>
      <c r="BE950" s="19" t="s">
        <v>63</v>
      </c>
      <c r="BF950" s="19" t="s">
        <v>680</v>
      </c>
      <c r="BG950" s="19" t="s">
        <v>55</v>
      </c>
      <c r="BH950" s="19" t="s">
        <v>4513</v>
      </c>
      <c r="BI950" s="22" t="s">
        <v>4513</v>
      </c>
      <c r="BJ950" s="22"/>
      <c r="BK950" s="22"/>
      <c r="BL950" s="37" t="s">
        <v>4513</v>
      </c>
      <c r="BM950" s="32" t="s">
        <v>4513</v>
      </c>
      <c r="BN950" s="22" t="s">
        <v>4513</v>
      </c>
      <c r="BO950" s="22"/>
      <c r="BP950" s="22"/>
      <c r="BQ950" s="19" t="s">
        <v>64</v>
      </c>
      <c r="BR950" s="22"/>
      <c r="BS950" s="22"/>
      <c r="BT950" s="22"/>
      <c r="BU950" s="37">
        <v>135</v>
      </c>
      <c r="BV950" s="19" t="s">
        <v>4697</v>
      </c>
      <c r="BW950" s="19" t="s">
        <v>3858</v>
      </c>
      <c r="BX950" s="22"/>
      <c r="BY950" s="95" t="str">
        <f>IFERROR(
IF(OR(AZ950="anulado",AZ950="stand by"),CONCATENATE(AZ950,": ",AT950),
IF(OR(YEAR(BA950)=2022,YEAR(BA950)=2023),CONCATENATE("Se activó en ",YEAR(BA950)),
IF(AND(OR(AZ950="En proceso",AZ950="facturando"),AND(AV950="-",BA950="")),"Por revisar",
IF(BA950="",IF(AV950="NUEVAS",CONCATENATE("Estado: ",AZ950,", ",AV950),
IF(AX950=Meses!$A$3,"Por revisar",
IF(AT950="","Sin registro","En programación Frcst."))),"En programación")))),
"Error")</f>
        <v>En programación</v>
      </c>
      <c r="BZ950" s="14" t="str">
        <f t="shared" si="42"/>
        <v/>
      </c>
      <c r="CA950" s="95">
        <f>IF(BY950="En programación Frcst.",VLOOKUP(AX950,Meses!$A$1:$H$14,3+HLOOKUP(Cronograma!AV950,Meses!$D$1:$G$2,2,FALSE),FALSE),
IF(BY950="En programación",BA950,""))</f>
        <v>0</v>
      </c>
      <c r="CB950" s="95" t="str">
        <f t="shared" si="43"/>
        <v>1900/1</v>
      </c>
      <c r="CC950" s="91">
        <f>IFERROR(
(VLOOKUP(MONTH(CA950),Meses!$B$3:$C$14,2,FALSE)-DAY(CA950))/VLOOKUP(MONTH(CA950),Meses!$B$3:$C$14,2,FALSE)*CD950,
"")</f>
        <v>73872</v>
      </c>
      <c r="CD950" s="92">
        <f t="shared" si="44"/>
        <v>73872</v>
      </c>
    </row>
    <row r="951" spans="1:82" ht="94.2" thickBot="1" x14ac:dyDescent="0.6">
      <c r="A951" s="19" t="s">
        <v>2357</v>
      </c>
      <c r="B951" s="19" t="s">
        <v>2360</v>
      </c>
      <c r="C951" s="19" t="s">
        <v>2361</v>
      </c>
      <c r="D951" s="41" t="s">
        <v>2072</v>
      </c>
      <c r="E951" s="21">
        <v>45187</v>
      </c>
      <c r="F951" s="21">
        <v>45208</v>
      </c>
      <c r="G951" s="22"/>
      <c r="H951" s="22"/>
      <c r="I951" s="22"/>
      <c r="J951" s="22"/>
      <c r="K951" s="22">
        <v>0</v>
      </c>
      <c r="L951" s="50"/>
      <c r="M951" s="22"/>
      <c r="N951" s="22"/>
      <c r="O951" s="19" t="s">
        <v>54</v>
      </c>
      <c r="P951" s="19" t="s">
        <v>54</v>
      </c>
      <c r="Q951" s="49" t="s">
        <v>55</v>
      </c>
      <c r="R951" s="49">
        <v>38685</v>
      </c>
      <c r="S951" s="25" t="s">
        <v>145</v>
      </c>
      <c r="T951" s="25" t="s">
        <v>145</v>
      </c>
      <c r="U951" s="51" t="e">
        <v>#NAME?</v>
      </c>
      <c r="V951" s="22"/>
      <c r="W951" s="22" t="s">
        <v>4513</v>
      </c>
      <c r="X951" s="23">
        <v>45187</v>
      </c>
      <c r="Y951" s="23">
        <v>45194</v>
      </c>
      <c r="Z951" s="23">
        <v>45187</v>
      </c>
      <c r="AA951" s="23">
        <v>45187</v>
      </c>
      <c r="AB951" s="27">
        <v>0</v>
      </c>
      <c r="AC951" s="27">
        <v>0</v>
      </c>
      <c r="AD951" s="27">
        <v>0</v>
      </c>
      <c r="AE951" s="27">
        <v>0</v>
      </c>
      <c r="AF951" s="25" t="s">
        <v>58</v>
      </c>
      <c r="AG951" s="25" t="s">
        <v>58</v>
      </c>
      <c r="AH951" s="27">
        <v>0</v>
      </c>
      <c r="AI951" s="37">
        <v>-45187</v>
      </c>
      <c r="AJ951" s="37">
        <v>0</v>
      </c>
      <c r="AK951" s="37">
        <v>0</v>
      </c>
      <c r="AL951" s="25" t="s">
        <v>15</v>
      </c>
      <c r="AM951" s="27">
        <v>0</v>
      </c>
      <c r="AN951" s="27" t="s">
        <v>4513</v>
      </c>
      <c r="AO951" s="27"/>
      <c r="AP951" s="25" t="s">
        <v>399</v>
      </c>
      <c r="AQ951" s="25" t="s">
        <v>399</v>
      </c>
      <c r="AR951" s="25" t="s">
        <v>389</v>
      </c>
      <c r="AS951" s="25" t="s">
        <v>55</v>
      </c>
      <c r="AT951" s="25" t="s">
        <v>2073</v>
      </c>
      <c r="AU951" s="25" t="s">
        <v>62</v>
      </c>
      <c r="AV951" s="25" t="s">
        <v>660</v>
      </c>
      <c r="AW951" s="25" t="s">
        <v>1556</v>
      </c>
      <c r="AX951" s="25" t="s">
        <v>1557</v>
      </c>
      <c r="AY951" s="25" t="s">
        <v>55</v>
      </c>
      <c r="AZ951" s="25" t="s">
        <v>3830</v>
      </c>
      <c r="BA951" s="27">
        <v>0</v>
      </c>
      <c r="BB951" s="27"/>
      <c r="BC951" s="27"/>
      <c r="BD951" s="25" t="s">
        <v>1557</v>
      </c>
      <c r="BE951" s="25" t="s">
        <v>354</v>
      </c>
      <c r="BF951" s="25" t="s">
        <v>1745</v>
      </c>
      <c r="BG951" s="25" t="s">
        <v>55</v>
      </c>
      <c r="BH951" s="25" t="s">
        <v>4513</v>
      </c>
      <c r="BI951" s="27" t="s">
        <v>4513</v>
      </c>
      <c r="BJ951" s="27"/>
      <c r="BK951" s="27"/>
      <c r="BL951" s="37" t="s">
        <v>4513</v>
      </c>
      <c r="BM951" s="36" t="s">
        <v>4513</v>
      </c>
      <c r="BN951" s="27" t="s">
        <v>4513</v>
      </c>
      <c r="BO951" s="27"/>
      <c r="BP951" s="27"/>
      <c r="BQ951" s="25" t="s">
        <v>64</v>
      </c>
      <c r="BR951" s="27"/>
      <c r="BS951" s="27"/>
      <c r="BT951" s="27"/>
      <c r="BU951" s="37">
        <v>135</v>
      </c>
      <c r="BV951" s="25" t="s">
        <v>4697</v>
      </c>
      <c r="BW951" s="25" t="s">
        <v>3858</v>
      </c>
      <c r="BX951" s="27"/>
      <c r="BY951" s="95" t="str">
        <f>IFERROR(
IF(OR(AZ951="anulado",AZ951="stand by"),CONCATENATE(AZ951,": ",AT951),
IF(OR(YEAR(BA951)=2022,YEAR(BA951)=2023),CONCATENATE("Se activó en ",YEAR(BA951)),
IF(AND(OR(AZ951="En proceso",AZ951="facturando"),AND(AV951="-",BA951="")),"Por revisar",
IF(BA951="",IF(AV951="NUEVAS",CONCATENATE("Estado: ",AZ951,", ",AV951),
IF(AX951=Meses!$A$3,"Por revisar",
IF(AT951="","Sin registro","En programación Frcst."))),"En programación")))),
"Error")</f>
        <v>En programación</v>
      </c>
      <c r="BZ951" s="14" t="str">
        <f t="shared" si="42"/>
        <v/>
      </c>
      <c r="CA951" s="95">
        <f>IF(BY951="En programación Frcst.",VLOOKUP(AX951,Meses!$A$1:$H$14,3+HLOOKUP(Cronograma!AV951,Meses!$D$1:$G$2,2,FALSE),FALSE),
IF(BY951="En programación",BA951,""))</f>
        <v>0</v>
      </c>
      <c r="CB951" s="95" t="str">
        <f t="shared" si="43"/>
        <v>1900/1</v>
      </c>
      <c r="CC951" s="91">
        <f>IFERROR(
(VLOOKUP(MONTH(CA951),Meses!$B$3:$C$14,2,FALSE)-DAY(CA951))/VLOOKUP(MONTH(CA951),Meses!$B$3:$C$14,2,FALSE)*CD951,
"")</f>
        <v>38685</v>
      </c>
      <c r="CD951" s="92">
        <f t="shared" si="44"/>
        <v>38685</v>
      </c>
    </row>
    <row r="952" spans="1:82" ht="78.599999999999994" thickBot="1" x14ac:dyDescent="0.6">
      <c r="A952" s="25" t="s">
        <v>2362</v>
      </c>
      <c r="B952" s="25" t="s">
        <v>2363</v>
      </c>
      <c r="C952" s="25" t="s">
        <v>2364</v>
      </c>
      <c r="D952" s="29" t="s">
        <v>144</v>
      </c>
      <c r="E952" s="26">
        <v>45187</v>
      </c>
      <c r="F952" s="26">
        <v>45210</v>
      </c>
      <c r="G952" s="27"/>
      <c r="H952" s="27"/>
      <c r="I952" s="22"/>
      <c r="J952" s="22"/>
      <c r="K952" s="22">
        <v>0</v>
      </c>
      <c r="L952" s="50"/>
      <c r="M952" s="22"/>
      <c r="N952" s="22"/>
      <c r="O952" s="49" t="s">
        <v>2365</v>
      </c>
      <c r="P952" s="19" t="s">
        <v>54</v>
      </c>
      <c r="Q952" s="49" t="s">
        <v>55</v>
      </c>
      <c r="R952" s="49">
        <v>15353</v>
      </c>
      <c r="S952" s="25" t="s">
        <v>145</v>
      </c>
      <c r="T952" s="25" t="s">
        <v>145</v>
      </c>
      <c r="U952" s="51" t="e">
        <v>#NAME?</v>
      </c>
      <c r="V952" s="22"/>
      <c r="W952" s="22" t="s">
        <v>4513</v>
      </c>
      <c r="X952" s="23">
        <v>45187</v>
      </c>
      <c r="Y952" s="23">
        <v>45194</v>
      </c>
      <c r="Z952" s="23">
        <v>45187</v>
      </c>
      <c r="AA952" s="23">
        <v>45187</v>
      </c>
      <c r="AB952" s="22">
        <v>0</v>
      </c>
      <c r="AC952" s="22">
        <v>0</v>
      </c>
      <c r="AD952" s="22">
        <v>0</v>
      </c>
      <c r="AE952" s="22">
        <v>0</v>
      </c>
      <c r="AF952" s="19" t="s">
        <v>58</v>
      </c>
      <c r="AG952" s="19" t="s">
        <v>58</v>
      </c>
      <c r="AH952" s="22">
        <v>0</v>
      </c>
      <c r="AI952" s="37">
        <v>-45187</v>
      </c>
      <c r="AJ952" s="37">
        <v>0</v>
      </c>
      <c r="AK952" s="37">
        <v>0</v>
      </c>
      <c r="AL952" s="19" t="s">
        <v>15</v>
      </c>
      <c r="AM952" s="22">
        <v>0</v>
      </c>
      <c r="AN952" s="22" t="s">
        <v>4513</v>
      </c>
      <c r="AO952" s="22"/>
      <c r="AP952" s="19" t="s">
        <v>399</v>
      </c>
      <c r="AQ952" s="19" t="s">
        <v>399</v>
      </c>
      <c r="AR952" s="19" t="s">
        <v>94</v>
      </c>
      <c r="AS952" s="19" t="s">
        <v>55</v>
      </c>
      <c r="AT952" s="19" t="s">
        <v>146</v>
      </c>
      <c r="AU952" s="19" t="s">
        <v>179</v>
      </c>
      <c r="AV952" s="19" t="s">
        <v>63</v>
      </c>
      <c r="AW952" s="19" t="s">
        <v>63</v>
      </c>
      <c r="AX952" s="19" t="s">
        <v>63</v>
      </c>
      <c r="AY952" s="19" t="s">
        <v>64</v>
      </c>
      <c r="AZ952" s="19" t="s">
        <v>3825</v>
      </c>
      <c r="BA952" s="22">
        <v>0</v>
      </c>
      <c r="BB952" s="22"/>
      <c r="BC952" s="22"/>
      <c r="BD952" s="19" t="s">
        <v>653</v>
      </c>
      <c r="BE952" s="19" t="s">
        <v>660</v>
      </c>
      <c r="BF952" s="19" t="s">
        <v>1165</v>
      </c>
      <c r="BG952" s="19" t="s">
        <v>55</v>
      </c>
      <c r="BH952" s="19" t="s">
        <v>4513</v>
      </c>
      <c r="BI952" s="22" t="s">
        <v>4513</v>
      </c>
      <c r="BJ952" s="22"/>
      <c r="BK952" s="22"/>
      <c r="BL952" s="37" t="s">
        <v>4513</v>
      </c>
      <c r="BM952" s="32" t="s">
        <v>4513</v>
      </c>
      <c r="BN952" s="22"/>
      <c r="BO952" s="22"/>
      <c r="BP952" s="22"/>
      <c r="BQ952" s="19" t="s">
        <v>64</v>
      </c>
      <c r="BR952" s="22"/>
      <c r="BS952" s="22"/>
      <c r="BT952" s="22"/>
      <c r="BU952" s="37">
        <v>135</v>
      </c>
      <c r="BV952" s="19"/>
      <c r="BW952" s="19" t="s">
        <v>3823</v>
      </c>
      <c r="BX952" s="22"/>
      <c r="BY952" s="95" t="str">
        <f>IFERROR(
IF(OR(AZ952="anulado",AZ952="stand by"),CONCATENATE(AZ952,": ",AT952),
IF(OR(YEAR(BA952)=2022,YEAR(BA952)=2023),CONCATENATE("Se activó en ",YEAR(BA952)),
IF(AND(OR(AZ952="En proceso",AZ952="facturando"),AND(AV952="-",BA952="")),"Por revisar",
IF(BA952="",IF(AV952="NUEVAS",CONCATENATE("Estado: ",AZ952,", ",AV952),
IF(AX952=Meses!$A$3,"Por revisar",
IF(AT952="","Sin registro","En programación Frcst."))),"En programación")))),
"Error")</f>
        <v>stand by: Devolver Sales</v>
      </c>
      <c r="BZ952" s="14" t="str">
        <f t="shared" si="42"/>
        <v/>
      </c>
      <c r="CA952" s="95" t="str">
        <f>IF(BY952="En programación Frcst.",VLOOKUP(AX952,Meses!$A$1:$H$14,3+HLOOKUP(Cronograma!AV952,Meses!$D$1:$G$2,2,FALSE),FALSE),
IF(BY952="En programación",BA952,""))</f>
        <v/>
      </c>
      <c r="CB952" s="95" t="str">
        <f t="shared" si="43"/>
        <v/>
      </c>
      <c r="CC952" s="91" t="str">
        <f>IFERROR(
(VLOOKUP(MONTH(CA952),Meses!$B$3:$C$14,2,FALSE)-DAY(CA952))/VLOOKUP(MONTH(CA952),Meses!$B$3:$C$14,2,FALSE)*CD952,
"")</f>
        <v/>
      </c>
      <c r="CD952" s="92">
        <f t="shared" si="44"/>
        <v>15353</v>
      </c>
    </row>
    <row r="953" spans="1:82" ht="63" thickBot="1" x14ac:dyDescent="0.6">
      <c r="A953" s="19" t="s">
        <v>2366</v>
      </c>
      <c r="B953" s="19" t="s">
        <v>2367</v>
      </c>
      <c r="C953" s="19" t="s">
        <v>2368</v>
      </c>
      <c r="D953" s="19" t="s">
        <v>53</v>
      </c>
      <c r="E953" s="21">
        <v>45187</v>
      </c>
      <c r="F953" s="21">
        <v>45210</v>
      </c>
      <c r="G953" s="21">
        <v>45210</v>
      </c>
      <c r="H953" s="21">
        <v>45222</v>
      </c>
      <c r="I953" s="21">
        <v>45306</v>
      </c>
      <c r="J953" s="21">
        <v>45306</v>
      </c>
      <c r="K953" s="119" t="s">
        <v>4615</v>
      </c>
      <c r="L953" s="49">
        <v>2024010560</v>
      </c>
      <c r="M953" s="21">
        <v>45295</v>
      </c>
      <c r="N953" s="21">
        <v>45309</v>
      </c>
      <c r="O953" s="19" t="s">
        <v>54</v>
      </c>
      <c r="P953" s="19" t="s">
        <v>54</v>
      </c>
      <c r="Q953" s="49" t="s">
        <v>55</v>
      </c>
      <c r="R953" s="49">
        <v>17947</v>
      </c>
      <c r="S953" s="25" t="s">
        <v>145</v>
      </c>
      <c r="T953" s="25" t="s">
        <v>145</v>
      </c>
      <c r="U953" s="19" t="e">
        <v>#NAME?</v>
      </c>
      <c r="V953" s="22"/>
      <c r="W953" s="22" t="s">
        <v>4513</v>
      </c>
      <c r="X953" s="23">
        <v>45187</v>
      </c>
      <c r="Y953" s="23">
        <v>45194</v>
      </c>
      <c r="Z953" s="23">
        <v>45187</v>
      </c>
      <c r="AA953" s="23">
        <v>45187</v>
      </c>
      <c r="AB953" s="27">
        <v>0</v>
      </c>
      <c r="AC953" s="27">
        <v>0</v>
      </c>
      <c r="AD953" s="27">
        <v>0</v>
      </c>
      <c r="AE953" s="27">
        <v>0</v>
      </c>
      <c r="AF953" s="25" t="s">
        <v>58</v>
      </c>
      <c r="AG953" s="25" t="s">
        <v>58</v>
      </c>
      <c r="AH953" s="27">
        <v>0</v>
      </c>
      <c r="AI953" s="37">
        <v>119</v>
      </c>
      <c r="AJ953" s="37">
        <v>12</v>
      </c>
      <c r="AK953" s="37">
        <v>84</v>
      </c>
      <c r="AL953" s="25" t="s">
        <v>15</v>
      </c>
      <c r="AM953" s="25" t="s">
        <v>4616</v>
      </c>
      <c r="AN953" s="37">
        <v>15</v>
      </c>
      <c r="AO953" s="27"/>
      <c r="AP953" s="25" t="s">
        <v>82</v>
      </c>
      <c r="AQ953" s="25" t="s">
        <v>82</v>
      </c>
      <c r="AR953" s="25" t="s">
        <v>237</v>
      </c>
      <c r="AS953" s="25" t="s">
        <v>55</v>
      </c>
      <c r="AT953" s="25" t="s">
        <v>61</v>
      </c>
      <c r="AU953" s="25" t="s">
        <v>62</v>
      </c>
      <c r="AV953" s="25" t="s">
        <v>651</v>
      </c>
      <c r="AW953" s="25" t="s">
        <v>652</v>
      </c>
      <c r="AX953" s="25" t="s">
        <v>653</v>
      </c>
      <c r="AY953" s="25" t="s">
        <v>55</v>
      </c>
      <c r="AZ953" s="25" t="s">
        <v>3822</v>
      </c>
      <c r="BA953" s="23">
        <v>45309</v>
      </c>
      <c r="BB953" s="37">
        <v>1</v>
      </c>
      <c r="BC953" s="37">
        <v>2024</v>
      </c>
      <c r="BD953" s="25" t="s">
        <v>653</v>
      </c>
      <c r="BE953" s="25" t="s">
        <v>679</v>
      </c>
      <c r="BF953" s="25" t="s">
        <v>680</v>
      </c>
      <c r="BG953" s="25" t="s">
        <v>55</v>
      </c>
      <c r="BH953" s="25" t="s">
        <v>4513</v>
      </c>
      <c r="BI953" s="60" t="s">
        <v>4513</v>
      </c>
      <c r="BJ953" s="37" t="e">
        <v>#VALUE!</v>
      </c>
      <c r="BK953" s="56" t="e">
        <v>#VALUE!</v>
      </c>
      <c r="BL953" s="37" t="s">
        <v>4513</v>
      </c>
      <c r="BM953" s="36" t="s">
        <v>4513</v>
      </c>
      <c r="BN953" s="27" t="s">
        <v>4513</v>
      </c>
      <c r="BO953" s="25" t="s">
        <v>3883</v>
      </c>
      <c r="BP953" s="54" t="s">
        <v>3910</v>
      </c>
      <c r="BQ953" s="25" t="s">
        <v>64</v>
      </c>
      <c r="BR953" s="27"/>
      <c r="BS953" s="25" t="e">
        <v>#N/A</v>
      </c>
      <c r="BT953" s="37">
        <v>119</v>
      </c>
      <c r="BU953" s="27">
        <v>135</v>
      </c>
      <c r="BV953" s="25"/>
      <c r="BW953" s="25" t="s">
        <v>3823</v>
      </c>
      <c r="BX953" s="37">
        <v>2024</v>
      </c>
      <c r="BY953" s="95" t="str">
        <f>IFERROR(
IF(OR(AZ953="anulado",AZ953="stand by"),CONCATENATE(AZ953,": ",AT953),
IF(OR(YEAR(BA953)=2022,YEAR(BA953)=2023),CONCATENATE("Se activó en ",YEAR(BA953)),
IF(AND(OR(AZ953="En proceso",AZ953="facturando"),AND(AV953="-",BA953="")),"Por revisar",
IF(BA953="",IF(AV953="NUEVAS",CONCATENATE("Estado: ",AZ953,", ",AV953),
IF(AX953=Meses!$A$3,"Por revisar",
IF(AT953="","Sin registro","En programación Frcst."))),"En programación")))),
"Error")</f>
        <v>En programación</v>
      </c>
      <c r="BZ953" s="14" t="str">
        <f t="shared" si="42"/>
        <v/>
      </c>
      <c r="CA953" s="95">
        <f>IF(BY953="En programación Frcst.",VLOOKUP(AX953,Meses!$A$1:$H$14,3+HLOOKUP(Cronograma!AV953,Meses!$D$1:$G$2,2,FALSE),FALSE),
IF(BY953="En programación",BA953,""))</f>
        <v>45309</v>
      </c>
      <c r="CB953" s="95" t="str">
        <f t="shared" si="43"/>
        <v>2024/1</v>
      </c>
      <c r="CC953" s="91">
        <f>IFERROR(
(VLOOKUP(MONTH(CA953),Meses!$B$3:$C$14,2,FALSE)-DAY(CA953))/VLOOKUP(MONTH(CA953),Meses!$B$3:$C$14,2,FALSE)*CD953,
"")</f>
        <v>7526.1612903225805</v>
      </c>
      <c r="CD953" s="92">
        <f t="shared" si="44"/>
        <v>17947</v>
      </c>
    </row>
    <row r="954" spans="1:82" ht="31.8" thickBot="1" x14ac:dyDescent="0.6">
      <c r="A954" s="25" t="s">
        <v>2369</v>
      </c>
      <c r="B954" s="25" t="s">
        <v>2370</v>
      </c>
      <c r="C954" s="25" t="s">
        <v>2369</v>
      </c>
      <c r="D954" s="25" t="s">
        <v>936</v>
      </c>
      <c r="E954" s="26">
        <v>45135</v>
      </c>
      <c r="F954" s="26">
        <v>45188</v>
      </c>
      <c r="G954" s="26">
        <v>45259</v>
      </c>
      <c r="H954" s="26">
        <v>45261</v>
      </c>
      <c r="I954" s="22"/>
      <c r="J954" s="22"/>
      <c r="K954" s="22">
        <v>0</v>
      </c>
      <c r="L954" s="50"/>
      <c r="M954" s="22"/>
      <c r="N954" s="22"/>
      <c r="O954" s="19" t="s">
        <v>54</v>
      </c>
      <c r="P954" s="19" t="s">
        <v>54</v>
      </c>
      <c r="Q954" s="49" t="s">
        <v>55</v>
      </c>
      <c r="R954" s="49">
        <v>4500</v>
      </c>
      <c r="S954" s="25" t="s">
        <v>145</v>
      </c>
      <c r="T954" s="25" t="s">
        <v>145</v>
      </c>
      <c r="U954" s="19" t="e">
        <v>#NAME?</v>
      </c>
      <c r="V954" s="22"/>
      <c r="W954" s="22" t="s">
        <v>4513</v>
      </c>
      <c r="X954" s="23">
        <v>45135</v>
      </c>
      <c r="Y954" s="23">
        <v>45142</v>
      </c>
      <c r="Z954" s="23">
        <v>45135</v>
      </c>
      <c r="AA954" s="23">
        <v>45135</v>
      </c>
      <c r="AB954" s="22">
        <v>0</v>
      </c>
      <c r="AC954" s="22">
        <v>0</v>
      </c>
      <c r="AD954" s="50">
        <v>0</v>
      </c>
      <c r="AE954" s="22">
        <v>0</v>
      </c>
      <c r="AF954" s="19" t="s">
        <v>58</v>
      </c>
      <c r="AG954" s="19" t="s">
        <v>58</v>
      </c>
      <c r="AH954" s="50">
        <v>0</v>
      </c>
      <c r="AI954" s="37">
        <v>-45135</v>
      </c>
      <c r="AJ954" s="37">
        <v>2</v>
      </c>
      <c r="AK954" s="37">
        <v>-45261</v>
      </c>
      <c r="AL954" s="19" t="s">
        <v>15</v>
      </c>
      <c r="AM954" s="22">
        <v>0</v>
      </c>
      <c r="AN954" s="22" t="s">
        <v>4513</v>
      </c>
      <c r="AO954" s="22"/>
      <c r="AP954" s="19" t="s">
        <v>82</v>
      </c>
      <c r="AQ954" s="19" t="s">
        <v>82</v>
      </c>
      <c r="AR954" s="19" t="s">
        <v>60</v>
      </c>
      <c r="AS954" s="19" t="s">
        <v>55</v>
      </c>
      <c r="AT954" s="19" t="s">
        <v>937</v>
      </c>
      <c r="AU954" s="19" t="s">
        <v>62</v>
      </c>
      <c r="AV954" s="19" t="s">
        <v>679</v>
      </c>
      <c r="AW954" s="19" t="s">
        <v>3130</v>
      </c>
      <c r="AX954" s="19" t="s">
        <v>1557</v>
      </c>
      <c r="AY954" s="19" t="s">
        <v>55</v>
      </c>
      <c r="AZ954" s="19" t="s">
        <v>3830</v>
      </c>
      <c r="BA954" s="22">
        <v>0</v>
      </c>
      <c r="BB954" s="22"/>
      <c r="BC954" s="22"/>
      <c r="BD954" s="19" t="s">
        <v>2205</v>
      </c>
      <c r="BE954" s="19" t="s">
        <v>651</v>
      </c>
      <c r="BF954" s="19" t="s">
        <v>3065</v>
      </c>
      <c r="BG954" s="19" t="s">
        <v>55</v>
      </c>
      <c r="BH954" s="19" t="s">
        <v>4513</v>
      </c>
      <c r="BI954" s="22" t="s">
        <v>4513</v>
      </c>
      <c r="BJ954" s="22"/>
      <c r="BK954" s="22"/>
      <c r="BL954" s="37" t="s">
        <v>4513</v>
      </c>
      <c r="BM954" s="32" t="s">
        <v>4513</v>
      </c>
      <c r="BN954" s="57" t="s">
        <v>4513</v>
      </c>
      <c r="BO954" s="19" t="s">
        <v>3883</v>
      </c>
      <c r="BP954" s="22"/>
      <c r="BQ954" s="19" t="s">
        <v>64</v>
      </c>
      <c r="BR954" s="22"/>
      <c r="BS954" s="22"/>
      <c r="BT954" s="22"/>
      <c r="BU954" s="37">
        <v>187</v>
      </c>
      <c r="BV954" s="19" t="s">
        <v>4696</v>
      </c>
      <c r="BW954" s="19" t="s">
        <v>3869</v>
      </c>
      <c r="BX954" s="22"/>
      <c r="BY954" s="95" t="str">
        <f>IFERROR(
IF(OR(AZ954="anulado",AZ954="stand by"),CONCATENATE(AZ954,": ",AT954),
IF(OR(YEAR(BA954)=2022,YEAR(BA954)=2023),CONCATENATE("Se activó en ",YEAR(BA954)),
IF(AND(OR(AZ954="En proceso",AZ954="facturando"),AND(AV954="-",BA954="")),"Por revisar",
IF(BA954="",IF(AV954="NUEVAS",CONCATENATE("Estado: ",AZ954,", ",AV954),
IF(AX954=Meses!$A$3,"Por revisar",
IF(AT954="","Sin registro","En programación Frcst."))),"En programación")))),
"Error")</f>
        <v>En programación</v>
      </c>
      <c r="BZ954" s="14" t="str">
        <f t="shared" si="42"/>
        <v/>
      </c>
      <c r="CA954" s="95">
        <f>IF(BY954="En programación Frcst.",VLOOKUP(AX954,Meses!$A$1:$H$14,3+HLOOKUP(Cronograma!AV954,Meses!$D$1:$G$2,2,FALSE),FALSE),
IF(BY954="En programación",BA954,""))</f>
        <v>0</v>
      </c>
      <c r="CB954" s="95" t="str">
        <f t="shared" si="43"/>
        <v>1900/1</v>
      </c>
      <c r="CC954" s="91">
        <f>IFERROR(
(VLOOKUP(MONTH(CA954),Meses!$B$3:$C$14,2,FALSE)-DAY(CA954))/VLOOKUP(MONTH(CA954),Meses!$B$3:$C$14,2,FALSE)*CD954,
"")</f>
        <v>4500</v>
      </c>
      <c r="CD954" s="92">
        <f t="shared" si="44"/>
        <v>4500</v>
      </c>
    </row>
    <row r="955" spans="1:82" ht="47.4" thickBot="1" x14ac:dyDescent="0.6">
      <c r="A955" s="19" t="s">
        <v>2371</v>
      </c>
      <c r="B955" s="19" t="s">
        <v>2372</v>
      </c>
      <c r="C955" s="19" t="s">
        <v>2373</v>
      </c>
      <c r="D955" s="19" t="s">
        <v>53</v>
      </c>
      <c r="E955" s="21">
        <v>45189</v>
      </c>
      <c r="F955" s="21">
        <v>45189.404687499999</v>
      </c>
      <c r="G955" s="21">
        <v>45195</v>
      </c>
      <c r="H955" s="21">
        <v>45204</v>
      </c>
      <c r="I955" s="21">
        <v>45306</v>
      </c>
      <c r="J955" s="21">
        <v>45306</v>
      </c>
      <c r="K955" s="119" t="s">
        <v>4615</v>
      </c>
      <c r="L955" s="49">
        <v>2023124407</v>
      </c>
      <c r="M955" s="21">
        <v>45289</v>
      </c>
      <c r="N955" s="21">
        <v>45302</v>
      </c>
      <c r="O955" s="19" t="s">
        <v>54</v>
      </c>
      <c r="P955" s="19" t="s">
        <v>54</v>
      </c>
      <c r="Q955" s="49" t="s">
        <v>55</v>
      </c>
      <c r="R955" s="49">
        <v>1576</v>
      </c>
      <c r="S955" s="25" t="s">
        <v>145</v>
      </c>
      <c r="T955" s="25" t="s">
        <v>145</v>
      </c>
      <c r="U955" s="19" t="e">
        <v>#NAME?</v>
      </c>
      <c r="V955" s="22"/>
      <c r="W955" s="22" t="s">
        <v>4513</v>
      </c>
      <c r="X955" s="23">
        <v>45189</v>
      </c>
      <c r="Y955" s="23">
        <v>45196</v>
      </c>
      <c r="Z955" s="23">
        <v>45189</v>
      </c>
      <c r="AA955" s="23">
        <v>45189</v>
      </c>
      <c r="AB955" s="22">
        <v>0</v>
      </c>
      <c r="AC955" s="22">
        <v>0</v>
      </c>
      <c r="AD955" s="50">
        <v>0</v>
      </c>
      <c r="AE955" s="22">
        <v>0</v>
      </c>
      <c r="AF955" s="19" t="s">
        <v>58</v>
      </c>
      <c r="AG955" s="19" t="s">
        <v>58</v>
      </c>
      <c r="AH955" s="50">
        <v>0</v>
      </c>
      <c r="AI955" s="37">
        <v>117</v>
      </c>
      <c r="AJ955" s="37">
        <v>9</v>
      </c>
      <c r="AK955" s="37">
        <v>102</v>
      </c>
      <c r="AL955" s="19" t="s">
        <v>15</v>
      </c>
      <c r="AM955" s="19" t="s">
        <v>4616</v>
      </c>
      <c r="AN955" s="37">
        <v>15</v>
      </c>
      <c r="AO955" s="22"/>
      <c r="AP955" s="19" t="s">
        <v>82</v>
      </c>
      <c r="AQ955" s="19" t="s">
        <v>82</v>
      </c>
      <c r="AR955" s="19" t="s">
        <v>60</v>
      </c>
      <c r="AS955" s="19" t="s">
        <v>55</v>
      </c>
      <c r="AT955" s="19" t="s">
        <v>61</v>
      </c>
      <c r="AU955" s="19" t="s">
        <v>62</v>
      </c>
      <c r="AV955" s="19" t="s">
        <v>660</v>
      </c>
      <c r="AW955" s="19" t="s">
        <v>661</v>
      </c>
      <c r="AX955" s="19" t="s">
        <v>653</v>
      </c>
      <c r="AY955" s="19" t="s">
        <v>55</v>
      </c>
      <c r="AZ955" s="19" t="s">
        <v>3822</v>
      </c>
      <c r="BA955" s="23">
        <v>45302</v>
      </c>
      <c r="BB955" s="37">
        <v>1</v>
      </c>
      <c r="BC955" s="37">
        <v>2024</v>
      </c>
      <c r="BD955" s="19" t="s">
        <v>653</v>
      </c>
      <c r="BE955" s="19" t="s">
        <v>354</v>
      </c>
      <c r="BF955" s="19" t="s">
        <v>1165</v>
      </c>
      <c r="BG955" s="19" t="s">
        <v>55</v>
      </c>
      <c r="BH955" s="19" t="s">
        <v>4513</v>
      </c>
      <c r="BI955" s="60" t="s">
        <v>4513</v>
      </c>
      <c r="BJ955" s="37" t="e">
        <v>#VALUE!</v>
      </c>
      <c r="BK955" s="56" t="e">
        <v>#VALUE!</v>
      </c>
      <c r="BL955" s="37" t="s">
        <v>4513</v>
      </c>
      <c r="BM955" s="32" t="s">
        <v>4513</v>
      </c>
      <c r="BN955" s="57" t="s">
        <v>4513</v>
      </c>
      <c r="BO955" s="19" t="s">
        <v>3851</v>
      </c>
      <c r="BP955" s="22"/>
      <c r="BQ955" s="19" t="s">
        <v>64</v>
      </c>
      <c r="BR955" s="22"/>
      <c r="BS955" s="19" t="s">
        <v>3824</v>
      </c>
      <c r="BT955" s="37">
        <v>117</v>
      </c>
      <c r="BU955" s="22">
        <v>133</v>
      </c>
      <c r="BV955" s="19"/>
      <c r="BW955" s="19" t="s">
        <v>3823</v>
      </c>
      <c r="BX955" s="37">
        <v>2024</v>
      </c>
      <c r="BY955" s="95" t="str">
        <f>IFERROR(
IF(OR(AZ955="anulado",AZ955="stand by"),CONCATENATE(AZ955,": ",AT955),
IF(OR(YEAR(BA955)=2022,YEAR(BA955)=2023),CONCATENATE("Se activó en ",YEAR(BA955)),
IF(AND(OR(AZ955="En proceso",AZ955="facturando"),AND(AV955="-",BA955="")),"Por revisar",
IF(BA955="",IF(AV955="NUEVAS",CONCATENATE("Estado: ",AZ955,", ",AV955),
IF(AX955=Meses!$A$3,"Por revisar",
IF(AT955="","Sin registro","En programación Frcst."))),"En programación")))),
"Error")</f>
        <v>En programación</v>
      </c>
      <c r="BZ955" s="14" t="str">
        <f t="shared" si="42"/>
        <v/>
      </c>
      <c r="CA955" s="95">
        <f>IF(BY955="En programación Frcst.",VLOOKUP(AX955,Meses!$A$1:$H$14,3+HLOOKUP(Cronograma!AV955,Meses!$D$1:$G$2,2,FALSE),FALSE),
IF(BY955="En programación",BA955,""))</f>
        <v>45302</v>
      </c>
      <c r="CB955" s="95" t="str">
        <f t="shared" si="43"/>
        <v>2024/1</v>
      </c>
      <c r="CC955" s="91">
        <f>IFERROR(
(VLOOKUP(MONTH(CA955),Meses!$B$3:$C$14,2,FALSE)-DAY(CA955))/VLOOKUP(MONTH(CA955),Meses!$B$3:$C$14,2,FALSE)*CD955,
"")</f>
        <v>1016.7741935483871</v>
      </c>
      <c r="CD955" s="92">
        <f t="shared" si="44"/>
        <v>1576</v>
      </c>
    </row>
    <row r="956" spans="1:82" ht="47.4" thickBot="1" x14ac:dyDescent="0.6">
      <c r="A956" s="25" t="s">
        <v>2371</v>
      </c>
      <c r="B956" s="25" t="s">
        <v>2374</v>
      </c>
      <c r="C956" s="25" t="s">
        <v>2375</v>
      </c>
      <c r="D956" s="25" t="s">
        <v>936</v>
      </c>
      <c r="E956" s="26">
        <v>45189</v>
      </c>
      <c r="F956" s="26">
        <v>45189.404687499999</v>
      </c>
      <c r="G956" s="26">
        <v>45195</v>
      </c>
      <c r="H956" s="26">
        <v>45205</v>
      </c>
      <c r="I956" s="22"/>
      <c r="J956" s="22"/>
      <c r="K956" s="22">
        <v>0</v>
      </c>
      <c r="L956" s="50"/>
      <c r="M956" s="22"/>
      <c r="N956" s="22"/>
      <c r="O956" s="19" t="s">
        <v>54</v>
      </c>
      <c r="P956" s="19" t="s">
        <v>54</v>
      </c>
      <c r="Q956" s="49" t="s">
        <v>55</v>
      </c>
      <c r="R956" s="49">
        <v>6244</v>
      </c>
      <c r="S956" s="25" t="s">
        <v>145</v>
      </c>
      <c r="T956" s="25" t="s">
        <v>145</v>
      </c>
      <c r="U956" s="19" t="e">
        <v>#NAME?</v>
      </c>
      <c r="V956" s="22"/>
      <c r="W956" s="22" t="s">
        <v>4513</v>
      </c>
      <c r="X956" s="23">
        <v>45189</v>
      </c>
      <c r="Y956" s="23">
        <v>45196</v>
      </c>
      <c r="Z956" s="23">
        <v>45189</v>
      </c>
      <c r="AA956" s="23">
        <v>45189</v>
      </c>
      <c r="AB956" s="22">
        <v>0</v>
      </c>
      <c r="AC956" s="22">
        <v>0</v>
      </c>
      <c r="AD956" s="50">
        <v>0</v>
      </c>
      <c r="AE956" s="22">
        <v>0</v>
      </c>
      <c r="AF956" s="19" t="s">
        <v>58</v>
      </c>
      <c r="AG956" s="19" t="s">
        <v>58</v>
      </c>
      <c r="AH956" s="50">
        <v>0</v>
      </c>
      <c r="AI956" s="37">
        <v>-45189</v>
      </c>
      <c r="AJ956" s="37">
        <v>10</v>
      </c>
      <c r="AK956" s="37">
        <v>-45205</v>
      </c>
      <c r="AL956" s="19" t="s">
        <v>15</v>
      </c>
      <c r="AM956" s="22">
        <v>0</v>
      </c>
      <c r="AN956" s="22" t="s">
        <v>4513</v>
      </c>
      <c r="AO956" s="22"/>
      <c r="AP956" s="19" t="s">
        <v>82</v>
      </c>
      <c r="AQ956" s="19" t="s">
        <v>82</v>
      </c>
      <c r="AR956" s="19" t="s">
        <v>60</v>
      </c>
      <c r="AS956" s="19" t="s">
        <v>55</v>
      </c>
      <c r="AT956" s="19" t="s">
        <v>937</v>
      </c>
      <c r="AU956" s="19" t="s">
        <v>62</v>
      </c>
      <c r="AV956" s="19" t="s">
        <v>679</v>
      </c>
      <c r="AW956" s="19" t="s">
        <v>3130</v>
      </c>
      <c r="AX956" s="19" t="s">
        <v>1557</v>
      </c>
      <c r="AY956" s="19" t="s">
        <v>55</v>
      </c>
      <c r="AZ956" s="19" t="s">
        <v>3830</v>
      </c>
      <c r="BA956" s="22">
        <v>0</v>
      </c>
      <c r="BB956" s="22"/>
      <c r="BC956" s="22"/>
      <c r="BD956" s="19" t="s">
        <v>2205</v>
      </c>
      <c r="BE956" s="19" t="s">
        <v>651</v>
      </c>
      <c r="BF956" s="19" t="s">
        <v>3065</v>
      </c>
      <c r="BG956" s="19" t="s">
        <v>55</v>
      </c>
      <c r="BH956" s="19" t="s">
        <v>4513</v>
      </c>
      <c r="BI956" s="22" t="s">
        <v>4513</v>
      </c>
      <c r="BJ956" s="22"/>
      <c r="BK956" s="22"/>
      <c r="BL956" s="37" t="s">
        <v>4513</v>
      </c>
      <c r="BM956" s="32" t="s">
        <v>4513</v>
      </c>
      <c r="BN956" s="57" t="s">
        <v>4513</v>
      </c>
      <c r="BO956" s="19" t="s">
        <v>3883</v>
      </c>
      <c r="BP956" s="22"/>
      <c r="BQ956" s="19" t="s">
        <v>64</v>
      </c>
      <c r="BR956" s="22"/>
      <c r="BS956" s="19" t="s">
        <v>3824</v>
      </c>
      <c r="BT956" s="37" t="e">
        <v>#VALUE!</v>
      </c>
      <c r="BU956" s="37">
        <v>133</v>
      </c>
      <c r="BV956" s="19" t="s">
        <v>4695</v>
      </c>
      <c r="BW956" s="19" t="s">
        <v>3869</v>
      </c>
      <c r="BX956" s="22"/>
      <c r="BY956" s="95" t="str">
        <f>IFERROR(
IF(OR(AZ956="anulado",AZ956="stand by"),CONCATENATE(AZ956,": ",AT956),
IF(OR(YEAR(BA956)=2022,YEAR(BA956)=2023),CONCATENATE("Se activó en ",YEAR(BA956)),
IF(AND(OR(AZ956="En proceso",AZ956="facturando"),AND(AV956="-",BA956="")),"Por revisar",
IF(BA956="",IF(AV956="NUEVAS",CONCATENATE("Estado: ",AZ956,", ",AV956),
IF(AX956=Meses!$A$3,"Por revisar",
IF(AT956="","Sin registro","En programación Frcst."))),"En programación")))),
"Error")</f>
        <v>En programación</v>
      </c>
      <c r="BZ956" s="14" t="str">
        <f t="shared" si="42"/>
        <v/>
      </c>
      <c r="CA956" s="95">
        <f>IF(BY956="En programación Frcst.",VLOOKUP(AX956,Meses!$A$1:$H$14,3+HLOOKUP(Cronograma!AV956,Meses!$D$1:$G$2,2,FALSE),FALSE),
IF(BY956="En programación",BA956,""))</f>
        <v>0</v>
      </c>
      <c r="CB956" s="95" t="str">
        <f t="shared" si="43"/>
        <v>1900/1</v>
      </c>
      <c r="CC956" s="91">
        <f>IFERROR(
(VLOOKUP(MONTH(CA956),Meses!$B$3:$C$14,2,FALSE)-DAY(CA956))/VLOOKUP(MONTH(CA956),Meses!$B$3:$C$14,2,FALSE)*CD956,
"")</f>
        <v>6244</v>
      </c>
      <c r="CD956" s="92">
        <f t="shared" si="44"/>
        <v>6244</v>
      </c>
    </row>
    <row r="957" spans="1:82" ht="47.4" thickBot="1" x14ac:dyDescent="0.6">
      <c r="A957" s="19" t="s">
        <v>2371</v>
      </c>
      <c r="B957" s="19" t="s">
        <v>2376</v>
      </c>
      <c r="C957" s="19" t="s">
        <v>2377</v>
      </c>
      <c r="D957" s="19" t="s">
        <v>53</v>
      </c>
      <c r="E957" s="21">
        <v>45189</v>
      </c>
      <c r="F957" s="21">
        <v>45189.404687499999</v>
      </c>
      <c r="G957" s="21">
        <v>45195</v>
      </c>
      <c r="H957" s="21">
        <v>45206</v>
      </c>
      <c r="I957" s="21">
        <v>45306</v>
      </c>
      <c r="J957" s="21">
        <v>45306</v>
      </c>
      <c r="K957" s="119" t="s">
        <v>4615</v>
      </c>
      <c r="L957" s="49">
        <v>2023124303</v>
      </c>
      <c r="M957" s="21">
        <v>45289</v>
      </c>
      <c r="N957" s="21">
        <v>45302</v>
      </c>
      <c r="O957" s="19" t="s">
        <v>54</v>
      </c>
      <c r="P957" s="19" t="s">
        <v>54</v>
      </c>
      <c r="Q957" s="49" t="s">
        <v>55</v>
      </c>
      <c r="R957" s="49">
        <v>916</v>
      </c>
      <c r="S957" s="25" t="s">
        <v>145</v>
      </c>
      <c r="T957" s="25" t="s">
        <v>145</v>
      </c>
      <c r="U957" s="19" t="e">
        <v>#NAME?</v>
      </c>
      <c r="V957" s="22"/>
      <c r="W957" s="22" t="s">
        <v>4513</v>
      </c>
      <c r="X957" s="23">
        <v>45189</v>
      </c>
      <c r="Y957" s="23">
        <v>45196</v>
      </c>
      <c r="Z957" s="23">
        <v>45189</v>
      </c>
      <c r="AA957" s="23">
        <v>45189</v>
      </c>
      <c r="AB957" s="22">
        <v>0</v>
      </c>
      <c r="AC957" s="22">
        <v>0</v>
      </c>
      <c r="AD957" s="50">
        <v>0</v>
      </c>
      <c r="AE957" s="22">
        <v>0</v>
      </c>
      <c r="AF957" s="19" t="s">
        <v>58</v>
      </c>
      <c r="AG957" s="19" t="s">
        <v>58</v>
      </c>
      <c r="AH957" s="50">
        <v>0</v>
      </c>
      <c r="AI957" s="37">
        <v>117</v>
      </c>
      <c r="AJ957" s="37">
        <v>11</v>
      </c>
      <c r="AK957" s="37">
        <v>100</v>
      </c>
      <c r="AL957" s="19" t="s">
        <v>15</v>
      </c>
      <c r="AM957" s="19" t="s">
        <v>4616</v>
      </c>
      <c r="AN957" s="37">
        <v>15</v>
      </c>
      <c r="AO957" s="22"/>
      <c r="AP957" s="19" t="s">
        <v>82</v>
      </c>
      <c r="AQ957" s="19" t="s">
        <v>82</v>
      </c>
      <c r="AR957" s="19" t="s">
        <v>60</v>
      </c>
      <c r="AS957" s="19" t="s">
        <v>55</v>
      </c>
      <c r="AT957" s="19" t="s">
        <v>61</v>
      </c>
      <c r="AU957" s="19" t="s">
        <v>62</v>
      </c>
      <c r="AV957" s="19" t="s">
        <v>660</v>
      </c>
      <c r="AW957" s="19" t="s">
        <v>661</v>
      </c>
      <c r="AX957" s="19" t="s">
        <v>653</v>
      </c>
      <c r="AY957" s="19" t="s">
        <v>55</v>
      </c>
      <c r="AZ957" s="19" t="s">
        <v>3822</v>
      </c>
      <c r="BA957" s="23">
        <v>45302</v>
      </c>
      <c r="BB957" s="37">
        <v>1</v>
      </c>
      <c r="BC957" s="37">
        <v>2024</v>
      </c>
      <c r="BD957" s="19" t="s">
        <v>653</v>
      </c>
      <c r="BE957" s="19" t="s">
        <v>354</v>
      </c>
      <c r="BF957" s="19" t="s">
        <v>1165</v>
      </c>
      <c r="BG957" s="19" t="s">
        <v>55</v>
      </c>
      <c r="BH957" s="19" t="s">
        <v>4513</v>
      </c>
      <c r="BI957" s="60" t="s">
        <v>4513</v>
      </c>
      <c r="BJ957" s="37" t="e">
        <v>#VALUE!</v>
      </c>
      <c r="BK957" s="56" t="e">
        <v>#VALUE!</v>
      </c>
      <c r="BL957" s="37" t="s">
        <v>4513</v>
      </c>
      <c r="BM957" s="32" t="s">
        <v>4513</v>
      </c>
      <c r="BN957" s="22" t="s">
        <v>4513</v>
      </c>
      <c r="BO957" s="19" t="s">
        <v>3906</v>
      </c>
      <c r="BP957" s="22"/>
      <c r="BQ957" s="19" t="s">
        <v>64</v>
      </c>
      <c r="BR957" s="22"/>
      <c r="BS957" s="19" t="s">
        <v>3824</v>
      </c>
      <c r="BT957" s="37">
        <v>117</v>
      </c>
      <c r="BU957" s="22">
        <v>133</v>
      </c>
      <c r="BV957" s="19"/>
      <c r="BW957" s="19" t="s">
        <v>3823</v>
      </c>
      <c r="BX957" s="37">
        <v>2024</v>
      </c>
      <c r="BY957" s="95" t="str">
        <f>IFERROR(
IF(OR(AZ957="anulado",AZ957="stand by"),CONCATENATE(AZ957,": ",AT957),
IF(OR(YEAR(BA957)=2022,YEAR(BA957)=2023),CONCATENATE("Se activó en ",YEAR(BA957)),
IF(AND(OR(AZ957="En proceso",AZ957="facturando"),AND(AV957="-",BA957="")),"Por revisar",
IF(BA957="",IF(AV957="NUEVAS",CONCATENATE("Estado: ",AZ957,", ",AV957),
IF(AX957=Meses!$A$3,"Por revisar",
IF(AT957="","Sin registro","En programación Frcst."))),"En programación")))),
"Error")</f>
        <v>En programación</v>
      </c>
      <c r="BZ957" s="14" t="str">
        <f t="shared" si="42"/>
        <v/>
      </c>
      <c r="CA957" s="95">
        <f>IF(BY957="En programación Frcst.",VLOOKUP(AX957,Meses!$A$1:$H$14,3+HLOOKUP(Cronograma!AV957,Meses!$D$1:$G$2,2,FALSE),FALSE),
IF(BY957="En programación",BA957,""))</f>
        <v>45302</v>
      </c>
      <c r="CB957" s="95" t="str">
        <f t="shared" si="43"/>
        <v>2024/1</v>
      </c>
      <c r="CC957" s="91">
        <f>IFERROR(
(VLOOKUP(MONTH(CA957),Meses!$B$3:$C$14,2,FALSE)-DAY(CA957))/VLOOKUP(MONTH(CA957),Meses!$B$3:$C$14,2,FALSE)*CD957,
"")</f>
        <v>590.9677419354839</v>
      </c>
      <c r="CD957" s="92">
        <f t="shared" si="44"/>
        <v>916</v>
      </c>
    </row>
    <row r="958" spans="1:82" ht="94.2" thickBot="1" x14ac:dyDescent="0.6">
      <c r="A958" s="25" t="s">
        <v>2378</v>
      </c>
      <c r="B958" s="25" t="s">
        <v>2379</v>
      </c>
      <c r="C958" s="25" t="s">
        <v>2380</v>
      </c>
      <c r="D958" s="25" t="s">
        <v>650</v>
      </c>
      <c r="E958" s="26">
        <v>45189</v>
      </c>
      <c r="F958" s="26">
        <v>45198</v>
      </c>
      <c r="G958" s="26">
        <v>45198</v>
      </c>
      <c r="H958" s="26">
        <v>45204</v>
      </c>
      <c r="I958" s="22"/>
      <c r="J958" s="22"/>
      <c r="K958" s="22">
        <v>0</v>
      </c>
      <c r="L958" s="49">
        <v>2024010823</v>
      </c>
      <c r="M958" s="21">
        <v>45296</v>
      </c>
      <c r="N958" s="21">
        <v>45309</v>
      </c>
      <c r="O958" s="49" t="s">
        <v>54</v>
      </c>
      <c r="P958" s="19" t="s">
        <v>54</v>
      </c>
      <c r="Q958" s="49" t="s">
        <v>55</v>
      </c>
      <c r="R958" s="49">
        <v>400</v>
      </c>
      <c r="S958" s="25" t="s">
        <v>145</v>
      </c>
      <c r="T958" s="25" t="s">
        <v>145</v>
      </c>
      <c r="U958" s="19" t="e">
        <v>#NAME?</v>
      </c>
      <c r="V958" s="22"/>
      <c r="W958" s="22" t="s">
        <v>4513</v>
      </c>
      <c r="X958" s="23">
        <v>45189</v>
      </c>
      <c r="Y958" s="23">
        <v>45196</v>
      </c>
      <c r="Z958" s="23">
        <v>45189</v>
      </c>
      <c r="AA958" s="23">
        <v>45189</v>
      </c>
      <c r="AB958" s="22">
        <v>0</v>
      </c>
      <c r="AC958" s="22">
        <v>0</v>
      </c>
      <c r="AD958" s="50">
        <v>0</v>
      </c>
      <c r="AE958" s="22">
        <v>0</v>
      </c>
      <c r="AF958" s="19" t="s">
        <v>58</v>
      </c>
      <c r="AG958" s="19" t="s">
        <v>58</v>
      </c>
      <c r="AH958" s="50">
        <v>0</v>
      </c>
      <c r="AI958" s="37">
        <v>-45189</v>
      </c>
      <c r="AJ958" s="37">
        <v>6</v>
      </c>
      <c r="AK958" s="37">
        <v>-45204</v>
      </c>
      <c r="AL958" s="19" t="s">
        <v>15</v>
      </c>
      <c r="AM958" s="22">
        <v>0</v>
      </c>
      <c r="AN958" s="22" t="s">
        <v>4513</v>
      </c>
      <c r="AO958" s="22"/>
      <c r="AP958" s="19" t="s">
        <v>399</v>
      </c>
      <c r="AQ958" s="19" t="s">
        <v>399</v>
      </c>
      <c r="AR958" s="19" t="s">
        <v>60</v>
      </c>
      <c r="AS958" s="19" t="s">
        <v>55</v>
      </c>
      <c r="AT958" s="19" t="s">
        <v>4583</v>
      </c>
      <c r="AU958" s="19" t="s">
        <v>62</v>
      </c>
      <c r="AV958" s="19" t="s">
        <v>651</v>
      </c>
      <c r="AW958" s="19" t="s">
        <v>652</v>
      </c>
      <c r="AX958" s="19" t="s">
        <v>653</v>
      </c>
      <c r="AY958" s="19" t="s">
        <v>55</v>
      </c>
      <c r="AZ958" s="19" t="s">
        <v>3822</v>
      </c>
      <c r="BA958" s="23">
        <v>45309</v>
      </c>
      <c r="BB958" s="37">
        <v>1</v>
      </c>
      <c r="BC958" s="37">
        <v>2024</v>
      </c>
      <c r="BD958" s="19" t="s">
        <v>653</v>
      </c>
      <c r="BE958" s="19" t="s">
        <v>679</v>
      </c>
      <c r="BF958" s="19" t="s">
        <v>680</v>
      </c>
      <c r="BG958" s="19" t="s">
        <v>55</v>
      </c>
      <c r="BH958" s="19" t="s">
        <v>4513</v>
      </c>
      <c r="BI958" s="22" t="s">
        <v>4513</v>
      </c>
      <c r="BJ958" s="37" t="e">
        <v>#VALUE!</v>
      </c>
      <c r="BK958" s="56" t="e">
        <v>#VALUE!</v>
      </c>
      <c r="BL958" s="37" t="s">
        <v>4513</v>
      </c>
      <c r="BM958" s="32" t="s">
        <v>4513</v>
      </c>
      <c r="BN958" s="57" t="s">
        <v>4513</v>
      </c>
      <c r="BO958" s="19" t="s">
        <v>3851</v>
      </c>
      <c r="BP958" s="19" t="s">
        <v>3911</v>
      </c>
      <c r="BQ958" s="19" t="s">
        <v>64</v>
      </c>
      <c r="BR958" s="22"/>
      <c r="BS958" s="22"/>
      <c r="BT958" s="22"/>
      <c r="BU958" s="37">
        <v>133</v>
      </c>
      <c r="BV958" s="19" t="s">
        <v>4695</v>
      </c>
      <c r="BW958" s="19" t="s">
        <v>3869</v>
      </c>
      <c r="BX958" s="22"/>
      <c r="BY958" s="95" t="str">
        <f>IFERROR(
IF(OR(AZ958="anulado",AZ958="stand by"),CONCATENATE(AZ958,": ",AT958),
IF(OR(YEAR(BA958)=2022,YEAR(BA958)=2023),CONCATENATE("Se activó en ",YEAR(BA958)),
IF(AND(OR(AZ958="En proceso",AZ958="facturando"),AND(AV958="-",BA958="")),"Por revisar",
IF(BA958="",IF(AV958="NUEVAS",CONCATENATE("Estado: ",AZ958,", ",AV958),
IF(AX958=Meses!$A$3,"Por revisar",
IF(AT958="","Sin registro","En programación Frcst."))),"En programación")))),
"Error")</f>
        <v>En programación</v>
      </c>
      <c r="BZ958" s="14" t="str">
        <f t="shared" si="42"/>
        <v/>
      </c>
      <c r="CA958" s="95">
        <f>IF(BY958="En programación Frcst.",VLOOKUP(AX958,Meses!$A$1:$H$14,3+HLOOKUP(Cronograma!AV958,Meses!$D$1:$G$2,2,FALSE),FALSE),
IF(BY958="En programación",BA958,""))</f>
        <v>45309</v>
      </c>
      <c r="CB958" s="95" t="str">
        <f t="shared" si="43"/>
        <v>2024/1</v>
      </c>
      <c r="CC958" s="91">
        <f>IFERROR(
(VLOOKUP(MONTH(CA958),Meses!$B$3:$C$14,2,FALSE)-DAY(CA958))/VLOOKUP(MONTH(CA958),Meses!$B$3:$C$14,2,FALSE)*CD958,
"")</f>
        <v>167.74193548387098</v>
      </c>
      <c r="CD958" s="92">
        <f t="shared" si="44"/>
        <v>400</v>
      </c>
    </row>
    <row r="959" spans="1:82" ht="78.599999999999994" thickBot="1" x14ac:dyDescent="0.6">
      <c r="A959" s="19" t="s">
        <v>2378</v>
      </c>
      <c r="B959" s="19" t="s">
        <v>2382</v>
      </c>
      <c r="C959" s="19" t="s">
        <v>2383</v>
      </c>
      <c r="D959" s="19" t="s">
        <v>53</v>
      </c>
      <c r="E959" s="21">
        <v>45189</v>
      </c>
      <c r="F959" s="21">
        <v>45198</v>
      </c>
      <c r="G959" s="21">
        <v>45198</v>
      </c>
      <c r="H959" s="21">
        <v>45204</v>
      </c>
      <c r="I959" s="21">
        <v>45311</v>
      </c>
      <c r="J959" s="21">
        <v>45311</v>
      </c>
      <c r="K959" s="119" t="s">
        <v>4615</v>
      </c>
      <c r="L959" s="49">
        <v>2024010827</v>
      </c>
      <c r="M959" s="21">
        <v>45296</v>
      </c>
      <c r="N959" s="21">
        <v>45309</v>
      </c>
      <c r="O959" s="49" t="s">
        <v>54</v>
      </c>
      <c r="P959" s="19" t="s">
        <v>54</v>
      </c>
      <c r="Q959" s="49" t="s">
        <v>55</v>
      </c>
      <c r="R959" s="49">
        <v>5237</v>
      </c>
      <c r="S959" s="25" t="s">
        <v>145</v>
      </c>
      <c r="T959" s="25" t="s">
        <v>145</v>
      </c>
      <c r="U959" s="19" t="e">
        <v>#NAME?</v>
      </c>
      <c r="V959" s="22"/>
      <c r="W959" s="22" t="s">
        <v>4513</v>
      </c>
      <c r="X959" s="23">
        <v>45189</v>
      </c>
      <c r="Y959" s="23">
        <v>45196</v>
      </c>
      <c r="Z959" s="23">
        <v>45189</v>
      </c>
      <c r="AA959" s="23">
        <v>45189</v>
      </c>
      <c r="AB959" s="22">
        <v>0</v>
      </c>
      <c r="AC959" s="22">
        <v>0</v>
      </c>
      <c r="AD959" s="50">
        <v>0</v>
      </c>
      <c r="AE959" s="22">
        <v>0</v>
      </c>
      <c r="AF959" s="19" t="s">
        <v>58</v>
      </c>
      <c r="AG959" s="19" t="s">
        <v>58</v>
      </c>
      <c r="AH959" s="50">
        <v>0</v>
      </c>
      <c r="AI959" s="37">
        <v>122</v>
      </c>
      <c r="AJ959" s="37">
        <v>6</v>
      </c>
      <c r="AK959" s="37">
        <v>107</v>
      </c>
      <c r="AL959" s="19" t="s">
        <v>15</v>
      </c>
      <c r="AM959" s="19" t="s">
        <v>4616</v>
      </c>
      <c r="AN959" s="37">
        <v>20</v>
      </c>
      <c r="AO959" s="22"/>
      <c r="AP959" s="19" t="s">
        <v>399</v>
      </c>
      <c r="AQ959" s="19" t="s">
        <v>399</v>
      </c>
      <c r="AR959" s="19" t="s">
        <v>60</v>
      </c>
      <c r="AS959" s="19" t="s">
        <v>55</v>
      </c>
      <c r="AT959" s="19" t="s">
        <v>61</v>
      </c>
      <c r="AU959" s="19" t="s">
        <v>62</v>
      </c>
      <c r="AV959" s="19" t="s">
        <v>651</v>
      </c>
      <c r="AW959" s="19" t="s">
        <v>652</v>
      </c>
      <c r="AX959" s="19" t="s">
        <v>653</v>
      </c>
      <c r="AY959" s="19" t="s">
        <v>55</v>
      </c>
      <c r="AZ959" s="19" t="s">
        <v>3822</v>
      </c>
      <c r="BA959" s="23">
        <v>45296</v>
      </c>
      <c r="BB959" s="37">
        <v>1</v>
      </c>
      <c r="BC959" s="37">
        <v>2024</v>
      </c>
      <c r="BD959" s="19" t="s">
        <v>653</v>
      </c>
      <c r="BE959" s="19" t="s">
        <v>651</v>
      </c>
      <c r="BF959" s="19" t="s">
        <v>652</v>
      </c>
      <c r="BG959" s="19" t="s">
        <v>55</v>
      </c>
      <c r="BH959" s="19" t="s">
        <v>4513</v>
      </c>
      <c r="BI959" s="60" t="s">
        <v>4513</v>
      </c>
      <c r="BJ959" s="37" t="e">
        <v>#VALUE!</v>
      </c>
      <c r="BK959" s="56" t="e">
        <v>#VALUE!</v>
      </c>
      <c r="BL959" s="37" t="s">
        <v>4513</v>
      </c>
      <c r="BM959" s="32" t="s">
        <v>4513</v>
      </c>
      <c r="BN959" s="57" t="s">
        <v>4513</v>
      </c>
      <c r="BO959" s="19" t="s">
        <v>3851</v>
      </c>
      <c r="BP959" s="19" t="s">
        <v>3911</v>
      </c>
      <c r="BQ959" s="19" t="s">
        <v>64</v>
      </c>
      <c r="BR959" s="22"/>
      <c r="BS959" s="22"/>
      <c r="BT959" s="37">
        <v>122</v>
      </c>
      <c r="BU959" s="37">
        <v>133</v>
      </c>
      <c r="BV959" s="19"/>
      <c r="BW959" s="19" t="s">
        <v>3823</v>
      </c>
      <c r="BX959" s="22"/>
      <c r="BY959" s="95" t="str">
        <f>IFERROR(
IF(OR(AZ959="anulado",AZ959="stand by"),CONCATENATE(AZ959,": ",AT959),
IF(OR(YEAR(BA959)=2022,YEAR(BA959)=2023),CONCATENATE("Se activó en ",YEAR(BA959)),
IF(AND(OR(AZ959="En proceso",AZ959="facturando"),AND(AV959="-",BA959="")),"Por revisar",
IF(BA959="",IF(AV959="NUEVAS",CONCATENATE("Estado: ",AZ959,", ",AV959),
IF(AX959=Meses!$A$3,"Por revisar",
IF(AT959="","Sin registro","En programación Frcst."))),"En programación")))),
"Error")</f>
        <v>En programación</v>
      </c>
      <c r="BZ959" s="14" t="str">
        <f t="shared" si="42"/>
        <v/>
      </c>
      <c r="CA959" s="95">
        <f>IF(BY959="En programación Frcst.",VLOOKUP(AX959,Meses!$A$1:$H$14,3+HLOOKUP(Cronograma!AV959,Meses!$D$1:$G$2,2,FALSE),FALSE),
IF(BY959="En programación",BA959,""))</f>
        <v>45296</v>
      </c>
      <c r="CB959" s="95" t="str">
        <f t="shared" si="43"/>
        <v>2024/1</v>
      </c>
      <c r="CC959" s="91">
        <f>IFERROR(
(VLOOKUP(MONTH(CA959),Meses!$B$3:$C$14,2,FALSE)-DAY(CA959))/VLOOKUP(MONTH(CA959),Meses!$B$3:$C$14,2,FALSE)*CD959,
"")</f>
        <v>4392.3225806451619</v>
      </c>
      <c r="CD959" s="92">
        <f t="shared" si="44"/>
        <v>5237</v>
      </c>
    </row>
    <row r="960" spans="1:82" ht="78.599999999999994" thickBot="1" x14ac:dyDescent="0.6">
      <c r="A960" s="25" t="s">
        <v>2378</v>
      </c>
      <c r="B960" s="25" t="s">
        <v>2384</v>
      </c>
      <c r="C960" s="25" t="s">
        <v>2385</v>
      </c>
      <c r="D960" s="25" t="s">
        <v>650</v>
      </c>
      <c r="E960" s="26">
        <v>45189</v>
      </c>
      <c r="F960" s="26">
        <v>45198</v>
      </c>
      <c r="G960" s="26">
        <v>45198</v>
      </c>
      <c r="H960" s="26">
        <v>45204</v>
      </c>
      <c r="I960" s="22"/>
      <c r="J960" s="22"/>
      <c r="K960" s="22">
        <v>0</v>
      </c>
      <c r="L960" s="49">
        <v>2024010828</v>
      </c>
      <c r="M960" s="21">
        <v>45296</v>
      </c>
      <c r="N960" s="21">
        <v>45309</v>
      </c>
      <c r="O960" s="49" t="s">
        <v>54</v>
      </c>
      <c r="P960" s="19" t="s">
        <v>54</v>
      </c>
      <c r="Q960" s="49" t="s">
        <v>55</v>
      </c>
      <c r="R960" s="49">
        <v>1129</v>
      </c>
      <c r="S960" s="25" t="s">
        <v>145</v>
      </c>
      <c r="T960" s="25" t="s">
        <v>145</v>
      </c>
      <c r="U960" s="19" t="e">
        <v>#NAME?</v>
      </c>
      <c r="V960" s="22"/>
      <c r="W960" s="22" t="s">
        <v>4513</v>
      </c>
      <c r="X960" s="23">
        <v>45189</v>
      </c>
      <c r="Y960" s="23">
        <v>45196</v>
      </c>
      <c r="Z960" s="23">
        <v>45189</v>
      </c>
      <c r="AA960" s="23">
        <v>45189</v>
      </c>
      <c r="AB960" s="22">
        <v>0</v>
      </c>
      <c r="AC960" s="22">
        <v>0</v>
      </c>
      <c r="AD960" s="50">
        <v>0</v>
      </c>
      <c r="AE960" s="22">
        <v>0</v>
      </c>
      <c r="AF960" s="19" t="s">
        <v>58</v>
      </c>
      <c r="AG960" s="19" t="s">
        <v>58</v>
      </c>
      <c r="AH960" s="50">
        <v>0</v>
      </c>
      <c r="AI960" s="37">
        <v>-45189</v>
      </c>
      <c r="AJ960" s="37">
        <v>6</v>
      </c>
      <c r="AK960" s="37">
        <v>-45204</v>
      </c>
      <c r="AL960" s="19" t="s">
        <v>15</v>
      </c>
      <c r="AM960" s="22">
        <v>0</v>
      </c>
      <c r="AN960" s="22" t="s">
        <v>4513</v>
      </c>
      <c r="AO960" s="22"/>
      <c r="AP960" s="19" t="s">
        <v>399</v>
      </c>
      <c r="AQ960" s="19" t="s">
        <v>399</v>
      </c>
      <c r="AR960" s="19" t="s">
        <v>60</v>
      </c>
      <c r="AS960" s="19" t="s">
        <v>55</v>
      </c>
      <c r="AT960" s="19" t="s">
        <v>4583</v>
      </c>
      <c r="AU960" s="19" t="s">
        <v>62</v>
      </c>
      <c r="AV960" s="19" t="s">
        <v>651</v>
      </c>
      <c r="AW960" s="19" t="s">
        <v>652</v>
      </c>
      <c r="AX960" s="19" t="s">
        <v>653</v>
      </c>
      <c r="AY960" s="19" t="s">
        <v>55</v>
      </c>
      <c r="AZ960" s="19" t="s">
        <v>3822</v>
      </c>
      <c r="BA960" s="23">
        <v>45309</v>
      </c>
      <c r="BB960" s="37">
        <v>1</v>
      </c>
      <c r="BC960" s="37">
        <v>2024</v>
      </c>
      <c r="BD960" s="19" t="s">
        <v>653</v>
      </c>
      <c r="BE960" s="19" t="s">
        <v>651</v>
      </c>
      <c r="BF960" s="19" t="s">
        <v>652</v>
      </c>
      <c r="BG960" s="19" t="s">
        <v>55</v>
      </c>
      <c r="BH960" s="19" t="s">
        <v>4513</v>
      </c>
      <c r="BI960" s="60" t="s">
        <v>4513</v>
      </c>
      <c r="BJ960" s="37" t="e">
        <v>#VALUE!</v>
      </c>
      <c r="BK960" s="56" t="e">
        <v>#VALUE!</v>
      </c>
      <c r="BL960" s="37" t="s">
        <v>4513</v>
      </c>
      <c r="BM960" s="32" t="s">
        <v>4513</v>
      </c>
      <c r="BN960" s="57" t="s">
        <v>4513</v>
      </c>
      <c r="BO960" s="19" t="s">
        <v>3851</v>
      </c>
      <c r="BP960" s="19" t="s">
        <v>3911</v>
      </c>
      <c r="BQ960" s="19" t="s">
        <v>64</v>
      </c>
      <c r="BR960" s="22"/>
      <c r="BS960" s="22"/>
      <c r="BT960" s="22"/>
      <c r="BU960" s="37">
        <v>133</v>
      </c>
      <c r="BV960" s="19" t="s">
        <v>4695</v>
      </c>
      <c r="BW960" s="19" t="s">
        <v>3869</v>
      </c>
      <c r="BX960" s="22"/>
      <c r="BY960" s="95" t="str">
        <f>IFERROR(
IF(OR(AZ960="anulado",AZ960="stand by"),CONCATENATE(AZ960,": ",AT960),
IF(OR(YEAR(BA960)=2022,YEAR(BA960)=2023),CONCATENATE("Se activó en ",YEAR(BA960)),
IF(AND(OR(AZ960="En proceso",AZ960="facturando"),AND(AV960="-",BA960="")),"Por revisar",
IF(BA960="",IF(AV960="NUEVAS",CONCATENATE("Estado: ",AZ960,", ",AV960),
IF(AX960=Meses!$A$3,"Por revisar",
IF(AT960="","Sin registro","En programación Frcst."))),"En programación")))),
"Error")</f>
        <v>En programación</v>
      </c>
      <c r="BZ960" s="14" t="str">
        <f t="shared" si="42"/>
        <v/>
      </c>
      <c r="CA960" s="95">
        <f>IF(BY960="En programación Frcst.",VLOOKUP(AX960,Meses!$A$1:$H$14,3+HLOOKUP(Cronograma!AV960,Meses!$D$1:$G$2,2,FALSE),FALSE),
IF(BY960="En programación",BA960,""))</f>
        <v>45309</v>
      </c>
      <c r="CB960" s="95" t="str">
        <f t="shared" si="43"/>
        <v>2024/1</v>
      </c>
      <c r="CC960" s="91">
        <f>IFERROR(
(VLOOKUP(MONTH(CA960),Meses!$B$3:$C$14,2,FALSE)-DAY(CA960))/VLOOKUP(MONTH(CA960),Meses!$B$3:$C$14,2,FALSE)*CD960,
"")</f>
        <v>473.45161290322585</v>
      </c>
      <c r="CD960" s="92">
        <f t="shared" si="44"/>
        <v>1129</v>
      </c>
    </row>
    <row r="961" spans="1:82" ht="78.599999999999994" thickBot="1" x14ac:dyDescent="0.6">
      <c r="A961" s="19" t="s">
        <v>2378</v>
      </c>
      <c r="B961" s="19" t="s">
        <v>2386</v>
      </c>
      <c r="C961" s="19" t="s">
        <v>2387</v>
      </c>
      <c r="D961" s="19" t="s">
        <v>936</v>
      </c>
      <c r="E961" s="21">
        <v>45189</v>
      </c>
      <c r="F961" s="21">
        <v>45198</v>
      </c>
      <c r="G961" s="21">
        <v>45198</v>
      </c>
      <c r="H961" s="21">
        <v>45204</v>
      </c>
      <c r="I961" s="22"/>
      <c r="J961" s="22"/>
      <c r="K961" s="22">
        <v>0</v>
      </c>
      <c r="L961" s="50"/>
      <c r="M961" s="22"/>
      <c r="N961" s="50"/>
      <c r="O961" s="49" t="s">
        <v>54</v>
      </c>
      <c r="P961" s="19" t="s">
        <v>54</v>
      </c>
      <c r="Q961" s="49" t="s">
        <v>55</v>
      </c>
      <c r="R961" s="49">
        <v>84600</v>
      </c>
      <c r="S961" s="25" t="s">
        <v>145</v>
      </c>
      <c r="T961" s="25" t="s">
        <v>145</v>
      </c>
      <c r="U961" s="19" t="e">
        <v>#NAME?</v>
      </c>
      <c r="V961" s="22"/>
      <c r="W961" s="22" t="s">
        <v>4513</v>
      </c>
      <c r="X961" s="23">
        <v>45189</v>
      </c>
      <c r="Y961" s="23">
        <v>45196</v>
      </c>
      <c r="Z961" s="23">
        <v>45189</v>
      </c>
      <c r="AA961" s="23">
        <v>45189</v>
      </c>
      <c r="AB961" s="22">
        <v>0</v>
      </c>
      <c r="AC961" s="22">
        <v>0</v>
      </c>
      <c r="AD961" s="50">
        <v>0</v>
      </c>
      <c r="AE961" s="22">
        <v>0</v>
      </c>
      <c r="AF961" s="19" t="s">
        <v>58</v>
      </c>
      <c r="AG961" s="19" t="s">
        <v>58</v>
      </c>
      <c r="AH961" s="50">
        <v>0</v>
      </c>
      <c r="AI961" s="37">
        <v>-45189</v>
      </c>
      <c r="AJ961" s="37">
        <v>6</v>
      </c>
      <c r="AK961" s="37">
        <v>-45204</v>
      </c>
      <c r="AL961" s="19" t="s">
        <v>15</v>
      </c>
      <c r="AM961" s="22">
        <v>0</v>
      </c>
      <c r="AN961" s="22" t="s">
        <v>4513</v>
      </c>
      <c r="AO961" s="22"/>
      <c r="AP961" s="19" t="s">
        <v>399</v>
      </c>
      <c r="AQ961" s="19" t="s">
        <v>399</v>
      </c>
      <c r="AR961" s="19" t="s">
        <v>160</v>
      </c>
      <c r="AS961" s="19" t="s">
        <v>55</v>
      </c>
      <c r="AT961" s="19" t="s">
        <v>937</v>
      </c>
      <c r="AU961" s="19" t="s">
        <v>62</v>
      </c>
      <c r="AV961" s="19" t="s">
        <v>679</v>
      </c>
      <c r="AW961" s="19" t="s">
        <v>3130</v>
      </c>
      <c r="AX961" s="19" t="s">
        <v>1557</v>
      </c>
      <c r="AY961" s="19" t="s">
        <v>55</v>
      </c>
      <c r="AZ961" s="19" t="s">
        <v>3830</v>
      </c>
      <c r="BA961" s="22">
        <v>0</v>
      </c>
      <c r="BB961" s="22"/>
      <c r="BC961" s="22"/>
      <c r="BD961" s="19" t="s">
        <v>2205</v>
      </c>
      <c r="BE961" s="19" t="s">
        <v>651</v>
      </c>
      <c r="BF961" s="19" t="s">
        <v>3065</v>
      </c>
      <c r="BG961" s="19" t="s">
        <v>55</v>
      </c>
      <c r="BH961" s="19" t="s">
        <v>4513</v>
      </c>
      <c r="BI961" s="22" t="s">
        <v>4513</v>
      </c>
      <c r="BJ961" s="22"/>
      <c r="BK961" s="22"/>
      <c r="BL961" s="37" t="s">
        <v>4513</v>
      </c>
      <c r="BM961" s="32" t="s">
        <v>4513</v>
      </c>
      <c r="BN961" s="57" t="s">
        <v>4513</v>
      </c>
      <c r="BO961" s="19" t="s">
        <v>3851</v>
      </c>
      <c r="BP961" s="19" t="s">
        <v>3911</v>
      </c>
      <c r="BQ961" s="19" t="s">
        <v>64</v>
      </c>
      <c r="BR961" s="22"/>
      <c r="BS961" s="22"/>
      <c r="BT961" s="22"/>
      <c r="BU961" s="37">
        <v>133</v>
      </c>
      <c r="BV961" s="19" t="s">
        <v>4695</v>
      </c>
      <c r="BW961" s="19" t="s">
        <v>3869</v>
      </c>
      <c r="BX961" s="22"/>
      <c r="BY961" s="95" t="str">
        <f>IFERROR(
IF(OR(AZ961="anulado",AZ961="stand by"),CONCATENATE(AZ961,": ",AT961),
IF(OR(YEAR(BA961)=2022,YEAR(BA961)=2023),CONCATENATE("Se activó en ",YEAR(BA961)),
IF(AND(OR(AZ961="En proceso",AZ961="facturando"),AND(AV961="-",BA961="")),"Por revisar",
IF(BA961="",IF(AV961="NUEVAS",CONCATENATE("Estado: ",AZ961,", ",AV961),
IF(AX961=Meses!$A$3,"Por revisar",
IF(AT961="","Sin registro","En programación Frcst."))),"En programación")))),
"Error")</f>
        <v>En programación</v>
      </c>
      <c r="BZ961" s="14" t="str">
        <f t="shared" si="42"/>
        <v/>
      </c>
      <c r="CA961" s="95">
        <f>IF(BY961="En programación Frcst.",VLOOKUP(AX961,Meses!$A$1:$H$14,3+HLOOKUP(Cronograma!AV961,Meses!$D$1:$G$2,2,FALSE),FALSE),
IF(BY961="En programación",BA961,""))</f>
        <v>0</v>
      </c>
      <c r="CB961" s="95" t="str">
        <f t="shared" si="43"/>
        <v>1900/1</v>
      </c>
      <c r="CC961" s="91">
        <f>IFERROR(
(VLOOKUP(MONTH(CA961),Meses!$B$3:$C$14,2,FALSE)-DAY(CA961))/VLOOKUP(MONTH(CA961),Meses!$B$3:$C$14,2,FALSE)*CD961,
"")</f>
        <v>84600</v>
      </c>
      <c r="CD961" s="92">
        <f t="shared" si="44"/>
        <v>84600</v>
      </c>
    </row>
    <row r="962" spans="1:82" ht="109.8" thickBot="1" x14ac:dyDescent="0.6">
      <c r="A962" s="25" t="s">
        <v>2378</v>
      </c>
      <c r="B962" s="25" t="s">
        <v>2388</v>
      </c>
      <c r="C962" s="25" t="s">
        <v>2389</v>
      </c>
      <c r="D962" s="25" t="s">
        <v>53</v>
      </c>
      <c r="E962" s="26">
        <v>45189</v>
      </c>
      <c r="F962" s="26">
        <v>45198</v>
      </c>
      <c r="G962" s="26">
        <v>45198</v>
      </c>
      <c r="H962" s="26">
        <v>45204</v>
      </c>
      <c r="I962" s="21">
        <v>45311</v>
      </c>
      <c r="J962" s="21">
        <v>45311</v>
      </c>
      <c r="K962" s="119" t="s">
        <v>4615</v>
      </c>
      <c r="L962" s="49">
        <v>2024010837</v>
      </c>
      <c r="M962" s="21">
        <v>45296</v>
      </c>
      <c r="N962" s="21">
        <v>45309</v>
      </c>
      <c r="O962" s="49" t="s">
        <v>54</v>
      </c>
      <c r="P962" s="19" t="s">
        <v>54</v>
      </c>
      <c r="Q962" s="49" t="s">
        <v>55</v>
      </c>
      <c r="R962" s="49">
        <v>8600</v>
      </c>
      <c r="S962" s="25" t="s">
        <v>145</v>
      </c>
      <c r="T962" s="25" t="s">
        <v>145</v>
      </c>
      <c r="U962" s="19" t="e">
        <v>#NAME?</v>
      </c>
      <c r="V962" s="22"/>
      <c r="W962" s="22" t="s">
        <v>4513</v>
      </c>
      <c r="X962" s="23">
        <v>45189</v>
      </c>
      <c r="Y962" s="23">
        <v>45196</v>
      </c>
      <c r="Z962" s="23">
        <v>45189</v>
      </c>
      <c r="AA962" s="23">
        <v>45189</v>
      </c>
      <c r="AB962" s="22">
        <v>0</v>
      </c>
      <c r="AC962" s="22">
        <v>0</v>
      </c>
      <c r="AD962" s="50">
        <v>0</v>
      </c>
      <c r="AE962" s="22">
        <v>0</v>
      </c>
      <c r="AF962" s="19" t="s">
        <v>58</v>
      </c>
      <c r="AG962" s="19" t="s">
        <v>58</v>
      </c>
      <c r="AH962" s="50">
        <v>0</v>
      </c>
      <c r="AI962" s="37">
        <v>122</v>
      </c>
      <c r="AJ962" s="37">
        <v>6</v>
      </c>
      <c r="AK962" s="37">
        <v>107</v>
      </c>
      <c r="AL962" s="19" t="s">
        <v>15</v>
      </c>
      <c r="AM962" s="19" t="s">
        <v>4616</v>
      </c>
      <c r="AN962" s="37">
        <v>20</v>
      </c>
      <c r="AO962" s="22"/>
      <c r="AP962" s="19" t="s">
        <v>399</v>
      </c>
      <c r="AQ962" s="19" t="s">
        <v>399</v>
      </c>
      <c r="AR962" s="19" t="s">
        <v>94</v>
      </c>
      <c r="AS962" s="19" t="s">
        <v>55</v>
      </c>
      <c r="AT962" s="19" t="s">
        <v>61</v>
      </c>
      <c r="AU962" s="19" t="s">
        <v>62</v>
      </c>
      <c r="AV962" s="19" t="s">
        <v>651</v>
      </c>
      <c r="AW962" s="19" t="s">
        <v>652</v>
      </c>
      <c r="AX962" s="19" t="s">
        <v>653</v>
      </c>
      <c r="AY962" s="19" t="s">
        <v>55</v>
      </c>
      <c r="AZ962" s="19" t="s">
        <v>3822</v>
      </c>
      <c r="BA962" s="23">
        <v>45309</v>
      </c>
      <c r="BB962" s="37">
        <v>1</v>
      </c>
      <c r="BC962" s="37">
        <v>2024</v>
      </c>
      <c r="BD962" s="19" t="s">
        <v>653</v>
      </c>
      <c r="BE962" s="19" t="s">
        <v>679</v>
      </c>
      <c r="BF962" s="19" t="s">
        <v>680</v>
      </c>
      <c r="BG962" s="19" t="s">
        <v>55</v>
      </c>
      <c r="BH962" s="19" t="s">
        <v>4513</v>
      </c>
      <c r="BI962" s="60" t="s">
        <v>4513</v>
      </c>
      <c r="BJ962" s="37" t="e">
        <v>#VALUE!</v>
      </c>
      <c r="BK962" s="56" t="e">
        <v>#VALUE!</v>
      </c>
      <c r="BL962" s="37" t="s">
        <v>4513</v>
      </c>
      <c r="BM962" s="32" t="s">
        <v>4513</v>
      </c>
      <c r="BN962" s="57" t="s">
        <v>4513</v>
      </c>
      <c r="BO962" s="19" t="s">
        <v>3851</v>
      </c>
      <c r="BP962" s="19" t="s">
        <v>3911</v>
      </c>
      <c r="BQ962" s="19" t="s">
        <v>64</v>
      </c>
      <c r="BR962" s="22"/>
      <c r="BS962" s="22"/>
      <c r="BT962" s="37">
        <v>122</v>
      </c>
      <c r="BU962" s="37">
        <v>133</v>
      </c>
      <c r="BV962" s="19"/>
      <c r="BW962" s="19" t="s">
        <v>3823</v>
      </c>
      <c r="BX962" s="22"/>
      <c r="BY962" s="95" t="str">
        <f>IFERROR(
IF(OR(AZ962="anulado",AZ962="stand by"),CONCATENATE(AZ962,": ",AT962),
IF(OR(YEAR(BA962)=2022,YEAR(BA962)=2023),CONCATENATE("Se activó en ",YEAR(BA962)),
IF(AND(OR(AZ962="En proceso",AZ962="facturando"),AND(AV962="-",BA962="")),"Por revisar",
IF(BA962="",IF(AV962="NUEVAS",CONCATENATE("Estado: ",AZ962,", ",AV962),
IF(AX962=Meses!$A$3,"Por revisar",
IF(AT962="","Sin registro","En programación Frcst."))),"En programación")))),
"Error")</f>
        <v>En programación</v>
      </c>
      <c r="BZ962" s="14" t="str">
        <f t="shared" si="42"/>
        <v/>
      </c>
      <c r="CA962" s="95">
        <f>IF(BY962="En programación Frcst.",VLOOKUP(AX962,Meses!$A$1:$H$14,3+HLOOKUP(Cronograma!AV962,Meses!$D$1:$G$2,2,FALSE),FALSE),
IF(BY962="En programación",BA962,""))</f>
        <v>45309</v>
      </c>
      <c r="CB962" s="95" t="str">
        <f t="shared" si="43"/>
        <v>2024/1</v>
      </c>
      <c r="CC962" s="91">
        <f>IFERROR(
(VLOOKUP(MONTH(CA962),Meses!$B$3:$C$14,2,FALSE)-DAY(CA962))/VLOOKUP(MONTH(CA962),Meses!$B$3:$C$14,2,FALSE)*CD962,
"")</f>
        <v>3606.4516129032259</v>
      </c>
      <c r="CD962" s="92">
        <f t="shared" si="44"/>
        <v>8600</v>
      </c>
    </row>
    <row r="963" spans="1:82" ht="94.2" thickBot="1" x14ac:dyDescent="0.6">
      <c r="A963" s="19" t="s">
        <v>2378</v>
      </c>
      <c r="B963" s="19" t="s">
        <v>2390</v>
      </c>
      <c r="C963" s="19" t="s">
        <v>2391</v>
      </c>
      <c r="D963" s="19" t="s">
        <v>936</v>
      </c>
      <c r="E963" s="21">
        <v>45189</v>
      </c>
      <c r="F963" s="21">
        <v>45198</v>
      </c>
      <c r="G963" s="21">
        <v>45198</v>
      </c>
      <c r="H963" s="21">
        <v>45204</v>
      </c>
      <c r="I963" s="22"/>
      <c r="J963" s="22"/>
      <c r="K963" s="22">
        <v>0</v>
      </c>
      <c r="L963" s="50"/>
      <c r="M963" s="22"/>
      <c r="N963" s="22"/>
      <c r="O963" s="49" t="s">
        <v>54</v>
      </c>
      <c r="P963" s="19" t="s">
        <v>54</v>
      </c>
      <c r="Q963" s="49" t="s">
        <v>55</v>
      </c>
      <c r="R963" s="49">
        <v>0</v>
      </c>
      <c r="S963" s="25" t="s">
        <v>145</v>
      </c>
      <c r="T963" s="25" t="s">
        <v>145</v>
      </c>
      <c r="U963" s="19" t="e">
        <v>#NAME?</v>
      </c>
      <c r="V963" s="22"/>
      <c r="W963" s="22" t="s">
        <v>4513</v>
      </c>
      <c r="X963" s="23">
        <v>45189</v>
      </c>
      <c r="Y963" s="23">
        <v>45196</v>
      </c>
      <c r="Z963" s="23">
        <v>45189</v>
      </c>
      <c r="AA963" s="23">
        <v>45189</v>
      </c>
      <c r="AB963" s="22">
        <v>0</v>
      </c>
      <c r="AC963" s="22">
        <v>0</v>
      </c>
      <c r="AD963" s="50">
        <v>0</v>
      </c>
      <c r="AE963" s="22">
        <v>0</v>
      </c>
      <c r="AF963" s="19" t="s">
        <v>58</v>
      </c>
      <c r="AG963" s="19" t="s">
        <v>58</v>
      </c>
      <c r="AH963" s="50">
        <v>0</v>
      </c>
      <c r="AI963" s="37">
        <v>-45189</v>
      </c>
      <c r="AJ963" s="37">
        <v>6</v>
      </c>
      <c r="AK963" s="37">
        <v>-45204</v>
      </c>
      <c r="AL963" s="19" t="s">
        <v>15</v>
      </c>
      <c r="AM963" s="22">
        <v>0</v>
      </c>
      <c r="AN963" s="22" t="s">
        <v>4513</v>
      </c>
      <c r="AO963" s="22"/>
      <c r="AP963" s="19" t="s">
        <v>399</v>
      </c>
      <c r="AQ963" s="19" t="s">
        <v>399</v>
      </c>
      <c r="AR963" s="19" t="s">
        <v>60</v>
      </c>
      <c r="AS963" s="19" t="s">
        <v>55</v>
      </c>
      <c r="AT963" s="19" t="s">
        <v>937</v>
      </c>
      <c r="AU963" s="19" t="s">
        <v>62</v>
      </c>
      <c r="AV963" s="19" t="s">
        <v>679</v>
      </c>
      <c r="AW963" s="19" t="s">
        <v>3130</v>
      </c>
      <c r="AX963" s="19" t="s">
        <v>1557</v>
      </c>
      <c r="AY963" s="19" t="s">
        <v>55</v>
      </c>
      <c r="AZ963" s="19" t="s">
        <v>3830</v>
      </c>
      <c r="BA963" s="22">
        <v>0</v>
      </c>
      <c r="BB963" s="22"/>
      <c r="BC963" s="22"/>
      <c r="BD963" s="19" t="s">
        <v>2205</v>
      </c>
      <c r="BE963" s="19" t="s">
        <v>651</v>
      </c>
      <c r="BF963" s="19" t="s">
        <v>3065</v>
      </c>
      <c r="BG963" s="19" t="s">
        <v>55</v>
      </c>
      <c r="BH963" s="19" t="s">
        <v>4513</v>
      </c>
      <c r="BI963" s="22" t="s">
        <v>4513</v>
      </c>
      <c r="BJ963" s="22"/>
      <c r="BK963" s="22"/>
      <c r="BL963" s="37" t="s">
        <v>4513</v>
      </c>
      <c r="BM963" s="32" t="s">
        <v>4513</v>
      </c>
      <c r="BN963" s="57" t="s">
        <v>4513</v>
      </c>
      <c r="BO963" s="19" t="s">
        <v>3851</v>
      </c>
      <c r="BP963" s="19" t="s">
        <v>3911</v>
      </c>
      <c r="BQ963" s="19" t="s">
        <v>64</v>
      </c>
      <c r="BR963" s="22"/>
      <c r="BS963" s="22"/>
      <c r="BT963" s="22"/>
      <c r="BU963" s="37">
        <v>133</v>
      </c>
      <c r="BV963" s="19" t="s">
        <v>4695</v>
      </c>
      <c r="BW963" s="19" t="s">
        <v>3869</v>
      </c>
      <c r="BX963" s="22"/>
      <c r="BY963" s="95" t="str">
        <f>IFERROR(
IF(OR(AZ963="anulado",AZ963="stand by"),CONCATENATE(AZ963,": ",AT963),
IF(OR(YEAR(BA963)=2022,YEAR(BA963)=2023),CONCATENATE("Se activó en ",YEAR(BA963)),
IF(AND(OR(AZ963="En proceso",AZ963="facturando"),AND(AV963="-",BA963="")),"Por revisar",
IF(BA963="",IF(AV963="NUEVAS",CONCATENATE("Estado: ",AZ963,", ",AV963),
IF(AX963=Meses!$A$3,"Por revisar",
IF(AT963="","Sin registro","En programación Frcst."))),"En programación")))),
"Error")</f>
        <v>En programación</v>
      </c>
      <c r="BZ963" s="14" t="str">
        <f t="shared" ref="BZ963:BZ1026" si="45">IF(BY963="Por revisar",CONCATENATE("programación de act. ",AY963,", estado: ",AZ963,", Comercializador: ",O963,", Etapa: ",AT963),"")</f>
        <v/>
      </c>
      <c r="CA963" s="95">
        <f>IF(BY963="En programación Frcst.",VLOOKUP(AX963,Meses!$A$1:$H$14,3+HLOOKUP(Cronograma!AV963,Meses!$D$1:$G$2,2,FALSE),FALSE),
IF(BY963="En programación",BA963,""))</f>
        <v>0</v>
      </c>
      <c r="CB963" s="95" t="str">
        <f t="shared" ref="CB963:CB1026" si="46">IFERROR(CONCATENATE(YEAR(CA963),"/",MONTH(CA963)),"")</f>
        <v>1900/1</v>
      </c>
      <c r="CC963" s="91">
        <f>IFERROR(
(VLOOKUP(MONTH(CA963),Meses!$B$3:$C$14,2,FALSE)-DAY(CA963))/VLOOKUP(MONTH(CA963),Meses!$B$3:$C$14,2,FALSE)*CD963,
"")</f>
        <v>0</v>
      </c>
      <c r="CD963" s="92">
        <f t="shared" ref="CD963:CD1026" si="47">R963</f>
        <v>0</v>
      </c>
    </row>
    <row r="964" spans="1:82" ht="63" thickBot="1" x14ac:dyDescent="0.6">
      <c r="A964" s="25" t="s">
        <v>2378</v>
      </c>
      <c r="B964" s="25" t="s">
        <v>2392</v>
      </c>
      <c r="C964" s="25" t="s">
        <v>2393</v>
      </c>
      <c r="D964" s="25" t="s">
        <v>53</v>
      </c>
      <c r="E964" s="26">
        <v>45189</v>
      </c>
      <c r="F964" s="26">
        <v>45198</v>
      </c>
      <c r="G964" s="26">
        <v>45198</v>
      </c>
      <c r="H964" s="26">
        <v>45204</v>
      </c>
      <c r="I964" s="21">
        <v>45311</v>
      </c>
      <c r="J964" s="21">
        <v>45311</v>
      </c>
      <c r="K964" s="119" t="s">
        <v>4615</v>
      </c>
      <c r="L964" s="49">
        <v>2024010842</v>
      </c>
      <c r="M964" s="21">
        <v>45296</v>
      </c>
      <c r="N964" s="21">
        <v>45309</v>
      </c>
      <c r="O964" s="49" t="s">
        <v>54</v>
      </c>
      <c r="P964" s="19" t="s">
        <v>54</v>
      </c>
      <c r="Q964" s="49" t="s">
        <v>55</v>
      </c>
      <c r="R964" s="49">
        <v>6709</v>
      </c>
      <c r="S964" s="25" t="s">
        <v>145</v>
      </c>
      <c r="T964" s="25" t="s">
        <v>145</v>
      </c>
      <c r="U964" s="19" t="e">
        <v>#NAME?</v>
      </c>
      <c r="V964" s="22"/>
      <c r="W964" s="22" t="s">
        <v>4513</v>
      </c>
      <c r="X964" s="23">
        <v>45189</v>
      </c>
      <c r="Y964" s="23">
        <v>45196</v>
      </c>
      <c r="Z964" s="23">
        <v>45189</v>
      </c>
      <c r="AA964" s="23">
        <v>45189</v>
      </c>
      <c r="AB964" s="22">
        <v>0</v>
      </c>
      <c r="AC964" s="22">
        <v>0</v>
      </c>
      <c r="AD964" s="50">
        <v>0</v>
      </c>
      <c r="AE964" s="22">
        <v>0</v>
      </c>
      <c r="AF964" s="19" t="s">
        <v>58</v>
      </c>
      <c r="AG964" s="19" t="s">
        <v>58</v>
      </c>
      <c r="AH964" s="50">
        <v>0</v>
      </c>
      <c r="AI964" s="37">
        <v>122</v>
      </c>
      <c r="AJ964" s="37">
        <v>6</v>
      </c>
      <c r="AK964" s="37">
        <v>107</v>
      </c>
      <c r="AL964" s="19" t="s">
        <v>15</v>
      </c>
      <c r="AM964" s="19" t="s">
        <v>4616</v>
      </c>
      <c r="AN964" s="37">
        <v>20</v>
      </c>
      <c r="AO964" s="22"/>
      <c r="AP964" s="19" t="s">
        <v>399</v>
      </c>
      <c r="AQ964" s="19" t="s">
        <v>399</v>
      </c>
      <c r="AR964" s="19" t="s">
        <v>60</v>
      </c>
      <c r="AS964" s="19" t="s">
        <v>55</v>
      </c>
      <c r="AT964" s="19" t="s">
        <v>61</v>
      </c>
      <c r="AU964" s="19" t="s">
        <v>62</v>
      </c>
      <c r="AV964" s="19" t="s">
        <v>651</v>
      </c>
      <c r="AW964" s="19" t="s">
        <v>652</v>
      </c>
      <c r="AX964" s="19" t="s">
        <v>653</v>
      </c>
      <c r="AY964" s="19" t="s">
        <v>55</v>
      </c>
      <c r="AZ964" s="19" t="s">
        <v>3822</v>
      </c>
      <c r="BA964" s="23">
        <v>45309</v>
      </c>
      <c r="BB964" s="37">
        <v>1</v>
      </c>
      <c r="BC964" s="37">
        <v>2024</v>
      </c>
      <c r="BD964" s="19" t="s">
        <v>653</v>
      </c>
      <c r="BE964" s="19" t="s">
        <v>651</v>
      </c>
      <c r="BF964" s="19" t="s">
        <v>652</v>
      </c>
      <c r="BG964" s="19" t="s">
        <v>55</v>
      </c>
      <c r="BH964" s="19" t="s">
        <v>4513</v>
      </c>
      <c r="BI964" s="60" t="s">
        <v>4513</v>
      </c>
      <c r="BJ964" s="37" t="e">
        <v>#VALUE!</v>
      </c>
      <c r="BK964" s="56" t="e">
        <v>#VALUE!</v>
      </c>
      <c r="BL964" s="37" t="s">
        <v>4513</v>
      </c>
      <c r="BM964" s="32" t="s">
        <v>4513</v>
      </c>
      <c r="BN964" s="57" t="s">
        <v>4513</v>
      </c>
      <c r="BO964" s="19" t="s">
        <v>3851</v>
      </c>
      <c r="BP964" s="19" t="s">
        <v>3911</v>
      </c>
      <c r="BQ964" s="19" t="s">
        <v>64</v>
      </c>
      <c r="BR964" s="22"/>
      <c r="BS964" s="22"/>
      <c r="BT964" s="37">
        <v>122</v>
      </c>
      <c r="BU964" s="37">
        <v>133</v>
      </c>
      <c r="BV964" s="19"/>
      <c r="BW964" s="19" t="s">
        <v>3823</v>
      </c>
      <c r="BX964" s="22"/>
      <c r="BY964" s="95" t="str">
        <f>IFERROR(
IF(OR(AZ964="anulado",AZ964="stand by"),CONCATENATE(AZ964,": ",AT964),
IF(OR(YEAR(BA964)=2022,YEAR(BA964)=2023),CONCATENATE("Se activó en ",YEAR(BA964)),
IF(AND(OR(AZ964="En proceso",AZ964="facturando"),AND(AV964="-",BA964="")),"Por revisar",
IF(BA964="",IF(AV964="NUEVAS",CONCATENATE("Estado: ",AZ964,", ",AV964),
IF(AX964=Meses!$A$3,"Por revisar",
IF(AT964="","Sin registro","En programación Frcst."))),"En programación")))),
"Error")</f>
        <v>En programación</v>
      </c>
      <c r="BZ964" s="14" t="str">
        <f t="shared" si="45"/>
        <v/>
      </c>
      <c r="CA964" s="95">
        <f>IF(BY964="En programación Frcst.",VLOOKUP(AX964,Meses!$A$1:$H$14,3+HLOOKUP(Cronograma!AV964,Meses!$D$1:$G$2,2,FALSE),FALSE),
IF(BY964="En programación",BA964,""))</f>
        <v>45309</v>
      </c>
      <c r="CB964" s="95" t="str">
        <f t="shared" si="46"/>
        <v>2024/1</v>
      </c>
      <c r="CC964" s="91">
        <f>IFERROR(
(VLOOKUP(MONTH(CA964),Meses!$B$3:$C$14,2,FALSE)-DAY(CA964))/VLOOKUP(MONTH(CA964),Meses!$B$3:$C$14,2,FALSE)*CD964,
"")</f>
        <v>2813.4516129032259</v>
      </c>
      <c r="CD964" s="92">
        <f t="shared" si="47"/>
        <v>6709</v>
      </c>
    </row>
    <row r="965" spans="1:82" ht="94.2" thickBot="1" x14ac:dyDescent="0.6">
      <c r="A965" s="19" t="s">
        <v>2378</v>
      </c>
      <c r="B965" s="19" t="s">
        <v>2394</v>
      </c>
      <c r="C965" s="19" t="s">
        <v>2395</v>
      </c>
      <c r="D965" s="19" t="s">
        <v>53</v>
      </c>
      <c r="E965" s="21">
        <v>45189</v>
      </c>
      <c r="F965" s="21">
        <v>45198</v>
      </c>
      <c r="G965" s="21">
        <v>45198</v>
      </c>
      <c r="H965" s="21">
        <v>45204</v>
      </c>
      <c r="I965" s="21">
        <v>45309</v>
      </c>
      <c r="J965" s="21">
        <v>45309</v>
      </c>
      <c r="K965" s="119" t="s">
        <v>4615</v>
      </c>
      <c r="L965" s="49">
        <v>2024010847</v>
      </c>
      <c r="M965" s="21">
        <v>45296</v>
      </c>
      <c r="N965" s="21">
        <v>45309</v>
      </c>
      <c r="O965" s="49" t="s">
        <v>54</v>
      </c>
      <c r="P965" s="19" t="s">
        <v>54</v>
      </c>
      <c r="Q965" s="49" t="s">
        <v>55</v>
      </c>
      <c r="R965" s="49">
        <v>7437</v>
      </c>
      <c r="S965" s="25" t="s">
        <v>145</v>
      </c>
      <c r="T965" s="25" t="s">
        <v>145</v>
      </c>
      <c r="U965" s="19" t="e">
        <v>#NAME?</v>
      </c>
      <c r="V965" s="22"/>
      <c r="W965" s="22" t="s">
        <v>4513</v>
      </c>
      <c r="X965" s="23">
        <v>45189</v>
      </c>
      <c r="Y965" s="23">
        <v>45196</v>
      </c>
      <c r="Z965" s="23">
        <v>45189</v>
      </c>
      <c r="AA965" s="23">
        <v>45189</v>
      </c>
      <c r="AB965" s="22">
        <v>0</v>
      </c>
      <c r="AC965" s="22">
        <v>0</v>
      </c>
      <c r="AD965" s="50">
        <v>0</v>
      </c>
      <c r="AE965" s="22">
        <v>0</v>
      </c>
      <c r="AF965" s="19" t="s">
        <v>58</v>
      </c>
      <c r="AG965" s="19" t="s">
        <v>58</v>
      </c>
      <c r="AH965" s="50">
        <v>0</v>
      </c>
      <c r="AI965" s="37">
        <v>120</v>
      </c>
      <c r="AJ965" s="37">
        <v>6</v>
      </c>
      <c r="AK965" s="37">
        <v>105</v>
      </c>
      <c r="AL965" s="19" t="s">
        <v>15</v>
      </c>
      <c r="AM965" s="19" t="s">
        <v>4616</v>
      </c>
      <c r="AN965" s="37">
        <v>18</v>
      </c>
      <c r="AO965" s="22"/>
      <c r="AP965" s="19" t="s">
        <v>399</v>
      </c>
      <c r="AQ965" s="19" t="s">
        <v>399</v>
      </c>
      <c r="AR965" s="19" t="s">
        <v>60</v>
      </c>
      <c r="AS965" s="19" t="s">
        <v>55</v>
      </c>
      <c r="AT965" s="19" t="s">
        <v>61</v>
      </c>
      <c r="AU965" s="19" t="s">
        <v>62</v>
      </c>
      <c r="AV965" s="19" t="s">
        <v>651</v>
      </c>
      <c r="AW965" s="19" t="s">
        <v>652</v>
      </c>
      <c r="AX965" s="19" t="s">
        <v>653</v>
      </c>
      <c r="AY965" s="19" t="s">
        <v>55</v>
      </c>
      <c r="AZ965" s="19" t="s">
        <v>3822</v>
      </c>
      <c r="BA965" s="23">
        <v>45309</v>
      </c>
      <c r="BB965" s="37">
        <v>1</v>
      </c>
      <c r="BC965" s="37">
        <v>2024</v>
      </c>
      <c r="BD965" s="19" t="s">
        <v>653</v>
      </c>
      <c r="BE965" s="19" t="s">
        <v>679</v>
      </c>
      <c r="BF965" s="19" t="s">
        <v>680</v>
      </c>
      <c r="BG965" s="19" t="s">
        <v>55</v>
      </c>
      <c r="BH965" s="19" t="s">
        <v>4513</v>
      </c>
      <c r="BI965" s="60" t="s">
        <v>4513</v>
      </c>
      <c r="BJ965" s="37" t="e">
        <v>#VALUE!</v>
      </c>
      <c r="BK965" s="56" t="e">
        <v>#VALUE!</v>
      </c>
      <c r="BL965" s="37" t="s">
        <v>4513</v>
      </c>
      <c r="BM965" s="32" t="s">
        <v>4513</v>
      </c>
      <c r="BN965" s="57" t="s">
        <v>4513</v>
      </c>
      <c r="BO965" s="19" t="s">
        <v>3851</v>
      </c>
      <c r="BP965" s="19" t="s">
        <v>3911</v>
      </c>
      <c r="BQ965" s="19" t="s">
        <v>64</v>
      </c>
      <c r="BR965" s="22"/>
      <c r="BS965" s="22"/>
      <c r="BT965" s="37">
        <v>120</v>
      </c>
      <c r="BU965" s="37">
        <v>133</v>
      </c>
      <c r="BV965" s="19"/>
      <c r="BW965" s="19" t="s">
        <v>3823</v>
      </c>
      <c r="BX965" s="22"/>
      <c r="BY965" s="95" t="str">
        <f>IFERROR(
IF(OR(AZ965="anulado",AZ965="stand by"),CONCATENATE(AZ965,": ",AT965),
IF(OR(YEAR(BA965)=2022,YEAR(BA965)=2023),CONCATENATE("Se activó en ",YEAR(BA965)),
IF(AND(OR(AZ965="En proceso",AZ965="facturando"),AND(AV965="-",BA965="")),"Por revisar",
IF(BA965="",IF(AV965="NUEVAS",CONCATENATE("Estado: ",AZ965,", ",AV965),
IF(AX965=Meses!$A$3,"Por revisar",
IF(AT965="","Sin registro","En programación Frcst."))),"En programación")))),
"Error")</f>
        <v>En programación</v>
      </c>
      <c r="BZ965" s="14" t="str">
        <f t="shared" si="45"/>
        <v/>
      </c>
      <c r="CA965" s="95">
        <f>IF(BY965="En programación Frcst.",VLOOKUP(AX965,Meses!$A$1:$H$14,3+HLOOKUP(Cronograma!AV965,Meses!$D$1:$G$2,2,FALSE),FALSE),
IF(BY965="En programación",BA965,""))</f>
        <v>45309</v>
      </c>
      <c r="CB965" s="95" t="str">
        <f t="shared" si="46"/>
        <v>2024/1</v>
      </c>
      <c r="CC965" s="91">
        <f>IFERROR(
(VLOOKUP(MONTH(CA965),Meses!$B$3:$C$14,2,FALSE)-DAY(CA965))/VLOOKUP(MONTH(CA965),Meses!$B$3:$C$14,2,FALSE)*CD965,
"")</f>
        <v>3118.7419354838712</v>
      </c>
      <c r="CD965" s="92">
        <f t="shared" si="47"/>
        <v>7437</v>
      </c>
    </row>
    <row r="966" spans="1:82" ht="94.2" thickBot="1" x14ac:dyDescent="0.6">
      <c r="A966" s="25" t="s">
        <v>2378</v>
      </c>
      <c r="B966" s="25" t="s">
        <v>2396</v>
      </c>
      <c r="C966" s="25" t="s">
        <v>2397</v>
      </c>
      <c r="D966" s="25" t="s">
        <v>53</v>
      </c>
      <c r="E966" s="26">
        <v>45189</v>
      </c>
      <c r="F966" s="26">
        <v>45198</v>
      </c>
      <c r="G966" s="26">
        <v>45198</v>
      </c>
      <c r="H966" s="26">
        <v>45204</v>
      </c>
      <c r="I966" s="22"/>
      <c r="J966" s="22"/>
      <c r="K966" s="22">
        <v>0</v>
      </c>
      <c r="L966" s="49">
        <v>2024010854</v>
      </c>
      <c r="M966" s="21">
        <v>45296</v>
      </c>
      <c r="N966" s="21">
        <v>45309</v>
      </c>
      <c r="O966" s="49" t="s">
        <v>54</v>
      </c>
      <c r="P966" s="19" t="s">
        <v>54</v>
      </c>
      <c r="Q966" s="49" t="s">
        <v>55</v>
      </c>
      <c r="R966" s="49">
        <v>3191</v>
      </c>
      <c r="S966" s="25" t="s">
        <v>145</v>
      </c>
      <c r="T966" s="25" t="s">
        <v>145</v>
      </c>
      <c r="U966" s="19" t="e">
        <v>#NAME?</v>
      </c>
      <c r="V966" s="22"/>
      <c r="W966" s="22" t="s">
        <v>4513</v>
      </c>
      <c r="X966" s="23">
        <v>45189</v>
      </c>
      <c r="Y966" s="23">
        <v>45196</v>
      </c>
      <c r="Z966" s="23">
        <v>45189</v>
      </c>
      <c r="AA966" s="23">
        <v>45189</v>
      </c>
      <c r="AB966" s="22">
        <v>0</v>
      </c>
      <c r="AC966" s="22">
        <v>0</v>
      </c>
      <c r="AD966" s="50">
        <v>0</v>
      </c>
      <c r="AE966" s="22">
        <v>0</v>
      </c>
      <c r="AF966" s="19" t="s">
        <v>58</v>
      </c>
      <c r="AG966" s="19" t="s">
        <v>58</v>
      </c>
      <c r="AH966" s="50">
        <v>0</v>
      </c>
      <c r="AI966" s="37">
        <v>-45189</v>
      </c>
      <c r="AJ966" s="37">
        <v>6</v>
      </c>
      <c r="AK966" s="37">
        <v>-45204</v>
      </c>
      <c r="AL966" s="19" t="s">
        <v>15</v>
      </c>
      <c r="AM966" s="22">
        <v>0</v>
      </c>
      <c r="AN966" s="22" t="s">
        <v>4513</v>
      </c>
      <c r="AO966" s="22"/>
      <c r="AP966" s="19" t="s">
        <v>399</v>
      </c>
      <c r="AQ966" s="19" t="s">
        <v>399</v>
      </c>
      <c r="AR966" s="19" t="s">
        <v>60</v>
      </c>
      <c r="AS966" s="19" t="s">
        <v>55</v>
      </c>
      <c r="AT966" s="19" t="s">
        <v>61</v>
      </c>
      <c r="AU966" s="19" t="s">
        <v>62</v>
      </c>
      <c r="AV966" s="19" t="s">
        <v>651</v>
      </c>
      <c r="AW966" s="19" t="s">
        <v>652</v>
      </c>
      <c r="AX966" s="19" t="s">
        <v>653</v>
      </c>
      <c r="AY966" s="19" t="s">
        <v>55</v>
      </c>
      <c r="AZ966" s="19" t="s">
        <v>3822</v>
      </c>
      <c r="BA966" s="23">
        <v>45309</v>
      </c>
      <c r="BB966" s="37">
        <v>1</v>
      </c>
      <c r="BC966" s="37">
        <v>2024</v>
      </c>
      <c r="BD966" s="19" t="s">
        <v>653</v>
      </c>
      <c r="BE966" s="19" t="s">
        <v>651</v>
      </c>
      <c r="BF966" s="19" t="s">
        <v>652</v>
      </c>
      <c r="BG966" s="19" t="s">
        <v>55</v>
      </c>
      <c r="BH966" s="19" t="s">
        <v>4513</v>
      </c>
      <c r="BI966" s="60" t="s">
        <v>4513</v>
      </c>
      <c r="BJ966" s="37" t="e">
        <v>#VALUE!</v>
      </c>
      <c r="BK966" s="56" t="e">
        <v>#VALUE!</v>
      </c>
      <c r="BL966" s="37" t="s">
        <v>4513</v>
      </c>
      <c r="BM966" s="32" t="s">
        <v>4513</v>
      </c>
      <c r="BN966" s="57" t="s">
        <v>4513</v>
      </c>
      <c r="BO966" s="19" t="s">
        <v>3851</v>
      </c>
      <c r="BP966" s="19" t="s">
        <v>3911</v>
      </c>
      <c r="BQ966" s="19" t="s">
        <v>64</v>
      </c>
      <c r="BR966" s="22"/>
      <c r="BS966" s="19" t="e">
        <v>#N/A</v>
      </c>
      <c r="BT966" s="37">
        <v>-45189</v>
      </c>
      <c r="BU966" s="37">
        <v>133</v>
      </c>
      <c r="BV966" s="19"/>
      <c r="BW966" s="19" t="s">
        <v>3823</v>
      </c>
      <c r="BX966" s="37">
        <v>1900</v>
      </c>
      <c r="BY966" s="95" t="str">
        <f>IFERROR(
IF(OR(AZ966="anulado",AZ966="stand by"),CONCATENATE(AZ966,": ",AT966),
IF(OR(YEAR(BA966)=2022,YEAR(BA966)=2023),CONCATENATE("Se activó en ",YEAR(BA966)),
IF(AND(OR(AZ966="En proceso",AZ966="facturando"),AND(AV966="-",BA966="")),"Por revisar",
IF(BA966="",IF(AV966="NUEVAS",CONCATENATE("Estado: ",AZ966,", ",AV966),
IF(AX966=Meses!$A$3,"Por revisar",
IF(AT966="","Sin registro","En programación Frcst."))),"En programación")))),
"Error")</f>
        <v>En programación</v>
      </c>
      <c r="BZ966" s="14" t="str">
        <f t="shared" si="45"/>
        <v/>
      </c>
      <c r="CA966" s="95">
        <f>IF(BY966="En programación Frcst.",VLOOKUP(AX966,Meses!$A$1:$H$14,3+HLOOKUP(Cronograma!AV966,Meses!$D$1:$G$2,2,FALSE),FALSE),
IF(BY966="En programación",BA966,""))</f>
        <v>45309</v>
      </c>
      <c r="CB966" s="95" t="str">
        <f t="shared" si="46"/>
        <v>2024/1</v>
      </c>
      <c r="CC966" s="91">
        <f>IFERROR(
(VLOOKUP(MONTH(CA966),Meses!$B$3:$C$14,2,FALSE)-DAY(CA966))/VLOOKUP(MONTH(CA966),Meses!$B$3:$C$14,2,FALSE)*CD966,
"")</f>
        <v>1338.1612903225807</v>
      </c>
      <c r="CD966" s="92">
        <f t="shared" si="47"/>
        <v>3191</v>
      </c>
    </row>
    <row r="967" spans="1:82" ht="78.599999999999994" thickBot="1" x14ac:dyDescent="0.6">
      <c r="A967" s="19" t="s">
        <v>2378</v>
      </c>
      <c r="B967" s="19" t="s">
        <v>2398</v>
      </c>
      <c r="C967" s="19" t="s">
        <v>2399</v>
      </c>
      <c r="D967" s="19" t="s">
        <v>936</v>
      </c>
      <c r="E967" s="21">
        <v>45189</v>
      </c>
      <c r="F967" s="21">
        <v>45198</v>
      </c>
      <c r="G967" s="21">
        <v>45198</v>
      </c>
      <c r="H967" s="21">
        <v>45204</v>
      </c>
      <c r="I967" s="22"/>
      <c r="J967" s="22"/>
      <c r="K967" s="22">
        <v>0</v>
      </c>
      <c r="L967" s="50"/>
      <c r="M967" s="22"/>
      <c r="N967" s="22"/>
      <c r="O967" s="49" t="s">
        <v>54</v>
      </c>
      <c r="P967" s="19" t="s">
        <v>54</v>
      </c>
      <c r="Q967" s="49" t="s">
        <v>55</v>
      </c>
      <c r="R967" s="49">
        <v>1790</v>
      </c>
      <c r="S967" s="25" t="s">
        <v>145</v>
      </c>
      <c r="T967" s="25" t="s">
        <v>145</v>
      </c>
      <c r="U967" s="19" t="e">
        <v>#NAME?</v>
      </c>
      <c r="V967" s="22"/>
      <c r="W967" s="22" t="s">
        <v>4513</v>
      </c>
      <c r="X967" s="23">
        <v>45189</v>
      </c>
      <c r="Y967" s="23">
        <v>45196</v>
      </c>
      <c r="Z967" s="23">
        <v>45189</v>
      </c>
      <c r="AA967" s="23">
        <v>45189</v>
      </c>
      <c r="AB967" s="22">
        <v>0</v>
      </c>
      <c r="AC967" s="22">
        <v>0</v>
      </c>
      <c r="AD967" s="50">
        <v>0</v>
      </c>
      <c r="AE967" s="22">
        <v>0</v>
      </c>
      <c r="AF967" s="19" t="s">
        <v>58</v>
      </c>
      <c r="AG967" s="19" t="s">
        <v>58</v>
      </c>
      <c r="AH967" s="50">
        <v>0</v>
      </c>
      <c r="AI967" s="37">
        <v>-45189</v>
      </c>
      <c r="AJ967" s="37">
        <v>6</v>
      </c>
      <c r="AK967" s="37">
        <v>-45204</v>
      </c>
      <c r="AL967" s="19" t="s">
        <v>15</v>
      </c>
      <c r="AM967" s="22">
        <v>0</v>
      </c>
      <c r="AN967" s="22" t="s">
        <v>4513</v>
      </c>
      <c r="AO967" s="22"/>
      <c r="AP967" s="19" t="s">
        <v>399</v>
      </c>
      <c r="AQ967" s="19" t="s">
        <v>399</v>
      </c>
      <c r="AR967" s="19" t="s">
        <v>60</v>
      </c>
      <c r="AS967" s="19" t="s">
        <v>55</v>
      </c>
      <c r="AT967" s="19" t="s">
        <v>937</v>
      </c>
      <c r="AU967" s="19" t="s">
        <v>62</v>
      </c>
      <c r="AV967" s="19" t="s">
        <v>679</v>
      </c>
      <c r="AW967" s="19" t="s">
        <v>3130</v>
      </c>
      <c r="AX967" s="19" t="s">
        <v>1557</v>
      </c>
      <c r="AY967" s="19" t="s">
        <v>55</v>
      </c>
      <c r="AZ967" s="19" t="s">
        <v>3830</v>
      </c>
      <c r="BA967" s="22">
        <v>0</v>
      </c>
      <c r="BB967" s="22"/>
      <c r="BC967" s="22"/>
      <c r="BD967" s="19" t="s">
        <v>2205</v>
      </c>
      <c r="BE967" s="19" t="s">
        <v>651</v>
      </c>
      <c r="BF967" s="19" t="s">
        <v>3065</v>
      </c>
      <c r="BG967" s="19" t="s">
        <v>55</v>
      </c>
      <c r="BH967" s="19" t="s">
        <v>4513</v>
      </c>
      <c r="BI967" s="22" t="s">
        <v>4513</v>
      </c>
      <c r="BJ967" s="22"/>
      <c r="BK967" s="22"/>
      <c r="BL967" s="37" t="s">
        <v>4513</v>
      </c>
      <c r="BM967" s="32" t="s">
        <v>4513</v>
      </c>
      <c r="BN967" s="57" t="s">
        <v>4513</v>
      </c>
      <c r="BO967" s="19" t="s">
        <v>3851</v>
      </c>
      <c r="BP967" s="19" t="s">
        <v>3911</v>
      </c>
      <c r="BQ967" s="19" t="s">
        <v>64</v>
      </c>
      <c r="BR967" s="22"/>
      <c r="BS967" s="22"/>
      <c r="BT967" s="22"/>
      <c r="BU967" s="37">
        <v>133</v>
      </c>
      <c r="BV967" s="19" t="s">
        <v>4695</v>
      </c>
      <c r="BW967" s="19" t="s">
        <v>3869</v>
      </c>
      <c r="BX967" s="22"/>
      <c r="BY967" s="95" t="str">
        <f>IFERROR(
IF(OR(AZ967="anulado",AZ967="stand by"),CONCATENATE(AZ967,": ",AT967),
IF(OR(YEAR(BA967)=2022,YEAR(BA967)=2023),CONCATENATE("Se activó en ",YEAR(BA967)),
IF(AND(OR(AZ967="En proceso",AZ967="facturando"),AND(AV967="-",BA967="")),"Por revisar",
IF(BA967="",IF(AV967="NUEVAS",CONCATENATE("Estado: ",AZ967,", ",AV967),
IF(AX967=Meses!$A$3,"Por revisar",
IF(AT967="","Sin registro","En programación Frcst."))),"En programación")))),
"Error")</f>
        <v>En programación</v>
      </c>
      <c r="BZ967" s="14" t="str">
        <f t="shared" si="45"/>
        <v/>
      </c>
      <c r="CA967" s="95">
        <f>IF(BY967="En programación Frcst.",VLOOKUP(AX967,Meses!$A$1:$H$14,3+HLOOKUP(Cronograma!AV967,Meses!$D$1:$G$2,2,FALSE),FALSE),
IF(BY967="En programación",BA967,""))</f>
        <v>0</v>
      </c>
      <c r="CB967" s="95" t="str">
        <f t="shared" si="46"/>
        <v>1900/1</v>
      </c>
      <c r="CC967" s="91">
        <f>IFERROR(
(VLOOKUP(MONTH(CA967),Meses!$B$3:$C$14,2,FALSE)-DAY(CA967))/VLOOKUP(MONTH(CA967),Meses!$B$3:$C$14,2,FALSE)*CD967,
"")</f>
        <v>1790</v>
      </c>
      <c r="CD967" s="92">
        <f t="shared" si="47"/>
        <v>1790</v>
      </c>
    </row>
    <row r="968" spans="1:82" ht="78.599999999999994" thickBot="1" x14ac:dyDescent="0.6">
      <c r="A968" s="25" t="s">
        <v>2378</v>
      </c>
      <c r="B968" s="25" t="s">
        <v>2400</v>
      </c>
      <c r="C968" s="25" t="s">
        <v>2401</v>
      </c>
      <c r="D968" s="25" t="s">
        <v>53</v>
      </c>
      <c r="E968" s="26">
        <v>45189</v>
      </c>
      <c r="F968" s="26">
        <v>45198</v>
      </c>
      <c r="G968" s="26">
        <v>45198</v>
      </c>
      <c r="H968" s="26">
        <v>45204</v>
      </c>
      <c r="I968" s="21">
        <v>45310</v>
      </c>
      <c r="J968" s="21">
        <v>45310</v>
      </c>
      <c r="K968" s="119" t="s">
        <v>4615</v>
      </c>
      <c r="L968" s="49">
        <v>2024010863</v>
      </c>
      <c r="M968" s="21">
        <v>45296</v>
      </c>
      <c r="N968" s="21">
        <v>45309</v>
      </c>
      <c r="O968" s="49" t="s">
        <v>54</v>
      </c>
      <c r="P968" s="19" t="s">
        <v>54</v>
      </c>
      <c r="Q968" s="49" t="s">
        <v>55</v>
      </c>
      <c r="R968" s="49">
        <v>45200</v>
      </c>
      <c r="S968" s="25" t="s">
        <v>145</v>
      </c>
      <c r="T968" s="25" t="s">
        <v>145</v>
      </c>
      <c r="U968" s="19" t="e">
        <v>#NAME?</v>
      </c>
      <c r="V968" s="22"/>
      <c r="W968" s="22" t="s">
        <v>4513</v>
      </c>
      <c r="X968" s="23">
        <v>45189</v>
      </c>
      <c r="Y968" s="23">
        <v>45196</v>
      </c>
      <c r="Z968" s="23">
        <v>45189</v>
      </c>
      <c r="AA968" s="23">
        <v>45189</v>
      </c>
      <c r="AB968" s="22">
        <v>0</v>
      </c>
      <c r="AC968" s="22">
        <v>0</v>
      </c>
      <c r="AD968" s="50">
        <v>0</v>
      </c>
      <c r="AE968" s="22">
        <v>0</v>
      </c>
      <c r="AF968" s="19" t="s">
        <v>58</v>
      </c>
      <c r="AG968" s="19" t="s">
        <v>58</v>
      </c>
      <c r="AH968" s="50">
        <v>0</v>
      </c>
      <c r="AI968" s="37">
        <v>121</v>
      </c>
      <c r="AJ968" s="37">
        <v>6</v>
      </c>
      <c r="AK968" s="37">
        <v>106</v>
      </c>
      <c r="AL968" s="19" t="s">
        <v>15</v>
      </c>
      <c r="AM968" s="19" t="s">
        <v>4616</v>
      </c>
      <c r="AN968" s="37">
        <v>19</v>
      </c>
      <c r="AO968" s="22"/>
      <c r="AP968" s="19" t="s">
        <v>399</v>
      </c>
      <c r="AQ968" s="19" t="s">
        <v>399</v>
      </c>
      <c r="AR968" s="19" t="s">
        <v>185</v>
      </c>
      <c r="AS968" s="19" t="s">
        <v>55</v>
      </c>
      <c r="AT968" s="19" t="s">
        <v>61</v>
      </c>
      <c r="AU968" s="19" t="s">
        <v>62</v>
      </c>
      <c r="AV968" s="19" t="s">
        <v>651</v>
      </c>
      <c r="AW968" s="19" t="s">
        <v>652</v>
      </c>
      <c r="AX968" s="19" t="s">
        <v>653</v>
      </c>
      <c r="AY968" s="19" t="s">
        <v>55</v>
      </c>
      <c r="AZ968" s="19" t="s">
        <v>3822</v>
      </c>
      <c r="BA968" s="23">
        <v>45309</v>
      </c>
      <c r="BB968" s="37">
        <v>1</v>
      </c>
      <c r="BC968" s="37">
        <v>2024</v>
      </c>
      <c r="BD968" s="19" t="s">
        <v>653</v>
      </c>
      <c r="BE968" s="19" t="s">
        <v>679</v>
      </c>
      <c r="BF968" s="19" t="s">
        <v>680</v>
      </c>
      <c r="BG968" s="19" t="s">
        <v>55</v>
      </c>
      <c r="BH968" s="19" t="s">
        <v>4513</v>
      </c>
      <c r="BI968" s="60" t="s">
        <v>4513</v>
      </c>
      <c r="BJ968" s="37" t="e">
        <v>#VALUE!</v>
      </c>
      <c r="BK968" s="56" t="e">
        <v>#VALUE!</v>
      </c>
      <c r="BL968" s="37" t="s">
        <v>4513</v>
      </c>
      <c r="BM968" s="32" t="s">
        <v>4513</v>
      </c>
      <c r="BN968" s="57" t="s">
        <v>4513</v>
      </c>
      <c r="BO968" s="19" t="s">
        <v>3851</v>
      </c>
      <c r="BP968" s="19" t="s">
        <v>3911</v>
      </c>
      <c r="BQ968" s="19" t="s">
        <v>64</v>
      </c>
      <c r="BR968" s="22"/>
      <c r="BS968" s="22"/>
      <c r="BT968" s="22"/>
      <c r="BU968" s="37">
        <v>133</v>
      </c>
      <c r="BV968" s="19"/>
      <c r="BW968" s="19" t="s">
        <v>3823</v>
      </c>
      <c r="BX968" s="22"/>
      <c r="BY968" s="95" t="str">
        <f>IFERROR(
IF(OR(AZ968="anulado",AZ968="stand by"),CONCATENATE(AZ968,": ",AT968),
IF(OR(YEAR(BA968)=2022,YEAR(BA968)=2023),CONCATENATE("Se activó en ",YEAR(BA968)),
IF(AND(OR(AZ968="En proceso",AZ968="facturando"),AND(AV968="-",BA968="")),"Por revisar",
IF(BA968="",IF(AV968="NUEVAS",CONCATENATE("Estado: ",AZ968,", ",AV968),
IF(AX968=Meses!$A$3,"Por revisar",
IF(AT968="","Sin registro","En programación Frcst."))),"En programación")))),
"Error")</f>
        <v>En programación</v>
      </c>
      <c r="BZ968" s="14" t="str">
        <f t="shared" si="45"/>
        <v/>
      </c>
      <c r="CA968" s="95">
        <f>IF(BY968="En programación Frcst.",VLOOKUP(AX968,Meses!$A$1:$H$14,3+HLOOKUP(Cronograma!AV968,Meses!$D$1:$G$2,2,FALSE),FALSE),
IF(BY968="En programación",BA968,""))</f>
        <v>45309</v>
      </c>
      <c r="CB968" s="95" t="str">
        <f t="shared" si="46"/>
        <v>2024/1</v>
      </c>
      <c r="CC968" s="91">
        <f>IFERROR(
(VLOOKUP(MONTH(CA968),Meses!$B$3:$C$14,2,FALSE)-DAY(CA968))/VLOOKUP(MONTH(CA968),Meses!$B$3:$C$14,2,FALSE)*CD968,
"")</f>
        <v>18954.83870967742</v>
      </c>
      <c r="CD968" s="92">
        <f t="shared" si="47"/>
        <v>45200</v>
      </c>
    </row>
    <row r="969" spans="1:82" ht="63" thickBot="1" x14ac:dyDescent="0.6">
      <c r="A969" s="19" t="s">
        <v>2378</v>
      </c>
      <c r="B969" s="19" t="s">
        <v>2402</v>
      </c>
      <c r="C969" s="19" t="s">
        <v>2403</v>
      </c>
      <c r="D969" s="19" t="s">
        <v>53</v>
      </c>
      <c r="E969" s="21">
        <v>45189</v>
      </c>
      <c r="F969" s="21">
        <v>45198</v>
      </c>
      <c r="G969" s="21">
        <v>45198</v>
      </c>
      <c r="H969" s="21">
        <v>45204</v>
      </c>
      <c r="I969" s="21">
        <v>45275</v>
      </c>
      <c r="J969" s="21">
        <v>45275</v>
      </c>
      <c r="K969" s="119" t="s">
        <v>4599</v>
      </c>
      <c r="L969" s="49">
        <v>2024010864</v>
      </c>
      <c r="M969" s="21">
        <v>45296</v>
      </c>
      <c r="N969" s="21">
        <v>45309</v>
      </c>
      <c r="O969" s="49" t="s">
        <v>54</v>
      </c>
      <c r="P969" s="19" t="s">
        <v>54</v>
      </c>
      <c r="Q969" s="49" t="s">
        <v>55</v>
      </c>
      <c r="R969" s="49">
        <v>32560</v>
      </c>
      <c r="S969" s="25" t="s">
        <v>4628</v>
      </c>
      <c r="T969" s="25" t="s">
        <v>4628</v>
      </c>
      <c r="U969" s="19" t="e">
        <v>#NAME?</v>
      </c>
      <c r="V969" s="22"/>
      <c r="W969" s="22" t="s">
        <v>4513</v>
      </c>
      <c r="X969" s="23">
        <v>45189</v>
      </c>
      <c r="Y969" s="23">
        <v>45196</v>
      </c>
      <c r="Z969" s="23">
        <v>45189</v>
      </c>
      <c r="AA969" s="23">
        <v>45189</v>
      </c>
      <c r="AB969" s="22">
        <v>0</v>
      </c>
      <c r="AC969" s="22">
        <v>0</v>
      </c>
      <c r="AD969" s="50">
        <v>0</v>
      </c>
      <c r="AE969" s="22">
        <v>0</v>
      </c>
      <c r="AF969" s="19" t="s">
        <v>58</v>
      </c>
      <c r="AG969" s="19" t="s">
        <v>58</v>
      </c>
      <c r="AH969" s="50">
        <v>0</v>
      </c>
      <c r="AI969" s="37">
        <v>86</v>
      </c>
      <c r="AJ969" s="37">
        <v>6</v>
      </c>
      <c r="AK969" s="37">
        <v>71</v>
      </c>
      <c r="AL969" s="19" t="s">
        <v>15</v>
      </c>
      <c r="AM969" s="19" t="s">
        <v>4601</v>
      </c>
      <c r="AN969" s="37">
        <v>15</v>
      </c>
      <c r="AO969" s="22"/>
      <c r="AP969" s="19" t="s">
        <v>399</v>
      </c>
      <c r="AQ969" s="19" t="s">
        <v>399</v>
      </c>
      <c r="AR969" s="19" t="s">
        <v>389</v>
      </c>
      <c r="AS969" s="19" t="s">
        <v>55</v>
      </c>
      <c r="AT969" s="19" t="s">
        <v>61</v>
      </c>
      <c r="AU969" s="19" t="s">
        <v>62</v>
      </c>
      <c r="AV969" s="19" t="s">
        <v>651</v>
      </c>
      <c r="AW969" s="19" t="s">
        <v>652</v>
      </c>
      <c r="AX969" s="19" t="s">
        <v>653</v>
      </c>
      <c r="AY969" s="19" t="s">
        <v>55</v>
      </c>
      <c r="AZ969" s="19" t="s">
        <v>3822</v>
      </c>
      <c r="BA969" s="23">
        <v>45309</v>
      </c>
      <c r="BB969" s="37">
        <v>1</v>
      </c>
      <c r="BC969" s="37">
        <v>2024</v>
      </c>
      <c r="BD969" s="19" t="s">
        <v>653</v>
      </c>
      <c r="BE969" s="19" t="s">
        <v>660</v>
      </c>
      <c r="BF969" s="19" t="s">
        <v>661</v>
      </c>
      <c r="BG969" s="19" t="s">
        <v>55</v>
      </c>
      <c r="BH969" s="19" t="s">
        <v>4513</v>
      </c>
      <c r="BI969" s="60" t="s">
        <v>4513</v>
      </c>
      <c r="BJ969" s="37" t="e">
        <v>#VALUE!</v>
      </c>
      <c r="BK969" s="56" t="e">
        <v>#VALUE!</v>
      </c>
      <c r="BL969" s="37" t="s">
        <v>4513</v>
      </c>
      <c r="BM969" s="32" t="s">
        <v>4513</v>
      </c>
      <c r="BN969" s="57" t="s">
        <v>4513</v>
      </c>
      <c r="BO969" s="19" t="s">
        <v>3851</v>
      </c>
      <c r="BP969" s="19" t="s">
        <v>3911</v>
      </c>
      <c r="BQ969" s="19" t="s">
        <v>64</v>
      </c>
      <c r="BR969" s="22"/>
      <c r="BS969" s="19" t="e">
        <v>#N/A</v>
      </c>
      <c r="BT969" s="37">
        <v>86</v>
      </c>
      <c r="BU969" s="22">
        <v>133</v>
      </c>
      <c r="BV969" s="19"/>
      <c r="BW969" s="19" t="s">
        <v>3823</v>
      </c>
      <c r="BX969" s="37">
        <v>2023</v>
      </c>
      <c r="BY969" s="95" t="str">
        <f>IFERROR(
IF(OR(AZ969="anulado",AZ969="stand by"),CONCATENATE(AZ969,": ",AT969),
IF(OR(YEAR(BA969)=2022,YEAR(BA969)=2023),CONCATENATE("Se activó en ",YEAR(BA969)),
IF(AND(OR(AZ969="En proceso",AZ969="facturando"),AND(AV969="-",BA969="")),"Por revisar",
IF(BA969="",IF(AV969="NUEVAS",CONCATENATE("Estado: ",AZ969,", ",AV969),
IF(AX969=Meses!$A$3,"Por revisar",
IF(AT969="","Sin registro","En programación Frcst."))),"En programación")))),
"Error")</f>
        <v>En programación</v>
      </c>
      <c r="BZ969" s="14" t="str">
        <f t="shared" si="45"/>
        <v/>
      </c>
      <c r="CA969" s="95">
        <f>IF(BY969="En programación Frcst.",VLOOKUP(AX969,Meses!$A$1:$H$14,3+HLOOKUP(Cronograma!AV969,Meses!$D$1:$G$2,2,FALSE),FALSE),
IF(BY969="En programación",BA969,""))</f>
        <v>45309</v>
      </c>
      <c r="CB969" s="95" t="str">
        <f t="shared" si="46"/>
        <v>2024/1</v>
      </c>
      <c r="CC969" s="91">
        <f>IFERROR(
(VLOOKUP(MONTH(CA969),Meses!$B$3:$C$14,2,FALSE)-DAY(CA969))/VLOOKUP(MONTH(CA969),Meses!$B$3:$C$14,2,FALSE)*CD969,
"")</f>
        <v>13654.193548387097</v>
      </c>
      <c r="CD969" s="92">
        <f t="shared" si="47"/>
        <v>32560</v>
      </c>
    </row>
    <row r="970" spans="1:82" ht="94.2" thickBot="1" x14ac:dyDescent="0.6">
      <c r="A970" s="25" t="s">
        <v>2378</v>
      </c>
      <c r="B970" s="63" t="s">
        <v>2404</v>
      </c>
      <c r="C970" s="25" t="s">
        <v>2405</v>
      </c>
      <c r="D970" s="25" t="s">
        <v>144</v>
      </c>
      <c r="E970" s="26">
        <v>45189</v>
      </c>
      <c r="F970" s="26">
        <v>45198</v>
      </c>
      <c r="G970" s="26">
        <v>45198</v>
      </c>
      <c r="H970" s="26">
        <v>45204</v>
      </c>
      <c r="I970" s="22"/>
      <c r="J970" s="22"/>
      <c r="K970" s="22">
        <v>0</v>
      </c>
      <c r="L970" s="50"/>
      <c r="M970" s="22"/>
      <c r="N970" s="22"/>
      <c r="O970" s="49" t="s">
        <v>54</v>
      </c>
      <c r="P970" s="19" t="s">
        <v>54</v>
      </c>
      <c r="Q970" s="49" t="s">
        <v>55</v>
      </c>
      <c r="R970" s="49">
        <v>29600</v>
      </c>
      <c r="S970" s="25" t="s">
        <v>145</v>
      </c>
      <c r="T970" s="25" t="s">
        <v>145</v>
      </c>
      <c r="U970" s="19" t="e">
        <v>#NAME?</v>
      </c>
      <c r="V970" s="22"/>
      <c r="W970" s="22" t="s">
        <v>4513</v>
      </c>
      <c r="X970" s="23">
        <v>45189</v>
      </c>
      <c r="Y970" s="23">
        <v>45196</v>
      </c>
      <c r="Z970" s="23">
        <v>45189</v>
      </c>
      <c r="AA970" s="23">
        <v>45189</v>
      </c>
      <c r="AB970" s="22">
        <v>0</v>
      </c>
      <c r="AC970" s="22">
        <v>0</v>
      </c>
      <c r="AD970" s="50">
        <v>0</v>
      </c>
      <c r="AE970" s="22">
        <v>0</v>
      </c>
      <c r="AF970" s="19" t="s">
        <v>58</v>
      </c>
      <c r="AG970" s="19" t="s">
        <v>58</v>
      </c>
      <c r="AH970" s="50">
        <v>0</v>
      </c>
      <c r="AI970" s="37">
        <v>-45189</v>
      </c>
      <c r="AJ970" s="37">
        <v>6</v>
      </c>
      <c r="AK970" s="37">
        <v>-45204</v>
      </c>
      <c r="AL970" s="19" t="s">
        <v>15</v>
      </c>
      <c r="AM970" s="22">
        <v>0</v>
      </c>
      <c r="AN970" s="22" t="s">
        <v>4513</v>
      </c>
      <c r="AO970" s="22"/>
      <c r="AP970" s="19" t="s">
        <v>399</v>
      </c>
      <c r="AQ970" s="19" t="s">
        <v>399</v>
      </c>
      <c r="AR970" s="19" t="s">
        <v>389</v>
      </c>
      <c r="AS970" s="19" t="s">
        <v>55</v>
      </c>
      <c r="AT970" s="19" t="s">
        <v>146</v>
      </c>
      <c r="AU970" s="19" t="s">
        <v>62</v>
      </c>
      <c r="AV970" s="19" t="s">
        <v>651</v>
      </c>
      <c r="AW970" s="19" t="s">
        <v>652</v>
      </c>
      <c r="AX970" s="19" t="s">
        <v>653</v>
      </c>
      <c r="AY970" s="19" t="s">
        <v>55</v>
      </c>
      <c r="AZ970" s="19" t="s">
        <v>3825</v>
      </c>
      <c r="BA970" s="22">
        <v>0</v>
      </c>
      <c r="BB970" s="22"/>
      <c r="BC970" s="22"/>
      <c r="BD970" s="19" t="s">
        <v>653</v>
      </c>
      <c r="BE970" s="19" t="s">
        <v>679</v>
      </c>
      <c r="BF970" s="19" t="s">
        <v>680</v>
      </c>
      <c r="BG970" s="19" t="s">
        <v>55</v>
      </c>
      <c r="BH970" s="19" t="s">
        <v>4513</v>
      </c>
      <c r="BI970" s="22" t="s">
        <v>4513</v>
      </c>
      <c r="BJ970" s="22"/>
      <c r="BK970" s="22"/>
      <c r="BL970" s="37" t="s">
        <v>4513</v>
      </c>
      <c r="BM970" s="32" t="s">
        <v>4513</v>
      </c>
      <c r="BN970" s="57" t="s">
        <v>4513</v>
      </c>
      <c r="BO970" s="19" t="s">
        <v>3826</v>
      </c>
      <c r="BP970" s="22"/>
      <c r="BQ970" s="19" t="s">
        <v>64</v>
      </c>
      <c r="BR970" s="22"/>
      <c r="BS970" s="22"/>
      <c r="BT970" s="22"/>
      <c r="BU970" s="37">
        <v>133</v>
      </c>
      <c r="BV970" s="19"/>
      <c r="BW970" s="19" t="s">
        <v>3823</v>
      </c>
      <c r="BX970" s="22"/>
      <c r="BY970" s="95" t="str">
        <f>IFERROR(
IF(OR(AZ970="anulado",AZ970="stand by"),CONCATENATE(AZ970,": ",AT970),
IF(OR(YEAR(BA970)=2022,YEAR(BA970)=2023),CONCATENATE("Se activó en ",YEAR(BA970)),
IF(AND(OR(AZ970="En proceso",AZ970="facturando"),AND(AV970="-",BA970="")),"Por revisar",
IF(BA970="",IF(AV970="NUEVAS",CONCATENATE("Estado: ",AZ970,", ",AV970),
IF(AX970=Meses!$A$3,"Por revisar",
IF(AT970="","Sin registro","En programación Frcst."))),"En programación")))),
"Error")</f>
        <v>stand by: Devolver Sales</v>
      </c>
      <c r="BZ970" s="14" t="str">
        <f t="shared" si="45"/>
        <v/>
      </c>
      <c r="CA970" s="95" t="str">
        <f>IF(BY970="En programación Frcst.",VLOOKUP(AX970,Meses!$A$1:$H$14,3+HLOOKUP(Cronograma!AV970,Meses!$D$1:$G$2,2,FALSE),FALSE),
IF(BY970="En programación",BA970,""))</f>
        <v/>
      </c>
      <c r="CB970" s="95" t="str">
        <f t="shared" si="46"/>
        <v/>
      </c>
      <c r="CC970" s="91" t="str">
        <f>IFERROR(
(VLOOKUP(MONTH(CA970),Meses!$B$3:$C$14,2,FALSE)-DAY(CA970))/VLOOKUP(MONTH(CA970),Meses!$B$3:$C$14,2,FALSE)*CD970,
"")</f>
        <v/>
      </c>
      <c r="CD970" s="92">
        <f t="shared" si="47"/>
        <v>29600</v>
      </c>
    </row>
    <row r="971" spans="1:82" ht="78.599999999999994" thickBot="1" x14ac:dyDescent="0.6">
      <c r="A971" s="19" t="s">
        <v>2378</v>
      </c>
      <c r="B971" s="19" t="s">
        <v>2406</v>
      </c>
      <c r="C971" s="19" t="s">
        <v>2407</v>
      </c>
      <c r="D971" s="19" t="s">
        <v>650</v>
      </c>
      <c r="E971" s="21">
        <v>45189</v>
      </c>
      <c r="F971" s="21">
        <v>45198</v>
      </c>
      <c r="G971" s="21">
        <v>45198</v>
      </c>
      <c r="H971" s="21">
        <v>45204</v>
      </c>
      <c r="I971" s="22"/>
      <c r="J971" s="22"/>
      <c r="K971" s="22">
        <v>0</v>
      </c>
      <c r="L971" s="49">
        <v>2024010865</v>
      </c>
      <c r="M971" s="21">
        <v>45296</v>
      </c>
      <c r="N971" s="21">
        <v>45309</v>
      </c>
      <c r="O971" s="49" t="s">
        <v>54</v>
      </c>
      <c r="P971" s="19" t="s">
        <v>54</v>
      </c>
      <c r="Q971" s="49" t="s">
        <v>55</v>
      </c>
      <c r="R971" s="49">
        <v>4190</v>
      </c>
      <c r="S971" s="25" t="s">
        <v>145</v>
      </c>
      <c r="T971" s="25" t="s">
        <v>145</v>
      </c>
      <c r="U971" s="19" t="e">
        <v>#NAME?</v>
      </c>
      <c r="V971" s="22"/>
      <c r="W971" s="22" t="s">
        <v>4513</v>
      </c>
      <c r="X971" s="23">
        <v>45189</v>
      </c>
      <c r="Y971" s="23">
        <v>45196</v>
      </c>
      <c r="Z971" s="23">
        <v>45189</v>
      </c>
      <c r="AA971" s="23">
        <v>45189</v>
      </c>
      <c r="AB971" s="22">
        <v>0</v>
      </c>
      <c r="AC971" s="22">
        <v>0</v>
      </c>
      <c r="AD971" s="50">
        <v>0</v>
      </c>
      <c r="AE971" s="22">
        <v>0</v>
      </c>
      <c r="AF971" s="19" t="s">
        <v>58</v>
      </c>
      <c r="AG971" s="19" t="s">
        <v>58</v>
      </c>
      <c r="AH971" s="50">
        <v>0</v>
      </c>
      <c r="AI971" s="37">
        <v>-45189</v>
      </c>
      <c r="AJ971" s="37">
        <v>6</v>
      </c>
      <c r="AK971" s="37">
        <v>-45204</v>
      </c>
      <c r="AL971" s="19" t="s">
        <v>15</v>
      </c>
      <c r="AM971" s="22">
        <v>0</v>
      </c>
      <c r="AN971" s="22" t="s">
        <v>4513</v>
      </c>
      <c r="AO971" s="22"/>
      <c r="AP971" s="19" t="s">
        <v>399</v>
      </c>
      <c r="AQ971" s="19" t="s">
        <v>399</v>
      </c>
      <c r="AR971" s="19" t="s">
        <v>60</v>
      </c>
      <c r="AS971" s="19" t="s">
        <v>55</v>
      </c>
      <c r="AT971" s="19" t="s">
        <v>4583</v>
      </c>
      <c r="AU971" s="19" t="s">
        <v>62</v>
      </c>
      <c r="AV971" s="19" t="s">
        <v>651</v>
      </c>
      <c r="AW971" s="19" t="s">
        <v>652</v>
      </c>
      <c r="AX971" s="19" t="s">
        <v>653</v>
      </c>
      <c r="AY971" s="19" t="s">
        <v>55</v>
      </c>
      <c r="AZ971" s="19" t="s">
        <v>3822</v>
      </c>
      <c r="BA971" s="23">
        <v>45309</v>
      </c>
      <c r="BB971" s="37">
        <v>1</v>
      </c>
      <c r="BC971" s="37">
        <v>2024</v>
      </c>
      <c r="BD971" s="19" t="s">
        <v>653</v>
      </c>
      <c r="BE971" s="19" t="s">
        <v>651</v>
      </c>
      <c r="BF971" s="19" t="s">
        <v>652</v>
      </c>
      <c r="BG971" s="19" t="s">
        <v>55</v>
      </c>
      <c r="BH971" s="19" t="s">
        <v>4513</v>
      </c>
      <c r="BI971" s="60" t="s">
        <v>4513</v>
      </c>
      <c r="BJ971" s="37" t="e">
        <v>#VALUE!</v>
      </c>
      <c r="BK971" s="56" t="e">
        <v>#VALUE!</v>
      </c>
      <c r="BL971" s="37" t="s">
        <v>4513</v>
      </c>
      <c r="BM971" s="32" t="s">
        <v>4513</v>
      </c>
      <c r="BN971" s="57" t="s">
        <v>4513</v>
      </c>
      <c r="BO971" s="19" t="s">
        <v>3851</v>
      </c>
      <c r="BP971" s="19" t="s">
        <v>3911</v>
      </c>
      <c r="BQ971" s="19" t="s">
        <v>64</v>
      </c>
      <c r="BR971" s="22"/>
      <c r="BS971" s="22"/>
      <c r="BT971" s="22"/>
      <c r="BU971" s="37">
        <v>133</v>
      </c>
      <c r="BV971" s="19" t="s">
        <v>4695</v>
      </c>
      <c r="BW971" s="19" t="s">
        <v>3869</v>
      </c>
      <c r="BX971" s="22"/>
      <c r="BY971" s="95" t="str">
        <f>IFERROR(
IF(OR(AZ971="anulado",AZ971="stand by"),CONCATENATE(AZ971,": ",AT971),
IF(OR(YEAR(BA971)=2022,YEAR(BA971)=2023),CONCATENATE("Se activó en ",YEAR(BA971)),
IF(AND(OR(AZ971="En proceso",AZ971="facturando"),AND(AV971="-",BA971="")),"Por revisar",
IF(BA971="",IF(AV971="NUEVAS",CONCATENATE("Estado: ",AZ971,", ",AV971),
IF(AX971=Meses!$A$3,"Por revisar",
IF(AT971="","Sin registro","En programación Frcst."))),"En programación")))),
"Error")</f>
        <v>En programación</v>
      </c>
      <c r="BZ971" s="14" t="str">
        <f t="shared" si="45"/>
        <v/>
      </c>
      <c r="CA971" s="95">
        <f>IF(BY971="En programación Frcst.",VLOOKUP(AX971,Meses!$A$1:$H$14,3+HLOOKUP(Cronograma!AV971,Meses!$D$1:$G$2,2,FALSE),FALSE),
IF(BY971="En programación",BA971,""))</f>
        <v>45309</v>
      </c>
      <c r="CB971" s="95" t="str">
        <f t="shared" si="46"/>
        <v>2024/1</v>
      </c>
      <c r="CC971" s="91">
        <f>IFERROR(
(VLOOKUP(MONTH(CA971),Meses!$B$3:$C$14,2,FALSE)-DAY(CA971))/VLOOKUP(MONTH(CA971),Meses!$B$3:$C$14,2,FALSE)*CD971,
"")</f>
        <v>1757.0967741935485</v>
      </c>
      <c r="CD971" s="92">
        <f t="shared" si="47"/>
        <v>4190</v>
      </c>
    </row>
    <row r="972" spans="1:82" ht="94.2" thickBot="1" x14ac:dyDescent="0.6">
      <c r="A972" s="25" t="s">
        <v>2378</v>
      </c>
      <c r="B972" s="25" t="s">
        <v>2408</v>
      </c>
      <c r="C972" s="25" t="s">
        <v>2409</v>
      </c>
      <c r="D972" s="25" t="s">
        <v>53</v>
      </c>
      <c r="E972" s="26">
        <v>45189</v>
      </c>
      <c r="F972" s="26">
        <v>45198</v>
      </c>
      <c r="G972" s="26">
        <v>45198</v>
      </c>
      <c r="H972" s="64">
        <v>45204</v>
      </c>
      <c r="I972" s="22">
        <v>45317</v>
      </c>
      <c r="J972" s="22">
        <v>45317</v>
      </c>
      <c r="K972" s="22" t="s">
        <v>4615</v>
      </c>
      <c r="L972" s="49">
        <v>2024011706</v>
      </c>
      <c r="M972" s="21">
        <v>45303</v>
      </c>
      <c r="N972" s="21">
        <v>45316</v>
      </c>
      <c r="O972" s="49" t="s">
        <v>54</v>
      </c>
      <c r="P972" s="49" t="s">
        <v>54</v>
      </c>
      <c r="Q972" s="49" t="s">
        <v>55</v>
      </c>
      <c r="R972" s="61">
        <v>152525</v>
      </c>
      <c r="S972" s="25" t="s">
        <v>145</v>
      </c>
      <c r="T972" s="25" t="s">
        <v>145</v>
      </c>
      <c r="U972" s="19" t="e">
        <v>#NAME?</v>
      </c>
      <c r="V972" s="22"/>
      <c r="W972" s="22" t="s">
        <v>4513</v>
      </c>
      <c r="X972" s="23">
        <v>45189</v>
      </c>
      <c r="Y972" s="23">
        <v>45196</v>
      </c>
      <c r="Z972" s="23">
        <v>45189</v>
      </c>
      <c r="AA972" s="23">
        <v>45189</v>
      </c>
      <c r="AB972" s="22">
        <v>0</v>
      </c>
      <c r="AC972" s="22">
        <v>0</v>
      </c>
      <c r="AD972" s="50">
        <v>0</v>
      </c>
      <c r="AE972" s="22">
        <v>0</v>
      </c>
      <c r="AF972" s="19" t="s">
        <v>58</v>
      </c>
      <c r="AG972" s="19" t="s">
        <v>58</v>
      </c>
      <c r="AH972" s="50">
        <v>0</v>
      </c>
      <c r="AI972" s="37">
        <v>128</v>
      </c>
      <c r="AJ972" s="37">
        <v>6</v>
      </c>
      <c r="AK972" s="37">
        <v>113</v>
      </c>
      <c r="AL972" s="19" t="s">
        <v>15</v>
      </c>
      <c r="AM972" s="22" t="s">
        <v>4616</v>
      </c>
      <c r="AN972" s="22">
        <v>26</v>
      </c>
      <c r="AO972" s="22"/>
      <c r="AP972" s="19" t="s">
        <v>399</v>
      </c>
      <c r="AQ972" s="19" t="s">
        <v>399</v>
      </c>
      <c r="AR972" s="19" t="s">
        <v>182</v>
      </c>
      <c r="AS972" s="19" t="s">
        <v>55</v>
      </c>
      <c r="AT972" s="19" t="s">
        <v>61</v>
      </c>
      <c r="AU972" s="42" t="s">
        <v>55</v>
      </c>
      <c r="AV972" s="19" t="s">
        <v>660</v>
      </c>
      <c r="AW972" s="19" t="s">
        <v>661</v>
      </c>
      <c r="AX972" s="19" t="s">
        <v>653</v>
      </c>
      <c r="AY972" s="19" t="s">
        <v>55</v>
      </c>
      <c r="AZ972" s="19" t="s">
        <v>3822</v>
      </c>
      <c r="BA972" s="23">
        <v>45316</v>
      </c>
      <c r="BB972" s="37">
        <v>1</v>
      </c>
      <c r="BC972" s="37">
        <v>2024</v>
      </c>
      <c r="BD972" s="19" t="s">
        <v>653</v>
      </c>
      <c r="BE972" s="19" t="s">
        <v>354</v>
      </c>
      <c r="BF972" s="19" t="s">
        <v>1165</v>
      </c>
      <c r="BG972" s="19" t="s">
        <v>55</v>
      </c>
      <c r="BH972" s="19" t="s">
        <v>4513</v>
      </c>
      <c r="BI972" s="78" t="s">
        <v>4513</v>
      </c>
      <c r="BJ972" s="22"/>
      <c r="BK972" s="22"/>
      <c r="BL972" s="37" t="s">
        <v>4513</v>
      </c>
      <c r="BM972" s="32" t="s">
        <v>4513</v>
      </c>
      <c r="BN972" s="22"/>
      <c r="BO972" s="19" t="s">
        <v>3906</v>
      </c>
      <c r="BP972" s="22"/>
      <c r="BQ972" s="19" t="s">
        <v>64</v>
      </c>
      <c r="BR972" s="22"/>
      <c r="BS972" s="22"/>
      <c r="BT972" s="22"/>
      <c r="BU972" s="37">
        <v>133</v>
      </c>
      <c r="BV972" s="19"/>
      <c r="BW972" s="19"/>
      <c r="BX972" s="22"/>
      <c r="BY972" s="95" t="str">
        <f>IFERROR(
IF(OR(AZ972="anulado",AZ972="stand by"),CONCATENATE(AZ972,": ",AT972),
IF(OR(YEAR(BA972)=2022,YEAR(BA972)=2023),CONCATENATE("Se activó en ",YEAR(BA972)),
IF(AND(OR(AZ972="En proceso",AZ972="facturando"),AND(AV972="-",BA972="")),"Por revisar",
IF(BA972="",IF(AV972="NUEVAS",CONCATENATE("Estado: ",AZ972,", ",AV972),
IF(AX972=Meses!$A$3,"Por revisar",
IF(AT972="","Sin registro","En programación Frcst."))),"En programación")))),
"Error")</f>
        <v>En programación</v>
      </c>
      <c r="BZ972" s="14" t="str">
        <f t="shared" si="45"/>
        <v/>
      </c>
      <c r="CA972" s="95">
        <f>IF(BY972="En programación Frcst.",VLOOKUP(AX972,Meses!$A$1:$H$14,3+HLOOKUP(Cronograma!AV972,Meses!$D$1:$G$2,2,FALSE),FALSE),
IF(BY972="En programación",BA972,""))</f>
        <v>45316</v>
      </c>
      <c r="CB972" s="95" t="str">
        <f t="shared" si="46"/>
        <v>2024/1</v>
      </c>
      <c r="CC972" s="91">
        <f>IFERROR(
(VLOOKUP(MONTH(CA972),Meses!$B$3:$C$14,2,FALSE)-DAY(CA972))/VLOOKUP(MONTH(CA972),Meses!$B$3:$C$14,2,FALSE)*CD972,
"")</f>
        <v>29520.967741935485</v>
      </c>
      <c r="CD972" s="92">
        <f t="shared" si="47"/>
        <v>152525</v>
      </c>
    </row>
    <row r="973" spans="1:82" ht="47.4" thickBot="1" x14ac:dyDescent="0.6">
      <c r="A973" s="19" t="s">
        <v>2378</v>
      </c>
      <c r="B973" s="30" t="s">
        <v>2410</v>
      </c>
      <c r="C973" s="30" t="s">
        <v>2411</v>
      </c>
      <c r="D973" s="41" t="s">
        <v>650</v>
      </c>
      <c r="E973" s="21">
        <v>45189</v>
      </c>
      <c r="F973" s="21">
        <v>45198</v>
      </c>
      <c r="G973" s="21">
        <v>45198</v>
      </c>
      <c r="H973" s="21">
        <v>45204</v>
      </c>
      <c r="I973" s="22"/>
      <c r="J973" s="22"/>
      <c r="K973" s="22">
        <v>0</v>
      </c>
      <c r="L973" s="49">
        <v>2023124439</v>
      </c>
      <c r="M973" s="21">
        <v>45289</v>
      </c>
      <c r="N973" s="21">
        <v>45302</v>
      </c>
      <c r="O973" s="49" t="s">
        <v>54</v>
      </c>
      <c r="P973" s="19" t="s">
        <v>54</v>
      </c>
      <c r="Q973" s="49" t="s">
        <v>55</v>
      </c>
      <c r="R973" s="49">
        <v>62975</v>
      </c>
      <c r="S973" s="25" t="s">
        <v>145</v>
      </c>
      <c r="T973" s="25" t="s">
        <v>145</v>
      </c>
      <c r="U973" s="19" t="e">
        <v>#NAME?</v>
      </c>
      <c r="V973" s="22"/>
      <c r="W973" s="22" t="s">
        <v>4513</v>
      </c>
      <c r="X973" s="23">
        <v>45189</v>
      </c>
      <c r="Y973" s="23">
        <v>45196</v>
      </c>
      <c r="Z973" s="23">
        <v>45189</v>
      </c>
      <c r="AA973" s="23">
        <v>45189</v>
      </c>
      <c r="AB973" s="22">
        <v>0</v>
      </c>
      <c r="AC973" s="22">
        <v>0</v>
      </c>
      <c r="AD973" s="50">
        <v>0</v>
      </c>
      <c r="AE973" s="22">
        <v>0</v>
      </c>
      <c r="AF973" s="19" t="s">
        <v>58</v>
      </c>
      <c r="AG973" s="19" t="s">
        <v>58</v>
      </c>
      <c r="AH973" s="50">
        <v>0</v>
      </c>
      <c r="AI973" s="37">
        <v>-45189</v>
      </c>
      <c r="AJ973" s="37">
        <v>6</v>
      </c>
      <c r="AK973" s="37">
        <v>-45204</v>
      </c>
      <c r="AL973" s="19" t="s">
        <v>15</v>
      </c>
      <c r="AM973" s="22">
        <v>0</v>
      </c>
      <c r="AN973" s="22" t="s">
        <v>4513</v>
      </c>
      <c r="AO973" s="22"/>
      <c r="AP973" s="19" t="s">
        <v>399</v>
      </c>
      <c r="AQ973" s="19" t="s">
        <v>399</v>
      </c>
      <c r="AR973" s="19" t="s">
        <v>160</v>
      </c>
      <c r="AS973" s="19" t="s">
        <v>55</v>
      </c>
      <c r="AT973" s="19" t="s">
        <v>4583</v>
      </c>
      <c r="AU973" s="19" t="s">
        <v>62</v>
      </c>
      <c r="AV973" s="19" t="s">
        <v>354</v>
      </c>
      <c r="AW973" s="19" t="s">
        <v>1165</v>
      </c>
      <c r="AX973" s="19" t="s">
        <v>653</v>
      </c>
      <c r="AY973" s="19" t="s">
        <v>55</v>
      </c>
      <c r="AZ973" s="19" t="s">
        <v>3822</v>
      </c>
      <c r="BA973" s="23">
        <v>45302</v>
      </c>
      <c r="BB973" s="37">
        <v>1</v>
      </c>
      <c r="BC973" s="37">
        <v>2024</v>
      </c>
      <c r="BD973" s="19" t="s">
        <v>653</v>
      </c>
      <c r="BE973" s="19" t="s">
        <v>651</v>
      </c>
      <c r="BF973" s="19" t="s">
        <v>680</v>
      </c>
      <c r="BG973" s="19" t="s">
        <v>55</v>
      </c>
      <c r="BH973" s="19" t="s">
        <v>4513</v>
      </c>
      <c r="BI973" s="60" t="s">
        <v>4513</v>
      </c>
      <c r="BJ973" s="37" t="e">
        <v>#VALUE!</v>
      </c>
      <c r="BK973" s="37" t="e">
        <v>#VALUE!</v>
      </c>
      <c r="BL973" s="37" t="s">
        <v>4513</v>
      </c>
      <c r="BM973" s="32" t="s">
        <v>4513</v>
      </c>
      <c r="BN973" s="57" t="s">
        <v>4513</v>
      </c>
      <c r="BO973" s="19" t="s">
        <v>3851</v>
      </c>
      <c r="BP973" s="22"/>
      <c r="BQ973" s="19" t="s">
        <v>64</v>
      </c>
      <c r="BR973" s="22"/>
      <c r="BS973" s="22"/>
      <c r="BT973" s="37" t="e">
        <v>#VALUE!</v>
      </c>
      <c r="BU973" s="37">
        <v>133</v>
      </c>
      <c r="BV973" s="19"/>
      <c r="BW973" s="19" t="s">
        <v>3823</v>
      </c>
      <c r="BX973" s="22"/>
      <c r="BY973" s="95" t="str">
        <f>IFERROR(
IF(OR(AZ973="anulado",AZ973="stand by"),CONCATENATE(AZ973,": ",AT973),
IF(OR(YEAR(BA973)=2022,YEAR(BA973)=2023),CONCATENATE("Se activó en ",YEAR(BA973)),
IF(AND(OR(AZ973="En proceso",AZ973="facturando"),AND(AV973="-",BA973="")),"Por revisar",
IF(BA973="",IF(AV973="NUEVAS",CONCATENATE("Estado: ",AZ973,", ",AV973),
IF(AX973=Meses!$A$3,"Por revisar",
IF(AT973="","Sin registro","En programación Frcst."))),"En programación")))),
"Error")</f>
        <v>En programación</v>
      </c>
      <c r="BZ973" s="14" t="str">
        <f t="shared" si="45"/>
        <v/>
      </c>
      <c r="CA973" s="95">
        <f>IF(BY973="En programación Frcst.",VLOOKUP(AX973,Meses!$A$1:$H$14,3+HLOOKUP(Cronograma!AV973,Meses!$D$1:$G$2,2,FALSE),FALSE),
IF(BY973="En programación",BA973,""))</f>
        <v>45302</v>
      </c>
      <c r="CB973" s="95" t="str">
        <f t="shared" si="46"/>
        <v>2024/1</v>
      </c>
      <c r="CC973" s="91">
        <f>IFERROR(
(VLOOKUP(MONTH(CA973),Meses!$B$3:$C$14,2,FALSE)-DAY(CA973))/VLOOKUP(MONTH(CA973),Meses!$B$3:$C$14,2,FALSE)*CD973,
"")</f>
        <v>40629.032258064515</v>
      </c>
      <c r="CD973" s="92">
        <f t="shared" si="47"/>
        <v>62975</v>
      </c>
    </row>
    <row r="974" spans="1:82" ht="63" thickBot="1" x14ac:dyDescent="0.6">
      <c r="A974" s="25" t="s">
        <v>2378</v>
      </c>
      <c r="B974" s="25" t="s">
        <v>2412</v>
      </c>
      <c r="C974" s="25" t="s">
        <v>2403</v>
      </c>
      <c r="D974" s="25" t="s">
        <v>53</v>
      </c>
      <c r="E974" s="26">
        <v>45189</v>
      </c>
      <c r="F974" s="26">
        <v>45198</v>
      </c>
      <c r="G974" s="26">
        <v>45198</v>
      </c>
      <c r="H974" s="26">
        <v>45204</v>
      </c>
      <c r="I974" s="21">
        <v>45260</v>
      </c>
      <c r="J974" s="21">
        <v>45260</v>
      </c>
      <c r="K974" s="119" t="s">
        <v>4619</v>
      </c>
      <c r="L974" s="49">
        <v>2023110966</v>
      </c>
      <c r="M974" s="21">
        <v>45244</v>
      </c>
      <c r="N974" s="21">
        <v>45260</v>
      </c>
      <c r="O974" s="49" t="s">
        <v>2413</v>
      </c>
      <c r="P974" s="19" t="s">
        <v>54</v>
      </c>
      <c r="Q974" s="49" t="s">
        <v>55</v>
      </c>
      <c r="R974" s="49">
        <v>13465</v>
      </c>
      <c r="S974" s="25" t="s">
        <v>4630</v>
      </c>
      <c r="T974" s="25" t="s">
        <v>4630</v>
      </c>
      <c r="U974" s="19" t="e">
        <v>#NAME?</v>
      </c>
      <c r="V974" s="22"/>
      <c r="W974" s="22" t="s">
        <v>4513</v>
      </c>
      <c r="X974" s="23">
        <v>45189</v>
      </c>
      <c r="Y974" s="23">
        <v>45196</v>
      </c>
      <c r="Z974" s="23">
        <v>45189</v>
      </c>
      <c r="AA974" s="23">
        <v>45189</v>
      </c>
      <c r="AB974" s="22">
        <v>0</v>
      </c>
      <c r="AC974" s="22">
        <v>0</v>
      </c>
      <c r="AD974" s="50">
        <v>0</v>
      </c>
      <c r="AE974" s="22">
        <v>0</v>
      </c>
      <c r="AF974" s="19" t="s">
        <v>58</v>
      </c>
      <c r="AG974" s="19" t="s">
        <v>58</v>
      </c>
      <c r="AH974" s="50">
        <v>0</v>
      </c>
      <c r="AI974" s="37">
        <v>71</v>
      </c>
      <c r="AJ974" s="37">
        <v>6</v>
      </c>
      <c r="AK974" s="37">
        <v>56</v>
      </c>
      <c r="AL974" s="19" t="s">
        <v>15</v>
      </c>
      <c r="AM974" s="19" t="s">
        <v>4621</v>
      </c>
      <c r="AN974" s="37">
        <v>30</v>
      </c>
      <c r="AO974" s="22"/>
      <c r="AP974" s="19" t="s">
        <v>399</v>
      </c>
      <c r="AQ974" s="19" t="s">
        <v>399</v>
      </c>
      <c r="AR974" s="19" t="s">
        <v>94</v>
      </c>
      <c r="AS974" s="19" t="s">
        <v>55</v>
      </c>
      <c r="AT974" s="19" t="s">
        <v>61</v>
      </c>
      <c r="AU974" s="19" t="s">
        <v>179</v>
      </c>
      <c r="AV974" s="19" t="s">
        <v>660</v>
      </c>
      <c r="AW974" s="19" t="s">
        <v>2414</v>
      </c>
      <c r="AX974" s="19" t="s">
        <v>356</v>
      </c>
      <c r="AY974" s="19" t="s">
        <v>55</v>
      </c>
      <c r="AZ974" s="19" t="s">
        <v>3822</v>
      </c>
      <c r="BA974" s="23">
        <v>45260</v>
      </c>
      <c r="BB974" s="37">
        <v>11</v>
      </c>
      <c r="BC974" s="37">
        <v>2023</v>
      </c>
      <c r="BD974" s="19" t="s">
        <v>356</v>
      </c>
      <c r="BE974" s="19" t="s">
        <v>660</v>
      </c>
      <c r="BF974" s="19" t="s">
        <v>2414</v>
      </c>
      <c r="BG974" s="19" t="s">
        <v>55</v>
      </c>
      <c r="BH974" s="19" t="s">
        <v>4513</v>
      </c>
      <c r="BI974" s="60" t="s">
        <v>4513</v>
      </c>
      <c r="BJ974" s="37" t="e">
        <v>#VALUE!</v>
      </c>
      <c r="BK974" s="56" t="e">
        <v>#VALUE!</v>
      </c>
      <c r="BL974" s="37" t="s">
        <v>4513</v>
      </c>
      <c r="BM974" s="32" t="s">
        <v>4513</v>
      </c>
      <c r="BN974" s="57" t="s">
        <v>4513</v>
      </c>
      <c r="BO974" s="19" t="s">
        <v>3840</v>
      </c>
      <c r="BP974" s="22"/>
      <c r="BQ974" s="19" t="s">
        <v>64</v>
      </c>
      <c r="BR974" s="22"/>
      <c r="BS974" s="19" t="s">
        <v>3824</v>
      </c>
      <c r="BT974" s="37">
        <v>71</v>
      </c>
      <c r="BU974" s="22"/>
      <c r="BV974" s="19"/>
      <c r="BW974" s="19" t="s">
        <v>3823</v>
      </c>
      <c r="BX974" s="37">
        <v>2023</v>
      </c>
      <c r="BY974" s="95" t="str">
        <f>IFERROR(
IF(OR(AZ974="anulado",AZ974="stand by"),CONCATENATE(AZ974,": ",AT974),
IF(OR(YEAR(BA974)=2022,YEAR(BA974)=2023),CONCATENATE("Se activó en ",YEAR(BA974)),
IF(AND(OR(AZ974="En proceso",AZ974="facturando"),AND(AV974="-",BA974="")),"Por revisar",
IF(BA974="",IF(AV974="NUEVAS",CONCATENATE("Estado: ",AZ974,", ",AV974),
IF(AX974=Meses!$A$3,"Por revisar",
IF(AT974="","Sin registro","En programación Frcst."))),"En programación")))),
"Error")</f>
        <v>Se activó en 2023</v>
      </c>
      <c r="BZ974" s="14" t="str">
        <f t="shared" si="45"/>
        <v/>
      </c>
      <c r="CA974" s="95" t="str">
        <f>IF(BY974="En programación Frcst.",VLOOKUP(AX974,Meses!$A$1:$H$14,3+HLOOKUP(Cronograma!AV974,Meses!$D$1:$G$2,2,FALSE),FALSE),
IF(BY974="En programación",BA974,""))</f>
        <v/>
      </c>
      <c r="CB974" s="95" t="str">
        <f t="shared" si="46"/>
        <v/>
      </c>
      <c r="CC974" s="91" t="str">
        <f>IFERROR(
(VLOOKUP(MONTH(CA974),Meses!$B$3:$C$14,2,FALSE)-DAY(CA974))/VLOOKUP(MONTH(CA974),Meses!$B$3:$C$14,2,FALSE)*CD974,
"")</f>
        <v/>
      </c>
      <c r="CD974" s="92">
        <f t="shared" si="47"/>
        <v>13465</v>
      </c>
    </row>
    <row r="975" spans="1:82" ht="78.599999999999994" thickBot="1" x14ac:dyDescent="0.6">
      <c r="A975" s="19" t="s">
        <v>2378</v>
      </c>
      <c r="B975" s="19" t="s">
        <v>2415</v>
      </c>
      <c r="C975" s="19" t="s">
        <v>2416</v>
      </c>
      <c r="D975" s="19" t="s">
        <v>53</v>
      </c>
      <c r="E975" s="21">
        <v>45189</v>
      </c>
      <c r="F975" s="21">
        <v>45198</v>
      </c>
      <c r="G975" s="21">
        <v>45198</v>
      </c>
      <c r="H975" s="21">
        <v>45204</v>
      </c>
      <c r="I975" s="21">
        <v>45260</v>
      </c>
      <c r="J975" s="21">
        <v>45260</v>
      </c>
      <c r="K975" s="119" t="s">
        <v>4619</v>
      </c>
      <c r="L975" s="49">
        <v>2023110968</v>
      </c>
      <c r="M975" s="21">
        <v>45244</v>
      </c>
      <c r="N975" s="21">
        <v>45260</v>
      </c>
      <c r="O975" s="49" t="s">
        <v>2413</v>
      </c>
      <c r="P975" s="19" t="s">
        <v>54</v>
      </c>
      <c r="Q975" s="49" t="s">
        <v>55</v>
      </c>
      <c r="R975" s="49">
        <v>18581</v>
      </c>
      <c r="S975" s="25" t="s">
        <v>4630</v>
      </c>
      <c r="T975" s="25" t="s">
        <v>4630</v>
      </c>
      <c r="U975" s="19" t="e">
        <v>#NAME?</v>
      </c>
      <c r="V975" s="22"/>
      <c r="W975" s="22" t="s">
        <v>4513</v>
      </c>
      <c r="X975" s="23">
        <v>45189</v>
      </c>
      <c r="Y975" s="23">
        <v>45196</v>
      </c>
      <c r="Z975" s="23">
        <v>45189</v>
      </c>
      <c r="AA975" s="23">
        <v>45189</v>
      </c>
      <c r="AB975" s="22">
        <v>0</v>
      </c>
      <c r="AC975" s="22">
        <v>0</v>
      </c>
      <c r="AD975" s="50">
        <v>0</v>
      </c>
      <c r="AE975" s="22">
        <v>0</v>
      </c>
      <c r="AF975" s="19" t="s">
        <v>58</v>
      </c>
      <c r="AG975" s="19" t="s">
        <v>58</v>
      </c>
      <c r="AH975" s="50">
        <v>0</v>
      </c>
      <c r="AI975" s="37">
        <v>71</v>
      </c>
      <c r="AJ975" s="37">
        <v>6</v>
      </c>
      <c r="AK975" s="37">
        <v>56</v>
      </c>
      <c r="AL975" s="19" t="s">
        <v>15</v>
      </c>
      <c r="AM975" s="19" t="s">
        <v>4621</v>
      </c>
      <c r="AN975" s="37">
        <v>30</v>
      </c>
      <c r="AO975" s="22"/>
      <c r="AP975" s="19" t="s">
        <v>399</v>
      </c>
      <c r="AQ975" s="19" t="s">
        <v>399</v>
      </c>
      <c r="AR975" s="19" t="s">
        <v>237</v>
      </c>
      <c r="AS975" s="19" t="s">
        <v>55</v>
      </c>
      <c r="AT975" s="19" t="s">
        <v>61</v>
      </c>
      <c r="AU975" s="19" t="s">
        <v>179</v>
      </c>
      <c r="AV975" s="19" t="s">
        <v>660</v>
      </c>
      <c r="AW975" s="19" t="s">
        <v>2414</v>
      </c>
      <c r="AX975" s="19" t="s">
        <v>356</v>
      </c>
      <c r="AY975" s="19" t="s">
        <v>55</v>
      </c>
      <c r="AZ975" s="19" t="s">
        <v>3822</v>
      </c>
      <c r="BA975" s="23">
        <v>45260</v>
      </c>
      <c r="BB975" s="37">
        <v>11</v>
      </c>
      <c r="BC975" s="37">
        <v>2023</v>
      </c>
      <c r="BD975" s="19" t="s">
        <v>356</v>
      </c>
      <c r="BE975" s="19" t="s">
        <v>660</v>
      </c>
      <c r="BF975" s="19" t="s">
        <v>2414</v>
      </c>
      <c r="BG975" s="19" t="s">
        <v>55</v>
      </c>
      <c r="BH975" s="19" t="s">
        <v>4513</v>
      </c>
      <c r="BI975" s="60" t="s">
        <v>4513</v>
      </c>
      <c r="BJ975" s="37" t="e">
        <v>#VALUE!</v>
      </c>
      <c r="BK975" s="56" t="e">
        <v>#VALUE!</v>
      </c>
      <c r="BL975" s="37" t="s">
        <v>4513</v>
      </c>
      <c r="BM975" s="32" t="s">
        <v>4513</v>
      </c>
      <c r="BN975" s="57" t="s">
        <v>4513</v>
      </c>
      <c r="BO975" s="19" t="s">
        <v>3840</v>
      </c>
      <c r="BP975" s="22"/>
      <c r="BQ975" s="19" t="s">
        <v>64</v>
      </c>
      <c r="BR975" s="22"/>
      <c r="BS975" s="19" t="s">
        <v>3824</v>
      </c>
      <c r="BT975" s="37">
        <v>71</v>
      </c>
      <c r="BU975" s="22"/>
      <c r="BV975" s="19"/>
      <c r="BW975" s="19" t="s">
        <v>3823</v>
      </c>
      <c r="BX975" s="37">
        <v>2023</v>
      </c>
      <c r="BY975" s="95" t="str">
        <f>IFERROR(
IF(OR(AZ975="anulado",AZ975="stand by"),CONCATENATE(AZ975,": ",AT975),
IF(OR(YEAR(BA975)=2022,YEAR(BA975)=2023),CONCATENATE("Se activó en ",YEAR(BA975)),
IF(AND(OR(AZ975="En proceso",AZ975="facturando"),AND(AV975="-",BA975="")),"Por revisar",
IF(BA975="",IF(AV975="NUEVAS",CONCATENATE("Estado: ",AZ975,", ",AV975),
IF(AX975=Meses!$A$3,"Por revisar",
IF(AT975="","Sin registro","En programación Frcst."))),"En programación")))),
"Error")</f>
        <v>Se activó en 2023</v>
      </c>
      <c r="BZ975" s="14" t="str">
        <f t="shared" si="45"/>
        <v/>
      </c>
      <c r="CA975" s="95" t="str">
        <f>IF(BY975="En programación Frcst.",VLOOKUP(AX975,Meses!$A$1:$H$14,3+HLOOKUP(Cronograma!AV975,Meses!$D$1:$G$2,2,FALSE),FALSE),
IF(BY975="En programación",BA975,""))</f>
        <v/>
      </c>
      <c r="CB975" s="95" t="str">
        <f t="shared" si="46"/>
        <v/>
      </c>
      <c r="CC975" s="91" t="str">
        <f>IFERROR(
(VLOOKUP(MONTH(CA975),Meses!$B$3:$C$14,2,FALSE)-DAY(CA975))/VLOOKUP(MONTH(CA975),Meses!$B$3:$C$14,2,FALSE)*CD975,
"")</f>
        <v/>
      </c>
      <c r="CD975" s="92">
        <f t="shared" si="47"/>
        <v>18581</v>
      </c>
    </row>
    <row r="976" spans="1:82" ht="78.599999999999994" thickBot="1" x14ac:dyDescent="0.6">
      <c r="A976" s="25" t="s">
        <v>2378</v>
      </c>
      <c r="B976" s="25" t="s">
        <v>2417</v>
      </c>
      <c r="C976" s="25" t="s">
        <v>2418</v>
      </c>
      <c r="D976" s="25" t="s">
        <v>53</v>
      </c>
      <c r="E976" s="26">
        <v>45189</v>
      </c>
      <c r="F976" s="26">
        <v>45198</v>
      </c>
      <c r="G976" s="26">
        <v>45198</v>
      </c>
      <c r="H976" s="26">
        <v>45204</v>
      </c>
      <c r="I976" s="21">
        <v>45260</v>
      </c>
      <c r="J976" s="21">
        <v>45260</v>
      </c>
      <c r="K976" s="119" t="s">
        <v>4619</v>
      </c>
      <c r="L976" s="49">
        <v>2023110969</v>
      </c>
      <c r="M976" s="21">
        <v>45244</v>
      </c>
      <c r="N976" s="21">
        <v>45260</v>
      </c>
      <c r="O976" s="49" t="s">
        <v>2413</v>
      </c>
      <c r="P976" s="19" t="s">
        <v>54</v>
      </c>
      <c r="Q976" s="49" t="s">
        <v>55</v>
      </c>
      <c r="R976" s="49">
        <v>10112</v>
      </c>
      <c r="S976" s="25" t="s">
        <v>4630</v>
      </c>
      <c r="T976" s="25" t="s">
        <v>4630</v>
      </c>
      <c r="U976" s="19" t="e">
        <v>#NAME?</v>
      </c>
      <c r="V976" s="22"/>
      <c r="W976" s="22" t="s">
        <v>4513</v>
      </c>
      <c r="X976" s="23">
        <v>45189</v>
      </c>
      <c r="Y976" s="23">
        <v>45196</v>
      </c>
      <c r="Z976" s="23">
        <v>45189</v>
      </c>
      <c r="AA976" s="23">
        <v>45189</v>
      </c>
      <c r="AB976" s="22">
        <v>0</v>
      </c>
      <c r="AC976" s="22">
        <v>0</v>
      </c>
      <c r="AD976" s="50">
        <v>0</v>
      </c>
      <c r="AE976" s="22">
        <v>0</v>
      </c>
      <c r="AF976" s="19" t="s">
        <v>58</v>
      </c>
      <c r="AG976" s="19" t="s">
        <v>58</v>
      </c>
      <c r="AH976" s="50">
        <v>0</v>
      </c>
      <c r="AI976" s="37">
        <v>71</v>
      </c>
      <c r="AJ976" s="37">
        <v>6</v>
      </c>
      <c r="AK976" s="37">
        <v>56</v>
      </c>
      <c r="AL976" s="19" t="s">
        <v>15</v>
      </c>
      <c r="AM976" s="19" t="s">
        <v>4621</v>
      </c>
      <c r="AN976" s="37">
        <v>30</v>
      </c>
      <c r="AO976" s="22"/>
      <c r="AP976" s="19" t="s">
        <v>399</v>
      </c>
      <c r="AQ976" s="19" t="s">
        <v>399</v>
      </c>
      <c r="AR976" s="19" t="s">
        <v>94</v>
      </c>
      <c r="AS976" s="19" t="s">
        <v>55</v>
      </c>
      <c r="AT976" s="19" t="s">
        <v>61</v>
      </c>
      <c r="AU976" s="19" t="s">
        <v>179</v>
      </c>
      <c r="AV976" s="19" t="s">
        <v>660</v>
      </c>
      <c r="AW976" s="19" t="s">
        <v>2414</v>
      </c>
      <c r="AX976" s="19" t="s">
        <v>356</v>
      </c>
      <c r="AY976" s="19" t="s">
        <v>55</v>
      </c>
      <c r="AZ976" s="19" t="s">
        <v>3822</v>
      </c>
      <c r="BA976" s="23">
        <v>45260</v>
      </c>
      <c r="BB976" s="37">
        <v>11</v>
      </c>
      <c r="BC976" s="37">
        <v>2023</v>
      </c>
      <c r="BD976" s="19" t="s">
        <v>356</v>
      </c>
      <c r="BE976" s="19" t="s">
        <v>660</v>
      </c>
      <c r="BF976" s="19" t="s">
        <v>2414</v>
      </c>
      <c r="BG976" s="19" t="s">
        <v>55</v>
      </c>
      <c r="BH976" s="19" t="s">
        <v>4513</v>
      </c>
      <c r="BI976" s="60" t="s">
        <v>4513</v>
      </c>
      <c r="BJ976" s="37" t="e">
        <v>#VALUE!</v>
      </c>
      <c r="BK976" s="56" t="e">
        <v>#VALUE!</v>
      </c>
      <c r="BL976" s="37" t="s">
        <v>4513</v>
      </c>
      <c r="BM976" s="32" t="s">
        <v>4513</v>
      </c>
      <c r="BN976" s="57" t="s">
        <v>4513</v>
      </c>
      <c r="BO976" s="19" t="s">
        <v>3840</v>
      </c>
      <c r="BP976" s="22"/>
      <c r="BQ976" s="19" t="s">
        <v>64</v>
      </c>
      <c r="BR976" s="22"/>
      <c r="BS976" s="19" t="s">
        <v>3824</v>
      </c>
      <c r="BT976" s="37">
        <v>71</v>
      </c>
      <c r="BU976" s="22"/>
      <c r="BV976" s="19"/>
      <c r="BW976" s="19" t="s">
        <v>3823</v>
      </c>
      <c r="BX976" s="37">
        <v>2023</v>
      </c>
      <c r="BY976" s="95" t="str">
        <f>IFERROR(
IF(OR(AZ976="anulado",AZ976="stand by"),CONCATENATE(AZ976,": ",AT976),
IF(OR(YEAR(BA976)=2022,YEAR(BA976)=2023),CONCATENATE("Se activó en ",YEAR(BA976)),
IF(AND(OR(AZ976="En proceso",AZ976="facturando"),AND(AV976="-",BA976="")),"Por revisar",
IF(BA976="",IF(AV976="NUEVAS",CONCATENATE("Estado: ",AZ976,", ",AV976),
IF(AX976=Meses!$A$3,"Por revisar",
IF(AT976="","Sin registro","En programación Frcst."))),"En programación")))),
"Error")</f>
        <v>Se activó en 2023</v>
      </c>
      <c r="BZ976" s="14" t="str">
        <f t="shared" si="45"/>
        <v/>
      </c>
      <c r="CA976" s="95" t="str">
        <f>IF(BY976="En programación Frcst.",VLOOKUP(AX976,Meses!$A$1:$H$14,3+HLOOKUP(Cronograma!AV976,Meses!$D$1:$G$2,2,FALSE),FALSE),
IF(BY976="En programación",BA976,""))</f>
        <v/>
      </c>
      <c r="CB976" s="95" t="str">
        <f t="shared" si="46"/>
        <v/>
      </c>
      <c r="CC976" s="91" t="str">
        <f>IFERROR(
(VLOOKUP(MONTH(CA976),Meses!$B$3:$C$14,2,FALSE)-DAY(CA976))/VLOOKUP(MONTH(CA976),Meses!$B$3:$C$14,2,FALSE)*CD976,
"")</f>
        <v/>
      </c>
      <c r="CD976" s="92">
        <f t="shared" si="47"/>
        <v>10112</v>
      </c>
    </row>
    <row r="977" spans="1:82" ht="78.599999999999994" thickBot="1" x14ac:dyDescent="0.6">
      <c r="A977" s="19" t="s">
        <v>2378</v>
      </c>
      <c r="B977" s="19" t="s">
        <v>2419</v>
      </c>
      <c r="C977" s="19" t="s">
        <v>2420</v>
      </c>
      <c r="D977" s="19" t="s">
        <v>53</v>
      </c>
      <c r="E977" s="21">
        <v>45189</v>
      </c>
      <c r="F977" s="21">
        <v>45198</v>
      </c>
      <c r="G977" s="21">
        <v>45198</v>
      </c>
      <c r="H977" s="21">
        <v>45204</v>
      </c>
      <c r="I977" s="21">
        <v>45267</v>
      </c>
      <c r="J977" s="21">
        <v>45267</v>
      </c>
      <c r="K977" s="119" t="s">
        <v>4599</v>
      </c>
      <c r="L977" s="49">
        <v>2023113042</v>
      </c>
      <c r="M977" s="21">
        <v>45253</v>
      </c>
      <c r="N977" s="21">
        <v>45267</v>
      </c>
      <c r="O977" s="49" t="s">
        <v>2413</v>
      </c>
      <c r="P977" s="19" t="s">
        <v>54</v>
      </c>
      <c r="Q977" s="49" t="s">
        <v>55</v>
      </c>
      <c r="R977" s="49">
        <v>20939</v>
      </c>
      <c r="S977" s="25" t="s">
        <v>4629</v>
      </c>
      <c r="T977" s="25" t="s">
        <v>4629</v>
      </c>
      <c r="U977" s="19" t="e">
        <v>#NAME?</v>
      </c>
      <c r="V977" s="22"/>
      <c r="W977" s="22" t="s">
        <v>4513</v>
      </c>
      <c r="X977" s="23">
        <v>45189</v>
      </c>
      <c r="Y977" s="23">
        <v>45196</v>
      </c>
      <c r="Z977" s="23">
        <v>45189</v>
      </c>
      <c r="AA977" s="23">
        <v>45189</v>
      </c>
      <c r="AB977" s="22">
        <v>0</v>
      </c>
      <c r="AC977" s="22">
        <v>0</v>
      </c>
      <c r="AD977" s="50">
        <v>0</v>
      </c>
      <c r="AE977" s="22">
        <v>0</v>
      </c>
      <c r="AF977" s="19" t="s">
        <v>58</v>
      </c>
      <c r="AG977" s="19" t="s">
        <v>58</v>
      </c>
      <c r="AH977" s="50">
        <v>0</v>
      </c>
      <c r="AI977" s="37">
        <v>78</v>
      </c>
      <c r="AJ977" s="37">
        <v>6</v>
      </c>
      <c r="AK977" s="37">
        <v>63</v>
      </c>
      <c r="AL977" s="19" t="s">
        <v>15</v>
      </c>
      <c r="AM977" s="19" t="s">
        <v>4601</v>
      </c>
      <c r="AN977" s="37">
        <v>7</v>
      </c>
      <c r="AO977" s="22"/>
      <c r="AP977" s="19" t="s">
        <v>399</v>
      </c>
      <c r="AQ977" s="19" t="s">
        <v>399</v>
      </c>
      <c r="AR977" s="19" t="s">
        <v>237</v>
      </c>
      <c r="AS977" s="19" t="s">
        <v>55</v>
      </c>
      <c r="AT977" s="19" t="s">
        <v>61</v>
      </c>
      <c r="AU977" s="19" t="s">
        <v>179</v>
      </c>
      <c r="AV977" s="19" t="s">
        <v>660</v>
      </c>
      <c r="AW977" s="19" t="s">
        <v>2414</v>
      </c>
      <c r="AX977" s="19" t="s">
        <v>356</v>
      </c>
      <c r="AY977" s="19" t="s">
        <v>55</v>
      </c>
      <c r="AZ977" s="19" t="s">
        <v>3822</v>
      </c>
      <c r="BA977" s="23">
        <v>45267</v>
      </c>
      <c r="BB977" s="37">
        <v>12</v>
      </c>
      <c r="BC977" s="37">
        <v>2023</v>
      </c>
      <c r="BD977" s="19" t="s">
        <v>356</v>
      </c>
      <c r="BE977" s="19" t="s">
        <v>660</v>
      </c>
      <c r="BF977" s="19" t="s">
        <v>2414</v>
      </c>
      <c r="BG977" s="19" t="s">
        <v>55</v>
      </c>
      <c r="BH977" s="19" t="s">
        <v>4513</v>
      </c>
      <c r="BI977" s="60" t="s">
        <v>4513</v>
      </c>
      <c r="BJ977" s="37" t="e">
        <v>#VALUE!</v>
      </c>
      <c r="BK977" s="56" t="e">
        <v>#VALUE!</v>
      </c>
      <c r="BL977" s="37" t="s">
        <v>4513</v>
      </c>
      <c r="BM977" s="32" t="s">
        <v>4513</v>
      </c>
      <c r="BN977" s="57" t="s">
        <v>4513</v>
      </c>
      <c r="BO977" s="19" t="s">
        <v>3840</v>
      </c>
      <c r="BP977" s="22"/>
      <c r="BQ977" s="19" t="s">
        <v>64</v>
      </c>
      <c r="BR977" s="22"/>
      <c r="BS977" s="19" t="s">
        <v>3824</v>
      </c>
      <c r="BT977" s="37">
        <v>78</v>
      </c>
      <c r="BU977" s="22"/>
      <c r="BV977" s="19"/>
      <c r="BW977" s="19" t="s">
        <v>3823</v>
      </c>
      <c r="BX977" s="37">
        <v>2023</v>
      </c>
      <c r="BY977" s="95" t="str">
        <f>IFERROR(
IF(OR(AZ977="anulado",AZ977="stand by"),CONCATENATE(AZ977,": ",AT977),
IF(OR(YEAR(BA977)=2022,YEAR(BA977)=2023),CONCATENATE("Se activó en ",YEAR(BA977)),
IF(AND(OR(AZ977="En proceso",AZ977="facturando"),AND(AV977="-",BA977="")),"Por revisar",
IF(BA977="",IF(AV977="NUEVAS",CONCATENATE("Estado: ",AZ977,", ",AV977),
IF(AX977=Meses!$A$3,"Por revisar",
IF(AT977="","Sin registro","En programación Frcst."))),"En programación")))),
"Error")</f>
        <v>Se activó en 2023</v>
      </c>
      <c r="BZ977" s="14" t="str">
        <f t="shared" si="45"/>
        <v/>
      </c>
      <c r="CA977" s="95" t="str">
        <f>IF(BY977="En programación Frcst.",VLOOKUP(AX977,Meses!$A$1:$H$14,3+HLOOKUP(Cronograma!AV977,Meses!$D$1:$G$2,2,FALSE),FALSE),
IF(BY977="En programación",BA977,""))</f>
        <v/>
      </c>
      <c r="CB977" s="95" t="str">
        <f t="shared" si="46"/>
        <v/>
      </c>
      <c r="CC977" s="91" t="str">
        <f>IFERROR(
(VLOOKUP(MONTH(CA977),Meses!$B$3:$C$14,2,FALSE)-DAY(CA977))/VLOOKUP(MONTH(CA977),Meses!$B$3:$C$14,2,FALSE)*CD977,
"")</f>
        <v/>
      </c>
      <c r="CD977" s="92">
        <f t="shared" si="47"/>
        <v>20939</v>
      </c>
    </row>
    <row r="978" spans="1:82" ht="125.4" thickBot="1" x14ac:dyDescent="0.6">
      <c r="A978" s="25" t="s">
        <v>2378</v>
      </c>
      <c r="B978" s="25" t="s">
        <v>2421</v>
      </c>
      <c r="C978" s="25" t="s">
        <v>2422</v>
      </c>
      <c r="D978" s="25" t="s">
        <v>53</v>
      </c>
      <c r="E978" s="26">
        <v>45189</v>
      </c>
      <c r="F978" s="26">
        <v>45198</v>
      </c>
      <c r="G978" s="26">
        <v>45198</v>
      </c>
      <c r="H978" s="26">
        <v>45204</v>
      </c>
      <c r="I978" s="21">
        <v>45267</v>
      </c>
      <c r="J978" s="21">
        <v>45267</v>
      </c>
      <c r="K978" s="119" t="s">
        <v>4599</v>
      </c>
      <c r="L978" s="49">
        <v>2023113041</v>
      </c>
      <c r="M978" s="21">
        <v>45253</v>
      </c>
      <c r="N978" s="21">
        <v>45267</v>
      </c>
      <c r="O978" s="49" t="s">
        <v>2413</v>
      </c>
      <c r="P978" s="19" t="s">
        <v>54</v>
      </c>
      <c r="Q978" s="49" t="s">
        <v>55</v>
      </c>
      <c r="R978" s="49">
        <v>38041</v>
      </c>
      <c r="S978" s="25" t="s">
        <v>4629</v>
      </c>
      <c r="T978" s="25" t="s">
        <v>4629</v>
      </c>
      <c r="U978" s="19" t="e">
        <v>#NAME?</v>
      </c>
      <c r="V978" s="22"/>
      <c r="W978" s="22" t="s">
        <v>4513</v>
      </c>
      <c r="X978" s="23">
        <v>45189</v>
      </c>
      <c r="Y978" s="23">
        <v>45196</v>
      </c>
      <c r="Z978" s="23">
        <v>45189</v>
      </c>
      <c r="AA978" s="23">
        <v>45189</v>
      </c>
      <c r="AB978" s="22">
        <v>0</v>
      </c>
      <c r="AC978" s="22">
        <v>0</v>
      </c>
      <c r="AD978" s="50">
        <v>0</v>
      </c>
      <c r="AE978" s="22">
        <v>0</v>
      </c>
      <c r="AF978" s="19" t="s">
        <v>58</v>
      </c>
      <c r="AG978" s="19" t="s">
        <v>58</v>
      </c>
      <c r="AH978" s="50">
        <v>0</v>
      </c>
      <c r="AI978" s="37">
        <v>78</v>
      </c>
      <c r="AJ978" s="37">
        <v>6</v>
      </c>
      <c r="AK978" s="37">
        <v>63</v>
      </c>
      <c r="AL978" s="19" t="s">
        <v>15</v>
      </c>
      <c r="AM978" s="19" t="s">
        <v>4601</v>
      </c>
      <c r="AN978" s="37">
        <v>7</v>
      </c>
      <c r="AO978" s="22"/>
      <c r="AP978" s="19" t="s">
        <v>399</v>
      </c>
      <c r="AQ978" s="19" t="s">
        <v>399</v>
      </c>
      <c r="AR978" s="19" t="s">
        <v>389</v>
      </c>
      <c r="AS978" s="19" t="s">
        <v>55</v>
      </c>
      <c r="AT978" s="19" t="s">
        <v>61</v>
      </c>
      <c r="AU978" s="19" t="s">
        <v>179</v>
      </c>
      <c r="AV978" s="19" t="s">
        <v>660</v>
      </c>
      <c r="AW978" s="19" t="s">
        <v>2414</v>
      </c>
      <c r="AX978" s="19" t="s">
        <v>356</v>
      </c>
      <c r="AY978" s="19" t="s">
        <v>55</v>
      </c>
      <c r="AZ978" s="19" t="s">
        <v>3822</v>
      </c>
      <c r="BA978" s="23">
        <v>45267</v>
      </c>
      <c r="BB978" s="37">
        <v>12</v>
      </c>
      <c r="BC978" s="37">
        <v>2023</v>
      </c>
      <c r="BD978" s="19" t="s">
        <v>356</v>
      </c>
      <c r="BE978" s="19" t="s">
        <v>660</v>
      </c>
      <c r="BF978" s="19" t="s">
        <v>2414</v>
      </c>
      <c r="BG978" s="19" t="s">
        <v>55</v>
      </c>
      <c r="BH978" s="19" t="s">
        <v>4513</v>
      </c>
      <c r="BI978" s="60" t="s">
        <v>4513</v>
      </c>
      <c r="BJ978" s="37" t="e">
        <v>#VALUE!</v>
      </c>
      <c r="BK978" s="56" t="e">
        <v>#VALUE!</v>
      </c>
      <c r="BL978" s="37" t="s">
        <v>4513</v>
      </c>
      <c r="BM978" s="32" t="s">
        <v>4513</v>
      </c>
      <c r="BN978" s="57" t="s">
        <v>4513</v>
      </c>
      <c r="BO978" s="19" t="s">
        <v>3840</v>
      </c>
      <c r="BP978" s="22"/>
      <c r="BQ978" s="19" t="s">
        <v>64</v>
      </c>
      <c r="BR978" s="22"/>
      <c r="BS978" s="19" t="s">
        <v>3824</v>
      </c>
      <c r="BT978" s="37">
        <v>78</v>
      </c>
      <c r="BU978" s="22"/>
      <c r="BV978" s="19"/>
      <c r="BW978" s="19" t="s">
        <v>3823</v>
      </c>
      <c r="BX978" s="37">
        <v>2023</v>
      </c>
      <c r="BY978" s="95" t="str">
        <f>IFERROR(
IF(OR(AZ978="anulado",AZ978="stand by"),CONCATENATE(AZ978,": ",AT978),
IF(OR(YEAR(BA978)=2022,YEAR(BA978)=2023),CONCATENATE("Se activó en ",YEAR(BA978)),
IF(AND(OR(AZ978="En proceso",AZ978="facturando"),AND(AV978="-",BA978="")),"Por revisar",
IF(BA978="",IF(AV978="NUEVAS",CONCATENATE("Estado: ",AZ978,", ",AV978),
IF(AX978=Meses!$A$3,"Por revisar",
IF(AT978="","Sin registro","En programación Frcst."))),"En programación")))),
"Error")</f>
        <v>Se activó en 2023</v>
      </c>
      <c r="BZ978" s="14" t="str">
        <f t="shared" si="45"/>
        <v/>
      </c>
      <c r="CA978" s="95" t="str">
        <f>IF(BY978="En programación Frcst.",VLOOKUP(AX978,Meses!$A$1:$H$14,3+HLOOKUP(Cronograma!AV978,Meses!$D$1:$G$2,2,FALSE),FALSE),
IF(BY978="En programación",BA978,""))</f>
        <v/>
      </c>
      <c r="CB978" s="95" t="str">
        <f t="shared" si="46"/>
        <v/>
      </c>
      <c r="CC978" s="91" t="str">
        <f>IFERROR(
(VLOOKUP(MONTH(CA978),Meses!$B$3:$C$14,2,FALSE)-DAY(CA978))/VLOOKUP(MONTH(CA978),Meses!$B$3:$C$14,2,FALSE)*CD978,
"")</f>
        <v/>
      </c>
      <c r="CD978" s="92">
        <f t="shared" si="47"/>
        <v>38041</v>
      </c>
    </row>
    <row r="979" spans="1:82" ht="78.599999999999994" thickBot="1" x14ac:dyDescent="0.6">
      <c r="A979" s="19" t="s">
        <v>2378</v>
      </c>
      <c r="B979" s="19" t="s">
        <v>2423</v>
      </c>
      <c r="C979" s="19" t="s">
        <v>2424</v>
      </c>
      <c r="D979" s="19" t="s">
        <v>53</v>
      </c>
      <c r="E979" s="21">
        <v>45189</v>
      </c>
      <c r="F979" s="21">
        <v>45198</v>
      </c>
      <c r="G979" s="21">
        <v>45198</v>
      </c>
      <c r="H979" s="21">
        <v>45204</v>
      </c>
      <c r="I979" s="21">
        <v>45260</v>
      </c>
      <c r="J979" s="21">
        <v>45260</v>
      </c>
      <c r="K979" s="119" t="s">
        <v>4619</v>
      </c>
      <c r="L979" s="49">
        <v>2023110970</v>
      </c>
      <c r="M979" s="21">
        <v>45244</v>
      </c>
      <c r="N979" s="21">
        <v>45260</v>
      </c>
      <c r="O979" s="49" t="s">
        <v>2413</v>
      </c>
      <c r="P979" s="19" t="s">
        <v>54</v>
      </c>
      <c r="Q979" s="49" t="s">
        <v>55</v>
      </c>
      <c r="R979" s="49">
        <v>23847</v>
      </c>
      <c r="S979" s="25" t="s">
        <v>4630</v>
      </c>
      <c r="T979" s="25" t="s">
        <v>4630</v>
      </c>
      <c r="U979" s="19" t="e">
        <v>#NAME?</v>
      </c>
      <c r="V979" s="22"/>
      <c r="W979" s="22" t="s">
        <v>4513</v>
      </c>
      <c r="X979" s="23">
        <v>45189</v>
      </c>
      <c r="Y979" s="23">
        <v>45196</v>
      </c>
      <c r="Z979" s="23">
        <v>45189</v>
      </c>
      <c r="AA979" s="23">
        <v>45189</v>
      </c>
      <c r="AB979" s="22">
        <v>0</v>
      </c>
      <c r="AC979" s="22">
        <v>0</v>
      </c>
      <c r="AD979" s="50">
        <v>0</v>
      </c>
      <c r="AE979" s="22">
        <v>0</v>
      </c>
      <c r="AF979" s="19" t="s">
        <v>58</v>
      </c>
      <c r="AG979" s="19" t="s">
        <v>58</v>
      </c>
      <c r="AH979" s="50">
        <v>0</v>
      </c>
      <c r="AI979" s="37">
        <v>71</v>
      </c>
      <c r="AJ979" s="37">
        <v>6</v>
      </c>
      <c r="AK979" s="37">
        <v>56</v>
      </c>
      <c r="AL979" s="19" t="s">
        <v>15</v>
      </c>
      <c r="AM979" s="19" t="s">
        <v>4621</v>
      </c>
      <c r="AN979" s="37">
        <v>30</v>
      </c>
      <c r="AO979" s="22"/>
      <c r="AP979" s="19" t="s">
        <v>399</v>
      </c>
      <c r="AQ979" s="19" t="s">
        <v>399</v>
      </c>
      <c r="AR979" s="19" t="s">
        <v>237</v>
      </c>
      <c r="AS979" s="19" t="s">
        <v>55</v>
      </c>
      <c r="AT979" s="19" t="s">
        <v>61</v>
      </c>
      <c r="AU979" s="19" t="s">
        <v>179</v>
      </c>
      <c r="AV979" s="19" t="s">
        <v>660</v>
      </c>
      <c r="AW979" s="19" t="s">
        <v>2414</v>
      </c>
      <c r="AX979" s="19" t="s">
        <v>356</v>
      </c>
      <c r="AY979" s="19" t="s">
        <v>55</v>
      </c>
      <c r="AZ979" s="19" t="s">
        <v>3822</v>
      </c>
      <c r="BA979" s="23">
        <v>45260</v>
      </c>
      <c r="BB979" s="37">
        <v>11</v>
      </c>
      <c r="BC979" s="37">
        <v>2023</v>
      </c>
      <c r="BD979" s="19" t="s">
        <v>356</v>
      </c>
      <c r="BE979" s="19" t="s">
        <v>660</v>
      </c>
      <c r="BF979" s="19" t="s">
        <v>2414</v>
      </c>
      <c r="BG979" s="19" t="s">
        <v>55</v>
      </c>
      <c r="BH979" s="19" t="s">
        <v>4513</v>
      </c>
      <c r="BI979" s="60" t="s">
        <v>4513</v>
      </c>
      <c r="BJ979" s="37" t="e">
        <v>#VALUE!</v>
      </c>
      <c r="BK979" s="56" t="e">
        <v>#VALUE!</v>
      </c>
      <c r="BL979" s="37" t="s">
        <v>4513</v>
      </c>
      <c r="BM979" s="32" t="s">
        <v>4513</v>
      </c>
      <c r="BN979" s="57" t="s">
        <v>4513</v>
      </c>
      <c r="BO979" s="19" t="s">
        <v>3840</v>
      </c>
      <c r="BP979" s="22"/>
      <c r="BQ979" s="19" t="s">
        <v>64</v>
      </c>
      <c r="BR979" s="22"/>
      <c r="BS979" s="19" t="s">
        <v>3824</v>
      </c>
      <c r="BT979" s="37">
        <v>71</v>
      </c>
      <c r="BU979" s="22"/>
      <c r="BV979" s="19"/>
      <c r="BW979" s="19" t="s">
        <v>3823</v>
      </c>
      <c r="BX979" s="37">
        <v>2023</v>
      </c>
      <c r="BY979" s="95" t="str">
        <f>IFERROR(
IF(OR(AZ979="anulado",AZ979="stand by"),CONCATENATE(AZ979,": ",AT979),
IF(OR(YEAR(BA979)=2022,YEAR(BA979)=2023),CONCATENATE("Se activó en ",YEAR(BA979)),
IF(AND(OR(AZ979="En proceso",AZ979="facturando"),AND(AV979="-",BA979="")),"Por revisar",
IF(BA979="",IF(AV979="NUEVAS",CONCATENATE("Estado: ",AZ979,", ",AV979),
IF(AX979=Meses!$A$3,"Por revisar",
IF(AT979="","Sin registro","En programación Frcst."))),"En programación")))),
"Error")</f>
        <v>Se activó en 2023</v>
      </c>
      <c r="BZ979" s="14" t="str">
        <f t="shared" si="45"/>
        <v/>
      </c>
      <c r="CA979" s="95" t="str">
        <f>IF(BY979="En programación Frcst.",VLOOKUP(AX979,Meses!$A$1:$H$14,3+HLOOKUP(Cronograma!AV979,Meses!$D$1:$G$2,2,FALSE),FALSE),
IF(BY979="En programación",BA979,""))</f>
        <v/>
      </c>
      <c r="CB979" s="95" t="str">
        <f t="shared" si="46"/>
        <v/>
      </c>
      <c r="CC979" s="91" t="str">
        <f>IFERROR(
(VLOOKUP(MONTH(CA979),Meses!$B$3:$C$14,2,FALSE)-DAY(CA979))/VLOOKUP(MONTH(CA979),Meses!$B$3:$C$14,2,FALSE)*CD979,
"")</f>
        <v/>
      </c>
      <c r="CD979" s="92">
        <f t="shared" si="47"/>
        <v>23847</v>
      </c>
    </row>
    <row r="980" spans="1:82" ht="109.8" thickBot="1" x14ac:dyDescent="0.6">
      <c r="A980" s="25" t="s">
        <v>2378</v>
      </c>
      <c r="B980" s="25" t="s">
        <v>2425</v>
      </c>
      <c r="C980" s="25" t="s">
        <v>2426</v>
      </c>
      <c r="D980" s="25" t="s">
        <v>53</v>
      </c>
      <c r="E980" s="26">
        <v>45189</v>
      </c>
      <c r="F980" s="26">
        <v>45198</v>
      </c>
      <c r="G980" s="26">
        <v>45198</v>
      </c>
      <c r="H980" s="26">
        <v>45204</v>
      </c>
      <c r="I980" s="21">
        <v>45275</v>
      </c>
      <c r="J980" s="21">
        <v>45275</v>
      </c>
      <c r="K980" s="119" t="s">
        <v>4599</v>
      </c>
      <c r="L980" s="49">
        <v>2023110971</v>
      </c>
      <c r="M980" s="21">
        <v>45244</v>
      </c>
      <c r="N980" s="21">
        <v>45260</v>
      </c>
      <c r="O980" s="49" t="s">
        <v>2413</v>
      </c>
      <c r="P980" s="19" t="s">
        <v>54</v>
      </c>
      <c r="Q980" s="49" t="s">
        <v>55</v>
      </c>
      <c r="R980" s="49">
        <v>2559</v>
      </c>
      <c r="S980" s="25" t="s">
        <v>4628</v>
      </c>
      <c r="T980" s="25" t="s">
        <v>4628</v>
      </c>
      <c r="U980" s="19" t="e">
        <v>#NAME?</v>
      </c>
      <c r="V980" s="22"/>
      <c r="W980" s="22" t="s">
        <v>4513</v>
      </c>
      <c r="X980" s="23">
        <v>45189</v>
      </c>
      <c r="Y980" s="23">
        <v>45196</v>
      </c>
      <c r="Z980" s="23">
        <v>45189</v>
      </c>
      <c r="AA980" s="23">
        <v>45189</v>
      </c>
      <c r="AB980" s="22">
        <v>0</v>
      </c>
      <c r="AC980" s="22">
        <v>0</v>
      </c>
      <c r="AD980" s="50">
        <v>0</v>
      </c>
      <c r="AE980" s="22">
        <v>0</v>
      </c>
      <c r="AF980" s="19" t="s">
        <v>58</v>
      </c>
      <c r="AG980" s="19" t="s">
        <v>58</v>
      </c>
      <c r="AH980" s="50">
        <v>0</v>
      </c>
      <c r="AI980" s="37">
        <v>86</v>
      </c>
      <c r="AJ980" s="37">
        <v>6</v>
      </c>
      <c r="AK980" s="37">
        <v>71</v>
      </c>
      <c r="AL980" s="19" t="s">
        <v>15</v>
      </c>
      <c r="AM980" s="19" t="s">
        <v>4601</v>
      </c>
      <c r="AN980" s="37">
        <v>15</v>
      </c>
      <c r="AO980" s="22"/>
      <c r="AP980" s="19" t="s">
        <v>399</v>
      </c>
      <c r="AQ980" s="19" t="s">
        <v>399</v>
      </c>
      <c r="AR980" s="19" t="s">
        <v>60</v>
      </c>
      <c r="AS980" s="19" t="s">
        <v>55</v>
      </c>
      <c r="AT980" s="19" t="s">
        <v>61</v>
      </c>
      <c r="AU980" s="19" t="s">
        <v>179</v>
      </c>
      <c r="AV980" s="19" t="s">
        <v>660</v>
      </c>
      <c r="AW980" s="19" t="s">
        <v>2414</v>
      </c>
      <c r="AX980" s="19" t="s">
        <v>356</v>
      </c>
      <c r="AY980" s="19" t="s">
        <v>55</v>
      </c>
      <c r="AZ980" s="19" t="s">
        <v>3822</v>
      </c>
      <c r="BA980" s="23">
        <v>45260</v>
      </c>
      <c r="BB980" s="37">
        <v>11</v>
      </c>
      <c r="BC980" s="37">
        <v>2023</v>
      </c>
      <c r="BD980" s="19" t="s">
        <v>356</v>
      </c>
      <c r="BE980" s="19" t="s">
        <v>660</v>
      </c>
      <c r="BF980" s="19" t="s">
        <v>2414</v>
      </c>
      <c r="BG980" s="19" t="s">
        <v>55</v>
      </c>
      <c r="BH980" s="19" t="s">
        <v>4513</v>
      </c>
      <c r="BI980" s="60" t="s">
        <v>4513</v>
      </c>
      <c r="BJ980" s="37" t="e">
        <v>#VALUE!</v>
      </c>
      <c r="BK980" s="56" t="e">
        <v>#VALUE!</v>
      </c>
      <c r="BL980" s="37" t="s">
        <v>4513</v>
      </c>
      <c r="BM980" s="32" t="s">
        <v>4513</v>
      </c>
      <c r="BN980" s="57" t="s">
        <v>4513</v>
      </c>
      <c r="BO980" s="19" t="s">
        <v>3840</v>
      </c>
      <c r="BP980" s="22"/>
      <c r="BQ980" s="19" t="s">
        <v>64</v>
      </c>
      <c r="BR980" s="22"/>
      <c r="BS980" s="19" t="s">
        <v>3824</v>
      </c>
      <c r="BT980" s="37">
        <v>86</v>
      </c>
      <c r="BU980" s="22"/>
      <c r="BV980" s="19"/>
      <c r="BW980" s="19" t="s">
        <v>3823</v>
      </c>
      <c r="BX980" s="37">
        <v>2023</v>
      </c>
      <c r="BY980" s="95" t="str">
        <f>IFERROR(
IF(OR(AZ980="anulado",AZ980="stand by"),CONCATENATE(AZ980,": ",AT980),
IF(OR(YEAR(BA980)=2022,YEAR(BA980)=2023),CONCATENATE("Se activó en ",YEAR(BA980)),
IF(AND(OR(AZ980="En proceso",AZ980="facturando"),AND(AV980="-",BA980="")),"Por revisar",
IF(BA980="",IF(AV980="NUEVAS",CONCATENATE("Estado: ",AZ980,", ",AV980),
IF(AX980=Meses!$A$3,"Por revisar",
IF(AT980="","Sin registro","En programación Frcst."))),"En programación")))),
"Error")</f>
        <v>Se activó en 2023</v>
      </c>
      <c r="BZ980" s="14" t="str">
        <f t="shared" si="45"/>
        <v/>
      </c>
      <c r="CA980" s="95" t="str">
        <f>IF(BY980="En programación Frcst.",VLOOKUP(AX980,Meses!$A$1:$H$14,3+HLOOKUP(Cronograma!AV980,Meses!$D$1:$G$2,2,FALSE),FALSE),
IF(BY980="En programación",BA980,""))</f>
        <v/>
      </c>
      <c r="CB980" s="95" t="str">
        <f t="shared" si="46"/>
        <v/>
      </c>
      <c r="CC980" s="91" t="str">
        <f>IFERROR(
(VLOOKUP(MONTH(CA980),Meses!$B$3:$C$14,2,FALSE)-DAY(CA980))/VLOOKUP(MONTH(CA980),Meses!$B$3:$C$14,2,FALSE)*CD980,
"")</f>
        <v/>
      </c>
      <c r="CD980" s="92">
        <f t="shared" si="47"/>
        <v>2559</v>
      </c>
    </row>
    <row r="981" spans="1:82" ht="78.599999999999994" thickBot="1" x14ac:dyDescent="0.6">
      <c r="A981" s="19" t="s">
        <v>2378</v>
      </c>
      <c r="B981" s="19" t="s">
        <v>2427</v>
      </c>
      <c r="C981" s="19" t="s">
        <v>2428</v>
      </c>
      <c r="D981" s="19" t="s">
        <v>53</v>
      </c>
      <c r="E981" s="21">
        <v>45189</v>
      </c>
      <c r="F981" s="21">
        <v>45198</v>
      </c>
      <c r="G981" s="21">
        <v>45198</v>
      </c>
      <c r="H981" s="21">
        <v>45204</v>
      </c>
      <c r="I981" s="21">
        <v>45275</v>
      </c>
      <c r="J981" s="21">
        <v>45275</v>
      </c>
      <c r="K981" s="119" t="s">
        <v>4599</v>
      </c>
      <c r="L981" s="49">
        <v>2023113044</v>
      </c>
      <c r="M981" s="21">
        <v>45253</v>
      </c>
      <c r="N981" s="21">
        <v>45267</v>
      </c>
      <c r="O981" s="49" t="s">
        <v>2413</v>
      </c>
      <c r="P981" s="19" t="s">
        <v>54</v>
      </c>
      <c r="Q981" s="49" t="s">
        <v>55</v>
      </c>
      <c r="R981" s="49">
        <v>34716</v>
      </c>
      <c r="S981" s="25" t="s">
        <v>4628</v>
      </c>
      <c r="T981" s="25" t="s">
        <v>4628</v>
      </c>
      <c r="U981" s="19" t="e">
        <v>#NAME?</v>
      </c>
      <c r="V981" s="22"/>
      <c r="W981" s="22" t="s">
        <v>4513</v>
      </c>
      <c r="X981" s="23">
        <v>45189</v>
      </c>
      <c r="Y981" s="23">
        <v>45196</v>
      </c>
      <c r="Z981" s="23">
        <v>45189</v>
      </c>
      <c r="AA981" s="23">
        <v>45189</v>
      </c>
      <c r="AB981" s="22">
        <v>0</v>
      </c>
      <c r="AC981" s="22">
        <v>0</v>
      </c>
      <c r="AD981" s="50">
        <v>0</v>
      </c>
      <c r="AE981" s="22">
        <v>0</v>
      </c>
      <c r="AF981" s="19" t="s">
        <v>58</v>
      </c>
      <c r="AG981" s="19" t="s">
        <v>58</v>
      </c>
      <c r="AH981" s="50">
        <v>0</v>
      </c>
      <c r="AI981" s="23">
        <v>86</v>
      </c>
      <c r="AJ981" s="37">
        <v>6</v>
      </c>
      <c r="AK981" s="37">
        <v>71</v>
      </c>
      <c r="AL981" s="19" t="s">
        <v>15</v>
      </c>
      <c r="AM981" s="19" t="s">
        <v>4601</v>
      </c>
      <c r="AN981" s="37">
        <v>15</v>
      </c>
      <c r="AO981" s="22"/>
      <c r="AP981" s="19" t="s">
        <v>399</v>
      </c>
      <c r="AQ981" s="19" t="s">
        <v>399</v>
      </c>
      <c r="AR981" s="19" t="s">
        <v>389</v>
      </c>
      <c r="AS981" s="19" t="s">
        <v>55</v>
      </c>
      <c r="AT981" s="19" t="s">
        <v>61</v>
      </c>
      <c r="AU981" s="19" t="s">
        <v>179</v>
      </c>
      <c r="AV981" s="19" t="s">
        <v>660</v>
      </c>
      <c r="AW981" s="19" t="s">
        <v>2414</v>
      </c>
      <c r="AX981" s="19" t="s">
        <v>356</v>
      </c>
      <c r="AY981" s="19" t="s">
        <v>55</v>
      </c>
      <c r="AZ981" s="19" t="s">
        <v>3822</v>
      </c>
      <c r="BA981" s="23">
        <v>45267</v>
      </c>
      <c r="BB981" s="37">
        <v>12</v>
      </c>
      <c r="BC981" s="37">
        <v>2023</v>
      </c>
      <c r="BD981" s="19" t="s">
        <v>356</v>
      </c>
      <c r="BE981" s="19" t="s">
        <v>660</v>
      </c>
      <c r="BF981" s="19" t="s">
        <v>2414</v>
      </c>
      <c r="BG981" s="19" t="s">
        <v>55</v>
      </c>
      <c r="BH981" s="19" t="s">
        <v>4513</v>
      </c>
      <c r="BI981" s="60" t="s">
        <v>4513</v>
      </c>
      <c r="BJ981" s="37" t="e">
        <v>#VALUE!</v>
      </c>
      <c r="BK981" s="56" t="e">
        <v>#VALUE!</v>
      </c>
      <c r="BL981" s="37" t="s">
        <v>4513</v>
      </c>
      <c r="BM981" s="32" t="s">
        <v>4513</v>
      </c>
      <c r="BN981" s="57" t="s">
        <v>4513</v>
      </c>
      <c r="BO981" s="19" t="s">
        <v>3840</v>
      </c>
      <c r="BP981" s="22"/>
      <c r="BQ981" s="19" t="s">
        <v>64</v>
      </c>
      <c r="BR981" s="22"/>
      <c r="BS981" s="19" t="s">
        <v>3824</v>
      </c>
      <c r="BT981" s="37">
        <v>86</v>
      </c>
      <c r="BU981" s="22"/>
      <c r="BV981" s="19"/>
      <c r="BW981" s="19" t="s">
        <v>3823</v>
      </c>
      <c r="BX981" s="37">
        <v>2023</v>
      </c>
      <c r="BY981" s="95" t="str">
        <f>IFERROR(
IF(OR(AZ981="anulado",AZ981="stand by"),CONCATENATE(AZ981,": ",AT981),
IF(OR(YEAR(BA981)=2022,YEAR(BA981)=2023),CONCATENATE("Se activó en ",YEAR(BA981)),
IF(AND(OR(AZ981="En proceso",AZ981="facturando"),AND(AV981="-",BA981="")),"Por revisar",
IF(BA981="",IF(AV981="NUEVAS",CONCATENATE("Estado: ",AZ981,", ",AV981),
IF(AX981=Meses!$A$3,"Por revisar",
IF(AT981="","Sin registro","En programación Frcst."))),"En programación")))),
"Error")</f>
        <v>Se activó en 2023</v>
      </c>
      <c r="BZ981" s="14" t="str">
        <f t="shared" si="45"/>
        <v/>
      </c>
      <c r="CA981" s="95" t="str">
        <f>IF(BY981="En programación Frcst.",VLOOKUP(AX981,Meses!$A$1:$H$14,3+HLOOKUP(Cronograma!AV981,Meses!$D$1:$G$2,2,FALSE),FALSE),
IF(BY981="En programación",BA981,""))</f>
        <v/>
      </c>
      <c r="CB981" s="95" t="str">
        <f t="shared" si="46"/>
        <v/>
      </c>
      <c r="CC981" s="91" t="str">
        <f>IFERROR(
(VLOOKUP(MONTH(CA981),Meses!$B$3:$C$14,2,FALSE)-DAY(CA981))/VLOOKUP(MONTH(CA981),Meses!$B$3:$C$14,2,FALSE)*CD981,
"")</f>
        <v/>
      </c>
      <c r="CD981" s="92">
        <f t="shared" si="47"/>
        <v>34716</v>
      </c>
    </row>
    <row r="982" spans="1:82" ht="109.8" thickBot="1" x14ac:dyDescent="0.6">
      <c r="A982" s="25" t="s">
        <v>2378</v>
      </c>
      <c r="B982" s="25" t="s">
        <v>2429</v>
      </c>
      <c r="C982" s="25" t="s">
        <v>2430</v>
      </c>
      <c r="D982" s="25" t="s">
        <v>53</v>
      </c>
      <c r="E982" s="26">
        <v>45189</v>
      </c>
      <c r="F982" s="26">
        <v>45198</v>
      </c>
      <c r="G982" s="26">
        <v>45198</v>
      </c>
      <c r="H982" s="26">
        <v>45204</v>
      </c>
      <c r="I982" s="21">
        <v>45260</v>
      </c>
      <c r="J982" s="21">
        <v>45260</v>
      </c>
      <c r="K982" s="119" t="s">
        <v>4619</v>
      </c>
      <c r="L982" s="49">
        <v>2023110972</v>
      </c>
      <c r="M982" s="21">
        <v>45244</v>
      </c>
      <c r="N982" s="21">
        <v>45260</v>
      </c>
      <c r="O982" s="49" t="s">
        <v>2413</v>
      </c>
      <c r="P982" s="19" t="s">
        <v>54</v>
      </c>
      <c r="Q982" s="49" t="s">
        <v>55</v>
      </c>
      <c r="R982" s="49">
        <v>18334</v>
      </c>
      <c r="S982" s="25" t="s">
        <v>4630</v>
      </c>
      <c r="T982" s="25" t="s">
        <v>4630</v>
      </c>
      <c r="U982" s="19" t="e">
        <v>#NAME?</v>
      </c>
      <c r="V982" s="22"/>
      <c r="W982" s="22" t="s">
        <v>4513</v>
      </c>
      <c r="X982" s="23">
        <v>45189</v>
      </c>
      <c r="Y982" s="23">
        <v>45196</v>
      </c>
      <c r="Z982" s="23">
        <v>45189</v>
      </c>
      <c r="AA982" s="23">
        <v>45189</v>
      </c>
      <c r="AB982" s="22">
        <v>0</v>
      </c>
      <c r="AC982" s="22">
        <v>0</v>
      </c>
      <c r="AD982" s="50">
        <v>0</v>
      </c>
      <c r="AE982" s="22">
        <v>0</v>
      </c>
      <c r="AF982" s="19" t="s">
        <v>58</v>
      </c>
      <c r="AG982" s="19" t="s">
        <v>58</v>
      </c>
      <c r="AH982" s="50">
        <v>0</v>
      </c>
      <c r="AI982" s="37">
        <v>71</v>
      </c>
      <c r="AJ982" s="37">
        <v>6</v>
      </c>
      <c r="AK982" s="37">
        <v>56</v>
      </c>
      <c r="AL982" s="19" t="s">
        <v>15</v>
      </c>
      <c r="AM982" s="19" t="s">
        <v>4621</v>
      </c>
      <c r="AN982" s="37">
        <v>30</v>
      </c>
      <c r="AO982" s="22"/>
      <c r="AP982" s="19" t="s">
        <v>399</v>
      </c>
      <c r="AQ982" s="19" t="s">
        <v>399</v>
      </c>
      <c r="AR982" s="19" t="s">
        <v>237</v>
      </c>
      <c r="AS982" s="19" t="s">
        <v>55</v>
      </c>
      <c r="AT982" s="19" t="s">
        <v>61</v>
      </c>
      <c r="AU982" s="19" t="s">
        <v>179</v>
      </c>
      <c r="AV982" s="19" t="s">
        <v>660</v>
      </c>
      <c r="AW982" s="19" t="s">
        <v>2414</v>
      </c>
      <c r="AX982" s="19" t="s">
        <v>356</v>
      </c>
      <c r="AY982" s="19" t="s">
        <v>55</v>
      </c>
      <c r="AZ982" s="19" t="s">
        <v>3822</v>
      </c>
      <c r="BA982" s="23">
        <v>45260</v>
      </c>
      <c r="BB982" s="37">
        <v>11</v>
      </c>
      <c r="BC982" s="37">
        <v>2023</v>
      </c>
      <c r="BD982" s="19" t="s">
        <v>356</v>
      </c>
      <c r="BE982" s="19" t="s">
        <v>660</v>
      </c>
      <c r="BF982" s="19" t="s">
        <v>2414</v>
      </c>
      <c r="BG982" s="19" t="s">
        <v>55</v>
      </c>
      <c r="BH982" s="19" t="s">
        <v>4513</v>
      </c>
      <c r="BI982" s="60" t="s">
        <v>4513</v>
      </c>
      <c r="BJ982" s="37" t="e">
        <v>#VALUE!</v>
      </c>
      <c r="BK982" s="56" t="e">
        <v>#VALUE!</v>
      </c>
      <c r="BL982" s="37" t="s">
        <v>4513</v>
      </c>
      <c r="BM982" s="32" t="s">
        <v>4513</v>
      </c>
      <c r="BN982" s="57" t="s">
        <v>4513</v>
      </c>
      <c r="BO982" s="19" t="s">
        <v>3840</v>
      </c>
      <c r="BP982" s="22"/>
      <c r="BQ982" s="19" t="s">
        <v>64</v>
      </c>
      <c r="BR982" s="22"/>
      <c r="BS982" s="19" t="s">
        <v>3824</v>
      </c>
      <c r="BT982" s="37">
        <v>71</v>
      </c>
      <c r="BU982" s="22"/>
      <c r="BV982" s="19"/>
      <c r="BW982" s="19" t="s">
        <v>3823</v>
      </c>
      <c r="BX982" s="37">
        <v>2023</v>
      </c>
      <c r="BY982" s="95" t="str">
        <f>IFERROR(
IF(OR(AZ982="anulado",AZ982="stand by"),CONCATENATE(AZ982,": ",AT982),
IF(OR(YEAR(BA982)=2022,YEAR(BA982)=2023),CONCATENATE("Se activó en ",YEAR(BA982)),
IF(AND(OR(AZ982="En proceso",AZ982="facturando"),AND(AV982="-",BA982="")),"Por revisar",
IF(BA982="",IF(AV982="NUEVAS",CONCATENATE("Estado: ",AZ982,", ",AV982),
IF(AX982=Meses!$A$3,"Por revisar",
IF(AT982="","Sin registro","En programación Frcst."))),"En programación")))),
"Error")</f>
        <v>Se activó en 2023</v>
      </c>
      <c r="BZ982" s="14" t="str">
        <f t="shared" si="45"/>
        <v/>
      </c>
      <c r="CA982" s="95" t="str">
        <f>IF(BY982="En programación Frcst.",VLOOKUP(AX982,Meses!$A$1:$H$14,3+HLOOKUP(Cronograma!AV982,Meses!$D$1:$G$2,2,FALSE),FALSE),
IF(BY982="En programación",BA982,""))</f>
        <v/>
      </c>
      <c r="CB982" s="95" t="str">
        <f t="shared" si="46"/>
        <v/>
      </c>
      <c r="CC982" s="91" t="str">
        <f>IFERROR(
(VLOOKUP(MONTH(CA982),Meses!$B$3:$C$14,2,FALSE)-DAY(CA982))/VLOOKUP(MONTH(CA982),Meses!$B$3:$C$14,2,FALSE)*CD982,
"")</f>
        <v/>
      </c>
      <c r="CD982" s="92">
        <f t="shared" si="47"/>
        <v>18334</v>
      </c>
    </row>
    <row r="983" spans="1:82" ht="109.8" thickBot="1" x14ac:dyDescent="0.6">
      <c r="A983" s="19" t="s">
        <v>2378</v>
      </c>
      <c r="B983" s="19" t="s">
        <v>2431</v>
      </c>
      <c r="C983" s="19" t="s">
        <v>2432</v>
      </c>
      <c r="D983" s="19" t="s">
        <v>53</v>
      </c>
      <c r="E983" s="21">
        <v>45189</v>
      </c>
      <c r="F983" s="21">
        <v>45198</v>
      </c>
      <c r="G983" s="21">
        <v>45198</v>
      </c>
      <c r="H983" s="21">
        <v>45204</v>
      </c>
      <c r="I983" s="21">
        <v>45260</v>
      </c>
      <c r="J983" s="21">
        <v>45260</v>
      </c>
      <c r="K983" s="119" t="s">
        <v>4619</v>
      </c>
      <c r="L983" s="49">
        <v>2023110973</v>
      </c>
      <c r="M983" s="21">
        <v>45244</v>
      </c>
      <c r="N983" s="21">
        <v>45260</v>
      </c>
      <c r="O983" s="49" t="s">
        <v>2413</v>
      </c>
      <c r="P983" s="19" t="s">
        <v>54</v>
      </c>
      <c r="Q983" s="49" t="s">
        <v>55</v>
      </c>
      <c r="R983" s="49">
        <v>14825</v>
      </c>
      <c r="S983" s="25" t="s">
        <v>4630</v>
      </c>
      <c r="T983" s="25" t="s">
        <v>4630</v>
      </c>
      <c r="U983" s="19" t="e">
        <v>#NAME?</v>
      </c>
      <c r="V983" s="22"/>
      <c r="W983" s="22" t="s">
        <v>4513</v>
      </c>
      <c r="X983" s="23">
        <v>45189</v>
      </c>
      <c r="Y983" s="23">
        <v>45196</v>
      </c>
      <c r="Z983" s="23">
        <v>45189</v>
      </c>
      <c r="AA983" s="23">
        <v>45189</v>
      </c>
      <c r="AB983" s="22">
        <v>0</v>
      </c>
      <c r="AC983" s="22">
        <v>0</v>
      </c>
      <c r="AD983" s="50">
        <v>0</v>
      </c>
      <c r="AE983" s="22">
        <v>0</v>
      </c>
      <c r="AF983" s="19" t="s">
        <v>58</v>
      </c>
      <c r="AG983" s="19" t="s">
        <v>58</v>
      </c>
      <c r="AH983" s="50">
        <v>0</v>
      </c>
      <c r="AI983" s="37">
        <v>71</v>
      </c>
      <c r="AJ983" s="37">
        <v>6</v>
      </c>
      <c r="AK983" s="37">
        <v>56</v>
      </c>
      <c r="AL983" s="19" t="s">
        <v>15</v>
      </c>
      <c r="AM983" s="19" t="s">
        <v>4621</v>
      </c>
      <c r="AN983" s="37">
        <v>30</v>
      </c>
      <c r="AO983" s="22"/>
      <c r="AP983" s="19" t="s">
        <v>399</v>
      </c>
      <c r="AQ983" s="19" t="s">
        <v>399</v>
      </c>
      <c r="AR983" s="19" t="s">
        <v>94</v>
      </c>
      <c r="AS983" s="19" t="s">
        <v>55</v>
      </c>
      <c r="AT983" s="19" t="s">
        <v>61</v>
      </c>
      <c r="AU983" s="19" t="s">
        <v>179</v>
      </c>
      <c r="AV983" s="19" t="s">
        <v>660</v>
      </c>
      <c r="AW983" s="19" t="s">
        <v>2414</v>
      </c>
      <c r="AX983" s="19" t="s">
        <v>356</v>
      </c>
      <c r="AY983" s="19" t="s">
        <v>55</v>
      </c>
      <c r="AZ983" s="19" t="s">
        <v>3822</v>
      </c>
      <c r="BA983" s="23">
        <v>45260</v>
      </c>
      <c r="BB983" s="37">
        <v>11</v>
      </c>
      <c r="BC983" s="37">
        <v>2023</v>
      </c>
      <c r="BD983" s="19" t="s">
        <v>356</v>
      </c>
      <c r="BE983" s="19" t="s">
        <v>660</v>
      </c>
      <c r="BF983" s="19" t="s">
        <v>2414</v>
      </c>
      <c r="BG983" s="19" t="s">
        <v>55</v>
      </c>
      <c r="BH983" s="19" t="s">
        <v>4513</v>
      </c>
      <c r="BI983" s="60" t="s">
        <v>4513</v>
      </c>
      <c r="BJ983" s="37" t="e">
        <v>#VALUE!</v>
      </c>
      <c r="BK983" s="56" t="e">
        <v>#VALUE!</v>
      </c>
      <c r="BL983" s="37" t="s">
        <v>4513</v>
      </c>
      <c r="BM983" s="32" t="s">
        <v>4513</v>
      </c>
      <c r="BN983" s="57" t="s">
        <v>4513</v>
      </c>
      <c r="BO983" s="19" t="s">
        <v>3840</v>
      </c>
      <c r="BP983" s="22"/>
      <c r="BQ983" s="19" t="s">
        <v>64</v>
      </c>
      <c r="BR983" s="22"/>
      <c r="BS983" s="19" t="s">
        <v>3824</v>
      </c>
      <c r="BT983" s="37">
        <v>71</v>
      </c>
      <c r="BU983" s="22"/>
      <c r="BV983" s="19"/>
      <c r="BW983" s="19" t="s">
        <v>3823</v>
      </c>
      <c r="BX983" s="37">
        <v>2023</v>
      </c>
      <c r="BY983" s="95" t="str">
        <f>IFERROR(
IF(OR(AZ983="anulado",AZ983="stand by"),CONCATENATE(AZ983,": ",AT983),
IF(OR(YEAR(BA983)=2022,YEAR(BA983)=2023),CONCATENATE("Se activó en ",YEAR(BA983)),
IF(AND(OR(AZ983="En proceso",AZ983="facturando"),AND(AV983="-",BA983="")),"Por revisar",
IF(BA983="",IF(AV983="NUEVAS",CONCATENATE("Estado: ",AZ983,", ",AV983),
IF(AX983=Meses!$A$3,"Por revisar",
IF(AT983="","Sin registro","En programación Frcst."))),"En programación")))),
"Error")</f>
        <v>Se activó en 2023</v>
      </c>
      <c r="BZ983" s="14" t="str">
        <f t="shared" si="45"/>
        <v/>
      </c>
      <c r="CA983" s="95" t="str">
        <f>IF(BY983="En programación Frcst.",VLOOKUP(AX983,Meses!$A$1:$H$14,3+HLOOKUP(Cronograma!AV983,Meses!$D$1:$G$2,2,FALSE),FALSE),
IF(BY983="En programación",BA983,""))</f>
        <v/>
      </c>
      <c r="CB983" s="95" t="str">
        <f t="shared" si="46"/>
        <v/>
      </c>
      <c r="CC983" s="91" t="str">
        <f>IFERROR(
(VLOOKUP(MONTH(CA983),Meses!$B$3:$C$14,2,FALSE)-DAY(CA983))/VLOOKUP(MONTH(CA983),Meses!$B$3:$C$14,2,FALSE)*CD983,
"")</f>
        <v/>
      </c>
      <c r="CD983" s="92">
        <f t="shared" si="47"/>
        <v>14825</v>
      </c>
    </row>
    <row r="984" spans="1:82" ht="109.8" thickBot="1" x14ac:dyDescent="0.6">
      <c r="A984" s="25" t="s">
        <v>2378</v>
      </c>
      <c r="B984" s="25" t="s">
        <v>2433</v>
      </c>
      <c r="C984" s="25" t="s">
        <v>2434</v>
      </c>
      <c r="D984" s="25" t="s">
        <v>53</v>
      </c>
      <c r="E984" s="26">
        <v>45189</v>
      </c>
      <c r="F984" s="26">
        <v>45198</v>
      </c>
      <c r="G984" s="26">
        <v>45198</v>
      </c>
      <c r="H984" s="26">
        <v>45204</v>
      </c>
      <c r="I984" s="21">
        <v>45267</v>
      </c>
      <c r="J984" s="21">
        <v>45267</v>
      </c>
      <c r="K984" s="119" t="s">
        <v>4599</v>
      </c>
      <c r="L984" s="49">
        <v>2023113043</v>
      </c>
      <c r="M984" s="21">
        <v>45253</v>
      </c>
      <c r="N984" s="21">
        <v>45267</v>
      </c>
      <c r="O984" s="49" t="s">
        <v>2413</v>
      </c>
      <c r="P984" s="19" t="s">
        <v>54</v>
      </c>
      <c r="Q984" s="49" t="s">
        <v>55</v>
      </c>
      <c r="R984" s="49">
        <v>20948</v>
      </c>
      <c r="S984" s="25" t="s">
        <v>4629</v>
      </c>
      <c r="T984" s="25" t="s">
        <v>4629</v>
      </c>
      <c r="U984" s="19" t="e">
        <v>#NAME?</v>
      </c>
      <c r="V984" s="22"/>
      <c r="W984" s="22" t="s">
        <v>4513</v>
      </c>
      <c r="X984" s="23">
        <v>45189</v>
      </c>
      <c r="Y984" s="23">
        <v>45196</v>
      </c>
      <c r="Z984" s="23">
        <v>45189</v>
      </c>
      <c r="AA984" s="23">
        <v>45189</v>
      </c>
      <c r="AB984" s="22">
        <v>0</v>
      </c>
      <c r="AC984" s="22">
        <v>0</v>
      </c>
      <c r="AD984" s="50">
        <v>0</v>
      </c>
      <c r="AE984" s="22">
        <v>0</v>
      </c>
      <c r="AF984" s="19" t="s">
        <v>58</v>
      </c>
      <c r="AG984" s="19" t="s">
        <v>58</v>
      </c>
      <c r="AH984" s="50">
        <v>0</v>
      </c>
      <c r="AI984" s="37">
        <v>78</v>
      </c>
      <c r="AJ984" s="37">
        <v>6</v>
      </c>
      <c r="AK984" s="37">
        <v>63</v>
      </c>
      <c r="AL984" s="19" t="s">
        <v>15</v>
      </c>
      <c r="AM984" s="19" t="s">
        <v>4601</v>
      </c>
      <c r="AN984" s="37">
        <v>7</v>
      </c>
      <c r="AO984" s="22"/>
      <c r="AP984" s="19" t="s">
        <v>399</v>
      </c>
      <c r="AQ984" s="19" t="s">
        <v>399</v>
      </c>
      <c r="AR984" s="19" t="s">
        <v>237</v>
      </c>
      <c r="AS984" s="19" t="s">
        <v>55</v>
      </c>
      <c r="AT984" s="19" t="s">
        <v>61</v>
      </c>
      <c r="AU984" s="19" t="s">
        <v>179</v>
      </c>
      <c r="AV984" s="19" t="s">
        <v>660</v>
      </c>
      <c r="AW984" s="19" t="s">
        <v>2414</v>
      </c>
      <c r="AX984" s="19" t="s">
        <v>356</v>
      </c>
      <c r="AY984" s="19" t="s">
        <v>55</v>
      </c>
      <c r="AZ984" s="19" t="s">
        <v>3822</v>
      </c>
      <c r="BA984" s="23">
        <v>45267</v>
      </c>
      <c r="BB984" s="37">
        <v>12</v>
      </c>
      <c r="BC984" s="37">
        <v>2023</v>
      </c>
      <c r="BD984" s="19" t="s">
        <v>356</v>
      </c>
      <c r="BE984" s="19" t="s">
        <v>660</v>
      </c>
      <c r="BF984" s="19" t="s">
        <v>2414</v>
      </c>
      <c r="BG984" s="19" t="s">
        <v>55</v>
      </c>
      <c r="BH984" s="19" t="s">
        <v>4513</v>
      </c>
      <c r="BI984" s="60" t="s">
        <v>4513</v>
      </c>
      <c r="BJ984" s="37" t="e">
        <v>#VALUE!</v>
      </c>
      <c r="BK984" s="56" t="e">
        <v>#VALUE!</v>
      </c>
      <c r="BL984" s="37" t="s">
        <v>4513</v>
      </c>
      <c r="BM984" s="32" t="s">
        <v>4513</v>
      </c>
      <c r="BN984" s="57" t="s">
        <v>4513</v>
      </c>
      <c r="BO984" s="19" t="s">
        <v>3840</v>
      </c>
      <c r="BP984" s="22"/>
      <c r="BQ984" s="19" t="s">
        <v>64</v>
      </c>
      <c r="BR984" s="22"/>
      <c r="BS984" s="19" t="s">
        <v>3824</v>
      </c>
      <c r="BT984" s="37">
        <v>78</v>
      </c>
      <c r="BU984" s="22"/>
      <c r="BV984" s="19"/>
      <c r="BW984" s="19" t="s">
        <v>3823</v>
      </c>
      <c r="BX984" s="37">
        <v>2023</v>
      </c>
      <c r="BY984" s="95" t="str">
        <f>IFERROR(
IF(OR(AZ984="anulado",AZ984="stand by"),CONCATENATE(AZ984,": ",AT984),
IF(OR(YEAR(BA984)=2022,YEAR(BA984)=2023),CONCATENATE("Se activó en ",YEAR(BA984)),
IF(AND(OR(AZ984="En proceso",AZ984="facturando"),AND(AV984="-",BA984="")),"Por revisar",
IF(BA984="",IF(AV984="NUEVAS",CONCATENATE("Estado: ",AZ984,", ",AV984),
IF(AX984=Meses!$A$3,"Por revisar",
IF(AT984="","Sin registro","En programación Frcst."))),"En programación")))),
"Error")</f>
        <v>Se activó en 2023</v>
      </c>
      <c r="BZ984" s="14" t="str">
        <f t="shared" si="45"/>
        <v/>
      </c>
      <c r="CA984" s="95" t="str">
        <f>IF(BY984="En programación Frcst.",VLOOKUP(AX984,Meses!$A$1:$H$14,3+HLOOKUP(Cronograma!AV984,Meses!$D$1:$G$2,2,FALSE),FALSE),
IF(BY984="En programación",BA984,""))</f>
        <v/>
      </c>
      <c r="CB984" s="95" t="str">
        <f t="shared" si="46"/>
        <v/>
      </c>
      <c r="CC984" s="91" t="str">
        <f>IFERROR(
(VLOOKUP(MONTH(CA984),Meses!$B$3:$C$14,2,FALSE)-DAY(CA984))/VLOOKUP(MONTH(CA984),Meses!$B$3:$C$14,2,FALSE)*CD984,
"")</f>
        <v/>
      </c>
      <c r="CD984" s="92">
        <f t="shared" si="47"/>
        <v>20948</v>
      </c>
    </row>
    <row r="985" spans="1:82" ht="63" thickBot="1" x14ac:dyDescent="0.6">
      <c r="A985" s="19" t="s">
        <v>2378</v>
      </c>
      <c r="B985" s="19" t="s">
        <v>2435</v>
      </c>
      <c r="C985" s="19" t="s">
        <v>2436</v>
      </c>
      <c r="D985" s="19" t="s">
        <v>53</v>
      </c>
      <c r="E985" s="21">
        <v>45189</v>
      </c>
      <c r="F985" s="21">
        <v>45198</v>
      </c>
      <c r="G985" s="21">
        <v>45198</v>
      </c>
      <c r="H985" s="21">
        <v>45204</v>
      </c>
      <c r="I985" s="21">
        <v>45267</v>
      </c>
      <c r="J985" s="21">
        <v>45267</v>
      </c>
      <c r="K985" s="119" t="s">
        <v>4599</v>
      </c>
      <c r="L985" s="49">
        <v>2023113471</v>
      </c>
      <c r="M985" s="21">
        <v>45253</v>
      </c>
      <c r="N985" s="21">
        <v>45267</v>
      </c>
      <c r="O985" s="49" t="s">
        <v>2413</v>
      </c>
      <c r="P985" s="19" t="s">
        <v>54</v>
      </c>
      <c r="Q985" s="49" t="s">
        <v>55</v>
      </c>
      <c r="R985" s="49">
        <v>32848</v>
      </c>
      <c r="S985" s="25" t="s">
        <v>4629</v>
      </c>
      <c r="T985" s="25" t="s">
        <v>4629</v>
      </c>
      <c r="U985" s="19" t="e">
        <v>#NAME?</v>
      </c>
      <c r="V985" s="22"/>
      <c r="W985" s="22" t="s">
        <v>4513</v>
      </c>
      <c r="X985" s="23">
        <v>45189</v>
      </c>
      <c r="Y985" s="23">
        <v>45196</v>
      </c>
      <c r="Z985" s="23">
        <v>45189</v>
      </c>
      <c r="AA985" s="23">
        <v>45189</v>
      </c>
      <c r="AB985" s="22">
        <v>0</v>
      </c>
      <c r="AC985" s="22">
        <v>0</v>
      </c>
      <c r="AD985" s="50">
        <v>0</v>
      </c>
      <c r="AE985" s="22">
        <v>0</v>
      </c>
      <c r="AF985" s="19" t="s">
        <v>58</v>
      </c>
      <c r="AG985" s="19" t="s">
        <v>58</v>
      </c>
      <c r="AH985" s="50">
        <v>0</v>
      </c>
      <c r="AI985" s="37">
        <v>78</v>
      </c>
      <c r="AJ985" s="37">
        <v>6</v>
      </c>
      <c r="AK985" s="37">
        <v>63</v>
      </c>
      <c r="AL985" s="19" t="s">
        <v>15</v>
      </c>
      <c r="AM985" s="19" t="s">
        <v>4601</v>
      </c>
      <c r="AN985" s="37">
        <v>7</v>
      </c>
      <c r="AO985" s="22"/>
      <c r="AP985" s="19" t="s">
        <v>399</v>
      </c>
      <c r="AQ985" s="19" t="s">
        <v>399</v>
      </c>
      <c r="AR985" s="19" t="s">
        <v>389</v>
      </c>
      <c r="AS985" s="19" t="s">
        <v>55</v>
      </c>
      <c r="AT985" s="19" t="s">
        <v>61</v>
      </c>
      <c r="AU985" s="19" t="s">
        <v>179</v>
      </c>
      <c r="AV985" s="19" t="s">
        <v>660</v>
      </c>
      <c r="AW985" s="19" t="s">
        <v>2414</v>
      </c>
      <c r="AX985" s="19" t="s">
        <v>356</v>
      </c>
      <c r="AY985" s="19" t="s">
        <v>55</v>
      </c>
      <c r="AZ985" s="19" t="s">
        <v>3822</v>
      </c>
      <c r="BA985" s="23">
        <v>45267</v>
      </c>
      <c r="BB985" s="37">
        <v>12</v>
      </c>
      <c r="BC985" s="37">
        <v>2023</v>
      </c>
      <c r="BD985" s="19" t="s">
        <v>356</v>
      </c>
      <c r="BE985" s="19" t="s">
        <v>660</v>
      </c>
      <c r="BF985" s="19" t="s">
        <v>2414</v>
      </c>
      <c r="BG985" s="19" t="s">
        <v>55</v>
      </c>
      <c r="BH985" s="19" t="s">
        <v>4513</v>
      </c>
      <c r="BI985" s="60" t="s">
        <v>4513</v>
      </c>
      <c r="BJ985" s="37" t="e">
        <v>#VALUE!</v>
      </c>
      <c r="BK985" s="56" t="e">
        <v>#VALUE!</v>
      </c>
      <c r="BL985" s="37" t="s">
        <v>4513</v>
      </c>
      <c r="BM985" s="32" t="s">
        <v>4513</v>
      </c>
      <c r="BN985" s="57" t="s">
        <v>4513</v>
      </c>
      <c r="BO985" s="19" t="s">
        <v>3840</v>
      </c>
      <c r="BP985" s="22"/>
      <c r="BQ985" s="19" t="s">
        <v>64</v>
      </c>
      <c r="BR985" s="22"/>
      <c r="BS985" s="19" t="s">
        <v>3824</v>
      </c>
      <c r="BT985" s="37">
        <v>78</v>
      </c>
      <c r="BU985" s="22"/>
      <c r="BV985" s="19"/>
      <c r="BW985" s="19" t="s">
        <v>3823</v>
      </c>
      <c r="BX985" s="37">
        <v>2023</v>
      </c>
      <c r="BY985" s="95" t="str">
        <f>IFERROR(
IF(OR(AZ985="anulado",AZ985="stand by"),CONCATENATE(AZ985,": ",AT985),
IF(OR(YEAR(BA985)=2022,YEAR(BA985)=2023),CONCATENATE("Se activó en ",YEAR(BA985)),
IF(AND(OR(AZ985="En proceso",AZ985="facturando"),AND(AV985="-",BA985="")),"Por revisar",
IF(BA985="",IF(AV985="NUEVAS",CONCATENATE("Estado: ",AZ985,", ",AV985),
IF(AX985=Meses!$A$3,"Por revisar",
IF(AT985="","Sin registro","En programación Frcst."))),"En programación")))),
"Error")</f>
        <v>Se activó en 2023</v>
      </c>
      <c r="BZ985" s="14" t="str">
        <f t="shared" si="45"/>
        <v/>
      </c>
      <c r="CA985" s="95" t="str">
        <f>IF(BY985="En programación Frcst.",VLOOKUP(AX985,Meses!$A$1:$H$14,3+HLOOKUP(Cronograma!AV985,Meses!$D$1:$G$2,2,FALSE),FALSE),
IF(BY985="En programación",BA985,""))</f>
        <v/>
      </c>
      <c r="CB985" s="95" t="str">
        <f t="shared" si="46"/>
        <v/>
      </c>
      <c r="CC985" s="91" t="str">
        <f>IFERROR(
(VLOOKUP(MONTH(CA985),Meses!$B$3:$C$14,2,FALSE)-DAY(CA985))/VLOOKUP(MONTH(CA985),Meses!$B$3:$C$14,2,FALSE)*CD985,
"")</f>
        <v/>
      </c>
      <c r="CD985" s="92">
        <f t="shared" si="47"/>
        <v>32848</v>
      </c>
    </row>
    <row r="986" spans="1:82" ht="109.8" thickBot="1" x14ac:dyDescent="0.6">
      <c r="A986" s="25" t="s">
        <v>2378</v>
      </c>
      <c r="B986" s="25" t="s">
        <v>2437</v>
      </c>
      <c r="C986" s="25" t="s">
        <v>2438</v>
      </c>
      <c r="D986" s="25" t="s">
        <v>53</v>
      </c>
      <c r="E986" s="26">
        <v>45189</v>
      </c>
      <c r="F986" s="26">
        <v>45198</v>
      </c>
      <c r="G986" s="26">
        <v>45198</v>
      </c>
      <c r="H986" s="26">
        <v>45204</v>
      </c>
      <c r="I986" s="21">
        <v>45275</v>
      </c>
      <c r="J986" s="21">
        <v>45275</v>
      </c>
      <c r="K986" s="119" t="s">
        <v>4599</v>
      </c>
      <c r="L986" s="49">
        <v>2023113472</v>
      </c>
      <c r="M986" s="21">
        <v>45255</v>
      </c>
      <c r="N986" s="21">
        <v>45267</v>
      </c>
      <c r="O986" s="49" t="s">
        <v>2413</v>
      </c>
      <c r="P986" s="19" t="s">
        <v>54</v>
      </c>
      <c r="Q986" s="49" t="s">
        <v>55</v>
      </c>
      <c r="R986" s="19">
        <v>298542</v>
      </c>
      <c r="S986" s="25" t="s">
        <v>4628</v>
      </c>
      <c r="T986" s="25" t="s">
        <v>4628</v>
      </c>
      <c r="U986" s="19" t="e">
        <v>#NAME?</v>
      </c>
      <c r="V986" s="22"/>
      <c r="W986" s="22" t="s">
        <v>4513</v>
      </c>
      <c r="X986" s="23">
        <v>45189</v>
      </c>
      <c r="Y986" s="23">
        <v>45196</v>
      </c>
      <c r="Z986" s="23">
        <v>45189</v>
      </c>
      <c r="AA986" s="23">
        <v>45189</v>
      </c>
      <c r="AB986" s="22">
        <v>0</v>
      </c>
      <c r="AC986" s="22">
        <v>0</v>
      </c>
      <c r="AD986" s="50">
        <v>0</v>
      </c>
      <c r="AE986" s="22">
        <v>0</v>
      </c>
      <c r="AF986" s="19" t="s">
        <v>58</v>
      </c>
      <c r="AG986" s="19" t="s">
        <v>58</v>
      </c>
      <c r="AH986" s="50">
        <v>0</v>
      </c>
      <c r="AI986" s="23">
        <v>86</v>
      </c>
      <c r="AJ986" s="37">
        <v>6</v>
      </c>
      <c r="AK986" s="37">
        <v>71</v>
      </c>
      <c r="AL986" s="19" t="s">
        <v>15</v>
      </c>
      <c r="AM986" s="19" t="s">
        <v>4601</v>
      </c>
      <c r="AN986" s="37">
        <v>15</v>
      </c>
      <c r="AO986" s="22"/>
      <c r="AP986" s="19" t="s">
        <v>399</v>
      </c>
      <c r="AQ986" s="19" t="s">
        <v>399</v>
      </c>
      <c r="AR986" s="19" t="s">
        <v>182</v>
      </c>
      <c r="AS986" s="19" t="s">
        <v>55</v>
      </c>
      <c r="AT986" s="19" t="s">
        <v>61</v>
      </c>
      <c r="AU986" s="19" t="s">
        <v>179</v>
      </c>
      <c r="AV986" s="19" t="s">
        <v>354</v>
      </c>
      <c r="AW986" s="19" t="s">
        <v>355</v>
      </c>
      <c r="AX986" s="19" t="s">
        <v>356</v>
      </c>
      <c r="AY986" s="19" t="s">
        <v>55</v>
      </c>
      <c r="AZ986" s="19" t="s">
        <v>3822</v>
      </c>
      <c r="BA986" s="23">
        <v>45267</v>
      </c>
      <c r="BB986" s="37">
        <v>12</v>
      </c>
      <c r="BC986" s="37">
        <v>2023</v>
      </c>
      <c r="BD986" s="19" t="s">
        <v>356</v>
      </c>
      <c r="BE986" s="19" t="s">
        <v>354</v>
      </c>
      <c r="BF986" s="19" t="s">
        <v>355</v>
      </c>
      <c r="BG986" s="19" t="s">
        <v>55</v>
      </c>
      <c r="BH986" s="19" t="s">
        <v>4513</v>
      </c>
      <c r="BI986" s="60" t="s">
        <v>4513</v>
      </c>
      <c r="BJ986" s="37" t="e">
        <v>#VALUE!</v>
      </c>
      <c r="BK986" s="56" t="e">
        <v>#VALUE!</v>
      </c>
      <c r="BL986" s="37" t="s">
        <v>4513</v>
      </c>
      <c r="BM986" s="32" t="s">
        <v>4513</v>
      </c>
      <c r="BN986" s="57" t="s">
        <v>4513</v>
      </c>
      <c r="BO986" s="19" t="s">
        <v>3840</v>
      </c>
      <c r="BP986" s="22"/>
      <c r="BQ986" s="19" t="s">
        <v>64</v>
      </c>
      <c r="BR986" s="22"/>
      <c r="BS986" s="19" t="s">
        <v>3824</v>
      </c>
      <c r="BT986" s="37">
        <v>86</v>
      </c>
      <c r="BU986" s="22"/>
      <c r="BV986" s="19"/>
      <c r="BW986" s="19" t="s">
        <v>3823</v>
      </c>
      <c r="BX986" s="37">
        <v>2023</v>
      </c>
      <c r="BY986" s="95" t="str">
        <f>IFERROR(
IF(OR(AZ986="anulado",AZ986="stand by"),CONCATENATE(AZ986,": ",AT986),
IF(OR(YEAR(BA986)=2022,YEAR(BA986)=2023),CONCATENATE("Se activó en ",YEAR(BA986)),
IF(AND(OR(AZ986="En proceso",AZ986="facturando"),AND(AV986="-",BA986="")),"Por revisar",
IF(BA986="",IF(AV986="NUEVAS",CONCATENATE("Estado: ",AZ986,", ",AV986),
IF(AX986=Meses!$A$3,"Por revisar",
IF(AT986="","Sin registro","En programación Frcst."))),"En programación")))),
"Error")</f>
        <v>Se activó en 2023</v>
      </c>
      <c r="BZ986" s="14" t="str">
        <f t="shared" si="45"/>
        <v/>
      </c>
      <c r="CA986" s="95" t="str">
        <f>IF(BY986="En programación Frcst.",VLOOKUP(AX986,Meses!$A$1:$H$14,3+HLOOKUP(Cronograma!AV986,Meses!$D$1:$G$2,2,FALSE),FALSE),
IF(BY986="En programación",BA986,""))</f>
        <v/>
      </c>
      <c r="CB986" s="95" t="str">
        <f t="shared" si="46"/>
        <v/>
      </c>
      <c r="CC986" s="91" t="str">
        <f>IFERROR(
(VLOOKUP(MONTH(CA986),Meses!$B$3:$C$14,2,FALSE)-DAY(CA986))/VLOOKUP(MONTH(CA986),Meses!$B$3:$C$14,2,FALSE)*CD986,
"")</f>
        <v/>
      </c>
      <c r="CD986" s="92">
        <f t="shared" si="47"/>
        <v>298542</v>
      </c>
    </row>
    <row r="987" spans="1:82" ht="78.599999999999994" thickBot="1" x14ac:dyDescent="0.6">
      <c r="A987" s="19" t="s">
        <v>2378</v>
      </c>
      <c r="B987" s="42" t="s">
        <v>2439</v>
      </c>
      <c r="C987" s="19" t="s">
        <v>2440</v>
      </c>
      <c r="D987" s="19" t="s">
        <v>936</v>
      </c>
      <c r="E987" s="21">
        <v>45189</v>
      </c>
      <c r="F987" s="21">
        <v>45198</v>
      </c>
      <c r="G987" s="21">
        <v>45198</v>
      </c>
      <c r="H987" s="21">
        <v>45204</v>
      </c>
      <c r="I987" s="22"/>
      <c r="J987" s="22"/>
      <c r="K987" s="22">
        <v>0</v>
      </c>
      <c r="L987" s="50"/>
      <c r="M987" s="22"/>
      <c r="N987" s="22"/>
      <c r="O987" s="49" t="s">
        <v>54</v>
      </c>
      <c r="P987" s="19" t="s">
        <v>54</v>
      </c>
      <c r="Q987" s="49" t="s">
        <v>55</v>
      </c>
      <c r="R987" s="49">
        <v>5221</v>
      </c>
      <c r="S987" s="25" t="s">
        <v>145</v>
      </c>
      <c r="T987" s="25" t="s">
        <v>145</v>
      </c>
      <c r="U987" s="19" t="e">
        <v>#NAME?</v>
      </c>
      <c r="V987" s="22"/>
      <c r="W987" s="22" t="s">
        <v>4513</v>
      </c>
      <c r="X987" s="23">
        <v>45189</v>
      </c>
      <c r="Y987" s="23">
        <v>45196</v>
      </c>
      <c r="Z987" s="23">
        <v>45189</v>
      </c>
      <c r="AA987" s="23">
        <v>45189</v>
      </c>
      <c r="AB987" s="22">
        <v>0</v>
      </c>
      <c r="AC987" s="22">
        <v>0</v>
      </c>
      <c r="AD987" s="50">
        <v>0</v>
      </c>
      <c r="AE987" s="22">
        <v>0</v>
      </c>
      <c r="AF987" s="19" t="s">
        <v>58</v>
      </c>
      <c r="AG987" s="19" t="s">
        <v>58</v>
      </c>
      <c r="AH987" s="50">
        <v>0</v>
      </c>
      <c r="AI987" s="37">
        <v>-45189</v>
      </c>
      <c r="AJ987" s="37">
        <v>6</v>
      </c>
      <c r="AK987" s="37">
        <v>-45204</v>
      </c>
      <c r="AL987" s="19" t="s">
        <v>15</v>
      </c>
      <c r="AM987" s="22">
        <v>0</v>
      </c>
      <c r="AN987" s="22" t="s">
        <v>4513</v>
      </c>
      <c r="AO987" s="22"/>
      <c r="AP987" s="19" t="s">
        <v>399</v>
      </c>
      <c r="AQ987" s="19" t="s">
        <v>399</v>
      </c>
      <c r="AR987" s="19" t="s">
        <v>60</v>
      </c>
      <c r="AS987" s="19" t="s">
        <v>55</v>
      </c>
      <c r="AT987" s="19" t="s">
        <v>937</v>
      </c>
      <c r="AU987" s="19" t="s">
        <v>62</v>
      </c>
      <c r="AV987" s="19" t="s">
        <v>679</v>
      </c>
      <c r="AW987" s="19" t="s">
        <v>3130</v>
      </c>
      <c r="AX987" s="19" t="s">
        <v>1557</v>
      </c>
      <c r="AY987" s="19" t="s">
        <v>55</v>
      </c>
      <c r="AZ987" s="19" t="s">
        <v>3830</v>
      </c>
      <c r="BA987" s="22">
        <v>0</v>
      </c>
      <c r="BB987" s="22"/>
      <c r="BC987" s="22"/>
      <c r="BD987" s="19" t="s">
        <v>2205</v>
      </c>
      <c r="BE987" s="19" t="s">
        <v>651</v>
      </c>
      <c r="BF987" s="19" t="s">
        <v>3065</v>
      </c>
      <c r="BG987" s="19" t="s">
        <v>55</v>
      </c>
      <c r="BH987" s="19" t="s">
        <v>4513</v>
      </c>
      <c r="BI987" s="22" t="s">
        <v>4513</v>
      </c>
      <c r="BJ987" s="22"/>
      <c r="BK987" s="22"/>
      <c r="BL987" s="37" t="s">
        <v>4513</v>
      </c>
      <c r="BM987" s="32" t="s">
        <v>4513</v>
      </c>
      <c r="BN987" s="57" t="s">
        <v>4513</v>
      </c>
      <c r="BO987" s="19" t="s">
        <v>3851</v>
      </c>
      <c r="BP987" s="19" t="s">
        <v>3911</v>
      </c>
      <c r="BQ987" s="19" t="s">
        <v>64</v>
      </c>
      <c r="BR987" s="22"/>
      <c r="BS987" s="22"/>
      <c r="BT987" s="22"/>
      <c r="BU987" s="37">
        <v>133</v>
      </c>
      <c r="BV987" s="19" t="s">
        <v>4695</v>
      </c>
      <c r="BW987" s="19" t="s">
        <v>3869</v>
      </c>
      <c r="BX987" s="22"/>
      <c r="BY987" s="95" t="str">
        <f>IFERROR(
IF(OR(AZ987="anulado",AZ987="stand by"),CONCATENATE(AZ987,": ",AT987),
IF(OR(YEAR(BA987)=2022,YEAR(BA987)=2023),CONCATENATE("Se activó en ",YEAR(BA987)),
IF(AND(OR(AZ987="En proceso",AZ987="facturando"),AND(AV987="-",BA987="")),"Por revisar",
IF(BA987="",IF(AV987="NUEVAS",CONCATENATE("Estado: ",AZ987,", ",AV987),
IF(AX987=Meses!$A$3,"Por revisar",
IF(AT987="","Sin registro","En programación Frcst."))),"En programación")))),
"Error")</f>
        <v>En programación</v>
      </c>
      <c r="BZ987" s="14" t="str">
        <f t="shared" si="45"/>
        <v/>
      </c>
      <c r="CA987" s="95">
        <f>IF(BY987="En programación Frcst.",VLOOKUP(AX987,Meses!$A$1:$H$14,3+HLOOKUP(Cronograma!AV987,Meses!$D$1:$G$2,2,FALSE),FALSE),
IF(BY987="En programación",BA987,""))</f>
        <v>0</v>
      </c>
      <c r="CB987" s="95" t="str">
        <f t="shared" si="46"/>
        <v>1900/1</v>
      </c>
      <c r="CC987" s="91">
        <f>IFERROR(
(VLOOKUP(MONTH(CA987),Meses!$B$3:$C$14,2,FALSE)-DAY(CA987))/VLOOKUP(MONTH(CA987),Meses!$B$3:$C$14,2,FALSE)*CD987,
"")</f>
        <v>5221</v>
      </c>
      <c r="CD987" s="92">
        <f t="shared" si="47"/>
        <v>5221</v>
      </c>
    </row>
    <row r="988" spans="1:82" ht="94.2" thickBot="1" x14ac:dyDescent="0.6">
      <c r="A988" s="25" t="s">
        <v>2378</v>
      </c>
      <c r="B988" s="42" t="s">
        <v>2441</v>
      </c>
      <c r="C988" s="25" t="s">
        <v>2442</v>
      </c>
      <c r="D988" s="25" t="s">
        <v>936</v>
      </c>
      <c r="E988" s="26">
        <v>45189</v>
      </c>
      <c r="F988" s="26">
        <v>45198</v>
      </c>
      <c r="G988" s="26">
        <v>45198</v>
      </c>
      <c r="H988" s="26">
        <v>45204</v>
      </c>
      <c r="I988" s="22"/>
      <c r="J988" s="22"/>
      <c r="K988" s="22">
        <v>0</v>
      </c>
      <c r="L988" s="50"/>
      <c r="M988" s="22"/>
      <c r="N988" s="22"/>
      <c r="O988" s="49" t="s">
        <v>54</v>
      </c>
      <c r="P988" s="19" t="s">
        <v>54</v>
      </c>
      <c r="Q988" s="49" t="s">
        <v>55</v>
      </c>
      <c r="R988" s="49">
        <v>9040</v>
      </c>
      <c r="S988" s="25" t="s">
        <v>145</v>
      </c>
      <c r="T988" s="25" t="s">
        <v>145</v>
      </c>
      <c r="U988" s="19" t="e">
        <v>#NAME?</v>
      </c>
      <c r="V988" s="22"/>
      <c r="W988" s="22" t="s">
        <v>4513</v>
      </c>
      <c r="X988" s="23">
        <v>45189</v>
      </c>
      <c r="Y988" s="23">
        <v>45196</v>
      </c>
      <c r="Z988" s="23">
        <v>45189</v>
      </c>
      <c r="AA988" s="23">
        <v>45189</v>
      </c>
      <c r="AB988" s="22">
        <v>0</v>
      </c>
      <c r="AC988" s="22">
        <v>0</v>
      </c>
      <c r="AD988" s="50">
        <v>0</v>
      </c>
      <c r="AE988" s="22">
        <v>0</v>
      </c>
      <c r="AF988" s="19" t="s">
        <v>58</v>
      </c>
      <c r="AG988" s="19" t="s">
        <v>58</v>
      </c>
      <c r="AH988" s="50">
        <v>0</v>
      </c>
      <c r="AI988" s="37">
        <v>-45189</v>
      </c>
      <c r="AJ988" s="37">
        <v>6</v>
      </c>
      <c r="AK988" s="37">
        <v>-45204</v>
      </c>
      <c r="AL988" s="19" t="s">
        <v>15</v>
      </c>
      <c r="AM988" s="22">
        <v>0</v>
      </c>
      <c r="AN988" s="22" t="s">
        <v>4513</v>
      </c>
      <c r="AO988" s="22"/>
      <c r="AP988" s="19" t="s">
        <v>399</v>
      </c>
      <c r="AQ988" s="19" t="s">
        <v>399</v>
      </c>
      <c r="AR988" s="19" t="s">
        <v>94</v>
      </c>
      <c r="AS988" s="19" t="s">
        <v>55</v>
      </c>
      <c r="AT988" s="19" t="s">
        <v>937</v>
      </c>
      <c r="AU988" s="19" t="s">
        <v>62</v>
      </c>
      <c r="AV988" s="19" t="s">
        <v>679</v>
      </c>
      <c r="AW988" s="19" t="s">
        <v>3130</v>
      </c>
      <c r="AX988" s="19" t="s">
        <v>1557</v>
      </c>
      <c r="AY988" s="19" t="s">
        <v>55</v>
      </c>
      <c r="AZ988" s="19" t="s">
        <v>3830</v>
      </c>
      <c r="BA988" s="22">
        <v>0</v>
      </c>
      <c r="BB988" s="22"/>
      <c r="BC988" s="22"/>
      <c r="BD988" s="19" t="s">
        <v>2205</v>
      </c>
      <c r="BE988" s="19" t="s">
        <v>651</v>
      </c>
      <c r="BF988" s="19" t="s">
        <v>3065</v>
      </c>
      <c r="BG988" s="19" t="s">
        <v>55</v>
      </c>
      <c r="BH988" s="19" t="s">
        <v>4513</v>
      </c>
      <c r="BI988" s="22" t="s">
        <v>4513</v>
      </c>
      <c r="BJ988" s="22"/>
      <c r="BK988" s="22"/>
      <c r="BL988" s="37" t="s">
        <v>4513</v>
      </c>
      <c r="BM988" s="32" t="s">
        <v>4513</v>
      </c>
      <c r="BN988" s="57" t="s">
        <v>4513</v>
      </c>
      <c r="BO988" s="19" t="s">
        <v>3826</v>
      </c>
      <c r="BP988" s="22"/>
      <c r="BQ988" s="19" t="s">
        <v>64</v>
      </c>
      <c r="BR988" s="22"/>
      <c r="BS988" s="22"/>
      <c r="BT988" s="22"/>
      <c r="BU988" s="37">
        <v>133</v>
      </c>
      <c r="BV988" s="19" t="s">
        <v>4695</v>
      </c>
      <c r="BW988" s="19" t="s">
        <v>3869</v>
      </c>
      <c r="BX988" s="22"/>
      <c r="BY988" s="95" t="str">
        <f>IFERROR(
IF(OR(AZ988="anulado",AZ988="stand by"),CONCATENATE(AZ988,": ",AT988),
IF(OR(YEAR(BA988)=2022,YEAR(BA988)=2023),CONCATENATE("Se activó en ",YEAR(BA988)),
IF(AND(OR(AZ988="En proceso",AZ988="facturando"),AND(AV988="-",BA988="")),"Por revisar",
IF(BA988="",IF(AV988="NUEVAS",CONCATENATE("Estado: ",AZ988,", ",AV988),
IF(AX988=Meses!$A$3,"Por revisar",
IF(AT988="","Sin registro","En programación Frcst."))),"En programación")))),
"Error")</f>
        <v>En programación</v>
      </c>
      <c r="BZ988" s="14" t="str">
        <f t="shared" si="45"/>
        <v/>
      </c>
      <c r="CA988" s="95">
        <f>IF(BY988="En programación Frcst.",VLOOKUP(AX988,Meses!$A$1:$H$14,3+HLOOKUP(Cronograma!AV988,Meses!$D$1:$G$2,2,FALSE),FALSE),
IF(BY988="En programación",BA988,""))</f>
        <v>0</v>
      </c>
      <c r="CB988" s="95" t="str">
        <f t="shared" si="46"/>
        <v>1900/1</v>
      </c>
      <c r="CC988" s="91">
        <f>IFERROR(
(VLOOKUP(MONTH(CA988),Meses!$B$3:$C$14,2,FALSE)-DAY(CA988))/VLOOKUP(MONTH(CA988),Meses!$B$3:$C$14,2,FALSE)*CD988,
"")</f>
        <v>9040</v>
      </c>
      <c r="CD988" s="92">
        <f t="shared" si="47"/>
        <v>9040</v>
      </c>
    </row>
    <row r="989" spans="1:82" ht="94.2" thickBot="1" x14ac:dyDescent="0.6">
      <c r="A989" s="19" t="s">
        <v>2378</v>
      </c>
      <c r="B989" s="42" t="s">
        <v>2443</v>
      </c>
      <c r="C989" s="19" t="s">
        <v>2444</v>
      </c>
      <c r="D989" s="19" t="s">
        <v>936</v>
      </c>
      <c r="E989" s="21">
        <v>45189</v>
      </c>
      <c r="F989" s="21">
        <v>45198</v>
      </c>
      <c r="G989" s="21">
        <v>45198</v>
      </c>
      <c r="H989" s="21">
        <v>45204</v>
      </c>
      <c r="I989" s="22"/>
      <c r="J989" s="22"/>
      <c r="K989" s="22">
        <v>0</v>
      </c>
      <c r="L989" s="50"/>
      <c r="M989" s="22"/>
      <c r="N989" s="22"/>
      <c r="O989" s="49" t="s">
        <v>54</v>
      </c>
      <c r="P989" s="19" t="s">
        <v>54</v>
      </c>
      <c r="Q989" s="49" t="s">
        <v>55</v>
      </c>
      <c r="R989" s="49">
        <v>1343</v>
      </c>
      <c r="S989" s="25" t="s">
        <v>145</v>
      </c>
      <c r="T989" s="25" t="s">
        <v>145</v>
      </c>
      <c r="U989" s="19" t="e">
        <v>#NAME?</v>
      </c>
      <c r="V989" s="22"/>
      <c r="W989" s="22" t="s">
        <v>4513</v>
      </c>
      <c r="X989" s="23">
        <v>45189</v>
      </c>
      <c r="Y989" s="23">
        <v>45196</v>
      </c>
      <c r="Z989" s="23">
        <v>45189</v>
      </c>
      <c r="AA989" s="23">
        <v>45189</v>
      </c>
      <c r="AB989" s="22">
        <v>0</v>
      </c>
      <c r="AC989" s="22">
        <v>0</v>
      </c>
      <c r="AD989" s="50">
        <v>0</v>
      </c>
      <c r="AE989" s="22">
        <v>0</v>
      </c>
      <c r="AF989" s="19" t="s">
        <v>58</v>
      </c>
      <c r="AG989" s="19" t="s">
        <v>58</v>
      </c>
      <c r="AH989" s="50">
        <v>0</v>
      </c>
      <c r="AI989" s="37">
        <v>-45189</v>
      </c>
      <c r="AJ989" s="37">
        <v>6</v>
      </c>
      <c r="AK989" s="37">
        <v>-45204</v>
      </c>
      <c r="AL989" s="19" t="s">
        <v>15</v>
      </c>
      <c r="AM989" s="22">
        <v>0</v>
      </c>
      <c r="AN989" s="22" t="s">
        <v>4513</v>
      </c>
      <c r="AO989" s="22"/>
      <c r="AP989" s="19" t="s">
        <v>399</v>
      </c>
      <c r="AQ989" s="19" t="s">
        <v>399</v>
      </c>
      <c r="AR989" s="19" t="s">
        <v>60</v>
      </c>
      <c r="AS989" s="19" t="s">
        <v>55</v>
      </c>
      <c r="AT989" s="19" t="s">
        <v>937</v>
      </c>
      <c r="AU989" s="19" t="s">
        <v>62</v>
      </c>
      <c r="AV989" s="19" t="s">
        <v>679</v>
      </c>
      <c r="AW989" s="19" t="s">
        <v>3130</v>
      </c>
      <c r="AX989" s="19" t="s">
        <v>1557</v>
      </c>
      <c r="AY989" s="19" t="s">
        <v>55</v>
      </c>
      <c r="AZ989" s="19" t="s">
        <v>3830</v>
      </c>
      <c r="BA989" s="22">
        <v>0</v>
      </c>
      <c r="BB989" s="22"/>
      <c r="BC989" s="22"/>
      <c r="BD989" s="19" t="s">
        <v>2205</v>
      </c>
      <c r="BE989" s="19" t="s">
        <v>651</v>
      </c>
      <c r="BF989" s="19" t="s">
        <v>3065</v>
      </c>
      <c r="BG989" s="19" t="s">
        <v>55</v>
      </c>
      <c r="BH989" s="19" t="s">
        <v>4513</v>
      </c>
      <c r="BI989" s="22" t="s">
        <v>4513</v>
      </c>
      <c r="BJ989" s="22"/>
      <c r="BK989" s="22"/>
      <c r="BL989" s="37" t="s">
        <v>4513</v>
      </c>
      <c r="BM989" s="32" t="s">
        <v>4513</v>
      </c>
      <c r="BN989" s="57" t="s">
        <v>4513</v>
      </c>
      <c r="BO989" s="19" t="s">
        <v>3851</v>
      </c>
      <c r="BP989" s="19" t="s">
        <v>3911</v>
      </c>
      <c r="BQ989" s="19" t="s">
        <v>64</v>
      </c>
      <c r="BR989" s="22"/>
      <c r="BS989" s="22"/>
      <c r="BT989" s="22"/>
      <c r="BU989" s="37">
        <v>133</v>
      </c>
      <c r="BV989" s="19" t="s">
        <v>4695</v>
      </c>
      <c r="BW989" s="19" t="s">
        <v>3869</v>
      </c>
      <c r="BX989" s="22"/>
      <c r="BY989" s="95" t="str">
        <f>IFERROR(
IF(OR(AZ989="anulado",AZ989="stand by"),CONCATENATE(AZ989,": ",AT989),
IF(OR(YEAR(BA989)=2022,YEAR(BA989)=2023),CONCATENATE("Se activó en ",YEAR(BA989)),
IF(AND(OR(AZ989="En proceso",AZ989="facturando"),AND(AV989="-",BA989="")),"Por revisar",
IF(BA989="",IF(AV989="NUEVAS",CONCATENATE("Estado: ",AZ989,", ",AV989),
IF(AX989=Meses!$A$3,"Por revisar",
IF(AT989="","Sin registro","En programación Frcst."))),"En programación")))),
"Error")</f>
        <v>En programación</v>
      </c>
      <c r="BZ989" s="14" t="str">
        <f t="shared" si="45"/>
        <v/>
      </c>
      <c r="CA989" s="95">
        <f>IF(BY989="En programación Frcst.",VLOOKUP(AX989,Meses!$A$1:$H$14,3+HLOOKUP(Cronograma!AV989,Meses!$D$1:$G$2,2,FALSE),FALSE),
IF(BY989="En programación",BA989,""))</f>
        <v>0</v>
      </c>
      <c r="CB989" s="95" t="str">
        <f t="shared" si="46"/>
        <v>1900/1</v>
      </c>
      <c r="CC989" s="91">
        <f>IFERROR(
(VLOOKUP(MONTH(CA989),Meses!$B$3:$C$14,2,FALSE)-DAY(CA989))/VLOOKUP(MONTH(CA989),Meses!$B$3:$C$14,2,FALSE)*CD989,
"")</f>
        <v>1343</v>
      </c>
      <c r="CD989" s="92">
        <f t="shared" si="47"/>
        <v>1343</v>
      </c>
    </row>
    <row r="990" spans="1:82" ht="63" thickBot="1" x14ac:dyDescent="0.6">
      <c r="A990" s="25" t="s">
        <v>2378</v>
      </c>
      <c r="B990" s="42" t="s">
        <v>2445</v>
      </c>
      <c r="C990" s="42" t="s">
        <v>2446</v>
      </c>
      <c r="D990" s="25" t="s">
        <v>650</v>
      </c>
      <c r="E990" s="26">
        <v>45189</v>
      </c>
      <c r="F990" s="26">
        <v>45198</v>
      </c>
      <c r="G990" s="26">
        <v>45198</v>
      </c>
      <c r="H990" s="26">
        <v>45204</v>
      </c>
      <c r="I990" s="22"/>
      <c r="J990" s="22"/>
      <c r="K990" s="22">
        <v>0</v>
      </c>
      <c r="L990" s="49">
        <v>2024010860</v>
      </c>
      <c r="M990" s="21">
        <v>45296</v>
      </c>
      <c r="N990" s="21">
        <v>45309</v>
      </c>
      <c r="O990" s="49" t="s">
        <v>54</v>
      </c>
      <c r="P990" s="19" t="s">
        <v>54</v>
      </c>
      <c r="Q990" s="49" t="s">
        <v>55</v>
      </c>
      <c r="R990" s="49">
        <v>69</v>
      </c>
      <c r="S990" s="25" t="s">
        <v>145</v>
      </c>
      <c r="T990" s="25" t="s">
        <v>145</v>
      </c>
      <c r="U990" s="19" t="e">
        <v>#NAME?</v>
      </c>
      <c r="V990" s="22"/>
      <c r="W990" s="22" t="s">
        <v>4513</v>
      </c>
      <c r="X990" s="23">
        <v>45189</v>
      </c>
      <c r="Y990" s="23">
        <v>45196</v>
      </c>
      <c r="Z990" s="23">
        <v>45189</v>
      </c>
      <c r="AA990" s="23">
        <v>45189</v>
      </c>
      <c r="AB990" s="22">
        <v>0</v>
      </c>
      <c r="AC990" s="22">
        <v>0</v>
      </c>
      <c r="AD990" s="50">
        <v>0</v>
      </c>
      <c r="AE990" s="22">
        <v>0</v>
      </c>
      <c r="AF990" s="19" t="s">
        <v>58</v>
      </c>
      <c r="AG990" s="19" t="s">
        <v>58</v>
      </c>
      <c r="AH990" s="50">
        <v>0</v>
      </c>
      <c r="AI990" s="37">
        <v>-45189</v>
      </c>
      <c r="AJ990" s="37">
        <v>6</v>
      </c>
      <c r="AK990" s="37">
        <v>-45204</v>
      </c>
      <c r="AL990" s="19" t="s">
        <v>15</v>
      </c>
      <c r="AM990" s="22">
        <v>0</v>
      </c>
      <c r="AN990" s="22" t="s">
        <v>4513</v>
      </c>
      <c r="AO990" s="22"/>
      <c r="AP990" s="19" t="s">
        <v>399</v>
      </c>
      <c r="AQ990" s="19" t="s">
        <v>399</v>
      </c>
      <c r="AR990" s="19" t="s">
        <v>60</v>
      </c>
      <c r="AS990" s="19" t="s">
        <v>55</v>
      </c>
      <c r="AT990" s="19" t="s">
        <v>4583</v>
      </c>
      <c r="AU990" s="19" t="s">
        <v>62</v>
      </c>
      <c r="AV990" s="19" t="s">
        <v>651</v>
      </c>
      <c r="AW990" s="19" t="s">
        <v>652</v>
      </c>
      <c r="AX990" s="19" t="s">
        <v>653</v>
      </c>
      <c r="AY990" s="19" t="s">
        <v>55</v>
      </c>
      <c r="AZ990" s="19" t="s">
        <v>3822</v>
      </c>
      <c r="BA990" s="23">
        <v>45309</v>
      </c>
      <c r="BB990" s="37">
        <v>1</v>
      </c>
      <c r="BC990" s="37">
        <v>2024</v>
      </c>
      <c r="BD990" s="19" t="s">
        <v>653</v>
      </c>
      <c r="BE990" s="19" t="s">
        <v>679</v>
      </c>
      <c r="BF990" s="19" t="s">
        <v>680</v>
      </c>
      <c r="BG990" s="19" t="s">
        <v>55</v>
      </c>
      <c r="BH990" s="19" t="s">
        <v>4513</v>
      </c>
      <c r="BI990" s="22" t="s">
        <v>4513</v>
      </c>
      <c r="BJ990" s="22"/>
      <c r="BK990" s="22"/>
      <c r="BL990" s="37" t="s">
        <v>4513</v>
      </c>
      <c r="BM990" s="32" t="s">
        <v>4513</v>
      </c>
      <c r="BN990" s="57" t="s">
        <v>4513</v>
      </c>
      <c r="BO990" s="19" t="s">
        <v>3851</v>
      </c>
      <c r="BP990" s="19" t="s">
        <v>3911</v>
      </c>
      <c r="BQ990" s="19" t="s">
        <v>64</v>
      </c>
      <c r="BR990" s="22"/>
      <c r="BS990" s="22"/>
      <c r="BT990" s="22"/>
      <c r="BU990" s="37">
        <v>133</v>
      </c>
      <c r="BV990" s="19" t="s">
        <v>4695</v>
      </c>
      <c r="BW990" s="19" t="s">
        <v>3869</v>
      </c>
      <c r="BX990" s="22"/>
      <c r="BY990" s="95" t="str">
        <f>IFERROR(
IF(OR(AZ990="anulado",AZ990="stand by"),CONCATENATE(AZ990,": ",AT990),
IF(OR(YEAR(BA990)=2022,YEAR(BA990)=2023),CONCATENATE("Se activó en ",YEAR(BA990)),
IF(AND(OR(AZ990="En proceso",AZ990="facturando"),AND(AV990="-",BA990="")),"Por revisar",
IF(BA990="",IF(AV990="NUEVAS",CONCATENATE("Estado: ",AZ990,", ",AV990),
IF(AX990=Meses!$A$3,"Por revisar",
IF(AT990="","Sin registro","En programación Frcst."))),"En programación")))),
"Error")</f>
        <v>En programación</v>
      </c>
      <c r="BZ990" s="14" t="str">
        <f t="shared" si="45"/>
        <v/>
      </c>
      <c r="CA990" s="95">
        <f>IF(BY990="En programación Frcst.",VLOOKUP(AX990,Meses!$A$1:$H$14,3+HLOOKUP(Cronograma!AV990,Meses!$D$1:$G$2,2,FALSE),FALSE),
IF(BY990="En programación",BA990,""))</f>
        <v>45309</v>
      </c>
      <c r="CB990" s="95" t="str">
        <f t="shared" si="46"/>
        <v>2024/1</v>
      </c>
      <c r="CC990" s="91">
        <f>IFERROR(
(VLOOKUP(MONTH(CA990),Meses!$B$3:$C$14,2,FALSE)-DAY(CA990))/VLOOKUP(MONTH(CA990),Meses!$B$3:$C$14,2,FALSE)*CD990,
"")</f>
        <v>28.935483870967744</v>
      </c>
      <c r="CD990" s="92">
        <f t="shared" si="47"/>
        <v>69</v>
      </c>
    </row>
    <row r="991" spans="1:82" ht="78.599999999999994" thickBot="1" x14ac:dyDescent="0.6">
      <c r="A991" s="19" t="s">
        <v>2378</v>
      </c>
      <c r="B991" s="42" t="s">
        <v>2447</v>
      </c>
      <c r="C991" s="42" t="s">
        <v>2448</v>
      </c>
      <c r="D991" s="19" t="s">
        <v>650</v>
      </c>
      <c r="E991" s="21">
        <v>45189</v>
      </c>
      <c r="F991" s="21">
        <v>45198</v>
      </c>
      <c r="G991" s="21">
        <v>45198</v>
      </c>
      <c r="H991" s="21">
        <v>45204</v>
      </c>
      <c r="I991" s="22"/>
      <c r="J991" s="22"/>
      <c r="K991" s="22">
        <v>0</v>
      </c>
      <c r="L991" s="49">
        <v>2024010830</v>
      </c>
      <c r="M991" s="21">
        <v>45296</v>
      </c>
      <c r="N991" s="21">
        <v>45309</v>
      </c>
      <c r="O991" s="49" t="s">
        <v>54</v>
      </c>
      <c r="P991" s="19" t="s">
        <v>54</v>
      </c>
      <c r="Q991" s="49" t="s">
        <v>55</v>
      </c>
      <c r="R991" s="49">
        <v>1323</v>
      </c>
      <c r="S991" s="25" t="s">
        <v>145</v>
      </c>
      <c r="T991" s="25" t="s">
        <v>145</v>
      </c>
      <c r="U991" s="19" t="e">
        <v>#NAME?</v>
      </c>
      <c r="V991" s="22"/>
      <c r="W991" s="22" t="s">
        <v>4513</v>
      </c>
      <c r="X991" s="23">
        <v>45189</v>
      </c>
      <c r="Y991" s="23">
        <v>45196</v>
      </c>
      <c r="Z991" s="23">
        <v>45189</v>
      </c>
      <c r="AA991" s="23">
        <v>45189</v>
      </c>
      <c r="AB991" s="22">
        <v>0</v>
      </c>
      <c r="AC991" s="22">
        <v>0</v>
      </c>
      <c r="AD991" s="50">
        <v>0</v>
      </c>
      <c r="AE991" s="22">
        <v>0</v>
      </c>
      <c r="AF991" s="19" t="s">
        <v>58</v>
      </c>
      <c r="AG991" s="19" t="s">
        <v>58</v>
      </c>
      <c r="AH991" s="50">
        <v>0</v>
      </c>
      <c r="AI991" s="37">
        <v>-45189</v>
      </c>
      <c r="AJ991" s="37">
        <v>6</v>
      </c>
      <c r="AK991" s="37">
        <v>-45204</v>
      </c>
      <c r="AL991" s="19" t="s">
        <v>15</v>
      </c>
      <c r="AM991" s="22">
        <v>0</v>
      </c>
      <c r="AN991" s="22" t="s">
        <v>4513</v>
      </c>
      <c r="AO991" s="22"/>
      <c r="AP991" s="19" t="s">
        <v>399</v>
      </c>
      <c r="AQ991" s="19" t="s">
        <v>399</v>
      </c>
      <c r="AR991" s="19" t="s">
        <v>60</v>
      </c>
      <c r="AS991" s="19" t="s">
        <v>55</v>
      </c>
      <c r="AT991" s="19" t="s">
        <v>4583</v>
      </c>
      <c r="AU991" s="19" t="s">
        <v>62</v>
      </c>
      <c r="AV991" s="19" t="s">
        <v>651</v>
      </c>
      <c r="AW991" s="19" t="s">
        <v>652</v>
      </c>
      <c r="AX991" s="19" t="s">
        <v>653</v>
      </c>
      <c r="AY991" s="19" t="s">
        <v>55</v>
      </c>
      <c r="AZ991" s="19" t="s">
        <v>3822</v>
      </c>
      <c r="BA991" s="23">
        <v>45309</v>
      </c>
      <c r="BB991" s="37">
        <v>1</v>
      </c>
      <c r="BC991" s="37">
        <v>2024</v>
      </c>
      <c r="BD991" s="19" t="s">
        <v>653</v>
      </c>
      <c r="BE991" s="19" t="s">
        <v>651</v>
      </c>
      <c r="BF991" s="19" t="s">
        <v>652</v>
      </c>
      <c r="BG991" s="19" t="s">
        <v>55</v>
      </c>
      <c r="BH991" s="19" t="s">
        <v>4513</v>
      </c>
      <c r="BI991" s="22" t="s">
        <v>4513</v>
      </c>
      <c r="BJ991" s="22"/>
      <c r="BK991" s="22"/>
      <c r="BL991" s="37" t="s">
        <v>4513</v>
      </c>
      <c r="BM991" s="32" t="s">
        <v>4513</v>
      </c>
      <c r="BN991" s="57" t="s">
        <v>4513</v>
      </c>
      <c r="BO991" s="19" t="s">
        <v>3851</v>
      </c>
      <c r="BP991" s="19" t="s">
        <v>3911</v>
      </c>
      <c r="BQ991" s="19" t="s">
        <v>64</v>
      </c>
      <c r="BR991" s="22"/>
      <c r="BS991" s="22"/>
      <c r="BT991" s="22"/>
      <c r="BU991" s="37">
        <v>133</v>
      </c>
      <c r="BV991" s="19" t="s">
        <v>4695</v>
      </c>
      <c r="BW991" s="19" t="s">
        <v>3869</v>
      </c>
      <c r="BX991" s="22"/>
      <c r="BY991" s="95" t="str">
        <f>IFERROR(
IF(OR(AZ991="anulado",AZ991="stand by"),CONCATENATE(AZ991,": ",AT991),
IF(OR(YEAR(BA991)=2022,YEAR(BA991)=2023),CONCATENATE("Se activó en ",YEAR(BA991)),
IF(AND(OR(AZ991="En proceso",AZ991="facturando"),AND(AV991="-",BA991="")),"Por revisar",
IF(BA991="",IF(AV991="NUEVAS",CONCATENATE("Estado: ",AZ991,", ",AV991),
IF(AX991=Meses!$A$3,"Por revisar",
IF(AT991="","Sin registro","En programación Frcst."))),"En programación")))),
"Error")</f>
        <v>En programación</v>
      </c>
      <c r="BZ991" s="14" t="str">
        <f t="shared" si="45"/>
        <v/>
      </c>
      <c r="CA991" s="95">
        <f>IF(BY991="En programación Frcst.",VLOOKUP(AX991,Meses!$A$1:$H$14,3+HLOOKUP(Cronograma!AV991,Meses!$D$1:$G$2,2,FALSE),FALSE),
IF(BY991="En programación",BA991,""))</f>
        <v>45309</v>
      </c>
      <c r="CB991" s="95" t="str">
        <f t="shared" si="46"/>
        <v>2024/1</v>
      </c>
      <c r="CC991" s="91">
        <f>IFERROR(
(VLOOKUP(MONTH(CA991),Meses!$B$3:$C$14,2,FALSE)-DAY(CA991))/VLOOKUP(MONTH(CA991),Meses!$B$3:$C$14,2,FALSE)*CD991,
"")</f>
        <v>554.80645161290329</v>
      </c>
      <c r="CD991" s="92">
        <f t="shared" si="47"/>
        <v>1323</v>
      </c>
    </row>
    <row r="992" spans="1:82" ht="94.2" thickBot="1" x14ac:dyDescent="0.6">
      <c r="A992" s="25" t="s">
        <v>2378</v>
      </c>
      <c r="B992" s="42" t="s">
        <v>2449</v>
      </c>
      <c r="C992" s="42" t="s">
        <v>2444</v>
      </c>
      <c r="D992" s="25" t="s">
        <v>650</v>
      </c>
      <c r="E992" s="26">
        <v>45189</v>
      </c>
      <c r="F992" s="26">
        <v>45198</v>
      </c>
      <c r="G992" s="26">
        <v>45198</v>
      </c>
      <c r="H992" s="26">
        <v>45204</v>
      </c>
      <c r="I992" s="22"/>
      <c r="J992" s="22"/>
      <c r="K992" s="22">
        <v>0</v>
      </c>
      <c r="L992" s="49">
        <v>2024010862</v>
      </c>
      <c r="M992" s="21">
        <v>45296</v>
      </c>
      <c r="N992" s="21">
        <v>45309</v>
      </c>
      <c r="O992" s="49" t="s">
        <v>54</v>
      </c>
      <c r="P992" s="19" t="s">
        <v>54</v>
      </c>
      <c r="Q992" s="49" t="s">
        <v>55</v>
      </c>
      <c r="R992" s="49">
        <v>4630</v>
      </c>
      <c r="S992" s="25" t="s">
        <v>145</v>
      </c>
      <c r="T992" s="25" t="s">
        <v>145</v>
      </c>
      <c r="U992" s="19" t="e">
        <v>#NAME?</v>
      </c>
      <c r="V992" s="22"/>
      <c r="W992" s="22" t="s">
        <v>4513</v>
      </c>
      <c r="X992" s="23">
        <v>45189</v>
      </c>
      <c r="Y992" s="23">
        <v>45196</v>
      </c>
      <c r="Z992" s="23">
        <v>45189</v>
      </c>
      <c r="AA992" s="23">
        <v>45189</v>
      </c>
      <c r="AB992" s="22">
        <v>0</v>
      </c>
      <c r="AC992" s="22">
        <v>0</v>
      </c>
      <c r="AD992" s="50">
        <v>0</v>
      </c>
      <c r="AE992" s="22">
        <v>0</v>
      </c>
      <c r="AF992" s="19" t="s">
        <v>58</v>
      </c>
      <c r="AG992" s="19" t="s">
        <v>58</v>
      </c>
      <c r="AH992" s="50">
        <v>0</v>
      </c>
      <c r="AI992" s="37">
        <v>-45189</v>
      </c>
      <c r="AJ992" s="37">
        <v>6</v>
      </c>
      <c r="AK992" s="37">
        <v>-45204</v>
      </c>
      <c r="AL992" s="19" t="s">
        <v>15</v>
      </c>
      <c r="AM992" s="22">
        <v>0</v>
      </c>
      <c r="AN992" s="22" t="s">
        <v>4513</v>
      </c>
      <c r="AO992" s="22"/>
      <c r="AP992" s="19" t="s">
        <v>399</v>
      </c>
      <c r="AQ992" s="19" t="s">
        <v>399</v>
      </c>
      <c r="AR992" s="19" t="s">
        <v>60</v>
      </c>
      <c r="AS992" s="19" t="s">
        <v>55</v>
      </c>
      <c r="AT992" s="19" t="s">
        <v>4583</v>
      </c>
      <c r="AU992" s="19" t="s">
        <v>62</v>
      </c>
      <c r="AV992" s="19" t="s">
        <v>651</v>
      </c>
      <c r="AW992" s="19" t="s">
        <v>652</v>
      </c>
      <c r="AX992" s="19" t="s">
        <v>653</v>
      </c>
      <c r="AY992" s="19" t="s">
        <v>55</v>
      </c>
      <c r="AZ992" s="19" t="s">
        <v>3822</v>
      </c>
      <c r="BA992" s="23">
        <v>45309</v>
      </c>
      <c r="BB992" s="37">
        <v>1</v>
      </c>
      <c r="BC992" s="37">
        <v>2024</v>
      </c>
      <c r="BD992" s="19" t="s">
        <v>653</v>
      </c>
      <c r="BE992" s="19" t="s">
        <v>679</v>
      </c>
      <c r="BF992" s="19" t="s">
        <v>680</v>
      </c>
      <c r="BG992" s="19" t="s">
        <v>55</v>
      </c>
      <c r="BH992" s="19" t="s">
        <v>4513</v>
      </c>
      <c r="BI992" s="22" t="s">
        <v>4513</v>
      </c>
      <c r="BJ992" s="22"/>
      <c r="BK992" s="22"/>
      <c r="BL992" s="37" t="s">
        <v>4513</v>
      </c>
      <c r="BM992" s="32" t="s">
        <v>4513</v>
      </c>
      <c r="BN992" s="57" t="s">
        <v>4513</v>
      </c>
      <c r="BO992" s="19" t="s">
        <v>3851</v>
      </c>
      <c r="BP992" s="19" t="s">
        <v>3911</v>
      </c>
      <c r="BQ992" s="19" t="s">
        <v>64</v>
      </c>
      <c r="BR992" s="22"/>
      <c r="BS992" s="22"/>
      <c r="BT992" s="22"/>
      <c r="BU992" s="37">
        <v>133</v>
      </c>
      <c r="BV992" s="19" t="s">
        <v>4695</v>
      </c>
      <c r="BW992" s="19" t="s">
        <v>3869</v>
      </c>
      <c r="BX992" s="22"/>
      <c r="BY992" s="95" t="str">
        <f>IFERROR(
IF(OR(AZ992="anulado",AZ992="stand by"),CONCATENATE(AZ992,": ",AT992),
IF(OR(YEAR(BA992)=2022,YEAR(BA992)=2023),CONCATENATE("Se activó en ",YEAR(BA992)),
IF(AND(OR(AZ992="En proceso",AZ992="facturando"),AND(AV992="-",BA992="")),"Por revisar",
IF(BA992="",IF(AV992="NUEVAS",CONCATENATE("Estado: ",AZ992,", ",AV992),
IF(AX992=Meses!$A$3,"Por revisar",
IF(AT992="","Sin registro","En programación Frcst."))),"En programación")))),
"Error")</f>
        <v>En programación</v>
      </c>
      <c r="BZ992" s="14" t="str">
        <f t="shared" si="45"/>
        <v/>
      </c>
      <c r="CA992" s="95">
        <f>IF(BY992="En programación Frcst.",VLOOKUP(AX992,Meses!$A$1:$H$14,3+HLOOKUP(Cronograma!AV992,Meses!$D$1:$G$2,2,FALSE),FALSE),
IF(BY992="En programación",BA992,""))</f>
        <v>45309</v>
      </c>
      <c r="CB992" s="95" t="str">
        <f t="shared" si="46"/>
        <v>2024/1</v>
      </c>
      <c r="CC992" s="91">
        <f>IFERROR(
(VLOOKUP(MONTH(CA992),Meses!$B$3:$C$14,2,FALSE)-DAY(CA992))/VLOOKUP(MONTH(CA992),Meses!$B$3:$C$14,2,FALSE)*CD992,
"")</f>
        <v>1941.6129032258066</v>
      </c>
      <c r="CD992" s="92">
        <f t="shared" si="47"/>
        <v>4630</v>
      </c>
    </row>
    <row r="993" spans="1:82" ht="94.2" thickBot="1" x14ac:dyDescent="0.6">
      <c r="A993" s="19" t="s">
        <v>2378</v>
      </c>
      <c r="B993" s="42" t="s">
        <v>2450</v>
      </c>
      <c r="C993" s="42" t="s">
        <v>2451</v>
      </c>
      <c r="D993" s="19" t="s">
        <v>650</v>
      </c>
      <c r="E993" s="21">
        <v>45189</v>
      </c>
      <c r="F993" s="21">
        <v>45198</v>
      </c>
      <c r="G993" s="21">
        <v>45198</v>
      </c>
      <c r="H993" s="21">
        <v>45204</v>
      </c>
      <c r="I993" s="22"/>
      <c r="J993" s="22"/>
      <c r="K993" s="22">
        <v>0</v>
      </c>
      <c r="L993" s="49">
        <v>2024010866</v>
      </c>
      <c r="M993" s="21">
        <v>45296</v>
      </c>
      <c r="N993" s="21">
        <v>45309</v>
      </c>
      <c r="O993" s="49" t="s">
        <v>54</v>
      </c>
      <c r="P993" s="19" t="s">
        <v>54</v>
      </c>
      <c r="Q993" s="49" t="s">
        <v>55</v>
      </c>
      <c r="R993" s="49">
        <v>20480</v>
      </c>
      <c r="S993" s="25" t="s">
        <v>145</v>
      </c>
      <c r="T993" s="25" t="s">
        <v>145</v>
      </c>
      <c r="U993" s="19" t="e">
        <v>#NAME?</v>
      </c>
      <c r="V993" s="22"/>
      <c r="W993" s="22" t="s">
        <v>4513</v>
      </c>
      <c r="X993" s="23">
        <v>45189</v>
      </c>
      <c r="Y993" s="23">
        <v>45196</v>
      </c>
      <c r="Z993" s="23">
        <v>45189</v>
      </c>
      <c r="AA993" s="23">
        <v>45189</v>
      </c>
      <c r="AB993" s="22">
        <v>0</v>
      </c>
      <c r="AC993" s="22">
        <v>0</v>
      </c>
      <c r="AD993" s="50">
        <v>0</v>
      </c>
      <c r="AE993" s="22">
        <v>0</v>
      </c>
      <c r="AF993" s="19" t="s">
        <v>58</v>
      </c>
      <c r="AG993" s="19" t="s">
        <v>58</v>
      </c>
      <c r="AH993" s="50">
        <v>0</v>
      </c>
      <c r="AI993" s="37">
        <v>-45189</v>
      </c>
      <c r="AJ993" s="37">
        <v>6</v>
      </c>
      <c r="AK993" s="37">
        <v>-45204</v>
      </c>
      <c r="AL993" s="19" t="s">
        <v>15</v>
      </c>
      <c r="AM993" s="22">
        <v>0</v>
      </c>
      <c r="AN993" s="22" t="s">
        <v>4513</v>
      </c>
      <c r="AO993" s="22"/>
      <c r="AP993" s="19" t="s">
        <v>399</v>
      </c>
      <c r="AQ993" s="19" t="s">
        <v>399</v>
      </c>
      <c r="AR993" s="19" t="s">
        <v>237</v>
      </c>
      <c r="AS993" s="19" t="s">
        <v>55</v>
      </c>
      <c r="AT993" s="19" t="s">
        <v>4583</v>
      </c>
      <c r="AU993" s="19" t="s">
        <v>62</v>
      </c>
      <c r="AV993" s="19" t="s">
        <v>651</v>
      </c>
      <c r="AW993" s="19" t="s">
        <v>652</v>
      </c>
      <c r="AX993" s="19" t="s">
        <v>653</v>
      </c>
      <c r="AY993" s="19" t="s">
        <v>55</v>
      </c>
      <c r="AZ993" s="19" t="s">
        <v>3822</v>
      </c>
      <c r="BA993" s="23">
        <v>45309</v>
      </c>
      <c r="BB993" s="37">
        <v>1</v>
      </c>
      <c r="BC993" s="37">
        <v>2024</v>
      </c>
      <c r="BD993" s="19" t="s">
        <v>653</v>
      </c>
      <c r="BE993" s="19" t="s">
        <v>679</v>
      </c>
      <c r="BF993" s="19" t="s">
        <v>680</v>
      </c>
      <c r="BG993" s="19" t="s">
        <v>55</v>
      </c>
      <c r="BH993" s="19" t="s">
        <v>4513</v>
      </c>
      <c r="BI993" s="22" t="s">
        <v>4513</v>
      </c>
      <c r="BJ993" s="22"/>
      <c r="BK993" s="22"/>
      <c r="BL993" s="37" t="s">
        <v>4513</v>
      </c>
      <c r="BM993" s="32" t="s">
        <v>4513</v>
      </c>
      <c r="BN993" s="57" t="s">
        <v>4513</v>
      </c>
      <c r="BO993" s="19" t="s">
        <v>3851</v>
      </c>
      <c r="BP993" s="19" t="s">
        <v>3911</v>
      </c>
      <c r="BQ993" s="19" t="s">
        <v>64</v>
      </c>
      <c r="BR993" s="22"/>
      <c r="BS993" s="22"/>
      <c r="BT993" s="22"/>
      <c r="BU993" s="37">
        <v>133</v>
      </c>
      <c r="BV993" s="19" t="s">
        <v>4695</v>
      </c>
      <c r="BW993" s="19" t="s">
        <v>3869</v>
      </c>
      <c r="BX993" s="22"/>
      <c r="BY993" s="95" t="str">
        <f>IFERROR(
IF(OR(AZ993="anulado",AZ993="stand by"),CONCATENATE(AZ993,": ",AT993),
IF(OR(YEAR(BA993)=2022,YEAR(BA993)=2023),CONCATENATE("Se activó en ",YEAR(BA993)),
IF(AND(OR(AZ993="En proceso",AZ993="facturando"),AND(AV993="-",BA993="")),"Por revisar",
IF(BA993="",IF(AV993="NUEVAS",CONCATENATE("Estado: ",AZ993,", ",AV993),
IF(AX993=Meses!$A$3,"Por revisar",
IF(AT993="","Sin registro","En programación Frcst."))),"En programación")))),
"Error")</f>
        <v>En programación</v>
      </c>
      <c r="BZ993" s="14" t="str">
        <f t="shared" si="45"/>
        <v/>
      </c>
      <c r="CA993" s="95">
        <f>IF(BY993="En programación Frcst.",VLOOKUP(AX993,Meses!$A$1:$H$14,3+HLOOKUP(Cronograma!AV993,Meses!$D$1:$G$2,2,FALSE),FALSE),
IF(BY993="En programación",BA993,""))</f>
        <v>45309</v>
      </c>
      <c r="CB993" s="95" t="str">
        <f t="shared" si="46"/>
        <v>2024/1</v>
      </c>
      <c r="CC993" s="91">
        <f>IFERROR(
(VLOOKUP(MONTH(CA993),Meses!$B$3:$C$14,2,FALSE)-DAY(CA993))/VLOOKUP(MONTH(CA993),Meses!$B$3:$C$14,2,FALSE)*CD993,
"")</f>
        <v>8588.3870967741932</v>
      </c>
      <c r="CD993" s="92">
        <f t="shared" si="47"/>
        <v>20480</v>
      </c>
    </row>
    <row r="994" spans="1:82" ht="47.4" thickBot="1" x14ac:dyDescent="0.6">
      <c r="A994" s="25" t="s">
        <v>2452</v>
      </c>
      <c r="B994" s="25" t="s">
        <v>2453</v>
      </c>
      <c r="C994" s="25" t="s">
        <v>2454</v>
      </c>
      <c r="D994" s="25" t="s">
        <v>53</v>
      </c>
      <c r="E994" s="26">
        <v>45190</v>
      </c>
      <c r="F994" s="26">
        <v>45190.970416666663</v>
      </c>
      <c r="G994" s="26">
        <v>45191</v>
      </c>
      <c r="H994" s="26">
        <v>45191</v>
      </c>
      <c r="I994" s="21">
        <v>45205</v>
      </c>
      <c r="J994" s="21">
        <v>45205</v>
      </c>
      <c r="K994" s="119" t="s">
        <v>4541</v>
      </c>
      <c r="L994" s="49">
        <v>2023093175</v>
      </c>
      <c r="M994" s="21">
        <v>45193</v>
      </c>
      <c r="N994" s="21">
        <v>45204</v>
      </c>
      <c r="O994" s="49" t="s">
        <v>1761</v>
      </c>
      <c r="P994" s="19" t="s">
        <v>54</v>
      </c>
      <c r="Q994" s="49" t="s">
        <v>55</v>
      </c>
      <c r="R994" s="49">
        <v>14310</v>
      </c>
      <c r="S994" s="25" t="s">
        <v>4631</v>
      </c>
      <c r="T994" s="25" t="s">
        <v>4631</v>
      </c>
      <c r="U994" s="19" t="e">
        <v>#NAME?</v>
      </c>
      <c r="V994" s="22"/>
      <c r="W994" s="22" t="s">
        <v>4513</v>
      </c>
      <c r="X994" s="23">
        <v>45190</v>
      </c>
      <c r="Y994" s="23">
        <v>45197</v>
      </c>
      <c r="Z994" s="23">
        <v>45190</v>
      </c>
      <c r="AA994" s="23">
        <v>45190</v>
      </c>
      <c r="AB994" s="22">
        <v>0</v>
      </c>
      <c r="AC994" s="22">
        <v>0</v>
      </c>
      <c r="AD994" s="50">
        <v>0</v>
      </c>
      <c r="AE994" s="22">
        <v>0</v>
      </c>
      <c r="AF994" s="19" t="s">
        <v>58</v>
      </c>
      <c r="AG994" s="19" t="s">
        <v>58</v>
      </c>
      <c r="AH994" s="50">
        <v>0</v>
      </c>
      <c r="AI994" s="37">
        <v>15</v>
      </c>
      <c r="AJ994" s="37">
        <v>0</v>
      </c>
      <c r="AK994" s="37">
        <v>14</v>
      </c>
      <c r="AL994" s="19" t="s">
        <v>15</v>
      </c>
      <c r="AM994" s="19" t="s">
        <v>4543</v>
      </c>
      <c r="AN994" s="37">
        <v>6</v>
      </c>
      <c r="AO994" s="22"/>
      <c r="AP994" s="19" t="s">
        <v>82</v>
      </c>
      <c r="AQ994" s="19" t="s">
        <v>82</v>
      </c>
      <c r="AR994" s="19" t="s">
        <v>94</v>
      </c>
      <c r="AS994" s="19" t="s">
        <v>55</v>
      </c>
      <c r="AT994" s="19" t="s">
        <v>61</v>
      </c>
      <c r="AU994" s="19" t="s">
        <v>179</v>
      </c>
      <c r="AV994" s="19" t="s">
        <v>63</v>
      </c>
      <c r="AW994" s="19" t="s">
        <v>63</v>
      </c>
      <c r="AX994" s="19" t="s">
        <v>63</v>
      </c>
      <c r="AY994" s="19" t="s">
        <v>64</v>
      </c>
      <c r="AZ994" s="19" t="s">
        <v>3822</v>
      </c>
      <c r="BA994" s="23">
        <v>45204</v>
      </c>
      <c r="BB994" s="37">
        <v>10</v>
      </c>
      <c r="BC994" s="37">
        <v>2023</v>
      </c>
      <c r="BD994" s="19" t="s">
        <v>63</v>
      </c>
      <c r="BE994" s="19" t="s">
        <v>63</v>
      </c>
      <c r="BF994" s="19" t="s">
        <v>63</v>
      </c>
      <c r="BG994" s="19" t="s">
        <v>64</v>
      </c>
      <c r="BH994" s="22" t="s">
        <v>4513</v>
      </c>
      <c r="BI994" s="22" t="s">
        <v>4513</v>
      </c>
      <c r="BJ994" s="22"/>
      <c r="BK994" s="22"/>
      <c r="BL994" s="37" t="s">
        <v>4513</v>
      </c>
      <c r="BM994" s="22" t="s">
        <v>4513</v>
      </c>
      <c r="BN994" s="22" t="s">
        <v>4513</v>
      </c>
      <c r="BO994" s="22"/>
      <c r="BP994" s="22"/>
      <c r="BQ994" s="19" t="s">
        <v>64</v>
      </c>
      <c r="BR994" s="22"/>
      <c r="BS994" s="22"/>
      <c r="BT994" s="37">
        <v>15</v>
      </c>
      <c r="BU994" s="22"/>
      <c r="BV994" s="19"/>
      <c r="BW994" s="19"/>
      <c r="BX994" s="37">
        <v>2023</v>
      </c>
      <c r="BY994" s="95" t="str">
        <f>IFERROR(
IF(OR(AZ994="anulado",AZ994="stand by"),CONCATENATE(AZ994,": ",AT994),
IF(OR(YEAR(BA994)=2022,YEAR(BA994)=2023),CONCATENATE("Se activó en ",YEAR(BA994)),
IF(AND(OR(AZ994="En proceso",AZ994="facturando"),AND(AV994="-",BA994="")),"Por revisar",
IF(BA994="",IF(AV994="NUEVAS",CONCATENATE("Estado: ",AZ994,", ",AV994),
IF(AX994=Meses!$A$3,"Por revisar",
IF(AT994="","Sin registro","En programación Frcst."))),"En programación")))),
"Error")</f>
        <v>Se activó en 2023</v>
      </c>
      <c r="BZ994" s="14" t="str">
        <f t="shared" si="45"/>
        <v/>
      </c>
      <c r="CA994" s="95" t="str">
        <f>IF(BY994="En programación Frcst.",VLOOKUP(AX994,Meses!$A$1:$H$14,3+HLOOKUP(Cronograma!AV994,Meses!$D$1:$G$2,2,FALSE),FALSE),
IF(BY994="En programación",BA994,""))</f>
        <v/>
      </c>
      <c r="CB994" s="95" t="str">
        <f t="shared" si="46"/>
        <v/>
      </c>
      <c r="CC994" s="91" t="str">
        <f>IFERROR(
(VLOOKUP(MONTH(CA994),Meses!$B$3:$C$14,2,FALSE)-DAY(CA994))/VLOOKUP(MONTH(CA994),Meses!$B$3:$C$14,2,FALSE)*CD994,
"")</f>
        <v/>
      </c>
      <c r="CD994" s="92">
        <f t="shared" si="47"/>
        <v>14310</v>
      </c>
    </row>
    <row r="995" spans="1:82" ht="78.599999999999994" thickBot="1" x14ac:dyDescent="0.6">
      <c r="A995" s="19" t="s">
        <v>2455</v>
      </c>
      <c r="B995" s="19" t="s">
        <v>2456</v>
      </c>
      <c r="C995" s="19" t="s">
        <v>2457</v>
      </c>
      <c r="D995" s="19" t="s">
        <v>53</v>
      </c>
      <c r="E995" s="21">
        <v>45191</v>
      </c>
      <c r="F995" s="21">
        <v>45191.353761574072</v>
      </c>
      <c r="G995" s="21">
        <v>45195</v>
      </c>
      <c r="H995" s="21">
        <v>45202</v>
      </c>
      <c r="I995" s="21">
        <v>45288</v>
      </c>
      <c r="J995" s="21">
        <v>45288</v>
      </c>
      <c r="K995" s="119" t="s">
        <v>4599</v>
      </c>
      <c r="L995" s="49">
        <v>2023122416</v>
      </c>
      <c r="M995" s="21">
        <v>45278</v>
      </c>
      <c r="N995" s="21">
        <v>45295</v>
      </c>
      <c r="O995" s="19" t="s">
        <v>409</v>
      </c>
      <c r="P995" s="49" t="s">
        <v>677</v>
      </c>
      <c r="Q995" s="49" t="s">
        <v>55</v>
      </c>
      <c r="R995" s="49">
        <v>3420</v>
      </c>
      <c r="S995" s="25" t="s">
        <v>4632</v>
      </c>
      <c r="T995" s="25" t="s">
        <v>4632</v>
      </c>
      <c r="U995" s="19" t="e">
        <v>#NAME?</v>
      </c>
      <c r="V995" s="22"/>
      <c r="W995" s="22" t="s">
        <v>4513</v>
      </c>
      <c r="X995" s="23">
        <v>45191</v>
      </c>
      <c r="Y995" s="23">
        <v>45198</v>
      </c>
      <c r="Z995" s="23">
        <v>45191</v>
      </c>
      <c r="AA995" s="23">
        <v>45191</v>
      </c>
      <c r="AB995" s="22">
        <v>0</v>
      </c>
      <c r="AC995" s="22">
        <v>0</v>
      </c>
      <c r="AD995" s="50">
        <v>0</v>
      </c>
      <c r="AE995" s="22">
        <v>0</v>
      </c>
      <c r="AF995" s="19" t="s">
        <v>58</v>
      </c>
      <c r="AG995" s="19" t="s">
        <v>58</v>
      </c>
      <c r="AH995" s="50">
        <v>0</v>
      </c>
      <c r="AI995" s="23">
        <v>97</v>
      </c>
      <c r="AJ995" s="37">
        <v>7</v>
      </c>
      <c r="AK995" s="37">
        <v>86</v>
      </c>
      <c r="AL995" s="19" t="s">
        <v>15</v>
      </c>
      <c r="AM995" s="19" t="s">
        <v>4601</v>
      </c>
      <c r="AN995" s="37">
        <v>28</v>
      </c>
      <c r="AO995" s="22"/>
      <c r="AP995" s="19" t="s">
        <v>678</v>
      </c>
      <c r="AQ995" s="19" t="s">
        <v>451</v>
      </c>
      <c r="AR995" s="19" t="s">
        <v>60</v>
      </c>
      <c r="AS995" s="19" t="s">
        <v>55</v>
      </c>
      <c r="AT995" s="19" t="s">
        <v>61</v>
      </c>
      <c r="AU995" s="19" t="s">
        <v>179</v>
      </c>
      <c r="AV995" s="19" t="s">
        <v>679</v>
      </c>
      <c r="AW995" s="19" t="s">
        <v>1913</v>
      </c>
      <c r="AX995" s="19" t="s">
        <v>356</v>
      </c>
      <c r="AY995" s="19" t="s">
        <v>55</v>
      </c>
      <c r="AZ995" s="19" t="s">
        <v>3822</v>
      </c>
      <c r="BA995" s="23">
        <v>45295</v>
      </c>
      <c r="BB995" s="37">
        <v>1</v>
      </c>
      <c r="BC995" s="37">
        <v>2024</v>
      </c>
      <c r="BD995" s="19" t="s">
        <v>356</v>
      </c>
      <c r="BE995" s="19" t="s">
        <v>679</v>
      </c>
      <c r="BF995" s="19" t="s">
        <v>1913</v>
      </c>
      <c r="BG995" s="19" t="s">
        <v>55</v>
      </c>
      <c r="BH995" s="19" t="s">
        <v>4513</v>
      </c>
      <c r="BI995" s="60" t="s">
        <v>4513</v>
      </c>
      <c r="BJ995" s="37" t="e">
        <v>#VALUE!</v>
      </c>
      <c r="BK995" s="56" t="e">
        <v>#VALUE!</v>
      </c>
      <c r="BL995" s="37" t="s">
        <v>4513</v>
      </c>
      <c r="BM995" s="32" t="s">
        <v>4513</v>
      </c>
      <c r="BN995" s="22" t="s">
        <v>4513</v>
      </c>
      <c r="BO995" s="19" t="s">
        <v>3863</v>
      </c>
      <c r="BP995" s="22"/>
      <c r="BQ995" s="19" t="s">
        <v>64</v>
      </c>
      <c r="BR995" s="22"/>
      <c r="BS995" s="19" t="s">
        <v>3824</v>
      </c>
      <c r="BT995" s="37">
        <v>97</v>
      </c>
      <c r="BU995" s="22"/>
      <c r="BV995" s="19"/>
      <c r="BW995" s="19" t="s">
        <v>3823</v>
      </c>
      <c r="BX995" s="37">
        <v>2023</v>
      </c>
      <c r="BY995" s="95" t="str">
        <f>IFERROR(
IF(OR(AZ995="anulado",AZ995="stand by"),CONCATENATE(AZ995,": ",AT995),
IF(OR(YEAR(BA995)=2022,YEAR(BA995)=2023),CONCATENATE("Se activó en ",YEAR(BA995)),
IF(AND(OR(AZ995="En proceso",AZ995="facturando"),AND(AV995="-",BA995="")),"Por revisar",
IF(BA995="",IF(AV995="NUEVAS",CONCATENATE("Estado: ",AZ995,", ",AV995),
IF(AX995=Meses!$A$3,"Por revisar",
IF(AT995="","Sin registro","En programación Frcst."))),"En programación")))),
"Error")</f>
        <v>En programación</v>
      </c>
      <c r="BZ995" s="14" t="str">
        <f t="shared" si="45"/>
        <v/>
      </c>
      <c r="CA995" s="95">
        <f>IF(BY995="En programación Frcst.",VLOOKUP(AX995,Meses!$A$1:$H$14,3+HLOOKUP(Cronograma!AV995,Meses!$D$1:$G$2,2,FALSE),FALSE),
IF(BY995="En programación",BA995,""))</f>
        <v>45295</v>
      </c>
      <c r="CB995" s="95" t="str">
        <f t="shared" si="46"/>
        <v>2024/1</v>
      </c>
      <c r="CC995" s="91">
        <f>IFERROR(
(VLOOKUP(MONTH(CA995),Meses!$B$3:$C$14,2,FALSE)-DAY(CA995))/VLOOKUP(MONTH(CA995),Meses!$B$3:$C$14,2,FALSE)*CD995,
"")</f>
        <v>2978.7096774193546</v>
      </c>
      <c r="CD995" s="92">
        <f t="shared" si="47"/>
        <v>3420</v>
      </c>
    </row>
    <row r="996" spans="1:82" ht="47.4" thickBot="1" x14ac:dyDescent="0.6">
      <c r="A996" s="25" t="s">
        <v>2458</v>
      </c>
      <c r="B996" s="25" t="s">
        <v>2459</v>
      </c>
      <c r="C996" s="25" t="s">
        <v>2460</v>
      </c>
      <c r="D996" s="25" t="s">
        <v>53</v>
      </c>
      <c r="E996" s="26">
        <v>45191</v>
      </c>
      <c r="F996" s="26">
        <v>45196</v>
      </c>
      <c r="G996" s="26">
        <v>45196</v>
      </c>
      <c r="H996" s="26">
        <v>45196</v>
      </c>
      <c r="I996" s="21">
        <v>45240</v>
      </c>
      <c r="J996" s="21">
        <v>45240</v>
      </c>
      <c r="K996" s="119" t="s">
        <v>4619</v>
      </c>
      <c r="L996" s="49">
        <v>2023093738</v>
      </c>
      <c r="M996" s="21">
        <v>45197</v>
      </c>
      <c r="N996" s="21">
        <v>45211</v>
      </c>
      <c r="O996" s="49" t="s">
        <v>1761</v>
      </c>
      <c r="P996" s="19" t="s">
        <v>54</v>
      </c>
      <c r="Q996" s="49" t="s">
        <v>55</v>
      </c>
      <c r="R996" s="49">
        <v>9000</v>
      </c>
      <c r="S996" s="25" t="s">
        <v>4627</v>
      </c>
      <c r="T996" s="25" t="s">
        <v>4627</v>
      </c>
      <c r="U996" s="19" t="e">
        <v>#NAME?</v>
      </c>
      <c r="V996" s="19" t="s">
        <v>136</v>
      </c>
      <c r="W996" s="19" t="s">
        <v>155</v>
      </c>
      <c r="X996" s="23">
        <v>45191</v>
      </c>
      <c r="Y996" s="23">
        <v>45198</v>
      </c>
      <c r="Z996" s="23">
        <v>45191</v>
      </c>
      <c r="AA996" s="23">
        <v>45191</v>
      </c>
      <c r="AB996" s="19" t="s">
        <v>58</v>
      </c>
      <c r="AC996" s="23">
        <v>45194</v>
      </c>
      <c r="AD996" s="23">
        <v>45199</v>
      </c>
      <c r="AE996" s="23">
        <v>45201</v>
      </c>
      <c r="AF996" s="23">
        <v>45203</v>
      </c>
      <c r="AG996" s="23">
        <v>45206</v>
      </c>
      <c r="AH996" s="59">
        <v>45210</v>
      </c>
      <c r="AI996" s="37">
        <v>49</v>
      </c>
      <c r="AJ996" s="37">
        <v>0</v>
      </c>
      <c r="AK996" s="37">
        <v>44</v>
      </c>
      <c r="AL996" s="19" t="s">
        <v>15</v>
      </c>
      <c r="AM996" s="19" t="s">
        <v>4621</v>
      </c>
      <c r="AN996" s="37">
        <v>10</v>
      </c>
      <c r="AO996" s="22"/>
      <c r="AP996" s="19" t="s">
        <v>82</v>
      </c>
      <c r="AQ996" s="19" t="s">
        <v>82</v>
      </c>
      <c r="AR996" s="19" t="s">
        <v>94</v>
      </c>
      <c r="AS996" s="19" t="s">
        <v>55</v>
      </c>
      <c r="AT996" s="19" t="s">
        <v>61</v>
      </c>
      <c r="AU996" s="19" t="s">
        <v>179</v>
      </c>
      <c r="AV996" s="19" t="s">
        <v>63</v>
      </c>
      <c r="AW996" s="19" t="s">
        <v>63</v>
      </c>
      <c r="AX996" s="19" t="s">
        <v>63</v>
      </c>
      <c r="AY996" s="19" t="s">
        <v>64</v>
      </c>
      <c r="AZ996" s="19" t="s">
        <v>3822</v>
      </c>
      <c r="BA996" s="23">
        <v>45211</v>
      </c>
      <c r="BB996" s="37">
        <v>10</v>
      </c>
      <c r="BC996" s="37">
        <v>2023</v>
      </c>
      <c r="BD996" s="19" t="s">
        <v>63</v>
      </c>
      <c r="BE996" s="19" t="s">
        <v>63</v>
      </c>
      <c r="BF996" s="19" t="s">
        <v>63</v>
      </c>
      <c r="BG996" s="19" t="s">
        <v>64</v>
      </c>
      <c r="BH996" s="19" t="s">
        <v>4513</v>
      </c>
      <c r="BI996" s="60" t="s">
        <v>4513</v>
      </c>
      <c r="BJ996" s="37" t="e">
        <v>#VALUE!</v>
      </c>
      <c r="BK996" s="56" t="e">
        <v>#VALUE!</v>
      </c>
      <c r="BL996" s="37" t="s">
        <v>4513</v>
      </c>
      <c r="BM996" s="32" t="s">
        <v>4513</v>
      </c>
      <c r="BN996" s="22" t="s">
        <v>4513</v>
      </c>
      <c r="BO996" s="22"/>
      <c r="BP996" s="22"/>
      <c r="BQ996" s="19" t="s">
        <v>64</v>
      </c>
      <c r="BR996" s="22"/>
      <c r="BS996" s="19" t="s">
        <v>3824</v>
      </c>
      <c r="BT996" s="37">
        <v>49</v>
      </c>
      <c r="BU996" s="22"/>
      <c r="BV996" s="19"/>
      <c r="BW996" s="19" t="s">
        <v>3823</v>
      </c>
      <c r="BX996" s="37">
        <v>2023</v>
      </c>
      <c r="BY996" s="95" t="str">
        <f>IFERROR(
IF(OR(AZ996="anulado",AZ996="stand by"),CONCATENATE(AZ996,": ",AT996),
IF(OR(YEAR(BA996)=2022,YEAR(BA996)=2023),CONCATENATE("Se activó en ",YEAR(BA996)),
IF(AND(OR(AZ996="En proceso",AZ996="facturando"),AND(AV996="-",BA996="")),"Por revisar",
IF(BA996="",IF(AV996="NUEVAS",CONCATENATE("Estado: ",AZ996,", ",AV996),
IF(AX996=Meses!$A$3,"Por revisar",
IF(AT996="","Sin registro","En programación Frcst."))),"En programación")))),
"Error")</f>
        <v>Se activó en 2023</v>
      </c>
      <c r="BZ996" s="14" t="str">
        <f t="shared" si="45"/>
        <v/>
      </c>
      <c r="CA996" s="95" t="str">
        <f>IF(BY996="En programación Frcst.",VLOOKUP(AX996,Meses!$A$1:$H$14,3+HLOOKUP(Cronograma!AV996,Meses!$D$1:$G$2,2,FALSE),FALSE),
IF(BY996="En programación",BA996,""))</f>
        <v/>
      </c>
      <c r="CB996" s="95" t="str">
        <f t="shared" si="46"/>
        <v/>
      </c>
      <c r="CC996" s="91" t="str">
        <f>IFERROR(
(VLOOKUP(MONTH(CA996),Meses!$B$3:$C$14,2,FALSE)-DAY(CA996))/VLOOKUP(MONTH(CA996),Meses!$B$3:$C$14,2,FALSE)*CD996,
"")</f>
        <v/>
      </c>
      <c r="CD996" s="92">
        <f t="shared" si="47"/>
        <v>9000</v>
      </c>
    </row>
    <row r="997" spans="1:82" ht="47.4" thickBot="1" x14ac:dyDescent="0.6">
      <c r="A997" s="19" t="s">
        <v>2461</v>
      </c>
      <c r="B997" s="19" t="s">
        <v>2462</v>
      </c>
      <c r="C997" s="19" t="s">
        <v>2463</v>
      </c>
      <c r="D997" s="19" t="s">
        <v>345</v>
      </c>
      <c r="E997" s="21">
        <v>45191</v>
      </c>
      <c r="F997" s="21">
        <v>45191.64570601852</v>
      </c>
      <c r="G997" s="21">
        <v>45219</v>
      </c>
      <c r="H997" s="21">
        <v>45219</v>
      </c>
      <c r="I997" s="22"/>
      <c r="J997" s="22"/>
      <c r="K997" s="22">
        <v>0</v>
      </c>
      <c r="L997" s="50"/>
      <c r="M997" s="22"/>
      <c r="N997" s="22"/>
      <c r="O997" s="49" t="s">
        <v>692</v>
      </c>
      <c r="P997" s="49" t="s">
        <v>692</v>
      </c>
      <c r="Q997" s="49" t="s">
        <v>55</v>
      </c>
      <c r="R997" s="49">
        <v>3660</v>
      </c>
      <c r="S997" s="25" t="s">
        <v>145</v>
      </c>
      <c r="T997" s="25" t="s">
        <v>145</v>
      </c>
      <c r="U997" s="19" t="e">
        <v>#NAME?</v>
      </c>
      <c r="V997" s="22"/>
      <c r="W997" s="22" t="s">
        <v>4513</v>
      </c>
      <c r="X997" s="23">
        <v>45191</v>
      </c>
      <c r="Y997" s="23">
        <v>45198</v>
      </c>
      <c r="Z997" s="23">
        <v>45191</v>
      </c>
      <c r="AA997" s="23">
        <v>45191</v>
      </c>
      <c r="AB997" s="22">
        <v>0</v>
      </c>
      <c r="AC997" s="22">
        <v>0</v>
      </c>
      <c r="AD997" s="50">
        <v>0</v>
      </c>
      <c r="AE997" s="22">
        <v>0</v>
      </c>
      <c r="AF997" s="19" t="s">
        <v>58</v>
      </c>
      <c r="AG997" s="19" t="s">
        <v>58</v>
      </c>
      <c r="AH997" s="50">
        <v>0</v>
      </c>
      <c r="AI997" s="37">
        <v>-45191</v>
      </c>
      <c r="AJ997" s="37">
        <v>0</v>
      </c>
      <c r="AK997" s="37">
        <v>-45219</v>
      </c>
      <c r="AL997" s="19" t="s">
        <v>15</v>
      </c>
      <c r="AM997" s="22">
        <v>0</v>
      </c>
      <c r="AN997" s="22" t="s">
        <v>4513</v>
      </c>
      <c r="AO997" s="22"/>
      <c r="AP997" s="19" t="s">
        <v>693</v>
      </c>
      <c r="AQ997" s="19" t="s">
        <v>451</v>
      </c>
      <c r="AR997" s="19" t="s">
        <v>60</v>
      </c>
      <c r="AS997" s="19" t="s">
        <v>55</v>
      </c>
      <c r="AT997" s="19" t="s">
        <v>347</v>
      </c>
      <c r="AU997" s="19" t="s">
        <v>132</v>
      </c>
      <c r="AV997" s="19" t="s">
        <v>679</v>
      </c>
      <c r="AW997" s="19" t="s">
        <v>680</v>
      </c>
      <c r="AX997" s="19" t="s">
        <v>653</v>
      </c>
      <c r="AY997" s="19" t="s">
        <v>55</v>
      </c>
      <c r="AZ997" s="19" t="s">
        <v>3827</v>
      </c>
      <c r="BA997" s="22">
        <v>0</v>
      </c>
      <c r="BB997" s="22"/>
      <c r="BC997" s="22"/>
      <c r="BD997" s="19" t="s">
        <v>356</v>
      </c>
      <c r="BE997" s="19" t="s">
        <v>651</v>
      </c>
      <c r="BF997" s="19" t="s">
        <v>652</v>
      </c>
      <c r="BG997" s="19" t="s">
        <v>55</v>
      </c>
      <c r="BH997" s="19" t="s">
        <v>4513</v>
      </c>
      <c r="BI997" s="22" t="s">
        <v>4513</v>
      </c>
      <c r="BJ997" s="22"/>
      <c r="BK997" s="22"/>
      <c r="BL997" s="37" t="s">
        <v>4513</v>
      </c>
      <c r="BM997" s="32" t="s">
        <v>4513</v>
      </c>
      <c r="BN997" s="57" t="s">
        <v>4513</v>
      </c>
      <c r="BO997" s="19" t="s">
        <v>3912</v>
      </c>
      <c r="BP997" s="22"/>
      <c r="BQ997" s="19" t="s">
        <v>64</v>
      </c>
      <c r="BR997" s="22"/>
      <c r="BS997" s="22"/>
      <c r="BT997" s="22"/>
      <c r="BU997" s="22"/>
      <c r="BV997" s="19"/>
      <c r="BW997" s="19" t="s">
        <v>3823</v>
      </c>
      <c r="BX997" s="22"/>
      <c r="BY997" s="95" t="str">
        <f>IFERROR(
IF(OR(AZ997="anulado",AZ997="stand by"),CONCATENATE(AZ997,": ",AT997),
IF(OR(YEAR(BA997)=2022,YEAR(BA997)=2023),CONCATENATE("Se activó en ",YEAR(BA997)),
IF(AND(OR(AZ997="En proceso",AZ997="facturando"),AND(AV997="-",BA997="")),"Por revisar",
IF(BA997="",IF(AV997="NUEVAS",CONCATENATE("Estado: ",AZ997,", ",AV997),
IF(AX997=Meses!$A$3,"Por revisar",
IF(AT997="","Sin registro","En programación Frcst."))),"En programación")))),
"Error")</f>
        <v>anulado: Desistido</v>
      </c>
      <c r="BZ997" s="14" t="str">
        <f t="shared" si="45"/>
        <v/>
      </c>
      <c r="CA997" s="95" t="str">
        <f>IF(BY997="En programación Frcst.",VLOOKUP(AX997,Meses!$A$1:$H$14,3+HLOOKUP(Cronograma!AV997,Meses!$D$1:$G$2,2,FALSE),FALSE),
IF(BY997="En programación",BA997,""))</f>
        <v/>
      </c>
      <c r="CB997" s="95" t="str">
        <f t="shared" si="46"/>
        <v/>
      </c>
      <c r="CC997" s="91" t="str">
        <f>IFERROR(
(VLOOKUP(MONTH(CA997),Meses!$B$3:$C$14,2,FALSE)-DAY(CA997))/VLOOKUP(MONTH(CA997),Meses!$B$3:$C$14,2,FALSE)*CD997,
"")</f>
        <v/>
      </c>
      <c r="CD997" s="92">
        <f t="shared" si="47"/>
        <v>3660</v>
      </c>
    </row>
    <row r="998" spans="1:82" ht="78.599999999999994" thickBot="1" x14ac:dyDescent="0.6">
      <c r="A998" s="25" t="s">
        <v>2461</v>
      </c>
      <c r="B998" s="25" t="s">
        <v>2464</v>
      </c>
      <c r="C998" s="25" t="s">
        <v>2465</v>
      </c>
      <c r="D998" s="25" t="s">
        <v>345</v>
      </c>
      <c r="E998" s="26">
        <v>45191</v>
      </c>
      <c r="F998" s="26">
        <v>45191.64570601852</v>
      </c>
      <c r="G998" s="26">
        <v>45219</v>
      </c>
      <c r="H998" s="26">
        <v>45219</v>
      </c>
      <c r="I998" s="22"/>
      <c r="J998" s="22"/>
      <c r="K998" s="22">
        <v>0</v>
      </c>
      <c r="L998" s="50"/>
      <c r="M998" s="22"/>
      <c r="N998" s="22"/>
      <c r="O998" s="49" t="s">
        <v>692</v>
      </c>
      <c r="P998" s="49" t="s">
        <v>692</v>
      </c>
      <c r="Q998" s="49" t="s">
        <v>55</v>
      </c>
      <c r="R998" s="49">
        <v>15520</v>
      </c>
      <c r="S998" s="25" t="s">
        <v>145</v>
      </c>
      <c r="T998" s="25" t="s">
        <v>145</v>
      </c>
      <c r="U998" s="19" t="e">
        <v>#NAME?</v>
      </c>
      <c r="V998" s="22"/>
      <c r="W998" s="22" t="s">
        <v>4513</v>
      </c>
      <c r="X998" s="23">
        <v>45191</v>
      </c>
      <c r="Y998" s="23">
        <v>45198</v>
      </c>
      <c r="Z998" s="23">
        <v>45191</v>
      </c>
      <c r="AA998" s="23">
        <v>45191</v>
      </c>
      <c r="AB998" s="22">
        <v>0</v>
      </c>
      <c r="AC998" s="22">
        <v>0</v>
      </c>
      <c r="AD998" s="50">
        <v>0</v>
      </c>
      <c r="AE998" s="22">
        <v>0</v>
      </c>
      <c r="AF998" s="19" t="s">
        <v>58</v>
      </c>
      <c r="AG998" s="19" t="s">
        <v>58</v>
      </c>
      <c r="AH998" s="50">
        <v>0</v>
      </c>
      <c r="AI998" s="37">
        <v>-45191</v>
      </c>
      <c r="AJ998" s="37">
        <v>0</v>
      </c>
      <c r="AK998" s="37">
        <v>-45219</v>
      </c>
      <c r="AL998" s="19" t="s">
        <v>15</v>
      </c>
      <c r="AM998" s="22">
        <v>0</v>
      </c>
      <c r="AN998" s="22" t="s">
        <v>4513</v>
      </c>
      <c r="AO998" s="22"/>
      <c r="AP998" s="19" t="s">
        <v>693</v>
      </c>
      <c r="AQ998" s="19" t="s">
        <v>451</v>
      </c>
      <c r="AR998" s="19" t="s">
        <v>94</v>
      </c>
      <c r="AS998" s="19" t="s">
        <v>55</v>
      </c>
      <c r="AT998" s="19" t="s">
        <v>347</v>
      </c>
      <c r="AU998" s="19" t="s">
        <v>132</v>
      </c>
      <c r="AV998" s="25" t="s">
        <v>679</v>
      </c>
      <c r="AW998" s="25" t="s">
        <v>680</v>
      </c>
      <c r="AX998" s="25" t="s">
        <v>653</v>
      </c>
      <c r="AY998" s="25" t="s">
        <v>55</v>
      </c>
      <c r="AZ998" s="25" t="s">
        <v>3827</v>
      </c>
      <c r="BA998" s="27">
        <v>0</v>
      </c>
      <c r="BB998" s="27"/>
      <c r="BC998" s="27"/>
      <c r="BD998" s="25" t="s">
        <v>356</v>
      </c>
      <c r="BE998" s="25" t="s">
        <v>651</v>
      </c>
      <c r="BF998" s="25" t="s">
        <v>652</v>
      </c>
      <c r="BG998" s="25" t="s">
        <v>55</v>
      </c>
      <c r="BH998" s="25" t="s">
        <v>4513</v>
      </c>
      <c r="BI998" s="27" t="s">
        <v>4513</v>
      </c>
      <c r="BJ998" s="27"/>
      <c r="BK998" s="27"/>
      <c r="BL998" s="37" t="s">
        <v>4513</v>
      </c>
      <c r="BM998" s="36" t="s">
        <v>4513</v>
      </c>
      <c r="BN998" s="57" t="s">
        <v>4513</v>
      </c>
      <c r="BO998" s="25" t="s">
        <v>3912</v>
      </c>
      <c r="BP998" s="27"/>
      <c r="BQ998" s="25" t="s">
        <v>64</v>
      </c>
      <c r="BR998" s="27"/>
      <c r="BS998" s="27"/>
      <c r="BT998" s="27"/>
      <c r="BU998" s="27"/>
      <c r="BV998" s="25"/>
      <c r="BW998" s="25" t="s">
        <v>3823</v>
      </c>
      <c r="BX998" s="27"/>
      <c r="BY998" s="95" t="str">
        <f>IFERROR(
IF(OR(AZ998="anulado",AZ998="stand by"),CONCATENATE(AZ998,": ",AT998),
IF(OR(YEAR(BA998)=2022,YEAR(BA998)=2023),CONCATENATE("Se activó en ",YEAR(BA998)),
IF(AND(OR(AZ998="En proceso",AZ998="facturando"),AND(AV998="-",BA998="")),"Por revisar",
IF(BA998="",IF(AV998="NUEVAS",CONCATENATE("Estado: ",AZ998,", ",AV998),
IF(AX998=Meses!$A$3,"Por revisar",
IF(AT998="","Sin registro","En programación Frcst."))),"En programación")))),
"Error")</f>
        <v>anulado: Desistido</v>
      </c>
      <c r="BZ998" s="14" t="str">
        <f t="shared" si="45"/>
        <v/>
      </c>
      <c r="CA998" s="95" t="str">
        <f>IF(BY998="En programación Frcst.",VLOOKUP(AX998,Meses!$A$1:$H$14,3+HLOOKUP(Cronograma!AV998,Meses!$D$1:$G$2,2,FALSE),FALSE),
IF(BY998="En programación",BA998,""))</f>
        <v/>
      </c>
      <c r="CB998" s="95" t="str">
        <f t="shared" si="46"/>
        <v/>
      </c>
      <c r="CC998" s="91" t="str">
        <f>IFERROR(
(VLOOKUP(MONTH(CA998),Meses!$B$3:$C$14,2,FALSE)-DAY(CA998))/VLOOKUP(MONTH(CA998),Meses!$B$3:$C$14,2,FALSE)*CD998,
"")</f>
        <v/>
      </c>
      <c r="CD998" s="92">
        <f t="shared" si="47"/>
        <v>15520</v>
      </c>
    </row>
    <row r="999" spans="1:82" ht="31.8" thickBot="1" x14ac:dyDescent="0.6">
      <c r="A999" s="19" t="s">
        <v>2461</v>
      </c>
      <c r="B999" s="19" t="s">
        <v>2466</v>
      </c>
      <c r="C999" s="19" t="s">
        <v>2467</v>
      </c>
      <c r="D999" s="19" t="s">
        <v>345</v>
      </c>
      <c r="E999" s="21">
        <v>45191</v>
      </c>
      <c r="F999" s="21">
        <v>45191.64570601852</v>
      </c>
      <c r="G999" s="21">
        <v>45219</v>
      </c>
      <c r="H999" s="21">
        <v>45219</v>
      </c>
      <c r="I999" s="22"/>
      <c r="J999" s="22"/>
      <c r="K999" s="22">
        <v>0</v>
      </c>
      <c r="L999" s="50"/>
      <c r="M999" s="22"/>
      <c r="N999" s="22"/>
      <c r="O999" s="49" t="s">
        <v>692</v>
      </c>
      <c r="P999" s="49" t="s">
        <v>692</v>
      </c>
      <c r="Q999" s="49" t="s">
        <v>55</v>
      </c>
      <c r="R999" s="49">
        <v>15180</v>
      </c>
      <c r="S999" s="25" t="s">
        <v>145</v>
      </c>
      <c r="T999" s="25" t="s">
        <v>145</v>
      </c>
      <c r="U999" s="19" t="e">
        <v>#NAME?</v>
      </c>
      <c r="V999" s="22"/>
      <c r="W999" s="22" t="s">
        <v>4513</v>
      </c>
      <c r="X999" s="23">
        <v>45191</v>
      </c>
      <c r="Y999" s="23">
        <v>45198</v>
      </c>
      <c r="Z999" s="23">
        <v>45191</v>
      </c>
      <c r="AA999" s="23">
        <v>45191</v>
      </c>
      <c r="AB999" s="22">
        <v>0</v>
      </c>
      <c r="AC999" s="22">
        <v>0</v>
      </c>
      <c r="AD999" s="50">
        <v>0</v>
      </c>
      <c r="AE999" s="22">
        <v>0</v>
      </c>
      <c r="AF999" s="19" t="s">
        <v>58</v>
      </c>
      <c r="AG999" s="19" t="s">
        <v>58</v>
      </c>
      <c r="AH999" s="50">
        <v>0</v>
      </c>
      <c r="AI999" s="37">
        <v>-45191</v>
      </c>
      <c r="AJ999" s="37">
        <v>0</v>
      </c>
      <c r="AK999" s="37">
        <v>-45219</v>
      </c>
      <c r="AL999" s="19" t="s">
        <v>15</v>
      </c>
      <c r="AM999" s="22">
        <v>0</v>
      </c>
      <c r="AN999" s="22" t="s">
        <v>4513</v>
      </c>
      <c r="AO999" s="22"/>
      <c r="AP999" s="19" t="s">
        <v>693</v>
      </c>
      <c r="AQ999" s="19" t="s">
        <v>451</v>
      </c>
      <c r="AR999" s="19" t="s">
        <v>94</v>
      </c>
      <c r="AS999" s="19" t="s">
        <v>55</v>
      </c>
      <c r="AT999" s="19" t="s">
        <v>347</v>
      </c>
      <c r="AU999" s="19" t="s">
        <v>132</v>
      </c>
      <c r="AV999" s="19" t="s">
        <v>679</v>
      </c>
      <c r="AW999" s="19" t="s">
        <v>680</v>
      </c>
      <c r="AX999" s="19" t="s">
        <v>653</v>
      </c>
      <c r="AY999" s="19" t="s">
        <v>55</v>
      </c>
      <c r="AZ999" s="19" t="s">
        <v>3827</v>
      </c>
      <c r="BA999" s="22">
        <v>0</v>
      </c>
      <c r="BB999" s="22"/>
      <c r="BC999" s="22"/>
      <c r="BD999" s="19" t="s">
        <v>356</v>
      </c>
      <c r="BE999" s="19" t="s">
        <v>651</v>
      </c>
      <c r="BF999" s="19" t="s">
        <v>652</v>
      </c>
      <c r="BG999" s="19" t="s">
        <v>55</v>
      </c>
      <c r="BH999" s="19" t="s">
        <v>4513</v>
      </c>
      <c r="BI999" s="22" t="s">
        <v>4513</v>
      </c>
      <c r="BJ999" s="22"/>
      <c r="BK999" s="22"/>
      <c r="BL999" s="37" t="s">
        <v>4513</v>
      </c>
      <c r="BM999" s="32" t="s">
        <v>4513</v>
      </c>
      <c r="BN999" s="57" t="s">
        <v>4513</v>
      </c>
      <c r="BO999" s="19" t="s">
        <v>3912</v>
      </c>
      <c r="BP999" s="22"/>
      <c r="BQ999" s="19" t="s">
        <v>64</v>
      </c>
      <c r="BR999" s="22"/>
      <c r="BS999" s="22"/>
      <c r="BT999" s="22"/>
      <c r="BU999" s="22"/>
      <c r="BV999" s="19"/>
      <c r="BW999" s="19" t="s">
        <v>3823</v>
      </c>
      <c r="BX999" s="22"/>
      <c r="BY999" s="95" t="str">
        <f>IFERROR(
IF(OR(AZ999="anulado",AZ999="stand by"),CONCATENATE(AZ999,": ",AT999),
IF(OR(YEAR(BA999)=2022,YEAR(BA999)=2023),CONCATENATE("Se activó en ",YEAR(BA999)),
IF(AND(OR(AZ999="En proceso",AZ999="facturando"),AND(AV999="-",BA999="")),"Por revisar",
IF(BA999="",IF(AV999="NUEVAS",CONCATENATE("Estado: ",AZ999,", ",AV999),
IF(AX999=Meses!$A$3,"Por revisar",
IF(AT999="","Sin registro","En programación Frcst."))),"En programación")))),
"Error")</f>
        <v>anulado: Desistido</v>
      </c>
      <c r="BZ999" s="14" t="str">
        <f t="shared" si="45"/>
        <v/>
      </c>
      <c r="CA999" s="95" t="str">
        <f>IF(BY999="En programación Frcst.",VLOOKUP(AX999,Meses!$A$1:$H$14,3+HLOOKUP(Cronograma!AV999,Meses!$D$1:$G$2,2,FALSE),FALSE),
IF(BY999="En programación",BA999,""))</f>
        <v/>
      </c>
      <c r="CB999" s="95" t="str">
        <f t="shared" si="46"/>
        <v/>
      </c>
      <c r="CC999" s="91" t="str">
        <f>IFERROR(
(VLOOKUP(MONTH(CA999),Meses!$B$3:$C$14,2,FALSE)-DAY(CA999))/VLOOKUP(MONTH(CA999),Meses!$B$3:$C$14,2,FALSE)*CD999,
"")</f>
        <v/>
      </c>
      <c r="CD999" s="92">
        <f t="shared" si="47"/>
        <v>15180</v>
      </c>
    </row>
    <row r="1000" spans="1:82" ht="63" thickBot="1" x14ac:dyDescent="0.6">
      <c r="A1000" s="25" t="s">
        <v>2468</v>
      </c>
      <c r="B1000" s="25" t="s">
        <v>2469</v>
      </c>
      <c r="C1000" s="25" t="s">
        <v>2470</v>
      </c>
      <c r="D1000" s="25" t="s">
        <v>2072</v>
      </c>
      <c r="E1000" s="26">
        <v>45191</v>
      </c>
      <c r="F1000" s="26">
        <v>45191.653356481482</v>
      </c>
      <c r="G1000" s="27"/>
      <c r="H1000" s="27"/>
      <c r="I1000" s="22"/>
      <c r="J1000" s="22"/>
      <c r="K1000" s="22">
        <v>0</v>
      </c>
      <c r="L1000" s="50"/>
      <c r="M1000" s="22"/>
      <c r="N1000" s="22"/>
      <c r="O1000" s="19" t="s">
        <v>54</v>
      </c>
      <c r="P1000" s="19" t="s">
        <v>54</v>
      </c>
      <c r="Q1000" s="49" t="s">
        <v>55</v>
      </c>
      <c r="R1000" s="49">
        <v>11160</v>
      </c>
      <c r="S1000" s="25" t="s">
        <v>145</v>
      </c>
      <c r="T1000" s="25" t="s">
        <v>145</v>
      </c>
      <c r="U1000" s="51" t="e">
        <v>#NAME?</v>
      </c>
      <c r="V1000" s="22"/>
      <c r="W1000" s="22" t="s">
        <v>4513</v>
      </c>
      <c r="X1000" s="23">
        <v>45191</v>
      </c>
      <c r="Y1000" s="23">
        <v>45198</v>
      </c>
      <c r="Z1000" s="23">
        <v>45191</v>
      </c>
      <c r="AA1000" s="23">
        <v>45191</v>
      </c>
      <c r="AB1000" s="22">
        <v>0</v>
      </c>
      <c r="AC1000" s="22">
        <v>0</v>
      </c>
      <c r="AD1000" s="50">
        <v>0</v>
      </c>
      <c r="AE1000" s="22">
        <v>0</v>
      </c>
      <c r="AF1000" s="19" t="s">
        <v>58</v>
      </c>
      <c r="AG1000" s="19" t="s">
        <v>58</v>
      </c>
      <c r="AH1000" s="50">
        <v>0</v>
      </c>
      <c r="AI1000" s="37">
        <v>-45191</v>
      </c>
      <c r="AJ1000" s="37">
        <v>0</v>
      </c>
      <c r="AK1000" s="37">
        <v>0</v>
      </c>
      <c r="AL1000" s="19" t="s">
        <v>15</v>
      </c>
      <c r="AM1000" s="22">
        <v>0</v>
      </c>
      <c r="AN1000" s="22" t="s">
        <v>4513</v>
      </c>
      <c r="AO1000" s="22"/>
      <c r="AP1000" s="19" t="s">
        <v>82</v>
      </c>
      <c r="AQ1000" s="19" t="s">
        <v>82</v>
      </c>
      <c r="AR1000" s="19" t="s">
        <v>94</v>
      </c>
      <c r="AS1000" s="19" t="s">
        <v>55</v>
      </c>
      <c r="AT1000" s="19" t="s">
        <v>2073</v>
      </c>
      <c r="AU1000" s="19" t="s">
        <v>62</v>
      </c>
      <c r="AV1000" s="19" t="s">
        <v>679</v>
      </c>
      <c r="AW1000" s="19" t="s">
        <v>3130</v>
      </c>
      <c r="AX1000" s="19" t="s">
        <v>1557</v>
      </c>
      <c r="AY1000" s="19" t="s">
        <v>55</v>
      </c>
      <c r="AZ1000" s="19" t="s">
        <v>3830</v>
      </c>
      <c r="BA1000" s="22">
        <v>0</v>
      </c>
      <c r="BB1000" s="22"/>
      <c r="BC1000" s="22"/>
      <c r="BD1000" s="19" t="s">
        <v>2205</v>
      </c>
      <c r="BE1000" s="19" t="s">
        <v>651</v>
      </c>
      <c r="BF1000" s="19" t="s">
        <v>3065</v>
      </c>
      <c r="BG1000" s="19" t="s">
        <v>55</v>
      </c>
      <c r="BH1000" s="19" t="s">
        <v>4513</v>
      </c>
      <c r="BI1000" s="22" t="s">
        <v>4513</v>
      </c>
      <c r="BJ1000" s="22"/>
      <c r="BK1000" s="22"/>
      <c r="BL1000" s="37" t="s">
        <v>4513</v>
      </c>
      <c r="BM1000" s="32" t="s">
        <v>4513</v>
      </c>
      <c r="BN1000" s="22" t="s">
        <v>4513</v>
      </c>
      <c r="BO1000" s="19" t="s">
        <v>3913</v>
      </c>
      <c r="BP1000" s="22"/>
      <c r="BQ1000" s="19" t="s">
        <v>64</v>
      </c>
      <c r="BR1000" s="22"/>
      <c r="BS1000" s="22"/>
      <c r="BT1000" s="22"/>
      <c r="BU1000" s="37">
        <v>131</v>
      </c>
      <c r="BV1000" s="19" t="s">
        <v>4701</v>
      </c>
      <c r="BW1000" s="19" t="s">
        <v>3837</v>
      </c>
      <c r="BX1000" s="22"/>
      <c r="BY1000" s="95" t="str">
        <f>IFERROR(
IF(OR(AZ1000="anulado",AZ1000="stand by"),CONCATENATE(AZ1000,": ",AT1000),
IF(OR(YEAR(BA1000)=2022,YEAR(BA1000)=2023),CONCATENATE("Se activó en ",YEAR(BA1000)),
IF(AND(OR(AZ1000="En proceso",AZ1000="facturando"),AND(AV1000="-",BA1000="")),"Por revisar",
IF(BA1000="",IF(AV1000="NUEVAS",CONCATENATE("Estado: ",AZ1000,", ",AV1000),
IF(AX1000=Meses!$A$3,"Por revisar",
IF(AT1000="","Sin registro","En programación Frcst."))),"En programación")))),
"Error")</f>
        <v>En programación</v>
      </c>
      <c r="BZ1000" s="14" t="str">
        <f t="shared" si="45"/>
        <v/>
      </c>
      <c r="CA1000" s="95">
        <f>IF(BY1000="En programación Frcst.",VLOOKUP(AX1000,Meses!$A$1:$H$14,3+HLOOKUP(Cronograma!AV1000,Meses!$D$1:$G$2,2,FALSE),FALSE),
IF(BY1000="En programación",BA1000,""))</f>
        <v>0</v>
      </c>
      <c r="CB1000" s="95" t="str">
        <f t="shared" si="46"/>
        <v>1900/1</v>
      </c>
      <c r="CC1000" s="91">
        <f>IFERROR(
(VLOOKUP(MONTH(CA1000),Meses!$B$3:$C$14,2,FALSE)-DAY(CA1000))/VLOOKUP(MONTH(CA1000),Meses!$B$3:$C$14,2,FALSE)*CD1000,
"")</f>
        <v>11160</v>
      </c>
      <c r="CD1000" s="92">
        <f t="shared" si="47"/>
        <v>11160</v>
      </c>
    </row>
    <row r="1001" spans="1:82" ht="94.2" thickBot="1" x14ac:dyDescent="0.6">
      <c r="A1001" s="19" t="s">
        <v>2471</v>
      </c>
      <c r="B1001" s="19" t="s">
        <v>2472</v>
      </c>
      <c r="C1001" s="19" t="s">
        <v>2473</v>
      </c>
      <c r="D1001" s="41" t="s">
        <v>2072</v>
      </c>
      <c r="E1001" s="21">
        <v>45191</v>
      </c>
      <c r="F1001" s="21">
        <v>45191.655671296299</v>
      </c>
      <c r="G1001" s="21">
        <v>45223</v>
      </c>
      <c r="H1001" s="21">
        <v>45231</v>
      </c>
      <c r="I1001" s="22"/>
      <c r="J1001" s="22"/>
      <c r="K1001" s="22">
        <v>0</v>
      </c>
      <c r="L1001" s="50"/>
      <c r="M1001" s="22"/>
      <c r="N1001" s="27"/>
      <c r="O1001" s="25" t="s">
        <v>673</v>
      </c>
      <c r="P1001" s="49" t="s">
        <v>673</v>
      </c>
      <c r="Q1001" s="49" t="s">
        <v>55</v>
      </c>
      <c r="R1001" s="49">
        <v>15000</v>
      </c>
      <c r="S1001" s="25" t="s">
        <v>145</v>
      </c>
      <c r="T1001" s="25" t="s">
        <v>145</v>
      </c>
      <c r="U1001" s="19" t="e">
        <v>#NAME?</v>
      </c>
      <c r="V1001" s="22"/>
      <c r="W1001" s="22" t="s">
        <v>4513</v>
      </c>
      <c r="X1001" s="23">
        <v>45191</v>
      </c>
      <c r="Y1001" s="23">
        <v>45198</v>
      </c>
      <c r="Z1001" s="23">
        <v>45191</v>
      </c>
      <c r="AA1001" s="23">
        <v>45191</v>
      </c>
      <c r="AB1001" s="22">
        <v>0</v>
      </c>
      <c r="AC1001" s="22">
        <v>0</v>
      </c>
      <c r="AD1001" s="50">
        <v>0</v>
      </c>
      <c r="AE1001" s="22">
        <v>0</v>
      </c>
      <c r="AF1001" s="19" t="s">
        <v>58</v>
      </c>
      <c r="AG1001" s="19" t="s">
        <v>58</v>
      </c>
      <c r="AH1001" s="50">
        <v>0</v>
      </c>
      <c r="AI1001" s="37">
        <v>-45191</v>
      </c>
      <c r="AJ1001" s="37">
        <v>8</v>
      </c>
      <c r="AK1001" s="37">
        <v>-45231</v>
      </c>
      <c r="AL1001" s="19" t="s">
        <v>15</v>
      </c>
      <c r="AM1001" s="22">
        <v>0</v>
      </c>
      <c r="AN1001" s="22" t="s">
        <v>4513</v>
      </c>
      <c r="AO1001" s="22"/>
      <c r="AP1001" s="19" t="s">
        <v>76</v>
      </c>
      <c r="AQ1001" s="19" t="s">
        <v>76</v>
      </c>
      <c r="AR1001" s="19" t="s">
        <v>94</v>
      </c>
      <c r="AS1001" s="19" t="s">
        <v>55</v>
      </c>
      <c r="AT1001" s="19" t="s">
        <v>2073</v>
      </c>
      <c r="AU1001" s="19" t="s">
        <v>62</v>
      </c>
      <c r="AV1001" s="19" t="s">
        <v>679</v>
      </c>
      <c r="AW1001" s="19" t="s">
        <v>3130</v>
      </c>
      <c r="AX1001" s="19" t="s">
        <v>1557</v>
      </c>
      <c r="AY1001" s="19" t="s">
        <v>55</v>
      </c>
      <c r="AZ1001" s="19" t="s">
        <v>3830</v>
      </c>
      <c r="BA1001" s="22">
        <v>0</v>
      </c>
      <c r="BB1001" s="22"/>
      <c r="BC1001" s="22"/>
      <c r="BD1001" s="19" t="s">
        <v>2205</v>
      </c>
      <c r="BE1001" s="19" t="s">
        <v>651</v>
      </c>
      <c r="BF1001" s="19" t="s">
        <v>3065</v>
      </c>
      <c r="BG1001" s="19" t="s">
        <v>55</v>
      </c>
      <c r="BH1001" s="19" t="s">
        <v>4513</v>
      </c>
      <c r="BI1001" s="22" t="s">
        <v>4513</v>
      </c>
      <c r="BJ1001" s="22"/>
      <c r="BK1001" s="22"/>
      <c r="BL1001" s="37" t="s">
        <v>4513</v>
      </c>
      <c r="BM1001" s="32" t="s">
        <v>4513</v>
      </c>
      <c r="BN1001" s="57" t="s">
        <v>4513</v>
      </c>
      <c r="BO1001" s="19" t="s">
        <v>3906</v>
      </c>
      <c r="BP1001" s="54" t="s">
        <v>3914</v>
      </c>
      <c r="BQ1001" s="19" t="s">
        <v>55</v>
      </c>
      <c r="BR1001" s="19" t="s">
        <v>3915</v>
      </c>
      <c r="BS1001" s="22"/>
      <c r="BT1001" s="22"/>
      <c r="BU1001" s="37">
        <v>131</v>
      </c>
      <c r="BV1001" s="19" t="s">
        <v>4698</v>
      </c>
      <c r="BW1001" s="19" t="s">
        <v>3839</v>
      </c>
      <c r="BX1001" s="22"/>
      <c r="BY1001" s="95" t="str">
        <f>IFERROR(
IF(OR(AZ1001="anulado",AZ1001="stand by"),CONCATENATE(AZ1001,": ",AT1001),
IF(OR(YEAR(BA1001)=2022,YEAR(BA1001)=2023),CONCATENATE("Se activó en ",YEAR(BA1001)),
IF(AND(OR(AZ1001="En proceso",AZ1001="facturando"),AND(AV1001="-",BA1001="")),"Por revisar",
IF(BA1001="",IF(AV1001="NUEVAS",CONCATENATE("Estado: ",AZ1001,", ",AV1001),
IF(AX1001=Meses!$A$3,"Por revisar",
IF(AT1001="","Sin registro","En programación Frcst."))),"En programación")))),
"Error")</f>
        <v>En programación</v>
      </c>
      <c r="BZ1001" s="14" t="str">
        <f t="shared" si="45"/>
        <v/>
      </c>
      <c r="CA1001" s="95">
        <f>IF(BY1001="En programación Frcst.",VLOOKUP(AX1001,Meses!$A$1:$H$14,3+HLOOKUP(Cronograma!AV1001,Meses!$D$1:$G$2,2,FALSE),FALSE),
IF(BY1001="En programación",BA1001,""))</f>
        <v>0</v>
      </c>
      <c r="CB1001" s="95" t="str">
        <f t="shared" si="46"/>
        <v>1900/1</v>
      </c>
      <c r="CC1001" s="91">
        <f>IFERROR(
(VLOOKUP(MONTH(CA1001),Meses!$B$3:$C$14,2,FALSE)-DAY(CA1001))/VLOOKUP(MONTH(CA1001),Meses!$B$3:$C$14,2,FALSE)*CD1001,
"")</f>
        <v>15000</v>
      </c>
      <c r="CD1001" s="92">
        <f t="shared" si="47"/>
        <v>15000</v>
      </c>
    </row>
    <row r="1002" spans="1:82" ht="63" thickBot="1" x14ac:dyDescent="0.6">
      <c r="A1002" s="25" t="s">
        <v>2474</v>
      </c>
      <c r="B1002" s="25" t="s">
        <v>2475</v>
      </c>
      <c r="C1002" s="25" t="s">
        <v>2476</v>
      </c>
      <c r="D1002" s="25" t="s">
        <v>53</v>
      </c>
      <c r="E1002" s="26">
        <v>45191</v>
      </c>
      <c r="F1002" s="26">
        <v>45191.671678240738</v>
      </c>
      <c r="G1002" s="26">
        <v>45196</v>
      </c>
      <c r="H1002" s="26">
        <v>45196</v>
      </c>
      <c r="I1002" s="21">
        <v>45245</v>
      </c>
      <c r="J1002" s="21">
        <v>45245</v>
      </c>
      <c r="K1002" s="119" t="s">
        <v>4619</v>
      </c>
      <c r="L1002" s="49">
        <v>2023093565</v>
      </c>
      <c r="M1002" s="21">
        <v>45196</v>
      </c>
      <c r="N1002" s="21">
        <v>45211</v>
      </c>
      <c r="O1002" s="19" t="s">
        <v>1761</v>
      </c>
      <c r="P1002" s="19" t="s">
        <v>669</v>
      </c>
      <c r="Q1002" s="49" t="s">
        <v>55</v>
      </c>
      <c r="R1002" s="49">
        <v>25000</v>
      </c>
      <c r="S1002" s="25" t="s">
        <v>4624</v>
      </c>
      <c r="T1002" s="25" t="s">
        <v>4624</v>
      </c>
      <c r="U1002" s="19" t="e">
        <v>#NAME?</v>
      </c>
      <c r="V1002" s="19" t="s">
        <v>136</v>
      </c>
      <c r="W1002" s="19" t="s">
        <v>74</v>
      </c>
      <c r="X1002" s="23">
        <v>45191</v>
      </c>
      <c r="Y1002" s="23">
        <v>45198</v>
      </c>
      <c r="Z1002" s="23">
        <v>45191</v>
      </c>
      <c r="AA1002" s="23">
        <v>45191</v>
      </c>
      <c r="AB1002" s="19" t="s">
        <v>58</v>
      </c>
      <c r="AC1002" s="23">
        <v>45194</v>
      </c>
      <c r="AD1002" s="23">
        <v>45199</v>
      </c>
      <c r="AE1002" s="23">
        <v>45201</v>
      </c>
      <c r="AF1002" s="19" t="s">
        <v>58</v>
      </c>
      <c r="AG1002" s="19" t="s">
        <v>58</v>
      </c>
      <c r="AH1002" s="59">
        <v>45205</v>
      </c>
      <c r="AI1002" s="37">
        <v>54</v>
      </c>
      <c r="AJ1002" s="37">
        <v>0</v>
      </c>
      <c r="AK1002" s="37">
        <v>49</v>
      </c>
      <c r="AL1002" s="19" t="s">
        <v>15</v>
      </c>
      <c r="AM1002" s="19" t="s">
        <v>4621</v>
      </c>
      <c r="AN1002" s="37">
        <v>15</v>
      </c>
      <c r="AO1002" s="22"/>
      <c r="AP1002" s="19" t="s">
        <v>670</v>
      </c>
      <c r="AQ1002" s="19" t="s">
        <v>451</v>
      </c>
      <c r="AR1002" s="19" t="s">
        <v>237</v>
      </c>
      <c r="AS1002" s="19" t="s">
        <v>55</v>
      </c>
      <c r="AT1002" s="19" t="s">
        <v>61</v>
      </c>
      <c r="AU1002" s="19" t="s">
        <v>179</v>
      </c>
      <c r="AV1002" s="19" t="s">
        <v>63</v>
      </c>
      <c r="AW1002" s="19" t="s">
        <v>63</v>
      </c>
      <c r="AX1002" s="19" t="s">
        <v>63</v>
      </c>
      <c r="AY1002" s="19" t="s">
        <v>64</v>
      </c>
      <c r="AZ1002" s="19" t="s">
        <v>3822</v>
      </c>
      <c r="BA1002" s="23">
        <v>45211</v>
      </c>
      <c r="BB1002" s="37">
        <v>10</v>
      </c>
      <c r="BC1002" s="37">
        <v>2023</v>
      </c>
      <c r="BD1002" s="19" t="s">
        <v>63</v>
      </c>
      <c r="BE1002" s="19" t="s">
        <v>63</v>
      </c>
      <c r="BF1002" s="19" t="s">
        <v>63</v>
      </c>
      <c r="BG1002" s="19" t="s">
        <v>64</v>
      </c>
      <c r="BH1002" s="19" t="s">
        <v>4513</v>
      </c>
      <c r="BI1002" s="60" t="s">
        <v>4513</v>
      </c>
      <c r="BJ1002" s="37" t="e">
        <v>#VALUE!</v>
      </c>
      <c r="BK1002" s="56" t="e">
        <v>#VALUE!</v>
      </c>
      <c r="BL1002" s="37" t="s">
        <v>4513</v>
      </c>
      <c r="BM1002" s="32" t="s">
        <v>4513</v>
      </c>
      <c r="BN1002" s="22" t="s">
        <v>4513</v>
      </c>
      <c r="BO1002" s="22"/>
      <c r="BP1002" s="22"/>
      <c r="BQ1002" s="19" t="s">
        <v>64</v>
      </c>
      <c r="BR1002" s="22"/>
      <c r="BS1002" s="19" t="e">
        <v>#N/A</v>
      </c>
      <c r="BT1002" s="37">
        <v>54</v>
      </c>
      <c r="BU1002" s="22"/>
      <c r="BV1002" s="19"/>
      <c r="BW1002" s="19" t="s">
        <v>3823</v>
      </c>
      <c r="BX1002" s="37">
        <v>2023</v>
      </c>
      <c r="BY1002" s="95" t="str">
        <f>IFERROR(
IF(OR(AZ1002="anulado",AZ1002="stand by"),CONCATENATE(AZ1002,": ",AT1002),
IF(OR(YEAR(BA1002)=2022,YEAR(BA1002)=2023),CONCATENATE("Se activó en ",YEAR(BA1002)),
IF(AND(OR(AZ1002="En proceso",AZ1002="facturando"),AND(AV1002="-",BA1002="")),"Por revisar",
IF(BA1002="",IF(AV1002="NUEVAS",CONCATENATE("Estado: ",AZ1002,", ",AV1002),
IF(AX1002=Meses!$A$3,"Por revisar",
IF(AT1002="","Sin registro","En programación Frcst."))),"En programación")))),
"Error")</f>
        <v>Se activó en 2023</v>
      </c>
      <c r="BZ1002" s="14" t="str">
        <f t="shared" si="45"/>
        <v/>
      </c>
      <c r="CA1002" s="95" t="str">
        <f>IF(BY1002="En programación Frcst.",VLOOKUP(AX1002,Meses!$A$1:$H$14,3+HLOOKUP(Cronograma!AV1002,Meses!$D$1:$G$2,2,FALSE),FALSE),
IF(BY1002="En programación",BA1002,""))</f>
        <v/>
      </c>
      <c r="CB1002" s="95" t="str">
        <f t="shared" si="46"/>
        <v/>
      </c>
      <c r="CC1002" s="91" t="str">
        <f>IFERROR(
(VLOOKUP(MONTH(CA1002),Meses!$B$3:$C$14,2,FALSE)-DAY(CA1002))/VLOOKUP(MONTH(CA1002),Meses!$B$3:$C$14,2,FALSE)*CD1002,
"")</f>
        <v/>
      </c>
      <c r="CD1002" s="92">
        <f t="shared" si="47"/>
        <v>25000</v>
      </c>
    </row>
    <row r="1003" spans="1:82" ht="78.599999999999994" thickBot="1" x14ac:dyDescent="0.6">
      <c r="A1003" s="19" t="s">
        <v>2477</v>
      </c>
      <c r="B1003" s="19" t="s">
        <v>2478</v>
      </c>
      <c r="C1003" s="19" t="s">
        <v>2479</v>
      </c>
      <c r="D1003" s="19" t="s">
        <v>144</v>
      </c>
      <c r="E1003" s="21">
        <v>45191</v>
      </c>
      <c r="F1003" s="21">
        <v>45195</v>
      </c>
      <c r="G1003" s="21">
        <v>45195</v>
      </c>
      <c r="H1003" s="21">
        <v>45211</v>
      </c>
      <c r="I1003" s="22"/>
      <c r="J1003" s="22"/>
      <c r="K1003" s="22">
        <v>0</v>
      </c>
      <c r="L1003" s="50"/>
      <c r="M1003" s="22"/>
      <c r="N1003" s="22"/>
      <c r="O1003" s="19" t="s">
        <v>54</v>
      </c>
      <c r="P1003" s="19" t="s">
        <v>54</v>
      </c>
      <c r="Q1003" s="49" t="s">
        <v>55</v>
      </c>
      <c r="R1003" s="49">
        <v>5880</v>
      </c>
      <c r="S1003" s="25" t="s">
        <v>145</v>
      </c>
      <c r="T1003" s="25" t="s">
        <v>145</v>
      </c>
      <c r="U1003" s="19" t="e">
        <v>#NAME?</v>
      </c>
      <c r="V1003" s="22"/>
      <c r="W1003" s="22" t="s">
        <v>4513</v>
      </c>
      <c r="X1003" s="23">
        <v>45191</v>
      </c>
      <c r="Y1003" s="23">
        <v>45198</v>
      </c>
      <c r="Z1003" s="23">
        <v>45191</v>
      </c>
      <c r="AA1003" s="23">
        <v>45191</v>
      </c>
      <c r="AB1003" s="22">
        <v>0</v>
      </c>
      <c r="AC1003" s="22">
        <v>0</v>
      </c>
      <c r="AD1003" s="50">
        <v>0</v>
      </c>
      <c r="AE1003" s="22">
        <v>0</v>
      </c>
      <c r="AF1003" s="19" t="s">
        <v>58</v>
      </c>
      <c r="AG1003" s="19" t="s">
        <v>58</v>
      </c>
      <c r="AH1003" s="50">
        <v>0</v>
      </c>
      <c r="AI1003" s="37">
        <v>-45191</v>
      </c>
      <c r="AJ1003" s="37">
        <v>16</v>
      </c>
      <c r="AK1003" s="37">
        <v>-45211</v>
      </c>
      <c r="AL1003" s="19" t="s">
        <v>15</v>
      </c>
      <c r="AM1003" s="22">
        <v>0</v>
      </c>
      <c r="AN1003" s="22" t="s">
        <v>4513</v>
      </c>
      <c r="AO1003" s="22"/>
      <c r="AP1003" s="19" t="s">
        <v>82</v>
      </c>
      <c r="AQ1003" s="19" t="s">
        <v>82</v>
      </c>
      <c r="AR1003" s="19" t="s">
        <v>60</v>
      </c>
      <c r="AS1003" s="19" t="s">
        <v>55</v>
      </c>
      <c r="AT1003" s="19" t="s">
        <v>146</v>
      </c>
      <c r="AU1003" s="19" t="s">
        <v>62</v>
      </c>
      <c r="AV1003" s="19" t="s">
        <v>651</v>
      </c>
      <c r="AW1003" s="19" t="s">
        <v>652</v>
      </c>
      <c r="AX1003" s="19" t="s">
        <v>653</v>
      </c>
      <c r="AY1003" s="19" t="s">
        <v>55</v>
      </c>
      <c r="AZ1003" s="19" t="s">
        <v>3825</v>
      </c>
      <c r="BA1003" s="22">
        <v>0</v>
      </c>
      <c r="BB1003" s="22"/>
      <c r="BC1003" s="22"/>
      <c r="BD1003" s="19" t="s">
        <v>356</v>
      </c>
      <c r="BE1003" s="19" t="s">
        <v>354</v>
      </c>
      <c r="BF1003" s="19" t="s">
        <v>355</v>
      </c>
      <c r="BG1003" s="19" t="s">
        <v>55</v>
      </c>
      <c r="BH1003" s="19" t="s">
        <v>4513</v>
      </c>
      <c r="BI1003" s="22" t="s">
        <v>4513</v>
      </c>
      <c r="BJ1003" s="22"/>
      <c r="BK1003" s="22"/>
      <c r="BL1003" s="37" t="s">
        <v>4513</v>
      </c>
      <c r="BM1003" s="32" t="s">
        <v>4513</v>
      </c>
      <c r="BN1003" s="57" t="s">
        <v>4513</v>
      </c>
      <c r="BO1003" s="19" t="s">
        <v>3826</v>
      </c>
      <c r="BP1003" s="22"/>
      <c r="BQ1003" s="19" t="s">
        <v>64</v>
      </c>
      <c r="BR1003" s="22"/>
      <c r="BS1003" s="22"/>
      <c r="BT1003" s="22"/>
      <c r="BU1003" s="37">
        <v>131</v>
      </c>
      <c r="BV1003" s="19"/>
      <c r="BW1003" s="19" t="s">
        <v>3823</v>
      </c>
      <c r="BX1003" s="22"/>
      <c r="BY1003" s="95" t="str">
        <f>IFERROR(
IF(OR(AZ1003="anulado",AZ1003="stand by"),CONCATENATE(AZ1003,": ",AT1003),
IF(OR(YEAR(BA1003)=2022,YEAR(BA1003)=2023),CONCATENATE("Se activó en ",YEAR(BA1003)),
IF(AND(OR(AZ1003="En proceso",AZ1003="facturando"),AND(AV1003="-",BA1003="")),"Por revisar",
IF(BA1003="",IF(AV1003="NUEVAS",CONCATENATE("Estado: ",AZ1003,", ",AV1003),
IF(AX1003=Meses!$A$3,"Por revisar",
IF(AT1003="","Sin registro","En programación Frcst."))),"En programación")))),
"Error")</f>
        <v>stand by: Devolver Sales</v>
      </c>
      <c r="BZ1003" s="14" t="str">
        <f t="shared" si="45"/>
        <v/>
      </c>
      <c r="CA1003" s="95" t="str">
        <f>IF(BY1003="En programación Frcst.",VLOOKUP(AX1003,Meses!$A$1:$H$14,3+HLOOKUP(Cronograma!AV1003,Meses!$D$1:$G$2,2,FALSE),FALSE),
IF(BY1003="En programación",BA1003,""))</f>
        <v/>
      </c>
      <c r="CB1003" s="95" t="str">
        <f t="shared" si="46"/>
        <v/>
      </c>
      <c r="CC1003" s="91" t="str">
        <f>IFERROR(
(VLOOKUP(MONTH(CA1003),Meses!$B$3:$C$14,2,FALSE)-DAY(CA1003))/VLOOKUP(MONTH(CA1003),Meses!$B$3:$C$14,2,FALSE)*CD1003,
"")</f>
        <v/>
      </c>
      <c r="CD1003" s="92">
        <f t="shared" si="47"/>
        <v>5880</v>
      </c>
    </row>
    <row r="1004" spans="1:82" ht="63" thickBot="1" x14ac:dyDescent="0.6">
      <c r="A1004" s="25" t="s">
        <v>2480</v>
      </c>
      <c r="B1004" s="25" t="s">
        <v>2481</v>
      </c>
      <c r="C1004" s="25" t="s">
        <v>2482</v>
      </c>
      <c r="D1004" s="29" t="s">
        <v>2072</v>
      </c>
      <c r="E1004" s="26">
        <v>45194</v>
      </c>
      <c r="F1004" s="26">
        <v>45195</v>
      </c>
      <c r="G1004" s="27"/>
      <c r="H1004" s="27"/>
      <c r="I1004" s="22"/>
      <c r="J1004" s="22"/>
      <c r="K1004" s="22">
        <v>0</v>
      </c>
      <c r="L1004" s="50"/>
      <c r="M1004" s="22"/>
      <c r="N1004" s="22"/>
      <c r="O1004" s="19" t="s">
        <v>54</v>
      </c>
      <c r="P1004" s="19" t="s">
        <v>54</v>
      </c>
      <c r="Q1004" s="49" t="s">
        <v>55</v>
      </c>
      <c r="R1004" s="49">
        <v>11976</v>
      </c>
      <c r="S1004" s="25" t="s">
        <v>145</v>
      </c>
      <c r="T1004" s="25" t="s">
        <v>145</v>
      </c>
      <c r="U1004" s="51" t="e">
        <v>#NAME?</v>
      </c>
      <c r="V1004" s="22"/>
      <c r="W1004" s="22" t="s">
        <v>4513</v>
      </c>
      <c r="X1004" s="23">
        <v>45194</v>
      </c>
      <c r="Y1004" s="23">
        <v>45201</v>
      </c>
      <c r="Z1004" s="23">
        <v>45194</v>
      </c>
      <c r="AA1004" s="23">
        <v>45194</v>
      </c>
      <c r="AB1004" s="22">
        <v>0</v>
      </c>
      <c r="AC1004" s="22">
        <v>0</v>
      </c>
      <c r="AD1004" s="50">
        <v>0</v>
      </c>
      <c r="AE1004" s="22">
        <v>0</v>
      </c>
      <c r="AF1004" s="19" t="s">
        <v>58</v>
      </c>
      <c r="AG1004" s="19" t="s">
        <v>58</v>
      </c>
      <c r="AH1004" s="50">
        <v>0</v>
      </c>
      <c r="AI1004" s="37">
        <v>-45194</v>
      </c>
      <c r="AJ1004" s="37">
        <v>0</v>
      </c>
      <c r="AK1004" s="37">
        <v>0</v>
      </c>
      <c r="AL1004" s="19" t="s">
        <v>15</v>
      </c>
      <c r="AM1004" s="22">
        <v>0</v>
      </c>
      <c r="AN1004" s="22" t="s">
        <v>4513</v>
      </c>
      <c r="AO1004" s="22"/>
      <c r="AP1004" s="19" t="s">
        <v>399</v>
      </c>
      <c r="AQ1004" s="19" t="s">
        <v>399</v>
      </c>
      <c r="AR1004" s="19" t="s">
        <v>94</v>
      </c>
      <c r="AS1004" s="19" t="s">
        <v>55</v>
      </c>
      <c r="AT1004" s="19" t="s">
        <v>2073</v>
      </c>
      <c r="AU1004" s="19" t="s">
        <v>62</v>
      </c>
      <c r="AV1004" s="19" t="s">
        <v>660</v>
      </c>
      <c r="AW1004" s="19" t="s">
        <v>1556</v>
      </c>
      <c r="AX1004" s="19" t="s">
        <v>1557</v>
      </c>
      <c r="AY1004" s="19" t="s">
        <v>55</v>
      </c>
      <c r="AZ1004" s="19" t="s">
        <v>3830</v>
      </c>
      <c r="BA1004" s="22">
        <v>0</v>
      </c>
      <c r="BB1004" s="22"/>
      <c r="BC1004" s="22"/>
      <c r="BD1004" s="19" t="s">
        <v>1557</v>
      </c>
      <c r="BE1004" s="19" t="s">
        <v>354</v>
      </c>
      <c r="BF1004" s="19" t="s">
        <v>1745</v>
      </c>
      <c r="BG1004" s="19" t="s">
        <v>55</v>
      </c>
      <c r="BH1004" s="19" t="s">
        <v>4513</v>
      </c>
      <c r="BI1004" s="22" t="s">
        <v>4513</v>
      </c>
      <c r="BJ1004" s="22"/>
      <c r="BK1004" s="22"/>
      <c r="BL1004" s="37" t="s">
        <v>4513</v>
      </c>
      <c r="BM1004" s="32" t="s">
        <v>4513</v>
      </c>
      <c r="BN1004" s="22" t="s">
        <v>4513</v>
      </c>
      <c r="BO1004" s="22"/>
      <c r="BP1004" s="22"/>
      <c r="BQ1004" s="19" t="s">
        <v>64</v>
      </c>
      <c r="BR1004" s="22"/>
      <c r="BS1004" s="22"/>
      <c r="BT1004" s="22"/>
      <c r="BU1004" s="37">
        <v>128</v>
      </c>
      <c r="BV1004" s="19" t="s">
        <v>4696</v>
      </c>
      <c r="BW1004" s="19" t="s">
        <v>3869</v>
      </c>
      <c r="BX1004" s="22"/>
      <c r="BY1004" s="95" t="str">
        <f>IFERROR(
IF(OR(AZ1004="anulado",AZ1004="stand by"),CONCATENATE(AZ1004,": ",AT1004),
IF(OR(YEAR(BA1004)=2022,YEAR(BA1004)=2023),CONCATENATE("Se activó en ",YEAR(BA1004)),
IF(AND(OR(AZ1004="En proceso",AZ1004="facturando"),AND(AV1004="-",BA1004="")),"Por revisar",
IF(BA1004="",IF(AV1004="NUEVAS",CONCATENATE("Estado: ",AZ1004,", ",AV1004),
IF(AX1004=Meses!$A$3,"Por revisar",
IF(AT1004="","Sin registro","En programación Frcst."))),"En programación")))),
"Error")</f>
        <v>En programación</v>
      </c>
      <c r="BZ1004" s="14" t="str">
        <f t="shared" si="45"/>
        <v/>
      </c>
      <c r="CA1004" s="95">
        <f>IF(BY1004="En programación Frcst.",VLOOKUP(AX1004,Meses!$A$1:$H$14,3+HLOOKUP(Cronograma!AV1004,Meses!$D$1:$G$2,2,FALSE),FALSE),
IF(BY1004="En programación",BA1004,""))</f>
        <v>0</v>
      </c>
      <c r="CB1004" s="95" t="str">
        <f t="shared" si="46"/>
        <v>1900/1</v>
      </c>
      <c r="CC1004" s="91">
        <f>IFERROR(
(VLOOKUP(MONTH(CA1004),Meses!$B$3:$C$14,2,FALSE)-DAY(CA1004))/VLOOKUP(MONTH(CA1004),Meses!$B$3:$C$14,2,FALSE)*CD1004,
"")</f>
        <v>11976</v>
      </c>
      <c r="CD1004" s="92">
        <f t="shared" si="47"/>
        <v>11976</v>
      </c>
    </row>
    <row r="1005" spans="1:82" ht="63" thickBot="1" x14ac:dyDescent="0.6">
      <c r="A1005" s="19" t="s">
        <v>2480</v>
      </c>
      <c r="B1005" s="19" t="s">
        <v>2483</v>
      </c>
      <c r="C1005" s="19" t="s">
        <v>2482</v>
      </c>
      <c r="D1005" s="29" t="s">
        <v>2072</v>
      </c>
      <c r="E1005" s="21">
        <v>45194</v>
      </c>
      <c r="F1005" s="21">
        <v>45195</v>
      </c>
      <c r="G1005" s="22"/>
      <c r="H1005" s="22"/>
      <c r="I1005" s="22"/>
      <c r="J1005" s="22"/>
      <c r="K1005" s="22">
        <v>0</v>
      </c>
      <c r="L1005" s="50"/>
      <c r="M1005" s="22"/>
      <c r="N1005" s="22"/>
      <c r="O1005" s="19" t="s">
        <v>54</v>
      </c>
      <c r="P1005" s="19" t="s">
        <v>54</v>
      </c>
      <c r="Q1005" s="49" t="s">
        <v>55</v>
      </c>
      <c r="R1005" s="49">
        <v>23272</v>
      </c>
      <c r="S1005" s="25" t="s">
        <v>145</v>
      </c>
      <c r="T1005" s="25" t="s">
        <v>145</v>
      </c>
      <c r="U1005" s="51" t="e">
        <v>#NAME?</v>
      </c>
      <c r="V1005" s="22"/>
      <c r="W1005" s="22" t="s">
        <v>4513</v>
      </c>
      <c r="X1005" s="23">
        <v>45194</v>
      </c>
      <c r="Y1005" s="23">
        <v>45201</v>
      </c>
      <c r="Z1005" s="23">
        <v>45194</v>
      </c>
      <c r="AA1005" s="23">
        <v>45194</v>
      </c>
      <c r="AB1005" s="22">
        <v>0</v>
      </c>
      <c r="AC1005" s="22">
        <v>0</v>
      </c>
      <c r="AD1005" s="50">
        <v>0</v>
      </c>
      <c r="AE1005" s="22">
        <v>0</v>
      </c>
      <c r="AF1005" s="19" t="s">
        <v>58</v>
      </c>
      <c r="AG1005" s="19" t="s">
        <v>58</v>
      </c>
      <c r="AH1005" s="50">
        <v>0</v>
      </c>
      <c r="AI1005" s="37">
        <v>-45194</v>
      </c>
      <c r="AJ1005" s="37">
        <v>0</v>
      </c>
      <c r="AK1005" s="37">
        <v>0</v>
      </c>
      <c r="AL1005" s="19" t="s">
        <v>15</v>
      </c>
      <c r="AM1005" s="22">
        <v>0</v>
      </c>
      <c r="AN1005" s="22" t="s">
        <v>4513</v>
      </c>
      <c r="AO1005" s="22"/>
      <c r="AP1005" s="19" t="s">
        <v>399</v>
      </c>
      <c r="AQ1005" s="19" t="s">
        <v>399</v>
      </c>
      <c r="AR1005" s="19" t="s">
        <v>237</v>
      </c>
      <c r="AS1005" s="19" t="s">
        <v>55</v>
      </c>
      <c r="AT1005" s="19" t="s">
        <v>2073</v>
      </c>
      <c r="AU1005" s="19" t="s">
        <v>62</v>
      </c>
      <c r="AV1005" s="19" t="s">
        <v>660</v>
      </c>
      <c r="AW1005" s="19" t="s">
        <v>1556</v>
      </c>
      <c r="AX1005" s="19" t="s">
        <v>1557</v>
      </c>
      <c r="AY1005" s="19" t="s">
        <v>55</v>
      </c>
      <c r="AZ1005" s="19" t="s">
        <v>3830</v>
      </c>
      <c r="BA1005" s="22">
        <v>0</v>
      </c>
      <c r="BB1005" s="22"/>
      <c r="BC1005" s="22"/>
      <c r="BD1005" s="19" t="s">
        <v>1557</v>
      </c>
      <c r="BE1005" s="19" t="s">
        <v>354</v>
      </c>
      <c r="BF1005" s="19" t="s">
        <v>1745</v>
      </c>
      <c r="BG1005" s="19" t="s">
        <v>55</v>
      </c>
      <c r="BH1005" s="19" t="s">
        <v>4513</v>
      </c>
      <c r="BI1005" s="22" t="s">
        <v>4513</v>
      </c>
      <c r="BJ1005" s="22"/>
      <c r="BK1005" s="22"/>
      <c r="BL1005" s="37" t="s">
        <v>4513</v>
      </c>
      <c r="BM1005" s="32" t="s">
        <v>4513</v>
      </c>
      <c r="BN1005" s="22" t="s">
        <v>4513</v>
      </c>
      <c r="BO1005" s="22"/>
      <c r="BP1005" s="22"/>
      <c r="BQ1005" s="19" t="s">
        <v>64</v>
      </c>
      <c r="BR1005" s="22"/>
      <c r="BS1005" s="22"/>
      <c r="BT1005" s="22"/>
      <c r="BU1005" s="37">
        <v>128</v>
      </c>
      <c r="BV1005" s="19" t="s">
        <v>4696</v>
      </c>
      <c r="BW1005" s="19" t="s">
        <v>3869</v>
      </c>
      <c r="BX1005" s="22"/>
      <c r="BY1005" s="95" t="str">
        <f>IFERROR(
IF(OR(AZ1005="anulado",AZ1005="stand by"),CONCATENATE(AZ1005,": ",AT1005),
IF(OR(YEAR(BA1005)=2022,YEAR(BA1005)=2023),CONCATENATE("Se activó en ",YEAR(BA1005)),
IF(AND(OR(AZ1005="En proceso",AZ1005="facturando"),AND(AV1005="-",BA1005="")),"Por revisar",
IF(BA1005="",IF(AV1005="NUEVAS",CONCATENATE("Estado: ",AZ1005,", ",AV1005),
IF(AX1005=Meses!$A$3,"Por revisar",
IF(AT1005="","Sin registro","En programación Frcst."))),"En programación")))),
"Error")</f>
        <v>En programación</v>
      </c>
      <c r="BZ1005" s="14" t="str">
        <f t="shared" si="45"/>
        <v/>
      </c>
      <c r="CA1005" s="95">
        <f>IF(BY1005="En programación Frcst.",VLOOKUP(AX1005,Meses!$A$1:$H$14,3+HLOOKUP(Cronograma!AV1005,Meses!$D$1:$G$2,2,FALSE),FALSE),
IF(BY1005="En programación",BA1005,""))</f>
        <v>0</v>
      </c>
      <c r="CB1005" s="95" t="str">
        <f t="shared" si="46"/>
        <v>1900/1</v>
      </c>
      <c r="CC1005" s="91">
        <f>IFERROR(
(VLOOKUP(MONTH(CA1005),Meses!$B$3:$C$14,2,FALSE)-DAY(CA1005))/VLOOKUP(MONTH(CA1005),Meses!$B$3:$C$14,2,FALSE)*CD1005,
"")</f>
        <v>23272</v>
      </c>
      <c r="CD1005" s="92">
        <f t="shared" si="47"/>
        <v>23272</v>
      </c>
    </row>
    <row r="1006" spans="1:82" ht="63" thickBot="1" x14ac:dyDescent="0.6">
      <c r="A1006" s="25" t="s">
        <v>2480</v>
      </c>
      <c r="B1006" s="25" t="s">
        <v>2484</v>
      </c>
      <c r="C1006" s="25" t="s">
        <v>2482</v>
      </c>
      <c r="D1006" s="29" t="s">
        <v>2072</v>
      </c>
      <c r="E1006" s="26">
        <v>45194</v>
      </c>
      <c r="F1006" s="26">
        <v>45195</v>
      </c>
      <c r="G1006" s="27"/>
      <c r="H1006" s="27"/>
      <c r="I1006" s="22"/>
      <c r="J1006" s="22"/>
      <c r="K1006" s="22">
        <v>0</v>
      </c>
      <c r="L1006" s="50"/>
      <c r="M1006" s="22"/>
      <c r="N1006" s="22"/>
      <c r="O1006" s="19" t="s">
        <v>54</v>
      </c>
      <c r="P1006" s="19" t="s">
        <v>54</v>
      </c>
      <c r="Q1006" s="49" t="s">
        <v>55</v>
      </c>
      <c r="R1006" s="49">
        <v>11226</v>
      </c>
      <c r="S1006" s="25" t="s">
        <v>145</v>
      </c>
      <c r="T1006" s="25" t="s">
        <v>145</v>
      </c>
      <c r="U1006" s="51" t="e">
        <v>#NAME?</v>
      </c>
      <c r="V1006" s="22"/>
      <c r="W1006" s="22" t="s">
        <v>4513</v>
      </c>
      <c r="X1006" s="23">
        <v>45194</v>
      </c>
      <c r="Y1006" s="23">
        <v>45201</v>
      </c>
      <c r="Z1006" s="23">
        <v>45194</v>
      </c>
      <c r="AA1006" s="23">
        <v>45194</v>
      </c>
      <c r="AB1006" s="22">
        <v>0</v>
      </c>
      <c r="AC1006" s="22">
        <v>0</v>
      </c>
      <c r="AD1006" s="50">
        <v>0</v>
      </c>
      <c r="AE1006" s="22">
        <v>0</v>
      </c>
      <c r="AF1006" s="19" t="s">
        <v>58</v>
      </c>
      <c r="AG1006" s="19" t="s">
        <v>58</v>
      </c>
      <c r="AH1006" s="50">
        <v>0</v>
      </c>
      <c r="AI1006" s="37">
        <v>-45194</v>
      </c>
      <c r="AJ1006" s="37">
        <v>0</v>
      </c>
      <c r="AK1006" s="37">
        <v>0</v>
      </c>
      <c r="AL1006" s="19" t="s">
        <v>15</v>
      </c>
      <c r="AM1006" s="22">
        <v>0</v>
      </c>
      <c r="AN1006" s="22" t="s">
        <v>4513</v>
      </c>
      <c r="AO1006" s="22"/>
      <c r="AP1006" s="19" t="s">
        <v>399</v>
      </c>
      <c r="AQ1006" s="19" t="s">
        <v>399</v>
      </c>
      <c r="AR1006" s="19" t="s">
        <v>94</v>
      </c>
      <c r="AS1006" s="19" t="s">
        <v>55</v>
      </c>
      <c r="AT1006" s="19" t="s">
        <v>2073</v>
      </c>
      <c r="AU1006" s="19" t="s">
        <v>62</v>
      </c>
      <c r="AV1006" s="19" t="s">
        <v>660</v>
      </c>
      <c r="AW1006" s="19" t="s">
        <v>1556</v>
      </c>
      <c r="AX1006" s="19" t="s">
        <v>1557</v>
      </c>
      <c r="AY1006" s="19" t="s">
        <v>55</v>
      </c>
      <c r="AZ1006" s="19" t="s">
        <v>3830</v>
      </c>
      <c r="BA1006" s="22">
        <v>0</v>
      </c>
      <c r="BB1006" s="22"/>
      <c r="BC1006" s="22"/>
      <c r="BD1006" s="19" t="s">
        <v>1557</v>
      </c>
      <c r="BE1006" s="19" t="s">
        <v>354</v>
      </c>
      <c r="BF1006" s="19" t="s">
        <v>1745</v>
      </c>
      <c r="BG1006" s="19" t="s">
        <v>55</v>
      </c>
      <c r="BH1006" s="19" t="s">
        <v>4513</v>
      </c>
      <c r="BI1006" s="22" t="s">
        <v>4513</v>
      </c>
      <c r="BJ1006" s="22"/>
      <c r="BK1006" s="22"/>
      <c r="BL1006" s="37" t="s">
        <v>4513</v>
      </c>
      <c r="BM1006" s="32" t="s">
        <v>4513</v>
      </c>
      <c r="BN1006" s="22" t="s">
        <v>4513</v>
      </c>
      <c r="BO1006" s="22"/>
      <c r="BP1006" s="22"/>
      <c r="BQ1006" s="19" t="s">
        <v>64</v>
      </c>
      <c r="BR1006" s="22"/>
      <c r="BS1006" s="22"/>
      <c r="BT1006" s="22"/>
      <c r="BU1006" s="37">
        <v>128</v>
      </c>
      <c r="BV1006" s="19" t="s">
        <v>4696</v>
      </c>
      <c r="BW1006" s="19" t="s">
        <v>3869</v>
      </c>
      <c r="BX1006" s="22"/>
      <c r="BY1006" s="95" t="str">
        <f>IFERROR(
IF(OR(AZ1006="anulado",AZ1006="stand by"),CONCATENATE(AZ1006,": ",AT1006),
IF(OR(YEAR(BA1006)=2022,YEAR(BA1006)=2023),CONCATENATE("Se activó en ",YEAR(BA1006)),
IF(AND(OR(AZ1006="En proceso",AZ1006="facturando"),AND(AV1006="-",BA1006="")),"Por revisar",
IF(BA1006="",IF(AV1006="NUEVAS",CONCATENATE("Estado: ",AZ1006,", ",AV1006),
IF(AX1006=Meses!$A$3,"Por revisar",
IF(AT1006="","Sin registro","En programación Frcst."))),"En programación")))),
"Error")</f>
        <v>En programación</v>
      </c>
      <c r="BZ1006" s="14" t="str">
        <f t="shared" si="45"/>
        <v/>
      </c>
      <c r="CA1006" s="95">
        <f>IF(BY1006="En programación Frcst.",VLOOKUP(AX1006,Meses!$A$1:$H$14,3+HLOOKUP(Cronograma!AV1006,Meses!$D$1:$G$2,2,FALSE),FALSE),
IF(BY1006="En programación",BA1006,""))</f>
        <v>0</v>
      </c>
      <c r="CB1006" s="95" t="str">
        <f t="shared" si="46"/>
        <v>1900/1</v>
      </c>
      <c r="CC1006" s="91">
        <f>IFERROR(
(VLOOKUP(MONTH(CA1006),Meses!$B$3:$C$14,2,FALSE)-DAY(CA1006))/VLOOKUP(MONTH(CA1006),Meses!$B$3:$C$14,2,FALSE)*CD1006,
"")</f>
        <v>11226</v>
      </c>
      <c r="CD1006" s="92">
        <f t="shared" si="47"/>
        <v>11226</v>
      </c>
    </row>
    <row r="1007" spans="1:82" ht="94.2" thickBot="1" x14ac:dyDescent="0.6">
      <c r="A1007" s="19" t="s">
        <v>2485</v>
      </c>
      <c r="B1007" s="19" t="s">
        <v>2486</v>
      </c>
      <c r="C1007" s="19" t="s">
        <v>2487</v>
      </c>
      <c r="D1007" s="19" t="s">
        <v>3916</v>
      </c>
      <c r="E1007" s="21">
        <v>45195</v>
      </c>
      <c r="F1007" s="21">
        <v>45195.535613425927</v>
      </c>
      <c r="G1007" s="21">
        <v>45195</v>
      </c>
      <c r="H1007" s="21">
        <v>45204</v>
      </c>
      <c r="I1007" s="22"/>
      <c r="J1007" s="22"/>
      <c r="K1007" s="22">
        <v>0</v>
      </c>
      <c r="L1007" s="50"/>
      <c r="M1007" s="50"/>
      <c r="N1007" s="22"/>
      <c r="O1007" s="49" t="s">
        <v>673</v>
      </c>
      <c r="P1007" s="49" t="s">
        <v>673</v>
      </c>
      <c r="Q1007" s="49" t="s">
        <v>55</v>
      </c>
      <c r="R1007" s="49">
        <v>0</v>
      </c>
      <c r="S1007" s="25" t="s">
        <v>145</v>
      </c>
      <c r="T1007" s="25" t="s">
        <v>145</v>
      </c>
      <c r="U1007" s="19" t="e">
        <v>#NAME?</v>
      </c>
      <c r="V1007" s="22"/>
      <c r="W1007" s="22" t="s">
        <v>4513</v>
      </c>
      <c r="X1007" s="23">
        <v>45195</v>
      </c>
      <c r="Y1007" s="23">
        <v>45202</v>
      </c>
      <c r="Z1007" s="23">
        <v>45195</v>
      </c>
      <c r="AA1007" s="23">
        <v>45195</v>
      </c>
      <c r="AB1007" s="22">
        <v>0</v>
      </c>
      <c r="AC1007" s="22">
        <v>0</v>
      </c>
      <c r="AD1007" s="50">
        <v>0</v>
      </c>
      <c r="AE1007" s="22">
        <v>0</v>
      </c>
      <c r="AF1007" s="19" t="s">
        <v>58</v>
      </c>
      <c r="AG1007" s="19" t="s">
        <v>58</v>
      </c>
      <c r="AH1007" s="50">
        <v>0</v>
      </c>
      <c r="AI1007" s="37">
        <v>-45195</v>
      </c>
      <c r="AJ1007" s="37">
        <v>9</v>
      </c>
      <c r="AK1007" s="37">
        <v>-45204</v>
      </c>
      <c r="AL1007" s="19" t="s">
        <v>15</v>
      </c>
      <c r="AM1007" s="22">
        <v>0</v>
      </c>
      <c r="AN1007" s="22" t="s">
        <v>4513</v>
      </c>
      <c r="AO1007" s="22"/>
      <c r="AP1007" s="19" t="s">
        <v>76</v>
      </c>
      <c r="AQ1007" s="19" t="s">
        <v>76</v>
      </c>
      <c r="AR1007" s="19" t="s">
        <v>60</v>
      </c>
      <c r="AS1007" s="19" t="s">
        <v>55</v>
      </c>
      <c r="AT1007" s="19" t="s">
        <v>146</v>
      </c>
      <c r="AU1007" s="19" t="s">
        <v>62</v>
      </c>
      <c r="AV1007" s="19" t="s">
        <v>679</v>
      </c>
      <c r="AW1007" s="19" t="s">
        <v>3130</v>
      </c>
      <c r="AX1007" s="19" t="s">
        <v>1557</v>
      </c>
      <c r="AY1007" s="19" t="s">
        <v>55</v>
      </c>
      <c r="AZ1007" s="19" t="s">
        <v>3825</v>
      </c>
      <c r="BA1007" s="22">
        <v>0</v>
      </c>
      <c r="BB1007" s="22"/>
      <c r="BC1007" s="22"/>
      <c r="BD1007" s="19" t="s">
        <v>2205</v>
      </c>
      <c r="BE1007" s="19" t="s">
        <v>660</v>
      </c>
      <c r="BF1007" s="19" t="s">
        <v>2204</v>
      </c>
      <c r="BG1007" s="19" t="s">
        <v>55</v>
      </c>
      <c r="BH1007" s="19" t="s">
        <v>4513</v>
      </c>
      <c r="BI1007" s="22" t="s">
        <v>4513</v>
      </c>
      <c r="BJ1007" s="22"/>
      <c r="BK1007" s="22"/>
      <c r="BL1007" s="37" t="s">
        <v>4513</v>
      </c>
      <c r="BM1007" s="32" t="s">
        <v>4513</v>
      </c>
      <c r="BN1007" s="57" t="s">
        <v>4513</v>
      </c>
      <c r="BO1007" s="19" t="s">
        <v>3826</v>
      </c>
      <c r="BP1007" s="54" t="s">
        <v>3917</v>
      </c>
      <c r="BQ1007" s="19" t="s">
        <v>55</v>
      </c>
      <c r="BR1007" s="19" t="s">
        <v>3918</v>
      </c>
      <c r="BS1007" s="22"/>
      <c r="BT1007" s="22"/>
      <c r="BU1007" s="37">
        <v>127</v>
      </c>
      <c r="BV1007" s="19"/>
      <c r="BW1007" s="19" t="s">
        <v>3823</v>
      </c>
      <c r="BX1007" s="22"/>
      <c r="BY1007" s="95" t="str">
        <f>IFERROR(
IF(OR(AZ1007="anulado",AZ1007="stand by"),CONCATENATE(AZ1007,": ",AT1007),
IF(OR(YEAR(BA1007)=2022,YEAR(BA1007)=2023),CONCATENATE("Se activó en ",YEAR(BA1007)),
IF(AND(OR(AZ1007="En proceso",AZ1007="facturando"),AND(AV1007="-",BA1007="")),"Por revisar",
IF(BA1007="",IF(AV1007="NUEVAS",CONCATENATE("Estado: ",AZ1007,", ",AV1007),
IF(AX1007=Meses!$A$3,"Por revisar",
IF(AT1007="","Sin registro","En programación Frcst."))),"En programación")))),
"Error")</f>
        <v>stand by: Devolver Sales</v>
      </c>
      <c r="BZ1007" s="14" t="str">
        <f t="shared" si="45"/>
        <v/>
      </c>
      <c r="CA1007" s="95" t="str">
        <f>IF(BY1007="En programación Frcst.",VLOOKUP(AX1007,Meses!$A$1:$H$14,3+HLOOKUP(Cronograma!AV1007,Meses!$D$1:$G$2,2,FALSE),FALSE),
IF(BY1007="En programación",BA1007,""))</f>
        <v/>
      </c>
      <c r="CB1007" s="95" t="str">
        <f t="shared" si="46"/>
        <v/>
      </c>
      <c r="CC1007" s="91" t="str">
        <f>IFERROR(
(VLOOKUP(MONTH(CA1007),Meses!$B$3:$C$14,2,FALSE)-DAY(CA1007))/VLOOKUP(MONTH(CA1007),Meses!$B$3:$C$14,2,FALSE)*CD1007,
"")</f>
        <v/>
      </c>
      <c r="CD1007" s="92">
        <f t="shared" si="47"/>
        <v>0</v>
      </c>
    </row>
    <row r="1008" spans="1:82" ht="63" thickBot="1" x14ac:dyDescent="0.6">
      <c r="A1008" s="66" t="s">
        <v>2485</v>
      </c>
      <c r="B1008" s="66" t="s">
        <v>2488</v>
      </c>
      <c r="C1008" s="66" t="s">
        <v>2489</v>
      </c>
      <c r="D1008" s="66" t="s">
        <v>936</v>
      </c>
      <c r="E1008" s="67">
        <v>45195</v>
      </c>
      <c r="F1008" s="67">
        <v>45195.535613425927</v>
      </c>
      <c r="G1008" s="67">
        <v>45195</v>
      </c>
      <c r="H1008" s="67">
        <v>45202</v>
      </c>
      <c r="I1008" s="68"/>
      <c r="J1008" s="68"/>
      <c r="K1008" s="22">
        <v>0</v>
      </c>
      <c r="L1008" s="50"/>
      <c r="M1008" s="68"/>
      <c r="N1008" s="68"/>
      <c r="O1008" s="66" t="s">
        <v>72</v>
      </c>
      <c r="P1008" s="66" t="s">
        <v>72</v>
      </c>
      <c r="Q1008" s="66" t="s">
        <v>55</v>
      </c>
      <c r="R1008" s="66">
        <v>0</v>
      </c>
      <c r="S1008" s="66" t="s">
        <v>145</v>
      </c>
      <c r="T1008" s="66" t="s">
        <v>145</v>
      </c>
      <c r="U1008" s="66" t="e">
        <v>#NAME?</v>
      </c>
      <c r="V1008" s="68"/>
      <c r="W1008" s="68" t="s">
        <v>4513</v>
      </c>
      <c r="X1008" s="23">
        <v>45195</v>
      </c>
      <c r="Y1008" s="23">
        <v>45202</v>
      </c>
      <c r="Z1008" s="23">
        <v>45195</v>
      </c>
      <c r="AA1008" s="23">
        <v>45195</v>
      </c>
      <c r="AB1008" s="68">
        <v>0</v>
      </c>
      <c r="AC1008" s="68">
        <v>0</v>
      </c>
      <c r="AD1008" s="68">
        <v>0</v>
      </c>
      <c r="AE1008" s="68">
        <v>0</v>
      </c>
      <c r="AF1008" s="66" t="s">
        <v>58</v>
      </c>
      <c r="AG1008" s="66" t="s">
        <v>58</v>
      </c>
      <c r="AH1008" s="68">
        <v>0</v>
      </c>
      <c r="AI1008" s="37">
        <v>-45195</v>
      </c>
      <c r="AJ1008" s="37">
        <v>7</v>
      </c>
      <c r="AK1008" s="37">
        <v>-45202</v>
      </c>
      <c r="AL1008" s="66" t="s">
        <v>15</v>
      </c>
      <c r="AM1008" s="68">
        <v>0</v>
      </c>
      <c r="AN1008" s="68" t="s">
        <v>4513</v>
      </c>
      <c r="AO1008" s="68"/>
      <c r="AP1008" s="66" t="s">
        <v>76</v>
      </c>
      <c r="AQ1008" s="66" t="s">
        <v>76</v>
      </c>
      <c r="AR1008" s="66" t="s">
        <v>60</v>
      </c>
      <c r="AS1008" s="66" t="s">
        <v>55</v>
      </c>
      <c r="AT1008" s="66" t="s">
        <v>937</v>
      </c>
      <c r="AU1008" s="19" t="s">
        <v>62</v>
      </c>
      <c r="AV1008" s="66" t="s">
        <v>679</v>
      </c>
      <c r="AW1008" s="66" t="s">
        <v>3130</v>
      </c>
      <c r="AX1008" s="66" t="s">
        <v>1557</v>
      </c>
      <c r="AY1008" s="66" t="s">
        <v>55</v>
      </c>
      <c r="AZ1008" s="19" t="s">
        <v>3830</v>
      </c>
      <c r="BA1008" s="68">
        <v>0</v>
      </c>
      <c r="BB1008" s="68"/>
      <c r="BC1008" s="68"/>
      <c r="BD1008" s="66" t="s">
        <v>2205</v>
      </c>
      <c r="BE1008" s="66" t="s">
        <v>660</v>
      </c>
      <c r="BF1008" s="66" t="s">
        <v>2204</v>
      </c>
      <c r="BG1008" s="66" t="s">
        <v>55</v>
      </c>
      <c r="BH1008" s="19" t="s">
        <v>4513</v>
      </c>
      <c r="BI1008" s="22" t="s">
        <v>4513</v>
      </c>
      <c r="BJ1008" s="68"/>
      <c r="BK1008" s="68"/>
      <c r="BL1008" s="37" t="s">
        <v>4513</v>
      </c>
      <c r="BM1008" s="32" t="s">
        <v>4513</v>
      </c>
      <c r="BN1008" s="22" t="s">
        <v>4513</v>
      </c>
      <c r="BO1008" s="66" t="s">
        <v>3906</v>
      </c>
      <c r="BP1008" s="54" t="s">
        <v>3919</v>
      </c>
      <c r="BQ1008" s="19" t="s">
        <v>55</v>
      </c>
      <c r="BR1008" s="19" t="s">
        <v>3918</v>
      </c>
      <c r="BS1008" s="68"/>
      <c r="BT1008" s="68"/>
      <c r="BU1008" s="37">
        <v>127</v>
      </c>
      <c r="BV1008" s="66" t="s">
        <v>4694</v>
      </c>
      <c r="BW1008" s="19" t="s">
        <v>3839</v>
      </c>
      <c r="BX1008" s="22"/>
      <c r="BY1008" s="95" t="str">
        <f>IFERROR(
IF(OR(AZ1008="anulado",AZ1008="stand by"),CONCATENATE(AZ1008,": ",AT1008),
IF(OR(YEAR(BA1008)=2022,YEAR(BA1008)=2023),CONCATENATE("Se activó en ",YEAR(BA1008)),
IF(AND(OR(AZ1008="En proceso",AZ1008="facturando"),AND(AV1008="-",BA1008="")),"Por revisar",
IF(BA1008="",IF(AV1008="NUEVAS",CONCATENATE("Estado: ",AZ1008,", ",AV1008),
IF(AX1008=Meses!$A$3,"Por revisar",
IF(AT1008="","Sin registro","En programación Frcst."))),"En programación")))),
"Error")</f>
        <v>En programación</v>
      </c>
      <c r="BZ1008" s="14" t="str">
        <f t="shared" si="45"/>
        <v/>
      </c>
      <c r="CA1008" s="95">
        <f>IF(BY1008="En programación Frcst.",VLOOKUP(AX1008,Meses!$A$1:$H$14,3+HLOOKUP(Cronograma!AV1008,Meses!$D$1:$G$2,2,FALSE),FALSE),
IF(BY1008="En programación",BA1008,""))</f>
        <v>0</v>
      </c>
      <c r="CB1008" s="95" t="str">
        <f t="shared" si="46"/>
        <v>1900/1</v>
      </c>
      <c r="CC1008" s="91">
        <f>IFERROR(
(VLOOKUP(MONTH(CA1008),Meses!$B$3:$C$14,2,FALSE)-DAY(CA1008))/VLOOKUP(MONTH(CA1008),Meses!$B$3:$C$14,2,FALSE)*CD1008,
"")</f>
        <v>0</v>
      </c>
      <c r="CD1008" s="92">
        <f t="shared" si="47"/>
        <v>0</v>
      </c>
    </row>
    <row r="1009" spans="1:82" ht="63" thickBot="1" x14ac:dyDescent="0.6">
      <c r="A1009" s="66" t="s">
        <v>2485</v>
      </c>
      <c r="B1009" s="66" t="s">
        <v>2490</v>
      </c>
      <c r="C1009" s="66" t="s">
        <v>2491</v>
      </c>
      <c r="D1009" s="66" t="s">
        <v>936</v>
      </c>
      <c r="E1009" s="67">
        <v>45195</v>
      </c>
      <c r="F1009" s="67">
        <v>45195.535613425927</v>
      </c>
      <c r="G1009" s="67">
        <v>45195</v>
      </c>
      <c r="H1009" s="67">
        <v>45202</v>
      </c>
      <c r="I1009" s="68"/>
      <c r="J1009" s="68"/>
      <c r="K1009" s="22">
        <v>0</v>
      </c>
      <c r="L1009" s="50"/>
      <c r="M1009" s="68"/>
      <c r="N1009" s="68"/>
      <c r="O1009" s="66" t="s">
        <v>72</v>
      </c>
      <c r="P1009" s="66" t="s">
        <v>72</v>
      </c>
      <c r="Q1009" s="66" t="s">
        <v>55</v>
      </c>
      <c r="R1009" s="66">
        <v>12</v>
      </c>
      <c r="S1009" s="66" t="s">
        <v>145</v>
      </c>
      <c r="T1009" s="66" t="s">
        <v>145</v>
      </c>
      <c r="U1009" s="66" t="e">
        <v>#NAME?</v>
      </c>
      <c r="V1009" s="68"/>
      <c r="W1009" s="68" t="s">
        <v>4513</v>
      </c>
      <c r="X1009" s="23">
        <v>45195</v>
      </c>
      <c r="Y1009" s="23">
        <v>45202</v>
      </c>
      <c r="Z1009" s="23">
        <v>45195</v>
      </c>
      <c r="AA1009" s="23">
        <v>45195</v>
      </c>
      <c r="AB1009" s="68">
        <v>0</v>
      </c>
      <c r="AC1009" s="68">
        <v>0</v>
      </c>
      <c r="AD1009" s="68">
        <v>0</v>
      </c>
      <c r="AE1009" s="68">
        <v>0</v>
      </c>
      <c r="AF1009" s="66" t="s">
        <v>58</v>
      </c>
      <c r="AG1009" s="66" t="s">
        <v>58</v>
      </c>
      <c r="AH1009" s="68">
        <v>0</v>
      </c>
      <c r="AI1009" s="37">
        <v>-45195</v>
      </c>
      <c r="AJ1009" s="37">
        <v>7</v>
      </c>
      <c r="AK1009" s="37">
        <v>-45202</v>
      </c>
      <c r="AL1009" s="66" t="s">
        <v>15</v>
      </c>
      <c r="AM1009" s="68">
        <v>0</v>
      </c>
      <c r="AN1009" s="68" t="s">
        <v>4513</v>
      </c>
      <c r="AO1009" s="68"/>
      <c r="AP1009" s="66" t="s">
        <v>76</v>
      </c>
      <c r="AQ1009" s="66" t="s">
        <v>76</v>
      </c>
      <c r="AR1009" s="66" t="s">
        <v>60</v>
      </c>
      <c r="AS1009" s="66" t="s">
        <v>55</v>
      </c>
      <c r="AT1009" s="66" t="s">
        <v>937</v>
      </c>
      <c r="AU1009" s="19" t="s">
        <v>62</v>
      </c>
      <c r="AV1009" s="66" t="s">
        <v>679</v>
      </c>
      <c r="AW1009" s="66" t="s">
        <v>3130</v>
      </c>
      <c r="AX1009" s="66" t="s">
        <v>1557</v>
      </c>
      <c r="AY1009" s="66" t="s">
        <v>55</v>
      </c>
      <c r="AZ1009" s="19" t="s">
        <v>3830</v>
      </c>
      <c r="BA1009" s="68">
        <v>0</v>
      </c>
      <c r="BB1009" s="68"/>
      <c r="BC1009" s="68"/>
      <c r="BD1009" s="66" t="s">
        <v>2205</v>
      </c>
      <c r="BE1009" s="66" t="s">
        <v>660</v>
      </c>
      <c r="BF1009" s="66" t="s">
        <v>2204</v>
      </c>
      <c r="BG1009" s="66" t="s">
        <v>55</v>
      </c>
      <c r="BH1009" s="19" t="s">
        <v>4513</v>
      </c>
      <c r="BI1009" s="22" t="s">
        <v>4513</v>
      </c>
      <c r="BJ1009" s="68"/>
      <c r="BK1009" s="68"/>
      <c r="BL1009" s="37" t="s">
        <v>4513</v>
      </c>
      <c r="BM1009" s="32" t="s">
        <v>4513</v>
      </c>
      <c r="BN1009" s="22" t="s">
        <v>4513</v>
      </c>
      <c r="BO1009" s="66" t="s">
        <v>3906</v>
      </c>
      <c r="BP1009" s="54" t="s">
        <v>3919</v>
      </c>
      <c r="BQ1009" s="19" t="s">
        <v>55</v>
      </c>
      <c r="BR1009" s="19" t="s">
        <v>3918</v>
      </c>
      <c r="BS1009" s="68"/>
      <c r="BT1009" s="68"/>
      <c r="BU1009" s="37">
        <v>127</v>
      </c>
      <c r="BV1009" s="66" t="s">
        <v>4694</v>
      </c>
      <c r="BW1009" s="19" t="s">
        <v>3839</v>
      </c>
      <c r="BX1009" s="22"/>
      <c r="BY1009" s="95" t="str">
        <f>IFERROR(
IF(OR(AZ1009="anulado",AZ1009="stand by"),CONCATENATE(AZ1009,": ",AT1009),
IF(OR(YEAR(BA1009)=2022,YEAR(BA1009)=2023),CONCATENATE("Se activó en ",YEAR(BA1009)),
IF(AND(OR(AZ1009="En proceso",AZ1009="facturando"),AND(AV1009="-",BA1009="")),"Por revisar",
IF(BA1009="",IF(AV1009="NUEVAS",CONCATENATE("Estado: ",AZ1009,", ",AV1009),
IF(AX1009=Meses!$A$3,"Por revisar",
IF(AT1009="","Sin registro","En programación Frcst."))),"En programación")))),
"Error")</f>
        <v>En programación</v>
      </c>
      <c r="BZ1009" s="14" t="str">
        <f t="shared" si="45"/>
        <v/>
      </c>
      <c r="CA1009" s="95">
        <f>IF(BY1009="En programación Frcst.",VLOOKUP(AX1009,Meses!$A$1:$H$14,3+HLOOKUP(Cronograma!AV1009,Meses!$D$1:$G$2,2,FALSE),FALSE),
IF(BY1009="En programación",BA1009,""))</f>
        <v>0</v>
      </c>
      <c r="CB1009" s="95" t="str">
        <f t="shared" si="46"/>
        <v>1900/1</v>
      </c>
      <c r="CC1009" s="91">
        <f>IFERROR(
(VLOOKUP(MONTH(CA1009),Meses!$B$3:$C$14,2,FALSE)-DAY(CA1009))/VLOOKUP(MONTH(CA1009),Meses!$B$3:$C$14,2,FALSE)*CD1009,
"")</f>
        <v>12</v>
      </c>
      <c r="CD1009" s="92">
        <f t="shared" si="47"/>
        <v>12</v>
      </c>
    </row>
    <row r="1010" spans="1:82" ht="63" thickBot="1" x14ac:dyDescent="0.6">
      <c r="A1010" s="66" t="s">
        <v>2485</v>
      </c>
      <c r="B1010" s="66" t="s">
        <v>2492</v>
      </c>
      <c r="C1010" s="66" t="s">
        <v>2493</v>
      </c>
      <c r="D1010" s="66" t="s">
        <v>936</v>
      </c>
      <c r="E1010" s="67">
        <v>45195</v>
      </c>
      <c r="F1010" s="67">
        <v>45195.535613425927</v>
      </c>
      <c r="G1010" s="67">
        <v>45195</v>
      </c>
      <c r="H1010" s="67">
        <v>45202</v>
      </c>
      <c r="I1010" s="68"/>
      <c r="J1010" s="68"/>
      <c r="K1010" s="22">
        <v>0</v>
      </c>
      <c r="L1010" s="50"/>
      <c r="M1010" s="68"/>
      <c r="N1010" s="68"/>
      <c r="O1010" s="66" t="s">
        <v>72</v>
      </c>
      <c r="P1010" s="66" t="s">
        <v>72</v>
      </c>
      <c r="Q1010" s="66" t="s">
        <v>55</v>
      </c>
      <c r="R1010" s="66">
        <v>66</v>
      </c>
      <c r="S1010" s="66" t="s">
        <v>145</v>
      </c>
      <c r="T1010" s="66" t="s">
        <v>145</v>
      </c>
      <c r="U1010" s="66" t="e">
        <v>#NAME?</v>
      </c>
      <c r="V1010" s="68"/>
      <c r="W1010" s="68" t="s">
        <v>4513</v>
      </c>
      <c r="X1010" s="23">
        <v>45195</v>
      </c>
      <c r="Y1010" s="23">
        <v>45202</v>
      </c>
      <c r="Z1010" s="23">
        <v>45195</v>
      </c>
      <c r="AA1010" s="23">
        <v>45195</v>
      </c>
      <c r="AB1010" s="68">
        <v>0</v>
      </c>
      <c r="AC1010" s="68">
        <v>0</v>
      </c>
      <c r="AD1010" s="68">
        <v>0</v>
      </c>
      <c r="AE1010" s="68">
        <v>0</v>
      </c>
      <c r="AF1010" s="66" t="s">
        <v>58</v>
      </c>
      <c r="AG1010" s="66" t="s">
        <v>58</v>
      </c>
      <c r="AH1010" s="68">
        <v>0</v>
      </c>
      <c r="AI1010" s="37">
        <v>-45195</v>
      </c>
      <c r="AJ1010" s="37">
        <v>7</v>
      </c>
      <c r="AK1010" s="37">
        <v>-45202</v>
      </c>
      <c r="AL1010" s="66" t="s">
        <v>15</v>
      </c>
      <c r="AM1010" s="68">
        <v>0</v>
      </c>
      <c r="AN1010" s="68" t="s">
        <v>4513</v>
      </c>
      <c r="AO1010" s="68"/>
      <c r="AP1010" s="66" t="s">
        <v>76</v>
      </c>
      <c r="AQ1010" s="66" t="s">
        <v>76</v>
      </c>
      <c r="AR1010" s="66" t="s">
        <v>60</v>
      </c>
      <c r="AS1010" s="66" t="s">
        <v>55</v>
      </c>
      <c r="AT1010" s="66" t="s">
        <v>937</v>
      </c>
      <c r="AU1010" s="19" t="s">
        <v>132</v>
      </c>
      <c r="AV1010" s="66" t="s">
        <v>679</v>
      </c>
      <c r="AW1010" s="66" t="s">
        <v>3130</v>
      </c>
      <c r="AX1010" s="66" t="s">
        <v>1557</v>
      </c>
      <c r="AY1010" s="66" t="s">
        <v>55</v>
      </c>
      <c r="AZ1010" s="19" t="s">
        <v>3830</v>
      </c>
      <c r="BA1010" s="68">
        <v>0</v>
      </c>
      <c r="BB1010" s="68"/>
      <c r="BC1010" s="68"/>
      <c r="BD1010" s="66" t="s">
        <v>2205</v>
      </c>
      <c r="BE1010" s="66" t="s">
        <v>660</v>
      </c>
      <c r="BF1010" s="66" t="s">
        <v>2204</v>
      </c>
      <c r="BG1010" s="66" t="s">
        <v>55</v>
      </c>
      <c r="BH1010" s="19" t="s">
        <v>4513</v>
      </c>
      <c r="BI1010" s="22" t="s">
        <v>4513</v>
      </c>
      <c r="BJ1010" s="68"/>
      <c r="BK1010" s="68"/>
      <c r="BL1010" s="37" t="s">
        <v>4513</v>
      </c>
      <c r="BM1010" s="32" t="s">
        <v>4513</v>
      </c>
      <c r="BN1010" s="22" t="s">
        <v>4513</v>
      </c>
      <c r="BO1010" s="66" t="s">
        <v>3906</v>
      </c>
      <c r="BP1010" s="54" t="s">
        <v>3919</v>
      </c>
      <c r="BQ1010" s="19" t="s">
        <v>55</v>
      </c>
      <c r="BR1010" s="19" t="s">
        <v>3918</v>
      </c>
      <c r="BS1010" s="68"/>
      <c r="BT1010" s="68"/>
      <c r="BU1010" s="37">
        <v>127</v>
      </c>
      <c r="BV1010" s="66" t="s">
        <v>4694</v>
      </c>
      <c r="BW1010" s="19" t="s">
        <v>3839</v>
      </c>
      <c r="BX1010" s="22"/>
      <c r="BY1010" s="95" t="str">
        <f>IFERROR(
IF(OR(AZ1010="anulado",AZ1010="stand by"),CONCATENATE(AZ1010,": ",AT1010),
IF(OR(YEAR(BA1010)=2022,YEAR(BA1010)=2023),CONCATENATE("Se activó en ",YEAR(BA1010)),
IF(AND(OR(AZ1010="En proceso",AZ1010="facturando"),AND(AV1010="-",BA1010="")),"Por revisar",
IF(BA1010="",IF(AV1010="NUEVAS",CONCATENATE("Estado: ",AZ1010,", ",AV1010),
IF(AX1010=Meses!$A$3,"Por revisar",
IF(AT1010="","Sin registro","En programación Frcst."))),"En programación")))),
"Error")</f>
        <v>En programación</v>
      </c>
      <c r="BZ1010" s="14" t="str">
        <f t="shared" si="45"/>
        <v/>
      </c>
      <c r="CA1010" s="95">
        <f>IF(BY1010="En programación Frcst.",VLOOKUP(AX1010,Meses!$A$1:$H$14,3+HLOOKUP(Cronograma!AV1010,Meses!$D$1:$G$2,2,FALSE),FALSE),
IF(BY1010="En programación",BA1010,""))</f>
        <v>0</v>
      </c>
      <c r="CB1010" s="95" t="str">
        <f t="shared" si="46"/>
        <v>1900/1</v>
      </c>
      <c r="CC1010" s="91">
        <f>IFERROR(
(VLOOKUP(MONTH(CA1010),Meses!$B$3:$C$14,2,FALSE)-DAY(CA1010))/VLOOKUP(MONTH(CA1010),Meses!$B$3:$C$14,2,FALSE)*CD1010,
"")</f>
        <v>66</v>
      </c>
      <c r="CD1010" s="92">
        <f t="shared" si="47"/>
        <v>66</v>
      </c>
    </row>
    <row r="1011" spans="1:82" ht="63" thickBot="1" x14ac:dyDescent="0.6">
      <c r="A1011" s="19" t="s">
        <v>2485</v>
      </c>
      <c r="B1011" s="19" t="s">
        <v>2494</v>
      </c>
      <c r="C1011" s="19" t="s">
        <v>2495</v>
      </c>
      <c r="D1011" s="19" t="s">
        <v>936</v>
      </c>
      <c r="E1011" s="21">
        <v>45195</v>
      </c>
      <c r="F1011" s="21">
        <v>45195.535613425927</v>
      </c>
      <c r="G1011" s="21">
        <v>45195</v>
      </c>
      <c r="H1011" s="21">
        <v>45204</v>
      </c>
      <c r="I1011" s="22"/>
      <c r="J1011" s="22"/>
      <c r="K1011" s="22">
        <v>0</v>
      </c>
      <c r="L1011" s="50"/>
      <c r="M1011" s="22"/>
      <c r="N1011" s="22"/>
      <c r="O1011" s="19" t="s">
        <v>72</v>
      </c>
      <c r="P1011" s="49" t="s">
        <v>673</v>
      </c>
      <c r="Q1011" s="49" t="s">
        <v>55</v>
      </c>
      <c r="R1011" s="49">
        <v>320</v>
      </c>
      <c r="S1011" s="25" t="s">
        <v>145</v>
      </c>
      <c r="T1011" s="25" t="s">
        <v>145</v>
      </c>
      <c r="U1011" s="19" t="e">
        <v>#NAME?</v>
      </c>
      <c r="V1011" s="22"/>
      <c r="W1011" s="22" t="s">
        <v>4513</v>
      </c>
      <c r="X1011" s="23">
        <v>45195</v>
      </c>
      <c r="Y1011" s="23">
        <v>45202</v>
      </c>
      <c r="Z1011" s="23">
        <v>45195</v>
      </c>
      <c r="AA1011" s="23">
        <v>45195</v>
      </c>
      <c r="AB1011" s="22">
        <v>0</v>
      </c>
      <c r="AC1011" s="22">
        <v>0</v>
      </c>
      <c r="AD1011" s="50">
        <v>0</v>
      </c>
      <c r="AE1011" s="22">
        <v>0</v>
      </c>
      <c r="AF1011" s="19" t="s">
        <v>58</v>
      </c>
      <c r="AG1011" s="19" t="s">
        <v>58</v>
      </c>
      <c r="AH1011" s="50">
        <v>0</v>
      </c>
      <c r="AI1011" s="37">
        <v>-45195</v>
      </c>
      <c r="AJ1011" s="37">
        <v>9</v>
      </c>
      <c r="AK1011" s="37">
        <v>-45204</v>
      </c>
      <c r="AL1011" s="19" t="s">
        <v>15</v>
      </c>
      <c r="AM1011" s="22">
        <v>0</v>
      </c>
      <c r="AN1011" s="22" t="s">
        <v>4513</v>
      </c>
      <c r="AO1011" s="22"/>
      <c r="AP1011" s="19" t="s">
        <v>76</v>
      </c>
      <c r="AQ1011" s="19" t="s">
        <v>76</v>
      </c>
      <c r="AR1011" s="19" t="s">
        <v>60</v>
      </c>
      <c r="AS1011" s="19" t="s">
        <v>55</v>
      </c>
      <c r="AT1011" s="19" t="s">
        <v>937</v>
      </c>
      <c r="AU1011" s="19" t="s">
        <v>62</v>
      </c>
      <c r="AV1011" s="19" t="s">
        <v>679</v>
      </c>
      <c r="AW1011" s="19" t="s">
        <v>3130</v>
      </c>
      <c r="AX1011" s="19" t="s">
        <v>1557</v>
      </c>
      <c r="AY1011" s="19" t="s">
        <v>55</v>
      </c>
      <c r="AZ1011" s="19" t="s">
        <v>3830</v>
      </c>
      <c r="BA1011" s="22">
        <v>0</v>
      </c>
      <c r="BB1011" s="22"/>
      <c r="BC1011" s="22"/>
      <c r="BD1011" s="19" t="s">
        <v>2205</v>
      </c>
      <c r="BE1011" s="19" t="s">
        <v>660</v>
      </c>
      <c r="BF1011" s="19" t="s">
        <v>2204</v>
      </c>
      <c r="BG1011" s="19" t="s">
        <v>55</v>
      </c>
      <c r="BH1011" s="19" t="s">
        <v>4513</v>
      </c>
      <c r="BI1011" s="22" t="s">
        <v>4513</v>
      </c>
      <c r="BJ1011" s="22"/>
      <c r="BK1011" s="22"/>
      <c r="BL1011" s="37" t="s">
        <v>4513</v>
      </c>
      <c r="BM1011" s="32" t="s">
        <v>4513</v>
      </c>
      <c r="BN1011" s="57" t="s">
        <v>4513</v>
      </c>
      <c r="BO1011" s="19" t="s">
        <v>3906</v>
      </c>
      <c r="BP1011" s="54" t="s">
        <v>3919</v>
      </c>
      <c r="BQ1011" s="19" t="s">
        <v>55</v>
      </c>
      <c r="BR1011" s="19" t="s">
        <v>3918</v>
      </c>
      <c r="BS1011" s="22"/>
      <c r="BT1011" s="22"/>
      <c r="BU1011" s="37">
        <v>127</v>
      </c>
      <c r="BV1011" s="19" t="s">
        <v>4694</v>
      </c>
      <c r="BW1011" s="19" t="s">
        <v>3839</v>
      </c>
      <c r="BX1011" s="22"/>
      <c r="BY1011" s="95" t="str">
        <f>IFERROR(
IF(OR(AZ1011="anulado",AZ1011="stand by"),CONCATENATE(AZ1011,": ",AT1011),
IF(OR(YEAR(BA1011)=2022,YEAR(BA1011)=2023),CONCATENATE("Se activó en ",YEAR(BA1011)),
IF(AND(OR(AZ1011="En proceso",AZ1011="facturando"),AND(AV1011="-",BA1011="")),"Por revisar",
IF(BA1011="",IF(AV1011="NUEVAS",CONCATENATE("Estado: ",AZ1011,", ",AV1011),
IF(AX1011=Meses!$A$3,"Por revisar",
IF(AT1011="","Sin registro","En programación Frcst."))),"En programación")))),
"Error")</f>
        <v>En programación</v>
      </c>
      <c r="BZ1011" s="14" t="str">
        <f t="shared" si="45"/>
        <v/>
      </c>
      <c r="CA1011" s="95">
        <f>IF(BY1011="En programación Frcst.",VLOOKUP(AX1011,Meses!$A$1:$H$14,3+HLOOKUP(Cronograma!AV1011,Meses!$D$1:$G$2,2,FALSE),FALSE),
IF(BY1011="En programación",BA1011,""))</f>
        <v>0</v>
      </c>
      <c r="CB1011" s="95" t="str">
        <f t="shared" si="46"/>
        <v>1900/1</v>
      </c>
      <c r="CC1011" s="91">
        <f>IFERROR(
(VLOOKUP(MONTH(CA1011),Meses!$B$3:$C$14,2,FALSE)-DAY(CA1011))/VLOOKUP(MONTH(CA1011),Meses!$B$3:$C$14,2,FALSE)*CD1011,
"")</f>
        <v>320</v>
      </c>
      <c r="CD1011" s="92">
        <f t="shared" si="47"/>
        <v>320</v>
      </c>
    </row>
    <row r="1012" spans="1:82" ht="125.4" thickBot="1" x14ac:dyDescent="0.6">
      <c r="A1012" s="25" t="s">
        <v>2485</v>
      </c>
      <c r="B1012" s="25" t="s">
        <v>2496</v>
      </c>
      <c r="C1012" s="25" t="s">
        <v>2497</v>
      </c>
      <c r="D1012" s="25" t="s">
        <v>53</v>
      </c>
      <c r="E1012" s="26">
        <v>45195</v>
      </c>
      <c r="F1012" s="26">
        <v>45195.535613425927</v>
      </c>
      <c r="G1012" s="26">
        <v>45195</v>
      </c>
      <c r="H1012" s="26">
        <v>45203</v>
      </c>
      <c r="I1012" s="22">
        <v>45317</v>
      </c>
      <c r="J1012" s="22">
        <v>45317</v>
      </c>
      <c r="K1012" s="22" t="s">
        <v>4615</v>
      </c>
      <c r="L1012" s="69" t="s">
        <v>4399</v>
      </c>
      <c r="M1012" s="21">
        <v>45304</v>
      </c>
      <c r="N1012" s="21">
        <v>45316</v>
      </c>
      <c r="O1012" s="19" t="s">
        <v>72</v>
      </c>
      <c r="P1012" s="19" t="s">
        <v>72</v>
      </c>
      <c r="Q1012" s="49" t="s">
        <v>55</v>
      </c>
      <c r="R1012" s="49">
        <v>4527</v>
      </c>
      <c r="S1012" s="25" t="s">
        <v>145</v>
      </c>
      <c r="T1012" s="25" t="s">
        <v>145</v>
      </c>
      <c r="U1012" s="19" t="e">
        <v>#NAME?</v>
      </c>
      <c r="V1012" s="22"/>
      <c r="W1012" s="22" t="s">
        <v>4513</v>
      </c>
      <c r="X1012" s="23">
        <v>45195</v>
      </c>
      <c r="Y1012" s="23">
        <v>45202</v>
      </c>
      <c r="Z1012" s="23">
        <v>45195</v>
      </c>
      <c r="AA1012" s="23">
        <v>45195</v>
      </c>
      <c r="AB1012" s="22">
        <v>0</v>
      </c>
      <c r="AC1012" s="22">
        <v>0</v>
      </c>
      <c r="AD1012" s="50">
        <v>0</v>
      </c>
      <c r="AE1012" s="22">
        <v>0</v>
      </c>
      <c r="AF1012" s="19" t="s">
        <v>58</v>
      </c>
      <c r="AG1012" s="19" t="s">
        <v>58</v>
      </c>
      <c r="AH1012" s="50">
        <v>0</v>
      </c>
      <c r="AI1012" s="37">
        <v>122</v>
      </c>
      <c r="AJ1012" s="37">
        <v>8</v>
      </c>
      <c r="AK1012" s="37">
        <v>114</v>
      </c>
      <c r="AL1012" s="19" t="s">
        <v>15</v>
      </c>
      <c r="AM1012" s="22" t="s">
        <v>4616</v>
      </c>
      <c r="AN1012" s="22">
        <v>26</v>
      </c>
      <c r="AO1012" s="22"/>
      <c r="AP1012" s="19" t="s">
        <v>76</v>
      </c>
      <c r="AQ1012" s="19" t="s">
        <v>76</v>
      </c>
      <c r="AR1012" s="19" t="s">
        <v>60</v>
      </c>
      <c r="AS1012" s="19" t="s">
        <v>55</v>
      </c>
      <c r="AT1012" s="19" t="s">
        <v>61</v>
      </c>
      <c r="AU1012" s="19" t="s">
        <v>62</v>
      </c>
      <c r="AV1012" s="19" t="s">
        <v>679</v>
      </c>
      <c r="AW1012" s="19" t="s">
        <v>680</v>
      </c>
      <c r="AX1012" s="19" t="s">
        <v>653</v>
      </c>
      <c r="AY1012" s="19" t="s">
        <v>55</v>
      </c>
      <c r="AZ1012" s="19" t="s">
        <v>3822</v>
      </c>
      <c r="BA1012" s="23">
        <v>45316</v>
      </c>
      <c r="BB1012" s="37">
        <v>1</v>
      </c>
      <c r="BC1012" s="37">
        <v>2024</v>
      </c>
      <c r="BD1012" s="19" t="s">
        <v>653</v>
      </c>
      <c r="BE1012" s="19" t="s">
        <v>679</v>
      </c>
      <c r="BF1012" s="19" t="s">
        <v>680</v>
      </c>
      <c r="BG1012" s="19" t="s">
        <v>55</v>
      </c>
      <c r="BH1012" s="19" t="s">
        <v>4513</v>
      </c>
      <c r="BI1012" s="22" t="s">
        <v>4513</v>
      </c>
      <c r="BJ1012" s="22" t="e">
        <v>#VALUE!</v>
      </c>
      <c r="BK1012" s="22" t="e">
        <v>#VALUE!</v>
      </c>
      <c r="BL1012" s="37" t="s">
        <v>4513</v>
      </c>
      <c r="BM1012" s="32" t="s">
        <v>4513</v>
      </c>
      <c r="BN1012" s="22" t="s">
        <v>4513</v>
      </c>
      <c r="BO1012" s="19" t="s">
        <v>3906</v>
      </c>
      <c r="BP1012" s="54" t="s">
        <v>3919</v>
      </c>
      <c r="BQ1012" s="19" t="s">
        <v>55</v>
      </c>
      <c r="BR1012" s="19" t="s">
        <v>3918</v>
      </c>
      <c r="BS1012" s="22"/>
      <c r="BT1012" s="22"/>
      <c r="BU1012" s="37">
        <v>127</v>
      </c>
      <c r="BV1012" s="19"/>
      <c r="BW1012" s="19" t="s">
        <v>3823</v>
      </c>
      <c r="BX1012" s="22"/>
      <c r="BY1012" s="95" t="str">
        <f>IFERROR(
IF(OR(AZ1012="anulado",AZ1012="stand by"),CONCATENATE(AZ1012,": ",AT1012),
IF(OR(YEAR(BA1012)=2022,YEAR(BA1012)=2023),CONCATENATE("Se activó en ",YEAR(BA1012)),
IF(AND(OR(AZ1012="En proceso",AZ1012="facturando"),AND(AV1012="-",BA1012="")),"Por revisar",
IF(BA1012="",IF(AV1012="NUEVAS",CONCATENATE("Estado: ",AZ1012,", ",AV1012),
IF(AX1012=Meses!$A$3,"Por revisar",
IF(AT1012="","Sin registro","En programación Frcst."))),"En programación")))),
"Error")</f>
        <v>En programación</v>
      </c>
      <c r="BZ1012" s="14" t="str">
        <f t="shared" si="45"/>
        <v/>
      </c>
      <c r="CA1012" s="95">
        <f>IF(BY1012="En programación Frcst.",VLOOKUP(AX1012,Meses!$A$1:$H$14,3+HLOOKUP(Cronograma!AV1012,Meses!$D$1:$G$2,2,FALSE),FALSE),
IF(BY1012="En programación",BA1012,""))</f>
        <v>45316</v>
      </c>
      <c r="CB1012" s="95" t="str">
        <f t="shared" si="46"/>
        <v>2024/1</v>
      </c>
      <c r="CC1012" s="91">
        <f>IFERROR(
(VLOOKUP(MONTH(CA1012),Meses!$B$3:$C$14,2,FALSE)-DAY(CA1012))/VLOOKUP(MONTH(CA1012),Meses!$B$3:$C$14,2,FALSE)*CD1012,
"")</f>
        <v>876.19354838709671</v>
      </c>
      <c r="CD1012" s="92">
        <f t="shared" si="47"/>
        <v>4527</v>
      </c>
    </row>
    <row r="1013" spans="1:82" ht="109.8" thickBot="1" x14ac:dyDescent="0.6">
      <c r="A1013" s="19" t="s">
        <v>2485</v>
      </c>
      <c r="B1013" s="19" t="s">
        <v>2498</v>
      </c>
      <c r="C1013" s="19" t="s">
        <v>2499</v>
      </c>
      <c r="D1013" s="19" t="s">
        <v>53</v>
      </c>
      <c r="E1013" s="21">
        <v>45195</v>
      </c>
      <c r="F1013" s="21">
        <v>45195.535613425927</v>
      </c>
      <c r="G1013" s="21">
        <v>45195</v>
      </c>
      <c r="H1013" s="21">
        <v>45203</v>
      </c>
      <c r="I1013" s="22">
        <v>45317</v>
      </c>
      <c r="J1013" s="22">
        <v>45317</v>
      </c>
      <c r="K1013" s="22" t="s">
        <v>4615</v>
      </c>
      <c r="L1013" s="69" t="s">
        <v>4399</v>
      </c>
      <c r="M1013" s="21">
        <v>45304</v>
      </c>
      <c r="N1013" s="21">
        <v>45316</v>
      </c>
      <c r="O1013" s="19" t="s">
        <v>72</v>
      </c>
      <c r="P1013" s="19" t="s">
        <v>72</v>
      </c>
      <c r="Q1013" s="49" t="s">
        <v>55</v>
      </c>
      <c r="R1013" s="49">
        <v>527</v>
      </c>
      <c r="S1013" s="25" t="s">
        <v>145</v>
      </c>
      <c r="T1013" s="25" t="s">
        <v>145</v>
      </c>
      <c r="U1013" s="19" t="e">
        <v>#NAME?</v>
      </c>
      <c r="V1013" s="22"/>
      <c r="W1013" s="22" t="s">
        <v>4513</v>
      </c>
      <c r="X1013" s="23">
        <v>45195</v>
      </c>
      <c r="Y1013" s="23">
        <v>45202</v>
      </c>
      <c r="Z1013" s="23">
        <v>45195</v>
      </c>
      <c r="AA1013" s="23">
        <v>45195</v>
      </c>
      <c r="AB1013" s="22">
        <v>0</v>
      </c>
      <c r="AC1013" s="22">
        <v>0</v>
      </c>
      <c r="AD1013" s="50">
        <v>0</v>
      </c>
      <c r="AE1013" s="22">
        <v>0</v>
      </c>
      <c r="AF1013" s="19" t="s">
        <v>58</v>
      </c>
      <c r="AG1013" s="19" t="s">
        <v>58</v>
      </c>
      <c r="AH1013" s="50">
        <v>0</v>
      </c>
      <c r="AI1013" s="37">
        <v>122</v>
      </c>
      <c r="AJ1013" s="37">
        <v>8</v>
      </c>
      <c r="AK1013" s="37">
        <v>114</v>
      </c>
      <c r="AL1013" s="19" t="s">
        <v>15</v>
      </c>
      <c r="AM1013" s="22" t="s">
        <v>4616</v>
      </c>
      <c r="AN1013" s="22">
        <v>26</v>
      </c>
      <c r="AO1013" s="22"/>
      <c r="AP1013" s="19" t="s">
        <v>76</v>
      </c>
      <c r="AQ1013" s="19" t="s">
        <v>76</v>
      </c>
      <c r="AR1013" s="19" t="s">
        <v>60</v>
      </c>
      <c r="AS1013" s="19" t="s">
        <v>55</v>
      </c>
      <c r="AT1013" s="19" t="s">
        <v>61</v>
      </c>
      <c r="AU1013" s="19" t="s">
        <v>62</v>
      </c>
      <c r="AV1013" s="19" t="s">
        <v>679</v>
      </c>
      <c r="AW1013" s="19" t="s">
        <v>680</v>
      </c>
      <c r="AX1013" s="19" t="s">
        <v>653</v>
      </c>
      <c r="AY1013" s="19" t="s">
        <v>55</v>
      </c>
      <c r="AZ1013" s="19" t="s">
        <v>3822</v>
      </c>
      <c r="BA1013" s="23">
        <v>45316</v>
      </c>
      <c r="BB1013" s="37">
        <v>1</v>
      </c>
      <c r="BC1013" s="37">
        <v>2024</v>
      </c>
      <c r="BD1013" s="19" t="s">
        <v>1557</v>
      </c>
      <c r="BE1013" s="19" t="s">
        <v>651</v>
      </c>
      <c r="BF1013" s="19" t="s">
        <v>2222</v>
      </c>
      <c r="BG1013" s="19" t="s">
        <v>55</v>
      </c>
      <c r="BH1013" s="19" t="s">
        <v>4513</v>
      </c>
      <c r="BI1013" s="22" t="s">
        <v>4513</v>
      </c>
      <c r="BJ1013" s="22" t="e">
        <v>#VALUE!</v>
      </c>
      <c r="BK1013" s="22" t="e">
        <v>#VALUE!</v>
      </c>
      <c r="BL1013" s="37" t="s">
        <v>4513</v>
      </c>
      <c r="BM1013" s="32" t="s">
        <v>4513</v>
      </c>
      <c r="BN1013" s="57" t="s">
        <v>4513</v>
      </c>
      <c r="BO1013" s="19" t="s">
        <v>3906</v>
      </c>
      <c r="BP1013" s="54" t="s">
        <v>3919</v>
      </c>
      <c r="BQ1013" s="19" t="s">
        <v>55</v>
      </c>
      <c r="BR1013" s="19" t="s">
        <v>3918</v>
      </c>
      <c r="BS1013" s="22"/>
      <c r="BT1013" s="22"/>
      <c r="BU1013" s="37">
        <v>127</v>
      </c>
      <c r="BV1013" s="19"/>
      <c r="BW1013" s="19" t="s">
        <v>3823</v>
      </c>
      <c r="BX1013" s="22"/>
      <c r="BY1013" s="95" t="str">
        <f>IFERROR(
IF(OR(AZ1013="anulado",AZ1013="stand by"),CONCATENATE(AZ1013,": ",AT1013),
IF(OR(YEAR(BA1013)=2022,YEAR(BA1013)=2023),CONCATENATE("Se activó en ",YEAR(BA1013)),
IF(AND(OR(AZ1013="En proceso",AZ1013="facturando"),AND(AV1013="-",BA1013="")),"Por revisar",
IF(BA1013="",IF(AV1013="NUEVAS",CONCATENATE("Estado: ",AZ1013,", ",AV1013),
IF(AX1013=Meses!$A$3,"Por revisar",
IF(AT1013="","Sin registro","En programación Frcst."))),"En programación")))),
"Error")</f>
        <v>En programación</v>
      </c>
      <c r="BZ1013" s="14" t="str">
        <f t="shared" si="45"/>
        <v/>
      </c>
      <c r="CA1013" s="95">
        <f>IF(BY1013="En programación Frcst.",VLOOKUP(AX1013,Meses!$A$1:$H$14,3+HLOOKUP(Cronograma!AV1013,Meses!$D$1:$G$2,2,FALSE),FALSE),
IF(BY1013="En programación",BA1013,""))</f>
        <v>45316</v>
      </c>
      <c r="CB1013" s="95" t="str">
        <f t="shared" si="46"/>
        <v>2024/1</v>
      </c>
      <c r="CC1013" s="91">
        <f>IFERROR(
(VLOOKUP(MONTH(CA1013),Meses!$B$3:$C$14,2,FALSE)-DAY(CA1013))/VLOOKUP(MONTH(CA1013),Meses!$B$3:$C$14,2,FALSE)*CD1013,
"")</f>
        <v>102</v>
      </c>
      <c r="CD1013" s="92">
        <f t="shared" si="47"/>
        <v>527</v>
      </c>
    </row>
    <row r="1014" spans="1:82" ht="109.8" thickBot="1" x14ac:dyDescent="0.6">
      <c r="A1014" s="25" t="s">
        <v>2485</v>
      </c>
      <c r="B1014" s="25" t="s">
        <v>2500</v>
      </c>
      <c r="C1014" s="25" t="s">
        <v>2501</v>
      </c>
      <c r="D1014" s="25" t="s">
        <v>650</v>
      </c>
      <c r="E1014" s="26">
        <v>45195</v>
      </c>
      <c r="F1014" s="26">
        <v>45195.535613425927</v>
      </c>
      <c r="G1014" s="26">
        <v>45195</v>
      </c>
      <c r="H1014" s="26">
        <v>45203</v>
      </c>
      <c r="I1014" s="22"/>
      <c r="J1014" s="22"/>
      <c r="K1014" s="22">
        <v>0</v>
      </c>
      <c r="L1014" s="69" t="s">
        <v>4399</v>
      </c>
      <c r="M1014" s="21">
        <v>45304</v>
      </c>
      <c r="N1014" s="21">
        <v>45316</v>
      </c>
      <c r="O1014" s="19" t="s">
        <v>72</v>
      </c>
      <c r="P1014" s="19" t="s">
        <v>72</v>
      </c>
      <c r="Q1014" s="49" t="s">
        <v>55</v>
      </c>
      <c r="R1014" s="49">
        <v>61578</v>
      </c>
      <c r="S1014" s="25" t="s">
        <v>145</v>
      </c>
      <c r="T1014" s="25" t="s">
        <v>145</v>
      </c>
      <c r="U1014" s="19" t="e">
        <v>#NAME?</v>
      </c>
      <c r="V1014" s="22"/>
      <c r="W1014" s="22" t="s">
        <v>4513</v>
      </c>
      <c r="X1014" s="23">
        <v>45195</v>
      </c>
      <c r="Y1014" s="23">
        <v>45202</v>
      </c>
      <c r="Z1014" s="23">
        <v>45195</v>
      </c>
      <c r="AA1014" s="23">
        <v>45195</v>
      </c>
      <c r="AB1014" s="22">
        <v>0</v>
      </c>
      <c r="AC1014" s="22">
        <v>0</v>
      </c>
      <c r="AD1014" s="50">
        <v>0</v>
      </c>
      <c r="AE1014" s="22">
        <v>0</v>
      </c>
      <c r="AF1014" s="19" t="s">
        <v>58</v>
      </c>
      <c r="AG1014" s="19" t="s">
        <v>58</v>
      </c>
      <c r="AH1014" s="50">
        <v>0</v>
      </c>
      <c r="AI1014" s="37">
        <v>-45195</v>
      </c>
      <c r="AJ1014" s="37">
        <v>8</v>
      </c>
      <c r="AK1014" s="37">
        <v>-45203</v>
      </c>
      <c r="AL1014" s="19" t="s">
        <v>15</v>
      </c>
      <c r="AM1014" s="22">
        <v>0</v>
      </c>
      <c r="AN1014" s="22" t="s">
        <v>4513</v>
      </c>
      <c r="AO1014" s="22"/>
      <c r="AP1014" s="19" t="s">
        <v>76</v>
      </c>
      <c r="AQ1014" s="19" t="s">
        <v>76</v>
      </c>
      <c r="AR1014" s="19" t="s">
        <v>185</v>
      </c>
      <c r="AS1014" s="19" t="s">
        <v>55</v>
      </c>
      <c r="AT1014" s="19" t="s">
        <v>4583</v>
      </c>
      <c r="AU1014" s="19" t="s">
        <v>62</v>
      </c>
      <c r="AV1014" s="19" t="s">
        <v>679</v>
      </c>
      <c r="AW1014" s="19" t="s">
        <v>680</v>
      </c>
      <c r="AX1014" s="19" t="s">
        <v>653</v>
      </c>
      <c r="AY1014" s="19" t="s">
        <v>55</v>
      </c>
      <c r="AZ1014" s="19" t="s">
        <v>3822</v>
      </c>
      <c r="BA1014" s="23">
        <v>45316</v>
      </c>
      <c r="BB1014" s="37">
        <v>1</v>
      </c>
      <c r="BC1014" s="37">
        <v>2024</v>
      </c>
      <c r="BD1014" s="19" t="s">
        <v>1557</v>
      </c>
      <c r="BE1014" s="19" t="s">
        <v>651</v>
      </c>
      <c r="BF1014" s="19" t="s">
        <v>2222</v>
      </c>
      <c r="BG1014" s="19" t="s">
        <v>55</v>
      </c>
      <c r="BH1014" s="19" t="s">
        <v>4513</v>
      </c>
      <c r="BI1014" s="22" t="s">
        <v>4513</v>
      </c>
      <c r="BJ1014" s="22"/>
      <c r="BK1014" s="22"/>
      <c r="BL1014" s="37" t="s">
        <v>4513</v>
      </c>
      <c r="BM1014" s="32" t="s">
        <v>4513</v>
      </c>
      <c r="BN1014" s="57" t="s">
        <v>4513</v>
      </c>
      <c r="BO1014" s="19" t="s">
        <v>3906</v>
      </c>
      <c r="BP1014" s="54" t="s">
        <v>3919</v>
      </c>
      <c r="BQ1014" s="19" t="s">
        <v>55</v>
      </c>
      <c r="BR1014" s="19" t="s">
        <v>3918</v>
      </c>
      <c r="BS1014" s="22"/>
      <c r="BT1014" s="22"/>
      <c r="BU1014" s="37">
        <v>127</v>
      </c>
      <c r="BV1014" s="19" t="s">
        <v>4694</v>
      </c>
      <c r="BW1014" s="19" t="s">
        <v>3839</v>
      </c>
      <c r="BX1014" s="22"/>
      <c r="BY1014" s="95" t="str">
        <f>IFERROR(
IF(OR(AZ1014="anulado",AZ1014="stand by"),CONCATENATE(AZ1014,": ",AT1014),
IF(OR(YEAR(BA1014)=2022,YEAR(BA1014)=2023),CONCATENATE("Se activó en ",YEAR(BA1014)),
IF(AND(OR(AZ1014="En proceso",AZ1014="facturando"),AND(AV1014="-",BA1014="")),"Por revisar",
IF(BA1014="",IF(AV1014="NUEVAS",CONCATENATE("Estado: ",AZ1014,", ",AV1014),
IF(AX1014=Meses!$A$3,"Por revisar",
IF(AT1014="","Sin registro","En programación Frcst."))),"En programación")))),
"Error")</f>
        <v>En programación</v>
      </c>
      <c r="BZ1014" s="14" t="str">
        <f t="shared" si="45"/>
        <v/>
      </c>
      <c r="CA1014" s="95">
        <f>IF(BY1014="En programación Frcst.",VLOOKUP(AX1014,Meses!$A$1:$H$14,3+HLOOKUP(Cronograma!AV1014,Meses!$D$1:$G$2,2,FALSE),FALSE),
IF(BY1014="En programación",BA1014,""))</f>
        <v>45316</v>
      </c>
      <c r="CB1014" s="95" t="str">
        <f t="shared" si="46"/>
        <v>2024/1</v>
      </c>
      <c r="CC1014" s="91">
        <f>IFERROR(
(VLOOKUP(MONTH(CA1014),Meses!$B$3:$C$14,2,FALSE)-DAY(CA1014))/VLOOKUP(MONTH(CA1014),Meses!$B$3:$C$14,2,FALSE)*CD1014,
"")</f>
        <v>11918.322580645161</v>
      </c>
      <c r="CD1014" s="92">
        <f t="shared" si="47"/>
        <v>61578</v>
      </c>
    </row>
    <row r="1015" spans="1:82" ht="109.8" thickBot="1" x14ac:dyDescent="0.6">
      <c r="A1015" s="19" t="s">
        <v>2485</v>
      </c>
      <c r="B1015" s="19" t="s">
        <v>2502</v>
      </c>
      <c r="C1015" s="19" t="s">
        <v>2503</v>
      </c>
      <c r="D1015" s="19" t="s">
        <v>53</v>
      </c>
      <c r="E1015" s="21">
        <v>45195</v>
      </c>
      <c r="F1015" s="21">
        <v>45195.535613425927</v>
      </c>
      <c r="G1015" s="21">
        <v>45195</v>
      </c>
      <c r="H1015" s="21">
        <v>45203</v>
      </c>
      <c r="I1015" s="22">
        <v>45317</v>
      </c>
      <c r="J1015" s="22">
        <v>45317</v>
      </c>
      <c r="K1015" s="22" t="s">
        <v>4615</v>
      </c>
      <c r="L1015" s="69" t="s">
        <v>4399</v>
      </c>
      <c r="M1015" s="21">
        <v>45304</v>
      </c>
      <c r="N1015" s="21">
        <v>45316</v>
      </c>
      <c r="O1015" s="19" t="s">
        <v>72</v>
      </c>
      <c r="P1015" s="19" t="s">
        <v>72</v>
      </c>
      <c r="Q1015" s="49" t="s">
        <v>55</v>
      </c>
      <c r="R1015" s="49">
        <v>3940</v>
      </c>
      <c r="S1015" s="25" t="s">
        <v>145</v>
      </c>
      <c r="T1015" s="25" t="s">
        <v>145</v>
      </c>
      <c r="U1015" s="19" t="e">
        <v>#NAME?</v>
      </c>
      <c r="V1015" s="22"/>
      <c r="W1015" s="22" t="s">
        <v>4513</v>
      </c>
      <c r="X1015" s="23">
        <v>45195</v>
      </c>
      <c r="Y1015" s="23">
        <v>45202</v>
      </c>
      <c r="Z1015" s="23">
        <v>45195</v>
      </c>
      <c r="AA1015" s="23">
        <v>45195</v>
      </c>
      <c r="AB1015" s="22">
        <v>0</v>
      </c>
      <c r="AC1015" s="22">
        <v>0</v>
      </c>
      <c r="AD1015" s="50">
        <v>0</v>
      </c>
      <c r="AE1015" s="22">
        <v>0</v>
      </c>
      <c r="AF1015" s="19" t="s">
        <v>58</v>
      </c>
      <c r="AG1015" s="19" t="s">
        <v>58</v>
      </c>
      <c r="AH1015" s="50">
        <v>0</v>
      </c>
      <c r="AI1015" s="37">
        <v>122</v>
      </c>
      <c r="AJ1015" s="37">
        <v>8</v>
      </c>
      <c r="AK1015" s="37">
        <v>114</v>
      </c>
      <c r="AL1015" s="19" t="s">
        <v>15</v>
      </c>
      <c r="AM1015" s="22" t="s">
        <v>4616</v>
      </c>
      <c r="AN1015" s="22">
        <v>26</v>
      </c>
      <c r="AO1015" s="22"/>
      <c r="AP1015" s="19" t="s">
        <v>76</v>
      </c>
      <c r="AQ1015" s="19" t="s">
        <v>76</v>
      </c>
      <c r="AR1015" s="19" t="s">
        <v>60</v>
      </c>
      <c r="AS1015" s="19" t="s">
        <v>55</v>
      </c>
      <c r="AT1015" s="19" t="s">
        <v>61</v>
      </c>
      <c r="AU1015" s="19" t="s">
        <v>62</v>
      </c>
      <c r="AV1015" s="19" t="s">
        <v>679</v>
      </c>
      <c r="AW1015" s="19" t="s">
        <v>680</v>
      </c>
      <c r="AX1015" s="19" t="s">
        <v>653</v>
      </c>
      <c r="AY1015" s="19" t="s">
        <v>55</v>
      </c>
      <c r="AZ1015" s="19" t="s">
        <v>3822</v>
      </c>
      <c r="BA1015" s="23">
        <v>45316</v>
      </c>
      <c r="BB1015" s="37">
        <v>1</v>
      </c>
      <c r="BC1015" s="37">
        <v>2024</v>
      </c>
      <c r="BD1015" s="19" t="s">
        <v>1557</v>
      </c>
      <c r="BE1015" s="19" t="s">
        <v>651</v>
      </c>
      <c r="BF1015" s="19" t="s">
        <v>2222</v>
      </c>
      <c r="BG1015" s="19" t="s">
        <v>55</v>
      </c>
      <c r="BH1015" s="19" t="s">
        <v>4513</v>
      </c>
      <c r="BI1015" s="22" t="s">
        <v>4513</v>
      </c>
      <c r="BJ1015" s="22" t="e">
        <v>#VALUE!</v>
      </c>
      <c r="BK1015" s="22" t="e">
        <v>#VALUE!</v>
      </c>
      <c r="BL1015" s="37" t="s">
        <v>4513</v>
      </c>
      <c r="BM1015" s="32" t="s">
        <v>4513</v>
      </c>
      <c r="BN1015" s="22" t="s">
        <v>4513</v>
      </c>
      <c r="BO1015" s="19" t="s">
        <v>3906</v>
      </c>
      <c r="BP1015" s="54" t="s">
        <v>3919</v>
      </c>
      <c r="BQ1015" s="19" t="s">
        <v>55</v>
      </c>
      <c r="BR1015" s="19" t="s">
        <v>3918</v>
      </c>
      <c r="BS1015" s="22"/>
      <c r="BT1015" s="22"/>
      <c r="BU1015" s="37">
        <v>127</v>
      </c>
      <c r="BV1015" s="19"/>
      <c r="BW1015" s="19" t="s">
        <v>3823</v>
      </c>
      <c r="BX1015" s="22"/>
      <c r="BY1015" s="95" t="str">
        <f>IFERROR(
IF(OR(AZ1015="anulado",AZ1015="stand by"),CONCATENATE(AZ1015,": ",AT1015),
IF(OR(YEAR(BA1015)=2022,YEAR(BA1015)=2023),CONCATENATE("Se activó en ",YEAR(BA1015)),
IF(AND(OR(AZ1015="En proceso",AZ1015="facturando"),AND(AV1015="-",BA1015="")),"Por revisar",
IF(BA1015="",IF(AV1015="NUEVAS",CONCATENATE("Estado: ",AZ1015,", ",AV1015),
IF(AX1015=Meses!$A$3,"Por revisar",
IF(AT1015="","Sin registro","En programación Frcst."))),"En programación")))),
"Error")</f>
        <v>En programación</v>
      </c>
      <c r="BZ1015" s="14" t="str">
        <f t="shared" si="45"/>
        <v/>
      </c>
      <c r="CA1015" s="95">
        <f>IF(BY1015="En programación Frcst.",VLOOKUP(AX1015,Meses!$A$1:$H$14,3+HLOOKUP(Cronograma!AV1015,Meses!$D$1:$G$2,2,FALSE),FALSE),
IF(BY1015="En programación",BA1015,""))</f>
        <v>45316</v>
      </c>
      <c r="CB1015" s="95" t="str">
        <f t="shared" si="46"/>
        <v>2024/1</v>
      </c>
      <c r="CC1015" s="91">
        <f>IFERROR(
(VLOOKUP(MONTH(CA1015),Meses!$B$3:$C$14,2,FALSE)-DAY(CA1015))/VLOOKUP(MONTH(CA1015),Meses!$B$3:$C$14,2,FALSE)*CD1015,
"")</f>
        <v>762.58064516129025</v>
      </c>
      <c r="CD1015" s="92">
        <f t="shared" si="47"/>
        <v>3940</v>
      </c>
    </row>
    <row r="1016" spans="1:82" ht="109.8" thickBot="1" x14ac:dyDescent="0.6">
      <c r="A1016" s="25" t="s">
        <v>2485</v>
      </c>
      <c r="B1016" s="25" t="s">
        <v>2504</v>
      </c>
      <c r="C1016" s="25" t="s">
        <v>2505</v>
      </c>
      <c r="D1016" s="25" t="s">
        <v>53</v>
      </c>
      <c r="E1016" s="26">
        <v>45195</v>
      </c>
      <c r="F1016" s="26">
        <v>45195.535613425927</v>
      </c>
      <c r="G1016" s="26">
        <v>45195</v>
      </c>
      <c r="H1016" s="26">
        <v>45203</v>
      </c>
      <c r="I1016" s="22">
        <v>45317</v>
      </c>
      <c r="J1016" s="22">
        <v>45317</v>
      </c>
      <c r="K1016" s="22" t="s">
        <v>4615</v>
      </c>
      <c r="L1016" s="69" t="s">
        <v>4399</v>
      </c>
      <c r="M1016" s="21">
        <v>45304</v>
      </c>
      <c r="N1016" s="21">
        <v>45316</v>
      </c>
      <c r="O1016" s="19" t="s">
        <v>72</v>
      </c>
      <c r="P1016" s="19" t="s">
        <v>72</v>
      </c>
      <c r="Q1016" s="49" t="s">
        <v>55</v>
      </c>
      <c r="R1016" s="49">
        <v>3600</v>
      </c>
      <c r="S1016" s="25" t="s">
        <v>145</v>
      </c>
      <c r="T1016" s="25" t="s">
        <v>145</v>
      </c>
      <c r="U1016" s="19" t="e">
        <v>#NAME?</v>
      </c>
      <c r="V1016" s="22"/>
      <c r="W1016" s="22" t="s">
        <v>4513</v>
      </c>
      <c r="X1016" s="23">
        <v>45195</v>
      </c>
      <c r="Y1016" s="23">
        <v>45202</v>
      </c>
      <c r="Z1016" s="23">
        <v>45195</v>
      </c>
      <c r="AA1016" s="23">
        <v>45195</v>
      </c>
      <c r="AB1016" s="22">
        <v>0</v>
      </c>
      <c r="AC1016" s="22">
        <v>0</v>
      </c>
      <c r="AD1016" s="50">
        <v>0</v>
      </c>
      <c r="AE1016" s="22">
        <v>0</v>
      </c>
      <c r="AF1016" s="19" t="s">
        <v>58</v>
      </c>
      <c r="AG1016" s="19" t="s">
        <v>58</v>
      </c>
      <c r="AH1016" s="50">
        <v>0</v>
      </c>
      <c r="AI1016" s="37">
        <v>122</v>
      </c>
      <c r="AJ1016" s="37">
        <v>8</v>
      </c>
      <c r="AK1016" s="37">
        <v>114</v>
      </c>
      <c r="AL1016" s="19" t="s">
        <v>15</v>
      </c>
      <c r="AM1016" s="22" t="s">
        <v>4616</v>
      </c>
      <c r="AN1016" s="22">
        <v>26</v>
      </c>
      <c r="AO1016" s="22"/>
      <c r="AP1016" s="19" t="s">
        <v>76</v>
      </c>
      <c r="AQ1016" s="19" t="s">
        <v>76</v>
      </c>
      <c r="AR1016" s="19" t="s">
        <v>60</v>
      </c>
      <c r="AS1016" s="19" t="s">
        <v>55</v>
      </c>
      <c r="AT1016" s="19" t="s">
        <v>61</v>
      </c>
      <c r="AU1016" s="19" t="s">
        <v>62</v>
      </c>
      <c r="AV1016" s="19" t="s">
        <v>679</v>
      </c>
      <c r="AW1016" s="19" t="s">
        <v>680</v>
      </c>
      <c r="AX1016" s="19" t="s">
        <v>653</v>
      </c>
      <c r="AY1016" s="19" t="s">
        <v>55</v>
      </c>
      <c r="AZ1016" s="19" t="s">
        <v>3822</v>
      </c>
      <c r="BA1016" s="23">
        <v>45316</v>
      </c>
      <c r="BB1016" s="37">
        <v>1</v>
      </c>
      <c r="BC1016" s="37">
        <v>2024</v>
      </c>
      <c r="BD1016" s="19" t="s">
        <v>1557</v>
      </c>
      <c r="BE1016" s="19" t="s">
        <v>651</v>
      </c>
      <c r="BF1016" s="19" t="s">
        <v>2222</v>
      </c>
      <c r="BG1016" s="19" t="s">
        <v>55</v>
      </c>
      <c r="BH1016" s="19" t="s">
        <v>4513</v>
      </c>
      <c r="BI1016" s="22" t="s">
        <v>4513</v>
      </c>
      <c r="BJ1016" s="22" t="e">
        <v>#VALUE!</v>
      </c>
      <c r="BK1016" s="22" t="e">
        <v>#VALUE!</v>
      </c>
      <c r="BL1016" s="37" t="s">
        <v>4513</v>
      </c>
      <c r="BM1016" s="32" t="s">
        <v>4513</v>
      </c>
      <c r="BN1016" s="22" t="s">
        <v>4513</v>
      </c>
      <c r="BO1016" s="19" t="s">
        <v>3906</v>
      </c>
      <c r="BP1016" s="54" t="s">
        <v>3919</v>
      </c>
      <c r="BQ1016" s="19" t="s">
        <v>55</v>
      </c>
      <c r="BR1016" s="19" t="s">
        <v>3918</v>
      </c>
      <c r="BS1016" s="22"/>
      <c r="BT1016" s="22"/>
      <c r="BU1016" s="37">
        <v>127</v>
      </c>
      <c r="BV1016" s="19"/>
      <c r="BW1016" s="19" t="s">
        <v>3823</v>
      </c>
      <c r="BX1016" s="22"/>
      <c r="BY1016" s="95" t="str">
        <f>IFERROR(
IF(OR(AZ1016="anulado",AZ1016="stand by"),CONCATENATE(AZ1016,": ",AT1016),
IF(OR(YEAR(BA1016)=2022,YEAR(BA1016)=2023),CONCATENATE("Se activó en ",YEAR(BA1016)),
IF(AND(OR(AZ1016="En proceso",AZ1016="facturando"),AND(AV1016="-",BA1016="")),"Por revisar",
IF(BA1016="",IF(AV1016="NUEVAS",CONCATENATE("Estado: ",AZ1016,", ",AV1016),
IF(AX1016=Meses!$A$3,"Por revisar",
IF(AT1016="","Sin registro","En programación Frcst."))),"En programación")))),
"Error")</f>
        <v>En programación</v>
      </c>
      <c r="BZ1016" s="14" t="str">
        <f t="shared" si="45"/>
        <v/>
      </c>
      <c r="CA1016" s="95">
        <f>IF(BY1016="En programación Frcst.",VLOOKUP(AX1016,Meses!$A$1:$H$14,3+HLOOKUP(Cronograma!AV1016,Meses!$D$1:$G$2,2,FALSE),FALSE),
IF(BY1016="En programación",BA1016,""))</f>
        <v>45316</v>
      </c>
      <c r="CB1016" s="95" t="str">
        <f t="shared" si="46"/>
        <v>2024/1</v>
      </c>
      <c r="CC1016" s="91">
        <f>IFERROR(
(VLOOKUP(MONTH(CA1016),Meses!$B$3:$C$14,2,FALSE)-DAY(CA1016))/VLOOKUP(MONTH(CA1016),Meses!$B$3:$C$14,2,FALSE)*CD1016,
"")</f>
        <v>696.77419354838707</v>
      </c>
      <c r="CD1016" s="92">
        <f t="shared" si="47"/>
        <v>3600</v>
      </c>
    </row>
    <row r="1017" spans="1:82" ht="109.8" thickBot="1" x14ac:dyDescent="0.6">
      <c r="A1017" s="19" t="s">
        <v>2485</v>
      </c>
      <c r="B1017" s="19" t="s">
        <v>2506</v>
      </c>
      <c r="C1017" s="19" t="s">
        <v>2507</v>
      </c>
      <c r="D1017" s="19" t="s">
        <v>53</v>
      </c>
      <c r="E1017" s="21">
        <v>45195</v>
      </c>
      <c r="F1017" s="21">
        <v>45195.535613425927</v>
      </c>
      <c r="G1017" s="21">
        <v>45195</v>
      </c>
      <c r="H1017" s="21">
        <v>45203</v>
      </c>
      <c r="I1017" s="22">
        <v>45317</v>
      </c>
      <c r="J1017" s="22">
        <v>45317</v>
      </c>
      <c r="K1017" s="22" t="s">
        <v>4615</v>
      </c>
      <c r="L1017" s="69" t="s">
        <v>4399</v>
      </c>
      <c r="M1017" s="21">
        <v>45304</v>
      </c>
      <c r="N1017" s="21">
        <v>45316</v>
      </c>
      <c r="O1017" s="19" t="s">
        <v>72</v>
      </c>
      <c r="P1017" s="19" t="s">
        <v>72</v>
      </c>
      <c r="Q1017" s="49" t="s">
        <v>55</v>
      </c>
      <c r="R1017" s="49">
        <v>360</v>
      </c>
      <c r="S1017" s="25" t="s">
        <v>145</v>
      </c>
      <c r="T1017" s="25" t="s">
        <v>145</v>
      </c>
      <c r="U1017" s="19" t="e">
        <v>#NAME?</v>
      </c>
      <c r="V1017" s="22"/>
      <c r="W1017" s="22" t="s">
        <v>4513</v>
      </c>
      <c r="X1017" s="23">
        <v>45195</v>
      </c>
      <c r="Y1017" s="23">
        <v>45202</v>
      </c>
      <c r="Z1017" s="23">
        <v>45195</v>
      </c>
      <c r="AA1017" s="23">
        <v>45195</v>
      </c>
      <c r="AB1017" s="22">
        <v>0</v>
      </c>
      <c r="AC1017" s="22">
        <v>0</v>
      </c>
      <c r="AD1017" s="50">
        <v>0</v>
      </c>
      <c r="AE1017" s="22">
        <v>0</v>
      </c>
      <c r="AF1017" s="19" t="s">
        <v>58</v>
      </c>
      <c r="AG1017" s="19" t="s">
        <v>58</v>
      </c>
      <c r="AH1017" s="50">
        <v>0</v>
      </c>
      <c r="AI1017" s="37">
        <v>122</v>
      </c>
      <c r="AJ1017" s="37">
        <v>8</v>
      </c>
      <c r="AK1017" s="37">
        <v>114</v>
      </c>
      <c r="AL1017" s="19" t="s">
        <v>15</v>
      </c>
      <c r="AM1017" s="22" t="s">
        <v>4616</v>
      </c>
      <c r="AN1017" s="22">
        <v>26</v>
      </c>
      <c r="AO1017" s="22"/>
      <c r="AP1017" s="19" t="s">
        <v>76</v>
      </c>
      <c r="AQ1017" s="19" t="s">
        <v>76</v>
      </c>
      <c r="AR1017" s="19" t="s">
        <v>60</v>
      </c>
      <c r="AS1017" s="19" t="s">
        <v>55</v>
      </c>
      <c r="AT1017" s="19" t="s">
        <v>61</v>
      </c>
      <c r="AU1017" s="19" t="s">
        <v>62</v>
      </c>
      <c r="AV1017" s="19" t="s">
        <v>679</v>
      </c>
      <c r="AW1017" s="19" t="s">
        <v>680</v>
      </c>
      <c r="AX1017" s="19" t="s">
        <v>653</v>
      </c>
      <c r="AY1017" s="19" t="s">
        <v>55</v>
      </c>
      <c r="AZ1017" s="19" t="s">
        <v>3822</v>
      </c>
      <c r="BA1017" s="23">
        <v>45316</v>
      </c>
      <c r="BB1017" s="37">
        <v>1</v>
      </c>
      <c r="BC1017" s="37">
        <v>2024</v>
      </c>
      <c r="BD1017" s="19" t="s">
        <v>1557</v>
      </c>
      <c r="BE1017" s="19" t="s">
        <v>651</v>
      </c>
      <c r="BF1017" s="19" t="s">
        <v>2222</v>
      </c>
      <c r="BG1017" s="19" t="s">
        <v>55</v>
      </c>
      <c r="BH1017" s="19" t="s">
        <v>4513</v>
      </c>
      <c r="BI1017" s="22" t="s">
        <v>4513</v>
      </c>
      <c r="BJ1017" s="22" t="e">
        <v>#VALUE!</v>
      </c>
      <c r="BK1017" s="22" t="e">
        <v>#VALUE!</v>
      </c>
      <c r="BL1017" s="37" t="s">
        <v>4513</v>
      </c>
      <c r="BM1017" s="32" t="s">
        <v>4513</v>
      </c>
      <c r="BN1017" s="22" t="s">
        <v>4513</v>
      </c>
      <c r="BO1017" s="19" t="s">
        <v>3906</v>
      </c>
      <c r="BP1017" s="54" t="s">
        <v>3919</v>
      </c>
      <c r="BQ1017" s="19" t="s">
        <v>55</v>
      </c>
      <c r="BR1017" s="19" t="s">
        <v>3918</v>
      </c>
      <c r="BS1017" s="22"/>
      <c r="BT1017" s="22"/>
      <c r="BU1017" s="37">
        <v>127</v>
      </c>
      <c r="BV1017" s="19"/>
      <c r="BW1017" s="19" t="s">
        <v>3823</v>
      </c>
      <c r="BX1017" s="22"/>
      <c r="BY1017" s="95" t="str">
        <f>IFERROR(
IF(OR(AZ1017="anulado",AZ1017="stand by"),CONCATENATE(AZ1017,": ",AT1017),
IF(OR(YEAR(BA1017)=2022,YEAR(BA1017)=2023),CONCATENATE("Se activó en ",YEAR(BA1017)),
IF(AND(OR(AZ1017="En proceso",AZ1017="facturando"),AND(AV1017="-",BA1017="")),"Por revisar",
IF(BA1017="",IF(AV1017="NUEVAS",CONCATENATE("Estado: ",AZ1017,", ",AV1017),
IF(AX1017=Meses!$A$3,"Por revisar",
IF(AT1017="","Sin registro","En programación Frcst."))),"En programación")))),
"Error")</f>
        <v>En programación</v>
      </c>
      <c r="BZ1017" s="14" t="str">
        <f t="shared" si="45"/>
        <v/>
      </c>
      <c r="CA1017" s="95">
        <f>IF(BY1017="En programación Frcst.",VLOOKUP(AX1017,Meses!$A$1:$H$14,3+HLOOKUP(Cronograma!AV1017,Meses!$D$1:$G$2,2,FALSE),FALSE),
IF(BY1017="En programación",BA1017,""))</f>
        <v>45316</v>
      </c>
      <c r="CB1017" s="95" t="str">
        <f t="shared" si="46"/>
        <v>2024/1</v>
      </c>
      <c r="CC1017" s="91">
        <f>IFERROR(
(VLOOKUP(MONTH(CA1017),Meses!$B$3:$C$14,2,FALSE)-DAY(CA1017))/VLOOKUP(MONTH(CA1017),Meses!$B$3:$C$14,2,FALSE)*CD1017,
"")</f>
        <v>69.677419354838705</v>
      </c>
      <c r="CD1017" s="92">
        <f t="shared" si="47"/>
        <v>360</v>
      </c>
    </row>
    <row r="1018" spans="1:82" ht="109.8" thickBot="1" x14ac:dyDescent="0.6">
      <c r="A1018" s="25" t="s">
        <v>2485</v>
      </c>
      <c r="B1018" s="25" t="s">
        <v>2508</v>
      </c>
      <c r="C1018" s="25" t="s">
        <v>2509</v>
      </c>
      <c r="D1018" s="25" t="s">
        <v>936</v>
      </c>
      <c r="E1018" s="26">
        <v>45195</v>
      </c>
      <c r="F1018" s="26">
        <v>45195.535613425927</v>
      </c>
      <c r="G1018" s="26">
        <v>45195</v>
      </c>
      <c r="H1018" s="26">
        <v>45203</v>
      </c>
      <c r="I1018" s="22"/>
      <c r="J1018" s="22"/>
      <c r="K1018" s="22">
        <v>0</v>
      </c>
      <c r="L1018" s="50"/>
      <c r="M1018" s="22"/>
      <c r="N1018" s="22"/>
      <c r="O1018" s="19" t="s">
        <v>72</v>
      </c>
      <c r="P1018" s="19" t="s">
        <v>72</v>
      </c>
      <c r="Q1018" s="49" t="s">
        <v>55</v>
      </c>
      <c r="R1018" s="49">
        <v>960</v>
      </c>
      <c r="S1018" s="25" t="s">
        <v>145</v>
      </c>
      <c r="T1018" s="25" t="s">
        <v>145</v>
      </c>
      <c r="U1018" s="19" t="e">
        <v>#NAME?</v>
      </c>
      <c r="V1018" s="22"/>
      <c r="W1018" s="22" t="s">
        <v>4513</v>
      </c>
      <c r="X1018" s="23">
        <v>45195</v>
      </c>
      <c r="Y1018" s="23">
        <v>45202</v>
      </c>
      <c r="Z1018" s="23">
        <v>45195</v>
      </c>
      <c r="AA1018" s="23">
        <v>45195</v>
      </c>
      <c r="AB1018" s="22">
        <v>0</v>
      </c>
      <c r="AC1018" s="22">
        <v>0</v>
      </c>
      <c r="AD1018" s="50">
        <v>0</v>
      </c>
      <c r="AE1018" s="22">
        <v>0</v>
      </c>
      <c r="AF1018" s="19" t="s">
        <v>58</v>
      </c>
      <c r="AG1018" s="19" t="s">
        <v>58</v>
      </c>
      <c r="AH1018" s="50">
        <v>0</v>
      </c>
      <c r="AI1018" s="37">
        <v>-45195</v>
      </c>
      <c r="AJ1018" s="37">
        <v>8</v>
      </c>
      <c r="AK1018" s="37">
        <v>-45203</v>
      </c>
      <c r="AL1018" s="19" t="s">
        <v>15</v>
      </c>
      <c r="AM1018" s="22">
        <v>0</v>
      </c>
      <c r="AN1018" s="22" t="s">
        <v>4513</v>
      </c>
      <c r="AO1018" s="22"/>
      <c r="AP1018" s="19" t="s">
        <v>76</v>
      </c>
      <c r="AQ1018" s="19" t="s">
        <v>76</v>
      </c>
      <c r="AR1018" s="19" t="s">
        <v>60</v>
      </c>
      <c r="AS1018" s="19" t="s">
        <v>55</v>
      </c>
      <c r="AT1018" s="19" t="s">
        <v>937</v>
      </c>
      <c r="AU1018" s="19" t="s">
        <v>62</v>
      </c>
      <c r="AV1018" s="19" t="s">
        <v>679</v>
      </c>
      <c r="AW1018" s="19" t="s">
        <v>3130</v>
      </c>
      <c r="AX1018" s="19" t="s">
        <v>1557</v>
      </c>
      <c r="AY1018" s="19" t="s">
        <v>55</v>
      </c>
      <c r="AZ1018" s="19" t="s">
        <v>3830</v>
      </c>
      <c r="BA1018" s="22">
        <v>0</v>
      </c>
      <c r="BB1018" s="22"/>
      <c r="BC1018" s="22"/>
      <c r="BD1018" s="19" t="s">
        <v>2205</v>
      </c>
      <c r="BE1018" s="19" t="s">
        <v>660</v>
      </c>
      <c r="BF1018" s="19" t="s">
        <v>2204</v>
      </c>
      <c r="BG1018" s="19" t="s">
        <v>55</v>
      </c>
      <c r="BH1018" s="19" t="s">
        <v>4513</v>
      </c>
      <c r="BI1018" s="22" t="s">
        <v>4513</v>
      </c>
      <c r="BJ1018" s="22"/>
      <c r="BK1018" s="22"/>
      <c r="BL1018" s="37" t="s">
        <v>4513</v>
      </c>
      <c r="BM1018" s="32" t="s">
        <v>4513</v>
      </c>
      <c r="BN1018" s="22" t="s">
        <v>4513</v>
      </c>
      <c r="BO1018" s="19" t="s">
        <v>3906</v>
      </c>
      <c r="BP1018" s="54" t="s">
        <v>3919</v>
      </c>
      <c r="BQ1018" s="19" t="s">
        <v>55</v>
      </c>
      <c r="BR1018" s="19" t="s">
        <v>3918</v>
      </c>
      <c r="BS1018" s="22"/>
      <c r="BT1018" s="22"/>
      <c r="BU1018" s="37">
        <v>127</v>
      </c>
      <c r="BV1018" s="19" t="s">
        <v>4694</v>
      </c>
      <c r="BW1018" s="19" t="s">
        <v>3839</v>
      </c>
      <c r="BX1018" s="22"/>
      <c r="BY1018" s="95" t="str">
        <f>IFERROR(
IF(OR(AZ1018="anulado",AZ1018="stand by"),CONCATENATE(AZ1018,": ",AT1018),
IF(OR(YEAR(BA1018)=2022,YEAR(BA1018)=2023),CONCATENATE("Se activó en ",YEAR(BA1018)),
IF(AND(OR(AZ1018="En proceso",AZ1018="facturando"),AND(AV1018="-",BA1018="")),"Por revisar",
IF(BA1018="",IF(AV1018="NUEVAS",CONCATENATE("Estado: ",AZ1018,", ",AV1018),
IF(AX1018=Meses!$A$3,"Por revisar",
IF(AT1018="","Sin registro","En programación Frcst."))),"En programación")))),
"Error")</f>
        <v>En programación</v>
      </c>
      <c r="BZ1018" s="14" t="str">
        <f t="shared" si="45"/>
        <v/>
      </c>
      <c r="CA1018" s="95">
        <f>IF(BY1018="En programación Frcst.",VLOOKUP(AX1018,Meses!$A$1:$H$14,3+HLOOKUP(Cronograma!AV1018,Meses!$D$1:$G$2,2,FALSE),FALSE),
IF(BY1018="En programación",BA1018,""))</f>
        <v>0</v>
      </c>
      <c r="CB1018" s="95" t="str">
        <f t="shared" si="46"/>
        <v>1900/1</v>
      </c>
      <c r="CC1018" s="91">
        <f>IFERROR(
(VLOOKUP(MONTH(CA1018),Meses!$B$3:$C$14,2,FALSE)-DAY(CA1018))/VLOOKUP(MONTH(CA1018),Meses!$B$3:$C$14,2,FALSE)*CD1018,
"")</f>
        <v>960</v>
      </c>
      <c r="CD1018" s="92">
        <f t="shared" si="47"/>
        <v>960</v>
      </c>
    </row>
    <row r="1019" spans="1:82" ht="125.4" thickBot="1" x14ac:dyDescent="0.6">
      <c r="A1019" s="19" t="s">
        <v>2485</v>
      </c>
      <c r="B1019" s="19" t="s">
        <v>2510</v>
      </c>
      <c r="C1019" s="19" t="s">
        <v>2511</v>
      </c>
      <c r="D1019" s="19" t="s">
        <v>53</v>
      </c>
      <c r="E1019" s="21">
        <v>45195</v>
      </c>
      <c r="F1019" s="21">
        <v>45195.535613425927</v>
      </c>
      <c r="G1019" s="21">
        <v>45195</v>
      </c>
      <c r="H1019" s="21">
        <v>45203</v>
      </c>
      <c r="I1019" s="22">
        <v>45317</v>
      </c>
      <c r="J1019" s="22">
        <v>45317</v>
      </c>
      <c r="K1019" s="22" t="s">
        <v>4615</v>
      </c>
      <c r="L1019" s="69" t="s">
        <v>4399</v>
      </c>
      <c r="M1019" s="21">
        <v>45304</v>
      </c>
      <c r="N1019" s="21">
        <v>45316</v>
      </c>
      <c r="O1019" s="19" t="s">
        <v>72</v>
      </c>
      <c r="P1019" s="19" t="s">
        <v>72</v>
      </c>
      <c r="Q1019" s="49" t="s">
        <v>55</v>
      </c>
      <c r="R1019" s="49">
        <v>990</v>
      </c>
      <c r="S1019" s="25" t="s">
        <v>145</v>
      </c>
      <c r="T1019" s="25" t="s">
        <v>145</v>
      </c>
      <c r="U1019" s="19" t="e">
        <v>#NAME?</v>
      </c>
      <c r="V1019" s="22"/>
      <c r="W1019" s="22" t="s">
        <v>4513</v>
      </c>
      <c r="X1019" s="23">
        <v>45195</v>
      </c>
      <c r="Y1019" s="23">
        <v>45202</v>
      </c>
      <c r="Z1019" s="23">
        <v>45195</v>
      </c>
      <c r="AA1019" s="23">
        <v>45195</v>
      </c>
      <c r="AB1019" s="22">
        <v>0</v>
      </c>
      <c r="AC1019" s="22">
        <v>0</v>
      </c>
      <c r="AD1019" s="50">
        <v>0</v>
      </c>
      <c r="AE1019" s="22">
        <v>0</v>
      </c>
      <c r="AF1019" s="19" t="s">
        <v>58</v>
      </c>
      <c r="AG1019" s="19" t="s">
        <v>58</v>
      </c>
      <c r="AH1019" s="50">
        <v>0</v>
      </c>
      <c r="AI1019" s="37">
        <v>122</v>
      </c>
      <c r="AJ1019" s="37">
        <v>8</v>
      </c>
      <c r="AK1019" s="37">
        <v>114</v>
      </c>
      <c r="AL1019" s="19" t="s">
        <v>15</v>
      </c>
      <c r="AM1019" s="22" t="s">
        <v>4616</v>
      </c>
      <c r="AN1019" s="22">
        <v>26</v>
      </c>
      <c r="AO1019" s="22"/>
      <c r="AP1019" s="19" t="s">
        <v>76</v>
      </c>
      <c r="AQ1019" s="19" t="s">
        <v>76</v>
      </c>
      <c r="AR1019" s="19" t="s">
        <v>60</v>
      </c>
      <c r="AS1019" s="19" t="s">
        <v>55</v>
      </c>
      <c r="AT1019" s="19" t="s">
        <v>61</v>
      </c>
      <c r="AU1019" s="19" t="s">
        <v>62</v>
      </c>
      <c r="AV1019" s="19" t="s">
        <v>679</v>
      </c>
      <c r="AW1019" s="19" t="s">
        <v>680</v>
      </c>
      <c r="AX1019" s="19" t="s">
        <v>653</v>
      </c>
      <c r="AY1019" s="19" t="s">
        <v>55</v>
      </c>
      <c r="AZ1019" s="19" t="s">
        <v>3822</v>
      </c>
      <c r="BA1019" s="23">
        <v>45316</v>
      </c>
      <c r="BB1019" s="37">
        <v>1</v>
      </c>
      <c r="BC1019" s="37">
        <v>2024</v>
      </c>
      <c r="BD1019" s="19" t="s">
        <v>1557</v>
      </c>
      <c r="BE1019" s="19" t="s">
        <v>651</v>
      </c>
      <c r="BF1019" s="19" t="s">
        <v>2222</v>
      </c>
      <c r="BG1019" s="19" t="s">
        <v>55</v>
      </c>
      <c r="BH1019" s="19" t="s">
        <v>4513</v>
      </c>
      <c r="BI1019" s="22" t="s">
        <v>4513</v>
      </c>
      <c r="BJ1019" s="22" t="e">
        <v>#VALUE!</v>
      </c>
      <c r="BK1019" s="22" t="e">
        <v>#VALUE!</v>
      </c>
      <c r="BL1019" s="37" t="s">
        <v>4513</v>
      </c>
      <c r="BM1019" s="32" t="s">
        <v>4513</v>
      </c>
      <c r="BN1019" s="57" t="s">
        <v>4513</v>
      </c>
      <c r="BO1019" s="19" t="s">
        <v>3906</v>
      </c>
      <c r="BP1019" s="54" t="s">
        <v>3919</v>
      </c>
      <c r="BQ1019" s="19" t="s">
        <v>55</v>
      </c>
      <c r="BR1019" s="19" t="s">
        <v>3918</v>
      </c>
      <c r="BS1019" s="22"/>
      <c r="BT1019" s="22"/>
      <c r="BU1019" s="37">
        <v>127</v>
      </c>
      <c r="BV1019" s="19"/>
      <c r="BW1019" s="19" t="s">
        <v>3823</v>
      </c>
      <c r="BX1019" s="22"/>
      <c r="BY1019" s="95" t="str">
        <f>IFERROR(
IF(OR(AZ1019="anulado",AZ1019="stand by"),CONCATENATE(AZ1019,": ",AT1019),
IF(OR(YEAR(BA1019)=2022,YEAR(BA1019)=2023),CONCATENATE("Se activó en ",YEAR(BA1019)),
IF(AND(OR(AZ1019="En proceso",AZ1019="facturando"),AND(AV1019="-",BA1019="")),"Por revisar",
IF(BA1019="",IF(AV1019="NUEVAS",CONCATENATE("Estado: ",AZ1019,", ",AV1019),
IF(AX1019=Meses!$A$3,"Por revisar",
IF(AT1019="","Sin registro","En programación Frcst."))),"En programación")))),
"Error")</f>
        <v>En programación</v>
      </c>
      <c r="BZ1019" s="14" t="str">
        <f t="shared" si="45"/>
        <v/>
      </c>
      <c r="CA1019" s="95">
        <f>IF(BY1019="En programación Frcst.",VLOOKUP(AX1019,Meses!$A$1:$H$14,3+HLOOKUP(Cronograma!AV1019,Meses!$D$1:$G$2,2,FALSE),FALSE),
IF(BY1019="En programación",BA1019,""))</f>
        <v>45316</v>
      </c>
      <c r="CB1019" s="95" t="str">
        <f t="shared" si="46"/>
        <v>2024/1</v>
      </c>
      <c r="CC1019" s="91">
        <f>IFERROR(
(VLOOKUP(MONTH(CA1019),Meses!$B$3:$C$14,2,FALSE)-DAY(CA1019))/VLOOKUP(MONTH(CA1019),Meses!$B$3:$C$14,2,FALSE)*CD1019,
"")</f>
        <v>191.61290322580643</v>
      </c>
      <c r="CD1019" s="92">
        <f t="shared" si="47"/>
        <v>990</v>
      </c>
    </row>
    <row r="1020" spans="1:82" ht="125.4" thickBot="1" x14ac:dyDescent="0.6">
      <c r="A1020" s="25" t="s">
        <v>2485</v>
      </c>
      <c r="B1020" s="25" t="s">
        <v>2512</v>
      </c>
      <c r="C1020" s="25" t="s">
        <v>2513</v>
      </c>
      <c r="D1020" s="25" t="s">
        <v>936</v>
      </c>
      <c r="E1020" s="26">
        <v>45195</v>
      </c>
      <c r="F1020" s="26">
        <v>45195.535613425927</v>
      </c>
      <c r="G1020" s="26">
        <v>45195</v>
      </c>
      <c r="H1020" s="26">
        <v>45203</v>
      </c>
      <c r="I1020" s="22"/>
      <c r="J1020" s="22"/>
      <c r="K1020" s="22">
        <v>0</v>
      </c>
      <c r="L1020" s="50"/>
      <c r="M1020" s="22"/>
      <c r="N1020" s="22"/>
      <c r="O1020" s="19" t="s">
        <v>72</v>
      </c>
      <c r="P1020" s="19" t="s">
        <v>72</v>
      </c>
      <c r="Q1020" s="49" t="s">
        <v>55</v>
      </c>
      <c r="R1020" s="49">
        <v>4380</v>
      </c>
      <c r="S1020" s="25" t="s">
        <v>145</v>
      </c>
      <c r="T1020" s="25" t="s">
        <v>145</v>
      </c>
      <c r="U1020" s="19" t="e">
        <v>#NAME?</v>
      </c>
      <c r="V1020" s="22"/>
      <c r="W1020" s="22" t="s">
        <v>4513</v>
      </c>
      <c r="X1020" s="23">
        <v>45195</v>
      </c>
      <c r="Y1020" s="23">
        <v>45202</v>
      </c>
      <c r="Z1020" s="23">
        <v>45195</v>
      </c>
      <c r="AA1020" s="23">
        <v>45195</v>
      </c>
      <c r="AB1020" s="22">
        <v>0</v>
      </c>
      <c r="AC1020" s="22">
        <v>0</v>
      </c>
      <c r="AD1020" s="50">
        <v>0</v>
      </c>
      <c r="AE1020" s="22">
        <v>0</v>
      </c>
      <c r="AF1020" s="19" t="s">
        <v>58</v>
      </c>
      <c r="AG1020" s="19" t="s">
        <v>58</v>
      </c>
      <c r="AH1020" s="50">
        <v>0</v>
      </c>
      <c r="AI1020" s="37">
        <v>-45195</v>
      </c>
      <c r="AJ1020" s="37">
        <v>8</v>
      </c>
      <c r="AK1020" s="37">
        <v>-45203</v>
      </c>
      <c r="AL1020" s="19" t="s">
        <v>15</v>
      </c>
      <c r="AM1020" s="22">
        <v>0</v>
      </c>
      <c r="AN1020" s="22" t="s">
        <v>4513</v>
      </c>
      <c r="AO1020" s="22"/>
      <c r="AP1020" s="19" t="s">
        <v>76</v>
      </c>
      <c r="AQ1020" s="19" t="s">
        <v>76</v>
      </c>
      <c r="AR1020" s="19" t="s">
        <v>60</v>
      </c>
      <c r="AS1020" s="19" t="s">
        <v>55</v>
      </c>
      <c r="AT1020" s="19" t="s">
        <v>937</v>
      </c>
      <c r="AU1020" s="19" t="s">
        <v>62</v>
      </c>
      <c r="AV1020" s="19" t="s">
        <v>679</v>
      </c>
      <c r="AW1020" s="19" t="s">
        <v>3130</v>
      </c>
      <c r="AX1020" s="19" t="s">
        <v>1557</v>
      </c>
      <c r="AY1020" s="19" t="s">
        <v>55</v>
      </c>
      <c r="AZ1020" s="19" t="s">
        <v>3830</v>
      </c>
      <c r="BA1020" s="22">
        <v>0</v>
      </c>
      <c r="BB1020" s="22"/>
      <c r="BC1020" s="22"/>
      <c r="BD1020" s="19" t="s">
        <v>2205</v>
      </c>
      <c r="BE1020" s="19" t="s">
        <v>660</v>
      </c>
      <c r="BF1020" s="19" t="s">
        <v>2204</v>
      </c>
      <c r="BG1020" s="19" t="s">
        <v>55</v>
      </c>
      <c r="BH1020" s="19" t="s">
        <v>4513</v>
      </c>
      <c r="BI1020" s="22" t="s">
        <v>4513</v>
      </c>
      <c r="BJ1020" s="22"/>
      <c r="BK1020" s="22"/>
      <c r="BL1020" s="37" t="s">
        <v>4513</v>
      </c>
      <c r="BM1020" s="32" t="s">
        <v>4513</v>
      </c>
      <c r="BN1020" s="57" t="s">
        <v>4513</v>
      </c>
      <c r="BO1020" s="19" t="s">
        <v>3906</v>
      </c>
      <c r="BP1020" s="54" t="s">
        <v>3919</v>
      </c>
      <c r="BQ1020" s="19" t="s">
        <v>55</v>
      </c>
      <c r="BR1020" s="19" t="s">
        <v>3918</v>
      </c>
      <c r="BS1020" s="22"/>
      <c r="BT1020" s="22"/>
      <c r="BU1020" s="37">
        <v>127</v>
      </c>
      <c r="BV1020" s="19" t="s">
        <v>4694</v>
      </c>
      <c r="BW1020" s="19" t="s">
        <v>3839</v>
      </c>
      <c r="BX1020" s="22"/>
      <c r="BY1020" s="95" t="str">
        <f>IFERROR(
IF(OR(AZ1020="anulado",AZ1020="stand by"),CONCATENATE(AZ1020,": ",AT1020),
IF(OR(YEAR(BA1020)=2022,YEAR(BA1020)=2023),CONCATENATE("Se activó en ",YEAR(BA1020)),
IF(AND(OR(AZ1020="En proceso",AZ1020="facturando"),AND(AV1020="-",BA1020="")),"Por revisar",
IF(BA1020="",IF(AV1020="NUEVAS",CONCATENATE("Estado: ",AZ1020,", ",AV1020),
IF(AX1020=Meses!$A$3,"Por revisar",
IF(AT1020="","Sin registro","En programación Frcst."))),"En programación")))),
"Error")</f>
        <v>En programación</v>
      </c>
      <c r="BZ1020" s="14" t="str">
        <f t="shared" si="45"/>
        <v/>
      </c>
      <c r="CA1020" s="95">
        <f>IF(BY1020="En programación Frcst.",VLOOKUP(AX1020,Meses!$A$1:$H$14,3+HLOOKUP(Cronograma!AV1020,Meses!$D$1:$G$2,2,FALSE),FALSE),
IF(BY1020="En programación",BA1020,""))</f>
        <v>0</v>
      </c>
      <c r="CB1020" s="95" t="str">
        <f t="shared" si="46"/>
        <v>1900/1</v>
      </c>
      <c r="CC1020" s="91">
        <f>IFERROR(
(VLOOKUP(MONTH(CA1020),Meses!$B$3:$C$14,2,FALSE)-DAY(CA1020))/VLOOKUP(MONTH(CA1020),Meses!$B$3:$C$14,2,FALSE)*CD1020,
"")</f>
        <v>4380</v>
      </c>
      <c r="CD1020" s="92">
        <f t="shared" si="47"/>
        <v>4380</v>
      </c>
    </row>
    <row r="1021" spans="1:82" ht="125.4" thickBot="1" x14ac:dyDescent="0.6">
      <c r="A1021" s="19" t="s">
        <v>2485</v>
      </c>
      <c r="B1021" s="19" t="s">
        <v>2514</v>
      </c>
      <c r="C1021" s="19" t="s">
        <v>2515</v>
      </c>
      <c r="D1021" s="19" t="s">
        <v>936</v>
      </c>
      <c r="E1021" s="21">
        <v>45195</v>
      </c>
      <c r="F1021" s="21">
        <v>45195.535613425927</v>
      </c>
      <c r="G1021" s="21">
        <v>45195</v>
      </c>
      <c r="H1021" s="21">
        <v>45203</v>
      </c>
      <c r="I1021" s="22"/>
      <c r="J1021" s="22"/>
      <c r="K1021" s="22">
        <v>0</v>
      </c>
      <c r="L1021" s="50"/>
      <c r="M1021" s="22"/>
      <c r="N1021" s="22"/>
      <c r="O1021" s="19" t="s">
        <v>72</v>
      </c>
      <c r="P1021" s="19" t="s">
        <v>72</v>
      </c>
      <c r="Q1021" s="49" t="s">
        <v>55</v>
      </c>
      <c r="R1021" s="49">
        <v>5070</v>
      </c>
      <c r="S1021" s="25" t="s">
        <v>145</v>
      </c>
      <c r="T1021" s="25" t="s">
        <v>145</v>
      </c>
      <c r="U1021" s="19" t="e">
        <v>#NAME?</v>
      </c>
      <c r="V1021" s="22"/>
      <c r="W1021" s="22" t="s">
        <v>4513</v>
      </c>
      <c r="X1021" s="23">
        <v>45195</v>
      </c>
      <c r="Y1021" s="23">
        <v>45202</v>
      </c>
      <c r="Z1021" s="23">
        <v>45195</v>
      </c>
      <c r="AA1021" s="23">
        <v>45195</v>
      </c>
      <c r="AB1021" s="22">
        <v>0</v>
      </c>
      <c r="AC1021" s="22">
        <v>0</v>
      </c>
      <c r="AD1021" s="50">
        <v>0</v>
      </c>
      <c r="AE1021" s="22">
        <v>0</v>
      </c>
      <c r="AF1021" s="19" t="s">
        <v>58</v>
      </c>
      <c r="AG1021" s="19" t="s">
        <v>58</v>
      </c>
      <c r="AH1021" s="50">
        <v>0</v>
      </c>
      <c r="AI1021" s="37">
        <v>-45195</v>
      </c>
      <c r="AJ1021" s="37">
        <v>8</v>
      </c>
      <c r="AK1021" s="37">
        <v>-45203</v>
      </c>
      <c r="AL1021" s="19" t="s">
        <v>15</v>
      </c>
      <c r="AM1021" s="22">
        <v>0</v>
      </c>
      <c r="AN1021" s="22" t="s">
        <v>4513</v>
      </c>
      <c r="AO1021" s="22"/>
      <c r="AP1021" s="19" t="s">
        <v>76</v>
      </c>
      <c r="AQ1021" s="19" t="s">
        <v>76</v>
      </c>
      <c r="AR1021" s="19" t="s">
        <v>60</v>
      </c>
      <c r="AS1021" s="19" t="s">
        <v>55</v>
      </c>
      <c r="AT1021" s="19" t="s">
        <v>937</v>
      </c>
      <c r="AU1021" s="19" t="s">
        <v>62</v>
      </c>
      <c r="AV1021" s="19" t="s">
        <v>679</v>
      </c>
      <c r="AW1021" s="19" t="s">
        <v>3130</v>
      </c>
      <c r="AX1021" s="19" t="s">
        <v>1557</v>
      </c>
      <c r="AY1021" s="19" t="s">
        <v>55</v>
      </c>
      <c r="AZ1021" s="19" t="s">
        <v>3830</v>
      </c>
      <c r="BA1021" s="22">
        <v>0</v>
      </c>
      <c r="BB1021" s="22"/>
      <c r="BC1021" s="22"/>
      <c r="BD1021" s="19" t="s">
        <v>2205</v>
      </c>
      <c r="BE1021" s="19" t="s">
        <v>660</v>
      </c>
      <c r="BF1021" s="19" t="s">
        <v>2204</v>
      </c>
      <c r="BG1021" s="19" t="s">
        <v>55</v>
      </c>
      <c r="BH1021" s="19" t="s">
        <v>4513</v>
      </c>
      <c r="BI1021" s="22" t="s">
        <v>4513</v>
      </c>
      <c r="BJ1021" s="22"/>
      <c r="BK1021" s="22"/>
      <c r="BL1021" s="37" t="s">
        <v>4513</v>
      </c>
      <c r="BM1021" s="32" t="s">
        <v>4513</v>
      </c>
      <c r="BN1021" s="22" t="s">
        <v>4513</v>
      </c>
      <c r="BO1021" s="19" t="s">
        <v>3906</v>
      </c>
      <c r="BP1021" s="54" t="s">
        <v>3919</v>
      </c>
      <c r="BQ1021" s="19" t="s">
        <v>55</v>
      </c>
      <c r="BR1021" s="19" t="s">
        <v>3918</v>
      </c>
      <c r="BS1021" s="22"/>
      <c r="BT1021" s="22"/>
      <c r="BU1021" s="37">
        <v>127</v>
      </c>
      <c r="BV1021" s="19" t="s">
        <v>4694</v>
      </c>
      <c r="BW1021" s="19" t="s">
        <v>3839</v>
      </c>
      <c r="BX1021" s="22"/>
      <c r="BY1021" s="95" t="str">
        <f>IFERROR(
IF(OR(AZ1021="anulado",AZ1021="stand by"),CONCATENATE(AZ1021,": ",AT1021),
IF(OR(YEAR(BA1021)=2022,YEAR(BA1021)=2023),CONCATENATE("Se activó en ",YEAR(BA1021)),
IF(AND(OR(AZ1021="En proceso",AZ1021="facturando"),AND(AV1021="-",BA1021="")),"Por revisar",
IF(BA1021="",IF(AV1021="NUEVAS",CONCATENATE("Estado: ",AZ1021,", ",AV1021),
IF(AX1021=Meses!$A$3,"Por revisar",
IF(AT1021="","Sin registro","En programación Frcst."))),"En programación")))),
"Error")</f>
        <v>En programación</v>
      </c>
      <c r="BZ1021" s="14" t="str">
        <f t="shared" si="45"/>
        <v/>
      </c>
      <c r="CA1021" s="95">
        <f>IF(BY1021="En programación Frcst.",VLOOKUP(AX1021,Meses!$A$1:$H$14,3+HLOOKUP(Cronograma!AV1021,Meses!$D$1:$G$2,2,FALSE),FALSE),
IF(BY1021="En programación",BA1021,""))</f>
        <v>0</v>
      </c>
      <c r="CB1021" s="95" t="str">
        <f t="shared" si="46"/>
        <v>1900/1</v>
      </c>
      <c r="CC1021" s="91">
        <f>IFERROR(
(VLOOKUP(MONTH(CA1021),Meses!$B$3:$C$14,2,FALSE)-DAY(CA1021))/VLOOKUP(MONTH(CA1021),Meses!$B$3:$C$14,2,FALSE)*CD1021,
"")</f>
        <v>5070</v>
      </c>
      <c r="CD1021" s="92">
        <f t="shared" si="47"/>
        <v>5070</v>
      </c>
    </row>
    <row r="1022" spans="1:82" ht="109.8" thickBot="1" x14ac:dyDescent="0.6">
      <c r="A1022" s="25" t="s">
        <v>2485</v>
      </c>
      <c r="B1022" s="25" t="s">
        <v>2516</v>
      </c>
      <c r="C1022" s="25" t="s">
        <v>2517</v>
      </c>
      <c r="D1022" s="25" t="s">
        <v>53</v>
      </c>
      <c r="E1022" s="26">
        <v>45195</v>
      </c>
      <c r="F1022" s="26">
        <v>45195.535613425927</v>
      </c>
      <c r="G1022" s="26">
        <v>45195</v>
      </c>
      <c r="H1022" s="26">
        <v>45203</v>
      </c>
      <c r="I1022" s="22">
        <v>45317</v>
      </c>
      <c r="J1022" s="22">
        <v>45317</v>
      </c>
      <c r="K1022" s="22" t="s">
        <v>4615</v>
      </c>
      <c r="L1022" s="69" t="s">
        <v>4399</v>
      </c>
      <c r="M1022" s="21">
        <v>45304</v>
      </c>
      <c r="N1022" s="21">
        <v>45316</v>
      </c>
      <c r="O1022" s="19" t="s">
        <v>72</v>
      </c>
      <c r="P1022" s="19" t="s">
        <v>72</v>
      </c>
      <c r="Q1022" s="49" t="s">
        <v>55</v>
      </c>
      <c r="R1022" s="49">
        <v>826</v>
      </c>
      <c r="S1022" s="25" t="s">
        <v>145</v>
      </c>
      <c r="T1022" s="25" t="s">
        <v>145</v>
      </c>
      <c r="U1022" s="19" t="e">
        <v>#NAME?</v>
      </c>
      <c r="V1022" s="22"/>
      <c r="W1022" s="22" t="s">
        <v>4513</v>
      </c>
      <c r="X1022" s="23">
        <v>45195</v>
      </c>
      <c r="Y1022" s="23">
        <v>45202</v>
      </c>
      <c r="Z1022" s="23">
        <v>45195</v>
      </c>
      <c r="AA1022" s="23">
        <v>45195</v>
      </c>
      <c r="AB1022" s="22">
        <v>0</v>
      </c>
      <c r="AC1022" s="22">
        <v>0</v>
      </c>
      <c r="AD1022" s="50">
        <v>0</v>
      </c>
      <c r="AE1022" s="22">
        <v>0</v>
      </c>
      <c r="AF1022" s="19" t="s">
        <v>58</v>
      </c>
      <c r="AG1022" s="19" t="s">
        <v>58</v>
      </c>
      <c r="AH1022" s="50">
        <v>0</v>
      </c>
      <c r="AI1022" s="37">
        <v>122</v>
      </c>
      <c r="AJ1022" s="37">
        <v>8</v>
      </c>
      <c r="AK1022" s="37">
        <v>114</v>
      </c>
      <c r="AL1022" s="19" t="s">
        <v>15</v>
      </c>
      <c r="AM1022" s="22" t="s">
        <v>4616</v>
      </c>
      <c r="AN1022" s="22">
        <v>26</v>
      </c>
      <c r="AO1022" s="22"/>
      <c r="AP1022" s="19" t="s">
        <v>76</v>
      </c>
      <c r="AQ1022" s="19" t="s">
        <v>76</v>
      </c>
      <c r="AR1022" s="19" t="s">
        <v>60</v>
      </c>
      <c r="AS1022" s="19" t="s">
        <v>55</v>
      </c>
      <c r="AT1022" s="19" t="s">
        <v>61</v>
      </c>
      <c r="AU1022" s="19" t="s">
        <v>62</v>
      </c>
      <c r="AV1022" s="19" t="s">
        <v>679</v>
      </c>
      <c r="AW1022" s="19" t="s">
        <v>680</v>
      </c>
      <c r="AX1022" s="19" t="s">
        <v>653</v>
      </c>
      <c r="AY1022" s="19" t="s">
        <v>55</v>
      </c>
      <c r="AZ1022" s="19" t="s">
        <v>3822</v>
      </c>
      <c r="BA1022" s="23">
        <v>45316</v>
      </c>
      <c r="BB1022" s="37">
        <v>1</v>
      </c>
      <c r="BC1022" s="37">
        <v>2024</v>
      </c>
      <c r="BD1022" s="19" t="s">
        <v>653</v>
      </c>
      <c r="BE1022" s="19" t="s">
        <v>679</v>
      </c>
      <c r="BF1022" s="19" t="s">
        <v>680</v>
      </c>
      <c r="BG1022" s="19" t="s">
        <v>55</v>
      </c>
      <c r="BH1022" s="19" t="s">
        <v>4513</v>
      </c>
      <c r="BI1022" s="22" t="s">
        <v>4513</v>
      </c>
      <c r="BJ1022" s="22" t="e">
        <v>#VALUE!</v>
      </c>
      <c r="BK1022" s="22" t="e">
        <v>#VALUE!</v>
      </c>
      <c r="BL1022" s="37" t="s">
        <v>4513</v>
      </c>
      <c r="BM1022" s="32" t="s">
        <v>4513</v>
      </c>
      <c r="BN1022" s="22" t="s">
        <v>4513</v>
      </c>
      <c r="BO1022" s="19" t="s">
        <v>3906</v>
      </c>
      <c r="BP1022" s="54" t="s">
        <v>3919</v>
      </c>
      <c r="BQ1022" s="19" t="s">
        <v>55</v>
      </c>
      <c r="BR1022" s="19" t="s">
        <v>3918</v>
      </c>
      <c r="BS1022" s="22"/>
      <c r="BT1022" s="22"/>
      <c r="BU1022" s="37">
        <v>127</v>
      </c>
      <c r="BV1022" s="19"/>
      <c r="BW1022" s="19" t="s">
        <v>3823</v>
      </c>
      <c r="BX1022" s="22"/>
      <c r="BY1022" s="95" t="str">
        <f>IFERROR(
IF(OR(AZ1022="anulado",AZ1022="stand by"),CONCATENATE(AZ1022,": ",AT1022),
IF(OR(YEAR(BA1022)=2022,YEAR(BA1022)=2023),CONCATENATE("Se activó en ",YEAR(BA1022)),
IF(AND(OR(AZ1022="En proceso",AZ1022="facturando"),AND(AV1022="-",BA1022="")),"Por revisar",
IF(BA1022="",IF(AV1022="NUEVAS",CONCATENATE("Estado: ",AZ1022,", ",AV1022),
IF(AX1022=Meses!$A$3,"Por revisar",
IF(AT1022="","Sin registro","En programación Frcst."))),"En programación")))),
"Error")</f>
        <v>En programación</v>
      </c>
      <c r="BZ1022" s="14" t="str">
        <f t="shared" si="45"/>
        <v/>
      </c>
      <c r="CA1022" s="95">
        <f>IF(BY1022="En programación Frcst.",VLOOKUP(AX1022,Meses!$A$1:$H$14,3+HLOOKUP(Cronograma!AV1022,Meses!$D$1:$G$2,2,FALSE),FALSE),
IF(BY1022="En programación",BA1022,""))</f>
        <v>45316</v>
      </c>
      <c r="CB1022" s="95" t="str">
        <f t="shared" si="46"/>
        <v>2024/1</v>
      </c>
      <c r="CC1022" s="91">
        <f>IFERROR(
(VLOOKUP(MONTH(CA1022),Meses!$B$3:$C$14,2,FALSE)-DAY(CA1022))/VLOOKUP(MONTH(CA1022),Meses!$B$3:$C$14,2,FALSE)*CD1022,
"")</f>
        <v>159.87096774193549</v>
      </c>
      <c r="CD1022" s="92">
        <f t="shared" si="47"/>
        <v>826</v>
      </c>
    </row>
    <row r="1023" spans="1:82" ht="125.4" thickBot="1" x14ac:dyDescent="0.6">
      <c r="A1023" s="19" t="s">
        <v>2485</v>
      </c>
      <c r="B1023" s="19" t="s">
        <v>2518</v>
      </c>
      <c r="C1023" s="19" t="s">
        <v>2519</v>
      </c>
      <c r="D1023" s="19" t="s">
        <v>53</v>
      </c>
      <c r="E1023" s="21">
        <v>45195</v>
      </c>
      <c r="F1023" s="21">
        <v>45195.535613425927</v>
      </c>
      <c r="G1023" s="21">
        <v>45195</v>
      </c>
      <c r="H1023" s="21">
        <v>45203</v>
      </c>
      <c r="I1023" s="22">
        <v>45317</v>
      </c>
      <c r="J1023" s="22">
        <v>45317</v>
      </c>
      <c r="K1023" s="22" t="s">
        <v>4615</v>
      </c>
      <c r="L1023" s="69" t="s">
        <v>4399</v>
      </c>
      <c r="M1023" s="21">
        <v>45304</v>
      </c>
      <c r="N1023" s="21">
        <v>45316</v>
      </c>
      <c r="O1023" s="19" t="s">
        <v>72</v>
      </c>
      <c r="P1023" s="19" t="s">
        <v>72</v>
      </c>
      <c r="Q1023" s="49" t="s">
        <v>55</v>
      </c>
      <c r="R1023" s="49">
        <v>23200</v>
      </c>
      <c r="S1023" s="25" t="s">
        <v>145</v>
      </c>
      <c r="T1023" s="25" t="s">
        <v>145</v>
      </c>
      <c r="U1023" s="19" t="e">
        <v>#NAME?</v>
      </c>
      <c r="V1023" s="22"/>
      <c r="W1023" s="22" t="s">
        <v>4513</v>
      </c>
      <c r="X1023" s="23">
        <v>45195</v>
      </c>
      <c r="Y1023" s="23">
        <v>45202</v>
      </c>
      <c r="Z1023" s="23">
        <v>45195</v>
      </c>
      <c r="AA1023" s="23">
        <v>45195</v>
      </c>
      <c r="AB1023" s="22">
        <v>0</v>
      </c>
      <c r="AC1023" s="22">
        <v>0</v>
      </c>
      <c r="AD1023" s="50">
        <v>0</v>
      </c>
      <c r="AE1023" s="22">
        <v>0</v>
      </c>
      <c r="AF1023" s="19" t="s">
        <v>58</v>
      </c>
      <c r="AG1023" s="19" t="s">
        <v>58</v>
      </c>
      <c r="AH1023" s="50">
        <v>0</v>
      </c>
      <c r="AI1023" s="37">
        <v>122</v>
      </c>
      <c r="AJ1023" s="37">
        <v>8</v>
      </c>
      <c r="AK1023" s="37">
        <v>114</v>
      </c>
      <c r="AL1023" s="19" t="s">
        <v>15</v>
      </c>
      <c r="AM1023" s="22" t="s">
        <v>4616</v>
      </c>
      <c r="AN1023" s="22">
        <v>26</v>
      </c>
      <c r="AO1023" s="22"/>
      <c r="AP1023" s="19" t="s">
        <v>76</v>
      </c>
      <c r="AQ1023" s="19" t="s">
        <v>76</v>
      </c>
      <c r="AR1023" s="19" t="s">
        <v>237</v>
      </c>
      <c r="AS1023" s="19" t="s">
        <v>55</v>
      </c>
      <c r="AT1023" s="19" t="s">
        <v>61</v>
      </c>
      <c r="AU1023" s="19" t="s">
        <v>62</v>
      </c>
      <c r="AV1023" s="19" t="s">
        <v>679</v>
      </c>
      <c r="AW1023" s="19" t="s">
        <v>680</v>
      </c>
      <c r="AX1023" s="19" t="s">
        <v>653</v>
      </c>
      <c r="AY1023" s="19" t="s">
        <v>55</v>
      </c>
      <c r="AZ1023" s="19" t="s">
        <v>3822</v>
      </c>
      <c r="BA1023" s="23">
        <v>45316</v>
      </c>
      <c r="BB1023" s="37">
        <v>1</v>
      </c>
      <c r="BC1023" s="37">
        <v>2024</v>
      </c>
      <c r="BD1023" s="19" t="s">
        <v>1557</v>
      </c>
      <c r="BE1023" s="19" t="s">
        <v>651</v>
      </c>
      <c r="BF1023" s="19" t="s">
        <v>2222</v>
      </c>
      <c r="BG1023" s="19" t="s">
        <v>55</v>
      </c>
      <c r="BH1023" s="19" t="s">
        <v>4513</v>
      </c>
      <c r="BI1023" s="22" t="s">
        <v>4513</v>
      </c>
      <c r="BJ1023" s="22" t="e">
        <v>#VALUE!</v>
      </c>
      <c r="BK1023" s="22" t="e">
        <v>#VALUE!</v>
      </c>
      <c r="BL1023" s="37" t="s">
        <v>4513</v>
      </c>
      <c r="BM1023" s="32" t="s">
        <v>4513</v>
      </c>
      <c r="BN1023" s="22" t="s">
        <v>4513</v>
      </c>
      <c r="BO1023" s="19" t="s">
        <v>3906</v>
      </c>
      <c r="BP1023" s="54" t="s">
        <v>3919</v>
      </c>
      <c r="BQ1023" s="19" t="s">
        <v>55</v>
      </c>
      <c r="BR1023" s="19" t="s">
        <v>3918</v>
      </c>
      <c r="BS1023" s="22"/>
      <c r="BT1023" s="22"/>
      <c r="BU1023" s="37">
        <v>127</v>
      </c>
      <c r="BV1023" s="19"/>
      <c r="BW1023" s="19" t="s">
        <v>3823</v>
      </c>
      <c r="BX1023" s="22"/>
      <c r="BY1023" s="95" t="str">
        <f>IFERROR(
IF(OR(AZ1023="anulado",AZ1023="stand by"),CONCATENATE(AZ1023,": ",AT1023),
IF(OR(YEAR(BA1023)=2022,YEAR(BA1023)=2023),CONCATENATE("Se activó en ",YEAR(BA1023)),
IF(AND(OR(AZ1023="En proceso",AZ1023="facturando"),AND(AV1023="-",BA1023="")),"Por revisar",
IF(BA1023="",IF(AV1023="NUEVAS",CONCATENATE("Estado: ",AZ1023,", ",AV1023),
IF(AX1023=Meses!$A$3,"Por revisar",
IF(AT1023="","Sin registro","En programación Frcst."))),"En programación")))),
"Error")</f>
        <v>En programación</v>
      </c>
      <c r="BZ1023" s="14" t="str">
        <f t="shared" si="45"/>
        <v/>
      </c>
      <c r="CA1023" s="95">
        <f>IF(BY1023="En programación Frcst.",VLOOKUP(AX1023,Meses!$A$1:$H$14,3+HLOOKUP(Cronograma!AV1023,Meses!$D$1:$G$2,2,FALSE),FALSE),
IF(BY1023="En programación",BA1023,""))</f>
        <v>45316</v>
      </c>
      <c r="CB1023" s="95" t="str">
        <f t="shared" si="46"/>
        <v>2024/1</v>
      </c>
      <c r="CC1023" s="91">
        <f>IFERROR(
(VLOOKUP(MONTH(CA1023),Meses!$B$3:$C$14,2,FALSE)-DAY(CA1023))/VLOOKUP(MONTH(CA1023),Meses!$B$3:$C$14,2,FALSE)*CD1023,
"")</f>
        <v>4490.322580645161</v>
      </c>
      <c r="CD1023" s="92">
        <f t="shared" si="47"/>
        <v>23200</v>
      </c>
    </row>
    <row r="1024" spans="1:82" ht="125.4" thickBot="1" x14ac:dyDescent="0.6">
      <c r="A1024" s="25" t="s">
        <v>2485</v>
      </c>
      <c r="B1024" s="25" t="s">
        <v>2520</v>
      </c>
      <c r="C1024" s="25" t="s">
        <v>2521</v>
      </c>
      <c r="D1024" s="25" t="s">
        <v>936</v>
      </c>
      <c r="E1024" s="26">
        <v>45195</v>
      </c>
      <c r="F1024" s="26">
        <v>45195.535613425927</v>
      </c>
      <c r="G1024" s="26">
        <v>45195</v>
      </c>
      <c r="H1024" s="26">
        <v>45203</v>
      </c>
      <c r="I1024" s="22"/>
      <c r="J1024" s="22"/>
      <c r="K1024" s="22">
        <v>0</v>
      </c>
      <c r="L1024" s="50"/>
      <c r="M1024" s="22"/>
      <c r="N1024" s="22"/>
      <c r="O1024" s="19" t="s">
        <v>72</v>
      </c>
      <c r="P1024" s="19" t="s">
        <v>72</v>
      </c>
      <c r="Q1024" s="49" t="s">
        <v>55</v>
      </c>
      <c r="R1024" s="49">
        <v>15480</v>
      </c>
      <c r="S1024" s="25" t="s">
        <v>145</v>
      </c>
      <c r="T1024" s="25" t="s">
        <v>145</v>
      </c>
      <c r="U1024" s="19" t="e">
        <v>#NAME?</v>
      </c>
      <c r="V1024" s="22"/>
      <c r="W1024" s="22" t="s">
        <v>4513</v>
      </c>
      <c r="X1024" s="23">
        <v>45195</v>
      </c>
      <c r="Y1024" s="23">
        <v>45202</v>
      </c>
      <c r="Z1024" s="23">
        <v>45195</v>
      </c>
      <c r="AA1024" s="23">
        <v>45195</v>
      </c>
      <c r="AB1024" s="22">
        <v>0</v>
      </c>
      <c r="AC1024" s="22">
        <v>0</v>
      </c>
      <c r="AD1024" s="50">
        <v>0</v>
      </c>
      <c r="AE1024" s="22">
        <v>0</v>
      </c>
      <c r="AF1024" s="19" t="s">
        <v>58</v>
      </c>
      <c r="AG1024" s="19" t="s">
        <v>58</v>
      </c>
      <c r="AH1024" s="50">
        <v>0</v>
      </c>
      <c r="AI1024" s="37">
        <v>-45195</v>
      </c>
      <c r="AJ1024" s="37">
        <v>8</v>
      </c>
      <c r="AK1024" s="37">
        <v>-45203</v>
      </c>
      <c r="AL1024" s="19" t="s">
        <v>15</v>
      </c>
      <c r="AM1024" s="22">
        <v>0</v>
      </c>
      <c r="AN1024" s="22" t="s">
        <v>4513</v>
      </c>
      <c r="AO1024" s="22"/>
      <c r="AP1024" s="19" t="s">
        <v>76</v>
      </c>
      <c r="AQ1024" s="19" t="s">
        <v>76</v>
      </c>
      <c r="AR1024" s="19" t="s">
        <v>94</v>
      </c>
      <c r="AS1024" s="19" t="s">
        <v>55</v>
      </c>
      <c r="AT1024" s="19" t="s">
        <v>937</v>
      </c>
      <c r="AU1024" s="19" t="s">
        <v>62</v>
      </c>
      <c r="AV1024" s="19" t="s">
        <v>679</v>
      </c>
      <c r="AW1024" s="19" t="s">
        <v>3130</v>
      </c>
      <c r="AX1024" s="19" t="s">
        <v>1557</v>
      </c>
      <c r="AY1024" s="19" t="s">
        <v>55</v>
      </c>
      <c r="AZ1024" s="19" t="s">
        <v>3830</v>
      </c>
      <c r="BA1024" s="22">
        <v>0</v>
      </c>
      <c r="BB1024" s="22"/>
      <c r="BC1024" s="22"/>
      <c r="BD1024" s="19" t="s">
        <v>2205</v>
      </c>
      <c r="BE1024" s="19" t="s">
        <v>660</v>
      </c>
      <c r="BF1024" s="19" t="s">
        <v>2204</v>
      </c>
      <c r="BG1024" s="19" t="s">
        <v>55</v>
      </c>
      <c r="BH1024" s="19" t="s">
        <v>4513</v>
      </c>
      <c r="BI1024" s="22" t="s">
        <v>4513</v>
      </c>
      <c r="BJ1024" s="22"/>
      <c r="BK1024" s="22"/>
      <c r="BL1024" s="37" t="s">
        <v>4513</v>
      </c>
      <c r="BM1024" s="32" t="s">
        <v>4513</v>
      </c>
      <c r="BN1024" s="57" t="s">
        <v>4513</v>
      </c>
      <c r="BO1024" s="19" t="s">
        <v>3906</v>
      </c>
      <c r="BP1024" s="54" t="s">
        <v>3919</v>
      </c>
      <c r="BQ1024" s="19" t="s">
        <v>55</v>
      </c>
      <c r="BR1024" s="19" t="s">
        <v>3918</v>
      </c>
      <c r="BS1024" s="22"/>
      <c r="BT1024" s="22"/>
      <c r="BU1024" s="37">
        <v>127</v>
      </c>
      <c r="BV1024" s="19" t="s">
        <v>4694</v>
      </c>
      <c r="BW1024" s="19" t="s">
        <v>3839</v>
      </c>
      <c r="BX1024" s="22"/>
      <c r="BY1024" s="95" t="str">
        <f>IFERROR(
IF(OR(AZ1024="anulado",AZ1024="stand by"),CONCATENATE(AZ1024,": ",AT1024),
IF(OR(YEAR(BA1024)=2022,YEAR(BA1024)=2023),CONCATENATE("Se activó en ",YEAR(BA1024)),
IF(AND(OR(AZ1024="En proceso",AZ1024="facturando"),AND(AV1024="-",BA1024="")),"Por revisar",
IF(BA1024="",IF(AV1024="NUEVAS",CONCATENATE("Estado: ",AZ1024,", ",AV1024),
IF(AX1024=Meses!$A$3,"Por revisar",
IF(AT1024="","Sin registro","En programación Frcst."))),"En programación")))),
"Error")</f>
        <v>En programación</v>
      </c>
      <c r="BZ1024" s="14" t="str">
        <f t="shared" si="45"/>
        <v/>
      </c>
      <c r="CA1024" s="95">
        <f>IF(BY1024="En programación Frcst.",VLOOKUP(AX1024,Meses!$A$1:$H$14,3+HLOOKUP(Cronograma!AV1024,Meses!$D$1:$G$2,2,FALSE),FALSE),
IF(BY1024="En programación",BA1024,""))</f>
        <v>0</v>
      </c>
      <c r="CB1024" s="95" t="str">
        <f t="shared" si="46"/>
        <v>1900/1</v>
      </c>
      <c r="CC1024" s="91">
        <f>IFERROR(
(VLOOKUP(MONTH(CA1024),Meses!$B$3:$C$14,2,FALSE)-DAY(CA1024))/VLOOKUP(MONTH(CA1024),Meses!$B$3:$C$14,2,FALSE)*CD1024,
"")</f>
        <v>15480</v>
      </c>
      <c r="CD1024" s="92">
        <f t="shared" si="47"/>
        <v>15480</v>
      </c>
    </row>
    <row r="1025" spans="1:82" ht="125.4" thickBot="1" x14ac:dyDescent="0.6">
      <c r="A1025" s="19" t="s">
        <v>2485</v>
      </c>
      <c r="B1025" s="19" t="s">
        <v>2522</v>
      </c>
      <c r="C1025" s="19" t="s">
        <v>2523</v>
      </c>
      <c r="D1025" s="19" t="s">
        <v>53</v>
      </c>
      <c r="E1025" s="21">
        <v>45195</v>
      </c>
      <c r="F1025" s="21">
        <v>45195.535613425927</v>
      </c>
      <c r="G1025" s="21">
        <v>45195</v>
      </c>
      <c r="H1025" s="21">
        <v>45203</v>
      </c>
      <c r="I1025" s="22">
        <v>45317</v>
      </c>
      <c r="J1025" s="22">
        <v>45317</v>
      </c>
      <c r="K1025" s="22" t="s">
        <v>4615</v>
      </c>
      <c r="L1025" s="69" t="s">
        <v>4399</v>
      </c>
      <c r="M1025" s="21">
        <v>45304</v>
      </c>
      <c r="N1025" s="21">
        <v>45316</v>
      </c>
      <c r="O1025" s="19" t="s">
        <v>72</v>
      </c>
      <c r="P1025" s="19" t="s">
        <v>72</v>
      </c>
      <c r="Q1025" s="49" t="s">
        <v>55</v>
      </c>
      <c r="R1025" s="49">
        <v>6820</v>
      </c>
      <c r="S1025" s="25" t="s">
        <v>145</v>
      </c>
      <c r="T1025" s="25" t="s">
        <v>145</v>
      </c>
      <c r="U1025" s="19" t="e">
        <v>#NAME?</v>
      </c>
      <c r="V1025" s="22"/>
      <c r="W1025" s="22" t="s">
        <v>4513</v>
      </c>
      <c r="X1025" s="23">
        <v>45195</v>
      </c>
      <c r="Y1025" s="23">
        <v>45202</v>
      </c>
      <c r="Z1025" s="23">
        <v>45195</v>
      </c>
      <c r="AA1025" s="23">
        <v>45195</v>
      </c>
      <c r="AB1025" s="22">
        <v>0</v>
      </c>
      <c r="AC1025" s="22">
        <v>0</v>
      </c>
      <c r="AD1025" s="50">
        <v>0</v>
      </c>
      <c r="AE1025" s="22">
        <v>0</v>
      </c>
      <c r="AF1025" s="19" t="s">
        <v>58</v>
      </c>
      <c r="AG1025" s="19" t="s">
        <v>58</v>
      </c>
      <c r="AH1025" s="50">
        <v>0</v>
      </c>
      <c r="AI1025" s="37">
        <v>122</v>
      </c>
      <c r="AJ1025" s="37">
        <v>8</v>
      </c>
      <c r="AK1025" s="37">
        <v>114</v>
      </c>
      <c r="AL1025" s="19" t="s">
        <v>15</v>
      </c>
      <c r="AM1025" s="22" t="s">
        <v>4616</v>
      </c>
      <c r="AN1025" s="22">
        <v>26</v>
      </c>
      <c r="AO1025" s="22"/>
      <c r="AP1025" s="19" t="s">
        <v>76</v>
      </c>
      <c r="AQ1025" s="19" t="s">
        <v>76</v>
      </c>
      <c r="AR1025" s="19" t="s">
        <v>60</v>
      </c>
      <c r="AS1025" s="19" t="s">
        <v>55</v>
      </c>
      <c r="AT1025" s="19" t="s">
        <v>61</v>
      </c>
      <c r="AU1025" s="19" t="s">
        <v>62</v>
      </c>
      <c r="AV1025" s="19" t="s">
        <v>679</v>
      </c>
      <c r="AW1025" s="19" t="s">
        <v>680</v>
      </c>
      <c r="AX1025" s="19" t="s">
        <v>653</v>
      </c>
      <c r="AY1025" s="19" t="s">
        <v>55</v>
      </c>
      <c r="AZ1025" s="19" t="s">
        <v>3822</v>
      </c>
      <c r="BA1025" s="23">
        <v>45316</v>
      </c>
      <c r="BB1025" s="37">
        <v>1</v>
      </c>
      <c r="BC1025" s="37">
        <v>2024</v>
      </c>
      <c r="BD1025" s="19" t="s">
        <v>1557</v>
      </c>
      <c r="BE1025" s="19" t="s">
        <v>651</v>
      </c>
      <c r="BF1025" s="19" t="s">
        <v>2222</v>
      </c>
      <c r="BG1025" s="19" t="s">
        <v>55</v>
      </c>
      <c r="BH1025" s="19" t="s">
        <v>4513</v>
      </c>
      <c r="BI1025" s="22" t="s">
        <v>4513</v>
      </c>
      <c r="BJ1025" s="22" t="e">
        <v>#VALUE!</v>
      </c>
      <c r="BK1025" s="22" t="e">
        <v>#VALUE!</v>
      </c>
      <c r="BL1025" s="37" t="s">
        <v>4513</v>
      </c>
      <c r="BM1025" s="32" t="s">
        <v>4513</v>
      </c>
      <c r="BN1025" s="57" t="s">
        <v>4513</v>
      </c>
      <c r="BO1025" s="19" t="s">
        <v>3906</v>
      </c>
      <c r="BP1025" s="54" t="s">
        <v>3919</v>
      </c>
      <c r="BQ1025" s="19" t="s">
        <v>55</v>
      </c>
      <c r="BR1025" s="19" t="s">
        <v>3918</v>
      </c>
      <c r="BS1025" s="22"/>
      <c r="BT1025" s="22"/>
      <c r="BU1025" s="37">
        <v>127</v>
      </c>
      <c r="BV1025" s="19"/>
      <c r="BW1025" s="19" t="s">
        <v>3823</v>
      </c>
      <c r="BX1025" s="22"/>
      <c r="BY1025" s="95" t="str">
        <f>IFERROR(
IF(OR(AZ1025="anulado",AZ1025="stand by"),CONCATENATE(AZ1025,": ",AT1025),
IF(OR(YEAR(BA1025)=2022,YEAR(BA1025)=2023),CONCATENATE("Se activó en ",YEAR(BA1025)),
IF(AND(OR(AZ1025="En proceso",AZ1025="facturando"),AND(AV1025="-",BA1025="")),"Por revisar",
IF(BA1025="",IF(AV1025="NUEVAS",CONCATENATE("Estado: ",AZ1025,", ",AV1025),
IF(AX1025=Meses!$A$3,"Por revisar",
IF(AT1025="","Sin registro","En programación Frcst."))),"En programación")))),
"Error")</f>
        <v>En programación</v>
      </c>
      <c r="BZ1025" s="14" t="str">
        <f t="shared" si="45"/>
        <v/>
      </c>
      <c r="CA1025" s="95">
        <f>IF(BY1025="En programación Frcst.",VLOOKUP(AX1025,Meses!$A$1:$H$14,3+HLOOKUP(Cronograma!AV1025,Meses!$D$1:$G$2,2,FALSE),FALSE),
IF(BY1025="En programación",BA1025,""))</f>
        <v>45316</v>
      </c>
      <c r="CB1025" s="95" t="str">
        <f t="shared" si="46"/>
        <v>2024/1</v>
      </c>
      <c r="CC1025" s="91">
        <f>IFERROR(
(VLOOKUP(MONTH(CA1025),Meses!$B$3:$C$14,2,FALSE)-DAY(CA1025))/VLOOKUP(MONTH(CA1025),Meses!$B$3:$C$14,2,FALSE)*CD1025,
"")</f>
        <v>1320</v>
      </c>
      <c r="CD1025" s="92">
        <f t="shared" si="47"/>
        <v>6820</v>
      </c>
    </row>
    <row r="1026" spans="1:82" ht="109.8" thickBot="1" x14ac:dyDescent="0.6">
      <c r="A1026" s="25" t="s">
        <v>2485</v>
      </c>
      <c r="B1026" s="25" t="s">
        <v>2524</v>
      </c>
      <c r="C1026" s="25" t="s">
        <v>2525</v>
      </c>
      <c r="D1026" s="25" t="s">
        <v>53</v>
      </c>
      <c r="E1026" s="26">
        <v>45195</v>
      </c>
      <c r="F1026" s="26">
        <v>45195.535613425927</v>
      </c>
      <c r="G1026" s="26">
        <v>45195</v>
      </c>
      <c r="H1026" s="26">
        <v>45203</v>
      </c>
      <c r="I1026" s="22">
        <v>45317</v>
      </c>
      <c r="J1026" s="22">
        <v>45317</v>
      </c>
      <c r="K1026" s="22" t="s">
        <v>4615</v>
      </c>
      <c r="L1026" s="69" t="s">
        <v>4399</v>
      </c>
      <c r="M1026" s="21">
        <v>45304</v>
      </c>
      <c r="N1026" s="21">
        <v>45316</v>
      </c>
      <c r="O1026" s="19" t="s">
        <v>72</v>
      </c>
      <c r="P1026" s="19" t="s">
        <v>72</v>
      </c>
      <c r="Q1026" s="49" t="s">
        <v>55</v>
      </c>
      <c r="R1026" s="49">
        <v>273</v>
      </c>
      <c r="S1026" s="25" t="s">
        <v>145</v>
      </c>
      <c r="T1026" s="25" t="s">
        <v>145</v>
      </c>
      <c r="U1026" s="19" t="e">
        <v>#NAME?</v>
      </c>
      <c r="V1026" s="22"/>
      <c r="W1026" s="22" t="s">
        <v>4513</v>
      </c>
      <c r="X1026" s="23">
        <v>45195</v>
      </c>
      <c r="Y1026" s="23">
        <v>45202</v>
      </c>
      <c r="Z1026" s="23">
        <v>45195</v>
      </c>
      <c r="AA1026" s="23">
        <v>45195</v>
      </c>
      <c r="AB1026" s="22">
        <v>0</v>
      </c>
      <c r="AC1026" s="22">
        <v>0</v>
      </c>
      <c r="AD1026" s="50">
        <v>0</v>
      </c>
      <c r="AE1026" s="22">
        <v>0</v>
      </c>
      <c r="AF1026" s="19" t="s">
        <v>58</v>
      </c>
      <c r="AG1026" s="19" t="s">
        <v>58</v>
      </c>
      <c r="AH1026" s="50">
        <v>0</v>
      </c>
      <c r="AI1026" s="37">
        <v>122</v>
      </c>
      <c r="AJ1026" s="37">
        <v>8</v>
      </c>
      <c r="AK1026" s="37">
        <v>114</v>
      </c>
      <c r="AL1026" s="19" t="s">
        <v>15</v>
      </c>
      <c r="AM1026" s="22" t="s">
        <v>4616</v>
      </c>
      <c r="AN1026" s="22">
        <v>26</v>
      </c>
      <c r="AO1026" s="22"/>
      <c r="AP1026" s="19" t="s">
        <v>76</v>
      </c>
      <c r="AQ1026" s="19" t="s">
        <v>76</v>
      </c>
      <c r="AR1026" s="19" t="s">
        <v>60</v>
      </c>
      <c r="AS1026" s="19" t="s">
        <v>55</v>
      </c>
      <c r="AT1026" s="19" t="s">
        <v>61</v>
      </c>
      <c r="AU1026" s="19" t="s">
        <v>62</v>
      </c>
      <c r="AV1026" s="19" t="s">
        <v>679</v>
      </c>
      <c r="AW1026" s="19" t="s">
        <v>680</v>
      </c>
      <c r="AX1026" s="19" t="s">
        <v>653</v>
      </c>
      <c r="AY1026" s="19" t="s">
        <v>55</v>
      </c>
      <c r="AZ1026" s="19" t="s">
        <v>3822</v>
      </c>
      <c r="BA1026" s="23">
        <v>45316</v>
      </c>
      <c r="BB1026" s="37">
        <v>1</v>
      </c>
      <c r="BC1026" s="37">
        <v>2024</v>
      </c>
      <c r="BD1026" s="19" t="s">
        <v>653</v>
      </c>
      <c r="BE1026" s="19" t="s">
        <v>679</v>
      </c>
      <c r="BF1026" s="19" t="s">
        <v>680</v>
      </c>
      <c r="BG1026" s="19" t="s">
        <v>55</v>
      </c>
      <c r="BH1026" s="19" t="s">
        <v>4513</v>
      </c>
      <c r="BI1026" s="22" t="s">
        <v>4513</v>
      </c>
      <c r="BJ1026" s="22" t="e">
        <v>#VALUE!</v>
      </c>
      <c r="BK1026" s="22" t="e">
        <v>#VALUE!</v>
      </c>
      <c r="BL1026" s="37" t="s">
        <v>4513</v>
      </c>
      <c r="BM1026" s="32" t="s">
        <v>4513</v>
      </c>
      <c r="BN1026" s="22" t="s">
        <v>4513</v>
      </c>
      <c r="BO1026" s="19" t="s">
        <v>3906</v>
      </c>
      <c r="BP1026" s="54" t="s">
        <v>3919</v>
      </c>
      <c r="BQ1026" s="19" t="s">
        <v>55</v>
      </c>
      <c r="BR1026" s="19" t="s">
        <v>3918</v>
      </c>
      <c r="BS1026" s="22"/>
      <c r="BT1026" s="22"/>
      <c r="BU1026" s="37">
        <v>127</v>
      </c>
      <c r="BV1026" s="19"/>
      <c r="BW1026" s="19" t="s">
        <v>3823</v>
      </c>
      <c r="BX1026" s="22"/>
      <c r="BY1026" s="95" t="str">
        <f>IFERROR(
IF(OR(AZ1026="anulado",AZ1026="stand by"),CONCATENATE(AZ1026,": ",AT1026),
IF(OR(YEAR(BA1026)=2022,YEAR(BA1026)=2023),CONCATENATE("Se activó en ",YEAR(BA1026)),
IF(AND(OR(AZ1026="En proceso",AZ1026="facturando"),AND(AV1026="-",BA1026="")),"Por revisar",
IF(BA1026="",IF(AV1026="NUEVAS",CONCATENATE("Estado: ",AZ1026,", ",AV1026),
IF(AX1026=Meses!$A$3,"Por revisar",
IF(AT1026="","Sin registro","En programación Frcst."))),"En programación")))),
"Error")</f>
        <v>En programación</v>
      </c>
      <c r="BZ1026" s="14" t="str">
        <f t="shared" si="45"/>
        <v/>
      </c>
      <c r="CA1026" s="95">
        <f>IF(BY1026="En programación Frcst.",VLOOKUP(AX1026,Meses!$A$1:$H$14,3+HLOOKUP(Cronograma!AV1026,Meses!$D$1:$G$2,2,FALSE),FALSE),
IF(BY1026="En programación",BA1026,""))</f>
        <v>45316</v>
      </c>
      <c r="CB1026" s="95" t="str">
        <f t="shared" si="46"/>
        <v>2024/1</v>
      </c>
      <c r="CC1026" s="91">
        <f>IFERROR(
(VLOOKUP(MONTH(CA1026),Meses!$B$3:$C$14,2,FALSE)-DAY(CA1026))/VLOOKUP(MONTH(CA1026),Meses!$B$3:$C$14,2,FALSE)*CD1026,
"")</f>
        <v>52.838709677419352</v>
      </c>
      <c r="CD1026" s="92">
        <f t="shared" si="47"/>
        <v>273</v>
      </c>
    </row>
    <row r="1027" spans="1:82" ht="109.8" thickBot="1" x14ac:dyDescent="0.6">
      <c r="A1027" s="19" t="s">
        <v>2485</v>
      </c>
      <c r="B1027" s="19" t="s">
        <v>2526</v>
      </c>
      <c r="C1027" s="19" t="s">
        <v>2527</v>
      </c>
      <c r="D1027" s="19" t="s">
        <v>53</v>
      </c>
      <c r="E1027" s="21">
        <v>45195</v>
      </c>
      <c r="F1027" s="21">
        <v>45195.535613425927</v>
      </c>
      <c r="G1027" s="21">
        <v>45195</v>
      </c>
      <c r="H1027" s="21">
        <v>45203</v>
      </c>
      <c r="I1027" s="22">
        <v>45317</v>
      </c>
      <c r="J1027" s="22">
        <v>45317</v>
      </c>
      <c r="K1027" s="22" t="s">
        <v>4615</v>
      </c>
      <c r="L1027" s="69" t="s">
        <v>4399</v>
      </c>
      <c r="M1027" s="21">
        <v>45304</v>
      </c>
      <c r="N1027" s="21">
        <v>45316</v>
      </c>
      <c r="O1027" s="19" t="s">
        <v>72</v>
      </c>
      <c r="P1027" s="19" t="s">
        <v>72</v>
      </c>
      <c r="Q1027" s="49" t="s">
        <v>55</v>
      </c>
      <c r="R1027" s="49">
        <v>3495</v>
      </c>
      <c r="S1027" s="25" t="s">
        <v>145</v>
      </c>
      <c r="T1027" s="25" t="s">
        <v>145</v>
      </c>
      <c r="U1027" s="19" t="e">
        <v>#NAME?</v>
      </c>
      <c r="V1027" s="22"/>
      <c r="W1027" s="22" t="s">
        <v>4513</v>
      </c>
      <c r="X1027" s="23">
        <v>45195</v>
      </c>
      <c r="Y1027" s="23">
        <v>45202</v>
      </c>
      <c r="Z1027" s="23">
        <v>45195</v>
      </c>
      <c r="AA1027" s="23">
        <v>45195</v>
      </c>
      <c r="AB1027" s="22">
        <v>0</v>
      </c>
      <c r="AC1027" s="22">
        <v>0</v>
      </c>
      <c r="AD1027" s="50">
        <v>0</v>
      </c>
      <c r="AE1027" s="22">
        <v>0</v>
      </c>
      <c r="AF1027" s="19" t="s">
        <v>58</v>
      </c>
      <c r="AG1027" s="19" t="s">
        <v>58</v>
      </c>
      <c r="AH1027" s="50">
        <v>0</v>
      </c>
      <c r="AI1027" s="37">
        <v>122</v>
      </c>
      <c r="AJ1027" s="37">
        <v>8</v>
      </c>
      <c r="AK1027" s="37">
        <v>114</v>
      </c>
      <c r="AL1027" s="19" t="s">
        <v>15</v>
      </c>
      <c r="AM1027" s="22" t="s">
        <v>4616</v>
      </c>
      <c r="AN1027" s="22">
        <v>26</v>
      </c>
      <c r="AO1027" s="22"/>
      <c r="AP1027" s="19" t="s">
        <v>76</v>
      </c>
      <c r="AQ1027" s="19" t="s">
        <v>76</v>
      </c>
      <c r="AR1027" s="19" t="s">
        <v>60</v>
      </c>
      <c r="AS1027" s="19" t="s">
        <v>55</v>
      </c>
      <c r="AT1027" s="19" t="s">
        <v>61</v>
      </c>
      <c r="AU1027" s="19" t="s">
        <v>62</v>
      </c>
      <c r="AV1027" s="19" t="s">
        <v>679</v>
      </c>
      <c r="AW1027" s="19" t="s">
        <v>680</v>
      </c>
      <c r="AX1027" s="19" t="s">
        <v>653</v>
      </c>
      <c r="AY1027" s="19" t="s">
        <v>55</v>
      </c>
      <c r="AZ1027" s="19" t="s">
        <v>3822</v>
      </c>
      <c r="BA1027" s="23">
        <v>45316</v>
      </c>
      <c r="BB1027" s="37">
        <v>1</v>
      </c>
      <c r="BC1027" s="37">
        <v>2024</v>
      </c>
      <c r="BD1027" s="19" t="s">
        <v>653</v>
      </c>
      <c r="BE1027" s="19" t="s">
        <v>679</v>
      </c>
      <c r="BF1027" s="19" t="s">
        <v>680</v>
      </c>
      <c r="BG1027" s="19" t="s">
        <v>55</v>
      </c>
      <c r="BH1027" s="19" t="s">
        <v>4513</v>
      </c>
      <c r="BI1027" s="22" t="s">
        <v>4513</v>
      </c>
      <c r="BJ1027" s="22" t="e">
        <v>#VALUE!</v>
      </c>
      <c r="BK1027" s="22" t="e">
        <v>#VALUE!</v>
      </c>
      <c r="BL1027" s="37" t="s">
        <v>4513</v>
      </c>
      <c r="BM1027" s="32" t="s">
        <v>4513</v>
      </c>
      <c r="BN1027" s="22" t="s">
        <v>4513</v>
      </c>
      <c r="BO1027" s="19" t="s">
        <v>3906</v>
      </c>
      <c r="BP1027" s="54" t="s">
        <v>3919</v>
      </c>
      <c r="BQ1027" s="19" t="s">
        <v>55</v>
      </c>
      <c r="BR1027" s="19" t="s">
        <v>3918</v>
      </c>
      <c r="BS1027" s="22"/>
      <c r="BT1027" s="22"/>
      <c r="BU1027" s="37">
        <v>127</v>
      </c>
      <c r="BV1027" s="19"/>
      <c r="BW1027" s="19" t="s">
        <v>3823</v>
      </c>
      <c r="BX1027" s="22"/>
      <c r="BY1027" s="95" t="str">
        <f>IFERROR(
IF(OR(AZ1027="anulado",AZ1027="stand by"),CONCATENATE(AZ1027,": ",AT1027),
IF(OR(YEAR(BA1027)=2022,YEAR(BA1027)=2023),CONCATENATE("Se activó en ",YEAR(BA1027)),
IF(AND(OR(AZ1027="En proceso",AZ1027="facturando"),AND(AV1027="-",BA1027="")),"Por revisar",
IF(BA1027="",IF(AV1027="NUEVAS",CONCATENATE("Estado: ",AZ1027,", ",AV1027),
IF(AX1027=Meses!$A$3,"Por revisar",
IF(AT1027="","Sin registro","En programación Frcst."))),"En programación")))),
"Error")</f>
        <v>En programación</v>
      </c>
      <c r="BZ1027" s="14" t="str">
        <f t="shared" ref="BZ1027:BZ1090" si="48">IF(BY1027="Por revisar",CONCATENATE("programación de act. ",AY1027,", estado: ",AZ1027,", Comercializador: ",O1027,", Etapa: ",AT1027),"")</f>
        <v/>
      </c>
      <c r="CA1027" s="95">
        <f>IF(BY1027="En programación Frcst.",VLOOKUP(AX1027,Meses!$A$1:$H$14,3+HLOOKUP(Cronograma!AV1027,Meses!$D$1:$G$2,2,FALSE),FALSE),
IF(BY1027="En programación",BA1027,""))</f>
        <v>45316</v>
      </c>
      <c r="CB1027" s="95" t="str">
        <f t="shared" ref="CB1027:CB1090" si="49">IFERROR(CONCATENATE(YEAR(CA1027),"/",MONTH(CA1027)),"")</f>
        <v>2024/1</v>
      </c>
      <c r="CC1027" s="91">
        <f>IFERROR(
(VLOOKUP(MONTH(CA1027),Meses!$B$3:$C$14,2,FALSE)-DAY(CA1027))/VLOOKUP(MONTH(CA1027),Meses!$B$3:$C$14,2,FALSE)*CD1027,
"")</f>
        <v>676.45161290322574</v>
      </c>
      <c r="CD1027" s="92">
        <f t="shared" ref="CD1027:CD1090" si="50">R1027</f>
        <v>3495</v>
      </c>
    </row>
    <row r="1028" spans="1:82" ht="109.8" thickBot="1" x14ac:dyDescent="0.6">
      <c r="A1028" s="25" t="s">
        <v>2485</v>
      </c>
      <c r="B1028" s="25" t="s">
        <v>2528</v>
      </c>
      <c r="C1028" s="25" t="s">
        <v>2529</v>
      </c>
      <c r="D1028" s="25" t="s">
        <v>53</v>
      </c>
      <c r="E1028" s="26">
        <v>45195</v>
      </c>
      <c r="F1028" s="26">
        <v>45195.535613425927</v>
      </c>
      <c r="G1028" s="26">
        <v>45195</v>
      </c>
      <c r="H1028" s="26">
        <v>45203</v>
      </c>
      <c r="I1028" s="22">
        <v>45317</v>
      </c>
      <c r="J1028" s="22">
        <v>45317</v>
      </c>
      <c r="K1028" s="22" t="s">
        <v>4615</v>
      </c>
      <c r="L1028" s="69" t="s">
        <v>4399</v>
      </c>
      <c r="M1028" s="21">
        <v>45304</v>
      </c>
      <c r="N1028" s="21">
        <v>45316</v>
      </c>
      <c r="O1028" s="19" t="s">
        <v>72</v>
      </c>
      <c r="P1028" s="19" t="s">
        <v>72</v>
      </c>
      <c r="Q1028" s="49" t="s">
        <v>55</v>
      </c>
      <c r="R1028" s="49">
        <v>4740</v>
      </c>
      <c r="S1028" s="25" t="s">
        <v>145</v>
      </c>
      <c r="T1028" s="25" t="s">
        <v>145</v>
      </c>
      <c r="U1028" s="19" t="e">
        <v>#NAME?</v>
      </c>
      <c r="V1028" s="22"/>
      <c r="W1028" s="22" t="s">
        <v>4513</v>
      </c>
      <c r="X1028" s="23">
        <v>45195</v>
      </c>
      <c r="Y1028" s="23">
        <v>45202</v>
      </c>
      <c r="Z1028" s="23">
        <v>45195</v>
      </c>
      <c r="AA1028" s="23">
        <v>45195</v>
      </c>
      <c r="AB1028" s="22">
        <v>0</v>
      </c>
      <c r="AC1028" s="22">
        <v>0</v>
      </c>
      <c r="AD1028" s="50">
        <v>0</v>
      </c>
      <c r="AE1028" s="22">
        <v>0</v>
      </c>
      <c r="AF1028" s="19" t="s">
        <v>58</v>
      </c>
      <c r="AG1028" s="19" t="s">
        <v>58</v>
      </c>
      <c r="AH1028" s="50">
        <v>0</v>
      </c>
      <c r="AI1028" s="37">
        <v>122</v>
      </c>
      <c r="AJ1028" s="37">
        <v>8</v>
      </c>
      <c r="AK1028" s="37">
        <v>114</v>
      </c>
      <c r="AL1028" s="19" t="s">
        <v>15</v>
      </c>
      <c r="AM1028" s="22" t="s">
        <v>4616</v>
      </c>
      <c r="AN1028" s="22">
        <v>26</v>
      </c>
      <c r="AO1028" s="22"/>
      <c r="AP1028" s="19" t="s">
        <v>76</v>
      </c>
      <c r="AQ1028" s="19" t="s">
        <v>76</v>
      </c>
      <c r="AR1028" s="19" t="s">
        <v>60</v>
      </c>
      <c r="AS1028" s="19" t="s">
        <v>55</v>
      </c>
      <c r="AT1028" s="19" t="s">
        <v>61</v>
      </c>
      <c r="AU1028" s="19" t="s">
        <v>62</v>
      </c>
      <c r="AV1028" s="19" t="s">
        <v>679</v>
      </c>
      <c r="AW1028" s="19" t="s">
        <v>680</v>
      </c>
      <c r="AX1028" s="19" t="s">
        <v>653</v>
      </c>
      <c r="AY1028" s="19" t="s">
        <v>55</v>
      </c>
      <c r="AZ1028" s="19" t="s">
        <v>3822</v>
      </c>
      <c r="BA1028" s="23">
        <v>45316</v>
      </c>
      <c r="BB1028" s="37">
        <v>1</v>
      </c>
      <c r="BC1028" s="37">
        <v>2024</v>
      </c>
      <c r="BD1028" s="19" t="s">
        <v>1557</v>
      </c>
      <c r="BE1028" s="19" t="s">
        <v>651</v>
      </c>
      <c r="BF1028" s="19" t="s">
        <v>2222</v>
      </c>
      <c r="BG1028" s="19" t="s">
        <v>55</v>
      </c>
      <c r="BH1028" s="19" t="s">
        <v>4513</v>
      </c>
      <c r="BI1028" s="22" t="s">
        <v>4513</v>
      </c>
      <c r="BJ1028" s="22" t="e">
        <v>#VALUE!</v>
      </c>
      <c r="BK1028" s="22" t="e">
        <v>#VALUE!</v>
      </c>
      <c r="BL1028" s="37" t="s">
        <v>4513</v>
      </c>
      <c r="BM1028" s="32" t="s">
        <v>4513</v>
      </c>
      <c r="BN1028" s="22" t="s">
        <v>4513</v>
      </c>
      <c r="BO1028" s="19" t="s">
        <v>3906</v>
      </c>
      <c r="BP1028" s="54" t="s">
        <v>3919</v>
      </c>
      <c r="BQ1028" s="19" t="s">
        <v>55</v>
      </c>
      <c r="BR1028" s="19" t="s">
        <v>3918</v>
      </c>
      <c r="BS1028" s="22"/>
      <c r="BT1028" s="22"/>
      <c r="BU1028" s="37">
        <v>127</v>
      </c>
      <c r="BV1028" s="19"/>
      <c r="BW1028" s="19" t="s">
        <v>3823</v>
      </c>
      <c r="BX1028" s="22"/>
      <c r="BY1028" s="95" t="str">
        <f>IFERROR(
IF(OR(AZ1028="anulado",AZ1028="stand by"),CONCATENATE(AZ1028,": ",AT1028),
IF(OR(YEAR(BA1028)=2022,YEAR(BA1028)=2023),CONCATENATE("Se activó en ",YEAR(BA1028)),
IF(AND(OR(AZ1028="En proceso",AZ1028="facturando"),AND(AV1028="-",BA1028="")),"Por revisar",
IF(BA1028="",IF(AV1028="NUEVAS",CONCATENATE("Estado: ",AZ1028,", ",AV1028),
IF(AX1028=Meses!$A$3,"Por revisar",
IF(AT1028="","Sin registro","En programación Frcst."))),"En programación")))),
"Error")</f>
        <v>En programación</v>
      </c>
      <c r="BZ1028" s="14" t="str">
        <f t="shared" si="48"/>
        <v/>
      </c>
      <c r="CA1028" s="95">
        <f>IF(BY1028="En programación Frcst.",VLOOKUP(AX1028,Meses!$A$1:$H$14,3+HLOOKUP(Cronograma!AV1028,Meses!$D$1:$G$2,2,FALSE),FALSE),
IF(BY1028="En programación",BA1028,""))</f>
        <v>45316</v>
      </c>
      <c r="CB1028" s="95" t="str">
        <f t="shared" si="49"/>
        <v>2024/1</v>
      </c>
      <c r="CC1028" s="91">
        <f>IFERROR(
(VLOOKUP(MONTH(CA1028),Meses!$B$3:$C$14,2,FALSE)-DAY(CA1028))/VLOOKUP(MONTH(CA1028),Meses!$B$3:$C$14,2,FALSE)*CD1028,
"")</f>
        <v>917.41935483870964</v>
      </c>
      <c r="CD1028" s="92">
        <f t="shared" si="50"/>
        <v>4740</v>
      </c>
    </row>
    <row r="1029" spans="1:82" ht="109.8" thickBot="1" x14ac:dyDescent="0.6">
      <c r="A1029" s="19" t="s">
        <v>2485</v>
      </c>
      <c r="B1029" s="19" t="s">
        <v>2530</v>
      </c>
      <c r="C1029" s="19" t="s">
        <v>2531</v>
      </c>
      <c r="D1029" s="19" t="s">
        <v>53</v>
      </c>
      <c r="E1029" s="21">
        <v>45195</v>
      </c>
      <c r="F1029" s="21">
        <v>45195.535613425927</v>
      </c>
      <c r="G1029" s="21">
        <v>45195</v>
      </c>
      <c r="H1029" s="21">
        <v>45203</v>
      </c>
      <c r="I1029" s="22">
        <v>45317</v>
      </c>
      <c r="J1029" s="22">
        <v>45317</v>
      </c>
      <c r="K1029" s="22" t="s">
        <v>4615</v>
      </c>
      <c r="L1029" s="69" t="s">
        <v>4399</v>
      </c>
      <c r="M1029" s="21">
        <v>45304</v>
      </c>
      <c r="N1029" s="21">
        <v>45316</v>
      </c>
      <c r="O1029" s="19" t="s">
        <v>72</v>
      </c>
      <c r="P1029" s="19" t="s">
        <v>72</v>
      </c>
      <c r="Q1029" s="49" t="s">
        <v>55</v>
      </c>
      <c r="R1029" s="49">
        <v>3420</v>
      </c>
      <c r="S1029" s="25" t="s">
        <v>145</v>
      </c>
      <c r="T1029" s="25" t="s">
        <v>145</v>
      </c>
      <c r="U1029" s="19" t="e">
        <v>#NAME?</v>
      </c>
      <c r="V1029" s="22"/>
      <c r="W1029" s="22" t="s">
        <v>4513</v>
      </c>
      <c r="X1029" s="23">
        <v>45195</v>
      </c>
      <c r="Y1029" s="23">
        <v>45202</v>
      </c>
      <c r="Z1029" s="23">
        <v>45195</v>
      </c>
      <c r="AA1029" s="23">
        <v>45195</v>
      </c>
      <c r="AB1029" s="22">
        <v>0</v>
      </c>
      <c r="AC1029" s="22">
        <v>0</v>
      </c>
      <c r="AD1029" s="50">
        <v>0</v>
      </c>
      <c r="AE1029" s="22">
        <v>0</v>
      </c>
      <c r="AF1029" s="19" t="s">
        <v>58</v>
      </c>
      <c r="AG1029" s="19" t="s">
        <v>58</v>
      </c>
      <c r="AH1029" s="50">
        <v>0</v>
      </c>
      <c r="AI1029" s="37">
        <v>122</v>
      </c>
      <c r="AJ1029" s="37">
        <v>8</v>
      </c>
      <c r="AK1029" s="37">
        <v>114</v>
      </c>
      <c r="AL1029" s="19" t="s">
        <v>15</v>
      </c>
      <c r="AM1029" s="22" t="s">
        <v>4616</v>
      </c>
      <c r="AN1029" s="22">
        <v>26</v>
      </c>
      <c r="AO1029" s="22"/>
      <c r="AP1029" s="19" t="s">
        <v>76</v>
      </c>
      <c r="AQ1029" s="19" t="s">
        <v>76</v>
      </c>
      <c r="AR1029" s="19" t="s">
        <v>60</v>
      </c>
      <c r="AS1029" s="19" t="s">
        <v>55</v>
      </c>
      <c r="AT1029" s="19" t="s">
        <v>61</v>
      </c>
      <c r="AU1029" s="19" t="s">
        <v>62</v>
      </c>
      <c r="AV1029" s="19" t="s">
        <v>679</v>
      </c>
      <c r="AW1029" s="19" t="s">
        <v>680</v>
      </c>
      <c r="AX1029" s="19" t="s">
        <v>653</v>
      </c>
      <c r="AY1029" s="19" t="s">
        <v>55</v>
      </c>
      <c r="AZ1029" s="19" t="s">
        <v>3822</v>
      </c>
      <c r="BA1029" s="23">
        <v>45316</v>
      </c>
      <c r="BB1029" s="37">
        <v>1</v>
      </c>
      <c r="BC1029" s="37">
        <v>2024</v>
      </c>
      <c r="BD1029" s="19" t="s">
        <v>1557</v>
      </c>
      <c r="BE1029" s="19" t="s">
        <v>651</v>
      </c>
      <c r="BF1029" s="19" t="s">
        <v>2222</v>
      </c>
      <c r="BG1029" s="19" t="s">
        <v>55</v>
      </c>
      <c r="BH1029" s="19" t="s">
        <v>4513</v>
      </c>
      <c r="BI1029" s="22" t="s">
        <v>4513</v>
      </c>
      <c r="BJ1029" s="22" t="e">
        <v>#VALUE!</v>
      </c>
      <c r="BK1029" s="22" t="e">
        <v>#VALUE!</v>
      </c>
      <c r="BL1029" s="37" t="s">
        <v>4513</v>
      </c>
      <c r="BM1029" s="32" t="s">
        <v>4513</v>
      </c>
      <c r="BN1029" s="22" t="s">
        <v>4513</v>
      </c>
      <c r="BO1029" s="19" t="s">
        <v>3906</v>
      </c>
      <c r="BP1029" s="54" t="s">
        <v>3919</v>
      </c>
      <c r="BQ1029" s="19" t="s">
        <v>55</v>
      </c>
      <c r="BR1029" s="19" t="s">
        <v>3918</v>
      </c>
      <c r="BS1029" s="22"/>
      <c r="BT1029" s="22"/>
      <c r="BU1029" s="37">
        <v>127</v>
      </c>
      <c r="BV1029" s="19"/>
      <c r="BW1029" s="19" t="s">
        <v>3823</v>
      </c>
      <c r="BX1029" s="22"/>
      <c r="BY1029" s="95" t="str">
        <f>IFERROR(
IF(OR(AZ1029="anulado",AZ1029="stand by"),CONCATENATE(AZ1029,": ",AT1029),
IF(OR(YEAR(BA1029)=2022,YEAR(BA1029)=2023),CONCATENATE("Se activó en ",YEAR(BA1029)),
IF(AND(OR(AZ1029="En proceso",AZ1029="facturando"),AND(AV1029="-",BA1029="")),"Por revisar",
IF(BA1029="",IF(AV1029="NUEVAS",CONCATENATE("Estado: ",AZ1029,", ",AV1029),
IF(AX1029=Meses!$A$3,"Por revisar",
IF(AT1029="","Sin registro","En programación Frcst."))),"En programación")))),
"Error")</f>
        <v>En programación</v>
      </c>
      <c r="BZ1029" s="14" t="str">
        <f t="shared" si="48"/>
        <v/>
      </c>
      <c r="CA1029" s="95">
        <f>IF(BY1029="En programación Frcst.",VLOOKUP(AX1029,Meses!$A$1:$H$14,3+HLOOKUP(Cronograma!AV1029,Meses!$D$1:$G$2,2,FALSE),FALSE),
IF(BY1029="En programación",BA1029,""))</f>
        <v>45316</v>
      </c>
      <c r="CB1029" s="95" t="str">
        <f t="shared" si="49"/>
        <v>2024/1</v>
      </c>
      <c r="CC1029" s="91">
        <f>IFERROR(
(VLOOKUP(MONTH(CA1029),Meses!$B$3:$C$14,2,FALSE)-DAY(CA1029))/VLOOKUP(MONTH(CA1029),Meses!$B$3:$C$14,2,FALSE)*CD1029,
"")</f>
        <v>661.93548387096769</v>
      </c>
      <c r="CD1029" s="92">
        <f t="shared" si="50"/>
        <v>3420</v>
      </c>
    </row>
    <row r="1030" spans="1:82" ht="109.8" thickBot="1" x14ac:dyDescent="0.6">
      <c r="A1030" s="25" t="s">
        <v>2485</v>
      </c>
      <c r="B1030" s="25" t="s">
        <v>2532</v>
      </c>
      <c r="C1030" s="25" t="s">
        <v>2533</v>
      </c>
      <c r="D1030" s="25" t="s">
        <v>53</v>
      </c>
      <c r="E1030" s="26">
        <v>45195</v>
      </c>
      <c r="F1030" s="26">
        <v>45195.535613425927</v>
      </c>
      <c r="G1030" s="26">
        <v>45195</v>
      </c>
      <c r="H1030" s="26">
        <v>45203</v>
      </c>
      <c r="I1030" s="22">
        <v>45317</v>
      </c>
      <c r="J1030" s="22">
        <v>45317</v>
      </c>
      <c r="K1030" s="22" t="s">
        <v>4615</v>
      </c>
      <c r="L1030" s="69" t="s">
        <v>4399</v>
      </c>
      <c r="M1030" s="21">
        <v>45304</v>
      </c>
      <c r="N1030" s="21">
        <v>45316</v>
      </c>
      <c r="O1030" s="19" t="s">
        <v>72</v>
      </c>
      <c r="P1030" s="19" t="s">
        <v>72</v>
      </c>
      <c r="Q1030" s="49" t="s">
        <v>55</v>
      </c>
      <c r="R1030" s="49">
        <v>124</v>
      </c>
      <c r="S1030" s="25" t="s">
        <v>145</v>
      </c>
      <c r="T1030" s="25" t="s">
        <v>145</v>
      </c>
      <c r="U1030" s="19" t="e">
        <v>#NAME?</v>
      </c>
      <c r="V1030" s="22"/>
      <c r="W1030" s="22" t="s">
        <v>4513</v>
      </c>
      <c r="X1030" s="23">
        <v>45195</v>
      </c>
      <c r="Y1030" s="23">
        <v>45202</v>
      </c>
      <c r="Z1030" s="23">
        <v>45195</v>
      </c>
      <c r="AA1030" s="23">
        <v>45195</v>
      </c>
      <c r="AB1030" s="22">
        <v>0</v>
      </c>
      <c r="AC1030" s="22">
        <v>0</v>
      </c>
      <c r="AD1030" s="50">
        <v>0</v>
      </c>
      <c r="AE1030" s="22">
        <v>0</v>
      </c>
      <c r="AF1030" s="19" t="s">
        <v>58</v>
      </c>
      <c r="AG1030" s="19" t="s">
        <v>58</v>
      </c>
      <c r="AH1030" s="50">
        <v>0</v>
      </c>
      <c r="AI1030" s="37">
        <v>122</v>
      </c>
      <c r="AJ1030" s="37">
        <v>8</v>
      </c>
      <c r="AK1030" s="37">
        <v>114</v>
      </c>
      <c r="AL1030" s="19" t="s">
        <v>15</v>
      </c>
      <c r="AM1030" s="22" t="s">
        <v>4616</v>
      </c>
      <c r="AN1030" s="22">
        <v>26</v>
      </c>
      <c r="AO1030" s="22"/>
      <c r="AP1030" s="19" t="s">
        <v>76</v>
      </c>
      <c r="AQ1030" s="19" t="s">
        <v>76</v>
      </c>
      <c r="AR1030" s="19" t="s">
        <v>60</v>
      </c>
      <c r="AS1030" s="19" t="s">
        <v>55</v>
      </c>
      <c r="AT1030" s="19" t="s">
        <v>61</v>
      </c>
      <c r="AU1030" s="19" t="s">
        <v>62</v>
      </c>
      <c r="AV1030" s="19" t="s">
        <v>679</v>
      </c>
      <c r="AW1030" s="19" t="s">
        <v>680</v>
      </c>
      <c r="AX1030" s="19" t="s">
        <v>653</v>
      </c>
      <c r="AY1030" s="19" t="s">
        <v>55</v>
      </c>
      <c r="AZ1030" s="19" t="s">
        <v>3822</v>
      </c>
      <c r="BA1030" s="23">
        <v>45316</v>
      </c>
      <c r="BB1030" s="37">
        <v>1</v>
      </c>
      <c r="BC1030" s="37">
        <v>2024</v>
      </c>
      <c r="BD1030" s="19" t="s">
        <v>653</v>
      </c>
      <c r="BE1030" s="19" t="s">
        <v>679</v>
      </c>
      <c r="BF1030" s="19" t="s">
        <v>680</v>
      </c>
      <c r="BG1030" s="19" t="s">
        <v>55</v>
      </c>
      <c r="BH1030" s="19" t="s">
        <v>4513</v>
      </c>
      <c r="BI1030" s="22" t="s">
        <v>4513</v>
      </c>
      <c r="BJ1030" s="22" t="e">
        <v>#VALUE!</v>
      </c>
      <c r="BK1030" s="22" t="e">
        <v>#VALUE!</v>
      </c>
      <c r="BL1030" s="37" t="s">
        <v>4513</v>
      </c>
      <c r="BM1030" s="32" t="s">
        <v>4513</v>
      </c>
      <c r="BN1030" s="22" t="s">
        <v>4513</v>
      </c>
      <c r="BO1030" s="19" t="s">
        <v>3906</v>
      </c>
      <c r="BP1030" s="54" t="s">
        <v>3919</v>
      </c>
      <c r="BQ1030" s="19" t="s">
        <v>55</v>
      </c>
      <c r="BR1030" s="19" t="s">
        <v>3918</v>
      </c>
      <c r="BS1030" s="22"/>
      <c r="BT1030" s="22"/>
      <c r="BU1030" s="37">
        <v>127</v>
      </c>
      <c r="BV1030" s="19"/>
      <c r="BW1030" s="19" t="s">
        <v>3823</v>
      </c>
      <c r="BX1030" s="22"/>
      <c r="BY1030" s="95" t="str">
        <f>IFERROR(
IF(OR(AZ1030="anulado",AZ1030="stand by"),CONCATENATE(AZ1030,": ",AT1030),
IF(OR(YEAR(BA1030)=2022,YEAR(BA1030)=2023),CONCATENATE("Se activó en ",YEAR(BA1030)),
IF(AND(OR(AZ1030="En proceso",AZ1030="facturando"),AND(AV1030="-",BA1030="")),"Por revisar",
IF(BA1030="",IF(AV1030="NUEVAS",CONCATENATE("Estado: ",AZ1030,", ",AV1030),
IF(AX1030=Meses!$A$3,"Por revisar",
IF(AT1030="","Sin registro","En programación Frcst."))),"En programación")))),
"Error")</f>
        <v>En programación</v>
      </c>
      <c r="BZ1030" s="14" t="str">
        <f t="shared" si="48"/>
        <v/>
      </c>
      <c r="CA1030" s="95">
        <f>IF(BY1030="En programación Frcst.",VLOOKUP(AX1030,Meses!$A$1:$H$14,3+HLOOKUP(Cronograma!AV1030,Meses!$D$1:$G$2,2,FALSE),FALSE),
IF(BY1030="En programación",BA1030,""))</f>
        <v>45316</v>
      </c>
      <c r="CB1030" s="95" t="str">
        <f t="shared" si="49"/>
        <v>2024/1</v>
      </c>
      <c r="CC1030" s="91">
        <f>IFERROR(
(VLOOKUP(MONTH(CA1030),Meses!$B$3:$C$14,2,FALSE)-DAY(CA1030))/VLOOKUP(MONTH(CA1030),Meses!$B$3:$C$14,2,FALSE)*CD1030,
"")</f>
        <v>24</v>
      </c>
      <c r="CD1030" s="92">
        <f t="shared" si="50"/>
        <v>124</v>
      </c>
    </row>
    <row r="1031" spans="1:82" ht="109.8" thickBot="1" x14ac:dyDescent="0.6">
      <c r="A1031" s="19" t="s">
        <v>2485</v>
      </c>
      <c r="B1031" s="19" t="s">
        <v>2534</v>
      </c>
      <c r="C1031" s="19" t="s">
        <v>2535</v>
      </c>
      <c r="D1031" s="19" t="s">
        <v>53</v>
      </c>
      <c r="E1031" s="21">
        <v>45195</v>
      </c>
      <c r="F1031" s="21">
        <v>45195.535613425927</v>
      </c>
      <c r="G1031" s="21">
        <v>45195</v>
      </c>
      <c r="H1031" s="21">
        <v>45203</v>
      </c>
      <c r="I1031" s="22">
        <v>45317</v>
      </c>
      <c r="J1031" s="22">
        <v>45317</v>
      </c>
      <c r="K1031" s="22" t="s">
        <v>4615</v>
      </c>
      <c r="L1031" s="69" t="s">
        <v>4399</v>
      </c>
      <c r="M1031" s="21">
        <v>45304</v>
      </c>
      <c r="N1031" s="21">
        <v>45316</v>
      </c>
      <c r="O1031" s="19" t="s">
        <v>72</v>
      </c>
      <c r="P1031" s="19" t="s">
        <v>72</v>
      </c>
      <c r="Q1031" s="49" t="s">
        <v>55</v>
      </c>
      <c r="R1031" s="49">
        <v>1620</v>
      </c>
      <c r="S1031" s="25" t="s">
        <v>145</v>
      </c>
      <c r="T1031" s="25" t="s">
        <v>145</v>
      </c>
      <c r="U1031" s="19" t="e">
        <v>#NAME?</v>
      </c>
      <c r="V1031" s="22"/>
      <c r="W1031" s="22" t="s">
        <v>4513</v>
      </c>
      <c r="X1031" s="23">
        <v>45195</v>
      </c>
      <c r="Y1031" s="23">
        <v>45202</v>
      </c>
      <c r="Z1031" s="23">
        <v>45195</v>
      </c>
      <c r="AA1031" s="23">
        <v>45195</v>
      </c>
      <c r="AB1031" s="22">
        <v>0</v>
      </c>
      <c r="AC1031" s="22">
        <v>0</v>
      </c>
      <c r="AD1031" s="50">
        <v>0</v>
      </c>
      <c r="AE1031" s="22">
        <v>0</v>
      </c>
      <c r="AF1031" s="19" t="s">
        <v>58</v>
      </c>
      <c r="AG1031" s="19" t="s">
        <v>58</v>
      </c>
      <c r="AH1031" s="50">
        <v>0</v>
      </c>
      <c r="AI1031" s="37">
        <v>122</v>
      </c>
      <c r="AJ1031" s="37">
        <v>8</v>
      </c>
      <c r="AK1031" s="37">
        <v>114</v>
      </c>
      <c r="AL1031" s="19" t="s">
        <v>15</v>
      </c>
      <c r="AM1031" s="22" t="s">
        <v>4616</v>
      </c>
      <c r="AN1031" s="22">
        <v>26</v>
      </c>
      <c r="AO1031" s="22"/>
      <c r="AP1031" s="19" t="s">
        <v>76</v>
      </c>
      <c r="AQ1031" s="19" t="s">
        <v>76</v>
      </c>
      <c r="AR1031" s="19" t="s">
        <v>60</v>
      </c>
      <c r="AS1031" s="19" t="s">
        <v>55</v>
      </c>
      <c r="AT1031" s="19" t="s">
        <v>61</v>
      </c>
      <c r="AU1031" s="19" t="s">
        <v>62</v>
      </c>
      <c r="AV1031" s="19" t="s">
        <v>679</v>
      </c>
      <c r="AW1031" s="19" t="s">
        <v>680</v>
      </c>
      <c r="AX1031" s="19" t="s">
        <v>653</v>
      </c>
      <c r="AY1031" s="19" t="s">
        <v>55</v>
      </c>
      <c r="AZ1031" s="19" t="s">
        <v>3822</v>
      </c>
      <c r="BA1031" s="23">
        <v>45316</v>
      </c>
      <c r="BB1031" s="37">
        <v>1</v>
      </c>
      <c r="BC1031" s="37">
        <v>2024</v>
      </c>
      <c r="BD1031" s="19" t="s">
        <v>1557</v>
      </c>
      <c r="BE1031" s="19" t="s">
        <v>651</v>
      </c>
      <c r="BF1031" s="19" t="s">
        <v>2222</v>
      </c>
      <c r="BG1031" s="19" t="s">
        <v>55</v>
      </c>
      <c r="BH1031" s="19" t="s">
        <v>4513</v>
      </c>
      <c r="BI1031" s="22" t="s">
        <v>4513</v>
      </c>
      <c r="BJ1031" s="22" t="e">
        <v>#VALUE!</v>
      </c>
      <c r="BK1031" s="22" t="e">
        <v>#VALUE!</v>
      </c>
      <c r="BL1031" s="37" t="s">
        <v>4513</v>
      </c>
      <c r="BM1031" s="32" t="s">
        <v>4513</v>
      </c>
      <c r="BN1031" s="22" t="s">
        <v>4513</v>
      </c>
      <c r="BO1031" s="19" t="s">
        <v>3906</v>
      </c>
      <c r="BP1031" s="54" t="s">
        <v>3919</v>
      </c>
      <c r="BQ1031" s="19" t="s">
        <v>55</v>
      </c>
      <c r="BR1031" s="19" t="s">
        <v>3918</v>
      </c>
      <c r="BS1031" s="22"/>
      <c r="BT1031" s="22"/>
      <c r="BU1031" s="37">
        <v>127</v>
      </c>
      <c r="BV1031" s="19"/>
      <c r="BW1031" s="19" t="s">
        <v>3823</v>
      </c>
      <c r="BX1031" s="22"/>
      <c r="BY1031" s="95" t="str">
        <f>IFERROR(
IF(OR(AZ1031="anulado",AZ1031="stand by"),CONCATENATE(AZ1031,": ",AT1031),
IF(OR(YEAR(BA1031)=2022,YEAR(BA1031)=2023),CONCATENATE("Se activó en ",YEAR(BA1031)),
IF(AND(OR(AZ1031="En proceso",AZ1031="facturando"),AND(AV1031="-",BA1031="")),"Por revisar",
IF(BA1031="",IF(AV1031="NUEVAS",CONCATENATE("Estado: ",AZ1031,", ",AV1031),
IF(AX1031=Meses!$A$3,"Por revisar",
IF(AT1031="","Sin registro","En programación Frcst."))),"En programación")))),
"Error")</f>
        <v>En programación</v>
      </c>
      <c r="BZ1031" s="14" t="str">
        <f t="shared" si="48"/>
        <v/>
      </c>
      <c r="CA1031" s="95">
        <f>IF(BY1031="En programación Frcst.",VLOOKUP(AX1031,Meses!$A$1:$H$14,3+HLOOKUP(Cronograma!AV1031,Meses!$D$1:$G$2,2,FALSE),FALSE),
IF(BY1031="En programación",BA1031,""))</f>
        <v>45316</v>
      </c>
      <c r="CB1031" s="95" t="str">
        <f t="shared" si="49"/>
        <v>2024/1</v>
      </c>
      <c r="CC1031" s="91">
        <f>IFERROR(
(VLOOKUP(MONTH(CA1031),Meses!$B$3:$C$14,2,FALSE)-DAY(CA1031))/VLOOKUP(MONTH(CA1031),Meses!$B$3:$C$14,2,FALSE)*CD1031,
"")</f>
        <v>313.54838709677421</v>
      </c>
      <c r="CD1031" s="92">
        <f t="shared" si="50"/>
        <v>1620</v>
      </c>
    </row>
    <row r="1032" spans="1:82" ht="125.4" thickBot="1" x14ac:dyDescent="0.6">
      <c r="A1032" s="25" t="s">
        <v>2485</v>
      </c>
      <c r="B1032" s="25" t="s">
        <v>2536</v>
      </c>
      <c r="C1032" s="25" t="s">
        <v>2537</v>
      </c>
      <c r="D1032" s="25" t="s">
        <v>936</v>
      </c>
      <c r="E1032" s="26">
        <v>45195</v>
      </c>
      <c r="F1032" s="26">
        <v>45195.535613425927</v>
      </c>
      <c r="G1032" s="26">
        <v>45195</v>
      </c>
      <c r="H1032" s="26">
        <v>45203</v>
      </c>
      <c r="I1032" s="22"/>
      <c r="J1032" s="22"/>
      <c r="K1032" s="22">
        <v>0</v>
      </c>
      <c r="L1032" s="50"/>
      <c r="M1032" s="22"/>
      <c r="N1032" s="22"/>
      <c r="O1032" s="19" t="s">
        <v>72</v>
      </c>
      <c r="P1032" s="19" t="s">
        <v>72</v>
      </c>
      <c r="Q1032" s="49" t="s">
        <v>55</v>
      </c>
      <c r="R1032" s="49">
        <v>4997</v>
      </c>
      <c r="S1032" s="25" t="s">
        <v>145</v>
      </c>
      <c r="T1032" s="25" t="s">
        <v>145</v>
      </c>
      <c r="U1032" s="19" t="e">
        <v>#NAME?</v>
      </c>
      <c r="V1032" s="22"/>
      <c r="W1032" s="22" t="s">
        <v>4513</v>
      </c>
      <c r="X1032" s="23">
        <v>45195</v>
      </c>
      <c r="Y1032" s="23">
        <v>45202</v>
      </c>
      <c r="Z1032" s="23">
        <v>45195</v>
      </c>
      <c r="AA1032" s="23">
        <v>45195</v>
      </c>
      <c r="AB1032" s="22">
        <v>0</v>
      </c>
      <c r="AC1032" s="22">
        <v>0</v>
      </c>
      <c r="AD1032" s="50">
        <v>0</v>
      </c>
      <c r="AE1032" s="22">
        <v>0</v>
      </c>
      <c r="AF1032" s="19" t="s">
        <v>58</v>
      </c>
      <c r="AG1032" s="19" t="s">
        <v>58</v>
      </c>
      <c r="AH1032" s="50">
        <v>0</v>
      </c>
      <c r="AI1032" s="37">
        <v>-45195</v>
      </c>
      <c r="AJ1032" s="37">
        <v>8</v>
      </c>
      <c r="AK1032" s="37">
        <v>-45203</v>
      </c>
      <c r="AL1032" s="19" t="s">
        <v>15</v>
      </c>
      <c r="AM1032" s="22">
        <v>0</v>
      </c>
      <c r="AN1032" s="22" t="s">
        <v>4513</v>
      </c>
      <c r="AO1032" s="22"/>
      <c r="AP1032" s="19" t="s">
        <v>76</v>
      </c>
      <c r="AQ1032" s="19" t="s">
        <v>76</v>
      </c>
      <c r="AR1032" s="19" t="s">
        <v>60</v>
      </c>
      <c r="AS1032" s="19" t="s">
        <v>55</v>
      </c>
      <c r="AT1032" s="19" t="s">
        <v>937</v>
      </c>
      <c r="AU1032" s="19" t="s">
        <v>62</v>
      </c>
      <c r="AV1032" s="19" t="s">
        <v>679</v>
      </c>
      <c r="AW1032" s="19" t="s">
        <v>3130</v>
      </c>
      <c r="AX1032" s="19" t="s">
        <v>1557</v>
      </c>
      <c r="AY1032" s="19" t="s">
        <v>55</v>
      </c>
      <c r="AZ1032" s="19" t="s">
        <v>3830</v>
      </c>
      <c r="BA1032" s="22">
        <v>0</v>
      </c>
      <c r="BB1032" s="22"/>
      <c r="BC1032" s="22"/>
      <c r="BD1032" s="19" t="s">
        <v>2205</v>
      </c>
      <c r="BE1032" s="19" t="s">
        <v>660</v>
      </c>
      <c r="BF1032" s="19" t="s">
        <v>2204</v>
      </c>
      <c r="BG1032" s="19" t="s">
        <v>55</v>
      </c>
      <c r="BH1032" s="19" t="s">
        <v>4513</v>
      </c>
      <c r="BI1032" s="22" t="s">
        <v>4513</v>
      </c>
      <c r="BJ1032" s="22"/>
      <c r="BK1032" s="22"/>
      <c r="BL1032" s="37" t="s">
        <v>4513</v>
      </c>
      <c r="BM1032" s="32" t="s">
        <v>4513</v>
      </c>
      <c r="BN1032" s="22" t="s">
        <v>4513</v>
      </c>
      <c r="BO1032" s="19" t="s">
        <v>3906</v>
      </c>
      <c r="BP1032" s="54" t="s">
        <v>3919</v>
      </c>
      <c r="BQ1032" s="19" t="s">
        <v>55</v>
      </c>
      <c r="BR1032" s="19" t="s">
        <v>3918</v>
      </c>
      <c r="BS1032" s="22"/>
      <c r="BT1032" s="22"/>
      <c r="BU1032" s="37">
        <v>127</v>
      </c>
      <c r="BV1032" s="19" t="s">
        <v>4694</v>
      </c>
      <c r="BW1032" s="19" t="s">
        <v>3839</v>
      </c>
      <c r="BX1032" s="22"/>
      <c r="BY1032" s="95" t="str">
        <f>IFERROR(
IF(OR(AZ1032="anulado",AZ1032="stand by"),CONCATENATE(AZ1032,": ",AT1032),
IF(OR(YEAR(BA1032)=2022,YEAR(BA1032)=2023),CONCATENATE("Se activó en ",YEAR(BA1032)),
IF(AND(OR(AZ1032="En proceso",AZ1032="facturando"),AND(AV1032="-",BA1032="")),"Por revisar",
IF(BA1032="",IF(AV1032="NUEVAS",CONCATENATE("Estado: ",AZ1032,", ",AV1032),
IF(AX1032=Meses!$A$3,"Por revisar",
IF(AT1032="","Sin registro","En programación Frcst."))),"En programación")))),
"Error")</f>
        <v>En programación</v>
      </c>
      <c r="BZ1032" s="14" t="str">
        <f t="shared" si="48"/>
        <v/>
      </c>
      <c r="CA1032" s="95">
        <f>IF(BY1032="En programación Frcst.",VLOOKUP(AX1032,Meses!$A$1:$H$14,3+HLOOKUP(Cronograma!AV1032,Meses!$D$1:$G$2,2,FALSE),FALSE),
IF(BY1032="En programación",BA1032,""))</f>
        <v>0</v>
      </c>
      <c r="CB1032" s="95" t="str">
        <f t="shared" si="49"/>
        <v>1900/1</v>
      </c>
      <c r="CC1032" s="91">
        <f>IFERROR(
(VLOOKUP(MONTH(CA1032),Meses!$B$3:$C$14,2,FALSE)-DAY(CA1032))/VLOOKUP(MONTH(CA1032),Meses!$B$3:$C$14,2,FALSE)*CD1032,
"")</f>
        <v>4997</v>
      </c>
      <c r="CD1032" s="92">
        <f t="shared" si="50"/>
        <v>4997</v>
      </c>
    </row>
    <row r="1033" spans="1:82" ht="125.4" thickBot="1" x14ac:dyDescent="0.6">
      <c r="A1033" s="19" t="s">
        <v>2485</v>
      </c>
      <c r="B1033" s="19" t="s">
        <v>2538</v>
      </c>
      <c r="C1033" s="19" t="s">
        <v>2539</v>
      </c>
      <c r="D1033" s="19" t="s">
        <v>936</v>
      </c>
      <c r="E1033" s="21">
        <v>45195</v>
      </c>
      <c r="F1033" s="21">
        <v>45195.535613425927</v>
      </c>
      <c r="G1033" s="21">
        <v>45195</v>
      </c>
      <c r="H1033" s="21">
        <v>45203</v>
      </c>
      <c r="I1033" s="22"/>
      <c r="J1033" s="22"/>
      <c r="K1033" s="22">
        <v>0</v>
      </c>
      <c r="L1033" s="50"/>
      <c r="M1033" s="22"/>
      <c r="N1033" s="22"/>
      <c r="O1033" s="19" t="s">
        <v>72</v>
      </c>
      <c r="P1033" s="19" t="s">
        <v>72</v>
      </c>
      <c r="Q1033" s="49" t="s">
        <v>55</v>
      </c>
      <c r="R1033" s="49">
        <v>861</v>
      </c>
      <c r="S1033" s="25" t="s">
        <v>145</v>
      </c>
      <c r="T1033" s="25" t="s">
        <v>145</v>
      </c>
      <c r="U1033" s="19" t="e">
        <v>#NAME?</v>
      </c>
      <c r="V1033" s="22"/>
      <c r="W1033" s="22" t="s">
        <v>4513</v>
      </c>
      <c r="X1033" s="23">
        <v>45195</v>
      </c>
      <c r="Y1033" s="23">
        <v>45202</v>
      </c>
      <c r="Z1033" s="23">
        <v>45195</v>
      </c>
      <c r="AA1033" s="23">
        <v>45195</v>
      </c>
      <c r="AB1033" s="22">
        <v>0</v>
      </c>
      <c r="AC1033" s="22">
        <v>0</v>
      </c>
      <c r="AD1033" s="50">
        <v>0</v>
      </c>
      <c r="AE1033" s="22">
        <v>0</v>
      </c>
      <c r="AF1033" s="19" t="s">
        <v>58</v>
      </c>
      <c r="AG1033" s="19" t="s">
        <v>58</v>
      </c>
      <c r="AH1033" s="50">
        <v>0</v>
      </c>
      <c r="AI1033" s="37">
        <v>-45195</v>
      </c>
      <c r="AJ1033" s="37">
        <v>8</v>
      </c>
      <c r="AK1033" s="37">
        <v>-45203</v>
      </c>
      <c r="AL1033" s="19" t="s">
        <v>15</v>
      </c>
      <c r="AM1033" s="22">
        <v>0</v>
      </c>
      <c r="AN1033" s="22" t="s">
        <v>4513</v>
      </c>
      <c r="AO1033" s="22"/>
      <c r="AP1033" s="19" t="s">
        <v>76</v>
      </c>
      <c r="AQ1033" s="19" t="s">
        <v>76</v>
      </c>
      <c r="AR1033" s="19" t="s">
        <v>60</v>
      </c>
      <c r="AS1033" s="19" t="s">
        <v>55</v>
      </c>
      <c r="AT1033" s="19" t="s">
        <v>937</v>
      </c>
      <c r="AU1033" s="19" t="s">
        <v>62</v>
      </c>
      <c r="AV1033" s="19" t="s">
        <v>679</v>
      </c>
      <c r="AW1033" s="19" t="s">
        <v>3130</v>
      </c>
      <c r="AX1033" s="19" t="s">
        <v>1557</v>
      </c>
      <c r="AY1033" s="19" t="s">
        <v>55</v>
      </c>
      <c r="AZ1033" s="19" t="s">
        <v>3830</v>
      </c>
      <c r="BA1033" s="22">
        <v>0</v>
      </c>
      <c r="BB1033" s="22"/>
      <c r="BC1033" s="22"/>
      <c r="BD1033" s="19" t="s">
        <v>2205</v>
      </c>
      <c r="BE1033" s="19" t="s">
        <v>660</v>
      </c>
      <c r="BF1033" s="19" t="s">
        <v>2204</v>
      </c>
      <c r="BG1033" s="19" t="s">
        <v>55</v>
      </c>
      <c r="BH1033" s="19" t="s">
        <v>4513</v>
      </c>
      <c r="BI1033" s="22" t="s">
        <v>4513</v>
      </c>
      <c r="BJ1033" s="22"/>
      <c r="BK1033" s="22"/>
      <c r="BL1033" s="37" t="s">
        <v>4513</v>
      </c>
      <c r="BM1033" s="32" t="s">
        <v>4513</v>
      </c>
      <c r="BN1033" s="22" t="s">
        <v>4513</v>
      </c>
      <c r="BO1033" s="19" t="s">
        <v>3906</v>
      </c>
      <c r="BP1033" s="54" t="s">
        <v>3919</v>
      </c>
      <c r="BQ1033" s="19" t="s">
        <v>55</v>
      </c>
      <c r="BR1033" s="19" t="s">
        <v>3918</v>
      </c>
      <c r="BS1033" s="22"/>
      <c r="BT1033" s="22"/>
      <c r="BU1033" s="37">
        <v>127</v>
      </c>
      <c r="BV1033" s="19" t="s">
        <v>4694</v>
      </c>
      <c r="BW1033" s="19" t="s">
        <v>3839</v>
      </c>
      <c r="BX1033" s="22"/>
      <c r="BY1033" s="95" t="str">
        <f>IFERROR(
IF(OR(AZ1033="anulado",AZ1033="stand by"),CONCATENATE(AZ1033,": ",AT1033),
IF(OR(YEAR(BA1033)=2022,YEAR(BA1033)=2023),CONCATENATE("Se activó en ",YEAR(BA1033)),
IF(AND(OR(AZ1033="En proceso",AZ1033="facturando"),AND(AV1033="-",BA1033="")),"Por revisar",
IF(BA1033="",IF(AV1033="NUEVAS",CONCATENATE("Estado: ",AZ1033,", ",AV1033),
IF(AX1033=Meses!$A$3,"Por revisar",
IF(AT1033="","Sin registro","En programación Frcst."))),"En programación")))),
"Error")</f>
        <v>En programación</v>
      </c>
      <c r="BZ1033" s="14" t="str">
        <f t="shared" si="48"/>
        <v/>
      </c>
      <c r="CA1033" s="95">
        <f>IF(BY1033="En programación Frcst.",VLOOKUP(AX1033,Meses!$A$1:$H$14,3+HLOOKUP(Cronograma!AV1033,Meses!$D$1:$G$2,2,FALSE),FALSE),
IF(BY1033="En programación",BA1033,""))</f>
        <v>0</v>
      </c>
      <c r="CB1033" s="95" t="str">
        <f t="shared" si="49"/>
        <v>1900/1</v>
      </c>
      <c r="CC1033" s="91">
        <f>IFERROR(
(VLOOKUP(MONTH(CA1033),Meses!$B$3:$C$14,2,FALSE)-DAY(CA1033))/VLOOKUP(MONTH(CA1033),Meses!$B$3:$C$14,2,FALSE)*CD1033,
"")</f>
        <v>861</v>
      </c>
      <c r="CD1033" s="92">
        <f t="shared" si="50"/>
        <v>861</v>
      </c>
    </row>
    <row r="1034" spans="1:82" ht="141" thickBot="1" x14ac:dyDescent="0.6">
      <c r="A1034" s="25" t="s">
        <v>2485</v>
      </c>
      <c r="B1034" s="25" t="s">
        <v>2540</v>
      </c>
      <c r="C1034" s="25" t="s">
        <v>2541</v>
      </c>
      <c r="D1034" s="25" t="s">
        <v>53</v>
      </c>
      <c r="E1034" s="26">
        <v>45195</v>
      </c>
      <c r="F1034" s="26">
        <v>45195.535613425927</v>
      </c>
      <c r="G1034" s="26">
        <v>45195</v>
      </c>
      <c r="H1034" s="26">
        <v>45203</v>
      </c>
      <c r="I1034" s="22">
        <v>45317</v>
      </c>
      <c r="J1034" s="22">
        <v>45317</v>
      </c>
      <c r="K1034" s="22" t="s">
        <v>4615</v>
      </c>
      <c r="L1034" s="69" t="s">
        <v>4399</v>
      </c>
      <c r="M1034" s="21">
        <v>45304</v>
      </c>
      <c r="N1034" s="21">
        <v>45316</v>
      </c>
      <c r="O1034" s="19" t="s">
        <v>72</v>
      </c>
      <c r="P1034" s="19" t="s">
        <v>72</v>
      </c>
      <c r="Q1034" s="49" t="s">
        <v>55</v>
      </c>
      <c r="R1034" s="49">
        <v>1184</v>
      </c>
      <c r="S1034" s="25" t="s">
        <v>145</v>
      </c>
      <c r="T1034" s="25" t="s">
        <v>145</v>
      </c>
      <c r="U1034" s="19" t="e">
        <v>#NAME?</v>
      </c>
      <c r="V1034" s="22"/>
      <c r="W1034" s="22" t="s">
        <v>4513</v>
      </c>
      <c r="X1034" s="23">
        <v>45195</v>
      </c>
      <c r="Y1034" s="23">
        <v>45202</v>
      </c>
      <c r="Z1034" s="23">
        <v>45195</v>
      </c>
      <c r="AA1034" s="23">
        <v>45195</v>
      </c>
      <c r="AB1034" s="22">
        <v>0</v>
      </c>
      <c r="AC1034" s="22">
        <v>0</v>
      </c>
      <c r="AD1034" s="50">
        <v>0</v>
      </c>
      <c r="AE1034" s="22">
        <v>0</v>
      </c>
      <c r="AF1034" s="19" t="s">
        <v>58</v>
      </c>
      <c r="AG1034" s="19" t="s">
        <v>58</v>
      </c>
      <c r="AH1034" s="50">
        <v>0</v>
      </c>
      <c r="AI1034" s="37">
        <v>122</v>
      </c>
      <c r="AJ1034" s="37">
        <v>8</v>
      </c>
      <c r="AK1034" s="37">
        <v>114</v>
      </c>
      <c r="AL1034" s="19" t="s">
        <v>15</v>
      </c>
      <c r="AM1034" s="22" t="s">
        <v>4616</v>
      </c>
      <c r="AN1034" s="22">
        <v>26</v>
      </c>
      <c r="AO1034" s="22"/>
      <c r="AP1034" s="19" t="s">
        <v>76</v>
      </c>
      <c r="AQ1034" s="19" t="s">
        <v>76</v>
      </c>
      <c r="AR1034" s="19" t="s">
        <v>60</v>
      </c>
      <c r="AS1034" s="19" t="s">
        <v>55</v>
      </c>
      <c r="AT1034" s="19" t="s">
        <v>61</v>
      </c>
      <c r="AU1034" s="19" t="s">
        <v>62</v>
      </c>
      <c r="AV1034" s="19" t="s">
        <v>679</v>
      </c>
      <c r="AW1034" s="19" t="s">
        <v>680</v>
      </c>
      <c r="AX1034" s="19" t="s">
        <v>653</v>
      </c>
      <c r="AY1034" s="19" t="s">
        <v>55</v>
      </c>
      <c r="AZ1034" s="19" t="s">
        <v>3822</v>
      </c>
      <c r="BA1034" s="23">
        <v>45316</v>
      </c>
      <c r="BB1034" s="37">
        <v>1</v>
      </c>
      <c r="BC1034" s="37">
        <v>2024</v>
      </c>
      <c r="BD1034" s="19" t="s">
        <v>653</v>
      </c>
      <c r="BE1034" s="19" t="s">
        <v>679</v>
      </c>
      <c r="BF1034" s="19" t="s">
        <v>680</v>
      </c>
      <c r="BG1034" s="19" t="s">
        <v>55</v>
      </c>
      <c r="BH1034" s="19" t="s">
        <v>4513</v>
      </c>
      <c r="BI1034" s="22" t="s">
        <v>4513</v>
      </c>
      <c r="BJ1034" s="22" t="e">
        <v>#VALUE!</v>
      </c>
      <c r="BK1034" s="22" t="e">
        <v>#VALUE!</v>
      </c>
      <c r="BL1034" s="37" t="s">
        <v>4513</v>
      </c>
      <c r="BM1034" s="32" t="s">
        <v>4513</v>
      </c>
      <c r="BN1034" s="22" t="s">
        <v>4513</v>
      </c>
      <c r="BO1034" s="19" t="s">
        <v>3906</v>
      </c>
      <c r="BP1034" s="54" t="s">
        <v>3919</v>
      </c>
      <c r="BQ1034" s="19" t="s">
        <v>55</v>
      </c>
      <c r="BR1034" s="19" t="s">
        <v>3918</v>
      </c>
      <c r="BS1034" s="22"/>
      <c r="BT1034" s="22"/>
      <c r="BU1034" s="37">
        <v>127</v>
      </c>
      <c r="BV1034" s="19"/>
      <c r="BW1034" s="19" t="s">
        <v>3823</v>
      </c>
      <c r="BX1034" s="22"/>
      <c r="BY1034" s="95" t="str">
        <f>IFERROR(
IF(OR(AZ1034="anulado",AZ1034="stand by"),CONCATENATE(AZ1034,": ",AT1034),
IF(OR(YEAR(BA1034)=2022,YEAR(BA1034)=2023),CONCATENATE("Se activó en ",YEAR(BA1034)),
IF(AND(OR(AZ1034="En proceso",AZ1034="facturando"),AND(AV1034="-",BA1034="")),"Por revisar",
IF(BA1034="",IF(AV1034="NUEVAS",CONCATENATE("Estado: ",AZ1034,", ",AV1034),
IF(AX1034=Meses!$A$3,"Por revisar",
IF(AT1034="","Sin registro","En programación Frcst."))),"En programación")))),
"Error")</f>
        <v>En programación</v>
      </c>
      <c r="BZ1034" s="14" t="str">
        <f t="shared" si="48"/>
        <v/>
      </c>
      <c r="CA1034" s="95">
        <f>IF(BY1034="En programación Frcst.",VLOOKUP(AX1034,Meses!$A$1:$H$14,3+HLOOKUP(Cronograma!AV1034,Meses!$D$1:$G$2,2,FALSE),FALSE),
IF(BY1034="En programación",BA1034,""))</f>
        <v>45316</v>
      </c>
      <c r="CB1034" s="95" t="str">
        <f t="shared" si="49"/>
        <v>2024/1</v>
      </c>
      <c r="CC1034" s="91">
        <f>IFERROR(
(VLOOKUP(MONTH(CA1034),Meses!$B$3:$C$14,2,FALSE)-DAY(CA1034))/VLOOKUP(MONTH(CA1034),Meses!$B$3:$C$14,2,FALSE)*CD1034,
"")</f>
        <v>229.16129032258064</v>
      </c>
      <c r="CD1034" s="92">
        <f t="shared" si="50"/>
        <v>1184</v>
      </c>
    </row>
    <row r="1035" spans="1:82" ht="109.8" thickBot="1" x14ac:dyDescent="0.6">
      <c r="A1035" s="19" t="s">
        <v>2485</v>
      </c>
      <c r="B1035" s="19" t="s">
        <v>2542</v>
      </c>
      <c r="C1035" s="19" t="s">
        <v>2543</v>
      </c>
      <c r="D1035" s="19" t="s">
        <v>936</v>
      </c>
      <c r="E1035" s="21">
        <v>45195</v>
      </c>
      <c r="F1035" s="21">
        <v>45195.535613425927</v>
      </c>
      <c r="G1035" s="21">
        <v>45195</v>
      </c>
      <c r="H1035" s="21">
        <v>45203</v>
      </c>
      <c r="I1035" s="22"/>
      <c r="J1035" s="22"/>
      <c r="K1035" s="22">
        <v>0</v>
      </c>
      <c r="L1035" s="50"/>
      <c r="M1035" s="22"/>
      <c r="N1035" s="22"/>
      <c r="O1035" s="19" t="s">
        <v>72</v>
      </c>
      <c r="P1035" s="19" t="s">
        <v>72</v>
      </c>
      <c r="Q1035" s="49" t="s">
        <v>55</v>
      </c>
      <c r="R1035" s="49">
        <v>654</v>
      </c>
      <c r="S1035" s="25" t="s">
        <v>145</v>
      </c>
      <c r="T1035" s="25" t="s">
        <v>145</v>
      </c>
      <c r="U1035" s="19" t="e">
        <v>#NAME?</v>
      </c>
      <c r="V1035" s="22"/>
      <c r="W1035" s="22" t="s">
        <v>4513</v>
      </c>
      <c r="X1035" s="23">
        <v>45195</v>
      </c>
      <c r="Y1035" s="23">
        <v>45202</v>
      </c>
      <c r="Z1035" s="23">
        <v>45195</v>
      </c>
      <c r="AA1035" s="23">
        <v>45195</v>
      </c>
      <c r="AB1035" s="22">
        <v>0</v>
      </c>
      <c r="AC1035" s="22">
        <v>0</v>
      </c>
      <c r="AD1035" s="50">
        <v>0</v>
      </c>
      <c r="AE1035" s="22">
        <v>0</v>
      </c>
      <c r="AF1035" s="19" t="s">
        <v>58</v>
      </c>
      <c r="AG1035" s="19" t="s">
        <v>58</v>
      </c>
      <c r="AH1035" s="50">
        <v>0</v>
      </c>
      <c r="AI1035" s="37">
        <v>-45195</v>
      </c>
      <c r="AJ1035" s="37">
        <v>8</v>
      </c>
      <c r="AK1035" s="37">
        <v>-45203</v>
      </c>
      <c r="AL1035" s="19" t="s">
        <v>15</v>
      </c>
      <c r="AM1035" s="22">
        <v>0</v>
      </c>
      <c r="AN1035" s="22" t="s">
        <v>4513</v>
      </c>
      <c r="AO1035" s="22"/>
      <c r="AP1035" s="19" t="s">
        <v>76</v>
      </c>
      <c r="AQ1035" s="19" t="s">
        <v>76</v>
      </c>
      <c r="AR1035" s="19" t="s">
        <v>60</v>
      </c>
      <c r="AS1035" s="19" t="s">
        <v>55</v>
      </c>
      <c r="AT1035" s="19" t="s">
        <v>937</v>
      </c>
      <c r="AU1035" s="19" t="s">
        <v>62</v>
      </c>
      <c r="AV1035" s="19" t="s">
        <v>679</v>
      </c>
      <c r="AW1035" s="19" t="s">
        <v>3130</v>
      </c>
      <c r="AX1035" s="19" t="s">
        <v>1557</v>
      </c>
      <c r="AY1035" s="19" t="s">
        <v>55</v>
      </c>
      <c r="AZ1035" s="19" t="s">
        <v>3830</v>
      </c>
      <c r="BA1035" s="22">
        <v>0</v>
      </c>
      <c r="BB1035" s="22"/>
      <c r="BC1035" s="22"/>
      <c r="BD1035" s="19" t="s">
        <v>2205</v>
      </c>
      <c r="BE1035" s="19" t="s">
        <v>660</v>
      </c>
      <c r="BF1035" s="19" t="s">
        <v>2204</v>
      </c>
      <c r="BG1035" s="19" t="s">
        <v>55</v>
      </c>
      <c r="BH1035" s="19" t="s">
        <v>4513</v>
      </c>
      <c r="BI1035" s="22" t="s">
        <v>4513</v>
      </c>
      <c r="BJ1035" s="22"/>
      <c r="BK1035" s="22"/>
      <c r="BL1035" s="37" t="s">
        <v>4513</v>
      </c>
      <c r="BM1035" s="32" t="s">
        <v>4513</v>
      </c>
      <c r="BN1035" s="22" t="s">
        <v>4513</v>
      </c>
      <c r="BO1035" s="19" t="s">
        <v>3906</v>
      </c>
      <c r="BP1035" s="54" t="s">
        <v>3919</v>
      </c>
      <c r="BQ1035" s="19" t="s">
        <v>55</v>
      </c>
      <c r="BR1035" s="19" t="s">
        <v>3918</v>
      </c>
      <c r="BS1035" s="22"/>
      <c r="BT1035" s="22"/>
      <c r="BU1035" s="37">
        <v>127</v>
      </c>
      <c r="BV1035" s="19" t="s">
        <v>4694</v>
      </c>
      <c r="BW1035" s="19" t="s">
        <v>3839</v>
      </c>
      <c r="BX1035" s="22"/>
      <c r="BY1035" s="95" t="str">
        <f>IFERROR(
IF(OR(AZ1035="anulado",AZ1035="stand by"),CONCATENATE(AZ1035,": ",AT1035),
IF(OR(YEAR(BA1035)=2022,YEAR(BA1035)=2023),CONCATENATE("Se activó en ",YEAR(BA1035)),
IF(AND(OR(AZ1035="En proceso",AZ1035="facturando"),AND(AV1035="-",BA1035="")),"Por revisar",
IF(BA1035="",IF(AV1035="NUEVAS",CONCATENATE("Estado: ",AZ1035,", ",AV1035),
IF(AX1035=Meses!$A$3,"Por revisar",
IF(AT1035="","Sin registro","En programación Frcst."))),"En programación")))),
"Error")</f>
        <v>En programación</v>
      </c>
      <c r="BZ1035" s="14" t="str">
        <f t="shared" si="48"/>
        <v/>
      </c>
      <c r="CA1035" s="95">
        <f>IF(BY1035="En programación Frcst.",VLOOKUP(AX1035,Meses!$A$1:$H$14,3+HLOOKUP(Cronograma!AV1035,Meses!$D$1:$G$2,2,FALSE),FALSE),
IF(BY1035="En programación",BA1035,""))</f>
        <v>0</v>
      </c>
      <c r="CB1035" s="95" t="str">
        <f t="shared" si="49"/>
        <v>1900/1</v>
      </c>
      <c r="CC1035" s="91">
        <f>IFERROR(
(VLOOKUP(MONTH(CA1035),Meses!$B$3:$C$14,2,FALSE)-DAY(CA1035))/VLOOKUP(MONTH(CA1035),Meses!$B$3:$C$14,2,FALSE)*CD1035,
"")</f>
        <v>654</v>
      </c>
      <c r="CD1035" s="92">
        <f t="shared" si="50"/>
        <v>654</v>
      </c>
    </row>
    <row r="1036" spans="1:82" ht="109.8" thickBot="1" x14ac:dyDescent="0.6">
      <c r="A1036" s="25" t="s">
        <v>2485</v>
      </c>
      <c r="B1036" s="25" t="s">
        <v>2544</v>
      </c>
      <c r="C1036" s="25" t="s">
        <v>2545</v>
      </c>
      <c r="D1036" s="25" t="s">
        <v>53</v>
      </c>
      <c r="E1036" s="26">
        <v>45195</v>
      </c>
      <c r="F1036" s="26">
        <v>45195.535613425927</v>
      </c>
      <c r="G1036" s="26">
        <v>45195</v>
      </c>
      <c r="H1036" s="26">
        <v>45203</v>
      </c>
      <c r="I1036" s="22">
        <v>45317</v>
      </c>
      <c r="J1036" s="22">
        <v>45317</v>
      </c>
      <c r="K1036" s="22" t="s">
        <v>4615</v>
      </c>
      <c r="L1036" s="69" t="s">
        <v>4399</v>
      </c>
      <c r="M1036" s="21">
        <v>45304</v>
      </c>
      <c r="N1036" s="21">
        <v>45316</v>
      </c>
      <c r="O1036" s="19" t="s">
        <v>72</v>
      </c>
      <c r="P1036" s="19" t="s">
        <v>72</v>
      </c>
      <c r="Q1036" s="49" t="s">
        <v>55</v>
      </c>
      <c r="R1036" s="49">
        <v>1538</v>
      </c>
      <c r="S1036" s="25" t="s">
        <v>145</v>
      </c>
      <c r="T1036" s="25" t="s">
        <v>145</v>
      </c>
      <c r="U1036" s="19" t="e">
        <v>#NAME?</v>
      </c>
      <c r="V1036" s="22"/>
      <c r="W1036" s="22" t="s">
        <v>4513</v>
      </c>
      <c r="X1036" s="23">
        <v>45195</v>
      </c>
      <c r="Y1036" s="23">
        <v>45202</v>
      </c>
      <c r="Z1036" s="23">
        <v>45195</v>
      </c>
      <c r="AA1036" s="23">
        <v>45195</v>
      </c>
      <c r="AB1036" s="22">
        <v>0</v>
      </c>
      <c r="AC1036" s="22">
        <v>0</v>
      </c>
      <c r="AD1036" s="50">
        <v>0</v>
      </c>
      <c r="AE1036" s="22">
        <v>0</v>
      </c>
      <c r="AF1036" s="19" t="s">
        <v>58</v>
      </c>
      <c r="AG1036" s="19" t="s">
        <v>58</v>
      </c>
      <c r="AH1036" s="50">
        <v>0</v>
      </c>
      <c r="AI1036" s="37">
        <v>122</v>
      </c>
      <c r="AJ1036" s="37">
        <v>8</v>
      </c>
      <c r="AK1036" s="37">
        <v>114</v>
      </c>
      <c r="AL1036" s="19" t="s">
        <v>15</v>
      </c>
      <c r="AM1036" s="22" t="s">
        <v>4616</v>
      </c>
      <c r="AN1036" s="22">
        <v>26</v>
      </c>
      <c r="AO1036" s="22"/>
      <c r="AP1036" s="19" t="s">
        <v>76</v>
      </c>
      <c r="AQ1036" s="19" t="s">
        <v>76</v>
      </c>
      <c r="AR1036" s="19" t="s">
        <v>60</v>
      </c>
      <c r="AS1036" s="19" t="s">
        <v>55</v>
      </c>
      <c r="AT1036" s="19" t="s">
        <v>61</v>
      </c>
      <c r="AU1036" s="19" t="s">
        <v>62</v>
      </c>
      <c r="AV1036" s="19" t="s">
        <v>679</v>
      </c>
      <c r="AW1036" s="19" t="s">
        <v>680</v>
      </c>
      <c r="AX1036" s="19" t="s">
        <v>653</v>
      </c>
      <c r="AY1036" s="19" t="s">
        <v>55</v>
      </c>
      <c r="AZ1036" s="19" t="s">
        <v>3822</v>
      </c>
      <c r="BA1036" s="23">
        <v>45316</v>
      </c>
      <c r="BB1036" s="37">
        <v>1</v>
      </c>
      <c r="BC1036" s="37">
        <v>2024</v>
      </c>
      <c r="BD1036" s="19" t="s">
        <v>653</v>
      </c>
      <c r="BE1036" s="19" t="s">
        <v>679</v>
      </c>
      <c r="BF1036" s="19" t="s">
        <v>680</v>
      </c>
      <c r="BG1036" s="19" t="s">
        <v>55</v>
      </c>
      <c r="BH1036" s="19" t="s">
        <v>4513</v>
      </c>
      <c r="BI1036" s="22" t="s">
        <v>4513</v>
      </c>
      <c r="BJ1036" s="22" t="e">
        <v>#VALUE!</v>
      </c>
      <c r="BK1036" s="22" t="e">
        <v>#VALUE!</v>
      </c>
      <c r="BL1036" s="37" t="s">
        <v>4513</v>
      </c>
      <c r="BM1036" s="32" t="s">
        <v>4513</v>
      </c>
      <c r="BN1036" s="22" t="s">
        <v>4513</v>
      </c>
      <c r="BO1036" s="19" t="s">
        <v>3906</v>
      </c>
      <c r="BP1036" s="54" t="s">
        <v>3919</v>
      </c>
      <c r="BQ1036" s="19" t="s">
        <v>55</v>
      </c>
      <c r="BR1036" s="19" t="s">
        <v>3918</v>
      </c>
      <c r="BS1036" s="22"/>
      <c r="BT1036" s="22"/>
      <c r="BU1036" s="37">
        <v>127</v>
      </c>
      <c r="BV1036" s="19"/>
      <c r="BW1036" s="19" t="s">
        <v>3823</v>
      </c>
      <c r="BX1036" s="22"/>
      <c r="BY1036" s="95" t="str">
        <f>IFERROR(
IF(OR(AZ1036="anulado",AZ1036="stand by"),CONCATENATE(AZ1036,": ",AT1036),
IF(OR(YEAR(BA1036)=2022,YEAR(BA1036)=2023),CONCATENATE("Se activó en ",YEAR(BA1036)),
IF(AND(OR(AZ1036="En proceso",AZ1036="facturando"),AND(AV1036="-",BA1036="")),"Por revisar",
IF(BA1036="",IF(AV1036="NUEVAS",CONCATENATE("Estado: ",AZ1036,", ",AV1036),
IF(AX1036=Meses!$A$3,"Por revisar",
IF(AT1036="","Sin registro","En programación Frcst."))),"En programación")))),
"Error")</f>
        <v>En programación</v>
      </c>
      <c r="BZ1036" s="14" t="str">
        <f t="shared" si="48"/>
        <v/>
      </c>
      <c r="CA1036" s="95">
        <f>IF(BY1036="En programación Frcst.",VLOOKUP(AX1036,Meses!$A$1:$H$14,3+HLOOKUP(Cronograma!AV1036,Meses!$D$1:$G$2,2,FALSE),FALSE),
IF(BY1036="En programación",BA1036,""))</f>
        <v>45316</v>
      </c>
      <c r="CB1036" s="95" t="str">
        <f t="shared" si="49"/>
        <v>2024/1</v>
      </c>
      <c r="CC1036" s="91">
        <f>IFERROR(
(VLOOKUP(MONTH(CA1036),Meses!$B$3:$C$14,2,FALSE)-DAY(CA1036))/VLOOKUP(MONTH(CA1036),Meses!$B$3:$C$14,2,FALSE)*CD1036,
"")</f>
        <v>297.67741935483872</v>
      </c>
      <c r="CD1036" s="92">
        <f t="shared" si="50"/>
        <v>1538</v>
      </c>
    </row>
    <row r="1037" spans="1:82" ht="109.8" thickBot="1" x14ac:dyDescent="0.6">
      <c r="A1037" s="19" t="s">
        <v>2485</v>
      </c>
      <c r="B1037" s="19" t="s">
        <v>2546</v>
      </c>
      <c r="C1037" s="19" t="s">
        <v>2547</v>
      </c>
      <c r="D1037" s="19" t="s">
        <v>53</v>
      </c>
      <c r="E1037" s="21">
        <v>45195</v>
      </c>
      <c r="F1037" s="21">
        <v>45195.535613425927</v>
      </c>
      <c r="G1037" s="21">
        <v>45195</v>
      </c>
      <c r="H1037" s="21">
        <v>45203</v>
      </c>
      <c r="I1037" s="22">
        <v>45317</v>
      </c>
      <c r="J1037" s="22">
        <v>45317</v>
      </c>
      <c r="K1037" s="22" t="s">
        <v>4615</v>
      </c>
      <c r="L1037" s="69" t="s">
        <v>4399</v>
      </c>
      <c r="M1037" s="21">
        <v>45304</v>
      </c>
      <c r="N1037" s="21">
        <v>45316</v>
      </c>
      <c r="O1037" s="19" t="s">
        <v>72</v>
      </c>
      <c r="P1037" s="19" t="s">
        <v>72</v>
      </c>
      <c r="Q1037" s="49" t="s">
        <v>55</v>
      </c>
      <c r="R1037" s="49">
        <v>805</v>
      </c>
      <c r="S1037" s="25" t="s">
        <v>145</v>
      </c>
      <c r="T1037" s="25" t="s">
        <v>145</v>
      </c>
      <c r="U1037" s="19" t="e">
        <v>#NAME?</v>
      </c>
      <c r="V1037" s="22"/>
      <c r="W1037" s="22" t="s">
        <v>4513</v>
      </c>
      <c r="X1037" s="23">
        <v>45195</v>
      </c>
      <c r="Y1037" s="23">
        <v>45202</v>
      </c>
      <c r="Z1037" s="23">
        <v>45195</v>
      </c>
      <c r="AA1037" s="23">
        <v>45195</v>
      </c>
      <c r="AB1037" s="22">
        <v>0</v>
      </c>
      <c r="AC1037" s="22">
        <v>0</v>
      </c>
      <c r="AD1037" s="50">
        <v>0</v>
      </c>
      <c r="AE1037" s="22">
        <v>0</v>
      </c>
      <c r="AF1037" s="19" t="s">
        <v>58</v>
      </c>
      <c r="AG1037" s="19" t="s">
        <v>58</v>
      </c>
      <c r="AH1037" s="50">
        <v>0</v>
      </c>
      <c r="AI1037" s="37">
        <v>122</v>
      </c>
      <c r="AJ1037" s="37">
        <v>8</v>
      </c>
      <c r="AK1037" s="37">
        <v>114</v>
      </c>
      <c r="AL1037" s="19" t="s">
        <v>15</v>
      </c>
      <c r="AM1037" s="22" t="s">
        <v>4616</v>
      </c>
      <c r="AN1037" s="22">
        <v>26</v>
      </c>
      <c r="AO1037" s="22"/>
      <c r="AP1037" s="19" t="s">
        <v>76</v>
      </c>
      <c r="AQ1037" s="19" t="s">
        <v>76</v>
      </c>
      <c r="AR1037" s="19" t="s">
        <v>60</v>
      </c>
      <c r="AS1037" s="19" t="s">
        <v>55</v>
      </c>
      <c r="AT1037" s="19" t="s">
        <v>61</v>
      </c>
      <c r="AU1037" s="19" t="s">
        <v>62</v>
      </c>
      <c r="AV1037" s="19" t="s">
        <v>679</v>
      </c>
      <c r="AW1037" s="19" t="s">
        <v>680</v>
      </c>
      <c r="AX1037" s="19" t="s">
        <v>653</v>
      </c>
      <c r="AY1037" s="19" t="s">
        <v>55</v>
      </c>
      <c r="AZ1037" s="19" t="s">
        <v>3822</v>
      </c>
      <c r="BA1037" s="23">
        <v>45316</v>
      </c>
      <c r="BB1037" s="37">
        <v>1</v>
      </c>
      <c r="BC1037" s="37">
        <v>2024</v>
      </c>
      <c r="BD1037" s="19" t="s">
        <v>653</v>
      </c>
      <c r="BE1037" s="19" t="s">
        <v>679</v>
      </c>
      <c r="BF1037" s="19" t="s">
        <v>680</v>
      </c>
      <c r="BG1037" s="19" t="s">
        <v>55</v>
      </c>
      <c r="BH1037" s="19" t="s">
        <v>4513</v>
      </c>
      <c r="BI1037" s="22" t="s">
        <v>4513</v>
      </c>
      <c r="BJ1037" s="22" t="e">
        <v>#VALUE!</v>
      </c>
      <c r="BK1037" s="22" t="e">
        <v>#VALUE!</v>
      </c>
      <c r="BL1037" s="37" t="s">
        <v>4513</v>
      </c>
      <c r="BM1037" s="32" t="s">
        <v>4513</v>
      </c>
      <c r="BN1037" s="22" t="s">
        <v>4513</v>
      </c>
      <c r="BO1037" s="19" t="s">
        <v>3906</v>
      </c>
      <c r="BP1037" s="54" t="s">
        <v>3919</v>
      </c>
      <c r="BQ1037" s="19" t="s">
        <v>55</v>
      </c>
      <c r="BR1037" s="19" t="s">
        <v>3918</v>
      </c>
      <c r="BS1037" s="22"/>
      <c r="BT1037" s="22"/>
      <c r="BU1037" s="37">
        <v>127</v>
      </c>
      <c r="BV1037" s="19"/>
      <c r="BW1037" s="19" t="s">
        <v>3823</v>
      </c>
      <c r="BX1037" s="22"/>
      <c r="BY1037" s="95" t="str">
        <f>IFERROR(
IF(OR(AZ1037="anulado",AZ1037="stand by"),CONCATENATE(AZ1037,": ",AT1037),
IF(OR(YEAR(BA1037)=2022,YEAR(BA1037)=2023),CONCATENATE("Se activó en ",YEAR(BA1037)),
IF(AND(OR(AZ1037="En proceso",AZ1037="facturando"),AND(AV1037="-",BA1037="")),"Por revisar",
IF(BA1037="",IF(AV1037="NUEVAS",CONCATENATE("Estado: ",AZ1037,", ",AV1037),
IF(AX1037=Meses!$A$3,"Por revisar",
IF(AT1037="","Sin registro","En programación Frcst."))),"En programación")))),
"Error")</f>
        <v>En programación</v>
      </c>
      <c r="BZ1037" s="14" t="str">
        <f t="shared" si="48"/>
        <v/>
      </c>
      <c r="CA1037" s="95">
        <f>IF(BY1037="En programación Frcst.",VLOOKUP(AX1037,Meses!$A$1:$H$14,3+HLOOKUP(Cronograma!AV1037,Meses!$D$1:$G$2,2,FALSE),FALSE),
IF(BY1037="En programación",BA1037,""))</f>
        <v>45316</v>
      </c>
      <c r="CB1037" s="95" t="str">
        <f t="shared" si="49"/>
        <v>2024/1</v>
      </c>
      <c r="CC1037" s="91">
        <f>IFERROR(
(VLOOKUP(MONTH(CA1037),Meses!$B$3:$C$14,2,FALSE)-DAY(CA1037))/VLOOKUP(MONTH(CA1037),Meses!$B$3:$C$14,2,FALSE)*CD1037,
"")</f>
        <v>155.80645161290323</v>
      </c>
      <c r="CD1037" s="92">
        <f t="shared" si="50"/>
        <v>805</v>
      </c>
    </row>
    <row r="1038" spans="1:82" ht="125.4" thickBot="1" x14ac:dyDescent="0.6">
      <c r="A1038" s="25" t="s">
        <v>2485</v>
      </c>
      <c r="B1038" s="25" t="s">
        <v>2548</v>
      </c>
      <c r="C1038" s="25" t="s">
        <v>2549</v>
      </c>
      <c r="D1038" s="25" t="s">
        <v>53</v>
      </c>
      <c r="E1038" s="26">
        <v>45195</v>
      </c>
      <c r="F1038" s="26">
        <v>45195.535613425927</v>
      </c>
      <c r="G1038" s="26">
        <v>45195</v>
      </c>
      <c r="H1038" s="26">
        <v>45203</v>
      </c>
      <c r="I1038" s="22">
        <v>45317</v>
      </c>
      <c r="J1038" s="22">
        <v>45317</v>
      </c>
      <c r="K1038" s="22" t="s">
        <v>4615</v>
      </c>
      <c r="L1038" s="69" t="s">
        <v>4399</v>
      </c>
      <c r="M1038" s="21">
        <v>45304</v>
      </c>
      <c r="N1038" s="21">
        <v>45316</v>
      </c>
      <c r="O1038" s="19" t="s">
        <v>72</v>
      </c>
      <c r="P1038" s="19" t="s">
        <v>72</v>
      </c>
      <c r="Q1038" s="49" t="s">
        <v>55</v>
      </c>
      <c r="R1038" s="49">
        <v>5640</v>
      </c>
      <c r="S1038" s="25" t="s">
        <v>145</v>
      </c>
      <c r="T1038" s="25" t="s">
        <v>145</v>
      </c>
      <c r="U1038" s="19" t="e">
        <v>#NAME?</v>
      </c>
      <c r="V1038" s="22"/>
      <c r="W1038" s="22" t="s">
        <v>4513</v>
      </c>
      <c r="X1038" s="23">
        <v>45195</v>
      </c>
      <c r="Y1038" s="23">
        <v>45202</v>
      </c>
      <c r="Z1038" s="23">
        <v>45195</v>
      </c>
      <c r="AA1038" s="23">
        <v>45195</v>
      </c>
      <c r="AB1038" s="22">
        <v>0</v>
      </c>
      <c r="AC1038" s="22">
        <v>0</v>
      </c>
      <c r="AD1038" s="50">
        <v>0</v>
      </c>
      <c r="AE1038" s="22">
        <v>0</v>
      </c>
      <c r="AF1038" s="19" t="s">
        <v>58</v>
      </c>
      <c r="AG1038" s="19" t="s">
        <v>58</v>
      </c>
      <c r="AH1038" s="50">
        <v>0</v>
      </c>
      <c r="AI1038" s="37">
        <v>122</v>
      </c>
      <c r="AJ1038" s="37">
        <v>8</v>
      </c>
      <c r="AK1038" s="37">
        <v>114</v>
      </c>
      <c r="AL1038" s="19" t="s">
        <v>15</v>
      </c>
      <c r="AM1038" s="22" t="s">
        <v>4616</v>
      </c>
      <c r="AN1038" s="22">
        <v>26</v>
      </c>
      <c r="AO1038" s="22"/>
      <c r="AP1038" s="19" t="s">
        <v>76</v>
      </c>
      <c r="AQ1038" s="19" t="s">
        <v>76</v>
      </c>
      <c r="AR1038" s="19" t="s">
        <v>60</v>
      </c>
      <c r="AS1038" s="19" t="s">
        <v>55</v>
      </c>
      <c r="AT1038" s="19" t="s">
        <v>61</v>
      </c>
      <c r="AU1038" s="19" t="s">
        <v>62</v>
      </c>
      <c r="AV1038" s="19" t="s">
        <v>679</v>
      </c>
      <c r="AW1038" s="19" t="s">
        <v>680</v>
      </c>
      <c r="AX1038" s="19" t="s">
        <v>653</v>
      </c>
      <c r="AY1038" s="19" t="s">
        <v>55</v>
      </c>
      <c r="AZ1038" s="19" t="s">
        <v>3822</v>
      </c>
      <c r="BA1038" s="23">
        <v>45316</v>
      </c>
      <c r="BB1038" s="37">
        <v>1</v>
      </c>
      <c r="BC1038" s="37">
        <v>2024</v>
      </c>
      <c r="BD1038" s="19" t="s">
        <v>1557</v>
      </c>
      <c r="BE1038" s="19" t="s">
        <v>651</v>
      </c>
      <c r="BF1038" s="19" t="s">
        <v>2222</v>
      </c>
      <c r="BG1038" s="19" t="s">
        <v>55</v>
      </c>
      <c r="BH1038" s="19" t="s">
        <v>4513</v>
      </c>
      <c r="BI1038" s="22" t="s">
        <v>4513</v>
      </c>
      <c r="BJ1038" s="22" t="e">
        <v>#VALUE!</v>
      </c>
      <c r="BK1038" s="22" t="e">
        <v>#VALUE!</v>
      </c>
      <c r="BL1038" s="37" t="s">
        <v>4513</v>
      </c>
      <c r="BM1038" s="32" t="s">
        <v>4513</v>
      </c>
      <c r="BN1038" s="57" t="s">
        <v>4513</v>
      </c>
      <c r="BO1038" s="19" t="s">
        <v>3906</v>
      </c>
      <c r="BP1038" s="54" t="s">
        <v>3919</v>
      </c>
      <c r="BQ1038" s="19" t="s">
        <v>55</v>
      </c>
      <c r="BR1038" s="19" t="s">
        <v>3918</v>
      </c>
      <c r="BS1038" s="22"/>
      <c r="BT1038" s="22"/>
      <c r="BU1038" s="37">
        <v>127</v>
      </c>
      <c r="BV1038" s="19"/>
      <c r="BW1038" s="19" t="s">
        <v>3823</v>
      </c>
      <c r="BX1038" s="22"/>
      <c r="BY1038" s="95" t="str">
        <f>IFERROR(
IF(OR(AZ1038="anulado",AZ1038="stand by"),CONCATENATE(AZ1038,": ",AT1038),
IF(OR(YEAR(BA1038)=2022,YEAR(BA1038)=2023),CONCATENATE("Se activó en ",YEAR(BA1038)),
IF(AND(OR(AZ1038="En proceso",AZ1038="facturando"),AND(AV1038="-",BA1038="")),"Por revisar",
IF(BA1038="",IF(AV1038="NUEVAS",CONCATENATE("Estado: ",AZ1038,", ",AV1038),
IF(AX1038=Meses!$A$3,"Por revisar",
IF(AT1038="","Sin registro","En programación Frcst."))),"En programación")))),
"Error")</f>
        <v>En programación</v>
      </c>
      <c r="BZ1038" s="14" t="str">
        <f t="shared" si="48"/>
        <v/>
      </c>
      <c r="CA1038" s="95">
        <f>IF(BY1038="En programación Frcst.",VLOOKUP(AX1038,Meses!$A$1:$H$14,3+HLOOKUP(Cronograma!AV1038,Meses!$D$1:$G$2,2,FALSE),FALSE),
IF(BY1038="En programación",BA1038,""))</f>
        <v>45316</v>
      </c>
      <c r="CB1038" s="95" t="str">
        <f t="shared" si="49"/>
        <v>2024/1</v>
      </c>
      <c r="CC1038" s="91">
        <f>IFERROR(
(VLOOKUP(MONTH(CA1038),Meses!$B$3:$C$14,2,FALSE)-DAY(CA1038))/VLOOKUP(MONTH(CA1038),Meses!$B$3:$C$14,2,FALSE)*CD1038,
"")</f>
        <v>1091.6129032258063</v>
      </c>
      <c r="CD1038" s="92">
        <f t="shared" si="50"/>
        <v>5640</v>
      </c>
    </row>
    <row r="1039" spans="1:82" ht="125.4" thickBot="1" x14ac:dyDescent="0.6">
      <c r="A1039" s="19" t="s">
        <v>2485</v>
      </c>
      <c r="B1039" s="19" t="s">
        <v>2550</v>
      </c>
      <c r="C1039" s="19" t="s">
        <v>2551</v>
      </c>
      <c r="D1039" s="19" t="s">
        <v>936</v>
      </c>
      <c r="E1039" s="21">
        <v>45195</v>
      </c>
      <c r="F1039" s="21">
        <v>45195.535613425927</v>
      </c>
      <c r="G1039" s="21">
        <v>45195</v>
      </c>
      <c r="H1039" s="21">
        <v>45203</v>
      </c>
      <c r="I1039" s="22"/>
      <c r="J1039" s="22"/>
      <c r="K1039" s="22">
        <v>0</v>
      </c>
      <c r="L1039" s="50"/>
      <c r="M1039" s="22"/>
      <c r="N1039" s="22"/>
      <c r="O1039" s="19" t="s">
        <v>72</v>
      </c>
      <c r="P1039" s="19" t="s">
        <v>72</v>
      </c>
      <c r="Q1039" s="49" t="s">
        <v>55</v>
      </c>
      <c r="R1039" s="49">
        <v>2272</v>
      </c>
      <c r="S1039" s="25" t="s">
        <v>145</v>
      </c>
      <c r="T1039" s="25" t="s">
        <v>145</v>
      </c>
      <c r="U1039" s="19" t="e">
        <v>#NAME?</v>
      </c>
      <c r="V1039" s="22"/>
      <c r="W1039" s="22" t="s">
        <v>4513</v>
      </c>
      <c r="X1039" s="23">
        <v>45195</v>
      </c>
      <c r="Y1039" s="23">
        <v>45202</v>
      </c>
      <c r="Z1039" s="23">
        <v>45195</v>
      </c>
      <c r="AA1039" s="23">
        <v>45195</v>
      </c>
      <c r="AB1039" s="22">
        <v>0</v>
      </c>
      <c r="AC1039" s="22">
        <v>0</v>
      </c>
      <c r="AD1039" s="50">
        <v>0</v>
      </c>
      <c r="AE1039" s="22">
        <v>0</v>
      </c>
      <c r="AF1039" s="19" t="s">
        <v>58</v>
      </c>
      <c r="AG1039" s="19" t="s">
        <v>58</v>
      </c>
      <c r="AH1039" s="50">
        <v>0</v>
      </c>
      <c r="AI1039" s="37">
        <v>-45195</v>
      </c>
      <c r="AJ1039" s="37">
        <v>8</v>
      </c>
      <c r="AK1039" s="37">
        <v>-45203</v>
      </c>
      <c r="AL1039" s="19" t="s">
        <v>15</v>
      </c>
      <c r="AM1039" s="22">
        <v>0</v>
      </c>
      <c r="AN1039" s="22" t="s">
        <v>4513</v>
      </c>
      <c r="AO1039" s="22"/>
      <c r="AP1039" s="19" t="s">
        <v>76</v>
      </c>
      <c r="AQ1039" s="19" t="s">
        <v>76</v>
      </c>
      <c r="AR1039" s="19" t="s">
        <v>60</v>
      </c>
      <c r="AS1039" s="19" t="s">
        <v>55</v>
      </c>
      <c r="AT1039" s="19" t="s">
        <v>937</v>
      </c>
      <c r="AU1039" s="19" t="s">
        <v>62</v>
      </c>
      <c r="AV1039" s="19" t="s">
        <v>679</v>
      </c>
      <c r="AW1039" s="19" t="s">
        <v>3130</v>
      </c>
      <c r="AX1039" s="19" t="s">
        <v>1557</v>
      </c>
      <c r="AY1039" s="19" t="s">
        <v>55</v>
      </c>
      <c r="AZ1039" s="19" t="s">
        <v>3830</v>
      </c>
      <c r="BA1039" s="22">
        <v>0</v>
      </c>
      <c r="BB1039" s="22"/>
      <c r="BC1039" s="22"/>
      <c r="BD1039" s="19" t="s">
        <v>2205</v>
      </c>
      <c r="BE1039" s="19" t="s">
        <v>660</v>
      </c>
      <c r="BF1039" s="19" t="s">
        <v>2204</v>
      </c>
      <c r="BG1039" s="19" t="s">
        <v>55</v>
      </c>
      <c r="BH1039" s="19" t="s">
        <v>4513</v>
      </c>
      <c r="BI1039" s="22" t="s">
        <v>4513</v>
      </c>
      <c r="BJ1039" s="22"/>
      <c r="BK1039" s="22"/>
      <c r="BL1039" s="37" t="s">
        <v>4513</v>
      </c>
      <c r="BM1039" s="32" t="s">
        <v>4513</v>
      </c>
      <c r="BN1039" s="22" t="s">
        <v>4513</v>
      </c>
      <c r="BO1039" s="19" t="s">
        <v>3906</v>
      </c>
      <c r="BP1039" s="54" t="s">
        <v>3919</v>
      </c>
      <c r="BQ1039" s="19" t="s">
        <v>55</v>
      </c>
      <c r="BR1039" s="19" t="s">
        <v>3918</v>
      </c>
      <c r="BS1039" s="22"/>
      <c r="BT1039" s="22"/>
      <c r="BU1039" s="37">
        <v>127</v>
      </c>
      <c r="BV1039" s="19" t="s">
        <v>4694</v>
      </c>
      <c r="BW1039" s="19" t="s">
        <v>3839</v>
      </c>
      <c r="BX1039" s="22"/>
      <c r="BY1039" s="95" t="str">
        <f>IFERROR(
IF(OR(AZ1039="anulado",AZ1039="stand by"),CONCATENATE(AZ1039,": ",AT1039),
IF(OR(YEAR(BA1039)=2022,YEAR(BA1039)=2023),CONCATENATE("Se activó en ",YEAR(BA1039)),
IF(AND(OR(AZ1039="En proceso",AZ1039="facturando"),AND(AV1039="-",BA1039="")),"Por revisar",
IF(BA1039="",IF(AV1039="NUEVAS",CONCATENATE("Estado: ",AZ1039,", ",AV1039),
IF(AX1039=Meses!$A$3,"Por revisar",
IF(AT1039="","Sin registro","En programación Frcst."))),"En programación")))),
"Error")</f>
        <v>En programación</v>
      </c>
      <c r="BZ1039" s="14" t="str">
        <f t="shared" si="48"/>
        <v/>
      </c>
      <c r="CA1039" s="95">
        <f>IF(BY1039="En programación Frcst.",VLOOKUP(AX1039,Meses!$A$1:$H$14,3+HLOOKUP(Cronograma!AV1039,Meses!$D$1:$G$2,2,FALSE),FALSE),
IF(BY1039="En programación",BA1039,""))</f>
        <v>0</v>
      </c>
      <c r="CB1039" s="95" t="str">
        <f t="shared" si="49"/>
        <v>1900/1</v>
      </c>
      <c r="CC1039" s="91">
        <f>IFERROR(
(VLOOKUP(MONTH(CA1039),Meses!$B$3:$C$14,2,FALSE)-DAY(CA1039))/VLOOKUP(MONTH(CA1039),Meses!$B$3:$C$14,2,FALSE)*CD1039,
"")</f>
        <v>2272</v>
      </c>
      <c r="CD1039" s="92">
        <f t="shared" si="50"/>
        <v>2272</v>
      </c>
    </row>
    <row r="1040" spans="1:82" ht="125.4" thickBot="1" x14ac:dyDescent="0.6">
      <c r="A1040" s="25" t="s">
        <v>2485</v>
      </c>
      <c r="B1040" s="25" t="s">
        <v>2552</v>
      </c>
      <c r="C1040" s="25" t="s">
        <v>2553</v>
      </c>
      <c r="D1040" s="25" t="s">
        <v>53</v>
      </c>
      <c r="E1040" s="26">
        <v>45195</v>
      </c>
      <c r="F1040" s="26">
        <v>45195.535613425927</v>
      </c>
      <c r="G1040" s="26">
        <v>45195</v>
      </c>
      <c r="H1040" s="26">
        <v>45203</v>
      </c>
      <c r="I1040" s="22">
        <v>45317</v>
      </c>
      <c r="J1040" s="22">
        <v>45317</v>
      </c>
      <c r="K1040" s="22" t="s">
        <v>4615</v>
      </c>
      <c r="L1040" s="69" t="s">
        <v>4399</v>
      </c>
      <c r="M1040" s="21">
        <v>45304</v>
      </c>
      <c r="N1040" s="21">
        <v>45316</v>
      </c>
      <c r="O1040" s="19" t="s">
        <v>72</v>
      </c>
      <c r="P1040" s="19" t="s">
        <v>72</v>
      </c>
      <c r="Q1040" s="49" t="s">
        <v>55</v>
      </c>
      <c r="R1040" s="49">
        <v>0</v>
      </c>
      <c r="S1040" s="25" t="s">
        <v>145</v>
      </c>
      <c r="T1040" s="25" t="s">
        <v>145</v>
      </c>
      <c r="U1040" s="19" t="e">
        <v>#NAME?</v>
      </c>
      <c r="V1040" s="22"/>
      <c r="W1040" s="22" t="s">
        <v>4513</v>
      </c>
      <c r="X1040" s="23">
        <v>45195</v>
      </c>
      <c r="Y1040" s="23">
        <v>45202</v>
      </c>
      <c r="Z1040" s="23">
        <v>45195</v>
      </c>
      <c r="AA1040" s="23">
        <v>45195</v>
      </c>
      <c r="AB1040" s="22">
        <v>0</v>
      </c>
      <c r="AC1040" s="22">
        <v>0</v>
      </c>
      <c r="AD1040" s="50">
        <v>0</v>
      </c>
      <c r="AE1040" s="22">
        <v>0</v>
      </c>
      <c r="AF1040" s="19" t="s">
        <v>58</v>
      </c>
      <c r="AG1040" s="19" t="s">
        <v>58</v>
      </c>
      <c r="AH1040" s="50">
        <v>0</v>
      </c>
      <c r="AI1040" s="37">
        <v>122</v>
      </c>
      <c r="AJ1040" s="37">
        <v>8</v>
      </c>
      <c r="AK1040" s="37">
        <v>114</v>
      </c>
      <c r="AL1040" s="19" t="s">
        <v>15</v>
      </c>
      <c r="AM1040" s="22" t="s">
        <v>4616</v>
      </c>
      <c r="AN1040" s="22">
        <v>26</v>
      </c>
      <c r="AO1040" s="22"/>
      <c r="AP1040" s="19" t="s">
        <v>76</v>
      </c>
      <c r="AQ1040" s="19" t="s">
        <v>76</v>
      </c>
      <c r="AR1040" s="19" t="s">
        <v>60</v>
      </c>
      <c r="AS1040" s="19" t="s">
        <v>55</v>
      </c>
      <c r="AT1040" s="19" t="s">
        <v>61</v>
      </c>
      <c r="AU1040" s="19" t="s">
        <v>62</v>
      </c>
      <c r="AV1040" s="19" t="s">
        <v>679</v>
      </c>
      <c r="AW1040" s="19" t="s">
        <v>680</v>
      </c>
      <c r="AX1040" s="19" t="s">
        <v>653</v>
      </c>
      <c r="AY1040" s="19" t="s">
        <v>55</v>
      </c>
      <c r="AZ1040" s="19" t="s">
        <v>3822</v>
      </c>
      <c r="BA1040" s="23">
        <v>45316</v>
      </c>
      <c r="BB1040" s="37">
        <v>1</v>
      </c>
      <c r="BC1040" s="37">
        <v>2024</v>
      </c>
      <c r="BD1040" s="19" t="s">
        <v>653</v>
      </c>
      <c r="BE1040" s="19" t="s">
        <v>679</v>
      </c>
      <c r="BF1040" s="19" t="s">
        <v>680</v>
      </c>
      <c r="BG1040" s="19" t="s">
        <v>55</v>
      </c>
      <c r="BH1040" s="19" t="s">
        <v>4513</v>
      </c>
      <c r="BI1040" s="22" t="s">
        <v>4513</v>
      </c>
      <c r="BJ1040" s="22" t="e">
        <v>#VALUE!</v>
      </c>
      <c r="BK1040" s="22" t="e">
        <v>#VALUE!</v>
      </c>
      <c r="BL1040" s="37" t="s">
        <v>4513</v>
      </c>
      <c r="BM1040" s="32" t="s">
        <v>4513</v>
      </c>
      <c r="BN1040" s="22" t="s">
        <v>4513</v>
      </c>
      <c r="BO1040" s="19" t="s">
        <v>3906</v>
      </c>
      <c r="BP1040" s="54" t="s">
        <v>3919</v>
      </c>
      <c r="BQ1040" s="19" t="s">
        <v>55</v>
      </c>
      <c r="BR1040" s="19" t="s">
        <v>3918</v>
      </c>
      <c r="BS1040" s="22"/>
      <c r="BT1040" s="22"/>
      <c r="BU1040" s="37">
        <v>127</v>
      </c>
      <c r="BV1040" s="19"/>
      <c r="BW1040" s="19" t="s">
        <v>3823</v>
      </c>
      <c r="BX1040" s="22"/>
      <c r="BY1040" s="95" t="str">
        <f>IFERROR(
IF(OR(AZ1040="anulado",AZ1040="stand by"),CONCATENATE(AZ1040,": ",AT1040),
IF(OR(YEAR(BA1040)=2022,YEAR(BA1040)=2023),CONCATENATE("Se activó en ",YEAR(BA1040)),
IF(AND(OR(AZ1040="En proceso",AZ1040="facturando"),AND(AV1040="-",BA1040="")),"Por revisar",
IF(BA1040="",IF(AV1040="NUEVAS",CONCATENATE("Estado: ",AZ1040,", ",AV1040),
IF(AX1040=Meses!$A$3,"Por revisar",
IF(AT1040="","Sin registro","En programación Frcst."))),"En programación")))),
"Error")</f>
        <v>En programación</v>
      </c>
      <c r="BZ1040" s="14" t="str">
        <f t="shared" si="48"/>
        <v/>
      </c>
      <c r="CA1040" s="95">
        <f>IF(BY1040="En programación Frcst.",VLOOKUP(AX1040,Meses!$A$1:$H$14,3+HLOOKUP(Cronograma!AV1040,Meses!$D$1:$G$2,2,FALSE),FALSE),
IF(BY1040="En programación",BA1040,""))</f>
        <v>45316</v>
      </c>
      <c r="CB1040" s="95" t="str">
        <f t="shared" si="49"/>
        <v>2024/1</v>
      </c>
      <c r="CC1040" s="91">
        <f>IFERROR(
(VLOOKUP(MONTH(CA1040),Meses!$B$3:$C$14,2,FALSE)-DAY(CA1040))/VLOOKUP(MONTH(CA1040),Meses!$B$3:$C$14,2,FALSE)*CD1040,
"")</f>
        <v>0</v>
      </c>
      <c r="CD1040" s="92">
        <f t="shared" si="50"/>
        <v>0</v>
      </c>
    </row>
    <row r="1041" spans="1:82" ht="109.8" thickBot="1" x14ac:dyDescent="0.6">
      <c r="A1041" s="19" t="s">
        <v>2485</v>
      </c>
      <c r="B1041" s="19" t="s">
        <v>2554</v>
      </c>
      <c r="C1041" s="19" t="s">
        <v>2555</v>
      </c>
      <c r="D1041" s="19" t="s">
        <v>53</v>
      </c>
      <c r="E1041" s="21">
        <v>45195</v>
      </c>
      <c r="F1041" s="21">
        <v>45195.535613425927</v>
      </c>
      <c r="G1041" s="21">
        <v>45195</v>
      </c>
      <c r="H1041" s="21">
        <v>45203</v>
      </c>
      <c r="I1041" s="22">
        <v>45317</v>
      </c>
      <c r="J1041" s="22">
        <v>45317</v>
      </c>
      <c r="K1041" s="22" t="s">
        <v>4615</v>
      </c>
      <c r="L1041" s="69" t="s">
        <v>4399</v>
      </c>
      <c r="M1041" s="21">
        <v>45304</v>
      </c>
      <c r="N1041" s="21">
        <v>45316</v>
      </c>
      <c r="O1041" s="19" t="s">
        <v>72</v>
      </c>
      <c r="P1041" s="19" t="s">
        <v>72</v>
      </c>
      <c r="Q1041" s="49" t="s">
        <v>55</v>
      </c>
      <c r="R1041" s="49">
        <v>3270</v>
      </c>
      <c r="S1041" s="25" t="s">
        <v>145</v>
      </c>
      <c r="T1041" s="25" t="s">
        <v>145</v>
      </c>
      <c r="U1041" s="19" t="e">
        <v>#NAME?</v>
      </c>
      <c r="V1041" s="22"/>
      <c r="W1041" s="22" t="s">
        <v>4513</v>
      </c>
      <c r="X1041" s="23">
        <v>45195</v>
      </c>
      <c r="Y1041" s="23">
        <v>45202</v>
      </c>
      <c r="Z1041" s="23">
        <v>45195</v>
      </c>
      <c r="AA1041" s="23">
        <v>45195</v>
      </c>
      <c r="AB1041" s="22">
        <v>0</v>
      </c>
      <c r="AC1041" s="22">
        <v>0</v>
      </c>
      <c r="AD1041" s="50">
        <v>0</v>
      </c>
      <c r="AE1041" s="22">
        <v>0</v>
      </c>
      <c r="AF1041" s="19" t="s">
        <v>58</v>
      </c>
      <c r="AG1041" s="19" t="s">
        <v>58</v>
      </c>
      <c r="AH1041" s="50">
        <v>0</v>
      </c>
      <c r="AI1041" s="37">
        <v>122</v>
      </c>
      <c r="AJ1041" s="37">
        <v>8</v>
      </c>
      <c r="AK1041" s="37">
        <v>114</v>
      </c>
      <c r="AL1041" s="19" t="s">
        <v>15</v>
      </c>
      <c r="AM1041" s="22" t="s">
        <v>4616</v>
      </c>
      <c r="AN1041" s="22">
        <v>26</v>
      </c>
      <c r="AO1041" s="22"/>
      <c r="AP1041" s="19" t="s">
        <v>76</v>
      </c>
      <c r="AQ1041" s="19" t="s">
        <v>76</v>
      </c>
      <c r="AR1041" s="19" t="s">
        <v>60</v>
      </c>
      <c r="AS1041" s="19" t="s">
        <v>55</v>
      </c>
      <c r="AT1041" s="19" t="s">
        <v>61</v>
      </c>
      <c r="AU1041" s="19" t="s">
        <v>62</v>
      </c>
      <c r="AV1041" s="19" t="s">
        <v>679</v>
      </c>
      <c r="AW1041" s="19" t="s">
        <v>680</v>
      </c>
      <c r="AX1041" s="19" t="s">
        <v>653</v>
      </c>
      <c r="AY1041" s="19" t="s">
        <v>55</v>
      </c>
      <c r="AZ1041" s="19" t="s">
        <v>3822</v>
      </c>
      <c r="BA1041" s="23">
        <v>45316</v>
      </c>
      <c r="BB1041" s="37">
        <v>1</v>
      </c>
      <c r="BC1041" s="37">
        <v>2024</v>
      </c>
      <c r="BD1041" s="19" t="s">
        <v>653</v>
      </c>
      <c r="BE1041" s="19" t="s">
        <v>679</v>
      </c>
      <c r="BF1041" s="19" t="s">
        <v>680</v>
      </c>
      <c r="BG1041" s="19" t="s">
        <v>55</v>
      </c>
      <c r="BH1041" s="19" t="s">
        <v>4513</v>
      </c>
      <c r="BI1041" s="22" t="s">
        <v>4513</v>
      </c>
      <c r="BJ1041" s="22" t="e">
        <v>#VALUE!</v>
      </c>
      <c r="BK1041" s="22" t="e">
        <v>#VALUE!</v>
      </c>
      <c r="BL1041" s="37" t="s">
        <v>4513</v>
      </c>
      <c r="BM1041" s="32" t="s">
        <v>4513</v>
      </c>
      <c r="BN1041" s="22" t="s">
        <v>4513</v>
      </c>
      <c r="BO1041" s="19" t="s">
        <v>3906</v>
      </c>
      <c r="BP1041" s="54" t="s">
        <v>3919</v>
      </c>
      <c r="BQ1041" s="19" t="s">
        <v>55</v>
      </c>
      <c r="BR1041" s="19" t="s">
        <v>3918</v>
      </c>
      <c r="BS1041" s="22"/>
      <c r="BT1041" s="22"/>
      <c r="BU1041" s="37">
        <v>127</v>
      </c>
      <c r="BV1041" s="19"/>
      <c r="BW1041" s="19" t="s">
        <v>3823</v>
      </c>
      <c r="BX1041" s="22"/>
      <c r="BY1041" s="95" t="str">
        <f>IFERROR(
IF(OR(AZ1041="anulado",AZ1041="stand by"),CONCATENATE(AZ1041,": ",AT1041),
IF(OR(YEAR(BA1041)=2022,YEAR(BA1041)=2023),CONCATENATE("Se activó en ",YEAR(BA1041)),
IF(AND(OR(AZ1041="En proceso",AZ1041="facturando"),AND(AV1041="-",BA1041="")),"Por revisar",
IF(BA1041="",IF(AV1041="NUEVAS",CONCATENATE("Estado: ",AZ1041,", ",AV1041),
IF(AX1041=Meses!$A$3,"Por revisar",
IF(AT1041="","Sin registro","En programación Frcst."))),"En programación")))),
"Error")</f>
        <v>En programación</v>
      </c>
      <c r="BZ1041" s="14" t="str">
        <f t="shared" si="48"/>
        <v/>
      </c>
      <c r="CA1041" s="95">
        <f>IF(BY1041="En programación Frcst.",VLOOKUP(AX1041,Meses!$A$1:$H$14,3+HLOOKUP(Cronograma!AV1041,Meses!$D$1:$G$2,2,FALSE),FALSE),
IF(BY1041="En programación",BA1041,""))</f>
        <v>45316</v>
      </c>
      <c r="CB1041" s="95" t="str">
        <f t="shared" si="49"/>
        <v>2024/1</v>
      </c>
      <c r="CC1041" s="91">
        <f>IFERROR(
(VLOOKUP(MONTH(CA1041),Meses!$B$3:$C$14,2,FALSE)-DAY(CA1041))/VLOOKUP(MONTH(CA1041),Meses!$B$3:$C$14,2,FALSE)*CD1041,
"")</f>
        <v>632.90322580645159</v>
      </c>
      <c r="CD1041" s="92">
        <f t="shared" si="50"/>
        <v>3270</v>
      </c>
    </row>
    <row r="1042" spans="1:82" ht="109.8" thickBot="1" x14ac:dyDescent="0.6">
      <c r="A1042" s="25" t="s">
        <v>2485</v>
      </c>
      <c r="B1042" s="25" t="s">
        <v>2556</v>
      </c>
      <c r="C1042" s="25" t="s">
        <v>2557</v>
      </c>
      <c r="D1042" s="25" t="s">
        <v>53</v>
      </c>
      <c r="E1042" s="26">
        <v>45195</v>
      </c>
      <c r="F1042" s="26">
        <v>45195.535613425927</v>
      </c>
      <c r="G1042" s="26">
        <v>45195</v>
      </c>
      <c r="H1042" s="26">
        <v>45203</v>
      </c>
      <c r="I1042" s="22">
        <v>45317</v>
      </c>
      <c r="J1042" s="22">
        <v>45317</v>
      </c>
      <c r="K1042" s="22" t="s">
        <v>4615</v>
      </c>
      <c r="L1042" s="69" t="s">
        <v>4399</v>
      </c>
      <c r="M1042" s="21">
        <v>45304</v>
      </c>
      <c r="N1042" s="21">
        <v>45316</v>
      </c>
      <c r="O1042" s="19" t="s">
        <v>72</v>
      </c>
      <c r="P1042" s="19" t="s">
        <v>72</v>
      </c>
      <c r="Q1042" s="49" t="s">
        <v>55</v>
      </c>
      <c r="R1042" s="49">
        <v>1086</v>
      </c>
      <c r="S1042" s="25" t="s">
        <v>145</v>
      </c>
      <c r="T1042" s="25" t="s">
        <v>145</v>
      </c>
      <c r="U1042" s="19" t="e">
        <v>#NAME?</v>
      </c>
      <c r="V1042" s="22"/>
      <c r="W1042" s="22" t="s">
        <v>4513</v>
      </c>
      <c r="X1042" s="23">
        <v>45195</v>
      </c>
      <c r="Y1042" s="23">
        <v>45202</v>
      </c>
      <c r="Z1042" s="23">
        <v>45195</v>
      </c>
      <c r="AA1042" s="23">
        <v>45195</v>
      </c>
      <c r="AB1042" s="22">
        <v>0</v>
      </c>
      <c r="AC1042" s="22">
        <v>0</v>
      </c>
      <c r="AD1042" s="50">
        <v>0</v>
      </c>
      <c r="AE1042" s="22">
        <v>0</v>
      </c>
      <c r="AF1042" s="19" t="s">
        <v>58</v>
      </c>
      <c r="AG1042" s="19" t="s">
        <v>58</v>
      </c>
      <c r="AH1042" s="50">
        <v>0</v>
      </c>
      <c r="AI1042" s="37">
        <v>122</v>
      </c>
      <c r="AJ1042" s="37">
        <v>8</v>
      </c>
      <c r="AK1042" s="37">
        <v>114</v>
      </c>
      <c r="AL1042" s="19" t="s">
        <v>15</v>
      </c>
      <c r="AM1042" s="22" t="s">
        <v>4616</v>
      </c>
      <c r="AN1042" s="22">
        <v>26</v>
      </c>
      <c r="AO1042" s="22"/>
      <c r="AP1042" s="19" t="s">
        <v>76</v>
      </c>
      <c r="AQ1042" s="19" t="s">
        <v>76</v>
      </c>
      <c r="AR1042" s="19" t="s">
        <v>60</v>
      </c>
      <c r="AS1042" s="19" t="s">
        <v>55</v>
      </c>
      <c r="AT1042" s="19" t="s">
        <v>61</v>
      </c>
      <c r="AU1042" s="19" t="s">
        <v>62</v>
      </c>
      <c r="AV1042" s="19" t="s">
        <v>679</v>
      </c>
      <c r="AW1042" s="19" t="s">
        <v>680</v>
      </c>
      <c r="AX1042" s="19" t="s">
        <v>653</v>
      </c>
      <c r="AY1042" s="19" t="s">
        <v>55</v>
      </c>
      <c r="AZ1042" s="19" t="s">
        <v>3822</v>
      </c>
      <c r="BA1042" s="23">
        <v>45316</v>
      </c>
      <c r="BB1042" s="37">
        <v>1</v>
      </c>
      <c r="BC1042" s="37">
        <v>2024</v>
      </c>
      <c r="BD1042" s="19" t="s">
        <v>653</v>
      </c>
      <c r="BE1042" s="19" t="s">
        <v>679</v>
      </c>
      <c r="BF1042" s="19" t="s">
        <v>680</v>
      </c>
      <c r="BG1042" s="19" t="s">
        <v>55</v>
      </c>
      <c r="BH1042" s="19" t="s">
        <v>4513</v>
      </c>
      <c r="BI1042" s="22" t="s">
        <v>4513</v>
      </c>
      <c r="BJ1042" s="22" t="e">
        <v>#VALUE!</v>
      </c>
      <c r="BK1042" s="22" t="e">
        <v>#VALUE!</v>
      </c>
      <c r="BL1042" s="37" t="s">
        <v>4513</v>
      </c>
      <c r="BM1042" s="32" t="s">
        <v>4513</v>
      </c>
      <c r="BN1042" s="22" t="s">
        <v>4513</v>
      </c>
      <c r="BO1042" s="19" t="s">
        <v>3906</v>
      </c>
      <c r="BP1042" s="54" t="s">
        <v>3919</v>
      </c>
      <c r="BQ1042" s="19" t="s">
        <v>55</v>
      </c>
      <c r="BR1042" s="19" t="s">
        <v>3918</v>
      </c>
      <c r="BS1042" s="22"/>
      <c r="BT1042" s="22"/>
      <c r="BU1042" s="37">
        <v>127</v>
      </c>
      <c r="BV1042" s="19"/>
      <c r="BW1042" s="19" t="s">
        <v>3823</v>
      </c>
      <c r="BX1042" s="22"/>
      <c r="BY1042" s="95" t="str">
        <f>IFERROR(
IF(OR(AZ1042="anulado",AZ1042="stand by"),CONCATENATE(AZ1042,": ",AT1042),
IF(OR(YEAR(BA1042)=2022,YEAR(BA1042)=2023),CONCATENATE("Se activó en ",YEAR(BA1042)),
IF(AND(OR(AZ1042="En proceso",AZ1042="facturando"),AND(AV1042="-",BA1042="")),"Por revisar",
IF(BA1042="",IF(AV1042="NUEVAS",CONCATENATE("Estado: ",AZ1042,", ",AV1042),
IF(AX1042=Meses!$A$3,"Por revisar",
IF(AT1042="","Sin registro","En programación Frcst."))),"En programación")))),
"Error")</f>
        <v>En programación</v>
      </c>
      <c r="BZ1042" s="14" t="str">
        <f t="shared" si="48"/>
        <v/>
      </c>
      <c r="CA1042" s="95">
        <f>IF(BY1042="En programación Frcst.",VLOOKUP(AX1042,Meses!$A$1:$H$14,3+HLOOKUP(Cronograma!AV1042,Meses!$D$1:$G$2,2,FALSE),FALSE),
IF(BY1042="En programación",BA1042,""))</f>
        <v>45316</v>
      </c>
      <c r="CB1042" s="95" t="str">
        <f t="shared" si="49"/>
        <v>2024/1</v>
      </c>
      <c r="CC1042" s="91">
        <f>IFERROR(
(VLOOKUP(MONTH(CA1042),Meses!$B$3:$C$14,2,FALSE)-DAY(CA1042))/VLOOKUP(MONTH(CA1042),Meses!$B$3:$C$14,2,FALSE)*CD1042,
"")</f>
        <v>210.19354838709677</v>
      </c>
      <c r="CD1042" s="92">
        <f t="shared" si="50"/>
        <v>1086</v>
      </c>
    </row>
    <row r="1043" spans="1:82" ht="109.8" thickBot="1" x14ac:dyDescent="0.6">
      <c r="A1043" s="19" t="s">
        <v>2485</v>
      </c>
      <c r="B1043" s="19" t="s">
        <v>2558</v>
      </c>
      <c r="C1043" s="19" t="s">
        <v>2559</v>
      </c>
      <c r="D1043" s="19" t="s">
        <v>53</v>
      </c>
      <c r="E1043" s="21">
        <v>45195</v>
      </c>
      <c r="F1043" s="21">
        <v>45195.535613425927</v>
      </c>
      <c r="G1043" s="21">
        <v>45195</v>
      </c>
      <c r="H1043" s="21">
        <v>45203</v>
      </c>
      <c r="I1043" s="22">
        <v>45317</v>
      </c>
      <c r="J1043" s="22">
        <v>45317</v>
      </c>
      <c r="K1043" s="22" t="s">
        <v>4615</v>
      </c>
      <c r="L1043" s="69" t="s">
        <v>4399</v>
      </c>
      <c r="M1043" s="21">
        <v>45304</v>
      </c>
      <c r="N1043" s="21">
        <v>45316</v>
      </c>
      <c r="O1043" s="19" t="s">
        <v>72</v>
      </c>
      <c r="P1043" s="19" t="s">
        <v>72</v>
      </c>
      <c r="Q1043" s="49" t="s">
        <v>55</v>
      </c>
      <c r="R1043" s="49">
        <v>408</v>
      </c>
      <c r="S1043" s="25" t="s">
        <v>145</v>
      </c>
      <c r="T1043" s="25" t="s">
        <v>145</v>
      </c>
      <c r="U1043" s="19" t="e">
        <v>#NAME?</v>
      </c>
      <c r="V1043" s="22"/>
      <c r="W1043" s="22" t="s">
        <v>4513</v>
      </c>
      <c r="X1043" s="23">
        <v>45195</v>
      </c>
      <c r="Y1043" s="23">
        <v>45202</v>
      </c>
      <c r="Z1043" s="23">
        <v>45195</v>
      </c>
      <c r="AA1043" s="23">
        <v>45195</v>
      </c>
      <c r="AB1043" s="22">
        <v>0</v>
      </c>
      <c r="AC1043" s="22">
        <v>0</v>
      </c>
      <c r="AD1043" s="50">
        <v>0</v>
      </c>
      <c r="AE1043" s="22">
        <v>0</v>
      </c>
      <c r="AF1043" s="19" t="s">
        <v>58</v>
      </c>
      <c r="AG1043" s="19" t="s">
        <v>58</v>
      </c>
      <c r="AH1043" s="50">
        <v>0</v>
      </c>
      <c r="AI1043" s="37">
        <v>122</v>
      </c>
      <c r="AJ1043" s="37">
        <v>8</v>
      </c>
      <c r="AK1043" s="37">
        <v>114</v>
      </c>
      <c r="AL1043" s="19" t="s">
        <v>15</v>
      </c>
      <c r="AM1043" s="22" t="s">
        <v>4616</v>
      </c>
      <c r="AN1043" s="22">
        <v>26</v>
      </c>
      <c r="AO1043" s="22"/>
      <c r="AP1043" s="19" t="s">
        <v>76</v>
      </c>
      <c r="AQ1043" s="19" t="s">
        <v>76</v>
      </c>
      <c r="AR1043" s="19" t="s">
        <v>60</v>
      </c>
      <c r="AS1043" s="19" t="s">
        <v>55</v>
      </c>
      <c r="AT1043" s="19" t="s">
        <v>61</v>
      </c>
      <c r="AU1043" s="19" t="s">
        <v>62</v>
      </c>
      <c r="AV1043" s="19" t="s">
        <v>679</v>
      </c>
      <c r="AW1043" s="19" t="s">
        <v>680</v>
      </c>
      <c r="AX1043" s="19" t="s">
        <v>653</v>
      </c>
      <c r="AY1043" s="19" t="s">
        <v>55</v>
      </c>
      <c r="AZ1043" s="19" t="s">
        <v>3822</v>
      </c>
      <c r="BA1043" s="23">
        <v>45316</v>
      </c>
      <c r="BB1043" s="37">
        <v>1</v>
      </c>
      <c r="BC1043" s="37">
        <v>2024</v>
      </c>
      <c r="BD1043" s="19" t="s">
        <v>653</v>
      </c>
      <c r="BE1043" s="19" t="s">
        <v>679</v>
      </c>
      <c r="BF1043" s="19" t="s">
        <v>680</v>
      </c>
      <c r="BG1043" s="19" t="s">
        <v>55</v>
      </c>
      <c r="BH1043" s="19" t="s">
        <v>4513</v>
      </c>
      <c r="BI1043" s="22" t="s">
        <v>4513</v>
      </c>
      <c r="BJ1043" s="22" t="e">
        <v>#VALUE!</v>
      </c>
      <c r="BK1043" s="22" t="e">
        <v>#VALUE!</v>
      </c>
      <c r="BL1043" s="37" t="s">
        <v>4513</v>
      </c>
      <c r="BM1043" s="32" t="s">
        <v>4513</v>
      </c>
      <c r="BN1043" s="22" t="s">
        <v>4513</v>
      </c>
      <c r="BO1043" s="19" t="s">
        <v>3906</v>
      </c>
      <c r="BP1043" s="54" t="s">
        <v>3919</v>
      </c>
      <c r="BQ1043" s="19" t="s">
        <v>55</v>
      </c>
      <c r="BR1043" s="19" t="s">
        <v>3918</v>
      </c>
      <c r="BS1043" s="22"/>
      <c r="BT1043" s="22"/>
      <c r="BU1043" s="37">
        <v>127</v>
      </c>
      <c r="BV1043" s="19"/>
      <c r="BW1043" s="19" t="s">
        <v>3823</v>
      </c>
      <c r="BX1043" s="22"/>
      <c r="BY1043" s="95" t="str">
        <f>IFERROR(
IF(OR(AZ1043="anulado",AZ1043="stand by"),CONCATENATE(AZ1043,": ",AT1043),
IF(OR(YEAR(BA1043)=2022,YEAR(BA1043)=2023),CONCATENATE("Se activó en ",YEAR(BA1043)),
IF(AND(OR(AZ1043="En proceso",AZ1043="facturando"),AND(AV1043="-",BA1043="")),"Por revisar",
IF(BA1043="",IF(AV1043="NUEVAS",CONCATENATE("Estado: ",AZ1043,", ",AV1043),
IF(AX1043=Meses!$A$3,"Por revisar",
IF(AT1043="","Sin registro","En programación Frcst."))),"En programación")))),
"Error")</f>
        <v>En programación</v>
      </c>
      <c r="BZ1043" s="14" t="str">
        <f t="shared" si="48"/>
        <v/>
      </c>
      <c r="CA1043" s="95">
        <f>IF(BY1043="En programación Frcst.",VLOOKUP(AX1043,Meses!$A$1:$H$14,3+HLOOKUP(Cronograma!AV1043,Meses!$D$1:$G$2,2,FALSE),FALSE),
IF(BY1043="En programación",BA1043,""))</f>
        <v>45316</v>
      </c>
      <c r="CB1043" s="95" t="str">
        <f t="shared" si="49"/>
        <v>2024/1</v>
      </c>
      <c r="CC1043" s="91">
        <f>IFERROR(
(VLOOKUP(MONTH(CA1043),Meses!$B$3:$C$14,2,FALSE)-DAY(CA1043))/VLOOKUP(MONTH(CA1043),Meses!$B$3:$C$14,2,FALSE)*CD1043,
"")</f>
        <v>78.967741935483872</v>
      </c>
      <c r="CD1043" s="92">
        <f t="shared" si="50"/>
        <v>408</v>
      </c>
    </row>
    <row r="1044" spans="1:82" ht="109.8" thickBot="1" x14ac:dyDescent="0.6">
      <c r="A1044" s="25" t="s">
        <v>2485</v>
      </c>
      <c r="B1044" s="25" t="s">
        <v>2560</v>
      </c>
      <c r="C1044" s="25" t="s">
        <v>2561</v>
      </c>
      <c r="D1044" s="25" t="s">
        <v>53</v>
      </c>
      <c r="E1044" s="26">
        <v>45195</v>
      </c>
      <c r="F1044" s="26">
        <v>45195.535613425927</v>
      </c>
      <c r="G1044" s="26">
        <v>45195</v>
      </c>
      <c r="H1044" s="26">
        <v>45203</v>
      </c>
      <c r="I1044" s="22">
        <v>45317</v>
      </c>
      <c r="J1044" s="22">
        <v>45317</v>
      </c>
      <c r="K1044" s="22" t="s">
        <v>4615</v>
      </c>
      <c r="L1044" s="69" t="s">
        <v>4399</v>
      </c>
      <c r="M1044" s="21">
        <v>45304</v>
      </c>
      <c r="N1044" s="21">
        <v>45316</v>
      </c>
      <c r="O1044" s="19" t="s">
        <v>72</v>
      </c>
      <c r="P1044" s="19" t="s">
        <v>72</v>
      </c>
      <c r="Q1044" s="49" t="s">
        <v>55</v>
      </c>
      <c r="R1044" s="49">
        <v>746</v>
      </c>
      <c r="S1044" s="25" t="s">
        <v>145</v>
      </c>
      <c r="T1044" s="25" t="s">
        <v>145</v>
      </c>
      <c r="U1044" s="19" t="e">
        <v>#NAME?</v>
      </c>
      <c r="V1044" s="22"/>
      <c r="W1044" s="22" t="s">
        <v>4513</v>
      </c>
      <c r="X1044" s="23">
        <v>45195</v>
      </c>
      <c r="Y1044" s="23">
        <v>45202</v>
      </c>
      <c r="Z1044" s="23">
        <v>45195</v>
      </c>
      <c r="AA1044" s="23">
        <v>45195</v>
      </c>
      <c r="AB1044" s="22">
        <v>0</v>
      </c>
      <c r="AC1044" s="22">
        <v>0</v>
      </c>
      <c r="AD1044" s="50">
        <v>0</v>
      </c>
      <c r="AE1044" s="22">
        <v>0</v>
      </c>
      <c r="AF1044" s="19" t="s">
        <v>58</v>
      </c>
      <c r="AG1044" s="19" t="s">
        <v>58</v>
      </c>
      <c r="AH1044" s="50">
        <v>0</v>
      </c>
      <c r="AI1044" s="37">
        <v>122</v>
      </c>
      <c r="AJ1044" s="37">
        <v>8</v>
      </c>
      <c r="AK1044" s="37">
        <v>114</v>
      </c>
      <c r="AL1044" s="19" t="s">
        <v>15</v>
      </c>
      <c r="AM1044" s="22" t="s">
        <v>4616</v>
      </c>
      <c r="AN1044" s="22">
        <v>26</v>
      </c>
      <c r="AO1044" s="22"/>
      <c r="AP1044" s="19" t="s">
        <v>76</v>
      </c>
      <c r="AQ1044" s="19" t="s">
        <v>76</v>
      </c>
      <c r="AR1044" s="19" t="s">
        <v>60</v>
      </c>
      <c r="AS1044" s="19" t="s">
        <v>55</v>
      </c>
      <c r="AT1044" s="19" t="s">
        <v>61</v>
      </c>
      <c r="AU1044" s="19" t="s">
        <v>62</v>
      </c>
      <c r="AV1044" s="19" t="s">
        <v>679</v>
      </c>
      <c r="AW1044" s="19" t="s">
        <v>680</v>
      </c>
      <c r="AX1044" s="19" t="s">
        <v>653</v>
      </c>
      <c r="AY1044" s="19" t="s">
        <v>55</v>
      </c>
      <c r="AZ1044" s="19" t="s">
        <v>3822</v>
      </c>
      <c r="BA1044" s="23">
        <v>45316</v>
      </c>
      <c r="BB1044" s="37">
        <v>1</v>
      </c>
      <c r="BC1044" s="37">
        <v>2024</v>
      </c>
      <c r="BD1044" s="19" t="s">
        <v>653</v>
      </c>
      <c r="BE1044" s="19" t="s">
        <v>679</v>
      </c>
      <c r="BF1044" s="19" t="s">
        <v>680</v>
      </c>
      <c r="BG1044" s="19" t="s">
        <v>55</v>
      </c>
      <c r="BH1044" s="19" t="s">
        <v>4513</v>
      </c>
      <c r="BI1044" s="22" t="s">
        <v>4513</v>
      </c>
      <c r="BJ1044" s="22" t="e">
        <v>#VALUE!</v>
      </c>
      <c r="BK1044" s="22" t="e">
        <v>#VALUE!</v>
      </c>
      <c r="BL1044" s="37" t="s">
        <v>4513</v>
      </c>
      <c r="BM1044" s="32" t="s">
        <v>4513</v>
      </c>
      <c r="BN1044" s="57" t="s">
        <v>4513</v>
      </c>
      <c r="BO1044" s="19" t="s">
        <v>3906</v>
      </c>
      <c r="BP1044" s="54" t="s">
        <v>3919</v>
      </c>
      <c r="BQ1044" s="19" t="s">
        <v>55</v>
      </c>
      <c r="BR1044" s="19" t="s">
        <v>3918</v>
      </c>
      <c r="BS1044" s="22"/>
      <c r="BT1044" s="22"/>
      <c r="BU1044" s="37">
        <v>127</v>
      </c>
      <c r="BV1044" s="19"/>
      <c r="BW1044" s="19" t="s">
        <v>3823</v>
      </c>
      <c r="BX1044" s="22"/>
      <c r="BY1044" s="95" t="str">
        <f>IFERROR(
IF(OR(AZ1044="anulado",AZ1044="stand by"),CONCATENATE(AZ1044,": ",AT1044),
IF(OR(YEAR(BA1044)=2022,YEAR(BA1044)=2023),CONCATENATE("Se activó en ",YEAR(BA1044)),
IF(AND(OR(AZ1044="En proceso",AZ1044="facturando"),AND(AV1044="-",BA1044="")),"Por revisar",
IF(BA1044="",IF(AV1044="NUEVAS",CONCATENATE("Estado: ",AZ1044,", ",AV1044),
IF(AX1044=Meses!$A$3,"Por revisar",
IF(AT1044="","Sin registro","En programación Frcst."))),"En programación")))),
"Error")</f>
        <v>En programación</v>
      </c>
      <c r="BZ1044" s="14" t="str">
        <f t="shared" si="48"/>
        <v/>
      </c>
      <c r="CA1044" s="95">
        <f>IF(BY1044="En programación Frcst.",VLOOKUP(AX1044,Meses!$A$1:$H$14,3+HLOOKUP(Cronograma!AV1044,Meses!$D$1:$G$2,2,FALSE),FALSE),
IF(BY1044="En programación",BA1044,""))</f>
        <v>45316</v>
      </c>
      <c r="CB1044" s="95" t="str">
        <f t="shared" si="49"/>
        <v>2024/1</v>
      </c>
      <c r="CC1044" s="91">
        <f>IFERROR(
(VLOOKUP(MONTH(CA1044),Meses!$B$3:$C$14,2,FALSE)-DAY(CA1044))/VLOOKUP(MONTH(CA1044),Meses!$B$3:$C$14,2,FALSE)*CD1044,
"")</f>
        <v>144.38709677419354</v>
      </c>
      <c r="CD1044" s="92">
        <f t="shared" si="50"/>
        <v>746</v>
      </c>
    </row>
    <row r="1045" spans="1:82" ht="109.8" thickBot="1" x14ac:dyDescent="0.6">
      <c r="A1045" s="19" t="s">
        <v>2485</v>
      </c>
      <c r="B1045" s="19" t="s">
        <v>2562</v>
      </c>
      <c r="C1045" s="19" t="s">
        <v>2563</v>
      </c>
      <c r="D1045" s="19" t="s">
        <v>53</v>
      </c>
      <c r="E1045" s="21">
        <v>45195</v>
      </c>
      <c r="F1045" s="21">
        <v>45195.535613425927</v>
      </c>
      <c r="G1045" s="21">
        <v>45195</v>
      </c>
      <c r="H1045" s="21">
        <v>45203</v>
      </c>
      <c r="I1045" s="22">
        <v>45317</v>
      </c>
      <c r="J1045" s="22">
        <v>45317</v>
      </c>
      <c r="K1045" s="22" t="s">
        <v>4615</v>
      </c>
      <c r="L1045" s="69" t="s">
        <v>4399</v>
      </c>
      <c r="M1045" s="21">
        <v>45304</v>
      </c>
      <c r="N1045" s="21">
        <v>45316</v>
      </c>
      <c r="O1045" s="19" t="s">
        <v>72</v>
      </c>
      <c r="P1045" s="19" t="s">
        <v>72</v>
      </c>
      <c r="Q1045" s="49" t="s">
        <v>55</v>
      </c>
      <c r="R1045" s="49">
        <v>460</v>
      </c>
      <c r="S1045" s="25" t="s">
        <v>145</v>
      </c>
      <c r="T1045" s="25" t="s">
        <v>145</v>
      </c>
      <c r="U1045" s="19" t="e">
        <v>#NAME?</v>
      </c>
      <c r="V1045" s="22"/>
      <c r="W1045" s="22" t="s">
        <v>4513</v>
      </c>
      <c r="X1045" s="23">
        <v>45195</v>
      </c>
      <c r="Y1045" s="23">
        <v>45202</v>
      </c>
      <c r="Z1045" s="23">
        <v>45195</v>
      </c>
      <c r="AA1045" s="23">
        <v>45195</v>
      </c>
      <c r="AB1045" s="22">
        <v>0</v>
      </c>
      <c r="AC1045" s="22">
        <v>0</v>
      </c>
      <c r="AD1045" s="50">
        <v>0</v>
      </c>
      <c r="AE1045" s="22">
        <v>0</v>
      </c>
      <c r="AF1045" s="19" t="s">
        <v>58</v>
      </c>
      <c r="AG1045" s="19" t="s">
        <v>58</v>
      </c>
      <c r="AH1045" s="50">
        <v>0</v>
      </c>
      <c r="AI1045" s="37">
        <v>122</v>
      </c>
      <c r="AJ1045" s="37">
        <v>8</v>
      </c>
      <c r="AK1045" s="37">
        <v>114</v>
      </c>
      <c r="AL1045" s="19" t="s">
        <v>15</v>
      </c>
      <c r="AM1045" s="22" t="s">
        <v>4616</v>
      </c>
      <c r="AN1045" s="22">
        <v>26</v>
      </c>
      <c r="AO1045" s="22"/>
      <c r="AP1045" s="19" t="s">
        <v>76</v>
      </c>
      <c r="AQ1045" s="19" t="s">
        <v>76</v>
      </c>
      <c r="AR1045" s="19" t="s">
        <v>60</v>
      </c>
      <c r="AS1045" s="19" t="s">
        <v>55</v>
      </c>
      <c r="AT1045" s="19" t="s">
        <v>61</v>
      </c>
      <c r="AU1045" s="19" t="s">
        <v>62</v>
      </c>
      <c r="AV1045" s="19" t="s">
        <v>679</v>
      </c>
      <c r="AW1045" s="19" t="s">
        <v>680</v>
      </c>
      <c r="AX1045" s="19" t="s">
        <v>653</v>
      </c>
      <c r="AY1045" s="19" t="s">
        <v>55</v>
      </c>
      <c r="AZ1045" s="19" t="s">
        <v>3822</v>
      </c>
      <c r="BA1045" s="23">
        <v>45316</v>
      </c>
      <c r="BB1045" s="37">
        <v>1</v>
      </c>
      <c r="BC1045" s="37">
        <v>2024</v>
      </c>
      <c r="BD1045" s="19" t="s">
        <v>653</v>
      </c>
      <c r="BE1045" s="19" t="s">
        <v>679</v>
      </c>
      <c r="BF1045" s="19" t="s">
        <v>680</v>
      </c>
      <c r="BG1045" s="19" t="s">
        <v>55</v>
      </c>
      <c r="BH1045" s="19" t="s">
        <v>4513</v>
      </c>
      <c r="BI1045" s="22" t="s">
        <v>4513</v>
      </c>
      <c r="BJ1045" s="22" t="e">
        <v>#VALUE!</v>
      </c>
      <c r="BK1045" s="22" t="e">
        <v>#VALUE!</v>
      </c>
      <c r="BL1045" s="37" t="s">
        <v>4513</v>
      </c>
      <c r="BM1045" s="32" t="s">
        <v>4513</v>
      </c>
      <c r="BN1045" s="57" t="s">
        <v>4513</v>
      </c>
      <c r="BO1045" s="19" t="s">
        <v>3906</v>
      </c>
      <c r="BP1045" s="54" t="s">
        <v>3919</v>
      </c>
      <c r="BQ1045" s="19" t="s">
        <v>55</v>
      </c>
      <c r="BR1045" s="19" t="s">
        <v>3918</v>
      </c>
      <c r="BS1045" s="22"/>
      <c r="BT1045" s="22"/>
      <c r="BU1045" s="37">
        <v>127</v>
      </c>
      <c r="BV1045" s="19"/>
      <c r="BW1045" s="19" t="s">
        <v>3823</v>
      </c>
      <c r="BX1045" s="22"/>
      <c r="BY1045" s="95" t="str">
        <f>IFERROR(
IF(OR(AZ1045="anulado",AZ1045="stand by"),CONCATENATE(AZ1045,": ",AT1045),
IF(OR(YEAR(BA1045)=2022,YEAR(BA1045)=2023),CONCATENATE("Se activó en ",YEAR(BA1045)),
IF(AND(OR(AZ1045="En proceso",AZ1045="facturando"),AND(AV1045="-",BA1045="")),"Por revisar",
IF(BA1045="",IF(AV1045="NUEVAS",CONCATENATE("Estado: ",AZ1045,", ",AV1045),
IF(AX1045=Meses!$A$3,"Por revisar",
IF(AT1045="","Sin registro","En programación Frcst."))),"En programación")))),
"Error")</f>
        <v>En programación</v>
      </c>
      <c r="BZ1045" s="14" t="str">
        <f t="shared" si="48"/>
        <v/>
      </c>
      <c r="CA1045" s="95">
        <f>IF(BY1045="En programación Frcst.",VLOOKUP(AX1045,Meses!$A$1:$H$14,3+HLOOKUP(Cronograma!AV1045,Meses!$D$1:$G$2,2,FALSE),FALSE),
IF(BY1045="En programación",BA1045,""))</f>
        <v>45316</v>
      </c>
      <c r="CB1045" s="95" t="str">
        <f t="shared" si="49"/>
        <v>2024/1</v>
      </c>
      <c r="CC1045" s="91">
        <f>IFERROR(
(VLOOKUP(MONTH(CA1045),Meses!$B$3:$C$14,2,FALSE)-DAY(CA1045))/VLOOKUP(MONTH(CA1045),Meses!$B$3:$C$14,2,FALSE)*CD1045,
"")</f>
        <v>89.032258064516128</v>
      </c>
      <c r="CD1045" s="92">
        <f t="shared" si="50"/>
        <v>460</v>
      </c>
    </row>
    <row r="1046" spans="1:82" ht="125.4" thickBot="1" x14ac:dyDescent="0.6">
      <c r="A1046" s="25" t="s">
        <v>2485</v>
      </c>
      <c r="B1046" s="25" t="s">
        <v>2564</v>
      </c>
      <c r="C1046" s="25" t="s">
        <v>2565</v>
      </c>
      <c r="D1046" s="25" t="s">
        <v>53</v>
      </c>
      <c r="E1046" s="26">
        <v>45195</v>
      </c>
      <c r="F1046" s="26">
        <v>45195.535613425927</v>
      </c>
      <c r="G1046" s="26">
        <v>45195</v>
      </c>
      <c r="H1046" s="26">
        <v>45203</v>
      </c>
      <c r="I1046" s="22">
        <v>45317</v>
      </c>
      <c r="J1046" s="22">
        <v>45317</v>
      </c>
      <c r="K1046" s="22" t="s">
        <v>4615</v>
      </c>
      <c r="L1046" s="69" t="s">
        <v>4399</v>
      </c>
      <c r="M1046" s="21">
        <v>45304</v>
      </c>
      <c r="N1046" s="21">
        <v>45316</v>
      </c>
      <c r="O1046" s="19" t="s">
        <v>72</v>
      </c>
      <c r="P1046" s="19" t="s">
        <v>72</v>
      </c>
      <c r="Q1046" s="49" t="s">
        <v>55</v>
      </c>
      <c r="R1046" s="49">
        <v>1466</v>
      </c>
      <c r="S1046" s="25" t="s">
        <v>145</v>
      </c>
      <c r="T1046" s="25" t="s">
        <v>145</v>
      </c>
      <c r="U1046" s="19" t="e">
        <v>#NAME?</v>
      </c>
      <c r="V1046" s="22"/>
      <c r="W1046" s="22" t="s">
        <v>4513</v>
      </c>
      <c r="X1046" s="23">
        <v>45195</v>
      </c>
      <c r="Y1046" s="23">
        <v>45202</v>
      </c>
      <c r="Z1046" s="23">
        <v>45195</v>
      </c>
      <c r="AA1046" s="23">
        <v>45195</v>
      </c>
      <c r="AB1046" s="22">
        <v>0</v>
      </c>
      <c r="AC1046" s="22">
        <v>0</v>
      </c>
      <c r="AD1046" s="50">
        <v>0</v>
      </c>
      <c r="AE1046" s="22">
        <v>0</v>
      </c>
      <c r="AF1046" s="19" t="s">
        <v>58</v>
      </c>
      <c r="AG1046" s="19" t="s">
        <v>58</v>
      </c>
      <c r="AH1046" s="50">
        <v>0</v>
      </c>
      <c r="AI1046" s="37">
        <v>122</v>
      </c>
      <c r="AJ1046" s="37">
        <v>8</v>
      </c>
      <c r="AK1046" s="37">
        <v>114</v>
      </c>
      <c r="AL1046" s="19" t="s">
        <v>15</v>
      </c>
      <c r="AM1046" s="22" t="s">
        <v>4616</v>
      </c>
      <c r="AN1046" s="22">
        <v>26</v>
      </c>
      <c r="AO1046" s="22"/>
      <c r="AP1046" s="19" t="s">
        <v>76</v>
      </c>
      <c r="AQ1046" s="19" t="s">
        <v>76</v>
      </c>
      <c r="AR1046" s="19" t="s">
        <v>60</v>
      </c>
      <c r="AS1046" s="19" t="s">
        <v>55</v>
      </c>
      <c r="AT1046" s="19" t="s">
        <v>61</v>
      </c>
      <c r="AU1046" s="19" t="s">
        <v>62</v>
      </c>
      <c r="AV1046" s="19" t="s">
        <v>679</v>
      </c>
      <c r="AW1046" s="19" t="s">
        <v>680</v>
      </c>
      <c r="AX1046" s="19" t="s">
        <v>653</v>
      </c>
      <c r="AY1046" s="19" t="s">
        <v>55</v>
      </c>
      <c r="AZ1046" s="19" t="s">
        <v>3822</v>
      </c>
      <c r="BA1046" s="23">
        <v>45316</v>
      </c>
      <c r="BB1046" s="37">
        <v>1</v>
      </c>
      <c r="BC1046" s="37">
        <v>2024</v>
      </c>
      <c r="BD1046" s="19" t="s">
        <v>653</v>
      </c>
      <c r="BE1046" s="19" t="s">
        <v>679</v>
      </c>
      <c r="BF1046" s="19" t="s">
        <v>680</v>
      </c>
      <c r="BG1046" s="19" t="s">
        <v>55</v>
      </c>
      <c r="BH1046" s="19" t="s">
        <v>4513</v>
      </c>
      <c r="BI1046" s="22" t="s">
        <v>4513</v>
      </c>
      <c r="BJ1046" s="22" t="e">
        <v>#VALUE!</v>
      </c>
      <c r="BK1046" s="22" t="e">
        <v>#VALUE!</v>
      </c>
      <c r="BL1046" s="37" t="s">
        <v>4513</v>
      </c>
      <c r="BM1046" s="32" t="s">
        <v>4513</v>
      </c>
      <c r="BN1046" s="57" t="s">
        <v>4513</v>
      </c>
      <c r="BO1046" s="19" t="s">
        <v>3906</v>
      </c>
      <c r="BP1046" s="54" t="s">
        <v>3919</v>
      </c>
      <c r="BQ1046" s="19" t="s">
        <v>55</v>
      </c>
      <c r="BR1046" s="19" t="s">
        <v>3918</v>
      </c>
      <c r="BS1046" s="22"/>
      <c r="BT1046" s="22"/>
      <c r="BU1046" s="37">
        <v>127</v>
      </c>
      <c r="BV1046" s="19"/>
      <c r="BW1046" s="19" t="s">
        <v>3823</v>
      </c>
      <c r="BX1046" s="22"/>
      <c r="BY1046" s="95" t="str">
        <f>IFERROR(
IF(OR(AZ1046="anulado",AZ1046="stand by"),CONCATENATE(AZ1046,": ",AT1046),
IF(OR(YEAR(BA1046)=2022,YEAR(BA1046)=2023),CONCATENATE("Se activó en ",YEAR(BA1046)),
IF(AND(OR(AZ1046="En proceso",AZ1046="facturando"),AND(AV1046="-",BA1046="")),"Por revisar",
IF(BA1046="",IF(AV1046="NUEVAS",CONCATENATE("Estado: ",AZ1046,", ",AV1046),
IF(AX1046=Meses!$A$3,"Por revisar",
IF(AT1046="","Sin registro","En programación Frcst."))),"En programación")))),
"Error")</f>
        <v>En programación</v>
      </c>
      <c r="BZ1046" s="14" t="str">
        <f t="shared" si="48"/>
        <v/>
      </c>
      <c r="CA1046" s="95">
        <f>IF(BY1046="En programación Frcst.",VLOOKUP(AX1046,Meses!$A$1:$H$14,3+HLOOKUP(Cronograma!AV1046,Meses!$D$1:$G$2,2,FALSE),FALSE),
IF(BY1046="En programación",BA1046,""))</f>
        <v>45316</v>
      </c>
      <c r="CB1046" s="95" t="str">
        <f t="shared" si="49"/>
        <v>2024/1</v>
      </c>
      <c r="CC1046" s="91">
        <f>IFERROR(
(VLOOKUP(MONTH(CA1046),Meses!$B$3:$C$14,2,FALSE)-DAY(CA1046))/VLOOKUP(MONTH(CA1046),Meses!$B$3:$C$14,2,FALSE)*CD1046,
"")</f>
        <v>283.74193548387098</v>
      </c>
      <c r="CD1046" s="92">
        <f t="shared" si="50"/>
        <v>1466</v>
      </c>
    </row>
    <row r="1047" spans="1:82" ht="125.4" thickBot="1" x14ac:dyDescent="0.6">
      <c r="A1047" s="19" t="s">
        <v>2485</v>
      </c>
      <c r="B1047" s="19" t="s">
        <v>2566</v>
      </c>
      <c r="C1047" s="19" t="s">
        <v>2565</v>
      </c>
      <c r="D1047" s="19" t="s">
        <v>936</v>
      </c>
      <c r="E1047" s="21">
        <v>45195</v>
      </c>
      <c r="F1047" s="21">
        <v>45195.535613425927</v>
      </c>
      <c r="G1047" s="21">
        <v>45195</v>
      </c>
      <c r="H1047" s="21">
        <v>45203</v>
      </c>
      <c r="I1047" s="22"/>
      <c r="J1047" s="22"/>
      <c r="K1047" s="22">
        <v>0</v>
      </c>
      <c r="L1047" s="50"/>
      <c r="M1047" s="22"/>
      <c r="N1047" s="22"/>
      <c r="O1047" s="19" t="s">
        <v>72</v>
      </c>
      <c r="P1047" s="19" t="s">
        <v>72</v>
      </c>
      <c r="Q1047" s="49" t="s">
        <v>55</v>
      </c>
      <c r="R1047" s="49">
        <v>0</v>
      </c>
      <c r="S1047" s="25" t="s">
        <v>145</v>
      </c>
      <c r="T1047" s="25" t="s">
        <v>145</v>
      </c>
      <c r="U1047" s="19" t="e">
        <v>#NAME?</v>
      </c>
      <c r="V1047" s="22"/>
      <c r="W1047" s="22" t="s">
        <v>4513</v>
      </c>
      <c r="X1047" s="23">
        <v>45195</v>
      </c>
      <c r="Y1047" s="23">
        <v>45202</v>
      </c>
      <c r="Z1047" s="23">
        <v>45195</v>
      </c>
      <c r="AA1047" s="23">
        <v>45195</v>
      </c>
      <c r="AB1047" s="22">
        <v>0</v>
      </c>
      <c r="AC1047" s="22">
        <v>0</v>
      </c>
      <c r="AD1047" s="50">
        <v>0</v>
      </c>
      <c r="AE1047" s="22">
        <v>0</v>
      </c>
      <c r="AF1047" s="19" t="s">
        <v>58</v>
      </c>
      <c r="AG1047" s="19" t="s">
        <v>58</v>
      </c>
      <c r="AH1047" s="50">
        <v>0</v>
      </c>
      <c r="AI1047" s="37">
        <v>-45195</v>
      </c>
      <c r="AJ1047" s="37">
        <v>8</v>
      </c>
      <c r="AK1047" s="37">
        <v>-45203</v>
      </c>
      <c r="AL1047" s="19" t="s">
        <v>15</v>
      </c>
      <c r="AM1047" s="22">
        <v>0</v>
      </c>
      <c r="AN1047" s="22" t="s">
        <v>4513</v>
      </c>
      <c r="AO1047" s="22"/>
      <c r="AP1047" s="19" t="s">
        <v>76</v>
      </c>
      <c r="AQ1047" s="19" t="s">
        <v>76</v>
      </c>
      <c r="AR1047" s="19" t="s">
        <v>60</v>
      </c>
      <c r="AS1047" s="19" t="s">
        <v>55</v>
      </c>
      <c r="AT1047" s="19" t="s">
        <v>937</v>
      </c>
      <c r="AU1047" s="19" t="s">
        <v>62</v>
      </c>
      <c r="AV1047" s="19" t="s">
        <v>679</v>
      </c>
      <c r="AW1047" s="19" t="s">
        <v>3130</v>
      </c>
      <c r="AX1047" s="19" t="s">
        <v>1557</v>
      </c>
      <c r="AY1047" s="19" t="s">
        <v>55</v>
      </c>
      <c r="AZ1047" s="19" t="s">
        <v>3830</v>
      </c>
      <c r="BA1047" s="22">
        <v>0</v>
      </c>
      <c r="BB1047" s="22"/>
      <c r="BC1047" s="22"/>
      <c r="BD1047" s="19" t="s">
        <v>2205</v>
      </c>
      <c r="BE1047" s="19" t="s">
        <v>660</v>
      </c>
      <c r="BF1047" s="19" t="s">
        <v>2204</v>
      </c>
      <c r="BG1047" s="19" t="s">
        <v>55</v>
      </c>
      <c r="BH1047" s="19" t="s">
        <v>4513</v>
      </c>
      <c r="BI1047" s="22" t="s">
        <v>4513</v>
      </c>
      <c r="BJ1047" s="22"/>
      <c r="BK1047" s="22"/>
      <c r="BL1047" s="37" t="s">
        <v>4513</v>
      </c>
      <c r="BM1047" s="32" t="s">
        <v>4513</v>
      </c>
      <c r="BN1047" s="57" t="s">
        <v>4513</v>
      </c>
      <c r="BO1047" s="19" t="s">
        <v>3906</v>
      </c>
      <c r="BP1047" s="54" t="s">
        <v>3919</v>
      </c>
      <c r="BQ1047" s="19" t="s">
        <v>55</v>
      </c>
      <c r="BR1047" s="19" t="s">
        <v>3918</v>
      </c>
      <c r="BS1047" s="22"/>
      <c r="BT1047" s="22"/>
      <c r="BU1047" s="37">
        <v>127</v>
      </c>
      <c r="BV1047" s="19" t="s">
        <v>4694</v>
      </c>
      <c r="BW1047" s="19" t="s">
        <v>3839</v>
      </c>
      <c r="BX1047" s="22"/>
      <c r="BY1047" s="95" t="str">
        <f>IFERROR(
IF(OR(AZ1047="anulado",AZ1047="stand by"),CONCATENATE(AZ1047,": ",AT1047),
IF(OR(YEAR(BA1047)=2022,YEAR(BA1047)=2023),CONCATENATE("Se activó en ",YEAR(BA1047)),
IF(AND(OR(AZ1047="En proceso",AZ1047="facturando"),AND(AV1047="-",BA1047="")),"Por revisar",
IF(BA1047="",IF(AV1047="NUEVAS",CONCATENATE("Estado: ",AZ1047,", ",AV1047),
IF(AX1047=Meses!$A$3,"Por revisar",
IF(AT1047="","Sin registro","En programación Frcst."))),"En programación")))),
"Error")</f>
        <v>En programación</v>
      </c>
      <c r="BZ1047" s="14" t="str">
        <f t="shared" si="48"/>
        <v/>
      </c>
      <c r="CA1047" s="95">
        <f>IF(BY1047="En programación Frcst.",VLOOKUP(AX1047,Meses!$A$1:$H$14,3+HLOOKUP(Cronograma!AV1047,Meses!$D$1:$G$2,2,FALSE),FALSE),
IF(BY1047="En programación",BA1047,""))</f>
        <v>0</v>
      </c>
      <c r="CB1047" s="95" t="str">
        <f t="shared" si="49"/>
        <v>1900/1</v>
      </c>
      <c r="CC1047" s="91">
        <f>IFERROR(
(VLOOKUP(MONTH(CA1047),Meses!$B$3:$C$14,2,FALSE)-DAY(CA1047))/VLOOKUP(MONTH(CA1047),Meses!$B$3:$C$14,2,FALSE)*CD1047,
"")</f>
        <v>0</v>
      </c>
      <c r="CD1047" s="92">
        <f t="shared" si="50"/>
        <v>0</v>
      </c>
    </row>
    <row r="1048" spans="1:82" ht="125.4" thickBot="1" x14ac:dyDescent="0.6">
      <c r="A1048" s="25" t="s">
        <v>2485</v>
      </c>
      <c r="B1048" s="25" t="s">
        <v>2567</v>
      </c>
      <c r="C1048" s="25" t="s">
        <v>2568</v>
      </c>
      <c r="D1048" s="25" t="s">
        <v>936</v>
      </c>
      <c r="E1048" s="26">
        <v>45195</v>
      </c>
      <c r="F1048" s="26">
        <v>45195.535613425927</v>
      </c>
      <c r="G1048" s="26">
        <v>45195</v>
      </c>
      <c r="H1048" s="26">
        <v>45203</v>
      </c>
      <c r="I1048" s="22"/>
      <c r="J1048" s="22"/>
      <c r="K1048" s="22">
        <v>0</v>
      </c>
      <c r="L1048" s="50"/>
      <c r="M1048" s="22"/>
      <c r="N1048" s="22"/>
      <c r="O1048" s="19" t="s">
        <v>72</v>
      </c>
      <c r="P1048" s="19" t="s">
        <v>72</v>
      </c>
      <c r="Q1048" s="49" t="s">
        <v>55</v>
      </c>
      <c r="R1048" s="49">
        <v>2480</v>
      </c>
      <c r="S1048" s="25" t="s">
        <v>145</v>
      </c>
      <c r="T1048" s="25" t="s">
        <v>145</v>
      </c>
      <c r="U1048" s="19" t="e">
        <v>#NAME?</v>
      </c>
      <c r="V1048" s="22"/>
      <c r="W1048" s="22" t="s">
        <v>4513</v>
      </c>
      <c r="X1048" s="23">
        <v>45195</v>
      </c>
      <c r="Y1048" s="23">
        <v>45202</v>
      </c>
      <c r="Z1048" s="23">
        <v>45195</v>
      </c>
      <c r="AA1048" s="23">
        <v>45195</v>
      </c>
      <c r="AB1048" s="22">
        <v>0</v>
      </c>
      <c r="AC1048" s="22">
        <v>0</v>
      </c>
      <c r="AD1048" s="50">
        <v>0</v>
      </c>
      <c r="AE1048" s="22">
        <v>0</v>
      </c>
      <c r="AF1048" s="19" t="s">
        <v>58</v>
      </c>
      <c r="AG1048" s="19" t="s">
        <v>58</v>
      </c>
      <c r="AH1048" s="50">
        <v>0</v>
      </c>
      <c r="AI1048" s="37">
        <v>-45195</v>
      </c>
      <c r="AJ1048" s="37">
        <v>8</v>
      </c>
      <c r="AK1048" s="37">
        <v>-45203</v>
      </c>
      <c r="AL1048" s="19" t="s">
        <v>15</v>
      </c>
      <c r="AM1048" s="22">
        <v>0</v>
      </c>
      <c r="AN1048" s="22" t="s">
        <v>4513</v>
      </c>
      <c r="AO1048" s="22"/>
      <c r="AP1048" s="19" t="s">
        <v>76</v>
      </c>
      <c r="AQ1048" s="19" t="s">
        <v>76</v>
      </c>
      <c r="AR1048" s="19" t="s">
        <v>60</v>
      </c>
      <c r="AS1048" s="19" t="s">
        <v>55</v>
      </c>
      <c r="AT1048" s="19" t="s">
        <v>937</v>
      </c>
      <c r="AU1048" s="19" t="s">
        <v>62</v>
      </c>
      <c r="AV1048" s="19" t="s">
        <v>679</v>
      </c>
      <c r="AW1048" s="19" t="s">
        <v>3130</v>
      </c>
      <c r="AX1048" s="19" t="s">
        <v>1557</v>
      </c>
      <c r="AY1048" s="19" t="s">
        <v>55</v>
      </c>
      <c r="AZ1048" s="19" t="s">
        <v>3830</v>
      </c>
      <c r="BA1048" s="22">
        <v>0</v>
      </c>
      <c r="BB1048" s="22"/>
      <c r="BC1048" s="22"/>
      <c r="BD1048" s="19" t="s">
        <v>2205</v>
      </c>
      <c r="BE1048" s="19" t="s">
        <v>660</v>
      </c>
      <c r="BF1048" s="19" t="s">
        <v>2204</v>
      </c>
      <c r="BG1048" s="19" t="s">
        <v>55</v>
      </c>
      <c r="BH1048" s="19" t="s">
        <v>4513</v>
      </c>
      <c r="BI1048" s="22" t="s">
        <v>4513</v>
      </c>
      <c r="BJ1048" s="22"/>
      <c r="BK1048" s="22"/>
      <c r="BL1048" s="37" t="s">
        <v>4513</v>
      </c>
      <c r="BM1048" s="32" t="s">
        <v>4513</v>
      </c>
      <c r="BN1048" s="22" t="s">
        <v>4513</v>
      </c>
      <c r="BO1048" s="19" t="s">
        <v>3906</v>
      </c>
      <c r="BP1048" s="54" t="s">
        <v>3919</v>
      </c>
      <c r="BQ1048" s="19" t="s">
        <v>55</v>
      </c>
      <c r="BR1048" s="19" t="s">
        <v>3918</v>
      </c>
      <c r="BS1048" s="22"/>
      <c r="BT1048" s="22"/>
      <c r="BU1048" s="37">
        <v>127</v>
      </c>
      <c r="BV1048" s="19" t="s">
        <v>4694</v>
      </c>
      <c r="BW1048" s="19" t="s">
        <v>3839</v>
      </c>
      <c r="BX1048" s="22"/>
      <c r="BY1048" s="95" t="str">
        <f>IFERROR(
IF(OR(AZ1048="anulado",AZ1048="stand by"),CONCATENATE(AZ1048,": ",AT1048),
IF(OR(YEAR(BA1048)=2022,YEAR(BA1048)=2023),CONCATENATE("Se activó en ",YEAR(BA1048)),
IF(AND(OR(AZ1048="En proceso",AZ1048="facturando"),AND(AV1048="-",BA1048="")),"Por revisar",
IF(BA1048="",IF(AV1048="NUEVAS",CONCATENATE("Estado: ",AZ1048,", ",AV1048),
IF(AX1048=Meses!$A$3,"Por revisar",
IF(AT1048="","Sin registro","En programación Frcst."))),"En programación")))),
"Error")</f>
        <v>En programación</v>
      </c>
      <c r="BZ1048" s="14" t="str">
        <f t="shared" si="48"/>
        <v/>
      </c>
      <c r="CA1048" s="95">
        <f>IF(BY1048="En programación Frcst.",VLOOKUP(AX1048,Meses!$A$1:$H$14,3+HLOOKUP(Cronograma!AV1048,Meses!$D$1:$G$2,2,FALSE),FALSE),
IF(BY1048="En programación",BA1048,""))</f>
        <v>0</v>
      </c>
      <c r="CB1048" s="95" t="str">
        <f t="shared" si="49"/>
        <v>1900/1</v>
      </c>
      <c r="CC1048" s="91">
        <f>IFERROR(
(VLOOKUP(MONTH(CA1048),Meses!$B$3:$C$14,2,FALSE)-DAY(CA1048))/VLOOKUP(MONTH(CA1048),Meses!$B$3:$C$14,2,FALSE)*CD1048,
"")</f>
        <v>2480</v>
      </c>
      <c r="CD1048" s="92">
        <f t="shared" si="50"/>
        <v>2480</v>
      </c>
    </row>
    <row r="1049" spans="1:82" ht="109.8" thickBot="1" x14ac:dyDescent="0.6">
      <c r="A1049" s="19" t="s">
        <v>2485</v>
      </c>
      <c r="B1049" s="19" t="s">
        <v>2569</v>
      </c>
      <c r="C1049" s="19" t="s">
        <v>2570</v>
      </c>
      <c r="D1049" s="19" t="s">
        <v>936</v>
      </c>
      <c r="E1049" s="21">
        <v>45195</v>
      </c>
      <c r="F1049" s="21">
        <v>45195.535613425927</v>
      </c>
      <c r="G1049" s="21">
        <v>45195</v>
      </c>
      <c r="H1049" s="21">
        <v>45203</v>
      </c>
      <c r="I1049" s="22"/>
      <c r="J1049" s="22"/>
      <c r="K1049" s="22">
        <v>0</v>
      </c>
      <c r="L1049" s="50"/>
      <c r="M1049" s="22"/>
      <c r="N1049" s="22"/>
      <c r="O1049" s="19" t="s">
        <v>72</v>
      </c>
      <c r="P1049" s="19" t="s">
        <v>72</v>
      </c>
      <c r="Q1049" s="49" t="s">
        <v>55</v>
      </c>
      <c r="R1049" s="49">
        <v>0</v>
      </c>
      <c r="S1049" s="25" t="s">
        <v>145</v>
      </c>
      <c r="T1049" s="25" t="s">
        <v>145</v>
      </c>
      <c r="U1049" s="19" t="e">
        <v>#NAME?</v>
      </c>
      <c r="V1049" s="22"/>
      <c r="W1049" s="22" t="s">
        <v>4513</v>
      </c>
      <c r="X1049" s="23">
        <v>45195</v>
      </c>
      <c r="Y1049" s="23">
        <v>45202</v>
      </c>
      <c r="Z1049" s="23">
        <v>45195</v>
      </c>
      <c r="AA1049" s="23">
        <v>45195</v>
      </c>
      <c r="AB1049" s="22">
        <v>0</v>
      </c>
      <c r="AC1049" s="22">
        <v>0</v>
      </c>
      <c r="AD1049" s="50">
        <v>0</v>
      </c>
      <c r="AE1049" s="22">
        <v>0</v>
      </c>
      <c r="AF1049" s="19" t="s">
        <v>58</v>
      </c>
      <c r="AG1049" s="19" t="s">
        <v>58</v>
      </c>
      <c r="AH1049" s="50">
        <v>0</v>
      </c>
      <c r="AI1049" s="37">
        <v>-45195</v>
      </c>
      <c r="AJ1049" s="37">
        <v>8</v>
      </c>
      <c r="AK1049" s="37">
        <v>-45203</v>
      </c>
      <c r="AL1049" s="19" t="s">
        <v>15</v>
      </c>
      <c r="AM1049" s="22">
        <v>0</v>
      </c>
      <c r="AN1049" s="22" t="s">
        <v>4513</v>
      </c>
      <c r="AO1049" s="22"/>
      <c r="AP1049" s="19" t="s">
        <v>76</v>
      </c>
      <c r="AQ1049" s="19" t="s">
        <v>76</v>
      </c>
      <c r="AR1049" s="19" t="s">
        <v>60</v>
      </c>
      <c r="AS1049" s="19" t="s">
        <v>55</v>
      </c>
      <c r="AT1049" s="19" t="s">
        <v>937</v>
      </c>
      <c r="AU1049" s="19" t="s">
        <v>62</v>
      </c>
      <c r="AV1049" s="19" t="s">
        <v>679</v>
      </c>
      <c r="AW1049" s="19" t="s">
        <v>3130</v>
      </c>
      <c r="AX1049" s="19" t="s">
        <v>1557</v>
      </c>
      <c r="AY1049" s="19" t="s">
        <v>55</v>
      </c>
      <c r="AZ1049" s="19" t="s">
        <v>3830</v>
      </c>
      <c r="BA1049" s="22">
        <v>0</v>
      </c>
      <c r="BB1049" s="22"/>
      <c r="BC1049" s="22"/>
      <c r="BD1049" s="19" t="s">
        <v>2205</v>
      </c>
      <c r="BE1049" s="19" t="s">
        <v>660</v>
      </c>
      <c r="BF1049" s="19" t="s">
        <v>2204</v>
      </c>
      <c r="BG1049" s="19" t="s">
        <v>55</v>
      </c>
      <c r="BH1049" s="19" t="s">
        <v>4513</v>
      </c>
      <c r="BI1049" s="22" t="s">
        <v>4513</v>
      </c>
      <c r="BJ1049" s="22"/>
      <c r="BK1049" s="22"/>
      <c r="BL1049" s="37" t="s">
        <v>4513</v>
      </c>
      <c r="BM1049" s="32" t="s">
        <v>4513</v>
      </c>
      <c r="BN1049" s="57" t="s">
        <v>4513</v>
      </c>
      <c r="BO1049" s="19" t="s">
        <v>3906</v>
      </c>
      <c r="BP1049" s="54" t="s">
        <v>3919</v>
      </c>
      <c r="BQ1049" s="19" t="s">
        <v>55</v>
      </c>
      <c r="BR1049" s="19" t="s">
        <v>3918</v>
      </c>
      <c r="BS1049" s="22"/>
      <c r="BT1049" s="22"/>
      <c r="BU1049" s="37">
        <v>127</v>
      </c>
      <c r="BV1049" s="19" t="s">
        <v>4694</v>
      </c>
      <c r="BW1049" s="19" t="s">
        <v>3839</v>
      </c>
      <c r="BX1049" s="22"/>
      <c r="BY1049" s="95" t="str">
        <f>IFERROR(
IF(OR(AZ1049="anulado",AZ1049="stand by"),CONCATENATE(AZ1049,": ",AT1049),
IF(OR(YEAR(BA1049)=2022,YEAR(BA1049)=2023),CONCATENATE("Se activó en ",YEAR(BA1049)),
IF(AND(OR(AZ1049="En proceso",AZ1049="facturando"),AND(AV1049="-",BA1049="")),"Por revisar",
IF(BA1049="",IF(AV1049="NUEVAS",CONCATENATE("Estado: ",AZ1049,", ",AV1049),
IF(AX1049=Meses!$A$3,"Por revisar",
IF(AT1049="","Sin registro","En programación Frcst."))),"En programación")))),
"Error")</f>
        <v>En programación</v>
      </c>
      <c r="BZ1049" s="14" t="str">
        <f t="shared" si="48"/>
        <v/>
      </c>
      <c r="CA1049" s="95">
        <f>IF(BY1049="En programación Frcst.",VLOOKUP(AX1049,Meses!$A$1:$H$14,3+HLOOKUP(Cronograma!AV1049,Meses!$D$1:$G$2,2,FALSE),FALSE),
IF(BY1049="En programación",BA1049,""))</f>
        <v>0</v>
      </c>
      <c r="CB1049" s="95" t="str">
        <f t="shared" si="49"/>
        <v>1900/1</v>
      </c>
      <c r="CC1049" s="91">
        <f>IFERROR(
(VLOOKUP(MONTH(CA1049),Meses!$B$3:$C$14,2,FALSE)-DAY(CA1049))/VLOOKUP(MONTH(CA1049),Meses!$B$3:$C$14,2,FALSE)*CD1049,
"")</f>
        <v>0</v>
      </c>
      <c r="CD1049" s="92">
        <f t="shared" si="50"/>
        <v>0</v>
      </c>
    </row>
    <row r="1050" spans="1:82" ht="109.8" thickBot="1" x14ac:dyDescent="0.6">
      <c r="A1050" s="25" t="s">
        <v>2485</v>
      </c>
      <c r="B1050" s="25" t="s">
        <v>2571</v>
      </c>
      <c r="C1050" s="25" t="s">
        <v>2572</v>
      </c>
      <c r="D1050" s="25" t="s">
        <v>936</v>
      </c>
      <c r="E1050" s="26">
        <v>45195</v>
      </c>
      <c r="F1050" s="26">
        <v>45195.535613425927</v>
      </c>
      <c r="G1050" s="26">
        <v>45195</v>
      </c>
      <c r="H1050" s="26">
        <v>45203</v>
      </c>
      <c r="I1050" s="22"/>
      <c r="J1050" s="22"/>
      <c r="K1050" s="22">
        <v>0</v>
      </c>
      <c r="L1050" s="50"/>
      <c r="M1050" s="22"/>
      <c r="N1050" s="22"/>
      <c r="O1050" s="19" t="s">
        <v>72</v>
      </c>
      <c r="P1050" s="19" t="s">
        <v>72</v>
      </c>
      <c r="Q1050" s="49" t="s">
        <v>55</v>
      </c>
      <c r="R1050" s="49">
        <v>8680</v>
      </c>
      <c r="S1050" s="25" t="s">
        <v>145</v>
      </c>
      <c r="T1050" s="25" t="s">
        <v>145</v>
      </c>
      <c r="U1050" s="19" t="e">
        <v>#NAME?</v>
      </c>
      <c r="V1050" s="22"/>
      <c r="W1050" s="22" t="s">
        <v>4513</v>
      </c>
      <c r="X1050" s="23">
        <v>45195</v>
      </c>
      <c r="Y1050" s="23">
        <v>45202</v>
      </c>
      <c r="Z1050" s="23">
        <v>45195</v>
      </c>
      <c r="AA1050" s="23">
        <v>45195</v>
      </c>
      <c r="AB1050" s="22">
        <v>0</v>
      </c>
      <c r="AC1050" s="22">
        <v>0</v>
      </c>
      <c r="AD1050" s="50">
        <v>0</v>
      </c>
      <c r="AE1050" s="22">
        <v>0</v>
      </c>
      <c r="AF1050" s="19" t="s">
        <v>58</v>
      </c>
      <c r="AG1050" s="19" t="s">
        <v>58</v>
      </c>
      <c r="AH1050" s="50">
        <v>0</v>
      </c>
      <c r="AI1050" s="37">
        <v>-45195</v>
      </c>
      <c r="AJ1050" s="37">
        <v>8</v>
      </c>
      <c r="AK1050" s="37">
        <v>-45203</v>
      </c>
      <c r="AL1050" s="19" t="s">
        <v>15</v>
      </c>
      <c r="AM1050" s="22">
        <v>0</v>
      </c>
      <c r="AN1050" s="22" t="s">
        <v>4513</v>
      </c>
      <c r="AO1050" s="22"/>
      <c r="AP1050" s="19" t="s">
        <v>76</v>
      </c>
      <c r="AQ1050" s="19" t="s">
        <v>76</v>
      </c>
      <c r="AR1050" s="19" t="s">
        <v>94</v>
      </c>
      <c r="AS1050" s="19" t="s">
        <v>55</v>
      </c>
      <c r="AT1050" s="19" t="s">
        <v>937</v>
      </c>
      <c r="AU1050" s="19" t="s">
        <v>62</v>
      </c>
      <c r="AV1050" s="19" t="s">
        <v>679</v>
      </c>
      <c r="AW1050" s="19" t="s">
        <v>3130</v>
      </c>
      <c r="AX1050" s="19" t="s">
        <v>1557</v>
      </c>
      <c r="AY1050" s="19" t="s">
        <v>55</v>
      </c>
      <c r="AZ1050" s="19" t="s">
        <v>3830</v>
      </c>
      <c r="BA1050" s="22">
        <v>0</v>
      </c>
      <c r="BB1050" s="22"/>
      <c r="BC1050" s="22"/>
      <c r="BD1050" s="19" t="s">
        <v>2205</v>
      </c>
      <c r="BE1050" s="19" t="s">
        <v>660</v>
      </c>
      <c r="BF1050" s="19" t="s">
        <v>2204</v>
      </c>
      <c r="BG1050" s="19" t="s">
        <v>55</v>
      </c>
      <c r="BH1050" s="19" t="s">
        <v>4513</v>
      </c>
      <c r="BI1050" s="22" t="s">
        <v>4513</v>
      </c>
      <c r="BJ1050" s="22"/>
      <c r="BK1050" s="22"/>
      <c r="BL1050" s="37" t="s">
        <v>4513</v>
      </c>
      <c r="BM1050" s="32" t="s">
        <v>4513</v>
      </c>
      <c r="BN1050" s="22" t="s">
        <v>4513</v>
      </c>
      <c r="BO1050" s="19" t="s">
        <v>3906</v>
      </c>
      <c r="BP1050" s="54" t="s">
        <v>3919</v>
      </c>
      <c r="BQ1050" s="19" t="s">
        <v>55</v>
      </c>
      <c r="BR1050" s="19" t="s">
        <v>3918</v>
      </c>
      <c r="BS1050" s="22"/>
      <c r="BT1050" s="22"/>
      <c r="BU1050" s="37">
        <v>127</v>
      </c>
      <c r="BV1050" s="19" t="s">
        <v>4694</v>
      </c>
      <c r="BW1050" s="19" t="s">
        <v>3839</v>
      </c>
      <c r="BX1050" s="22"/>
      <c r="BY1050" s="95" t="str">
        <f>IFERROR(
IF(OR(AZ1050="anulado",AZ1050="stand by"),CONCATENATE(AZ1050,": ",AT1050),
IF(OR(YEAR(BA1050)=2022,YEAR(BA1050)=2023),CONCATENATE("Se activó en ",YEAR(BA1050)),
IF(AND(OR(AZ1050="En proceso",AZ1050="facturando"),AND(AV1050="-",BA1050="")),"Por revisar",
IF(BA1050="",IF(AV1050="NUEVAS",CONCATENATE("Estado: ",AZ1050,", ",AV1050),
IF(AX1050=Meses!$A$3,"Por revisar",
IF(AT1050="","Sin registro","En programación Frcst."))),"En programación")))),
"Error")</f>
        <v>En programación</v>
      </c>
      <c r="BZ1050" s="14" t="str">
        <f t="shared" si="48"/>
        <v/>
      </c>
      <c r="CA1050" s="95">
        <f>IF(BY1050="En programación Frcst.",VLOOKUP(AX1050,Meses!$A$1:$H$14,3+HLOOKUP(Cronograma!AV1050,Meses!$D$1:$G$2,2,FALSE),FALSE),
IF(BY1050="En programación",BA1050,""))</f>
        <v>0</v>
      </c>
      <c r="CB1050" s="95" t="str">
        <f t="shared" si="49"/>
        <v>1900/1</v>
      </c>
      <c r="CC1050" s="91">
        <f>IFERROR(
(VLOOKUP(MONTH(CA1050),Meses!$B$3:$C$14,2,FALSE)-DAY(CA1050))/VLOOKUP(MONTH(CA1050),Meses!$B$3:$C$14,2,FALSE)*CD1050,
"")</f>
        <v>8680</v>
      </c>
      <c r="CD1050" s="92">
        <f t="shared" si="50"/>
        <v>8680</v>
      </c>
    </row>
    <row r="1051" spans="1:82" ht="109.8" thickBot="1" x14ac:dyDescent="0.6">
      <c r="A1051" s="19" t="s">
        <v>2485</v>
      </c>
      <c r="B1051" s="19" t="s">
        <v>2573</v>
      </c>
      <c r="C1051" s="19" t="s">
        <v>2574</v>
      </c>
      <c r="D1051" s="19" t="s">
        <v>936</v>
      </c>
      <c r="E1051" s="21">
        <v>45195</v>
      </c>
      <c r="F1051" s="21">
        <v>45195.535613425927</v>
      </c>
      <c r="G1051" s="21">
        <v>45195</v>
      </c>
      <c r="H1051" s="21">
        <v>45203</v>
      </c>
      <c r="I1051" s="22"/>
      <c r="J1051" s="22"/>
      <c r="K1051" s="22">
        <v>0</v>
      </c>
      <c r="L1051" s="50"/>
      <c r="M1051" s="22"/>
      <c r="N1051" s="22"/>
      <c r="O1051" s="19" t="s">
        <v>72</v>
      </c>
      <c r="P1051" s="19" t="s">
        <v>72</v>
      </c>
      <c r="Q1051" s="49" t="s">
        <v>55</v>
      </c>
      <c r="R1051" s="49">
        <v>334</v>
      </c>
      <c r="S1051" s="25" t="s">
        <v>145</v>
      </c>
      <c r="T1051" s="25" t="s">
        <v>145</v>
      </c>
      <c r="U1051" s="19" t="e">
        <v>#NAME?</v>
      </c>
      <c r="V1051" s="22"/>
      <c r="W1051" s="22" t="s">
        <v>4513</v>
      </c>
      <c r="X1051" s="23">
        <v>45195</v>
      </c>
      <c r="Y1051" s="23">
        <v>45202</v>
      </c>
      <c r="Z1051" s="23">
        <v>45195</v>
      </c>
      <c r="AA1051" s="23">
        <v>45195</v>
      </c>
      <c r="AB1051" s="22">
        <v>0</v>
      </c>
      <c r="AC1051" s="22">
        <v>0</v>
      </c>
      <c r="AD1051" s="50">
        <v>0</v>
      </c>
      <c r="AE1051" s="22">
        <v>0</v>
      </c>
      <c r="AF1051" s="19" t="s">
        <v>58</v>
      </c>
      <c r="AG1051" s="19" t="s">
        <v>58</v>
      </c>
      <c r="AH1051" s="50">
        <v>0</v>
      </c>
      <c r="AI1051" s="37">
        <v>-45195</v>
      </c>
      <c r="AJ1051" s="37">
        <v>8</v>
      </c>
      <c r="AK1051" s="37">
        <v>-45203</v>
      </c>
      <c r="AL1051" s="19" t="s">
        <v>15</v>
      </c>
      <c r="AM1051" s="22">
        <v>0</v>
      </c>
      <c r="AN1051" s="22" t="s">
        <v>4513</v>
      </c>
      <c r="AO1051" s="22"/>
      <c r="AP1051" s="19" t="s">
        <v>76</v>
      </c>
      <c r="AQ1051" s="19" t="s">
        <v>76</v>
      </c>
      <c r="AR1051" s="19" t="s">
        <v>60</v>
      </c>
      <c r="AS1051" s="19" t="s">
        <v>55</v>
      </c>
      <c r="AT1051" s="19" t="s">
        <v>937</v>
      </c>
      <c r="AU1051" s="19" t="s">
        <v>62</v>
      </c>
      <c r="AV1051" s="19" t="s">
        <v>679</v>
      </c>
      <c r="AW1051" s="19" t="s">
        <v>3130</v>
      </c>
      <c r="AX1051" s="19" t="s">
        <v>1557</v>
      </c>
      <c r="AY1051" s="19" t="s">
        <v>55</v>
      </c>
      <c r="AZ1051" s="19" t="s">
        <v>3830</v>
      </c>
      <c r="BA1051" s="22">
        <v>0</v>
      </c>
      <c r="BB1051" s="22"/>
      <c r="BC1051" s="22"/>
      <c r="BD1051" s="19" t="s">
        <v>2205</v>
      </c>
      <c r="BE1051" s="19" t="s">
        <v>660</v>
      </c>
      <c r="BF1051" s="19" t="s">
        <v>2204</v>
      </c>
      <c r="BG1051" s="19" t="s">
        <v>55</v>
      </c>
      <c r="BH1051" s="19" t="s">
        <v>4513</v>
      </c>
      <c r="BI1051" s="22" t="s">
        <v>4513</v>
      </c>
      <c r="BJ1051" s="22"/>
      <c r="BK1051" s="22"/>
      <c r="BL1051" s="37" t="s">
        <v>4513</v>
      </c>
      <c r="BM1051" s="32" t="s">
        <v>4513</v>
      </c>
      <c r="BN1051" s="22" t="s">
        <v>4513</v>
      </c>
      <c r="BO1051" s="19" t="s">
        <v>3906</v>
      </c>
      <c r="BP1051" s="54" t="s">
        <v>3919</v>
      </c>
      <c r="BQ1051" s="19" t="s">
        <v>55</v>
      </c>
      <c r="BR1051" s="19" t="s">
        <v>3918</v>
      </c>
      <c r="BS1051" s="22"/>
      <c r="BT1051" s="22"/>
      <c r="BU1051" s="37">
        <v>127</v>
      </c>
      <c r="BV1051" s="19" t="s">
        <v>4694</v>
      </c>
      <c r="BW1051" s="19" t="s">
        <v>3839</v>
      </c>
      <c r="BX1051" s="22"/>
      <c r="BY1051" s="95" t="str">
        <f>IFERROR(
IF(OR(AZ1051="anulado",AZ1051="stand by"),CONCATENATE(AZ1051,": ",AT1051),
IF(OR(YEAR(BA1051)=2022,YEAR(BA1051)=2023),CONCATENATE("Se activó en ",YEAR(BA1051)),
IF(AND(OR(AZ1051="En proceso",AZ1051="facturando"),AND(AV1051="-",BA1051="")),"Por revisar",
IF(BA1051="",IF(AV1051="NUEVAS",CONCATENATE("Estado: ",AZ1051,", ",AV1051),
IF(AX1051=Meses!$A$3,"Por revisar",
IF(AT1051="","Sin registro","En programación Frcst."))),"En programación")))),
"Error")</f>
        <v>En programación</v>
      </c>
      <c r="BZ1051" s="14" t="str">
        <f t="shared" si="48"/>
        <v/>
      </c>
      <c r="CA1051" s="95">
        <f>IF(BY1051="En programación Frcst.",VLOOKUP(AX1051,Meses!$A$1:$H$14,3+HLOOKUP(Cronograma!AV1051,Meses!$D$1:$G$2,2,FALSE),FALSE),
IF(BY1051="En programación",BA1051,""))</f>
        <v>0</v>
      </c>
      <c r="CB1051" s="95" t="str">
        <f t="shared" si="49"/>
        <v>1900/1</v>
      </c>
      <c r="CC1051" s="91">
        <f>IFERROR(
(VLOOKUP(MONTH(CA1051),Meses!$B$3:$C$14,2,FALSE)-DAY(CA1051))/VLOOKUP(MONTH(CA1051),Meses!$B$3:$C$14,2,FALSE)*CD1051,
"")</f>
        <v>334</v>
      </c>
      <c r="CD1051" s="92">
        <f t="shared" si="50"/>
        <v>334</v>
      </c>
    </row>
    <row r="1052" spans="1:82" ht="109.8" thickBot="1" x14ac:dyDescent="0.6">
      <c r="A1052" s="25" t="s">
        <v>2485</v>
      </c>
      <c r="B1052" s="25" t="s">
        <v>2575</v>
      </c>
      <c r="C1052" s="25" t="s">
        <v>2576</v>
      </c>
      <c r="D1052" s="25" t="s">
        <v>53</v>
      </c>
      <c r="E1052" s="26">
        <v>45195</v>
      </c>
      <c r="F1052" s="26">
        <v>45195.535613425927</v>
      </c>
      <c r="G1052" s="26">
        <v>45195</v>
      </c>
      <c r="H1052" s="26">
        <v>45203</v>
      </c>
      <c r="I1052" s="22">
        <v>45317</v>
      </c>
      <c r="J1052" s="22">
        <v>45317</v>
      </c>
      <c r="K1052" s="22" t="s">
        <v>4615</v>
      </c>
      <c r="L1052" s="69" t="s">
        <v>4399</v>
      </c>
      <c r="M1052" s="21">
        <v>45304</v>
      </c>
      <c r="N1052" s="21">
        <v>45316</v>
      </c>
      <c r="O1052" s="19" t="s">
        <v>72</v>
      </c>
      <c r="P1052" s="19" t="s">
        <v>72</v>
      </c>
      <c r="Q1052" s="49" t="s">
        <v>55</v>
      </c>
      <c r="R1052" s="49">
        <v>394</v>
      </c>
      <c r="S1052" s="25" t="s">
        <v>145</v>
      </c>
      <c r="T1052" s="25" t="s">
        <v>145</v>
      </c>
      <c r="U1052" s="19" t="e">
        <v>#NAME?</v>
      </c>
      <c r="V1052" s="22"/>
      <c r="W1052" s="22" t="s">
        <v>4513</v>
      </c>
      <c r="X1052" s="23">
        <v>45195</v>
      </c>
      <c r="Y1052" s="23">
        <v>45202</v>
      </c>
      <c r="Z1052" s="23">
        <v>45195</v>
      </c>
      <c r="AA1052" s="23">
        <v>45195</v>
      </c>
      <c r="AB1052" s="22">
        <v>0</v>
      </c>
      <c r="AC1052" s="22">
        <v>0</v>
      </c>
      <c r="AD1052" s="50">
        <v>0</v>
      </c>
      <c r="AE1052" s="22">
        <v>0</v>
      </c>
      <c r="AF1052" s="19" t="s">
        <v>58</v>
      </c>
      <c r="AG1052" s="19" t="s">
        <v>58</v>
      </c>
      <c r="AH1052" s="50">
        <v>0</v>
      </c>
      <c r="AI1052" s="37">
        <v>122</v>
      </c>
      <c r="AJ1052" s="37">
        <v>8</v>
      </c>
      <c r="AK1052" s="37">
        <v>114</v>
      </c>
      <c r="AL1052" s="19" t="s">
        <v>15</v>
      </c>
      <c r="AM1052" s="22" t="s">
        <v>4616</v>
      </c>
      <c r="AN1052" s="22">
        <v>26</v>
      </c>
      <c r="AO1052" s="22"/>
      <c r="AP1052" s="19" t="s">
        <v>76</v>
      </c>
      <c r="AQ1052" s="19" t="s">
        <v>76</v>
      </c>
      <c r="AR1052" s="19" t="s">
        <v>60</v>
      </c>
      <c r="AS1052" s="19" t="s">
        <v>55</v>
      </c>
      <c r="AT1052" s="19" t="s">
        <v>61</v>
      </c>
      <c r="AU1052" s="19" t="s">
        <v>62</v>
      </c>
      <c r="AV1052" s="19" t="s">
        <v>679</v>
      </c>
      <c r="AW1052" s="19" t="s">
        <v>680</v>
      </c>
      <c r="AX1052" s="19" t="s">
        <v>653</v>
      </c>
      <c r="AY1052" s="19" t="s">
        <v>55</v>
      </c>
      <c r="AZ1052" s="19" t="s">
        <v>3822</v>
      </c>
      <c r="BA1052" s="23">
        <v>45316</v>
      </c>
      <c r="BB1052" s="37">
        <v>1</v>
      </c>
      <c r="BC1052" s="37">
        <v>2024</v>
      </c>
      <c r="BD1052" s="19" t="s">
        <v>653</v>
      </c>
      <c r="BE1052" s="19" t="s">
        <v>679</v>
      </c>
      <c r="BF1052" s="19" t="s">
        <v>680</v>
      </c>
      <c r="BG1052" s="19" t="s">
        <v>55</v>
      </c>
      <c r="BH1052" s="19" t="s">
        <v>4513</v>
      </c>
      <c r="BI1052" s="22" t="s">
        <v>4513</v>
      </c>
      <c r="BJ1052" s="22" t="e">
        <v>#VALUE!</v>
      </c>
      <c r="BK1052" s="22" t="e">
        <v>#VALUE!</v>
      </c>
      <c r="BL1052" s="37" t="s">
        <v>4513</v>
      </c>
      <c r="BM1052" s="32" t="s">
        <v>4513</v>
      </c>
      <c r="BN1052" s="22" t="s">
        <v>4513</v>
      </c>
      <c r="BO1052" s="19" t="s">
        <v>3906</v>
      </c>
      <c r="BP1052" s="54" t="s">
        <v>3919</v>
      </c>
      <c r="BQ1052" s="19" t="s">
        <v>55</v>
      </c>
      <c r="BR1052" s="19" t="s">
        <v>3918</v>
      </c>
      <c r="BS1052" s="22"/>
      <c r="BT1052" s="22"/>
      <c r="BU1052" s="37">
        <v>127</v>
      </c>
      <c r="BV1052" s="19"/>
      <c r="BW1052" s="19" t="s">
        <v>3823</v>
      </c>
      <c r="BX1052" s="22"/>
      <c r="BY1052" s="95" t="str">
        <f>IFERROR(
IF(OR(AZ1052="anulado",AZ1052="stand by"),CONCATENATE(AZ1052,": ",AT1052),
IF(OR(YEAR(BA1052)=2022,YEAR(BA1052)=2023),CONCATENATE("Se activó en ",YEAR(BA1052)),
IF(AND(OR(AZ1052="En proceso",AZ1052="facturando"),AND(AV1052="-",BA1052="")),"Por revisar",
IF(BA1052="",IF(AV1052="NUEVAS",CONCATENATE("Estado: ",AZ1052,", ",AV1052),
IF(AX1052=Meses!$A$3,"Por revisar",
IF(AT1052="","Sin registro","En programación Frcst."))),"En programación")))),
"Error")</f>
        <v>En programación</v>
      </c>
      <c r="BZ1052" s="14" t="str">
        <f t="shared" si="48"/>
        <v/>
      </c>
      <c r="CA1052" s="95">
        <f>IF(BY1052="En programación Frcst.",VLOOKUP(AX1052,Meses!$A$1:$H$14,3+HLOOKUP(Cronograma!AV1052,Meses!$D$1:$G$2,2,FALSE),FALSE),
IF(BY1052="En programación",BA1052,""))</f>
        <v>45316</v>
      </c>
      <c r="CB1052" s="95" t="str">
        <f t="shared" si="49"/>
        <v>2024/1</v>
      </c>
      <c r="CC1052" s="91">
        <f>IFERROR(
(VLOOKUP(MONTH(CA1052),Meses!$B$3:$C$14,2,FALSE)-DAY(CA1052))/VLOOKUP(MONTH(CA1052),Meses!$B$3:$C$14,2,FALSE)*CD1052,
"")</f>
        <v>76.258064516129025</v>
      </c>
      <c r="CD1052" s="92">
        <f t="shared" si="50"/>
        <v>394</v>
      </c>
    </row>
    <row r="1053" spans="1:82" ht="109.8" thickBot="1" x14ac:dyDescent="0.6">
      <c r="A1053" s="19" t="s">
        <v>2485</v>
      </c>
      <c r="B1053" s="19" t="s">
        <v>2577</v>
      </c>
      <c r="C1053" s="19" t="s">
        <v>2578</v>
      </c>
      <c r="D1053" s="19" t="s">
        <v>53</v>
      </c>
      <c r="E1053" s="21">
        <v>45195</v>
      </c>
      <c r="F1053" s="21">
        <v>45195.535613425927</v>
      </c>
      <c r="G1053" s="21">
        <v>45195</v>
      </c>
      <c r="H1053" s="21">
        <v>45203</v>
      </c>
      <c r="I1053" s="22">
        <v>45317</v>
      </c>
      <c r="J1053" s="22">
        <v>45317</v>
      </c>
      <c r="K1053" s="22" t="s">
        <v>4615</v>
      </c>
      <c r="L1053" s="69" t="s">
        <v>4399</v>
      </c>
      <c r="M1053" s="21">
        <v>45304</v>
      </c>
      <c r="N1053" s="21">
        <v>45316</v>
      </c>
      <c r="O1053" s="19" t="s">
        <v>72</v>
      </c>
      <c r="P1053" s="19" t="s">
        <v>72</v>
      </c>
      <c r="Q1053" s="49" t="s">
        <v>55</v>
      </c>
      <c r="R1053" s="49">
        <v>745</v>
      </c>
      <c r="S1053" s="25" t="s">
        <v>145</v>
      </c>
      <c r="T1053" s="25" t="s">
        <v>145</v>
      </c>
      <c r="U1053" s="19" t="e">
        <v>#NAME?</v>
      </c>
      <c r="V1053" s="22"/>
      <c r="W1053" s="22" t="s">
        <v>4513</v>
      </c>
      <c r="X1053" s="23">
        <v>45195</v>
      </c>
      <c r="Y1053" s="23">
        <v>45202</v>
      </c>
      <c r="Z1053" s="23">
        <v>45195</v>
      </c>
      <c r="AA1053" s="23">
        <v>45195</v>
      </c>
      <c r="AB1053" s="22">
        <v>0</v>
      </c>
      <c r="AC1053" s="22">
        <v>0</v>
      </c>
      <c r="AD1053" s="50">
        <v>0</v>
      </c>
      <c r="AE1053" s="22">
        <v>0</v>
      </c>
      <c r="AF1053" s="19" t="s">
        <v>58</v>
      </c>
      <c r="AG1053" s="19" t="s">
        <v>58</v>
      </c>
      <c r="AH1053" s="50">
        <v>0</v>
      </c>
      <c r="AI1053" s="37">
        <v>122</v>
      </c>
      <c r="AJ1053" s="37">
        <v>8</v>
      </c>
      <c r="AK1053" s="37">
        <v>114</v>
      </c>
      <c r="AL1053" s="19" t="s">
        <v>15</v>
      </c>
      <c r="AM1053" s="22" t="s">
        <v>4616</v>
      </c>
      <c r="AN1053" s="22">
        <v>26</v>
      </c>
      <c r="AO1053" s="22"/>
      <c r="AP1053" s="19" t="s">
        <v>76</v>
      </c>
      <c r="AQ1053" s="19" t="s">
        <v>76</v>
      </c>
      <c r="AR1053" s="19" t="s">
        <v>60</v>
      </c>
      <c r="AS1053" s="19" t="s">
        <v>55</v>
      </c>
      <c r="AT1053" s="19" t="s">
        <v>61</v>
      </c>
      <c r="AU1053" s="19" t="s">
        <v>62</v>
      </c>
      <c r="AV1053" s="19" t="s">
        <v>679</v>
      </c>
      <c r="AW1053" s="19" t="s">
        <v>680</v>
      </c>
      <c r="AX1053" s="19" t="s">
        <v>653</v>
      </c>
      <c r="AY1053" s="19" t="s">
        <v>55</v>
      </c>
      <c r="AZ1053" s="19" t="s">
        <v>3822</v>
      </c>
      <c r="BA1053" s="23">
        <v>45316</v>
      </c>
      <c r="BB1053" s="37">
        <v>1</v>
      </c>
      <c r="BC1053" s="37">
        <v>2024</v>
      </c>
      <c r="BD1053" s="19" t="s">
        <v>653</v>
      </c>
      <c r="BE1053" s="19" t="s">
        <v>679</v>
      </c>
      <c r="BF1053" s="19" t="s">
        <v>680</v>
      </c>
      <c r="BG1053" s="19" t="s">
        <v>55</v>
      </c>
      <c r="BH1053" s="19" t="s">
        <v>4513</v>
      </c>
      <c r="BI1053" s="22" t="s">
        <v>4513</v>
      </c>
      <c r="BJ1053" s="22" t="e">
        <v>#VALUE!</v>
      </c>
      <c r="BK1053" s="22" t="e">
        <v>#VALUE!</v>
      </c>
      <c r="BL1053" s="37" t="s">
        <v>4513</v>
      </c>
      <c r="BM1053" s="32" t="s">
        <v>4513</v>
      </c>
      <c r="BN1053" s="22" t="s">
        <v>4513</v>
      </c>
      <c r="BO1053" s="19" t="s">
        <v>3906</v>
      </c>
      <c r="BP1053" s="54" t="s">
        <v>3919</v>
      </c>
      <c r="BQ1053" s="19" t="s">
        <v>55</v>
      </c>
      <c r="BR1053" s="19" t="s">
        <v>3918</v>
      </c>
      <c r="BS1053" s="22"/>
      <c r="BT1053" s="22"/>
      <c r="BU1053" s="37">
        <v>127</v>
      </c>
      <c r="BV1053" s="19"/>
      <c r="BW1053" s="19" t="s">
        <v>3823</v>
      </c>
      <c r="BX1053" s="22"/>
      <c r="BY1053" s="95" t="str">
        <f>IFERROR(
IF(OR(AZ1053="anulado",AZ1053="stand by"),CONCATENATE(AZ1053,": ",AT1053),
IF(OR(YEAR(BA1053)=2022,YEAR(BA1053)=2023),CONCATENATE("Se activó en ",YEAR(BA1053)),
IF(AND(OR(AZ1053="En proceso",AZ1053="facturando"),AND(AV1053="-",BA1053="")),"Por revisar",
IF(BA1053="",IF(AV1053="NUEVAS",CONCATENATE("Estado: ",AZ1053,", ",AV1053),
IF(AX1053=Meses!$A$3,"Por revisar",
IF(AT1053="","Sin registro","En programación Frcst."))),"En programación")))),
"Error")</f>
        <v>En programación</v>
      </c>
      <c r="BZ1053" s="14" t="str">
        <f t="shared" si="48"/>
        <v/>
      </c>
      <c r="CA1053" s="95">
        <f>IF(BY1053="En programación Frcst.",VLOOKUP(AX1053,Meses!$A$1:$H$14,3+HLOOKUP(Cronograma!AV1053,Meses!$D$1:$G$2,2,FALSE),FALSE),
IF(BY1053="En programación",BA1053,""))</f>
        <v>45316</v>
      </c>
      <c r="CB1053" s="95" t="str">
        <f t="shared" si="49"/>
        <v>2024/1</v>
      </c>
      <c r="CC1053" s="91">
        <f>IFERROR(
(VLOOKUP(MONTH(CA1053),Meses!$B$3:$C$14,2,FALSE)-DAY(CA1053))/VLOOKUP(MONTH(CA1053),Meses!$B$3:$C$14,2,FALSE)*CD1053,
"")</f>
        <v>144.19354838709677</v>
      </c>
      <c r="CD1053" s="92">
        <f t="shared" si="50"/>
        <v>745</v>
      </c>
    </row>
    <row r="1054" spans="1:82" ht="125.4" thickBot="1" x14ac:dyDescent="0.6">
      <c r="A1054" s="25" t="s">
        <v>2485</v>
      </c>
      <c r="B1054" s="25" t="s">
        <v>2579</v>
      </c>
      <c r="C1054" s="25" t="s">
        <v>2553</v>
      </c>
      <c r="D1054" s="25" t="s">
        <v>53</v>
      </c>
      <c r="E1054" s="26">
        <v>45195</v>
      </c>
      <c r="F1054" s="26">
        <v>45195.535613425927</v>
      </c>
      <c r="G1054" s="26">
        <v>45195</v>
      </c>
      <c r="H1054" s="26">
        <v>45203</v>
      </c>
      <c r="I1054" s="22">
        <v>45317</v>
      </c>
      <c r="J1054" s="22">
        <v>45317</v>
      </c>
      <c r="K1054" s="22" t="s">
        <v>4615</v>
      </c>
      <c r="L1054" s="69" t="s">
        <v>4399</v>
      </c>
      <c r="M1054" s="21">
        <v>45304</v>
      </c>
      <c r="N1054" s="21">
        <v>45316</v>
      </c>
      <c r="O1054" s="19" t="s">
        <v>72</v>
      </c>
      <c r="P1054" s="19" t="s">
        <v>72</v>
      </c>
      <c r="Q1054" s="49" t="s">
        <v>55</v>
      </c>
      <c r="R1054" s="49">
        <v>0</v>
      </c>
      <c r="S1054" s="25" t="s">
        <v>145</v>
      </c>
      <c r="T1054" s="25" t="s">
        <v>145</v>
      </c>
      <c r="U1054" s="19" t="e">
        <v>#NAME?</v>
      </c>
      <c r="V1054" s="22"/>
      <c r="W1054" s="22" t="s">
        <v>4513</v>
      </c>
      <c r="X1054" s="23">
        <v>45195</v>
      </c>
      <c r="Y1054" s="23">
        <v>45202</v>
      </c>
      <c r="Z1054" s="23">
        <v>45195</v>
      </c>
      <c r="AA1054" s="23">
        <v>45195</v>
      </c>
      <c r="AB1054" s="22">
        <v>0</v>
      </c>
      <c r="AC1054" s="22">
        <v>0</v>
      </c>
      <c r="AD1054" s="50">
        <v>0</v>
      </c>
      <c r="AE1054" s="22">
        <v>0</v>
      </c>
      <c r="AF1054" s="19" t="s">
        <v>58</v>
      </c>
      <c r="AG1054" s="19" t="s">
        <v>58</v>
      </c>
      <c r="AH1054" s="50">
        <v>0</v>
      </c>
      <c r="AI1054" s="37">
        <v>122</v>
      </c>
      <c r="AJ1054" s="37">
        <v>8</v>
      </c>
      <c r="AK1054" s="37">
        <v>114</v>
      </c>
      <c r="AL1054" s="19" t="s">
        <v>15</v>
      </c>
      <c r="AM1054" s="22" t="s">
        <v>4616</v>
      </c>
      <c r="AN1054" s="22">
        <v>26</v>
      </c>
      <c r="AO1054" s="22"/>
      <c r="AP1054" s="19" t="s">
        <v>76</v>
      </c>
      <c r="AQ1054" s="19" t="s">
        <v>76</v>
      </c>
      <c r="AR1054" s="19" t="s">
        <v>60</v>
      </c>
      <c r="AS1054" s="19" t="s">
        <v>55</v>
      </c>
      <c r="AT1054" s="19" t="s">
        <v>61</v>
      </c>
      <c r="AU1054" s="19" t="s">
        <v>62</v>
      </c>
      <c r="AV1054" s="19" t="s">
        <v>679</v>
      </c>
      <c r="AW1054" s="19" t="s">
        <v>680</v>
      </c>
      <c r="AX1054" s="19" t="s">
        <v>653</v>
      </c>
      <c r="AY1054" s="19" t="s">
        <v>55</v>
      </c>
      <c r="AZ1054" s="19" t="s">
        <v>3822</v>
      </c>
      <c r="BA1054" s="23">
        <v>45316</v>
      </c>
      <c r="BB1054" s="37">
        <v>1</v>
      </c>
      <c r="BC1054" s="37">
        <v>2024</v>
      </c>
      <c r="BD1054" s="19" t="s">
        <v>653</v>
      </c>
      <c r="BE1054" s="19" t="s">
        <v>679</v>
      </c>
      <c r="BF1054" s="19" t="s">
        <v>680</v>
      </c>
      <c r="BG1054" s="19" t="s">
        <v>55</v>
      </c>
      <c r="BH1054" s="19" t="s">
        <v>4513</v>
      </c>
      <c r="BI1054" s="22" t="s">
        <v>4513</v>
      </c>
      <c r="BJ1054" s="22" t="e">
        <v>#VALUE!</v>
      </c>
      <c r="BK1054" s="22" t="e">
        <v>#VALUE!</v>
      </c>
      <c r="BL1054" s="37" t="s">
        <v>4513</v>
      </c>
      <c r="BM1054" s="32" t="s">
        <v>4513</v>
      </c>
      <c r="BN1054" s="22" t="s">
        <v>4513</v>
      </c>
      <c r="BO1054" s="19" t="s">
        <v>3906</v>
      </c>
      <c r="BP1054" s="54" t="s">
        <v>3919</v>
      </c>
      <c r="BQ1054" s="19" t="s">
        <v>55</v>
      </c>
      <c r="BR1054" s="19" t="s">
        <v>3918</v>
      </c>
      <c r="BS1054" s="22"/>
      <c r="BT1054" s="22"/>
      <c r="BU1054" s="37">
        <v>127</v>
      </c>
      <c r="BV1054" s="19"/>
      <c r="BW1054" s="19" t="s">
        <v>3823</v>
      </c>
      <c r="BX1054" s="22"/>
      <c r="BY1054" s="95" t="str">
        <f>IFERROR(
IF(OR(AZ1054="anulado",AZ1054="stand by"),CONCATENATE(AZ1054,": ",AT1054),
IF(OR(YEAR(BA1054)=2022,YEAR(BA1054)=2023),CONCATENATE("Se activó en ",YEAR(BA1054)),
IF(AND(OR(AZ1054="En proceso",AZ1054="facturando"),AND(AV1054="-",BA1054="")),"Por revisar",
IF(BA1054="",IF(AV1054="NUEVAS",CONCATENATE("Estado: ",AZ1054,", ",AV1054),
IF(AX1054=Meses!$A$3,"Por revisar",
IF(AT1054="","Sin registro","En programación Frcst."))),"En programación")))),
"Error")</f>
        <v>En programación</v>
      </c>
      <c r="BZ1054" s="14" t="str">
        <f t="shared" si="48"/>
        <v/>
      </c>
      <c r="CA1054" s="95">
        <f>IF(BY1054="En programación Frcst.",VLOOKUP(AX1054,Meses!$A$1:$H$14,3+HLOOKUP(Cronograma!AV1054,Meses!$D$1:$G$2,2,FALSE),FALSE),
IF(BY1054="En programación",BA1054,""))</f>
        <v>45316</v>
      </c>
      <c r="CB1054" s="95" t="str">
        <f t="shared" si="49"/>
        <v>2024/1</v>
      </c>
      <c r="CC1054" s="91">
        <f>IFERROR(
(VLOOKUP(MONTH(CA1054),Meses!$B$3:$C$14,2,FALSE)-DAY(CA1054))/VLOOKUP(MONTH(CA1054),Meses!$B$3:$C$14,2,FALSE)*CD1054,
"")</f>
        <v>0</v>
      </c>
      <c r="CD1054" s="92">
        <f t="shared" si="50"/>
        <v>0</v>
      </c>
    </row>
    <row r="1055" spans="1:82" ht="109.8" thickBot="1" x14ac:dyDescent="0.6">
      <c r="A1055" s="19" t="s">
        <v>2485</v>
      </c>
      <c r="B1055" s="19" t="s">
        <v>2580</v>
      </c>
      <c r="C1055" s="19" t="s">
        <v>2581</v>
      </c>
      <c r="D1055" s="19" t="s">
        <v>53</v>
      </c>
      <c r="E1055" s="21">
        <v>45195</v>
      </c>
      <c r="F1055" s="21">
        <v>45195.535613425927</v>
      </c>
      <c r="G1055" s="21">
        <v>45195</v>
      </c>
      <c r="H1055" s="21">
        <v>45203</v>
      </c>
      <c r="I1055" s="22">
        <v>45317</v>
      </c>
      <c r="J1055" s="22">
        <v>45317</v>
      </c>
      <c r="K1055" s="22" t="s">
        <v>4615</v>
      </c>
      <c r="L1055" s="69" t="s">
        <v>4399</v>
      </c>
      <c r="M1055" s="21">
        <v>45304</v>
      </c>
      <c r="N1055" s="21">
        <v>45316</v>
      </c>
      <c r="O1055" s="19" t="s">
        <v>72</v>
      </c>
      <c r="P1055" s="19" t="s">
        <v>72</v>
      </c>
      <c r="Q1055" s="49" t="s">
        <v>55</v>
      </c>
      <c r="R1055" s="49">
        <v>5550</v>
      </c>
      <c r="S1055" s="25" t="s">
        <v>145</v>
      </c>
      <c r="T1055" s="25" t="s">
        <v>145</v>
      </c>
      <c r="U1055" s="19" t="e">
        <v>#NAME?</v>
      </c>
      <c r="V1055" s="22"/>
      <c r="W1055" s="22" t="s">
        <v>4513</v>
      </c>
      <c r="X1055" s="23">
        <v>45195</v>
      </c>
      <c r="Y1055" s="23">
        <v>45202</v>
      </c>
      <c r="Z1055" s="23">
        <v>45195</v>
      </c>
      <c r="AA1055" s="23">
        <v>45195</v>
      </c>
      <c r="AB1055" s="22">
        <v>0</v>
      </c>
      <c r="AC1055" s="22">
        <v>0</v>
      </c>
      <c r="AD1055" s="50">
        <v>0</v>
      </c>
      <c r="AE1055" s="22">
        <v>0</v>
      </c>
      <c r="AF1055" s="19" t="s">
        <v>58</v>
      </c>
      <c r="AG1055" s="19" t="s">
        <v>58</v>
      </c>
      <c r="AH1055" s="50">
        <v>0</v>
      </c>
      <c r="AI1055" s="37">
        <v>122</v>
      </c>
      <c r="AJ1055" s="37">
        <v>8</v>
      </c>
      <c r="AK1055" s="37">
        <v>114</v>
      </c>
      <c r="AL1055" s="19" t="s">
        <v>15</v>
      </c>
      <c r="AM1055" s="22" t="s">
        <v>4616</v>
      </c>
      <c r="AN1055" s="22">
        <v>26</v>
      </c>
      <c r="AO1055" s="22"/>
      <c r="AP1055" s="19" t="s">
        <v>76</v>
      </c>
      <c r="AQ1055" s="19" t="s">
        <v>76</v>
      </c>
      <c r="AR1055" s="19" t="s">
        <v>60</v>
      </c>
      <c r="AS1055" s="19" t="s">
        <v>55</v>
      </c>
      <c r="AT1055" s="19" t="s">
        <v>61</v>
      </c>
      <c r="AU1055" s="19" t="s">
        <v>62</v>
      </c>
      <c r="AV1055" s="19" t="s">
        <v>679</v>
      </c>
      <c r="AW1055" s="19" t="s">
        <v>680</v>
      </c>
      <c r="AX1055" s="19" t="s">
        <v>653</v>
      </c>
      <c r="AY1055" s="19" t="s">
        <v>55</v>
      </c>
      <c r="AZ1055" s="19" t="s">
        <v>3822</v>
      </c>
      <c r="BA1055" s="23">
        <v>45316</v>
      </c>
      <c r="BB1055" s="37">
        <v>1</v>
      </c>
      <c r="BC1055" s="37">
        <v>2024</v>
      </c>
      <c r="BD1055" s="19" t="s">
        <v>1557</v>
      </c>
      <c r="BE1055" s="19" t="s">
        <v>651</v>
      </c>
      <c r="BF1055" s="19" t="s">
        <v>2222</v>
      </c>
      <c r="BG1055" s="19" t="s">
        <v>55</v>
      </c>
      <c r="BH1055" s="19" t="s">
        <v>4513</v>
      </c>
      <c r="BI1055" s="22" t="s">
        <v>4513</v>
      </c>
      <c r="BJ1055" s="22" t="e">
        <v>#VALUE!</v>
      </c>
      <c r="BK1055" s="22" t="e">
        <v>#VALUE!</v>
      </c>
      <c r="BL1055" s="37" t="s">
        <v>4513</v>
      </c>
      <c r="BM1055" s="32" t="s">
        <v>4513</v>
      </c>
      <c r="BN1055" s="22" t="s">
        <v>4513</v>
      </c>
      <c r="BO1055" s="19" t="s">
        <v>3906</v>
      </c>
      <c r="BP1055" s="54" t="s">
        <v>3919</v>
      </c>
      <c r="BQ1055" s="19" t="s">
        <v>55</v>
      </c>
      <c r="BR1055" s="19" t="s">
        <v>3918</v>
      </c>
      <c r="BS1055" s="22"/>
      <c r="BT1055" s="22"/>
      <c r="BU1055" s="37">
        <v>127</v>
      </c>
      <c r="BV1055" s="19"/>
      <c r="BW1055" s="19" t="s">
        <v>3823</v>
      </c>
      <c r="BX1055" s="22"/>
      <c r="BY1055" s="95" t="str">
        <f>IFERROR(
IF(OR(AZ1055="anulado",AZ1055="stand by"),CONCATENATE(AZ1055,": ",AT1055),
IF(OR(YEAR(BA1055)=2022,YEAR(BA1055)=2023),CONCATENATE("Se activó en ",YEAR(BA1055)),
IF(AND(OR(AZ1055="En proceso",AZ1055="facturando"),AND(AV1055="-",BA1055="")),"Por revisar",
IF(BA1055="",IF(AV1055="NUEVAS",CONCATENATE("Estado: ",AZ1055,", ",AV1055),
IF(AX1055=Meses!$A$3,"Por revisar",
IF(AT1055="","Sin registro","En programación Frcst."))),"En programación")))),
"Error")</f>
        <v>En programación</v>
      </c>
      <c r="BZ1055" s="14" t="str">
        <f t="shared" si="48"/>
        <v/>
      </c>
      <c r="CA1055" s="95">
        <f>IF(BY1055="En programación Frcst.",VLOOKUP(AX1055,Meses!$A$1:$H$14,3+HLOOKUP(Cronograma!AV1055,Meses!$D$1:$G$2,2,FALSE),FALSE),
IF(BY1055="En programación",BA1055,""))</f>
        <v>45316</v>
      </c>
      <c r="CB1055" s="95" t="str">
        <f t="shared" si="49"/>
        <v>2024/1</v>
      </c>
      <c r="CC1055" s="91">
        <f>IFERROR(
(VLOOKUP(MONTH(CA1055),Meses!$B$3:$C$14,2,FALSE)-DAY(CA1055))/VLOOKUP(MONTH(CA1055),Meses!$B$3:$C$14,2,FALSE)*CD1055,
"")</f>
        <v>1074.1935483870968</v>
      </c>
      <c r="CD1055" s="92">
        <f t="shared" si="50"/>
        <v>5550</v>
      </c>
    </row>
    <row r="1056" spans="1:82" ht="109.8" thickBot="1" x14ac:dyDescent="0.6">
      <c r="A1056" s="25" t="s">
        <v>2485</v>
      </c>
      <c r="B1056" s="25" t="s">
        <v>2582</v>
      </c>
      <c r="C1056" s="25" t="s">
        <v>2583</v>
      </c>
      <c r="D1056" s="25" t="s">
        <v>53</v>
      </c>
      <c r="E1056" s="26">
        <v>45195</v>
      </c>
      <c r="F1056" s="26">
        <v>45195.535613425927</v>
      </c>
      <c r="G1056" s="26">
        <v>45195</v>
      </c>
      <c r="H1056" s="26">
        <v>45203</v>
      </c>
      <c r="I1056" s="22">
        <v>45317</v>
      </c>
      <c r="J1056" s="22">
        <v>45317</v>
      </c>
      <c r="K1056" s="22" t="s">
        <v>4615</v>
      </c>
      <c r="L1056" s="69" t="s">
        <v>4399</v>
      </c>
      <c r="M1056" s="21">
        <v>45304</v>
      </c>
      <c r="N1056" s="21">
        <v>45316</v>
      </c>
      <c r="O1056" s="19" t="s">
        <v>72</v>
      </c>
      <c r="P1056" s="19" t="s">
        <v>72</v>
      </c>
      <c r="Q1056" s="49" t="s">
        <v>55</v>
      </c>
      <c r="R1056" s="49">
        <v>648</v>
      </c>
      <c r="S1056" s="25" t="s">
        <v>145</v>
      </c>
      <c r="T1056" s="25" t="s">
        <v>145</v>
      </c>
      <c r="U1056" s="19" t="e">
        <v>#NAME?</v>
      </c>
      <c r="V1056" s="22"/>
      <c r="W1056" s="22" t="s">
        <v>4513</v>
      </c>
      <c r="X1056" s="23">
        <v>45195</v>
      </c>
      <c r="Y1056" s="23">
        <v>45202</v>
      </c>
      <c r="Z1056" s="23">
        <v>45195</v>
      </c>
      <c r="AA1056" s="23">
        <v>45195</v>
      </c>
      <c r="AB1056" s="22">
        <v>0</v>
      </c>
      <c r="AC1056" s="22">
        <v>0</v>
      </c>
      <c r="AD1056" s="50">
        <v>0</v>
      </c>
      <c r="AE1056" s="22">
        <v>0</v>
      </c>
      <c r="AF1056" s="19" t="s">
        <v>58</v>
      </c>
      <c r="AG1056" s="19" t="s">
        <v>58</v>
      </c>
      <c r="AH1056" s="50">
        <v>0</v>
      </c>
      <c r="AI1056" s="37">
        <v>122</v>
      </c>
      <c r="AJ1056" s="37">
        <v>8</v>
      </c>
      <c r="AK1056" s="37">
        <v>114</v>
      </c>
      <c r="AL1056" s="19" t="s">
        <v>15</v>
      </c>
      <c r="AM1056" s="22" t="s">
        <v>4616</v>
      </c>
      <c r="AN1056" s="22">
        <v>26</v>
      </c>
      <c r="AO1056" s="22"/>
      <c r="AP1056" s="19" t="s">
        <v>76</v>
      </c>
      <c r="AQ1056" s="19" t="s">
        <v>76</v>
      </c>
      <c r="AR1056" s="19" t="s">
        <v>60</v>
      </c>
      <c r="AS1056" s="19" t="s">
        <v>55</v>
      </c>
      <c r="AT1056" s="19" t="s">
        <v>61</v>
      </c>
      <c r="AU1056" s="19" t="s">
        <v>62</v>
      </c>
      <c r="AV1056" s="19" t="s">
        <v>679</v>
      </c>
      <c r="AW1056" s="19" t="s">
        <v>680</v>
      </c>
      <c r="AX1056" s="19" t="s">
        <v>653</v>
      </c>
      <c r="AY1056" s="19" t="s">
        <v>55</v>
      </c>
      <c r="AZ1056" s="19" t="s">
        <v>3822</v>
      </c>
      <c r="BA1056" s="23">
        <v>45316</v>
      </c>
      <c r="BB1056" s="37">
        <v>1</v>
      </c>
      <c r="BC1056" s="37">
        <v>2024</v>
      </c>
      <c r="BD1056" s="19" t="s">
        <v>653</v>
      </c>
      <c r="BE1056" s="19" t="s">
        <v>679</v>
      </c>
      <c r="BF1056" s="19" t="s">
        <v>680</v>
      </c>
      <c r="BG1056" s="19" t="s">
        <v>55</v>
      </c>
      <c r="BH1056" s="19" t="s">
        <v>4513</v>
      </c>
      <c r="BI1056" s="22" t="s">
        <v>4513</v>
      </c>
      <c r="BJ1056" s="22" t="e">
        <v>#VALUE!</v>
      </c>
      <c r="BK1056" s="22" t="e">
        <v>#VALUE!</v>
      </c>
      <c r="BL1056" s="37" t="s">
        <v>4513</v>
      </c>
      <c r="BM1056" s="32" t="s">
        <v>4513</v>
      </c>
      <c r="BN1056" s="22" t="s">
        <v>4513</v>
      </c>
      <c r="BO1056" s="19" t="s">
        <v>3906</v>
      </c>
      <c r="BP1056" s="54" t="s">
        <v>3919</v>
      </c>
      <c r="BQ1056" s="19" t="s">
        <v>55</v>
      </c>
      <c r="BR1056" s="19" t="s">
        <v>3918</v>
      </c>
      <c r="BS1056" s="22"/>
      <c r="BT1056" s="22"/>
      <c r="BU1056" s="37">
        <v>127</v>
      </c>
      <c r="BV1056" s="19"/>
      <c r="BW1056" s="19" t="s">
        <v>3823</v>
      </c>
      <c r="BX1056" s="22"/>
      <c r="BY1056" s="95" t="str">
        <f>IFERROR(
IF(OR(AZ1056="anulado",AZ1056="stand by"),CONCATENATE(AZ1056,": ",AT1056),
IF(OR(YEAR(BA1056)=2022,YEAR(BA1056)=2023),CONCATENATE("Se activó en ",YEAR(BA1056)),
IF(AND(OR(AZ1056="En proceso",AZ1056="facturando"),AND(AV1056="-",BA1056="")),"Por revisar",
IF(BA1056="",IF(AV1056="NUEVAS",CONCATENATE("Estado: ",AZ1056,", ",AV1056),
IF(AX1056=Meses!$A$3,"Por revisar",
IF(AT1056="","Sin registro","En programación Frcst."))),"En programación")))),
"Error")</f>
        <v>En programación</v>
      </c>
      <c r="BZ1056" s="14" t="str">
        <f t="shared" si="48"/>
        <v/>
      </c>
      <c r="CA1056" s="95">
        <f>IF(BY1056="En programación Frcst.",VLOOKUP(AX1056,Meses!$A$1:$H$14,3+HLOOKUP(Cronograma!AV1056,Meses!$D$1:$G$2,2,FALSE),FALSE),
IF(BY1056="En programación",BA1056,""))</f>
        <v>45316</v>
      </c>
      <c r="CB1056" s="95" t="str">
        <f t="shared" si="49"/>
        <v>2024/1</v>
      </c>
      <c r="CC1056" s="91">
        <f>IFERROR(
(VLOOKUP(MONTH(CA1056),Meses!$B$3:$C$14,2,FALSE)-DAY(CA1056))/VLOOKUP(MONTH(CA1056),Meses!$B$3:$C$14,2,FALSE)*CD1056,
"")</f>
        <v>125.41935483870968</v>
      </c>
      <c r="CD1056" s="92">
        <f t="shared" si="50"/>
        <v>648</v>
      </c>
    </row>
    <row r="1057" spans="1:82" ht="109.8" thickBot="1" x14ac:dyDescent="0.6">
      <c r="A1057" s="19" t="s">
        <v>2485</v>
      </c>
      <c r="B1057" s="19" t="s">
        <v>2584</v>
      </c>
      <c r="C1057" s="19" t="s">
        <v>2585</v>
      </c>
      <c r="D1057" s="19" t="s">
        <v>53</v>
      </c>
      <c r="E1057" s="21">
        <v>45195</v>
      </c>
      <c r="F1057" s="21">
        <v>45195.535613425927</v>
      </c>
      <c r="G1057" s="21">
        <v>45195</v>
      </c>
      <c r="H1057" s="21">
        <v>45203</v>
      </c>
      <c r="I1057" s="22">
        <v>45317</v>
      </c>
      <c r="J1057" s="22">
        <v>45317</v>
      </c>
      <c r="K1057" s="22" t="s">
        <v>4615</v>
      </c>
      <c r="L1057" s="69" t="s">
        <v>4399</v>
      </c>
      <c r="M1057" s="21">
        <v>45304</v>
      </c>
      <c r="N1057" s="21">
        <v>45316</v>
      </c>
      <c r="O1057" s="19" t="s">
        <v>72</v>
      </c>
      <c r="P1057" s="19" t="s">
        <v>72</v>
      </c>
      <c r="Q1057" s="49" t="s">
        <v>55</v>
      </c>
      <c r="R1057" s="49">
        <v>774</v>
      </c>
      <c r="S1057" s="25" t="s">
        <v>145</v>
      </c>
      <c r="T1057" s="25" t="s">
        <v>145</v>
      </c>
      <c r="U1057" s="19" t="e">
        <v>#NAME?</v>
      </c>
      <c r="V1057" s="22"/>
      <c r="W1057" s="22" t="s">
        <v>4513</v>
      </c>
      <c r="X1057" s="23">
        <v>45195</v>
      </c>
      <c r="Y1057" s="23">
        <v>45202</v>
      </c>
      <c r="Z1057" s="23">
        <v>45195</v>
      </c>
      <c r="AA1057" s="23">
        <v>45195</v>
      </c>
      <c r="AB1057" s="22">
        <v>0</v>
      </c>
      <c r="AC1057" s="22">
        <v>0</v>
      </c>
      <c r="AD1057" s="50">
        <v>0</v>
      </c>
      <c r="AE1057" s="22">
        <v>0</v>
      </c>
      <c r="AF1057" s="19" t="s">
        <v>58</v>
      </c>
      <c r="AG1057" s="19" t="s">
        <v>58</v>
      </c>
      <c r="AH1057" s="50">
        <v>0</v>
      </c>
      <c r="AI1057" s="37">
        <v>122</v>
      </c>
      <c r="AJ1057" s="37">
        <v>8</v>
      </c>
      <c r="AK1057" s="37">
        <v>114</v>
      </c>
      <c r="AL1057" s="19" t="s">
        <v>15</v>
      </c>
      <c r="AM1057" s="22" t="s">
        <v>4616</v>
      </c>
      <c r="AN1057" s="22">
        <v>26</v>
      </c>
      <c r="AO1057" s="22"/>
      <c r="AP1057" s="19" t="s">
        <v>76</v>
      </c>
      <c r="AQ1057" s="19" t="s">
        <v>76</v>
      </c>
      <c r="AR1057" s="19" t="s">
        <v>60</v>
      </c>
      <c r="AS1057" s="19" t="s">
        <v>55</v>
      </c>
      <c r="AT1057" s="19" t="s">
        <v>61</v>
      </c>
      <c r="AU1057" s="19" t="s">
        <v>62</v>
      </c>
      <c r="AV1057" s="19" t="s">
        <v>679</v>
      </c>
      <c r="AW1057" s="19" t="s">
        <v>680</v>
      </c>
      <c r="AX1057" s="19" t="s">
        <v>653</v>
      </c>
      <c r="AY1057" s="19" t="s">
        <v>55</v>
      </c>
      <c r="AZ1057" s="19" t="s">
        <v>3822</v>
      </c>
      <c r="BA1057" s="23">
        <v>45316</v>
      </c>
      <c r="BB1057" s="37">
        <v>1</v>
      </c>
      <c r="BC1057" s="37">
        <v>2024</v>
      </c>
      <c r="BD1057" s="19" t="s">
        <v>653</v>
      </c>
      <c r="BE1057" s="19" t="s">
        <v>679</v>
      </c>
      <c r="BF1057" s="19" t="s">
        <v>680</v>
      </c>
      <c r="BG1057" s="19" t="s">
        <v>55</v>
      </c>
      <c r="BH1057" s="19" t="s">
        <v>4513</v>
      </c>
      <c r="BI1057" s="22" t="s">
        <v>4513</v>
      </c>
      <c r="BJ1057" s="22" t="e">
        <v>#VALUE!</v>
      </c>
      <c r="BK1057" s="22" t="e">
        <v>#VALUE!</v>
      </c>
      <c r="BL1057" s="37" t="s">
        <v>4513</v>
      </c>
      <c r="BM1057" s="32" t="s">
        <v>4513</v>
      </c>
      <c r="BN1057" s="22" t="s">
        <v>4513</v>
      </c>
      <c r="BO1057" s="19" t="s">
        <v>3906</v>
      </c>
      <c r="BP1057" s="54" t="s">
        <v>3919</v>
      </c>
      <c r="BQ1057" s="19" t="s">
        <v>55</v>
      </c>
      <c r="BR1057" s="19" t="s">
        <v>3918</v>
      </c>
      <c r="BS1057" s="22"/>
      <c r="BT1057" s="22"/>
      <c r="BU1057" s="37">
        <v>127</v>
      </c>
      <c r="BV1057" s="19"/>
      <c r="BW1057" s="19" t="s">
        <v>3823</v>
      </c>
      <c r="BX1057" s="22"/>
      <c r="BY1057" s="95" t="str">
        <f>IFERROR(
IF(OR(AZ1057="anulado",AZ1057="stand by"),CONCATENATE(AZ1057,": ",AT1057),
IF(OR(YEAR(BA1057)=2022,YEAR(BA1057)=2023),CONCATENATE("Se activó en ",YEAR(BA1057)),
IF(AND(OR(AZ1057="En proceso",AZ1057="facturando"),AND(AV1057="-",BA1057="")),"Por revisar",
IF(BA1057="",IF(AV1057="NUEVAS",CONCATENATE("Estado: ",AZ1057,", ",AV1057),
IF(AX1057=Meses!$A$3,"Por revisar",
IF(AT1057="","Sin registro","En programación Frcst."))),"En programación")))),
"Error")</f>
        <v>En programación</v>
      </c>
      <c r="BZ1057" s="14" t="str">
        <f t="shared" si="48"/>
        <v/>
      </c>
      <c r="CA1057" s="95">
        <f>IF(BY1057="En programación Frcst.",VLOOKUP(AX1057,Meses!$A$1:$H$14,3+HLOOKUP(Cronograma!AV1057,Meses!$D$1:$G$2,2,FALSE),FALSE),
IF(BY1057="En programación",BA1057,""))</f>
        <v>45316</v>
      </c>
      <c r="CB1057" s="95" t="str">
        <f t="shared" si="49"/>
        <v>2024/1</v>
      </c>
      <c r="CC1057" s="91">
        <f>IFERROR(
(VLOOKUP(MONTH(CA1057),Meses!$B$3:$C$14,2,FALSE)-DAY(CA1057))/VLOOKUP(MONTH(CA1057),Meses!$B$3:$C$14,2,FALSE)*CD1057,
"")</f>
        <v>149.80645161290323</v>
      </c>
      <c r="CD1057" s="92">
        <f t="shared" si="50"/>
        <v>774</v>
      </c>
    </row>
    <row r="1058" spans="1:82" ht="109.8" thickBot="1" x14ac:dyDescent="0.6">
      <c r="A1058" s="25" t="s">
        <v>2485</v>
      </c>
      <c r="B1058" s="25" t="s">
        <v>2586</v>
      </c>
      <c r="C1058" s="25" t="s">
        <v>2587</v>
      </c>
      <c r="D1058" s="25" t="s">
        <v>936</v>
      </c>
      <c r="E1058" s="26">
        <v>45195</v>
      </c>
      <c r="F1058" s="26">
        <v>45195.535613425927</v>
      </c>
      <c r="G1058" s="26">
        <v>45195</v>
      </c>
      <c r="H1058" s="26">
        <v>45203</v>
      </c>
      <c r="I1058" s="22"/>
      <c r="J1058" s="22"/>
      <c r="K1058" s="22">
        <v>0</v>
      </c>
      <c r="L1058" s="50"/>
      <c r="M1058" s="22"/>
      <c r="N1058" s="22"/>
      <c r="O1058" s="19" t="s">
        <v>72</v>
      </c>
      <c r="P1058" s="19" t="s">
        <v>72</v>
      </c>
      <c r="Q1058" s="49" t="s">
        <v>55</v>
      </c>
      <c r="R1058" s="49">
        <v>3510</v>
      </c>
      <c r="S1058" s="25" t="s">
        <v>145</v>
      </c>
      <c r="T1058" s="25" t="s">
        <v>145</v>
      </c>
      <c r="U1058" s="19" t="e">
        <v>#NAME?</v>
      </c>
      <c r="V1058" s="22"/>
      <c r="W1058" s="22" t="s">
        <v>4513</v>
      </c>
      <c r="X1058" s="23">
        <v>45195</v>
      </c>
      <c r="Y1058" s="23">
        <v>45202</v>
      </c>
      <c r="Z1058" s="23">
        <v>45195</v>
      </c>
      <c r="AA1058" s="23">
        <v>45195</v>
      </c>
      <c r="AB1058" s="22">
        <v>0</v>
      </c>
      <c r="AC1058" s="22">
        <v>0</v>
      </c>
      <c r="AD1058" s="50">
        <v>0</v>
      </c>
      <c r="AE1058" s="22">
        <v>0</v>
      </c>
      <c r="AF1058" s="19" t="s">
        <v>58</v>
      </c>
      <c r="AG1058" s="19" t="s">
        <v>58</v>
      </c>
      <c r="AH1058" s="50">
        <v>0</v>
      </c>
      <c r="AI1058" s="37">
        <v>-45195</v>
      </c>
      <c r="AJ1058" s="37">
        <v>8</v>
      </c>
      <c r="AK1058" s="37">
        <v>-45203</v>
      </c>
      <c r="AL1058" s="19" t="s">
        <v>15</v>
      </c>
      <c r="AM1058" s="22">
        <v>0</v>
      </c>
      <c r="AN1058" s="22" t="s">
        <v>4513</v>
      </c>
      <c r="AO1058" s="22"/>
      <c r="AP1058" s="19" t="s">
        <v>76</v>
      </c>
      <c r="AQ1058" s="19" t="s">
        <v>76</v>
      </c>
      <c r="AR1058" s="19" t="s">
        <v>60</v>
      </c>
      <c r="AS1058" s="19" t="s">
        <v>55</v>
      </c>
      <c r="AT1058" s="19" t="s">
        <v>937</v>
      </c>
      <c r="AU1058" s="19" t="s">
        <v>62</v>
      </c>
      <c r="AV1058" s="19" t="s">
        <v>679</v>
      </c>
      <c r="AW1058" s="19" t="s">
        <v>3130</v>
      </c>
      <c r="AX1058" s="19" t="s">
        <v>1557</v>
      </c>
      <c r="AY1058" s="19" t="s">
        <v>55</v>
      </c>
      <c r="AZ1058" s="19" t="s">
        <v>3830</v>
      </c>
      <c r="BA1058" s="22">
        <v>0</v>
      </c>
      <c r="BB1058" s="22"/>
      <c r="BC1058" s="22"/>
      <c r="BD1058" s="19" t="s">
        <v>2205</v>
      </c>
      <c r="BE1058" s="19" t="s">
        <v>660</v>
      </c>
      <c r="BF1058" s="19" t="s">
        <v>2204</v>
      </c>
      <c r="BG1058" s="19" t="s">
        <v>55</v>
      </c>
      <c r="BH1058" s="19" t="s">
        <v>4513</v>
      </c>
      <c r="BI1058" s="22" t="s">
        <v>4513</v>
      </c>
      <c r="BJ1058" s="22"/>
      <c r="BK1058" s="22"/>
      <c r="BL1058" s="37" t="s">
        <v>4513</v>
      </c>
      <c r="BM1058" s="32" t="s">
        <v>4513</v>
      </c>
      <c r="BN1058" s="22" t="s">
        <v>4513</v>
      </c>
      <c r="BO1058" s="19" t="s">
        <v>3906</v>
      </c>
      <c r="BP1058" s="54" t="s">
        <v>3919</v>
      </c>
      <c r="BQ1058" s="19" t="s">
        <v>55</v>
      </c>
      <c r="BR1058" s="19" t="s">
        <v>3918</v>
      </c>
      <c r="BS1058" s="22"/>
      <c r="BT1058" s="22"/>
      <c r="BU1058" s="37">
        <v>127</v>
      </c>
      <c r="BV1058" s="19" t="s">
        <v>4694</v>
      </c>
      <c r="BW1058" s="19" t="s">
        <v>3839</v>
      </c>
      <c r="BX1058" s="22"/>
      <c r="BY1058" s="95" t="str">
        <f>IFERROR(
IF(OR(AZ1058="anulado",AZ1058="stand by"),CONCATENATE(AZ1058,": ",AT1058),
IF(OR(YEAR(BA1058)=2022,YEAR(BA1058)=2023),CONCATENATE("Se activó en ",YEAR(BA1058)),
IF(AND(OR(AZ1058="En proceso",AZ1058="facturando"),AND(AV1058="-",BA1058="")),"Por revisar",
IF(BA1058="",IF(AV1058="NUEVAS",CONCATENATE("Estado: ",AZ1058,", ",AV1058),
IF(AX1058=Meses!$A$3,"Por revisar",
IF(AT1058="","Sin registro","En programación Frcst."))),"En programación")))),
"Error")</f>
        <v>En programación</v>
      </c>
      <c r="BZ1058" s="14" t="str">
        <f t="shared" si="48"/>
        <v/>
      </c>
      <c r="CA1058" s="95">
        <f>IF(BY1058="En programación Frcst.",VLOOKUP(AX1058,Meses!$A$1:$H$14,3+HLOOKUP(Cronograma!AV1058,Meses!$D$1:$G$2,2,FALSE),FALSE),
IF(BY1058="En programación",BA1058,""))</f>
        <v>0</v>
      </c>
      <c r="CB1058" s="95" t="str">
        <f t="shared" si="49"/>
        <v>1900/1</v>
      </c>
      <c r="CC1058" s="91">
        <f>IFERROR(
(VLOOKUP(MONTH(CA1058),Meses!$B$3:$C$14,2,FALSE)-DAY(CA1058))/VLOOKUP(MONTH(CA1058),Meses!$B$3:$C$14,2,FALSE)*CD1058,
"")</f>
        <v>3510</v>
      </c>
      <c r="CD1058" s="92">
        <f t="shared" si="50"/>
        <v>3510</v>
      </c>
    </row>
    <row r="1059" spans="1:82" ht="109.8" thickBot="1" x14ac:dyDescent="0.6">
      <c r="A1059" s="19" t="s">
        <v>2485</v>
      </c>
      <c r="B1059" s="19" t="s">
        <v>2588</v>
      </c>
      <c r="C1059" s="19" t="s">
        <v>2589</v>
      </c>
      <c r="D1059" s="19" t="s">
        <v>936</v>
      </c>
      <c r="E1059" s="21">
        <v>45195</v>
      </c>
      <c r="F1059" s="21">
        <v>45195.535613425927</v>
      </c>
      <c r="G1059" s="21">
        <v>45195</v>
      </c>
      <c r="H1059" s="21">
        <v>45203</v>
      </c>
      <c r="I1059" s="22"/>
      <c r="J1059" s="22"/>
      <c r="K1059" s="22">
        <v>0</v>
      </c>
      <c r="L1059" s="50"/>
      <c r="M1059" s="22"/>
      <c r="N1059" s="22"/>
      <c r="O1059" s="19" t="s">
        <v>72</v>
      </c>
      <c r="P1059" s="19" t="s">
        <v>72</v>
      </c>
      <c r="Q1059" s="49" t="s">
        <v>55</v>
      </c>
      <c r="R1059" s="49">
        <v>229</v>
      </c>
      <c r="S1059" s="25" t="s">
        <v>145</v>
      </c>
      <c r="T1059" s="25" t="s">
        <v>145</v>
      </c>
      <c r="U1059" s="19" t="e">
        <v>#NAME?</v>
      </c>
      <c r="V1059" s="22"/>
      <c r="W1059" s="22" t="s">
        <v>4513</v>
      </c>
      <c r="X1059" s="23">
        <v>45195</v>
      </c>
      <c r="Y1059" s="23">
        <v>45202</v>
      </c>
      <c r="Z1059" s="23">
        <v>45195</v>
      </c>
      <c r="AA1059" s="23">
        <v>45195</v>
      </c>
      <c r="AB1059" s="22">
        <v>0</v>
      </c>
      <c r="AC1059" s="22">
        <v>0</v>
      </c>
      <c r="AD1059" s="50">
        <v>0</v>
      </c>
      <c r="AE1059" s="22">
        <v>0</v>
      </c>
      <c r="AF1059" s="19" t="s">
        <v>58</v>
      </c>
      <c r="AG1059" s="19" t="s">
        <v>58</v>
      </c>
      <c r="AH1059" s="50">
        <v>0</v>
      </c>
      <c r="AI1059" s="37">
        <v>-45195</v>
      </c>
      <c r="AJ1059" s="37">
        <v>8</v>
      </c>
      <c r="AK1059" s="37">
        <v>-45203</v>
      </c>
      <c r="AL1059" s="19" t="s">
        <v>15</v>
      </c>
      <c r="AM1059" s="22">
        <v>0</v>
      </c>
      <c r="AN1059" s="22" t="s">
        <v>4513</v>
      </c>
      <c r="AO1059" s="22"/>
      <c r="AP1059" s="19" t="s">
        <v>76</v>
      </c>
      <c r="AQ1059" s="19" t="s">
        <v>76</v>
      </c>
      <c r="AR1059" s="19" t="s">
        <v>60</v>
      </c>
      <c r="AS1059" s="19" t="s">
        <v>55</v>
      </c>
      <c r="AT1059" s="19" t="s">
        <v>937</v>
      </c>
      <c r="AU1059" s="19" t="s">
        <v>62</v>
      </c>
      <c r="AV1059" s="19" t="s">
        <v>679</v>
      </c>
      <c r="AW1059" s="19" t="s">
        <v>3130</v>
      </c>
      <c r="AX1059" s="19" t="s">
        <v>1557</v>
      </c>
      <c r="AY1059" s="19" t="s">
        <v>55</v>
      </c>
      <c r="AZ1059" s="19" t="s">
        <v>3830</v>
      </c>
      <c r="BA1059" s="22">
        <v>0</v>
      </c>
      <c r="BB1059" s="22"/>
      <c r="BC1059" s="22"/>
      <c r="BD1059" s="19" t="s">
        <v>2205</v>
      </c>
      <c r="BE1059" s="19" t="s">
        <v>660</v>
      </c>
      <c r="BF1059" s="19" t="s">
        <v>2204</v>
      </c>
      <c r="BG1059" s="19" t="s">
        <v>55</v>
      </c>
      <c r="BH1059" s="19" t="s">
        <v>4513</v>
      </c>
      <c r="BI1059" s="22" t="s">
        <v>4513</v>
      </c>
      <c r="BJ1059" s="22"/>
      <c r="BK1059" s="22"/>
      <c r="BL1059" s="37" t="s">
        <v>4513</v>
      </c>
      <c r="BM1059" s="32" t="s">
        <v>4513</v>
      </c>
      <c r="BN1059" s="57" t="s">
        <v>4513</v>
      </c>
      <c r="BO1059" s="19" t="s">
        <v>3906</v>
      </c>
      <c r="BP1059" s="54" t="s">
        <v>3919</v>
      </c>
      <c r="BQ1059" s="19" t="s">
        <v>55</v>
      </c>
      <c r="BR1059" s="19" t="s">
        <v>3918</v>
      </c>
      <c r="BS1059" s="22"/>
      <c r="BT1059" s="22"/>
      <c r="BU1059" s="37">
        <v>127</v>
      </c>
      <c r="BV1059" s="19" t="s">
        <v>4694</v>
      </c>
      <c r="BW1059" s="19" t="s">
        <v>3839</v>
      </c>
      <c r="BX1059" s="22"/>
      <c r="BY1059" s="95" t="str">
        <f>IFERROR(
IF(OR(AZ1059="anulado",AZ1059="stand by"),CONCATENATE(AZ1059,": ",AT1059),
IF(OR(YEAR(BA1059)=2022,YEAR(BA1059)=2023),CONCATENATE("Se activó en ",YEAR(BA1059)),
IF(AND(OR(AZ1059="En proceso",AZ1059="facturando"),AND(AV1059="-",BA1059="")),"Por revisar",
IF(BA1059="",IF(AV1059="NUEVAS",CONCATENATE("Estado: ",AZ1059,", ",AV1059),
IF(AX1059=Meses!$A$3,"Por revisar",
IF(AT1059="","Sin registro","En programación Frcst."))),"En programación")))),
"Error")</f>
        <v>En programación</v>
      </c>
      <c r="BZ1059" s="14" t="str">
        <f t="shared" si="48"/>
        <v/>
      </c>
      <c r="CA1059" s="95">
        <f>IF(BY1059="En programación Frcst.",VLOOKUP(AX1059,Meses!$A$1:$H$14,3+HLOOKUP(Cronograma!AV1059,Meses!$D$1:$G$2,2,FALSE),FALSE),
IF(BY1059="En programación",BA1059,""))</f>
        <v>0</v>
      </c>
      <c r="CB1059" s="95" t="str">
        <f t="shared" si="49"/>
        <v>1900/1</v>
      </c>
      <c r="CC1059" s="91">
        <f>IFERROR(
(VLOOKUP(MONTH(CA1059),Meses!$B$3:$C$14,2,FALSE)-DAY(CA1059))/VLOOKUP(MONTH(CA1059),Meses!$B$3:$C$14,2,FALSE)*CD1059,
"")</f>
        <v>229</v>
      </c>
      <c r="CD1059" s="92">
        <f t="shared" si="50"/>
        <v>229</v>
      </c>
    </row>
    <row r="1060" spans="1:82" ht="109.8" thickBot="1" x14ac:dyDescent="0.6">
      <c r="A1060" s="25" t="s">
        <v>2485</v>
      </c>
      <c r="B1060" s="25" t="s">
        <v>2590</v>
      </c>
      <c r="C1060" s="25" t="s">
        <v>2591</v>
      </c>
      <c r="D1060" s="25" t="s">
        <v>650</v>
      </c>
      <c r="E1060" s="26">
        <v>45195</v>
      </c>
      <c r="F1060" s="26">
        <v>45195.535613425927</v>
      </c>
      <c r="G1060" s="26">
        <v>45195</v>
      </c>
      <c r="H1060" s="26">
        <v>45203</v>
      </c>
      <c r="I1060" s="22"/>
      <c r="J1060" s="22"/>
      <c r="K1060" s="22">
        <v>0</v>
      </c>
      <c r="L1060" s="69" t="s">
        <v>4399</v>
      </c>
      <c r="M1060" s="21">
        <v>45304</v>
      </c>
      <c r="N1060" s="21">
        <v>45316</v>
      </c>
      <c r="O1060" s="19" t="s">
        <v>72</v>
      </c>
      <c r="P1060" s="19" t="s">
        <v>72</v>
      </c>
      <c r="Q1060" s="49" t="s">
        <v>55</v>
      </c>
      <c r="R1060" s="49">
        <v>1906</v>
      </c>
      <c r="S1060" s="25" t="s">
        <v>145</v>
      </c>
      <c r="T1060" s="25" t="s">
        <v>145</v>
      </c>
      <c r="U1060" s="19" t="e">
        <v>#NAME?</v>
      </c>
      <c r="V1060" s="22"/>
      <c r="W1060" s="22" t="s">
        <v>4513</v>
      </c>
      <c r="X1060" s="23">
        <v>45195</v>
      </c>
      <c r="Y1060" s="23">
        <v>45202</v>
      </c>
      <c r="Z1060" s="23">
        <v>45195</v>
      </c>
      <c r="AA1060" s="23">
        <v>45195</v>
      </c>
      <c r="AB1060" s="22">
        <v>0</v>
      </c>
      <c r="AC1060" s="22">
        <v>0</v>
      </c>
      <c r="AD1060" s="50">
        <v>0</v>
      </c>
      <c r="AE1060" s="22">
        <v>0</v>
      </c>
      <c r="AF1060" s="19" t="s">
        <v>58</v>
      </c>
      <c r="AG1060" s="19" t="s">
        <v>58</v>
      </c>
      <c r="AH1060" s="50">
        <v>0</v>
      </c>
      <c r="AI1060" s="37">
        <v>-45195</v>
      </c>
      <c r="AJ1060" s="37">
        <v>8</v>
      </c>
      <c r="AK1060" s="37">
        <v>-45203</v>
      </c>
      <c r="AL1060" s="19" t="s">
        <v>15</v>
      </c>
      <c r="AM1060" s="22">
        <v>0</v>
      </c>
      <c r="AN1060" s="22" t="s">
        <v>4513</v>
      </c>
      <c r="AO1060" s="22"/>
      <c r="AP1060" s="19" t="s">
        <v>76</v>
      </c>
      <c r="AQ1060" s="19" t="s">
        <v>76</v>
      </c>
      <c r="AR1060" s="19" t="s">
        <v>60</v>
      </c>
      <c r="AS1060" s="19" t="s">
        <v>55</v>
      </c>
      <c r="AT1060" s="19" t="s">
        <v>4583</v>
      </c>
      <c r="AU1060" s="19" t="s">
        <v>62</v>
      </c>
      <c r="AV1060" s="19" t="s">
        <v>679</v>
      </c>
      <c r="AW1060" s="19" t="s">
        <v>680</v>
      </c>
      <c r="AX1060" s="19" t="s">
        <v>653</v>
      </c>
      <c r="AY1060" s="19" t="s">
        <v>55</v>
      </c>
      <c r="AZ1060" s="19" t="s">
        <v>3822</v>
      </c>
      <c r="BA1060" s="23">
        <v>45316</v>
      </c>
      <c r="BB1060" s="37">
        <v>1</v>
      </c>
      <c r="BC1060" s="37">
        <v>2024</v>
      </c>
      <c r="BD1060" s="19" t="s">
        <v>653</v>
      </c>
      <c r="BE1060" s="19" t="s">
        <v>679</v>
      </c>
      <c r="BF1060" s="19" t="s">
        <v>680</v>
      </c>
      <c r="BG1060" s="19" t="s">
        <v>55</v>
      </c>
      <c r="BH1060" s="19" t="s">
        <v>4513</v>
      </c>
      <c r="BI1060" s="22" t="s">
        <v>4513</v>
      </c>
      <c r="BJ1060" s="22" t="e">
        <v>#VALUE!</v>
      </c>
      <c r="BK1060" s="22" t="e">
        <v>#VALUE!</v>
      </c>
      <c r="BL1060" s="37" t="s">
        <v>4513</v>
      </c>
      <c r="BM1060" s="32" t="s">
        <v>4513</v>
      </c>
      <c r="BN1060" s="57" t="s">
        <v>4513</v>
      </c>
      <c r="BO1060" s="19" t="s">
        <v>3906</v>
      </c>
      <c r="BP1060" s="54" t="s">
        <v>3919</v>
      </c>
      <c r="BQ1060" s="19" t="s">
        <v>55</v>
      </c>
      <c r="BR1060" s="19" t="s">
        <v>3918</v>
      </c>
      <c r="BS1060" s="22"/>
      <c r="BT1060" s="22"/>
      <c r="BU1060" s="37">
        <v>127</v>
      </c>
      <c r="BV1060" s="19"/>
      <c r="BW1060" s="19" t="s">
        <v>3823</v>
      </c>
      <c r="BX1060" s="22"/>
      <c r="BY1060" s="95" t="str">
        <f>IFERROR(
IF(OR(AZ1060="anulado",AZ1060="stand by"),CONCATENATE(AZ1060,": ",AT1060),
IF(OR(YEAR(BA1060)=2022,YEAR(BA1060)=2023),CONCATENATE("Se activó en ",YEAR(BA1060)),
IF(AND(OR(AZ1060="En proceso",AZ1060="facturando"),AND(AV1060="-",BA1060="")),"Por revisar",
IF(BA1060="",IF(AV1060="NUEVAS",CONCATENATE("Estado: ",AZ1060,", ",AV1060),
IF(AX1060=Meses!$A$3,"Por revisar",
IF(AT1060="","Sin registro","En programación Frcst."))),"En programación")))),
"Error")</f>
        <v>En programación</v>
      </c>
      <c r="BZ1060" s="14" t="str">
        <f t="shared" si="48"/>
        <v/>
      </c>
      <c r="CA1060" s="95">
        <f>IF(BY1060="En programación Frcst.",VLOOKUP(AX1060,Meses!$A$1:$H$14,3+HLOOKUP(Cronograma!AV1060,Meses!$D$1:$G$2,2,FALSE),FALSE),
IF(BY1060="En programación",BA1060,""))</f>
        <v>45316</v>
      </c>
      <c r="CB1060" s="95" t="str">
        <f t="shared" si="49"/>
        <v>2024/1</v>
      </c>
      <c r="CC1060" s="91">
        <f>IFERROR(
(VLOOKUP(MONTH(CA1060),Meses!$B$3:$C$14,2,FALSE)-DAY(CA1060))/VLOOKUP(MONTH(CA1060),Meses!$B$3:$C$14,2,FALSE)*CD1060,
"")</f>
        <v>368.90322580645159</v>
      </c>
      <c r="CD1060" s="92">
        <f t="shared" si="50"/>
        <v>1906</v>
      </c>
    </row>
    <row r="1061" spans="1:82" ht="109.8" thickBot="1" x14ac:dyDescent="0.6">
      <c r="A1061" s="19" t="s">
        <v>2485</v>
      </c>
      <c r="B1061" s="19" t="s">
        <v>2592</v>
      </c>
      <c r="C1061" s="19" t="s">
        <v>2591</v>
      </c>
      <c r="D1061" s="19" t="s">
        <v>650</v>
      </c>
      <c r="E1061" s="21">
        <v>45195</v>
      </c>
      <c r="F1061" s="21">
        <v>45195.535613425927</v>
      </c>
      <c r="G1061" s="21">
        <v>45195</v>
      </c>
      <c r="H1061" s="21">
        <v>45203</v>
      </c>
      <c r="I1061" s="22"/>
      <c r="J1061" s="22"/>
      <c r="K1061" s="22">
        <v>0</v>
      </c>
      <c r="L1061" s="69" t="s">
        <v>4399</v>
      </c>
      <c r="M1061" s="21">
        <v>45304</v>
      </c>
      <c r="N1061" s="21">
        <v>45316</v>
      </c>
      <c r="O1061" s="19" t="s">
        <v>72</v>
      </c>
      <c r="P1061" s="19" t="s">
        <v>72</v>
      </c>
      <c r="Q1061" s="49" t="s">
        <v>55</v>
      </c>
      <c r="R1061" s="49">
        <v>4030</v>
      </c>
      <c r="S1061" s="25" t="s">
        <v>145</v>
      </c>
      <c r="T1061" s="25" t="s">
        <v>145</v>
      </c>
      <c r="U1061" s="19" t="e">
        <v>#NAME?</v>
      </c>
      <c r="V1061" s="22"/>
      <c r="W1061" s="22" t="s">
        <v>4513</v>
      </c>
      <c r="X1061" s="23">
        <v>45195</v>
      </c>
      <c r="Y1061" s="23">
        <v>45202</v>
      </c>
      <c r="Z1061" s="23">
        <v>45195</v>
      </c>
      <c r="AA1061" s="23">
        <v>45195</v>
      </c>
      <c r="AB1061" s="22">
        <v>0</v>
      </c>
      <c r="AC1061" s="22">
        <v>0</v>
      </c>
      <c r="AD1061" s="50">
        <v>0</v>
      </c>
      <c r="AE1061" s="22">
        <v>0</v>
      </c>
      <c r="AF1061" s="19" t="s">
        <v>58</v>
      </c>
      <c r="AG1061" s="19" t="s">
        <v>58</v>
      </c>
      <c r="AH1061" s="50">
        <v>0</v>
      </c>
      <c r="AI1061" s="37">
        <v>-45195</v>
      </c>
      <c r="AJ1061" s="37">
        <v>8</v>
      </c>
      <c r="AK1061" s="37">
        <v>-45203</v>
      </c>
      <c r="AL1061" s="19" t="s">
        <v>15</v>
      </c>
      <c r="AM1061" s="22">
        <v>0</v>
      </c>
      <c r="AN1061" s="22" t="s">
        <v>4513</v>
      </c>
      <c r="AO1061" s="22"/>
      <c r="AP1061" s="19" t="s">
        <v>76</v>
      </c>
      <c r="AQ1061" s="19" t="s">
        <v>76</v>
      </c>
      <c r="AR1061" s="19" t="s">
        <v>60</v>
      </c>
      <c r="AS1061" s="19" t="s">
        <v>55</v>
      </c>
      <c r="AT1061" s="19" t="s">
        <v>4583</v>
      </c>
      <c r="AU1061" s="19" t="s">
        <v>62</v>
      </c>
      <c r="AV1061" s="19" t="s">
        <v>679</v>
      </c>
      <c r="AW1061" s="19" t="s">
        <v>680</v>
      </c>
      <c r="AX1061" s="19" t="s">
        <v>653</v>
      </c>
      <c r="AY1061" s="19" t="s">
        <v>55</v>
      </c>
      <c r="AZ1061" s="19" t="s">
        <v>3822</v>
      </c>
      <c r="BA1061" s="23">
        <v>45316</v>
      </c>
      <c r="BB1061" s="37">
        <v>1</v>
      </c>
      <c r="BC1061" s="37">
        <v>2024</v>
      </c>
      <c r="BD1061" s="19" t="s">
        <v>653</v>
      </c>
      <c r="BE1061" s="19" t="s">
        <v>679</v>
      </c>
      <c r="BF1061" s="19" t="s">
        <v>680</v>
      </c>
      <c r="BG1061" s="19" t="s">
        <v>55</v>
      </c>
      <c r="BH1061" s="19" t="s">
        <v>4513</v>
      </c>
      <c r="BI1061" s="22" t="s">
        <v>4513</v>
      </c>
      <c r="BJ1061" s="22" t="e">
        <v>#VALUE!</v>
      </c>
      <c r="BK1061" s="22" t="e">
        <v>#VALUE!</v>
      </c>
      <c r="BL1061" s="37" t="s">
        <v>4513</v>
      </c>
      <c r="BM1061" s="32" t="s">
        <v>4513</v>
      </c>
      <c r="BN1061" s="57" t="s">
        <v>4513</v>
      </c>
      <c r="BO1061" s="19" t="s">
        <v>3906</v>
      </c>
      <c r="BP1061" s="54" t="s">
        <v>3919</v>
      </c>
      <c r="BQ1061" s="19" t="s">
        <v>55</v>
      </c>
      <c r="BR1061" s="19" t="s">
        <v>3918</v>
      </c>
      <c r="BS1061" s="22"/>
      <c r="BT1061" s="22"/>
      <c r="BU1061" s="37">
        <v>127</v>
      </c>
      <c r="BV1061" s="19"/>
      <c r="BW1061" s="19" t="s">
        <v>3823</v>
      </c>
      <c r="BX1061" s="22"/>
      <c r="BY1061" s="95" t="str">
        <f>IFERROR(
IF(OR(AZ1061="anulado",AZ1061="stand by"),CONCATENATE(AZ1061,": ",AT1061),
IF(OR(YEAR(BA1061)=2022,YEAR(BA1061)=2023),CONCATENATE("Se activó en ",YEAR(BA1061)),
IF(AND(OR(AZ1061="En proceso",AZ1061="facturando"),AND(AV1061="-",BA1061="")),"Por revisar",
IF(BA1061="",IF(AV1061="NUEVAS",CONCATENATE("Estado: ",AZ1061,", ",AV1061),
IF(AX1061=Meses!$A$3,"Por revisar",
IF(AT1061="","Sin registro","En programación Frcst."))),"En programación")))),
"Error")</f>
        <v>En programación</v>
      </c>
      <c r="BZ1061" s="14" t="str">
        <f t="shared" si="48"/>
        <v/>
      </c>
      <c r="CA1061" s="95">
        <f>IF(BY1061="En programación Frcst.",VLOOKUP(AX1061,Meses!$A$1:$H$14,3+HLOOKUP(Cronograma!AV1061,Meses!$D$1:$G$2,2,FALSE),FALSE),
IF(BY1061="En programación",BA1061,""))</f>
        <v>45316</v>
      </c>
      <c r="CB1061" s="95" t="str">
        <f t="shared" si="49"/>
        <v>2024/1</v>
      </c>
      <c r="CC1061" s="91">
        <f>IFERROR(
(VLOOKUP(MONTH(CA1061),Meses!$B$3:$C$14,2,FALSE)-DAY(CA1061))/VLOOKUP(MONTH(CA1061),Meses!$B$3:$C$14,2,FALSE)*CD1061,
"")</f>
        <v>780</v>
      </c>
      <c r="CD1061" s="92">
        <f t="shared" si="50"/>
        <v>4030</v>
      </c>
    </row>
    <row r="1062" spans="1:82" ht="125.4" thickBot="1" x14ac:dyDescent="0.6">
      <c r="A1062" s="25" t="s">
        <v>2485</v>
      </c>
      <c r="B1062" s="25" t="s">
        <v>2593</v>
      </c>
      <c r="C1062" s="25" t="s">
        <v>2594</v>
      </c>
      <c r="D1062" s="25" t="s">
        <v>650</v>
      </c>
      <c r="E1062" s="26">
        <v>45195</v>
      </c>
      <c r="F1062" s="26">
        <v>45195.535613425927</v>
      </c>
      <c r="G1062" s="26">
        <v>45195</v>
      </c>
      <c r="H1062" s="26">
        <v>45203</v>
      </c>
      <c r="I1062" s="22"/>
      <c r="J1062" s="22"/>
      <c r="K1062" s="22">
        <v>0</v>
      </c>
      <c r="L1062" s="69" t="s">
        <v>4399</v>
      </c>
      <c r="M1062" s="21">
        <v>45304</v>
      </c>
      <c r="N1062" s="21">
        <v>45316</v>
      </c>
      <c r="O1062" s="19" t="s">
        <v>72</v>
      </c>
      <c r="P1062" s="19" t="s">
        <v>72</v>
      </c>
      <c r="Q1062" s="49" t="s">
        <v>55</v>
      </c>
      <c r="R1062" s="49">
        <v>1</v>
      </c>
      <c r="S1062" s="25" t="s">
        <v>145</v>
      </c>
      <c r="T1062" s="25" t="s">
        <v>145</v>
      </c>
      <c r="U1062" s="19" t="e">
        <v>#NAME?</v>
      </c>
      <c r="V1062" s="22"/>
      <c r="W1062" s="22" t="s">
        <v>4513</v>
      </c>
      <c r="X1062" s="23">
        <v>45195</v>
      </c>
      <c r="Y1062" s="23">
        <v>45202</v>
      </c>
      <c r="Z1062" s="23">
        <v>45195</v>
      </c>
      <c r="AA1062" s="23">
        <v>45195</v>
      </c>
      <c r="AB1062" s="22">
        <v>0</v>
      </c>
      <c r="AC1062" s="22">
        <v>0</v>
      </c>
      <c r="AD1062" s="50">
        <v>0</v>
      </c>
      <c r="AE1062" s="22">
        <v>0</v>
      </c>
      <c r="AF1062" s="19" t="s">
        <v>58</v>
      </c>
      <c r="AG1062" s="19" t="s">
        <v>58</v>
      </c>
      <c r="AH1062" s="50">
        <v>0</v>
      </c>
      <c r="AI1062" s="37">
        <v>-45195</v>
      </c>
      <c r="AJ1062" s="37">
        <v>8</v>
      </c>
      <c r="AK1062" s="37">
        <v>-45203</v>
      </c>
      <c r="AL1062" s="19" t="s">
        <v>15</v>
      </c>
      <c r="AM1062" s="22">
        <v>0</v>
      </c>
      <c r="AN1062" s="22" t="s">
        <v>4513</v>
      </c>
      <c r="AO1062" s="22"/>
      <c r="AP1062" s="19" t="s">
        <v>76</v>
      </c>
      <c r="AQ1062" s="19" t="s">
        <v>76</v>
      </c>
      <c r="AR1062" s="19" t="s">
        <v>60</v>
      </c>
      <c r="AS1062" s="19" t="s">
        <v>55</v>
      </c>
      <c r="AT1062" s="19" t="s">
        <v>4583</v>
      </c>
      <c r="AU1062" s="19" t="s">
        <v>62</v>
      </c>
      <c r="AV1062" s="19" t="s">
        <v>679</v>
      </c>
      <c r="AW1062" s="19" t="s">
        <v>680</v>
      </c>
      <c r="AX1062" s="19" t="s">
        <v>653</v>
      </c>
      <c r="AY1062" s="19" t="s">
        <v>55</v>
      </c>
      <c r="AZ1062" s="19" t="s">
        <v>3822</v>
      </c>
      <c r="BA1062" s="23">
        <v>45316</v>
      </c>
      <c r="BB1062" s="37">
        <v>1</v>
      </c>
      <c r="BC1062" s="37">
        <v>2024</v>
      </c>
      <c r="BD1062" s="19" t="s">
        <v>653</v>
      </c>
      <c r="BE1062" s="19" t="s">
        <v>679</v>
      </c>
      <c r="BF1062" s="19" t="s">
        <v>680</v>
      </c>
      <c r="BG1062" s="19" t="s">
        <v>55</v>
      </c>
      <c r="BH1062" s="19" t="s">
        <v>4513</v>
      </c>
      <c r="BI1062" s="22" t="s">
        <v>4513</v>
      </c>
      <c r="BJ1062" s="22" t="e">
        <v>#VALUE!</v>
      </c>
      <c r="BK1062" s="22" t="e">
        <v>#VALUE!</v>
      </c>
      <c r="BL1062" s="37" t="s">
        <v>4513</v>
      </c>
      <c r="BM1062" s="32" t="s">
        <v>4513</v>
      </c>
      <c r="BN1062" s="57" t="s">
        <v>4513</v>
      </c>
      <c r="BO1062" s="19" t="s">
        <v>3906</v>
      </c>
      <c r="BP1062" s="54" t="s">
        <v>3919</v>
      </c>
      <c r="BQ1062" s="19" t="s">
        <v>55</v>
      </c>
      <c r="BR1062" s="19" t="s">
        <v>3918</v>
      </c>
      <c r="BS1062" s="22"/>
      <c r="BT1062" s="22"/>
      <c r="BU1062" s="37">
        <v>127</v>
      </c>
      <c r="BV1062" s="19"/>
      <c r="BW1062" s="19" t="s">
        <v>3823</v>
      </c>
      <c r="BX1062" s="22"/>
      <c r="BY1062" s="95" t="str">
        <f>IFERROR(
IF(OR(AZ1062="anulado",AZ1062="stand by"),CONCATENATE(AZ1062,": ",AT1062),
IF(OR(YEAR(BA1062)=2022,YEAR(BA1062)=2023),CONCATENATE("Se activó en ",YEAR(BA1062)),
IF(AND(OR(AZ1062="En proceso",AZ1062="facturando"),AND(AV1062="-",BA1062="")),"Por revisar",
IF(BA1062="",IF(AV1062="NUEVAS",CONCATENATE("Estado: ",AZ1062,", ",AV1062),
IF(AX1062=Meses!$A$3,"Por revisar",
IF(AT1062="","Sin registro","En programación Frcst."))),"En programación")))),
"Error")</f>
        <v>En programación</v>
      </c>
      <c r="BZ1062" s="14" t="str">
        <f t="shared" si="48"/>
        <v/>
      </c>
      <c r="CA1062" s="95">
        <f>IF(BY1062="En programación Frcst.",VLOOKUP(AX1062,Meses!$A$1:$H$14,3+HLOOKUP(Cronograma!AV1062,Meses!$D$1:$G$2,2,FALSE),FALSE),
IF(BY1062="En programación",BA1062,""))</f>
        <v>45316</v>
      </c>
      <c r="CB1062" s="95" t="str">
        <f t="shared" si="49"/>
        <v>2024/1</v>
      </c>
      <c r="CC1062" s="91">
        <f>IFERROR(
(VLOOKUP(MONTH(CA1062),Meses!$B$3:$C$14,2,FALSE)-DAY(CA1062))/VLOOKUP(MONTH(CA1062),Meses!$B$3:$C$14,2,FALSE)*CD1062,
"")</f>
        <v>0.19354838709677419</v>
      </c>
      <c r="CD1062" s="92">
        <f t="shared" si="50"/>
        <v>1</v>
      </c>
    </row>
    <row r="1063" spans="1:82" ht="125.4" thickBot="1" x14ac:dyDescent="0.6">
      <c r="A1063" s="19" t="s">
        <v>2485</v>
      </c>
      <c r="B1063" s="19" t="s">
        <v>2595</v>
      </c>
      <c r="C1063" s="19" t="s">
        <v>2596</v>
      </c>
      <c r="D1063" s="19" t="s">
        <v>936</v>
      </c>
      <c r="E1063" s="21">
        <v>45195</v>
      </c>
      <c r="F1063" s="21">
        <v>45195.535613425927</v>
      </c>
      <c r="G1063" s="21">
        <v>45195</v>
      </c>
      <c r="H1063" s="21">
        <v>45203</v>
      </c>
      <c r="I1063" s="22"/>
      <c r="J1063" s="22"/>
      <c r="K1063" s="22">
        <v>0</v>
      </c>
      <c r="L1063" s="50"/>
      <c r="M1063" s="22"/>
      <c r="N1063" s="22"/>
      <c r="O1063" s="19" t="s">
        <v>72</v>
      </c>
      <c r="P1063" s="19" t="s">
        <v>72</v>
      </c>
      <c r="Q1063" s="49" t="s">
        <v>55</v>
      </c>
      <c r="R1063" s="49">
        <v>159</v>
      </c>
      <c r="S1063" s="25" t="s">
        <v>145</v>
      </c>
      <c r="T1063" s="25" t="s">
        <v>145</v>
      </c>
      <c r="U1063" s="19" t="e">
        <v>#NAME?</v>
      </c>
      <c r="V1063" s="22"/>
      <c r="W1063" s="22" t="s">
        <v>4513</v>
      </c>
      <c r="X1063" s="23">
        <v>45195</v>
      </c>
      <c r="Y1063" s="23">
        <v>45202</v>
      </c>
      <c r="Z1063" s="23">
        <v>45195</v>
      </c>
      <c r="AA1063" s="23">
        <v>45195</v>
      </c>
      <c r="AB1063" s="22">
        <v>0</v>
      </c>
      <c r="AC1063" s="22">
        <v>0</v>
      </c>
      <c r="AD1063" s="50">
        <v>0</v>
      </c>
      <c r="AE1063" s="22">
        <v>0</v>
      </c>
      <c r="AF1063" s="19" t="s">
        <v>58</v>
      </c>
      <c r="AG1063" s="19" t="s">
        <v>58</v>
      </c>
      <c r="AH1063" s="50">
        <v>0</v>
      </c>
      <c r="AI1063" s="37">
        <v>-45195</v>
      </c>
      <c r="AJ1063" s="37">
        <v>8</v>
      </c>
      <c r="AK1063" s="37">
        <v>-45203</v>
      </c>
      <c r="AL1063" s="19" t="s">
        <v>15</v>
      </c>
      <c r="AM1063" s="22">
        <v>0</v>
      </c>
      <c r="AN1063" s="22" t="s">
        <v>4513</v>
      </c>
      <c r="AO1063" s="22"/>
      <c r="AP1063" s="19" t="s">
        <v>76</v>
      </c>
      <c r="AQ1063" s="19" t="s">
        <v>76</v>
      </c>
      <c r="AR1063" s="19" t="s">
        <v>60</v>
      </c>
      <c r="AS1063" s="19" t="s">
        <v>55</v>
      </c>
      <c r="AT1063" s="19" t="s">
        <v>937</v>
      </c>
      <c r="AU1063" s="19" t="s">
        <v>62</v>
      </c>
      <c r="AV1063" s="19" t="s">
        <v>679</v>
      </c>
      <c r="AW1063" s="19" t="s">
        <v>3130</v>
      </c>
      <c r="AX1063" s="19" t="s">
        <v>1557</v>
      </c>
      <c r="AY1063" s="19" t="s">
        <v>55</v>
      </c>
      <c r="AZ1063" s="19" t="s">
        <v>3830</v>
      </c>
      <c r="BA1063" s="22">
        <v>0</v>
      </c>
      <c r="BB1063" s="22"/>
      <c r="BC1063" s="22"/>
      <c r="BD1063" s="19" t="s">
        <v>2205</v>
      </c>
      <c r="BE1063" s="19" t="s">
        <v>660</v>
      </c>
      <c r="BF1063" s="19" t="s">
        <v>2204</v>
      </c>
      <c r="BG1063" s="19" t="s">
        <v>55</v>
      </c>
      <c r="BH1063" s="19" t="s">
        <v>4513</v>
      </c>
      <c r="BI1063" s="22" t="s">
        <v>4513</v>
      </c>
      <c r="BJ1063" s="22"/>
      <c r="BK1063" s="22"/>
      <c r="BL1063" s="37" t="s">
        <v>4513</v>
      </c>
      <c r="BM1063" s="32" t="s">
        <v>4513</v>
      </c>
      <c r="BN1063" s="57" t="s">
        <v>4513</v>
      </c>
      <c r="BO1063" s="19" t="s">
        <v>3906</v>
      </c>
      <c r="BP1063" s="54" t="s">
        <v>3919</v>
      </c>
      <c r="BQ1063" s="19" t="s">
        <v>55</v>
      </c>
      <c r="BR1063" s="19" t="s">
        <v>3918</v>
      </c>
      <c r="BS1063" s="22"/>
      <c r="BT1063" s="22"/>
      <c r="BU1063" s="37">
        <v>127</v>
      </c>
      <c r="BV1063" s="19" t="s">
        <v>4694</v>
      </c>
      <c r="BW1063" s="19" t="s">
        <v>3839</v>
      </c>
      <c r="BX1063" s="22"/>
      <c r="BY1063" s="95" t="str">
        <f>IFERROR(
IF(OR(AZ1063="anulado",AZ1063="stand by"),CONCATENATE(AZ1063,": ",AT1063),
IF(OR(YEAR(BA1063)=2022,YEAR(BA1063)=2023),CONCATENATE("Se activó en ",YEAR(BA1063)),
IF(AND(OR(AZ1063="En proceso",AZ1063="facturando"),AND(AV1063="-",BA1063="")),"Por revisar",
IF(BA1063="",IF(AV1063="NUEVAS",CONCATENATE("Estado: ",AZ1063,", ",AV1063),
IF(AX1063=Meses!$A$3,"Por revisar",
IF(AT1063="","Sin registro","En programación Frcst."))),"En programación")))),
"Error")</f>
        <v>En programación</v>
      </c>
      <c r="BZ1063" s="14" t="str">
        <f t="shared" si="48"/>
        <v/>
      </c>
      <c r="CA1063" s="95">
        <f>IF(BY1063="En programación Frcst.",VLOOKUP(AX1063,Meses!$A$1:$H$14,3+HLOOKUP(Cronograma!AV1063,Meses!$D$1:$G$2,2,FALSE),FALSE),
IF(BY1063="En programación",BA1063,""))</f>
        <v>0</v>
      </c>
      <c r="CB1063" s="95" t="str">
        <f t="shared" si="49"/>
        <v>1900/1</v>
      </c>
      <c r="CC1063" s="91">
        <f>IFERROR(
(VLOOKUP(MONTH(CA1063),Meses!$B$3:$C$14,2,FALSE)-DAY(CA1063))/VLOOKUP(MONTH(CA1063),Meses!$B$3:$C$14,2,FALSE)*CD1063,
"")</f>
        <v>159</v>
      </c>
      <c r="CD1063" s="92">
        <f t="shared" si="50"/>
        <v>159</v>
      </c>
    </row>
    <row r="1064" spans="1:82" ht="109.8" thickBot="1" x14ac:dyDescent="0.6">
      <c r="A1064" s="25" t="s">
        <v>2485</v>
      </c>
      <c r="B1064" s="25" t="s">
        <v>2597</v>
      </c>
      <c r="C1064" s="25" t="s">
        <v>2598</v>
      </c>
      <c r="D1064" s="25" t="s">
        <v>650</v>
      </c>
      <c r="E1064" s="26">
        <v>45195</v>
      </c>
      <c r="F1064" s="26">
        <v>45195.535613425927</v>
      </c>
      <c r="G1064" s="26">
        <v>45195</v>
      </c>
      <c r="H1064" s="26">
        <v>45203</v>
      </c>
      <c r="I1064" s="22"/>
      <c r="J1064" s="22"/>
      <c r="K1064" s="22">
        <v>0</v>
      </c>
      <c r="L1064" s="69" t="s">
        <v>4399</v>
      </c>
      <c r="M1064" s="21">
        <v>45304</v>
      </c>
      <c r="N1064" s="21">
        <v>45316</v>
      </c>
      <c r="O1064" s="19" t="s">
        <v>72</v>
      </c>
      <c r="P1064" s="19" t="s">
        <v>72</v>
      </c>
      <c r="Q1064" s="49" t="s">
        <v>55</v>
      </c>
      <c r="R1064" s="49">
        <v>5967</v>
      </c>
      <c r="S1064" s="25" t="s">
        <v>145</v>
      </c>
      <c r="T1064" s="25" t="s">
        <v>145</v>
      </c>
      <c r="U1064" s="19" t="e">
        <v>#NAME?</v>
      </c>
      <c r="V1064" s="22"/>
      <c r="W1064" s="22" t="s">
        <v>4513</v>
      </c>
      <c r="X1064" s="23">
        <v>45195</v>
      </c>
      <c r="Y1064" s="23">
        <v>45202</v>
      </c>
      <c r="Z1064" s="23">
        <v>45195</v>
      </c>
      <c r="AA1064" s="23">
        <v>45195</v>
      </c>
      <c r="AB1064" s="22">
        <v>0</v>
      </c>
      <c r="AC1064" s="22">
        <v>0</v>
      </c>
      <c r="AD1064" s="50">
        <v>0</v>
      </c>
      <c r="AE1064" s="22">
        <v>0</v>
      </c>
      <c r="AF1064" s="19" t="s">
        <v>58</v>
      </c>
      <c r="AG1064" s="19" t="s">
        <v>58</v>
      </c>
      <c r="AH1064" s="50">
        <v>0</v>
      </c>
      <c r="AI1064" s="37">
        <v>-45195</v>
      </c>
      <c r="AJ1064" s="37">
        <v>8</v>
      </c>
      <c r="AK1064" s="37">
        <v>-45203</v>
      </c>
      <c r="AL1064" s="19" t="s">
        <v>15</v>
      </c>
      <c r="AM1064" s="22">
        <v>0</v>
      </c>
      <c r="AN1064" s="22" t="s">
        <v>4513</v>
      </c>
      <c r="AO1064" s="22"/>
      <c r="AP1064" s="19" t="s">
        <v>76</v>
      </c>
      <c r="AQ1064" s="19" t="s">
        <v>76</v>
      </c>
      <c r="AR1064" s="19" t="s">
        <v>60</v>
      </c>
      <c r="AS1064" s="19" t="s">
        <v>55</v>
      </c>
      <c r="AT1064" s="19" t="s">
        <v>4583</v>
      </c>
      <c r="AU1064" s="19" t="s">
        <v>62</v>
      </c>
      <c r="AV1064" s="19" t="s">
        <v>679</v>
      </c>
      <c r="AW1064" s="19" t="s">
        <v>680</v>
      </c>
      <c r="AX1064" s="19" t="s">
        <v>653</v>
      </c>
      <c r="AY1064" s="19" t="s">
        <v>55</v>
      </c>
      <c r="AZ1064" s="19" t="s">
        <v>3822</v>
      </c>
      <c r="BA1064" s="23">
        <v>45316</v>
      </c>
      <c r="BB1064" s="37">
        <v>1</v>
      </c>
      <c r="BC1064" s="37">
        <v>2024</v>
      </c>
      <c r="BD1064" s="19" t="s">
        <v>653</v>
      </c>
      <c r="BE1064" s="19" t="s">
        <v>679</v>
      </c>
      <c r="BF1064" s="19" t="s">
        <v>680</v>
      </c>
      <c r="BG1064" s="19" t="s">
        <v>55</v>
      </c>
      <c r="BH1064" s="19" t="s">
        <v>4513</v>
      </c>
      <c r="BI1064" s="22" t="s">
        <v>4513</v>
      </c>
      <c r="BJ1064" s="22" t="e">
        <v>#VALUE!</v>
      </c>
      <c r="BK1064" s="22" t="e">
        <v>#VALUE!</v>
      </c>
      <c r="BL1064" s="37" t="s">
        <v>4513</v>
      </c>
      <c r="BM1064" s="32" t="s">
        <v>4513</v>
      </c>
      <c r="BN1064" s="57" t="s">
        <v>4513</v>
      </c>
      <c r="BO1064" s="19" t="s">
        <v>3906</v>
      </c>
      <c r="BP1064" s="54" t="s">
        <v>3919</v>
      </c>
      <c r="BQ1064" s="19" t="s">
        <v>55</v>
      </c>
      <c r="BR1064" s="19" t="s">
        <v>3918</v>
      </c>
      <c r="BS1064" s="22"/>
      <c r="BT1064" s="22"/>
      <c r="BU1064" s="37">
        <v>127</v>
      </c>
      <c r="BV1064" s="19"/>
      <c r="BW1064" s="19" t="s">
        <v>3823</v>
      </c>
      <c r="BX1064" s="22"/>
      <c r="BY1064" s="95" t="str">
        <f>IFERROR(
IF(OR(AZ1064="anulado",AZ1064="stand by"),CONCATENATE(AZ1064,": ",AT1064),
IF(OR(YEAR(BA1064)=2022,YEAR(BA1064)=2023),CONCATENATE("Se activó en ",YEAR(BA1064)),
IF(AND(OR(AZ1064="En proceso",AZ1064="facturando"),AND(AV1064="-",BA1064="")),"Por revisar",
IF(BA1064="",IF(AV1064="NUEVAS",CONCATENATE("Estado: ",AZ1064,", ",AV1064),
IF(AX1064=Meses!$A$3,"Por revisar",
IF(AT1064="","Sin registro","En programación Frcst."))),"En programación")))),
"Error")</f>
        <v>En programación</v>
      </c>
      <c r="BZ1064" s="14" t="str">
        <f t="shared" si="48"/>
        <v/>
      </c>
      <c r="CA1064" s="95">
        <f>IF(BY1064="En programación Frcst.",VLOOKUP(AX1064,Meses!$A$1:$H$14,3+HLOOKUP(Cronograma!AV1064,Meses!$D$1:$G$2,2,FALSE),FALSE),
IF(BY1064="En programación",BA1064,""))</f>
        <v>45316</v>
      </c>
      <c r="CB1064" s="95" t="str">
        <f t="shared" si="49"/>
        <v>2024/1</v>
      </c>
      <c r="CC1064" s="91">
        <f>IFERROR(
(VLOOKUP(MONTH(CA1064),Meses!$B$3:$C$14,2,FALSE)-DAY(CA1064))/VLOOKUP(MONTH(CA1064),Meses!$B$3:$C$14,2,FALSE)*CD1064,
"")</f>
        <v>1154.9032258064515</v>
      </c>
      <c r="CD1064" s="92">
        <f t="shared" si="50"/>
        <v>5967</v>
      </c>
    </row>
    <row r="1065" spans="1:82" ht="94.2" thickBot="1" x14ac:dyDescent="0.6">
      <c r="A1065" s="19" t="s">
        <v>2485</v>
      </c>
      <c r="B1065" s="19" t="s">
        <v>2599</v>
      </c>
      <c r="C1065" s="19" t="s">
        <v>2600</v>
      </c>
      <c r="D1065" s="19" t="s">
        <v>936</v>
      </c>
      <c r="E1065" s="21">
        <v>45195</v>
      </c>
      <c r="F1065" s="21">
        <v>45195.535613425927</v>
      </c>
      <c r="G1065" s="21">
        <v>45195</v>
      </c>
      <c r="H1065" s="21">
        <v>45203</v>
      </c>
      <c r="I1065" s="22"/>
      <c r="J1065" s="22"/>
      <c r="K1065" s="22">
        <v>0</v>
      </c>
      <c r="L1065" s="50"/>
      <c r="M1065" s="22"/>
      <c r="N1065" s="22"/>
      <c r="O1065" s="19" t="s">
        <v>72</v>
      </c>
      <c r="P1065" s="19" t="s">
        <v>72</v>
      </c>
      <c r="Q1065" s="49" t="s">
        <v>55</v>
      </c>
      <c r="R1065" s="49">
        <v>19205</v>
      </c>
      <c r="S1065" s="25" t="s">
        <v>145</v>
      </c>
      <c r="T1065" s="25" t="s">
        <v>145</v>
      </c>
      <c r="U1065" s="19" t="e">
        <v>#NAME?</v>
      </c>
      <c r="V1065" s="22"/>
      <c r="W1065" s="22" t="s">
        <v>4513</v>
      </c>
      <c r="X1065" s="23">
        <v>45195</v>
      </c>
      <c r="Y1065" s="23">
        <v>45202</v>
      </c>
      <c r="Z1065" s="23">
        <v>45195</v>
      </c>
      <c r="AA1065" s="23">
        <v>45195</v>
      </c>
      <c r="AB1065" s="22">
        <v>0</v>
      </c>
      <c r="AC1065" s="22">
        <v>0</v>
      </c>
      <c r="AD1065" s="50">
        <v>0</v>
      </c>
      <c r="AE1065" s="22">
        <v>0</v>
      </c>
      <c r="AF1065" s="19" t="s">
        <v>58</v>
      </c>
      <c r="AG1065" s="19" t="s">
        <v>58</v>
      </c>
      <c r="AH1065" s="50">
        <v>0</v>
      </c>
      <c r="AI1065" s="37">
        <v>-45195</v>
      </c>
      <c r="AJ1065" s="37">
        <v>8</v>
      </c>
      <c r="AK1065" s="37">
        <v>-45203</v>
      </c>
      <c r="AL1065" s="19" t="s">
        <v>15</v>
      </c>
      <c r="AM1065" s="22">
        <v>0</v>
      </c>
      <c r="AN1065" s="22" t="s">
        <v>4513</v>
      </c>
      <c r="AO1065" s="22"/>
      <c r="AP1065" s="19" t="s">
        <v>76</v>
      </c>
      <c r="AQ1065" s="19" t="s">
        <v>76</v>
      </c>
      <c r="AR1065" s="19" t="s">
        <v>237</v>
      </c>
      <c r="AS1065" s="19" t="s">
        <v>55</v>
      </c>
      <c r="AT1065" s="19" t="s">
        <v>937</v>
      </c>
      <c r="AU1065" s="19" t="s">
        <v>62</v>
      </c>
      <c r="AV1065" s="19" t="s">
        <v>679</v>
      </c>
      <c r="AW1065" s="19" t="s">
        <v>3130</v>
      </c>
      <c r="AX1065" s="19" t="s">
        <v>1557</v>
      </c>
      <c r="AY1065" s="19" t="s">
        <v>55</v>
      </c>
      <c r="AZ1065" s="19" t="s">
        <v>3830</v>
      </c>
      <c r="BA1065" s="22">
        <v>0</v>
      </c>
      <c r="BB1065" s="22"/>
      <c r="BC1065" s="22"/>
      <c r="BD1065" s="19" t="s">
        <v>2205</v>
      </c>
      <c r="BE1065" s="19" t="s">
        <v>660</v>
      </c>
      <c r="BF1065" s="19" t="s">
        <v>2204</v>
      </c>
      <c r="BG1065" s="19" t="s">
        <v>55</v>
      </c>
      <c r="BH1065" s="19" t="s">
        <v>4513</v>
      </c>
      <c r="BI1065" s="22" t="s">
        <v>4513</v>
      </c>
      <c r="BJ1065" s="22"/>
      <c r="BK1065" s="22"/>
      <c r="BL1065" s="37" t="s">
        <v>4513</v>
      </c>
      <c r="BM1065" s="32" t="s">
        <v>4513</v>
      </c>
      <c r="BN1065" s="57" t="s">
        <v>4513</v>
      </c>
      <c r="BO1065" s="19" t="s">
        <v>3906</v>
      </c>
      <c r="BP1065" s="54" t="s">
        <v>3919</v>
      </c>
      <c r="BQ1065" s="19" t="s">
        <v>55</v>
      </c>
      <c r="BR1065" s="19" t="s">
        <v>3918</v>
      </c>
      <c r="BS1065" s="22"/>
      <c r="BT1065" s="22"/>
      <c r="BU1065" s="37">
        <v>127</v>
      </c>
      <c r="BV1065" s="19" t="s">
        <v>4694</v>
      </c>
      <c r="BW1065" s="19" t="s">
        <v>3839</v>
      </c>
      <c r="BX1065" s="22"/>
      <c r="BY1065" s="95" t="str">
        <f>IFERROR(
IF(OR(AZ1065="anulado",AZ1065="stand by"),CONCATENATE(AZ1065,": ",AT1065),
IF(OR(YEAR(BA1065)=2022,YEAR(BA1065)=2023),CONCATENATE("Se activó en ",YEAR(BA1065)),
IF(AND(OR(AZ1065="En proceso",AZ1065="facturando"),AND(AV1065="-",BA1065="")),"Por revisar",
IF(BA1065="",IF(AV1065="NUEVAS",CONCATENATE("Estado: ",AZ1065,", ",AV1065),
IF(AX1065=Meses!$A$3,"Por revisar",
IF(AT1065="","Sin registro","En programación Frcst."))),"En programación")))),
"Error")</f>
        <v>En programación</v>
      </c>
      <c r="BZ1065" s="14" t="str">
        <f t="shared" si="48"/>
        <v/>
      </c>
      <c r="CA1065" s="95">
        <f>IF(BY1065="En programación Frcst.",VLOOKUP(AX1065,Meses!$A$1:$H$14,3+HLOOKUP(Cronograma!AV1065,Meses!$D$1:$G$2,2,FALSE),FALSE),
IF(BY1065="En programación",BA1065,""))</f>
        <v>0</v>
      </c>
      <c r="CB1065" s="95" t="str">
        <f t="shared" si="49"/>
        <v>1900/1</v>
      </c>
      <c r="CC1065" s="91">
        <f>IFERROR(
(VLOOKUP(MONTH(CA1065),Meses!$B$3:$C$14,2,FALSE)-DAY(CA1065))/VLOOKUP(MONTH(CA1065),Meses!$B$3:$C$14,2,FALSE)*CD1065,
"")</f>
        <v>19205</v>
      </c>
      <c r="CD1065" s="92">
        <f t="shared" si="50"/>
        <v>19205</v>
      </c>
    </row>
    <row r="1066" spans="1:82" ht="125.4" thickBot="1" x14ac:dyDescent="0.6">
      <c r="A1066" s="25" t="s">
        <v>2485</v>
      </c>
      <c r="B1066" s="25" t="s">
        <v>2601</v>
      </c>
      <c r="C1066" s="25" t="s">
        <v>2602</v>
      </c>
      <c r="D1066" s="25" t="s">
        <v>650</v>
      </c>
      <c r="E1066" s="26">
        <v>45195</v>
      </c>
      <c r="F1066" s="26">
        <v>45195.535613425927</v>
      </c>
      <c r="G1066" s="26">
        <v>45195</v>
      </c>
      <c r="H1066" s="26">
        <v>45203</v>
      </c>
      <c r="I1066" s="22"/>
      <c r="J1066" s="22"/>
      <c r="K1066" s="22">
        <v>0</v>
      </c>
      <c r="L1066" s="69" t="s">
        <v>4399</v>
      </c>
      <c r="M1066" s="21">
        <v>45304</v>
      </c>
      <c r="N1066" s="21">
        <v>45316</v>
      </c>
      <c r="O1066" s="19" t="s">
        <v>72</v>
      </c>
      <c r="P1066" s="19" t="s">
        <v>72</v>
      </c>
      <c r="Q1066" s="49" t="s">
        <v>55</v>
      </c>
      <c r="R1066" s="49">
        <v>1236</v>
      </c>
      <c r="S1066" s="25" t="s">
        <v>145</v>
      </c>
      <c r="T1066" s="25" t="s">
        <v>145</v>
      </c>
      <c r="U1066" s="19" t="e">
        <v>#NAME?</v>
      </c>
      <c r="V1066" s="22"/>
      <c r="W1066" s="22" t="s">
        <v>4513</v>
      </c>
      <c r="X1066" s="23">
        <v>45195</v>
      </c>
      <c r="Y1066" s="23">
        <v>45202</v>
      </c>
      <c r="Z1066" s="23">
        <v>45195</v>
      </c>
      <c r="AA1066" s="23">
        <v>45195</v>
      </c>
      <c r="AB1066" s="22">
        <v>0</v>
      </c>
      <c r="AC1066" s="22">
        <v>0</v>
      </c>
      <c r="AD1066" s="50">
        <v>0</v>
      </c>
      <c r="AE1066" s="22">
        <v>0</v>
      </c>
      <c r="AF1066" s="19" t="s">
        <v>58</v>
      </c>
      <c r="AG1066" s="19" t="s">
        <v>58</v>
      </c>
      <c r="AH1066" s="50">
        <v>0</v>
      </c>
      <c r="AI1066" s="37">
        <v>-45195</v>
      </c>
      <c r="AJ1066" s="37">
        <v>8</v>
      </c>
      <c r="AK1066" s="37">
        <v>-45203</v>
      </c>
      <c r="AL1066" s="19" t="s">
        <v>15</v>
      </c>
      <c r="AM1066" s="22">
        <v>0</v>
      </c>
      <c r="AN1066" s="22" t="s">
        <v>4513</v>
      </c>
      <c r="AO1066" s="22"/>
      <c r="AP1066" s="19" t="s">
        <v>76</v>
      </c>
      <c r="AQ1066" s="19" t="s">
        <v>76</v>
      </c>
      <c r="AR1066" s="19" t="s">
        <v>60</v>
      </c>
      <c r="AS1066" s="19" t="s">
        <v>55</v>
      </c>
      <c r="AT1066" s="19" t="s">
        <v>4583</v>
      </c>
      <c r="AU1066" s="19" t="s">
        <v>62</v>
      </c>
      <c r="AV1066" s="19" t="s">
        <v>679</v>
      </c>
      <c r="AW1066" s="19" t="s">
        <v>680</v>
      </c>
      <c r="AX1066" s="19" t="s">
        <v>653</v>
      </c>
      <c r="AY1066" s="19" t="s">
        <v>55</v>
      </c>
      <c r="AZ1066" s="19" t="s">
        <v>3822</v>
      </c>
      <c r="BA1066" s="23">
        <v>45316</v>
      </c>
      <c r="BB1066" s="37">
        <v>1</v>
      </c>
      <c r="BC1066" s="37">
        <v>2024</v>
      </c>
      <c r="BD1066" s="19" t="s">
        <v>653</v>
      </c>
      <c r="BE1066" s="19" t="s">
        <v>679</v>
      </c>
      <c r="BF1066" s="19" t="s">
        <v>680</v>
      </c>
      <c r="BG1066" s="19" t="s">
        <v>55</v>
      </c>
      <c r="BH1066" s="19" t="s">
        <v>4513</v>
      </c>
      <c r="BI1066" s="22" t="s">
        <v>4513</v>
      </c>
      <c r="BJ1066" s="22" t="e">
        <v>#VALUE!</v>
      </c>
      <c r="BK1066" s="22" t="e">
        <v>#VALUE!</v>
      </c>
      <c r="BL1066" s="37" t="s">
        <v>4513</v>
      </c>
      <c r="BM1066" s="32" t="s">
        <v>4513</v>
      </c>
      <c r="BN1066" s="57" t="s">
        <v>4513</v>
      </c>
      <c r="BO1066" s="19" t="s">
        <v>3906</v>
      </c>
      <c r="BP1066" s="54" t="s">
        <v>3919</v>
      </c>
      <c r="BQ1066" s="19" t="s">
        <v>55</v>
      </c>
      <c r="BR1066" s="19" t="s">
        <v>3918</v>
      </c>
      <c r="BS1066" s="22"/>
      <c r="BT1066" s="22"/>
      <c r="BU1066" s="37">
        <v>127</v>
      </c>
      <c r="BV1066" s="19"/>
      <c r="BW1066" s="19" t="s">
        <v>3823</v>
      </c>
      <c r="BX1066" s="22"/>
      <c r="BY1066" s="95" t="str">
        <f>IFERROR(
IF(OR(AZ1066="anulado",AZ1066="stand by"),CONCATENATE(AZ1066,": ",AT1066),
IF(OR(YEAR(BA1066)=2022,YEAR(BA1066)=2023),CONCATENATE("Se activó en ",YEAR(BA1066)),
IF(AND(OR(AZ1066="En proceso",AZ1066="facturando"),AND(AV1066="-",BA1066="")),"Por revisar",
IF(BA1066="",IF(AV1066="NUEVAS",CONCATENATE("Estado: ",AZ1066,", ",AV1066),
IF(AX1066=Meses!$A$3,"Por revisar",
IF(AT1066="","Sin registro","En programación Frcst."))),"En programación")))),
"Error")</f>
        <v>En programación</v>
      </c>
      <c r="BZ1066" s="14" t="str">
        <f t="shared" si="48"/>
        <v/>
      </c>
      <c r="CA1066" s="95">
        <f>IF(BY1066="En programación Frcst.",VLOOKUP(AX1066,Meses!$A$1:$H$14,3+HLOOKUP(Cronograma!AV1066,Meses!$D$1:$G$2,2,FALSE),FALSE),
IF(BY1066="En programación",BA1066,""))</f>
        <v>45316</v>
      </c>
      <c r="CB1066" s="95" t="str">
        <f t="shared" si="49"/>
        <v>2024/1</v>
      </c>
      <c r="CC1066" s="91">
        <f>IFERROR(
(VLOOKUP(MONTH(CA1066),Meses!$B$3:$C$14,2,FALSE)-DAY(CA1066))/VLOOKUP(MONTH(CA1066),Meses!$B$3:$C$14,2,FALSE)*CD1066,
"")</f>
        <v>239.2258064516129</v>
      </c>
      <c r="CD1066" s="92">
        <f t="shared" si="50"/>
        <v>1236</v>
      </c>
    </row>
    <row r="1067" spans="1:82" ht="125.4" thickBot="1" x14ac:dyDescent="0.6">
      <c r="A1067" s="19" t="s">
        <v>2485</v>
      </c>
      <c r="B1067" s="19" t="s">
        <v>2603</v>
      </c>
      <c r="C1067" s="19" t="s">
        <v>2602</v>
      </c>
      <c r="D1067" s="19" t="s">
        <v>650</v>
      </c>
      <c r="E1067" s="21">
        <v>45195</v>
      </c>
      <c r="F1067" s="21">
        <v>45195.535613425927</v>
      </c>
      <c r="G1067" s="21">
        <v>45195</v>
      </c>
      <c r="H1067" s="21">
        <v>45203</v>
      </c>
      <c r="I1067" s="22"/>
      <c r="J1067" s="22"/>
      <c r="K1067" s="22">
        <v>0</v>
      </c>
      <c r="L1067" s="69" t="s">
        <v>4399</v>
      </c>
      <c r="M1067" s="21">
        <v>45304</v>
      </c>
      <c r="N1067" s="21">
        <v>45316</v>
      </c>
      <c r="O1067" s="19" t="s">
        <v>72</v>
      </c>
      <c r="P1067" s="19" t="s">
        <v>72</v>
      </c>
      <c r="Q1067" s="49" t="s">
        <v>55</v>
      </c>
      <c r="R1067" s="49">
        <v>843</v>
      </c>
      <c r="S1067" s="25" t="s">
        <v>145</v>
      </c>
      <c r="T1067" s="25" t="s">
        <v>145</v>
      </c>
      <c r="U1067" s="19" t="e">
        <v>#NAME?</v>
      </c>
      <c r="V1067" s="22"/>
      <c r="W1067" s="22" t="s">
        <v>4513</v>
      </c>
      <c r="X1067" s="23">
        <v>45195</v>
      </c>
      <c r="Y1067" s="23">
        <v>45202</v>
      </c>
      <c r="Z1067" s="23">
        <v>45195</v>
      </c>
      <c r="AA1067" s="23">
        <v>45195</v>
      </c>
      <c r="AB1067" s="22">
        <v>0</v>
      </c>
      <c r="AC1067" s="22">
        <v>0</v>
      </c>
      <c r="AD1067" s="50">
        <v>0</v>
      </c>
      <c r="AE1067" s="22">
        <v>0</v>
      </c>
      <c r="AF1067" s="19" t="s">
        <v>58</v>
      </c>
      <c r="AG1067" s="19" t="s">
        <v>58</v>
      </c>
      <c r="AH1067" s="50">
        <v>0</v>
      </c>
      <c r="AI1067" s="37">
        <v>-45195</v>
      </c>
      <c r="AJ1067" s="37">
        <v>8</v>
      </c>
      <c r="AK1067" s="37">
        <v>-45203</v>
      </c>
      <c r="AL1067" s="19" t="s">
        <v>15</v>
      </c>
      <c r="AM1067" s="22">
        <v>0</v>
      </c>
      <c r="AN1067" s="22" t="s">
        <v>4513</v>
      </c>
      <c r="AO1067" s="22"/>
      <c r="AP1067" s="19" t="s">
        <v>76</v>
      </c>
      <c r="AQ1067" s="19" t="s">
        <v>76</v>
      </c>
      <c r="AR1067" s="19" t="s">
        <v>60</v>
      </c>
      <c r="AS1067" s="19" t="s">
        <v>55</v>
      </c>
      <c r="AT1067" s="19" t="s">
        <v>4583</v>
      </c>
      <c r="AU1067" s="19" t="s">
        <v>62</v>
      </c>
      <c r="AV1067" s="19" t="s">
        <v>679</v>
      </c>
      <c r="AW1067" s="19" t="s">
        <v>680</v>
      </c>
      <c r="AX1067" s="19" t="s">
        <v>653</v>
      </c>
      <c r="AY1067" s="19" t="s">
        <v>55</v>
      </c>
      <c r="AZ1067" s="19" t="s">
        <v>3822</v>
      </c>
      <c r="BA1067" s="23">
        <v>45316</v>
      </c>
      <c r="BB1067" s="37">
        <v>1</v>
      </c>
      <c r="BC1067" s="37">
        <v>2024</v>
      </c>
      <c r="BD1067" s="19" t="s">
        <v>653</v>
      </c>
      <c r="BE1067" s="19" t="s">
        <v>679</v>
      </c>
      <c r="BF1067" s="19" t="s">
        <v>680</v>
      </c>
      <c r="BG1067" s="19" t="s">
        <v>55</v>
      </c>
      <c r="BH1067" s="19" t="s">
        <v>4513</v>
      </c>
      <c r="BI1067" s="22" t="s">
        <v>4513</v>
      </c>
      <c r="BJ1067" s="22" t="e">
        <v>#VALUE!</v>
      </c>
      <c r="BK1067" s="22" t="e">
        <v>#VALUE!</v>
      </c>
      <c r="BL1067" s="37" t="s">
        <v>4513</v>
      </c>
      <c r="BM1067" s="32" t="s">
        <v>4513</v>
      </c>
      <c r="BN1067" s="57" t="s">
        <v>4513</v>
      </c>
      <c r="BO1067" s="19" t="s">
        <v>3906</v>
      </c>
      <c r="BP1067" s="54" t="s">
        <v>3919</v>
      </c>
      <c r="BQ1067" s="19" t="s">
        <v>55</v>
      </c>
      <c r="BR1067" s="19" t="s">
        <v>3918</v>
      </c>
      <c r="BS1067" s="22"/>
      <c r="BT1067" s="22"/>
      <c r="BU1067" s="37">
        <v>127</v>
      </c>
      <c r="BV1067" s="19"/>
      <c r="BW1067" s="19" t="s">
        <v>3823</v>
      </c>
      <c r="BX1067" s="22"/>
      <c r="BY1067" s="95" t="str">
        <f>IFERROR(
IF(OR(AZ1067="anulado",AZ1067="stand by"),CONCATENATE(AZ1067,": ",AT1067),
IF(OR(YEAR(BA1067)=2022,YEAR(BA1067)=2023),CONCATENATE("Se activó en ",YEAR(BA1067)),
IF(AND(OR(AZ1067="En proceso",AZ1067="facturando"),AND(AV1067="-",BA1067="")),"Por revisar",
IF(BA1067="",IF(AV1067="NUEVAS",CONCATENATE("Estado: ",AZ1067,", ",AV1067),
IF(AX1067=Meses!$A$3,"Por revisar",
IF(AT1067="","Sin registro","En programación Frcst."))),"En programación")))),
"Error")</f>
        <v>En programación</v>
      </c>
      <c r="BZ1067" s="14" t="str">
        <f t="shared" si="48"/>
        <v/>
      </c>
      <c r="CA1067" s="95">
        <f>IF(BY1067="En programación Frcst.",VLOOKUP(AX1067,Meses!$A$1:$H$14,3+HLOOKUP(Cronograma!AV1067,Meses!$D$1:$G$2,2,FALSE),FALSE),
IF(BY1067="En programación",BA1067,""))</f>
        <v>45316</v>
      </c>
      <c r="CB1067" s="95" t="str">
        <f t="shared" si="49"/>
        <v>2024/1</v>
      </c>
      <c r="CC1067" s="91">
        <f>IFERROR(
(VLOOKUP(MONTH(CA1067),Meses!$B$3:$C$14,2,FALSE)-DAY(CA1067))/VLOOKUP(MONTH(CA1067),Meses!$B$3:$C$14,2,FALSE)*CD1067,
"")</f>
        <v>163.16129032258064</v>
      </c>
      <c r="CD1067" s="92">
        <f t="shared" si="50"/>
        <v>843</v>
      </c>
    </row>
    <row r="1068" spans="1:82" ht="125.4" thickBot="1" x14ac:dyDescent="0.6">
      <c r="A1068" s="25" t="s">
        <v>2485</v>
      </c>
      <c r="B1068" s="25" t="s">
        <v>2604</v>
      </c>
      <c r="C1068" s="25" t="s">
        <v>2596</v>
      </c>
      <c r="D1068" s="25" t="s">
        <v>650</v>
      </c>
      <c r="E1068" s="26">
        <v>45195</v>
      </c>
      <c r="F1068" s="26">
        <v>45195.535613425927</v>
      </c>
      <c r="G1068" s="26">
        <v>45195</v>
      </c>
      <c r="H1068" s="26">
        <v>45203</v>
      </c>
      <c r="I1068" s="22"/>
      <c r="J1068" s="22"/>
      <c r="K1068" s="22">
        <v>0</v>
      </c>
      <c r="L1068" s="69" t="s">
        <v>4399</v>
      </c>
      <c r="M1068" s="21">
        <v>45304</v>
      </c>
      <c r="N1068" s="21">
        <v>45316</v>
      </c>
      <c r="O1068" s="19" t="s">
        <v>72</v>
      </c>
      <c r="P1068" s="19" t="s">
        <v>72</v>
      </c>
      <c r="Q1068" s="49" t="s">
        <v>55</v>
      </c>
      <c r="R1068" s="49">
        <v>0</v>
      </c>
      <c r="S1068" s="25" t="s">
        <v>145</v>
      </c>
      <c r="T1068" s="25" t="s">
        <v>145</v>
      </c>
      <c r="U1068" s="19" t="e">
        <v>#NAME?</v>
      </c>
      <c r="V1068" s="22"/>
      <c r="W1068" s="22" t="s">
        <v>4513</v>
      </c>
      <c r="X1068" s="23">
        <v>45195</v>
      </c>
      <c r="Y1068" s="23">
        <v>45202</v>
      </c>
      <c r="Z1068" s="23">
        <v>45195</v>
      </c>
      <c r="AA1068" s="23">
        <v>45195</v>
      </c>
      <c r="AB1068" s="22">
        <v>0</v>
      </c>
      <c r="AC1068" s="22">
        <v>0</v>
      </c>
      <c r="AD1068" s="50">
        <v>0</v>
      </c>
      <c r="AE1068" s="22">
        <v>0</v>
      </c>
      <c r="AF1068" s="19" t="s">
        <v>58</v>
      </c>
      <c r="AG1068" s="19" t="s">
        <v>58</v>
      </c>
      <c r="AH1068" s="50">
        <v>0</v>
      </c>
      <c r="AI1068" s="37">
        <v>-45195</v>
      </c>
      <c r="AJ1068" s="37">
        <v>8</v>
      </c>
      <c r="AK1068" s="37">
        <v>-45203</v>
      </c>
      <c r="AL1068" s="19" t="s">
        <v>15</v>
      </c>
      <c r="AM1068" s="22">
        <v>0</v>
      </c>
      <c r="AN1068" s="22" t="s">
        <v>4513</v>
      </c>
      <c r="AO1068" s="22"/>
      <c r="AP1068" s="19" t="s">
        <v>76</v>
      </c>
      <c r="AQ1068" s="19" t="s">
        <v>76</v>
      </c>
      <c r="AR1068" s="19" t="s">
        <v>60</v>
      </c>
      <c r="AS1068" s="19" t="s">
        <v>55</v>
      </c>
      <c r="AT1068" s="19" t="s">
        <v>4583</v>
      </c>
      <c r="AU1068" s="19" t="s">
        <v>62</v>
      </c>
      <c r="AV1068" s="19" t="s">
        <v>679</v>
      </c>
      <c r="AW1068" s="19" t="s">
        <v>680</v>
      </c>
      <c r="AX1068" s="19" t="s">
        <v>653</v>
      </c>
      <c r="AY1068" s="19" t="s">
        <v>55</v>
      </c>
      <c r="AZ1068" s="19" t="s">
        <v>3822</v>
      </c>
      <c r="BA1068" s="23">
        <v>45316</v>
      </c>
      <c r="BB1068" s="37">
        <v>1</v>
      </c>
      <c r="BC1068" s="37">
        <v>2024</v>
      </c>
      <c r="BD1068" s="19" t="s">
        <v>653</v>
      </c>
      <c r="BE1068" s="19" t="s">
        <v>679</v>
      </c>
      <c r="BF1068" s="19" t="s">
        <v>680</v>
      </c>
      <c r="BG1068" s="19" t="s">
        <v>55</v>
      </c>
      <c r="BH1068" s="19" t="s">
        <v>4513</v>
      </c>
      <c r="BI1068" s="22" t="s">
        <v>4513</v>
      </c>
      <c r="BJ1068" s="22" t="e">
        <v>#VALUE!</v>
      </c>
      <c r="BK1068" s="22" t="e">
        <v>#VALUE!</v>
      </c>
      <c r="BL1068" s="37" t="s">
        <v>4513</v>
      </c>
      <c r="BM1068" s="32" t="s">
        <v>4513</v>
      </c>
      <c r="BN1068" s="57" t="s">
        <v>4513</v>
      </c>
      <c r="BO1068" s="19" t="s">
        <v>3906</v>
      </c>
      <c r="BP1068" s="54" t="s">
        <v>3919</v>
      </c>
      <c r="BQ1068" s="19" t="s">
        <v>55</v>
      </c>
      <c r="BR1068" s="19" t="s">
        <v>3918</v>
      </c>
      <c r="BS1068" s="22"/>
      <c r="BT1068" s="22"/>
      <c r="BU1068" s="37">
        <v>127</v>
      </c>
      <c r="BV1068" s="19"/>
      <c r="BW1068" s="19" t="s">
        <v>3823</v>
      </c>
      <c r="BX1068" s="22"/>
      <c r="BY1068" s="95" t="str">
        <f>IFERROR(
IF(OR(AZ1068="anulado",AZ1068="stand by"),CONCATENATE(AZ1068,": ",AT1068),
IF(OR(YEAR(BA1068)=2022,YEAR(BA1068)=2023),CONCATENATE("Se activó en ",YEAR(BA1068)),
IF(AND(OR(AZ1068="En proceso",AZ1068="facturando"),AND(AV1068="-",BA1068="")),"Por revisar",
IF(BA1068="",IF(AV1068="NUEVAS",CONCATENATE("Estado: ",AZ1068,", ",AV1068),
IF(AX1068=Meses!$A$3,"Por revisar",
IF(AT1068="","Sin registro","En programación Frcst."))),"En programación")))),
"Error")</f>
        <v>En programación</v>
      </c>
      <c r="BZ1068" s="14" t="str">
        <f t="shared" si="48"/>
        <v/>
      </c>
      <c r="CA1068" s="95">
        <f>IF(BY1068="En programación Frcst.",VLOOKUP(AX1068,Meses!$A$1:$H$14,3+HLOOKUP(Cronograma!AV1068,Meses!$D$1:$G$2,2,FALSE),FALSE),
IF(BY1068="En programación",BA1068,""))</f>
        <v>45316</v>
      </c>
      <c r="CB1068" s="95" t="str">
        <f t="shared" si="49"/>
        <v>2024/1</v>
      </c>
      <c r="CC1068" s="91">
        <f>IFERROR(
(VLOOKUP(MONTH(CA1068),Meses!$B$3:$C$14,2,FALSE)-DAY(CA1068))/VLOOKUP(MONTH(CA1068),Meses!$B$3:$C$14,2,FALSE)*CD1068,
"")</f>
        <v>0</v>
      </c>
      <c r="CD1068" s="92">
        <f t="shared" si="50"/>
        <v>0</v>
      </c>
    </row>
    <row r="1069" spans="1:82" ht="125.4" thickBot="1" x14ac:dyDescent="0.6">
      <c r="A1069" s="19" t="s">
        <v>2485</v>
      </c>
      <c r="B1069" s="19" t="s">
        <v>2605</v>
      </c>
      <c r="C1069" s="19" t="s">
        <v>2606</v>
      </c>
      <c r="D1069" s="19" t="s">
        <v>650</v>
      </c>
      <c r="E1069" s="21">
        <v>45195</v>
      </c>
      <c r="F1069" s="21">
        <v>45195.535613425927</v>
      </c>
      <c r="G1069" s="21">
        <v>45195</v>
      </c>
      <c r="H1069" s="21">
        <v>45203</v>
      </c>
      <c r="I1069" s="22"/>
      <c r="J1069" s="22"/>
      <c r="K1069" s="22">
        <v>0</v>
      </c>
      <c r="L1069" s="69" t="s">
        <v>4399</v>
      </c>
      <c r="M1069" s="21">
        <v>45304</v>
      </c>
      <c r="N1069" s="21">
        <v>45316</v>
      </c>
      <c r="O1069" s="19" t="s">
        <v>72</v>
      </c>
      <c r="P1069" s="19" t="s">
        <v>72</v>
      </c>
      <c r="Q1069" s="49" t="s">
        <v>55</v>
      </c>
      <c r="R1069" s="49">
        <v>1284</v>
      </c>
      <c r="S1069" s="25" t="s">
        <v>145</v>
      </c>
      <c r="T1069" s="25" t="s">
        <v>145</v>
      </c>
      <c r="U1069" s="19" t="e">
        <v>#NAME?</v>
      </c>
      <c r="V1069" s="22"/>
      <c r="W1069" s="22" t="s">
        <v>4513</v>
      </c>
      <c r="X1069" s="23">
        <v>45195</v>
      </c>
      <c r="Y1069" s="23">
        <v>45202</v>
      </c>
      <c r="Z1069" s="23">
        <v>45195</v>
      </c>
      <c r="AA1069" s="23">
        <v>45195</v>
      </c>
      <c r="AB1069" s="22">
        <v>0</v>
      </c>
      <c r="AC1069" s="22">
        <v>0</v>
      </c>
      <c r="AD1069" s="50">
        <v>0</v>
      </c>
      <c r="AE1069" s="22">
        <v>0</v>
      </c>
      <c r="AF1069" s="19" t="s">
        <v>58</v>
      </c>
      <c r="AG1069" s="19" t="s">
        <v>58</v>
      </c>
      <c r="AH1069" s="50">
        <v>0</v>
      </c>
      <c r="AI1069" s="37">
        <v>-45195</v>
      </c>
      <c r="AJ1069" s="37">
        <v>8</v>
      </c>
      <c r="AK1069" s="37">
        <v>-45203</v>
      </c>
      <c r="AL1069" s="19" t="s">
        <v>15</v>
      </c>
      <c r="AM1069" s="22">
        <v>0</v>
      </c>
      <c r="AN1069" s="22" t="s">
        <v>4513</v>
      </c>
      <c r="AO1069" s="22"/>
      <c r="AP1069" s="19" t="s">
        <v>76</v>
      </c>
      <c r="AQ1069" s="19" t="s">
        <v>76</v>
      </c>
      <c r="AR1069" s="19" t="s">
        <v>60</v>
      </c>
      <c r="AS1069" s="19" t="s">
        <v>55</v>
      </c>
      <c r="AT1069" s="19" t="s">
        <v>4583</v>
      </c>
      <c r="AU1069" s="19" t="s">
        <v>62</v>
      </c>
      <c r="AV1069" s="19" t="s">
        <v>679</v>
      </c>
      <c r="AW1069" s="19" t="s">
        <v>680</v>
      </c>
      <c r="AX1069" s="19" t="s">
        <v>653</v>
      </c>
      <c r="AY1069" s="19" t="s">
        <v>55</v>
      </c>
      <c r="AZ1069" s="19" t="s">
        <v>3822</v>
      </c>
      <c r="BA1069" s="23">
        <v>45316</v>
      </c>
      <c r="BB1069" s="37">
        <v>1</v>
      </c>
      <c r="BC1069" s="37">
        <v>2024</v>
      </c>
      <c r="BD1069" s="19" t="s">
        <v>653</v>
      </c>
      <c r="BE1069" s="19" t="s">
        <v>679</v>
      </c>
      <c r="BF1069" s="19" t="s">
        <v>680</v>
      </c>
      <c r="BG1069" s="19" t="s">
        <v>55</v>
      </c>
      <c r="BH1069" s="19" t="s">
        <v>4513</v>
      </c>
      <c r="BI1069" s="22" t="s">
        <v>4513</v>
      </c>
      <c r="BJ1069" s="22" t="e">
        <v>#VALUE!</v>
      </c>
      <c r="BK1069" s="22" t="e">
        <v>#VALUE!</v>
      </c>
      <c r="BL1069" s="37" t="s">
        <v>4513</v>
      </c>
      <c r="BM1069" s="32" t="s">
        <v>4513</v>
      </c>
      <c r="BN1069" s="57" t="s">
        <v>4513</v>
      </c>
      <c r="BO1069" s="19" t="s">
        <v>3906</v>
      </c>
      <c r="BP1069" s="54" t="s">
        <v>3919</v>
      </c>
      <c r="BQ1069" s="19" t="s">
        <v>55</v>
      </c>
      <c r="BR1069" s="19" t="s">
        <v>3918</v>
      </c>
      <c r="BS1069" s="22"/>
      <c r="BT1069" s="22"/>
      <c r="BU1069" s="37">
        <v>127</v>
      </c>
      <c r="BV1069" s="19"/>
      <c r="BW1069" s="19" t="s">
        <v>3823</v>
      </c>
      <c r="BX1069" s="22"/>
      <c r="BY1069" s="95" t="str">
        <f>IFERROR(
IF(OR(AZ1069="anulado",AZ1069="stand by"),CONCATENATE(AZ1069,": ",AT1069),
IF(OR(YEAR(BA1069)=2022,YEAR(BA1069)=2023),CONCATENATE("Se activó en ",YEAR(BA1069)),
IF(AND(OR(AZ1069="En proceso",AZ1069="facturando"),AND(AV1069="-",BA1069="")),"Por revisar",
IF(BA1069="",IF(AV1069="NUEVAS",CONCATENATE("Estado: ",AZ1069,", ",AV1069),
IF(AX1069=Meses!$A$3,"Por revisar",
IF(AT1069="","Sin registro","En programación Frcst."))),"En programación")))),
"Error")</f>
        <v>En programación</v>
      </c>
      <c r="BZ1069" s="14" t="str">
        <f t="shared" si="48"/>
        <v/>
      </c>
      <c r="CA1069" s="95">
        <f>IF(BY1069="En programación Frcst.",VLOOKUP(AX1069,Meses!$A$1:$H$14,3+HLOOKUP(Cronograma!AV1069,Meses!$D$1:$G$2,2,FALSE),FALSE),
IF(BY1069="En programación",BA1069,""))</f>
        <v>45316</v>
      </c>
      <c r="CB1069" s="95" t="str">
        <f t="shared" si="49"/>
        <v>2024/1</v>
      </c>
      <c r="CC1069" s="91">
        <f>IFERROR(
(VLOOKUP(MONTH(CA1069),Meses!$B$3:$C$14,2,FALSE)-DAY(CA1069))/VLOOKUP(MONTH(CA1069),Meses!$B$3:$C$14,2,FALSE)*CD1069,
"")</f>
        <v>248.51612903225805</v>
      </c>
      <c r="CD1069" s="92">
        <f t="shared" si="50"/>
        <v>1284</v>
      </c>
    </row>
    <row r="1070" spans="1:82" ht="125.4" thickBot="1" x14ac:dyDescent="0.6">
      <c r="A1070" s="25" t="s">
        <v>2485</v>
      </c>
      <c r="B1070" s="25" t="s">
        <v>2607</v>
      </c>
      <c r="C1070" s="25" t="s">
        <v>2606</v>
      </c>
      <c r="D1070" s="25" t="s">
        <v>650</v>
      </c>
      <c r="E1070" s="26">
        <v>45195</v>
      </c>
      <c r="F1070" s="26">
        <v>45195.535613425927</v>
      </c>
      <c r="G1070" s="26">
        <v>45195</v>
      </c>
      <c r="H1070" s="26">
        <v>45203</v>
      </c>
      <c r="I1070" s="22"/>
      <c r="J1070" s="22"/>
      <c r="K1070" s="22">
        <v>0</v>
      </c>
      <c r="L1070" s="69" t="s">
        <v>4399</v>
      </c>
      <c r="M1070" s="21">
        <v>45304</v>
      </c>
      <c r="N1070" s="21">
        <v>45316</v>
      </c>
      <c r="O1070" s="19" t="s">
        <v>72</v>
      </c>
      <c r="P1070" s="19" t="s">
        <v>72</v>
      </c>
      <c r="Q1070" s="49" t="s">
        <v>55</v>
      </c>
      <c r="R1070" s="49">
        <v>5564</v>
      </c>
      <c r="S1070" s="25" t="s">
        <v>145</v>
      </c>
      <c r="T1070" s="25" t="s">
        <v>145</v>
      </c>
      <c r="U1070" s="19" t="e">
        <v>#NAME?</v>
      </c>
      <c r="V1070" s="22"/>
      <c r="W1070" s="22" t="s">
        <v>4513</v>
      </c>
      <c r="X1070" s="23">
        <v>45195</v>
      </c>
      <c r="Y1070" s="23">
        <v>45202</v>
      </c>
      <c r="Z1070" s="23">
        <v>45195</v>
      </c>
      <c r="AA1070" s="23">
        <v>45195</v>
      </c>
      <c r="AB1070" s="22">
        <v>0</v>
      </c>
      <c r="AC1070" s="22">
        <v>0</v>
      </c>
      <c r="AD1070" s="50">
        <v>0</v>
      </c>
      <c r="AE1070" s="22">
        <v>0</v>
      </c>
      <c r="AF1070" s="19" t="s">
        <v>58</v>
      </c>
      <c r="AG1070" s="19" t="s">
        <v>58</v>
      </c>
      <c r="AH1070" s="50">
        <v>0</v>
      </c>
      <c r="AI1070" s="37">
        <v>-45195</v>
      </c>
      <c r="AJ1070" s="37">
        <v>8</v>
      </c>
      <c r="AK1070" s="37">
        <v>-45203</v>
      </c>
      <c r="AL1070" s="19" t="s">
        <v>15</v>
      </c>
      <c r="AM1070" s="22">
        <v>0</v>
      </c>
      <c r="AN1070" s="22" t="s">
        <v>4513</v>
      </c>
      <c r="AO1070" s="22"/>
      <c r="AP1070" s="19" t="s">
        <v>76</v>
      </c>
      <c r="AQ1070" s="19" t="s">
        <v>76</v>
      </c>
      <c r="AR1070" s="19" t="s">
        <v>60</v>
      </c>
      <c r="AS1070" s="19" t="s">
        <v>55</v>
      </c>
      <c r="AT1070" s="19" t="s">
        <v>4583</v>
      </c>
      <c r="AU1070" s="19" t="s">
        <v>62</v>
      </c>
      <c r="AV1070" s="19" t="s">
        <v>679</v>
      </c>
      <c r="AW1070" s="19" t="s">
        <v>680</v>
      </c>
      <c r="AX1070" s="19" t="s">
        <v>653</v>
      </c>
      <c r="AY1070" s="19" t="s">
        <v>55</v>
      </c>
      <c r="AZ1070" s="19" t="s">
        <v>3822</v>
      </c>
      <c r="BA1070" s="23">
        <v>45316</v>
      </c>
      <c r="BB1070" s="37">
        <v>1</v>
      </c>
      <c r="BC1070" s="37">
        <v>2024</v>
      </c>
      <c r="BD1070" s="19" t="s">
        <v>653</v>
      </c>
      <c r="BE1070" s="19" t="s">
        <v>679</v>
      </c>
      <c r="BF1070" s="19" t="s">
        <v>680</v>
      </c>
      <c r="BG1070" s="19" t="s">
        <v>55</v>
      </c>
      <c r="BH1070" s="19" t="s">
        <v>4513</v>
      </c>
      <c r="BI1070" s="22" t="s">
        <v>4513</v>
      </c>
      <c r="BJ1070" s="22" t="e">
        <v>#VALUE!</v>
      </c>
      <c r="BK1070" s="22" t="e">
        <v>#VALUE!</v>
      </c>
      <c r="BL1070" s="37" t="s">
        <v>4513</v>
      </c>
      <c r="BM1070" s="32" t="s">
        <v>4513</v>
      </c>
      <c r="BN1070" s="57" t="s">
        <v>4513</v>
      </c>
      <c r="BO1070" s="19" t="s">
        <v>3906</v>
      </c>
      <c r="BP1070" s="54" t="s">
        <v>3919</v>
      </c>
      <c r="BQ1070" s="19" t="s">
        <v>55</v>
      </c>
      <c r="BR1070" s="19" t="s">
        <v>3918</v>
      </c>
      <c r="BS1070" s="22"/>
      <c r="BT1070" s="22"/>
      <c r="BU1070" s="37">
        <v>127</v>
      </c>
      <c r="BV1070" s="19"/>
      <c r="BW1070" s="19" t="s">
        <v>3823</v>
      </c>
      <c r="BX1070" s="22"/>
      <c r="BY1070" s="95" t="str">
        <f>IFERROR(
IF(OR(AZ1070="anulado",AZ1070="stand by"),CONCATENATE(AZ1070,": ",AT1070),
IF(OR(YEAR(BA1070)=2022,YEAR(BA1070)=2023),CONCATENATE("Se activó en ",YEAR(BA1070)),
IF(AND(OR(AZ1070="En proceso",AZ1070="facturando"),AND(AV1070="-",BA1070="")),"Por revisar",
IF(BA1070="",IF(AV1070="NUEVAS",CONCATENATE("Estado: ",AZ1070,", ",AV1070),
IF(AX1070=Meses!$A$3,"Por revisar",
IF(AT1070="","Sin registro","En programación Frcst."))),"En programación")))),
"Error")</f>
        <v>En programación</v>
      </c>
      <c r="BZ1070" s="14" t="str">
        <f t="shared" si="48"/>
        <v/>
      </c>
      <c r="CA1070" s="95">
        <f>IF(BY1070="En programación Frcst.",VLOOKUP(AX1070,Meses!$A$1:$H$14,3+HLOOKUP(Cronograma!AV1070,Meses!$D$1:$G$2,2,FALSE),FALSE),
IF(BY1070="En programación",BA1070,""))</f>
        <v>45316</v>
      </c>
      <c r="CB1070" s="95" t="str">
        <f t="shared" si="49"/>
        <v>2024/1</v>
      </c>
      <c r="CC1070" s="91">
        <f>IFERROR(
(VLOOKUP(MONTH(CA1070),Meses!$B$3:$C$14,2,FALSE)-DAY(CA1070))/VLOOKUP(MONTH(CA1070),Meses!$B$3:$C$14,2,FALSE)*CD1070,
"")</f>
        <v>1076.9032258064515</v>
      </c>
      <c r="CD1070" s="92">
        <f t="shared" si="50"/>
        <v>5564</v>
      </c>
    </row>
    <row r="1071" spans="1:82" ht="109.8" thickBot="1" x14ac:dyDescent="0.6">
      <c r="A1071" s="19" t="s">
        <v>2485</v>
      </c>
      <c r="B1071" s="19" t="s">
        <v>2608</v>
      </c>
      <c r="C1071" s="19" t="s">
        <v>2598</v>
      </c>
      <c r="D1071" s="19" t="s">
        <v>650</v>
      </c>
      <c r="E1071" s="21">
        <v>45195</v>
      </c>
      <c r="F1071" s="21">
        <v>45195.535613425927</v>
      </c>
      <c r="G1071" s="21">
        <v>45195</v>
      </c>
      <c r="H1071" s="21">
        <v>45203</v>
      </c>
      <c r="I1071" s="22"/>
      <c r="J1071" s="22"/>
      <c r="K1071" s="22">
        <v>0</v>
      </c>
      <c r="L1071" s="69" t="s">
        <v>4399</v>
      </c>
      <c r="M1071" s="21">
        <v>45304</v>
      </c>
      <c r="N1071" s="21">
        <v>45316</v>
      </c>
      <c r="O1071" s="19" t="s">
        <v>72</v>
      </c>
      <c r="P1071" s="19" t="s">
        <v>72</v>
      </c>
      <c r="Q1071" s="49" t="s">
        <v>55</v>
      </c>
      <c r="R1071" s="49">
        <v>293</v>
      </c>
      <c r="S1071" s="25" t="s">
        <v>145</v>
      </c>
      <c r="T1071" s="25" t="s">
        <v>145</v>
      </c>
      <c r="U1071" s="19" t="e">
        <v>#NAME?</v>
      </c>
      <c r="V1071" s="22"/>
      <c r="W1071" s="22" t="s">
        <v>4513</v>
      </c>
      <c r="X1071" s="23">
        <v>45195</v>
      </c>
      <c r="Y1071" s="23">
        <v>45202</v>
      </c>
      <c r="Z1071" s="23">
        <v>45195</v>
      </c>
      <c r="AA1071" s="23">
        <v>45195</v>
      </c>
      <c r="AB1071" s="22">
        <v>0</v>
      </c>
      <c r="AC1071" s="22">
        <v>0</v>
      </c>
      <c r="AD1071" s="50">
        <v>0</v>
      </c>
      <c r="AE1071" s="22">
        <v>0</v>
      </c>
      <c r="AF1071" s="19" t="s">
        <v>58</v>
      </c>
      <c r="AG1071" s="19" t="s">
        <v>58</v>
      </c>
      <c r="AH1071" s="50">
        <v>0</v>
      </c>
      <c r="AI1071" s="37">
        <v>-45195</v>
      </c>
      <c r="AJ1071" s="37">
        <v>8</v>
      </c>
      <c r="AK1071" s="37">
        <v>-45203</v>
      </c>
      <c r="AL1071" s="19" t="s">
        <v>15</v>
      </c>
      <c r="AM1071" s="22">
        <v>0</v>
      </c>
      <c r="AN1071" s="22" t="s">
        <v>4513</v>
      </c>
      <c r="AO1071" s="22"/>
      <c r="AP1071" s="19" t="s">
        <v>76</v>
      </c>
      <c r="AQ1071" s="19" t="s">
        <v>76</v>
      </c>
      <c r="AR1071" s="19" t="s">
        <v>60</v>
      </c>
      <c r="AS1071" s="19" t="s">
        <v>55</v>
      </c>
      <c r="AT1071" s="19" t="s">
        <v>4583</v>
      </c>
      <c r="AU1071" s="19" t="s">
        <v>62</v>
      </c>
      <c r="AV1071" s="19" t="s">
        <v>679</v>
      </c>
      <c r="AW1071" s="19" t="s">
        <v>680</v>
      </c>
      <c r="AX1071" s="19" t="s">
        <v>653</v>
      </c>
      <c r="AY1071" s="19" t="s">
        <v>55</v>
      </c>
      <c r="AZ1071" s="19" t="s">
        <v>3822</v>
      </c>
      <c r="BA1071" s="23">
        <v>45316</v>
      </c>
      <c r="BB1071" s="37">
        <v>1</v>
      </c>
      <c r="BC1071" s="37">
        <v>2024</v>
      </c>
      <c r="BD1071" s="19" t="s">
        <v>653</v>
      </c>
      <c r="BE1071" s="19" t="s">
        <v>679</v>
      </c>
      <c r="BF1071" s="19" t="s">
        <v>680</v>
      </c>
      <c r="BG1071" s="19" t="s">
        <v>55</v>
      </c>
      <c r="BH1071" s="19" t="s">
        <v>4513</v>
      </c>
      <c r="BI1071" s="22" t="s">
        <v>4513</v>
      </c>
      <c r="BJ1071" s="22" t="e">
        <v>#VALUE!</v>
      </c>
      <c r="BK1071" s="22" t="e">
        <v>#VALUE!</v>
      </c>
      <c r="BL1071" s="37" t="s">
        <v>4513</v>
      </c>
      <c r="BM1071" s="32" t="s">
        <v>4513</v>
      </c>
      <c r="BN1071" s="57" t="s">
        <v>4513</v>
      </c>
      <c r="BO1071" s="19" t="s">
        <v>3906</v>
      </c>
      <c r="BP1071" s="54" t="s">
        <v>3919</v>
      </c>
      <c r="BQ1071" s="19" t="s">
        <v>55</v>
      </c>
      <c r="BR1071" s="19" t="s">
        <v>3918</v>
      </c>
      <c r="BS1071" s="22"/>
      <c r="BT1071" s="22"/>
      <c r="BU1071" s="37">
        <v>127</v>
      </c>
      <c r="BV1071" s="19"/>
      <c r="BW1071" s="19" t="s">
        <v>3823</v>
      </c>
      <c r="BX1071" s="22"/>
      <c r="BY1071" s="95" t="str">
        <f>IFERROR(
IF(OR(AZ1071="anulado",AZ1071="stand by"),CONCATENATE(AZ1071,": ",AT1071),
IF(OR(YEAR(BA1071)=2022,YEAR(BA1071)=2023),CONCATENATE("Se activó en ",YEAR(BA1071)),
IF(AND(OR(AZ1071="En proceso",AZ1071="facturando"),AND(AV1071="-",BA1071="")),"Por revisar",
IF(BA1071="",IF(AV1071="NUEVAS",CONCATENATE("Estado: ",AZ1071,", ",AV1071),
IF(AX1071=Meses!$A$3,"Por revisar",
IF(AT1071="","Sin registro","En programación Frcst."))),"En programación")))),
"Error")</f>
        <v>En programación</v>
      </c>
      <c r="BZ1071" s="14" t="str">
        <f t="shared" si="48"/>
        <v/>
      </c>
      <c r="CA1071" s="95">
        <f>IF(BY1071="En programación Frcst.",VLOOKUP(AX1071,Meses!$A$1:$H$14,3+HLOOKUP(Cronograma!AV1071,Meses!$D$1:$G$2,2,FALSE),FALSE),
IF(BY1071="En programación",BA1071,""))</f>
        <v>45316</v>
      </c>
      <c r="CB1071" s="95" t="str">
        <f t="shared" si="49"/>
        <v>2024/1</v>
      </c>
      <c r="CC1071" s="91">
        <f>IFERROR(
(VLOOKUP(MONTH(CA1071),Meses!$B$3:$C$14,2,FALSE)-DAY(CA1071))/VLOOKUP(MONTH(CA1071),Meses!$B$3:$C$14,2,FALSE)*CD1071,
"")</f>
        <v>56.70967741935484</v>
      </c>
      <c r="CD1071" s="92">
        <f t="shared" si="50"/>
        <v>293</v>
      </c>
    </row>
    <row r="1072" spans="1:82" ht="109.8" thickBot="1" x14ac:dyDescent="0.6">
      <c r="A1072" s="25" t="s">
        <v>2485</v>
      </c>
      <c r="B1072" s="25" t="s">
        <v>2609</v>
      </c>
      <c r="C1072" s="25" t="s">
        <v>2610</v>
      </c>
      <c r="D1072" s="25" t="s">
        <v>650</v>
      </c>
      <c r="E1072" s="26">
        <v>45195</v>
      </c>
      <c r="F1072" s="26">
        <v>45195.535613425927</v>
      </c>
      <c r="G1072" s="26">
        <v>45195</v>
      </c>
      <c r="H1072" s="26">
        <v>45203</v>
      </c>
      <c r="I1072" s="22"/>
      <c r="J1072" s="22"/>
      <c r="K1072" s="22">
        <v>0</v>
      </c>
      <c r="L1072" s="69" t="s">
        <v>4399</v>
      </c>
      <c r="M1072" s="21">
        <v>45304</v>
      </c>
      <c r="N1072" s="21">
        <v>45316</v>
      </c>
      <c r="O1072" s="19" t="s">
        <v>72</v>
      </c>
      <c r="P1072" s="19" t="s">
        <v>72</v>
      </c>
      <c r="Q1072" s="49" t="s">
        <v>55</v>
      </c>
      <c r="R1072" s="49">
        <v>2242</v>
      </c>
      <c r="S1072" s="25" t="s">
        <v>145</v>
      </c>
      <c r="T1072" s="25" t="s">
        <v>145</v>
      </c>
      <c r="U1072" s="19" t="e">
        <v>#NAME?</v>
      </c>
      <c r="V1072" s="22"/>
      <c r="W1072" s="22" t="s">
        <v>4513</v>
      </c>
      <c r="X1072" s="23">
        <v>45195</v>
      </c>
      <c r="Y1072" s="23">
        <v>45202</v>
      </c>
      <c r="Z1072" s="23">
        <v>45195</v>
      </c>
      <c r="AA1072" s="23">
        <v>45195</v>
      </c>
      <c r="AB1072" s="22">
        <v>0</v>
      </c>
      <c r="AC1072" s="22">
        <v>0</v>
      </c>
      <c r="AD1072" s="50">
        <v>0</v>
      </c>
      <c r="AE1072" s="22">
        <v>0</v>
      </c>
      <c r="AF1072" s="19" t="s">
        <v>58</v>
      </c>
      <c r="AG1072" s="19" t="s">
        <v>58</v>
      </c>
      <c r="AH1072" s="50">
        <v>0</v>
      </c>
      <c r="AI1072" s="37">
        <v>-45195</v>
      </c>
      <c r="AJ1072" s="37">
        <v>8</v>
      </c>
      <c r="AK1072" s="37">
        <v>-45203</v>
      </c>
      <c r="AL1072" s="19" t="s">
        <v>15</v>
      </c>
      <c r="AM1072" s="22">
        <v>0</v>
      </c>
      <c r="AN1072" s="22" t="s">
        <v>4513</v>
      </c>
      <c r="AO1072" s="22"/>
      <c r="AP1072" s="19" t="s">
        <v>76</v>
      </c>
      <c r="AQ1072" s="19" t="s">
        <v>76</v>
      </c>
      <c r="AR1072" s="19" t="s">
        <v>60</v>
      </c>
      <c r="AS1072" s="19" t="s">
        <v>55</v>
      </c>
      <c r="AT1072" s="19" t="s">
        <v>4583</v>
      </c>
      <c r="AU1072" s="19" t="s">
        <v>62</v>
      </c>
      <c r="AV1072" s="19" t="s">
        <v>679</v>
      </c>
      <c r="AW1072" s="19" t="s">
        <v>680</v>
      </c>
      <c r="AX1072" s="19" t="s">
        <v>653</v>
      </c>
      <c r="AY1072" s="19" t="s">
        <v>55</v>
      </c>
      <c r="AZ1072" s="19" t="s">
        <v>3822</v>
      </c>
      <c r="BA1072" s="23">
        <v>45316</v>
      </c>
      <c r="BB1072" s="37">
        <v>1</v>
      </c>
      <c r="BC1072" s="37">
        <v>2024</v>
      </c>
      <c r="BD1072" s="19" t="s">
        <v>653</v>
      </c>
      <c r="BE1072" s="19" t="s">
        <v>679</v>
      </c>
      <c r="BF1072" s="19" t="s">
        <v>680</v>
      </c>
      <c r="BG1072" s="19" t="s">
        <v>55</v>
      </c>
      <c r="BH1072" s="19" t="s">
        <v>4513</v>
      </c>
      <c r="BI1072" s="22" t="s">
        <v>4513</v>
      </c>
      <c r="BJ1072" s="22" t="e">
        <v>#VALUE!</v>
      </c>
      <c r="BK1072" s="22" t="e">
        <v>#VALUE!</v>
      </c>
      <c r="BL1072" s="37" t="s">
        <v>4513</v>
      </c>
      <c r="BM1072" s="32" t="s">
        <v>4513</v>
      </c>
      <c r="BN1072" s="57" t="s">
        <v>4513</v>
      </c>
      <c r="BO1072" s="19" t="s">
        <v>3906</v>
      </c>
      <c r="BP1072" s="54" t="s">
        <v>3919</v>
      </c>
      <c r="BQ1072" s="19" t="s">
        <v>55</v>
      </c>
      <c r="BR1072" s="19" t="s">
        <v>3918</v>
      </c>
      <c r="BS1072" s="22"/>
      <c r="BT1072" s="22"/>
      <c r="BU1072" s="37">
        <v>127</v>
      </c>
      <c r="BV1072" s="19"/>
      <c r="BW1072" s="19" t="s">
        <v>3823</v>
      </c>
      <c r="BX1072" s="22"/>
      <c r="BY1072" s="95" t="str">
        <f>IFERROR(
IF(OR(AZ1072="anulado",AZ1072="stand by"),CONCATENATE(AZ1072,": ",AT1072),
IF(OR(YEAR(BA1072)=2022,YEAR(BA1072)=2023),CONCATENATE("Se activó en ",YEAR(BA1072)),
IF(AND(OR(AZ1072="En proceso",AZ1072="facturando"),AND(AV1072="-",BA1072="")),"Por revisar",
IF(BA1072="",IF(AV1072="NUEVAS",CONCATENATE("Estado: ",AZ1072,", ",AV1072),
IF(AX1072=Meses!$A$3,"Por revisar",
IF(AT1072="","Sin registro","En programación Frcst."))),"En programación")))),
"Error")</f>
        <v>En programación</v>
      </c>
      <c r="BZ1072" s="14" t="str">
        <f t="shared" si="48"/>
        <v/>
      </c>
      <c r="CA1072" s="95">
        <f>IF(BY1072="En programación Frcst.",VLOOKUP(AX1072,Meses!$A$1:$H$14,3+HLOOKUP(Cronograma!AV1072,Meses!$D$1:$G$2,2,FALSE),FALSE),
IF(BY1072="En programación",BA1072,""))</f>
        <v>45316</v>
      </c>
      <c r="CB1072" s="95" t="str">
        <f t="shared" si="49"/>
        <v>2024/1</v>
      </c>
      <c r="CC1072" s="91">
        <f>IFERROR(
(VLOOKUP(MONTH(CA1072),Meses!$B$3:$C$14,2,FALSE)-DAY(CA1072))/VLOOKUP(MONTH(CA1072),Meses!$B$3:$C$14,2,FALSE)*CD1072,
"")</f>
        <v>433.93548387096774</v>
      </c>
      <c r="CD1072" s="92">
        <f t="shared" si="50"/>
        <v>2242</v>
      </c>
    </row>
    <row r="1073" spans="1:82" ht="109.8" thickBot="1" x14ac:dyDescent="0.6">
      <c r="A1073" s="19" t="s">
        <v>2485</v>
      </c>
      <c r="B1073" s="19" t="s">
        <v>2611</v>
      </c>
      <c r="C1073" s="19" t="s">
        <v>2612</v>
      </c>
      <c r="D1073" s="19" t="s">
        <v>936</v>
      </c>
      <c r="E1073" s="21">
        <v>45195</v>
      </c>
      <c r="F1073" s="21">
        <v>45195.535613425927</v>
      </c>
      <c r="G1073" s="21">
        <v>45195</v>
      </c>
      <c r="H1073" s="21">
        <v>45203</v>
      </c>
      <c r="I1073" s="22"/>
      <c r="J1073" s="22"/>
      <c r="K1073" s="22">
        <v>0</v>
      </c>
      <c r="L1073" s="50"/>
      <c r="M1073" s="22"/>
      <c r="N1073" s="22"/>
      <c r="O1073" s="19" t="s">
        <v>72</v>
      </c>
      <c r="P1073" s="19" t="s">
        <v>72</v>
      </c>
      <c r="Q1073" s="49" t="s">
        <v>55</v>
      </c>
      <c r="R1073" s="49">
        <v>405</v>
      </c>
      <c r="S1073" s="25" t="s">
        <v>145</v>
      </c>
      <c r="T1073" s="25" t="s">
        <v>145</v>
      </c>
      <c r="U1073" s="19" t="e">
        <v>#NAME?</v>
      </c>
      <c r="V1073" s="22"/>
      <c r="W1073" s="22" t="s">
        <v>4513</v>
      </c>
      <c r="X1073" s="23">
        <v>45195</v>
      </c>
      <c r="Y1073" s="23">
        <v>45202</v>
      </c>
      <c r="Z1073" s="23">
        <v>45195</v>
      </c>
      <c r="AA1073" s="23">
        <v>45195</v>
      </c>
      <c r="AB1073" s="22">
        <v>0</v>
      </c>
      <c r="AC1073" s="22">
        <v>0</v>
      </c>
      <c r="AD1073" s="50">
        <v>0</v>
      </c>
      <c r="AE1073" s="22">
        <v>0</v>
      </c>
      <c r="AF1073" s="19" t="s">
        <v>58</v>
      </c>
      <c r="AG1073" s="19" t="s">
        <v>58</v>
      </c>
      <c r="AH1073" s="50">
        <v>0</v>
      </c>
      <c r="AI1073" s="37">
        <v>-45195</v>
      </c>
      <c r="AJ1073" s="37">
        <v>8</v>
      </c>
      <c r="AK1073" s="37">
        <v>-45203</v>
      </c>
      <c r="AL1073" s="19" t="s">
        <v>15</v>
      </c>
      <c r="AM1073" s="22">
        <v>0</v>
      </c>
      <c r="AN1073" s="22" t="s">
        <v>4513</v>
      </c>
      <c r="AO1073" s="22"/>
      <c r="AP1073" s="19" t="s">
        <v>76</v>
      </c>
      <c r="AQ1073" s="19" t="s">
        <v>76</v>
      </c>
      <c r="AR1073" s="19" t="s">
        <v>60</v>
      </c>
      <c r="AS1073" s="19" t="s">
        <v>55</v>
      </c>
      <c r="AT1073" s="19" t="s">
        <v>937</v>
      </c>
      <c r="AU1073" s="19" t="s">
        <v>62</v>
      </c>
      <c r="AV1073" s="19" t="s">
        <v>679</v>
      </c>
      <c r="AW1073" s="19" t="s">
        <v>3130</v>
      </c>
      <c r="AX1073" s="19" t="s">
        <v>1557</v>
      </c>
      <c r="AY1073" s="19" t="s">
        <v>55</v>
      </c>
      <c r="AZ1073" s="19" t="s">
        <v>3830</v>
      </c>
      <c r="BA1073" s="22">
        <v>0</v>
      </c>
      <c r="BB1073" s="22"/>
      <c r="BC1073" s="22"/>
      <c r="BD1073" s="19" t="s">
        <v>2205</v>
      </c>
      <c r="BE1073" s="19" t="s">
        <v>660</v>
      </c>
      <c r="BF1073" s="19" t="s">
        <v>2204</v>
      </c>
      <c r="BG1073" s="19" t="s">
        <v>55</v>
      </c>
      <c r="BH1073" s="19" t="s">
        <v>4513</v>
      </c>
      <c r="BI1073" s="22" t="s">
        <v>4513</v>
      </c>
      <c r="BJ1073" s="22"/>
      <c r="BK1073" s="22"/>
      <c r="BL1073" s="37" t="s">
        <v>4513</v>
      </c>
      <c r="BM1073" s="32" t="s">
        <v>4513</v>
      </c>
      <c r="BN1073" s="57" t="s">
        <v>4513</v>
      </c>
      <c r="BO1073" s="19" t="s">
        <v>3906</v>
      </c>
      <c r="BP1073" s="54" t="s">
        <v>3919</v>
      </c>
      <c r="BQ1073" s="19" t="s">
        <v>55</v>
      </c>
      <c r="BR1073" s="19" t="s">
        <v>3918</v>
      </c>
      <c r="BS1073" s="22"/>
      <c r="BT1073" s="22"/>
      <c r="BU1073" s="37">
        <v>127</v>
      </c>
      <c r="BV1073" s="19" t="s">
        <v>4694</v>
      </c>
      <c r="BW1073" s="19" t="s">
        <v>3839</v>
      </c>
      <c r="BX1073" s="22"/>
      <c r="BY1073" s="95" t="str">
        <f>IFERROR(
IF(OR(AZ1073="anulado",AZ1073="stand by"),CONCATENATE(AZ1073,": ",AT1073),
IF(OR(YEAR(BA1073)=2022,YEAR(BA1073)=2023),CONCATENATE("Se activó en ",YEAR(BA1073)),
IF(AND(OR(AZ1073="En proceso",AZ1073="facturando"),AND(AV1073="-",BA1073="")),"Por revisar",
IF(BA1073="",IF(AV1073="NUEVAS",CONCATENATE("Estado: ",AZ1073,", ",AV1073),
IF(AX1073=Meses!$A$3,"Por revisar",
IF(AT1073="","Sin registro","En programación Frcst."))),"En programación")))),
"Error")</f>
        <v>En programación</v>
      </c>
      <c r="BZ1073" s="14" t="str">
        <f t="shared" si="48"/>
        <v/>
      </c>
      <c r="CA1073" s="95">
        <f>IF(BY1073="En programación Frcst.",VLOOKUP(AX1073,Meses!$A$1:$H$14,3+HLOOKUP(Cronograma!AV1073,Meses!$D$1:$G$2,2,FALSE),FALSE),
IF(BY1073="En programación",BA1073,""))</f>
        <v>0</v>
      </c>
      <c r="CB1073" s="95" t="str">
        <f t="shared" si="49"/>
        <v>1900/1</v>
      </c>
      <c r="CC1073" s="91">
        <f>IFERROR(
(VLOOKUP(MONTH(CA1073),Meses!$B$3:$C$14,2,FALSE)-DAY(CA1073))/VLOOKUP(MONTH(CA1073),Meses!$B$3:$C$14,2,FALSE)*CD1073,
"")</f>
        <v>405</v>
      </c>
      <c r="CD1073" s="92">
        <f t="shared" si="50"/>
        <v>405</v>
      </c>
    </row>
    <row r="1074" spans="1:82" ht="109.8" thickBot="1" x14ac:dyDescent="0.6">
      <c r="A1074" s="25" t="s">
        <v>2485</v>
      </c>
      <c r="B1074" s="25" t="s">
        <v>2613</v>
      </c>
      <c r="C1074" s="25" t="s">
        <v>2614</v>
      </c>
      <c r="D1074" s="25" t="s">
        <v>936</v>
      </c>
      <c r="E1074" s="26">
        <v>45195</v>
      </c>
      <c r="F1074" s="26">
        <v>45195.535613425927</v>
      </c>
      <c r="G1074" s="26">
        <v>45195</v>
      </c>
      <c r="H1074" s="26">
        <v>45203</v>
      </c>
      <c r="I1074" s="22"/>
      <c r="J1074" s="22"/>
      <c r="K1074" s="22">
        <v>0</v>
      </c>
      <c r="L1074" s="50"/>
      <c r="M1074" s="22"/>
      <c r="N1074" s="22"/>
      <c r="O1074" s="19" t="s">
        <v>72</v>
      </c>
      <c r="P1074" s="19" t="s">
        <v>72</v>
      </c>
      <c r="Q1074" s="49" t="s">
        <v>55</v>
      </c>
      <c r="R1074" s="49">
        <v>504</v>
      </c>
      <c r="S1074" s="25" t="s">
        <v>145</v>
      </c>
      <c r="T1074" s="25" t="s">
        <v>145</v>
      </c>
      <c r="U1074" s="19" t="e">
        <v>#NAME?</v>
      </c>
      <c r="V1074" s="22"/>
      <c r="W1074" s="22" t="s">
        <v>4513</v>
      </c>
      <c r="X1074" s="23">
        <v>45195</v>
      </c>
      <c r="Y1074" s="23">
        <v>45202</v>
      </c>
      <c r="Z1074" s="23">
        <v>45195</v>
      </c>
      <c r="AA1074" s="23">
        <v>45195</v>
      </c>
      <c r="AB1074" s="22">
        <v>0</v>
      </c>
      <c r="AC1074" s="22">
        <v>0</v>
      </c>
      <c r="AD1074" s="50">
        <v>0</v>
      </c>
      <c r="AE1074" s="22">
        <v>0</v>
      </c>
      <c r="AF1074" s="19" t="s">
        <v>58</v>
      </c>
      <c r="AG1074" s="19" t="s">
        <v>58</v>
      </c>
      <c r="AH1074" s="50">
        <v>0</v>
      </c>
      <c r="AI1074" s="37">
        <v>-45195</v>
      </c>
      <c r="AJ1074" s="37">
        <v>8</v>
      </c>
      <c r="AK1074" s="37">
        <v>-45203</v>
      </c>
      <c r="AL1074" s="19" t="s">
        <v>15</v>
      </c>
      <c r="AM1074" s="22">
        <v>0</v>
      </c>
      <c r="AN1074" s="22" t="s">
        <v>4513</v>
      </c>
      <c r="AO1074" s="22"/>
      <c r="AP1074" s="19" t="s">
        <v>76</v>
      </c>
      <c r="AQ1074" s="19" t="s">
        <v>76</v>
      </c>
      <c r="AR1074" s="19" t="s">
        <v>60</v>
      </c>
      <c r="AS1074" s="19" t="s">
        <v>55</v>
      </c>
      <c r="AT1074" s="19" t="s">
        <v>937</v>
      </c>
      <c r="AU1074" s="19" t="s">
        <v>62</v>
      </c>
      <c r="AV1074" s="19" t="s">
        <v>679</v>
      </c>
      <c r="AW1074" s="19" t="s">
        <v>3130</v>
      </c>
      <c r="AX1074" s="19" t="s">
        <v>1557</v>
      </c>
      <c r="AY1074" s="19" t="s">
        <v>55</v>
      </c>
      <c r="AZ1074" s="19" t="s">
        <v>3830</v>
      </c>
      <c r="BA1074" s="22">
        <v>0</v>
      </c>
      <c r="BB1074" s="22"/>
      <c r="BC1074" s="22"/>
      <c r="BD1074" s="19" t="s">
        <v>2205</v>
      </c>
      <c r="BE1074" s="19" t="s">
        <v>660</v>
      </c>
      <c r="BF1074" s="19" t="s">
        <v>2204</v>
      </c>
      <c r="BG1074" s="19" t="s">
        <v>55</v>
      </c>
      <c r="BH1074" s="19" t="s">
        <v>4513</v>
      </c>
      <c r="BI1074" s="22" t="s">
        <v>4513</v>
      </c>
      <c r="BJ1074" s="22"/>
      <c r="BK1074" s="22"/>
      <c r="BL1074" s="37" t="s">
        <v>4513</v>
      </c>
      <c r="BM1074" s="32" t="s">
        <v>4513</v>
      </c>
      <c r="BN1074" s="57" t="s">
        <v>4513</v>
      </c>
      <c r="BO1074" s="19" t="s">
        <v>3906</v>
      </c>
      <c r="BP1074" s="54" t="s">
        <v>3919</v>
      </c>
      <c r="BQ1074" s="19" t="s">
        <v>55</v>
      </c>
      <c r="BR1074" s="19" t="s">
        <v>3918</v>
      </c>
      <c r="BS1074" s="22"/>
      <c r="BT1074" s="22"/>
      <c r="BU1074" s="37">
        <v>127</v>
      </c>
      <c r="BV1074" s="19" t="s">
        <v>4694</v>
      </c>
      <c r="BW1074" s="19" t="s">
        <v>3839</v>
      </c>
      <c r="BX1074" s="22"/>
      <c r="BY1074" s="95" t="str">
        <f>IFERROR(
IF(OR(AZ1074="anulado",AZ1074="stand by"),CONCATENATE(AZ1074,": ",AT1074),
IF(OR(YEAR(BA1074)=2022,YEAR(BA1074)=2023),CONCATENATE("Se activó en ",YEAR(BA1074)),
IF(AND(OR(AZ1074="En proceso",AZ1074="facturando"),AND(AV1074="-",BA1074="")),"Por revisar",
IF(BA1074="",IF(AV1074="NUEVAS",CONCATENATE("Estado: ",AZ1074,", ",AV1074),
IF(AX1074=Meses!$A$3,"Por revisar",
IF(AT1074="","Sin registro","En programación Frcst."))),"En programación")))),
"Error")</f>
        <v>En programación</v>
      </c>
      <c r="BZ1074" s="14" t="str">
        <f t="shared" si="48"/>
        <v/>
      </c>
      <c r="CA1074" s="95">
        <f>IF(BY1074="En programación Frcst.",VLOOKUP(AX1074,Meses!$A$1:$H$14,3+HLOOKUP(Cronograma!AV1074,Meses!$D$1:$G$2,2,FALSE),FALSE),
IF(BY1074="En programación",BA1074,""))</f>
        <v>0</v>
      </c>
      <c r="CB1074" s="95" t="str">
        <f t="shared" si="49"/>
        <v>1900/1</v>
      </c>
      <c r="CC1074" s="91">
        <f>IFERROR(
(VLOOKUP(MONTH(CA1074),Meses!$B$3:$C$14,2,FALSE)-DAY(CA1074))/VLOOKUP(MONTH(CA1074),Meses!$B$3:$C$14,2,FALSE)*CD1074,
"")</f>
        <v>504</v>
      </c>
      <c r="CD1074" s="92">
        <f t="shared" si="50"/>
        <v>504</v>
      </c>
    </row>
    <row r="1075" spans="1:82" ht="125.4" thickBot="1" x14ac:dyDescent="0.6">
      <c r="A1075" s="19" t="s">
        <v>2485</v>
      </c>
      <c r="B1075" s="19" t="s">
        <v>2615</v>
      </c>
      <c r="C1075" s="19" t="s">
        <v>2616</v>
      </c>
      <c r="D1075" s="19" t="s">
        <v>650</v>
      </c>
      <c r="E1075" s="21">
        <v>45195</v>
      </c>
      <c r="F1075" s="21">
        <v>45195.535613425927</v>
      </c>
      <c r="G1075" s="21">
        <v>45195</v>
      </c>
      <c r="H1075" s="21">
        <v>45203</v>
      </c>
      <c r="I1075" s="22"/>
      <c r="J1075" s="22"/>
      <c r="K1075" s="22">
        <v>0</v>
      </c>
      <c r="L1075" s="69" t="s">
        <v>4399</v>
      </c>
      <c r="M1075" s="21">
        <v>45304</v>
      </c>
      <c r="N1075" s="21">
        <v>45316</v>
      </c>
      <c r="O1075" s="19" t="s">
        <v>72</v>
      </c>
      <c r="P1075" s="19" t="s">
        <v>72</v>
      </c>
      <c r="Q1075" s="49" t="s">
        <v>55</v>
      </c>
      <c r="R1075" s="49">
        <v>1135</v>
      </c>
      <c r="S1075" s="25" t="s">
        <v>145</v>
      </c>
      <c r="T1075" s="25" t="s">
        <v>145</v>
      </c>
      <c r="U1075" s="19" t="e">
        <v>#NAME?</v>
      </c>
      <c r="V1075" s="22"/>
      <c r="W1075" s="22" t="s">
        <v>4513</v>
      </c>
      <c r="X1075" s="23">
        <v>45195</v>
      </c>
      <c r="Y1075" s="23">
        <v>45202</v>
      </c>
      <c r="Z1075" s="23">
        <v>45195</v>
      </c>
      <c r="AA1075" s="23">
        <v>45195</v>
      </c>
      <c r="AB1075" s="22">
        <v>0</v>
      </c>
      <c r="AC1075" s="22">
        <v>0</v>
      </c>
      <c r="AD1075" s="50">
        <v>0</v>
      </c>
      <c r="AE1075" s="22">
        <v>0</v>
      </c>
      <c r="AF1075" s="19" t="s">
        <v>58</v>
      </c>
      <c r="AG1075" s="19" t="s">
        <v>58</v>
      </c>
      <c r="AH1075" s="50">
        <v>0</v>
      </c>
      <c r="AI1075" s="37">
        <v>-45195</v>
      </c>
      <c r="AJ1075" s="37">
        <v>8</v>
      </c>
      <c r="AK1075" s="37">
        <v>-45203</v>
      </c>
      <c r="AL1075" s="19" t="s">
        <v>15</v>
      </c>
      <c r="AM1075" s="22">
        <v>0</v>
      </c>
      <c r="AN1075" s="22" t="s">
        <v>4513</v>
      </c>
      <c r="AO1075" s="22"/>
      <c r="AP1075" s="19" t="s">
        <v>76</v>
      </c>
      <c r="AQ1075" s="19" t="s">
        <v>76</v>
      </c>
      <c r="AR1075" s="19" t="s">
        <v>60</v>
      </c>
      <c r="AS1075" s="19" t="s">
        <v>55</v>
      </c>
      <c r="AT1075" s="19" t="s">
        <v>4583</v>
      </c>
      <c r="AU1075" s="19" t="s">
        <v>62</v>
      </c>
      <c r="AV1075" s="19" t="s">
        <v>679</v>
      </c>
      <c r="AW1075" s="19" t="s">
        <v>680</v>
      </c>
      <c r="AX1075" s="19" t="s">
        <v>653</v>
      </c>
      <c r="AY1075" s="19" t="s">
        <v>55</v>
      </c>
      <c r="AZ1075" s="19" t="s">
        <v>3822</v>
      </c>
      <c r="BA1075" s="23">
        <v>45316</v>
      </c>
      <c r="BB1075" s="37">
        <v>1</v>
      </c>
      <c r="BC1075" s="37">
        <v>2024</v>
      </c>
      <c r="BD1075" s="19" t="s">
        <v>653</v>
      </c>
      <c r="BE1075" s="19" t="s">
        <v>679</v>
      </c>
      <c r="BF1075" s="19" t="s">
        <v>680</v>
      </c>
      <c r="BG1075" s="19" t="s">
        <v>55</v>
      </c>
      <c r="BH1075" s="19" t="s">
        <v>4513</v>
      </c>
      <c r="BI1075" s="22" t="s">
        <v>4513</v>
      </c>
      <c r="BJ1075" s="22" t="e">
        <v>#VALUE!</v>
      </c>
      <c r="BK1075" s="22" t="e">
        <v>#VALUE!</v>
      </c>
      <c r="BL1075" s="37" t="s">
        <v>4513</v>
      </c>
      <c r="BM1075" s="32" t="s">
        <v>4513</v>
      </c>
      <c r="BN1075" s="57" t="s">
        <v>4513</v>
      </c>
      <c r="BO1075" s="19" t="s">
        <v>3906</v>
      </c>
      <c r="BP1075" s="54" t="s">
        <v>3919</v>
      </c>
      <c r="BQ1075" s="19" t="s">
        <v>55</v>
      </c>
      <c r="BR1075" s="19" t="s">
        <v>3918</v>
      </c>
      <c r="BS1075" s="22"/>
      <c r="BT1075" s="22"/>
      <c r="BU1075" s="37">
        <v>127</v>
      </c>
      <c r="BV1075" s="19"/>
      <c r="BW1075" s="19" t="s">
        <v>3823</v>
      </c>
      <c r="BX1075" s="22"/>
      <c r="BY1075" s="95" t="str">
        <f>IFERROR(
IF(OR(AZ1075="anulado",AZ1075="stand by"),CONCATENATE(AZ1075,": ",AT1075),
IF(OR(YEAR(BA1075)=2022,YEAR(BA1075)=2023),CONCATENATE("Se activó en ",YEAR(BA1075)),
IF(AND(OR(AZ1075="En proceso",AZ1075="facturando"),AND(AV1075="-",BA1075="")),"Por revisar",
IF(BA1075="",IF(AV1075="NUEVAS",CONCATENATE("Estado: ",AZ1075,", ",AV1075),
IF(AX1075=Meses!$A$3,"Por revisar",
IF(AT1075="","Sin registro","En programación Frcst."))),"En programación")))),
"Error")</f>
        <v>En programación</v>
      </c>
      <c r="BZ1075" s="14" t="str">
        <f t="shared" si="48"/>
        <v/>
      </c>
      <c r="CA1075" s="95">
        <f>IF(BY1075="En programación Frcst.",VLOOKUP(AX1075,Meses!$A$1:$H$14,3+HLOOKUP(Cronograma!AV1075,Meses!$D$1:$G$2,2,FALSE),FALSE),
IF(BY1075="En programación",BA1075,""))</f>
        <v>45316</v>
      </c>
      <c r="CB1075" s="95" t="str">
        <f t="shared" si="49"/>
        <v>2024/1</v>
      </c>
      <c r="CC1075" s="91">
        <f>IFERROR(
(VLOOKUP(MONTH(CA1075),Meses!$B$3:$C$14,2,FALSE)-DAY(CA1075))/VLOOKUP(MONTH(CA1075),Meses!$B$3:$C$14,2,FALSE)*CD1075,
"")</f>
        <v>219.67741935483869</v>
      </c>
      <c r="CD1075" s="92">
        <f t="shared" si="50"/>
        <v>1135</v>
      </c>
    </row>
    <row r="1076" spans="1:82" ht="125.4" thickBot="1" x14ac:dyDescent="0.6">
      <c r="A1076" s="25" t="s">
        <v>2485</v>
      </c>
      <c r="B1076" s="25" t="s">
        <v>2617</v>
      </c>
      <c r="C1076" s="25" t="s">
        <v>2618</v>
      </c>
      <c r="D1076" s="25" t="s">
        <v>650</v>
      </c>
      <c r="E1076" s="26">
        <v>45195</v>
      </c>
      <c r="F1076" s="26">
        <v>45195.535613425927</v>
      </c>
      <c r="G1076" s="26">
        <v>45195</v>
      </c>
      <c r="H1076" s="26">
        <v>45203</v>
      </c>
      <c r="I1076" s="22"/>
      <c r="J1076" s="22"/>
      <c r="K1076" s="22">
        <v>0</v>
      </c>
      <c r="L1076" s="69" t="s">
        <v>4399</v>
      </c>
      <c r="M1076" s="21">
        <v>45304</v>
      </c>
      <c r="N1076" s="21">
        <v>45316</v>
      </c>
      <c r="O1076" s="19" t="s">
        <v>72</v>
      </c>
      <c r="P1076" s="19" t="s">
        <v>72</v>
      </c>
      <c r="Q1076" s="49" t="s">
        <v>55</v>
      </c>
      <c r="R1076" s="49">
        <v>0</v>
      </c>
      <c r="S1076" s="25" t="s">
        <v>145</v>
      </c>
      <c r="T1076" s="25" t="s">
        <v>145</v>
      </c>
      <c r="U1076" s="19" t="e">
        <v>#NAME?</v>
      </c>
      <c r="V1076" s="22"/>
      <c r="W1076" s="22" t="s">
        <v>4513</v>
      </c>
      <c r="X1076" s="23">
        <v>45195</v>
      </c>
      <c r="Y1076" s="23">
        <v>45202</v>
      </c>
      <c r="Z1076" s="23">
        <v>45195</v>
      </c>
      <c r="AA1076" s="23">
        <v>45195</v>
      </c>
      <c r="AB1076" s="22">
        <v>0</v>
      </c>
      <c r="AC1076" s="22">
        <v>0</v>
      </c>
      <c r="AD1076" s="50">
        <v>0</v>
      </c>
      <c r="AE1076" s="22">
        <v>0</v>
      </c>
      <c r="AF1076" s="19" t="s">
        <v>58</v>
      </c>
      <c r="AG1076" s="19" t="s">
        <v>58</v>
      </c>
      <c r="AH1076" s="50">
        <v>0</v>
      </c>
      <c r="AI1076" s="37">
        <v>-45195</v>
      </c>
      <c r="AJ1076" s="37">
        <v>8</v>
      </c>
      <c r="AK1076" s="37">
        <v>-45203</v>
      </c>
      <c r="AL1076" s="19" t="s">
        <v>15</v>
      </c>
      <c r="AM1076" s="22">
        <v>0</v>
      </c>
      <c r="AN1076" s="22" t="s">
        <v>4513</v>
      </c>
      <c r="AO1076" s="22"/>
      <c r="AP1076" s="19" t="s">
        <v>76</v>
      </c>
      <c r="AQ1076" s="19" t="s">
        <v>76</v>
      </c>
      <c r="AR1076" s="19" t="s">
        <v>60</v>
      </c>
      <c r="AS1076" s="19" t="s">
        <v>55</v>
      </c>
      <c r="AT1076" s="19" t="s">
        <v>4583</v>
      </c>
      <c r="AU1076" s="19" t="s">
        <v>62</v>
      </c>
      <c r="AV1076" s="19" t="s">
        <v>679</v>
      </c>
      <c r="AW1076" s="19" t="s">
        <v>680</v>
      </c>
      <c r="AX1076" s="19" t="s">
        <v>653</v>
      </c>
      <c r="AY1076" s="19" t="s">
        <v>55</v>
      </c>
      <c r="AZ1076" s="19" t="s">
        <v>3822</v>
      </c>
      <c r="BA1076" s="23">
        <v>45316</v>
      </c>
      <c r="BB1076" s="37">
        <v>1</v>
      </c>
      <c r="BC1076" s="37">
        <v>2024</v>
      </c>
      <c r="BD1076" s="19" t="s">
        <v>653</v>
      </c>
      <c r="BE1076" s="19" t="s">
        <v>679</v>
      </c>
      <c r="BF1076" s="19" t="s">
        <v>680</v>
      </c>
      <c r="BG1076" s="19" t="s">
        <v>55</v>
      </c>
      <c r="BH1076" s="19" t="s">
        <v>4513</v>
      </c>
      <c r="BI1076" s="22" t="s">
        <v>4513</v>
      </c>
      <c r="BJ1076" s="22" t="e">
        <v>#VALUE!</v>
      </c>
      <c r="BK1076" s="22" t="e">
        <v>#VALUE!</v>
      </c>
      <c r="BL1076" s="37" t="s">
        <v>4513</v>
      </c>
      <c r="BM1076" s="32" t="s">
        <v>4513</v>
      </c>
      <c r="BN1076" s="57" t="s">
        <v>4513</v>
      </c>
      <c r="BO1076" s="19" t="s">
        <v>3906</v>
      </c>
      <c r="BP1076" s="54" t="s">
        <v>3919</v>
      </c>
      <c r="BQ1076" s="19" t="s">
        <v>55</v>
      </c>
      <c r="BR1076" s="19" t="s">
        <v>3918</v>
      </c>
      <c r="BS1076" s="22"/>
      <c r="BT1076" s="22"/>
      <c r="BU1076" s="37">
        <v>127</v>
      </c>
      <c r="BV1076" s="19"/>
      <c r="BW1076" s="19" t="s">
        <v>3823</v>
      </c>
      <c r="BX1076" s="22"/>
      <c r="BY1076" s="95" t="str">
        <f>IFERROR(
IF(OR(AZ1076="anulado",AZ1076="stand by"),CONCATENATE(AZ1076,": ",AT1076),
IF(OR(YEAR(BA1076)=2022,YEAR(BA1076)=2023),CONCATENATE("Se activó en ",YEAR(BA1076)),
IF(AND(OR(AZ1076="En proceso",AZ1076="facturando"),AND(AV1076="-",BA1076="")),"Por revisar",
IF(BA1076="",IF(AV1076="NUEVAS",CONCATENATE("Estado: ",AZ1076,", ",AV1076),
IF(AX1076=Meses!$A$3,"Por revisar",
IF(AT1076="","Sin registro","En programación Frcst."))),"En programación")))),
"Error")</f>
        <v>En programación</v>
      </c>
      <c r="BZ1076" s="14" t="str">
        <f t="shared" si="48"/>
        <v/>
      </c>
      <c r="CA1076" s="95">
        <f>IF(BY1076="En programación Frcst.",VLOOKUP(AX1076,Meses!$A$1:$H$14,3+HLOOKUP(Cronograma!AV1076,Meses!$D$1:$G$2,2,FALSE),FALSE),
IF(BY1076="En programación",BA1076,""))</f>
        <v>45316</v>
      </c>
      <c r="CB1076" s="95" t="str">
        <f t="shared" si="49"/>
        <v>2024/1</v>
      </c>
      <c r="CC1076" s="91">
        <f>IFERROR(
(VLOOKUP(MONTH(CA1076),Meses!$B$3:$C$14,2,FALSE)-DAY(CA1076))/VLOOKUP(MONTH(CA1076),Meses!$B$3:$C$14,2,FALSE)*CD1076,
"")</f>
        <v>0</v>
      </c>
      <c r="CD1076" s="92">
        <f t="shared" si="50"/>
        <v>0</v>
      </c>
    </row>
    <row r="1077" spans="1:82" ht="109.8" thickBot="1" x14ac:dyDescent="0.6">
      <c r="A1077" s="19" t="s">
        <v>2485</v>
      </c>
      <c r="B1077" s="19" t="s">
        <v>2619</v>
      </c>
      <c r="C1077" s="19" t="s">
        <v>2620</v>
      </c>
      <c r="D1077" s="19" t="s">
        <v>650</v>
      </c>
      <c r="E1077" s="21">
        <v>45195</v>
      </c>
      <c r="F1077" s="21">
        <v>45195.535613425927</v>
      </c>
      <c r="G1077" s="21">
        <v>45195</v>
      </c>
      <c r="H1077" s="21">
        <v>45203</v>
      </c>
      <c r="I1077" s="22"/>
      <c r="J1077" s="22"/>
      <c r="K1077" s="22">
        <v>0</v>
      </c>
      <c r="L1077" s="69" t="s">
        <v>4399</v>
      </c>
      <c r="M1077" s="21">
        <v>45304</v>
      </c>
      <c r="N1077" s="21">
        <v>45316</v>
      </c>
      <c r="O1077" s="19" t="s">
        <v>72</v>
      </c>
      <c r="P1077" s="19" t="s">
        <v>72</v>
      </c>
      <c r="Q1077" s="49" t="s">
        <v>55</v>
      </c>
      <c r="R1077" s="49">
        <v>0</v>
      </c>
      <c r="S1077" s="25" t="s">
        <v>145</v>
      </c>
      <c r="T1077" s="25" t="s">
        <v>145</v>
      </c>
      <c r="U1077" s="19" t="e">
        <v>#NAME?</v>
      </c>
      <c r="V1077" s="22"/>
      <c r="W1077" s="22" t="s">
        <v>4513</v>
      </c>
      <c r="X1077" s="23">
        <v>45195</v>
      </c>
      <c r="Y1077" s="23">
        <v>45202</v>
      </c>
      <c r="Z1077" s="23">
        <v>45195</v>
      </c>
      <c r="AA1077" s="23">
        <v>45195</v>
      </c>
      <c r="AB1077" s="22">
        <v>0</v>
      </c>
      <c r="AC1077" s="22">
        <v>0</v>
      </c>
      <c r="AD1077" s="50">
        <v>0</v>
      </c>
      <c r="AE1077" s="22">
        <v>0</v>
      </c>
      <c r="AF1077" s="19" t="s">
        <v>58</v>
      </c>
      <c r="AG1077" s="19" t="s">
        <v>58</v>
      </c>
      <c r="AH1077" s="50">
        <v>0</v>
      </c>
      <c r="AI1077" s="37">
        <v>-45195</v>
      </c>
      <c r="AJ1077" s="37">
        <v>8</v>
      </c>
      <c r="AK1077" s="37">
        <v>-45203</v>
      </c>
      <c r="AL1077" s="19" t="s">
        <v>15</v>
      </c>
      <c r="AM1077" s="22">
        <v>0</v>
      </c>
      <c r="AN1077" s="22" t="s">
        <v>4513</v>
      </c>
      <c r="AO1077" s="22"/>
      <c r="AP1077" s="19" t="s">
        <v>76</v>
      </c>
      <c r="AQ1077" s="19" t="s">
        <v>76</v>
      </c>
      <c r="AR1077" s="19" t="s">
        <v>60</v>
      </c>
      <c r="AS1077" s="19" t="s">
        <v>55</v>
      </c>
      <c r="AT1077" s="19" t="s">
        <v>4583</v>
      </c>
      <c r="AU1077" s="19" t="s">
        <v>62</v>
      </c>
      <c r="AV1077" s="19" t="s">
        <v>679</v>
      </c>
      <c r="AW1077" s="19" t="s">
        <v>680</v>
      </c>
      <c r="AX1077" s="19" t="s">
        <v>653</v>
      </c>
      <c r="AY1077" s="19" t="s">
        <v>55</v>
      </c>
      <c r="AZ1077" s="19" t="s">
        <v>3822</v>
      </c>
      <c r="BA1077" s="23">
        <v>45316</v>
      </c>
      <c r="BB1077" s="37">
        <v>1</v>
      </c>
      <c r="BC1077" s="37">
        <v>2024</v>
      </c>
      <c r="BD1077" s="19" t="s">
        <v>653</v>
      </c>
      <c r="BE1077" s="19" t="s">
        <v>679</v>
      </c>
      <c r="BF1077" s="19" t="s">
        <v>680</v>
      </c>
      <c r="BG1077" s="19" t="s">
        <v>55</v>
      </c>
      <c r="BH1077" s="19" t="s">
        <v>4513</v>
      </c>
      <c r="BI1077" s="22" t="s">
        <v>4513</v>
      </c>
      <c r="BJ1077" s="22" t="e">
        <v>#VALUE!</v>
      </c>
      <c r="BK1077" s="22" t="e">
        <v>#VALUE!</v>
      </c>
      <c r="BL1077" s="37" t="s">
        <v>4513</v>
      </c>
      <c r="BM1077" s="32" t="s">
        <v>4513</v>
      </c>
      <c r="BN1077" s="57" t="s">
        <v>4513</v>
      </c>
      <c r="BO1077" s="19" t="s">
        <v>3906</v>
      </c>
      <c r="BP1077" s="54" t="s">
        <v>3919</v>
      </c>
      <c r="BQ1077" s="19" t="s">
        <v>55</v>
      </c>
      <c r="BR1077" s="19" t="s">
        <v>3918</v>
      </c>
      <c r="BS1077" s="22"/>
      <c r="BT1077" s="22"/>
      <c r="BU1077" s="37">
        <v>127</v>
      </c>
      <c r="BV1077" s="19"/>
      <c r="BW1077" s="19" t="s">
        <v>3823</v>
      </c>
      <c r="BX1077" s="22"/>
      <c r="BY1077" s="95" t="str">
        <f>IFERROR(
IF(OR(AZ1077="anulado",AZ1077="stand by"),CONCATENATE(AZ1077,": ",AT1077),
IF(OR(YEAR(BA1077)=2022,YEAR(BA1077)=2023),CONCATENATE("Se activó en ",YEAR(BA1077)),
IF(AND(OR(AZ1077="En proceso",AZ1077="facturando"),AND(AV1077="-",BA1077="")),"Por revisar",
IF(BA1077="",IF(AV1077="NUEVAS",CONCATENATE("Estado: ",AZ1077,", ",AV1077),
IF(AX1077=Meses!$A$3,"Por revisar",
IF(AT1077="","Sin registro","En programación Frcst."))),"En programación")))),
"Error")</f>
        <v>En programación</v>
      </c>
      <c r="BZ1077" s="14" t="str">
        <f t="shared" si="48"/>
        <v/>
      </c>
      <c r="CA1077" s="95">
        <f>IF(BY1077="En programación Frcst.",VLOOKUP(AX1077,Meses!$A$1:$H$14,3+HLOOKUP(Cronograma!AV1077,Meses!$D$1:$G$2,2,FALSE),FALSE),
IF(BY1077="En programación",BA1077,""))</f>
        <v>45316</v>
      </c>
      <c r="CB1077" s="95" t="str">
        <f t="shared" si="49"/>
        <v>2024/1</v>
      </c>
      <c r="CC1077" s="91">
        <f>IFERROR(
(VLOOKUP(MONTH(CA1077),Meses!$B$3:$C$14,2,FALSE)-DAY(CA1077))/VLOOKUP(MONTH(CA1077),Meses!$B$3:$C$14,2,FALSE)*CD1077,
"")</f>
        <v>0</v>
      </c>
      <c r="CD1077" s="92">
        <f t="shared" si="50"/>
        <v>0</v>
      </c>
    </row>
    <row r="1078" spans="1:82" ht="125.4" thickBot="1" x14ac:dyDescent="0.6">
      <c r="A1078" s="25" t="s">
        <v>2485</v>
      </c>
      <c r="B1078" s="25" t="s">
        <v>2621</v>
      </c>
      <c r="C1078" s="25" t="s">
        <v>2618</v>
      </c>
      <c r="D1078" s="25" t="s">
        <v>650</v>
      </c>
      <c r="E1078" s="26">
        <v>45195</v>
      </c>
      <c r="F1078" s="26">
        <v>45195.535613425927</v>
      </c>
      <c r="G1078" s="26">
        <v>45195</v>
      </c>
      <c r="H1078" s="26">
        <v>45203</v>
      </c>
      <c r="I1078" s="22"/>
      <c r="J1078" s="22"/>
      <c r="K1078" s="22">
        <v>0</v>
      </c>
      <c r="L1078" s="69" t="s">
        <v>4399</v>
      </c>
      <c r="M1078" s="21">
        <v>45304</v>
      </c>
      <c r="N1078" s="21">
        <v>45316</v>
      </c>
      <c r="O1078" s="19" t="s">
        <v>72</v>
      </c>
      <c r="P1078" s="19" t="s">
        <v>72</v>
      </c>
      <c r="Q1078" s="49" t="s">
        <v>55</v>
      </c>
      <c r="R1078" s="49">
        <v>0</v>
      </c>
      <c r="S1078" s="25" t="s">
        <v>145</v>
      </c>
      <c r="T1078" s="25" t="s">
        <v>145</v>
      </c>
      <c r="U1078" s="19" t="e">
        <v>#NAME?</v>
      </c>
      <c r="V1078" s="22"/>
      <c r="W1078" s="22" t="s">
        <v>4513</v>
      </c>
      <c r="X1078" s="23">
        <v>45195</v>
      </c>
      <c r="Y1078" s="23">
        <v>45202</v>
      </c>
      <c r="Z1078" s="23">
        <v>45195</v>
      </c>
      <c r="AA1078" s="23">
        <v>45195</v>
      </c>
      <c r="AB1078" s="22">
        <v>0</v>
      </c>
      <c r="AC1078" s="22">
        <v>0</v>
      </c>
      <c r="AD1078" s="50">
        <v>0</v>
      </c>
      <c r="AE1078" s="22">
        <v>0</v>
      </c>
      <c r="AF1078" s="19" t="s">
        <v>58</v>
      </c>
      <c r="AG1078" s="19" t="s">
        <v>58</v>
      </c>
      <c r="AH1078" s="50">
        <v>0</v>
      </c>
      <c r="AI1078" s="37">
        <v>-45195</v>
      </c>
      <c r="AJ1078" s="37">
        <v>8</v>
      </c>
      <c r="AK1078" s="37">
        <v>-45203</v>
      </c>
      <c r="AL1078" s="19" t="s">
        <v>15</v>
      </c>
      <c r="AM1078" s="22">
        <v>0</v>
      </c>
      <c r="AN1078" s="22" t="s">
        <v>4513</v>
      </c>
      <c r="AO1078" s="22"/>
      <c r="AP1078" s="19" t="s">
        <v>76</v>
      </c>
      <c r="AQ1078" s="19" t="s">
        <v>76</v>
      </c>
      <c r="AR1078" s="19" t="s">
        <v>60</v>
      </c>
      <c r="AS1078" s="19" t="s">
        <v>55</v>
      </c>
      <c r="AT1078" s="19" t="s">
        <v>4583</v>
      </c>
      <c r="AU1078" s="19" t="s">
        <v>62</v>
      </c>
      <c r="AV1078" s="19" t="s">
        <v>679</v>
      </c>
      <c r="AW1078" s="19" t="s">
        <v>680</v>
      </c>
      <c r="AX1078" s="19" t="s">
        <v>653</v>
      </c>
      <c r="AY1078" s="19" t="s">
        <v>55</v>
      </c>
      <c r="AZ1078" s="19" t="s">
        <v>3822</v>
      </c>
      <c r="BA1078" s="23">
        <v>45316</v>
      </c>
      <c r="BB1078" s="37">
        <v>1</v>
      </c>
      <c r="BC1078" s="37">
        <v>2024</v>
      </c>
      <c r="BD1078" s="19" t="s">
        <v>653</v>
      </c>
      <c r="BE1078" s="19" t="s">
        <v>679</v>
      </c>
      <c r="BF1078" s="19" t="s">
        <v>680</v>
      </c>
      <c r="BG1078" s="19" t="s">
        <v>55</v>
      </c>
      <c r="BH1078" s="19" t="s">
        <v>4513</v>
      </c>
      <c r="BI1078" s="22" t="s">
        <v>4513</v>
      </c>
      <c r="BJ1078" s="22" t="e">
        <v>#VALUE!</v>
      </c>
      <c r="BK1078" s="22" t="e">
        <v>#VALUE!</v>
      </c>
      <c r="BL1078" s="37" t="s">
        <v>4513</v>
      </c>
      <c r="BM1078" s="32" t="s">
        <v>4513</v>
      </c>
      <c r="BN1078" s="57" t="s">
        <v>4513</v>
      </c>
      <c r="BO1078" s="19" t="s">
        <v>3906</v>
      </c>
      <c r="BP1078" s="54" t="s">
        <v>3919</v>
      </c>
      <c r="BQ1078" s="19" t="s">
        <v>55</v>
      </c>
      <c r="BR1078" s="19" t="s">
        <v>3918</v>
      </c>
      <c r="BS1078" s="22"/>
      <c r="BT1078" s="22"/>
      <c r="BU1078" s="37">
        <v>127</v>
      </c>
      <c r="BV1078" s="19"/>
      <c r="BW1078" s="19" t="s">
        <v>3823</v>
      </c>
      <c r="BX1078" s="22"/>
      <c r="BY1078" s="95" t="str">
        <f>IFERROR(
IF(OR(AZ1078="anulado",AZ1078="stand by"),CONCATENATE(AZ1078,": ",AT1078),
IF(OR(YEAR(BA1078)=2022,YEAR(BA1078)=2023),CONCATENATE("Se activó en ",YEAR(BA1078)),
IF(AND(OR(AZ1078="En proceso",AZ1078="facturando"),AND(AV1078="-",BA1078="")),"Por revisar",
IF(BA1078="",IF(AV1078="NUEVAS",CONCATENATE("Estado: ",AZ1078,", ",AV1078),
IF(AX1078=Meses!$A$3,"Por revisar",
IF(AT1078="","Sin registro","En programación Frcst."))),"En programación")))),
"Error")</f>
        <v>En programación</v>
      </c>
      <c r="BZ1078" s="14" t="str">
        <f t="shared" si="48"/>
        <v/>
      </c>
      <c r="CA1078" s="95">
        <f>IF(BY1078="En programación Frcst.",VLOOKUP(AX1078,Meses!$A$1:$H$14,3+HLOOKUP(Cronograma!AV1078,Meses!$D$1:$G$2,2,FALSE),FALSE),
IF(BY1078="En programación",BA1078,""))</f>
        <v>45316</v>
      </c>
      <c r="CB1078" s="95" t="str">
        <f t="shared" si="49"/>
        <v>2024/1</v>
      </c>
      <c r="CC1078" s="91">
        <f>IFERROR(
(VLOOKUP(MONTH(CA1078),Meses!$B$3:$C$14,2,FALSE)-DAY(CA1078))/VLOOKUP(MONTH(CA1078),Meses!$B$3:$C$14,2,FALSE)*CD1078,
"")</f>
        <v>0</v>
      </c>
      <c r="CD1078" s="92">
        <f t="shared" si="50"/>
        <v>0</v>
      </c>
    </row>
    <row r="1079" spans="1:82" ht="109.8" thickBot="1" x14ac:dyDescent="0.6">
      <c r="A1079" s="19" t="s">
        <v>2485</v>
      </c>
      <c r="B1079" s="19" t="s">
        <v>2622</v>
      </c>
      <c r="C1079" s="19" t="s">
        <v>2623</v>
      </c>
      <c r="D1079" s="19" t="s">
        <v>936</v>
      </c>
      <c r="E1079" s="21">
        <v>45195</v>
      </c>
      <c r="F1079" s="21">
        <v>45195.535613425927</v>
      </c>
      <c r="G1079" s="21">
        <v>45195</v>
      </c>
      <c r="H1079" s="21">
        <v>45203</v>
      </c>
      <c r="I1079" s="22"/>
      <c r="J1079" s="22"/>
      <c r="K1079" s="22">
        <v>0</v>
      </c>
      <c r="L1079" s="50"/>
      <c r="M1079" s="22"/>
      <c r="N1079" s="22"/>
      <c r="O1079" s="19" t="s">
        <v>72</v>
      </c>
      <c r="P1079" s="19" t="s">
        <v>72</v>
      </c>
      <c r="Q1079" s="49" t="s">
        <v>55</v>
      </c>
      <c r="R1079" s="49">
        <v>92</v>
      </c>
      <c r="S1079" s="25" t="s">
        <v>145</v>
      </c>
      <c r="T1079" s="25" t="s">
        <v>145</v>
      </c>
      <c r="U1079" s="19" t="e">
        <v>#NAME?</v>
      </c>
      <c r="V1079" s="22"/>
      <c r="W1079" s="22" t="s">
        <v>4513</v>
      </c>
      <c r="X1079" s="23">
        <v>45195</v>
      </c>
      <c r="Y1079" s="23">
        <v>45202</v>
      </c>
      <c r="Z1079" s="23">
        <v>45195</v>
      </c>
      <c r="AA1079" s="23">
        <v>45195</v>
      </c>
      <c r="AB1079" s="22">
        <v>0</v>
      </c>
      <c r="AC1079" s="22">
        <v>0</v>
      </c>
      <c r="AD1079" s="50">
        <v>0</v>
      </c>
      <c r="AE1079" s="22">
        <v>0</v>
      </c>
      <c r="AF1079" s="19" t="s">
        <v>58</v>
      </c>
      <c r="AG1079" s="19" t="s">
        <v>58</v>
      </c>
      <c r="AH1079" s="50">
        <v>0</v>
      </c>
      <c r="AI1079" s="37">
        <v>-45195</v>
      </c>
      <c r="AJ1079" s="37">
        <v>8</v>
      </c>
      <c r="AK1079" s="37">
        <v>-45203</v>
      </c>
      <c r="AL1079" s="19" t="s">
        <v>15</v>
      </c>
      <c r="AM1079" s="22">
        <v>0</v>
      </c>
      <c r="AN1079" s="22" t="s">
        <v>4513</v>
      </c>
      <c r="AO1079" s="22"/>
      <c r="AP1079" s="19" t="s">
        <v>76</v>
      </c>
      <c r="AQ1079" s="19" t="s">
        <v>76</v>
      </c>
      <c r="AR1079" s="19" t="s">
        <v>60</v>
      </c>
      <c r="AS1079" s="19" t="s">
        <v>55</v>
      </c>
      <c r="AT1079" s="19" t="s">
        <v>937</v>
      </c>
      <c r="AU1079" s="19" t="s">
        <v>62</v>
      </c>
      <c r="AV1079" s="19" t="s">
        <v>679</v>
      </c>
      <c r="AW1079" s="19" t="s">
        <v>3130</v>
      </c>
      <c r="AX1079" s="19" t="s">
        <v>1557</v>
      </c>
      <c r="AY1079" s="19" t="s">
        <v>55</v>
      </c>
      <c r="AZ1079" s="19" t="s">
        <v>3830</v>
      </c>
      <c r="BA1079" s="22">
        <v>0</v>
      </c>
      <c r="BB1079" s="22"/>
      <c r="BC1079" s="22"/>
      <c r="BD1079" s="19" t="s">
        <v>2205</v>
      </c>
      <c r="BE1079" s="19" t="s">
        <v>660</v>
      </c>
      <c r="BF1079" s="19" t="s">
        <v>2204</v>
      </c>
      <c r="BG1079" s="19" t="s">
        <v>55</v>
      </c>
      <c r="BH1079" s="19" t="s">
        <v>4513</v>
      </c>
      <c r="BI1079" s="22" t="s">
        <v>4513</v>
      </c>
      <c r="BJ1079" s="22"/>
      <c r="BK1079" s="22"/>
      <c r="BL1079" s="37" t="s">
        <v>4513</v>
      </c>
      <c r="BM1079" s="32" t="s">
        <v>4513</v>
      </c>
      <c r="BN1079" s="57" t="s">
        <v>4513</v>
      </c>
      <c r="BO1079" s="19" t="s">
        <v>3906</v>
      </c>
      <c r="BP1079" s="54" t="s">
        <v>3919</v>
      </c>
      <c r="BQ1079" s="19" t="s">
        <v>55</v>
      </c>
      <c r="BR1079" s="19" t="s">
        <v>3918</v>
      </c>
      <c r="BS1079" s="22"/>
      <c r="BT1079" s="22"/>
      <c r="BU1079" s="37">
        <v>127</v>
      </c>
      <c r="BV1079" s="19" t="s">
        <v>4694</v>
      </c>
      <c r="BW1079" s="19" t="s">
        <v>3839</v>
      </c>
      <c r="BX1079" s="22"/>
      <c r="BY1079" s="95" t="str">
        <f>IFERROR(
IF(OR(AZ1079="anulado",AZ1079="stand by"),CONCATENATE(AZ1079,": ",AT1079),
IF(OR(YEAR(BA1079)=2022,YEAR(BA1079)=2023),CONCATENATE("Se activó en ",YEAR(BA1079)),
IF(AND(OR(AZ1079="En proceso",AZ1079="facturando"),AND(AV1079="-",BA1079="")),"Por revisar",
IF(BA1079="",IF(AV1079="NUEVAS",CONCATENATE("Estado: ",AZ1079,", ",AV1079),
IF(AX1079=Meses!$A$3,"Por revisar",
IF(AT1079="","Sin registro","En programación Frcst."))),"En programación")))),
"Error")</f>
        <v>En programación</v>
      </c>
      <c r="BZ1079" s="14" t="str">
        <f t="shared" si="48"/>
        <v/>
      </c>
      <c r="CA1079" s="95">
        <f>IF(BY1079="En programación Frcst.",VLOOKUP(AX1079,Meses!$A$1:$H$14,3+HLOOKUP(Cronograma!AV1079,Meses!$D$1:$G$2,2,FALSE),FALSE),
IF(BY1079="En programación",BA1079,""))</f>
        <v>0</v>
      </c>
      <c r="CB1079" s="95" t="str">
        <f t="shared" si="49"/>
        <v>1900/1</v>
      </c>
      <c r="CC1079" s="91">
        <f>IFERROR(
(VLOOKUP(MONTH(CA1079),Meses!$B$3:$C$14,2,FALSE)-DAY(CA1079))/VLOOKUP(MONTH(CA1079),Meses!$B$3:$C$14,2,FALSE)*CD1079,
"")</f>
        <v>92</v>
      </c>
      <c r="CD1079" s="92">
        <f t="shared" si="50"/>
        <v>92</v>
      </c>
    </row>
    <row r="1080" spans="1:82" ht="109.8" thickBot="1" x14ac:dyDescent="0.6">
      <c r="A1080" s="25" t="s">
        <v>2485</v>
      </c>
      <c r="B1080" s="25" t="s">
        <v>2624</v>
      </c>
      <c r="C1080" s="25" t="s">
        <v>2625</v>
      </c>
      <c r="D1080" s="25" t="s">
        <v>936</v>
      </c>
      <c r="E1080" s="26">
        <v>45195</v>
      </c>
      <c r="F1080" s="26">
        <v>45195.535613425927</v>
      </c>
      <c r="G1080" s="26">
        <v>45195</v>
      </c>
      <c r="H1080" s="26">
        <v>45203</v>
      </c>
      <c r="I1080" s="22"/>
      <c r="J1080" s="22"/>
      <c r="K1080" s="22">
        <v>0</v>
      </c>
      <c r="L1080" s="50"/>
      <c r="M1080" s="22"/>
      <c r="N1080" s="22"/>
      <c r="O1080" s="19" t="s">
        <v>72</v>
      </c>
      <c r="P1080" s="19" t="s">
        <v>72</v>
      </c>
      <c r="Q1080" s="49" t="s">
        <v>55</v>
      </c>
      <c r="R1080" s="49">
        <v>34</v>
      </c>
      <c r="S1080" s="25" t="s">
        <v>145</v>
      </c>
      <c r="T1080" s="25" t="s">
        <v>145</v>
      </c>
      <c r="U1080" s="19" t="e">
        <v>#NAME?</v>
      </c>
      <c r="V1080" s="22"/>
      <c r="W1080" s="22" t="s">
        <v>4513</v>
      </c>
      <c r="X1080" s="23">
        <v>45195</v>
      </c>
      <c r="Y1080" s="23">
        <v>45202</v>
      </c>
      <c r="Z1080" s="23">
        <v>45195</v>
      </c>
      <c r="AA1080" s="23">
        <v>45195</v>
      </c>
      <c r="AB1080" s="22">
        <v>0</v>
      </c>
      <c r="AC1080" s="22">
        <v>0</v>
      </c>
      <c r="AD1080" s="50">
        <v>0</v>
      </c>
      <c r="AE1080" s="22">
        <v>0</v>
      </c>
      <c r="AF1080" s="19" t="s">
        <v>58</v>
      </c>
      <c r="AG1080" s="19" t="s">
        <v>58</v>
      </c>
      <c r="AH1080" s="50">
        <v>0</v>
      </c>
      <c r="AI1080" s="37">
        <v>-45195</v>
      </c>
      <c r="AJ1080" s="37">
        <v>8</v>
      </c>
      <c r="AK1080" s="37">
        <v>-45203</v>
      </c>
      <c r="AL1080" s="19" t="s">
        <v>15</v>
      </c>
      <c r="AM1080" s="22">
        <v>0</v>
      </c>
      <c r="AN1080" s="22" t="s">
        <v>4513</v>
      </c>
      <c r="AO1080" s="22"/>
      <c r="AP1080" s="19" t="s">
        <v>76</v>
      </c>
      <c r="AQ1080" s="19" t="s">
        <v>76</v>
      </c>
      <c r="AR1080" s="19" t="s">
        <v>60</v>
      </c>
      <c r="AS1080" s="19" t="s">
        <v>55</v>
      </c>
      <c r="AT1080" s="19" t="s">
        <v>937</v>
      </c>
      <c r="AU1080" s="19" t="s">
        <v>62</v>
      </c>
      <c r="AV1080" s="19" t="s">
        <v>679</v>
      </c>
      <c r="AW1080" s="19" t="s">
        <v>3130</v>
      </c>
      <c r="AX1080" s="19" t="s">
        <v>1557</v>
      </c>
      <c r="AY1080" s="19" t="s">
        <v>55</v>
      </c>
      <c r="AZ1080" s="19" t="s">
        <v>3830</v>
      </c>
      <c r="BA1080" s="22">
        <v>0</v>
      </c>
      <c r="BB1080" s="22"/>
      <c r="BC1080" s="22"/>
      <c r="BD1080" s="19" t="s">
        <v>2205</v>
      </c>
      <c r="BE1080" s="19" t="s">
        <v>660</v>
      </c>
      <c r="BF1080" s="19" t="s">
        <v>2204</v>
      </c>
      <c r="BG1080" s="19" t="s">
        <v>55</v>
      </c>
      <c r="BH1080" s="19" t="s">
        <v>4513</v>
      </c>
      <c r="BI1080" s="22" t="s">
        <v>4513</v>
      </c>
      <c r="BJ1080" s="22"/>
      <c r="BK1080" s="22"/>
      <c r="BL1080" s="37" t="s">
        <v>4513</v>
      </c>
      <c r="BM1080" s="32" t="s">
        <v>4513</v>
      </c>
      <c r="BN1080" s="57" t="s">
        <v>4513</v>
      </c>
      <c r="BO1080" s="19" t="s">
        <v>3906</v>
      </c>
      <c r="BP1080" s="54" t="s">
        <v>3919</v>
      </c>
      <c r="BQ1080" s="19" t="s">
        <v>55</v>
      </c>
      <c r="BR1080" s="19" t="s">
        <v>3918</v>
      </c>
      <c r="BS1080" s="22"/>
      <c r="BT1080" s="22"/>
      <c r="BU1080" s="37">
        <v>127</v>
      </c>
      <c r="BV1080" s="19" t="s">
        <v>4694</v>
      </c>
      <c r="BW1080" s="19" t="s">
        <v>3839</v>
      </c>
      <c r="BX1080" s="22"/>
      <c r="BY1080" s="95" t="str">
        <f>IFERROR(
IF(OR(AZ1080="anulado",AZ1080="stand by"),CONCATENATE(AZ1080,": ",AT1080),
IF(OR(YEAR(BA1080)=2022,YEAR(BA1080)=2023),CONCATENATE("Se activó en ",YEAR(BA1080)),
IF(AND(OR(AZ1080="En proceso",AZ1080="facturando"),AND(AV1080="-",BA1080="")),"Por revisar",
IF(BA1080="",IF(AV1080="NUEVAS",CONCATENATE("Estado: ",AZ1080,", ",AV1080),
IF(AX1080=Meses!$A$3,"Por revisar",
IF(AT1080="","Sin registro","En programación Frcst."))),"En programación")))),
"Error")</f>
        <v>En programación</v>
      </c>
      <c r="BZ1080" s="14" t="str">
        <f t="shared" si="48"/>
        <v/>
      </c>
      <c r="CA1080" s="95">
        <f>IF(BY1080="En programación Frcst.",VLOOKUP(AX1080,Meses!$A$1:$H$14,3+HLOOKUP(Cronograma!AV1080,Meses!$D$1:$G$2,2,FALSE),FALSE),
IF(BY1080="En programación",BA1080,""))</f>
        <v>0</v>
      </c>
      <c r="CB1080" s="95" t="str">
        <f t="shared" si="49"/>
        <v>1900/1</v>
      </c>
      <c r="CC1080" s="91">
        <f>IFERROR(
(VLOOKUP(MONTH(CA1080),Meses!$B$3:$C$14,2,FALSE)-DAY(CA1080))/VLOOKUP(MONTH(CA1080),Meses!$B$3:$C$14,2,FALSE)*CD1080,
"")</f>
        <v>34</v>
      </c>
      <c r="CD1080" s="92">
        <f t="shared" si="50"/>
        <v>34</v>
      </c>
    </row>
    <row r="1081" spans="1:82" ht="125.4" thickBot="1" x14ac:dyDescent="0.6">
      <c r="A1081" s="19" t="s">
        <v>2485</v>
      </c>
      <c r="B1081" s="19" t="s">
        <v>2626</v>
      </c>
      <c r="C1081" s="19" t="s">
        <v>2618</v>
      </c>
      <c r="D1081" s="19" t="s">
        <v>936</v>
      </c>
      <c r="E1081" s="21">
        <v>45195</v>
      </c>
      <c r="F1081" s="21">
        <v>45195.535613425927</v>
      </c>
      <c r="G1081" s="21">
        <v>45195</v>
      </c>
      <c r="H1081" s="21">
        <v>45203</v>
      </c>
      <c r="I1081" s="22"/>
      <c r="J1081" s="22"/>
      <c r="K1081" s="22">
        <v>0</v>
      </c>
      <c r="L1081" s="50"/>
      <c r="M1081" s="22"/>
      <c r="N1081" s="22"/>
      <c r="O1081" s="19" t="s">
        <v>72</v>
      </c>
      <c r="P1081" s="19" t="s">
        <v>72</v>
      </c>
      <c r="Q1081" s="49" t="s">
        <v>55</v>
      </c>
      <c r="R1081" s="49">
        <v>0</v>
      </c>
      <c r="S1081" s="25" t="s">
        <v>145</v>
      </c>
      <c r="T1081" s="25" t="s">
        <v>145</v>
      </c>
      <c r="U1081" s="19" t="e">
        <v>#NAME?</v>
      </c>
      <c r="V1081" s="22"/>
      <c r="W1081" s="22" t="s">
        <v>4513</v>
      </c>
      <c r="X1081" s="23">
        <v>45195</v>
      </c>
      <c r="Y1081" s="23">
        <v>45202</v>
      </c>
      <c r="Z1081" s="23">
        <v>45195</v>
      </c>
      <c r="AA1081" s="23">
        <v>45195</v>
      </c>
      <c r="AB1081" s="22">
        <v>0</v>
      </c>
      <c r="AC1081" s="22">
        <v>0</v>
      </c>
      <c r="AD1081" s="50">
        <v>0</v>
      </c>
      <c r="AE1081" s="22">
        <v>0</v>
      </c>
      <c r="AF1081" s="19" t="s">
        <v>58</v>
      </c>
      <c r="AG1081" s="19" t="s">
        <v>58</v>
      </c>
      <c r="AH1081" s="50">
        <v>0</v>
      </c>
      <c r="AI1081" s="37">
        <v>-45195</v>
      </c>
      <c r="AJ1081" s="37">
        <v>8</v>
      </c>
      <c r="AK1081" s="37">
        <v>-45203</v>
      </c>
      <c r="AL1081" s="19" t="s">
        <v>15</v>
      </c>
      <c r="AM1081" s="22">
        <v>0</v>
      </c>
      <c r="AN1081" s="22" t="s">
        <v>4513</v>
      </c>
      <c r="AO1081" s="22"/>
      <c r="AP1081" s="19" t="s">
        <v>76</v>
      </c>
      <c r="AQ1081" s="19" t="s">
        <v>76</v>
      </c>
      <c r="AR1081" s="19" t="s">
        <v>60</v>
      </c>
      <c r="AS1081" s="19" t="s">
        <v>55</v>
      </c>
      <c r="AT1081" s="19" t="s">
        <v>937</v>
      </c>
      <c r="AU1081" s="19" t="s">
        <v>62</v>
      </c>
      <c r="AV1081" s="19" t="s">
        <v>679</v>
      </c>
      <c r="AW1081" s="19" t="s">
        <v>3130</v>
      </c>
      <c r="AX1081" s="19" t="s">
        <v>1557</v>
      </c>
      <c r="AY1081" s="19" t="s">
        <v>55</v>
      </c>
      <c r="AZ1081" s="19" t="s">
        <v>3830</v>
      </c>
      <c r="BA1081" s="22">
        <v>0</v>
      </c>
      <c r="BB1081" s="22"/>
      <c r="BC1081" s="22"/>
      <c r="BD1081" s="19" t="s">
        <v>2205</v>
      </c>
      <c r="BE1081" s="19" t="s">
        <v>660</v>
      </c>
      <c r="BF1081" s="19" t="s">
        <v>2204</v>
      </c>
      <c r="BG1081" s="19" t="s">
        <v>55</v>
      </c>
      <c r="BH1081" s="19" t="s">
        <v>4513</v>
      </c>
      <c r="BI1081" s="22" t="s">
        <v>4513</v>
      </c>
      <c r="BJ1081" s="22"/>
      <c r="BK1081" s="22"/>
      <c r="BL1081" s="37" t="s">
        <v>4513</v>
      </c>
      <c r="BM1081" s="32" t="s">
        <v>4513</v>
      </c>
      <c r="BN1081" s="22" t="s">
        <v>4513</v>
      </c>
      <c r="BO1081" s="19" t="s">
        <v>3906</v>
      </c>
      <c r="BP1081" s="54" t="s">
        <v>3919</v>
      </c>
      <c r="BQ1081" s="19" t="s">
        <v>55</v>
      </c>
      <c r="BR1081" s="19" t="s">
        <v>3918</v>
      </c>
      <c r="BS1081" s="22"/>
      <c r="BT1081" s="22"/>
      <c r="BU1081" s="37">
        <v>127</v>
      </c>
      <c r="BV1081" s="19" t="s">
        <v>4694</v>
      </c>
      <c r="BW1081" s="19" t="s">
        <v>3839</v>
      </c>
      <c r="BX1081" s="22"/>
      <c r="BY1081" s="95" t="str">
        <f>IFERROR(
IF(OR(AZ1081="anulado",AZ1081="stand by"),CONCATENATE(AZ1081,": ",AT1081),
IF(OR(YEAR(BA1081)=2022,YEAR(BA1081)=2023),CONCATENATE("Se activó en ",YEAR(BA1081)),
IF(AND(OR(AZ1081="En proceso",AZ1081="facturando"),AND(AV1081="-",BA1081="")),"Por revisar",
IF(BA1081="",IF(AV1081="NUEVAS",CONCATENATE("Estado: ",AZ1081,", ",AV1081),
IF(AX1081=Meses!$A$3,"Por revisar",
IF(AT1081="","Sin registro","En programación Frcst."))),"En programación")))),
"Error")</f>
        <v>En programación</v>
      </c>
      <c r="BZ1081" s="14" t="str">
        <f t="shared" si="48"/>
        <v/>
      </c>
      <c r="CA1081" s="95">
        <f>IF(BY1081="En programación Frcst.",VLOOKUP(AX1081,Meses!$A$1:$H$14,3+HLOOKUP(Cronograma!AV1081,Meses!$D$1:$G$2,2,FALSE),FALSE),
IF(BY1081="En programación",BA1081,""))</f>
        <v>0</v>
      </c>
      <c r="CB1081" s="95" t="str">
        <f t="shared" si="49"/>
        <v>1900/1</v>
      </c>
      <c r="CC1081" s="91">
        <f>IFERROR(
(VLOOKUP(MONTH(CA1081),Meses!$B$3:$C$14,2,FALSE)-DAY(CA1081))/VLOOKUP(MONTH(CA1081),Meses!$B$3:$C$14,2,FALSE)*CD1081,
"")</f>
        <v>0</v>
      </c>
      <c r="CD1081" s="92">
        <f t="shared" si="50"/>
        <v>0</v>
      </c>
    </row>
    <row r="1082" spans="1:82" ht="109.8" thickBot="1" x14ac:dyDescent="0.6">
      <c r="A1082" s="25" t="s">
        <v>2485</v>
      </c>
      <c r="B1082" s="25" t="s">
        <v>2627</v>
      </c>
      <c r="C1082" s="25" t="s">
        <v>2628</v>
      </c>
      <c r="D1082" s="25" t="s">
        <v>650</v>
      </c>
      <c r="E1082" s="26">
        <v>45195</v>
      </c>
      <c r="F1082" s="26">
        <v>45195.535613425927</v>
      </c>
      <c r="G1082" s="26">
        <v>45195</v>
      </c>
      <c r="H1082" s="26">
        <v>45203</v>
      </c>
      <c r="I1082" s="22"/>
      <c r="J1082" s="22"/>
      <c r="K1082" s="22">
        <v>0</v>
      </c>
      <c r="L1082" s="69" t="s">
        <v>4399</v>
      </c>
      <c r="M1082" s="21">
        <v>45304</v>
      </c>
      <c r="N1082" s="21">
        <v>45316</v>
      </c>
      <c r="O1082" s="19" t="s">
        <v>72</v>
      </c>
      <c r="P1082" s="19" t="s">
        <v>72</v>
      </c>
      <c r="Q1082" s="49" t="s">
        <v>55</v>
      </c>
      <c r="R1082" s="49">
        <v>249</v>
      </c>
      <c r="S1082" s="25" t="s">
        <v>145</v>
      </c>
      <c r="T1082" s="25" t="s">
        <v>145</v>
      </c>
      <c r="U1082" s="19" t="e">
        <v>#NAME?</v>
      </c>
      <c r="V1082" s="22"/>
      <c r="W1082" s="22" t="s">
        <v>4513</v>
      </c>
      <c r="X1082" s="23">
        <v>45195</v>
      </c>
      <c r="Y1082" s="23">
        <v>45202</v>
      </c>
      <c r="Z1082" s="23">
        <v>45195</v>
      </c>
      <c r="AA1082" s="23">
        <v>45195</v>
      </c>
      <c r="AB1082" s="22">
        <v>0</v>
      </c>
      <c r="AC1082" s="22">
        <v>0</v>
      </c>
      <c r="AD1082" s="50">
        <v>0</v>
      </c>
      <c r="AE1082" s="22">
        <v>0</v>
      </c>
      <c r="AF1082" s="19" t="s">
        <v>58</v>
      </c>
      <c r="AG1082" s="19" t="s">
        <v>58</v>
      </c>
      <c r="AH1082" s="50">
        <v>0</v>
      </c>
      <c r="AI1082" s="37">
        <v>-45195</v>
      </c>
      <c r="AJ1082" s="37">
        <v>8</v>
      </c>
      <c r="AK1082" s="37">
        <v>-45203</v>
      </c>
      <c r="AL1082" s="19" t="s">
        <v>15</v>
      </c>
      <c r="AM1082" s="22">
        <v>0</v>
      </c>
      <c r="AN1082" s="22" t="s">
        <v>4513</v>
      </c>
      <c r="AO1082" s="22"/>
      <c r="AP1082" s="19" t="s">
        <v>76</v>
      </c>
      <c r="AQ1082" s="19" t="s">
        <v>76</v>
      </c>
      <c r="AR1082" s="19" t="s">
        <v>60</v>
      </c>
      <c r="AS1082" s="19" t="s">
        <v>55</v>
      </c>
      <c r="AT1082" s="19" t="s">
        <v>4583</v>
      </c>
      <c r="AU1082" s="19" t="s">
        <v>62</v>
      </c>
      <c r="AV1082" s="19" t="s">
        <v>679</v>
      </c>
      <c r="AW1082" s="19" t="s">
        <v>680</v>
      </c>
      <c r="AX1082" s="19" t="s">
        <v>653</v>
      </c>
      <c r="AY1082" s="19" t="s">
        <v>55</v>
      </c>
      <c r="AZ1082" s="19" t="s">
        <v>3822</v>
      </c>
      <c r="BA1082" s="23">
        <v>45316</v>
      </c>
      <c r="BB1082" s="37">
        <v>1</v>
      </c>
      <c r="BC1082" s="37">
        <v>2024</v>
      </c>
      <c r="BD1082" s="19" t="s">
        <v>653</v>
      </c>
      <c r="BE1082" s="19" t="s">
        <v>679</v>
      </c>
      <c r="BF1082" s="19" t="s">
        <v>680</v>
      </c>
      <c r="BG1082" s="19" t="s">
        <v>55</v>
      </c>
      <c r="BH1082" s="19" t="s">
        <v>4513</v>
      </c>
      <c r="BI1082" s="22" t="s">
        <v>4513</v>
      </c>
      <c r="BJ1082" s="22" t="e">
        <v>#VALUE!</v>
      </c>
      <c r="BK1082" s="22" t="e">
        <v>#VALUE!</v>
      </c>
      <c r="BL1082" s="37" t="s">
        <v>4513</v>
      </c>
      <c r="BM1082" s="32" t="s">
        <v>4513</v>
      </c>
      <c r="BN1082" s="57" t="s">
        <v>4513</v>
      </c>
      <c r="BO1082" s="19" t="s">
        <v>3906</v>
      </c>
      <c r="BP1082" s="54" t="s">
        <v>3919</v>
      </c>
      <c r="BQ1082" s="19" t="s">
        <v>55</v>
      </c>
      <c r="BR1082" s="19" t="s">
        <v>3918</v>
      </c>
      <c r="BS1082" s="22"/>
      <c r="BT1082" s="22"/>
      <c r="BU1082" s="37">
        <v>127</v>
      </c>
      <c r="BV1082" s="19"/>
      <c r="BW1082" s="19" t="s">
        <v>3823</v>
      </c>
      <c r="BX1082" s="22"/>
      <c r="BY1082" s="95" t="str">
        <f>IFERROR(
IF(OR(AZ1082="anulado",AZ1082="stand by"),CONCATENATE(AZ1082,": ",AT1082),
IF(OR(YEAR(BA1082)=2022,YEAR(BA1082)=2023),CONCATENATE("Se activó en ",YEAR(BA1082)),
IF(AND(OR(AZ1082="En proceso",AZ1082="facturando"),AND(AV1082="-",BA1082="")),"Por revisar",
IF(BA1082="",IF(AV1082="NUEVAS",CONCATENATE("Estado: ",AZ1082,", ",AV1082),
IF(AX1082=Meses!$A$3,"Por revisar",
IF(AT1082="","Sin registro","En programación Frcst."))),"En programación")))),
"Error")</f>
        <v>En programación</v>
      </c>
      <c r="BZ1082" s="14" t="str">
        <f t="shared" si="48"/>
        <v/>
      </c>
      <c r="CA1082" s="95">
        <f>IF(BY1082="En programación Frcst.",VLOOKUP(AX1082,Meses!$A$1:$H$14,3+HLOOKUP(Cronograma!AV1082,Meses!$D$1:$G$2,2,FALSE),FALSE),
IF(BY1082="En programación",BA1082,""))</f>
        <v>45316</v>
      </c>
      <c r="CB1082" s="95" t="str">
        <f t="shared" si="49"/>
        <v>2024/1</v>
      </c>
      <c r="CC1082" s="91">
        <f>IFERROR(
(VLOOKUP(MONTH(CA1082),Meses!$B$3:$C$14,2,FALSE)-DAY(CA1082))/VLOOKUP(MONTH(CA1082),Meses!$B$3:$C$14,2,FALSE)*CD1082,
"")</f>
        <v>48.193548387096776</v>
      </c>
      <c r="CD1082" s="92">
        <f t="shared" si="50"/>
        <v>249</v>
      </c>
    </row>
    <row r="1083" spans="1:82" ht="125.4" thickBot="1" x14ac:dyDescent="0.6">
      <c r="A1083" s="19" t="s">
        <v>2485</v>
      </c>
      <c r="B1083" s="19" t="s">
        <v>2629</v>
      </c>
      <c r="C1083" s="19" t="s">
        <v>2618</v>
      </c>
      <c r="D1083" s="19" t="s">
        <v>650</v>
      </c>
      <c r="E1083" s="21">
        <v>45195</v>
      </c>
      <c r="F1083" s="21">
        <v>45195.535613425927</v>
      </c>
      <c r="G1083" s="21">
        <v>45195</v>
      </c>
      <c r="H1083" s="21">
        <v>45203</v>
      </c>
      <c r="I1083" s="22"/>
      <c r="J1083" s="22"/>
      <c r="K1083" s="22">
        <v>0</v>
      </c>
      <c r="L1083" s="69" t="s">
        <v>4399</v>
      </c>
      <c r="M1083" s="21">
        <v>45304</v>
      </c>
      <c r="N1083" s="21">
        <v>45316</v>
      </c>
      <c r="O1083" s="19" t="s">
        <v>72</v>
      </c>
      <c r="P1083" s="19" t="s">
        <v>72</v>
      </c>
      <c r="Q1083" s="49" t="s">
        <v>55</v>
      </c>
      <c r="R1083" s="49">
        <v>0</v>
      </c>
      <c r="S1083" s="25" t="s">
        <v>145</v>
      </c>
      <c r="T1083" s="25" t="s">
        <v>145</v>
      </c>
      <c r="U1083" s="19" t="e">
        <v>#NAME?</v>
      </c>
      <c r="V1083" s="22"/>
      <c r="W1083" s="22" t="s">
        <v>4513</v>
      </c>
      <c r="X1083" s="23">
        <v>45195</v>
      </c>
      <c r="Y1083" s="23">
        <v>45202</v>
      </c>
      <c r="Z1083" s="23">
        <v>45195</v>
      </c>
      <c r="AA1083" s="23">
        <v>45195</v>
      </c>
      <c r="AB1083" s="22">
        <v>0</v>
      </c>
      <c r="AC1083" s="22">
        <v>0</v>
      </c>
      <c r="AD1083" s="50">
        <v>0</v>
      </c>
      <c r="AE1083" s="22">
        <v>0</v>
      </c>
      <c r="AF1083" s="19" t="s">
        <v>58</v>
      </c>
      <c r="AG1083" s="19" t="s">
        <v>58</v>
      </c>
      <c r="AH1083" s="50">
        <v>0</v>
      </c>
      <c r="AI1083" s="37">
        <v>-45195</v>
      </c>
      <c r="AJ1083" s="37">
        <v>8</v>
      </c>
      <c r="AK1083" s="37">
        <v>-45203</v>
      </c>
      <c r="AL1083" s="19" t="s">
        <v>15</v>
      </c>
      <c r="AM1083" s="22">
        <v>0</v>
      </c>
      <c r="AN1083" s="22" t="s">
        <v>4513</v>
      </c>
      <c r="AO1083" s="22"/>
      <c r="AP1083" s="19" t="s">
        <v>76</v>
      </c>
      <c r="AQ1083" s="19" t="s">
        <v>76</v>
      </c>
      <c r="AR1083" s="19" t="s">
        <v>60</v>
      </c>
      <c r="AS1083" s="19" t="s">
        <v>55</v>
      </c>
      <c r="AT1083" s="19" t="s">
        <v>4583</v>
      </c>
      <c r="AU1083" s="19" t="s">
        <v>62</v>
      </c>
      <c r="AV1083" s="19" t="s">
        <v>679</v>
      </c>
      <c r="AW1083" s="19" t="s">
        <v>680</v>
      </c>
      <c r="AX1083" s="19" t="s">
        <v>653</v>
      </c>
      <c r="AY1083" s="19" t="s">
        <v>55</v>
      </c>
      <c r="AZ1083" s="19" t="s">
        <v>3822</v>
      </c>
      <c r="BA1083" s="23">
        <v>45316</v>
      </c>
      <c r="BB1083" s="37">
        <v>1</v>
      </c>
      <c r="BC1083" s="37">
        <v>2024</v>
      </c>
      <c r="BD1083" s="19" t="s">
        <v>653</v>
      </c>
      <c r="BE1083" s="19" t="s">
        <v>679</v>
      </c>
      <c r="BF1083" s="19" t="s">
        <v>680</v>
      </c>
      <c r="BG1083" s="19" t="s">
        <v>55</v>
      </c>
      <c r="BH1083" s="19" t="s">
        <v>4513</v>
      </c>
      <c r="BI1083" s="22" t="s">
        <v>4513</v>
      </c>
      <c r="BJ1083" s="22" t="e">
        <v>#VALUE!</v>
      </c>
      <c r="BK1083" s="22" t="e">
        <v>#VALUE!</v>
      </c>
      <c r="BL1083" s="37" t="s">
        <v>4513</v>
      </c>
      <c r="BM1083" s="32" t="s">
        <v>4513</v>
      </c>
      <c r="BN1083" s="57" t="s">
        <v>4513</v>
      </c>
      <c r="BO1083" s="19" t="s">
        <v>3906</v>
      </c>
      <c r="BP1083" s="54" t="s">
        <v>3919</v>
      </c>
      <c r="BQ1083" s="19" t="s">
        <v>55</v>
      </c>
      <c r="BR1083" s="19" t="s">
        <v>3918</v>
      </c>
      <c r="BS1083" s="22"/>
      <c r="BT1083" s="22"/>
      <c r="BU1083" s="37">
        <v>127</v>
      </c>
      <c r="BV1083" s="19"/>
      <c r="BW1083" s="19" t="s">
        <v>3823</v>
      </c>
      <c r="BX1083" s="22"/>
      <c r="BY1083" s="95" t="str">
        <f>IFERROR(
IF(OR(AZ1083="anulado",AZ1083="stand by"),CONCATENATE(AZ1083,": ",AT1083),
IF(OR(YEAR(BA1083)=2022,YEAR(BA1083)=2023),CONCATENATE("Se activó en ",YEAR(BA1083)),
IF(AND(OR(AZ1083="En proceso",AZ1083="facturando"),AND(AV1083="-",BA1083="")),"Por revisar",
IF(BA1083="",IF(AV1083="NUEVAS",CONCATENATE("Estado: ",AZ1083,", ",AV1083),
IF(AX1083=Meses!$A$3,"Por revisar",
IF(AT1083="","Sin registro","En programación Frcst."))),"En programación")))),
"Error")</f>
        <v>En programación</v>
      </c>
      <c r="BZ1083" s="14" t="str">
        <f t="shared" si="48"/>
        <v/>
      </c>
      <c r="CA1083" s="95">
        <f>IF(BY1083="En programación Frcst.",VLOOKUP(AX1083,Meses!$A$1:$H$14,3+HLOOKUP(Cronograma!AV1083,Meses!$D$1:$G$2,2,FALSE),FALSE),
IF(BY1083="En programación",BA1083,""))</f>
        <v>45316</v>
      </c>
      <c r="CB1083" s="95" t="str">
        <f t="shared" si="49"/>
        <v>2024/1</v>
      </c>
      <c r="CC1083" s="91">
        <f>IFERROR(
(VLOOKUP(MONTH(CA1083),Meses!$B$3:$C$14,2,FALSE)-DAY(CA1083))/VLOOKUP(MONTH(CA1083),Meses!$B$3:$C$14,2,FALSE)*CD1083,
"")</f>
        <v>0</v>
      </c>
      <c r="CD1083" s="92">
        <f t="shared" si="50"/>
        <v>0</v>
      </c>
    </row>
    <row r="1084" spans="1:82" ht="125.4" thickBot="1" x14ac:dyDescent="0.6">
      <c r="A1084" s="25" t="s">
        <v>2485</v>
      </c>
      <c r="B1084" s="25" t="s">
        <v>2630</v>
      </c>
      <c r="C1084" s="25" t="s">
        <v>2618</v>
      </c>
      <c r="D1084" s="25" t="s">
        <v>650</v>
      </c>
      <c r="E1084" s="26">
        <v>45195</v>
      </c>
      <c r="F1084" s="26">
        <v>45195.535613425927</v>
      </c>
      <c r="G1084" s="26">
        <v>45195</v>
      </c>
      <c r="H1084" s="26">
        <v>45203</v>
      </c>
      <c r="I1084" s="22"/>
      <c r="J1084" s="22"/>
      <c r="K1084" s="22">
        <v>0</v>
      </c>
      <c r="L1084" s="69" t="s">
        <v>4399</v>
      </c>
      <c r="M1084" s="21">
        <v>45304</v>
      </c>
      <c r="N1084" s="21">
        <v>45316</v>
      </c>
      <c r="O1084" s="19" t="s">
        <v>72</v>
      </c>
      <c r="P1084" s="19" t="s">
        <v>72</v>
      </c>
      <c r="Q1084" s="49" t="s">
        <v>55</v>
      </c>
      <c r="R1084" s="49">
        <v>0</v>
      </c>
      <c r="S1084" s="25" t="s">
        <v>145</v>
      </c>
      <c r="T1084" s="25" t="s">
        <v>145</v>
      </c>
      <c r="U1084" s="19" t="e">
        <v>#NAME?</v>
      </c>
      <c r="V1084" s="22"/>
      <c r="W1084" s="22" t="s">
        <v>4513</v>
      </c>
      <c r="X1084" s="23">
        <v>45195</v>
      </c>
      <c r="Y1084" s="23">
        <v>45202</v>
      </c>
      <c r="Z1084" s="23">
        <v>45195</v>
      </c>
      <c r="AA1084" s="23">
        <v>45195</v>
      </c>
      <c r="AB1084" s="22">
        <v>0</v>
      </c>
      <c r="AC1084" s="22">
        <v>0</v>
      </c>
      <c r="AD1084" s="50">
        <v>0</v>
      </c>
      <c r="AE1084" s="22">
        <v>0</v>
      </c>
      <c r="AF1084" s="19" t="s">
        <v>58</v>
      </c>
      <c r="AG1084" s="19" t="s">
        <v>58</v>
      </c>
      <c r="AH1084" s="50">
        <v>0</v>
      </c>
      <c r="AI1084" s="37">
        <v>-45195</v>
      </c>
      <c r="AJ1084" s="37">
        <v>8</v>
      </c>
      <c r="AK1084" s="37">
        <v>-45203</v>
      </c>
      <c r="AL1084" s="19" t="s">
        <v>15</v>
      </c>
      <c r="AM1084" s="22">
        <v>0</v>
      </c>
      <c r="AN1084" s="22" t="s">
        <v>4513</v>
      </c>
      <c r="AO1084" s="22"/>
      <c r="AP1084" s="19" t="s">
        <v>76</v>
      </c>
      <c r="AQ1084" s="19" t="s">
        <v>76</v>
      </c>
      <c r="AR1084" s="19" t="s">
        <v>60</v>
      </c>
      <c r="AS1084" s="19" t="s">
        <v>55</v>
      </c>
      <c r="AT1084" s="19" t="s">
        <v>4583</v>
      </c>
      <c r="AU1084" s="19" t="s">
        <v>62</v>
      </c>
      <c r="AV1084" s="19" t="s">
        <v>679</v>
      </c>
      <c r="AW1084" s="19" t="s">
        <v>680</v>
      </c>
      <c r="AX1084" s="19" t="s">
        <v>653</v>
      </c>
      <c r="AY1084" s="19" t="s">
        <v>55</v>
      </c>
      <c r="AZ1084" s="19" t="s">
        <v>3822</v>
      </c>
      <c r="BA1084" s="23">
        <v>45316</v>
      </c>
      <c r="BB1084" s="37">
        <v>1</v>
      </c>
      <c r="BC1084" s="37">
        <v>2024</v>
      </c>
      <c r="BD1084" s="19" t="s">
        <v>653</v>
      </c>
      <c r="BE1084" s="19" t="s">
        <v>679</v>
      </c>
      <c r="BF1084" s="19" t="s">
        <v>680</v>
      </c>
      <c r="BG1084" s="19" t="s">
        <v>55</v>
      </c>
      <c r="BH1084" s="19" t="s">
        <v>4513</v>
      </c>
      <c r="BI1084" s="22" t="s">
        <v>4513</v>
      </c>
      <c r="BJ1084" s="22"/>
      <c r="BK1084" s="22"/>
      <c r="BL1084" s="37" t="s">
        <v>4513</v>
      </c>
      <c r="BM1084" s="32" t="s">
        <v>4513</v>
      </c>
      <c r="BN1084" s="57" t="s">
        <v>4513</v>
      </c>
      <c r="BO1084" s="19" t="s">
        <v>3906</v>
      </c>
      <c r="BP1084" s="54" t="s">
        <v>3919</v>
      </c>
      <c r="BQ1084" s="19" t="s">
        <v>55</v>
      </c>
      <c r="BR1084" s="19" t="s">
        <v>3918</v>
      </c>
      <c r="BS1084" s="22"/>
      <c r="BT1084" s="22"/>
      <c r="BU1084" s="37">
        <v>127</v>
      </c>
      <c r="BV1084" s="19" t="s">
        <v>4694</v>
      </c>
      <c r="BW1084" s="19" t="s">
        <v>3839</v>
      </c>
      <c r="BX1084" s="22"/>
      <c r="BY1084" s="95" t="str">
        <f>IFERROR(
IF(OR(AZ1084="anulado",AZ1084="stand by"),CONCATENATE(AZ1084,": ",AT1084),
IF(OR(YEAR(BA1084)=2022,YEAR(BA1084)=2023),CONCATENATE("Se activó en ",YEAR(BA1084)),
IF(AND(OR(AZ1084="En proceso",AZ1084="facturando"),AND(AV1084="-",BA1084="")),"Por revisar",
IF(BA1084="",IF(AV1084="NUEVAS",CONCATENATE("Estado: ",AZ1084,", ",AV1084),
IF(AX1084=Meses!$A$3,"Por revisar",
IF(AT1084="","Sin registro","En programación Frcst."))),"En programación")))),
"Error")</f>
        <v>En programación</v>
      </c>
      <c r="BZ1084" s="14" t="str">
        <f t="shared" si="48"/>
        <v/>
      </c>
      <c r="CA1084" s="95">
        <f>IF(BY1084="En programación Frcst.",VLOOKUP(AX1084,Meses!$A$1:$H$14,3+HLOOKUP(Cronograma!AV1084,Meses!$D$1:$G$2,2,FALSE),FALSE),
IF(BY1084="En programación",BA1084,""))</f>
        <v>45316</v>
      </c>
      <c r="CB1084" s="95" t="str">
        <f t="shared" si="49"/>
        <v>2024/1</v>
      </c>
      <c r="CC1084" s="91">
        <f>IFERROR(
(VLOOKUP(MONTH(CA1084),Meses!$B$3:$C$14,2,FALSE)-DAY(CA1084))/VLOOKUP(MONTH(CA1084),Meses!$B$3:$C$14,2,FALSE)*CD1084,
"")</f>
        <v>0</v>
      </c>
      <c r="CD1084" s="92">
        <f t="shared" si="50"/>
        <v>0</v>
      </c>
    </row>
    <row r="1085" spans="1:82" ht="125.4" thickBot="1" x14ac:dyDescent="0.6">
      <c r="A1085" s="19" t="s">
        <v>2485</v>
      </c>
      <c r="B1085" s="19" t="s">
        <v>2631</v>
      </c>
      <c r="C1085" s="19" t="s">
        <v>2618</v>
      </c>
      <c r="D1085" s="19" t="s">
        <v>650</v>
      </c>
      <c r="E1085" s="21">
        <v>45195</v>
      </c>
      <c r="F1085" s="21">
        <v>45195.535613425927</v>
      </c>
      <c r="G1085" s="21">
        <v>45195</v>
      </c>
      <c r="H1085" s="21">
        <v>45203</v>
      </c>
      <c r="I1085" s="22"/>
      <c r="J1085" s="22"/>
      <c r="K1085" s="22">
        <v>0</v>
      </c>
      <c r="L1085" s="69" t="s">
        <v>4399</v>
      </c>
      <c r="M1085" s="21">
        <v>45304</v>
      </c>
      <c r="N1085" s="21">
        <v>45316</v>
      </c>
      <c r="O1085" s="19" t="s">
        <v>72</v>
      </c>
      <c r="P1085" s="19" t="s">
        <v>72</v>
      </c>
      <c r="Q1085" s="49" t="s">
        <v>55</v>
      </c>
      <c r="R1085" s="49">
        <v>0</v>
      </c>
      <c r="S1085" s="25" t="s">
        <v>145</v>
      </c>
      <c r="T1085" s="25" t="s">
        <v>145</v>
      </c>
      <c r="U1085" s="19" t="e">
        <v>#NAME?</v>
      </c>
      <c r="V1085" s="22"/>
      <c r="W1085" s="22" t="s">
        <v>4513</v>
      </c>
      <c r="X1085" s="23">
        <v>45195</v>
      </c>
      <c r="Y1085" s="23">
        <v>45202</v>
      </c>
      <c r="Z1085" s="23">
        <v>45195</v>
      </c>
      <c r="AA1085" s="23">
        <v>45195</v>
      </c>
      <c r="AB1085" s="22">
        <v>0</v>
      </c>
      <c r="AC1085" s="22">
        <v>0</v>
      </c>
      <c r="AD1085" s="50">
        <v>0</v>
      </c>
      <c r="AE1085" s="22">
        <v>0</v>
      </c>
      <c r="AF1085" s="19" t="s">
        <v>58</v>
      </c>
      <c r="AG1085" s="19" t="s">
        <v>58</v>
      </c>
      <c r="AH1085" s="50">
        <v>0</v>
      </c>
      <c r="AI1085" s="37">
        <v>-45195</v>
      </c>
      <c r="AJ1085" s="37">
        <v>8</v>
      </c>
      <c r="AK1085" s="37">
        <v>-45203</v>
      </c>
      <c r="AL1085" s="19" t="s">
        <v>15</v>
      </c>
      <c r="AM1085" s="22">
        <v>0</v>
      </c>
      <c r="AN1085" s="22" t="s">
        <v>4513</v>
      </c>
      <c r="AO1085" s="22"/>
      <c r="AP1085" s="19" t="s">
        <v>76</v>
      </c>
      <c r="AQ1085" s="19" t="s">
        <v>76</v>
      </c>
      <c r="AR1085" s="19" t="s">
        <v>60</v>
      </c>
      <c r="AS1085" s="19" t="s">
        <v>55</v>
      </c>
      <c r="AT1085" s="19" t="s">
        <v>4583</v>
      </c>
      <c r="AU1085" s="19" t="s">
        <v>62</v>
      </c>
      <c r="AV1085" s="19" t="s">
        <v>679</v>
      </c>
      <c r="AW1085" s="19" t="s">
        <v>680</v>
      </c>
      <c r="AX1085" s="19" t="s">
        <v>653</v>
      </c>
      <c r="AY1085" s="19" t="s">
        <v>55</v>
      </c>
      <c r="AZ1085" s="19" t="s">
        <v>3822</v>
      </c>
      <c r="BA1085" s="23">
        <v>45316</v>
      </c>
      <c r="BB1085" s="37">
        <v>1</v>
      </c>
      <c r="BC1085" s="37">
        <v>2024</v>
      </c>
      <c r="BD1085" s="19" t="s">
        <v>1557</v>
      </c>
      <c r="BE1085" s="19" t="s">
        <v>651</v>
      </c>
      <c r="BF1085" s="19" t="s">
        <v>2222</v>
      </c>
      <c r="BG1085" s="19" t="s">
        <v>55</v>
      </c>
      <c r="BH1085" s="19" t="s">
        <v>4513</v>
      </c>
      <c r="BI1085" s="22" t="s">
        <v>4513</v>
      </c>
      <c r="BJ1085" s="22"/>
      <c r="BK1085" s="22"/>
      <c r="BL1085" s="37" t="s">
        <v>4513</v>
      </c>
      <c r="BM1085" s="32" t="s">
        <v>4513</v>
      </c>
      <c r="BN1085" s="22" t="s">
        <v>4513</v>
      </c>
      <c r="BO1085" s="19" t="s">
        <v>3906</v>
      </c>
      <c r="BP1085" s="54" t="s">
        <v>3919</v>
      </c>
      <c r="BQ1085" s="19" t="s">
        <v>55</v>
      </c>
      <c r="BR1085" s="19" t="s">
        <v>3918</v>
      </c>
      <c r="BS1085" s="22"/>
      <c r="BT1085" s="22"/>
      <c r="BU1085" s="37">
        <v>127</v>
      </c>
      <c r="BV1085" s="19" t="s">
        <v>4694</v>
      </c>
      <c r="BW1085" s="19" t="s">
        <v>3839</v>
      </c>
      <c r="BX1085" s="22"/>
      <c r="BY1085" s="95" t="str">
        <f>IFERROR(
IF(OR(AZ1085="anulado",AZ1085="stand by"),CONCATENATE(AZ1085,": ",AT1085),
IF(OR(YEAR(BA1085)=2022,YEAR(BA1085)=2023),CONCATENATE("Se activó en ",YEAR(BA1085)),
IF(AND(OR(AZ1085="En proceso",AZ1085="facturando"),AND(AV1085="-",BA1085="")),"Por revisar",
IF(BA1085="",IF(AV1085="NUEVAS",CONCATENATE("Estado: ",AZ1085,", ",AV1085),
IF(AX1085=Meses!$A$3,"Por revisar",
IF(AT1085="","Sin registro","En programación Frcst."))),"En programación")))),
"Error")</f>
        <v>En programación</v>
      </c>
      <c r="BZ1085" s="14" t="str">
        <f t="shared" si="48"/>
        <v/>
      </c>
      <c r="CA1085" s="95">
        <f>IF(BY1085="En programación Frcst.",VLOOKUP(AX1085,Meses!$A$1:$H$14,3+HLOOKUP(Cronograma!AV1085,Meses!$D$1:$G$2,2,FALSE),FALSE),
IF(BY1085="En programación",BA1085,""))</f>
        <v>45316</v>
      </c>
      <c r="CB1085" s="95" t="str">
        <f t="shared" si="49"/>
        <v>2024/1</v>
      </c>
      <c r="CC1085" s="91">
        <f>IFERROR(
(VLOOKUP(MONTH(CA1085),Meses!$B$3:$C$14,2,FALSE)-DAY(CA1085))/VLOOKUP(MONTH(CA1085),Meses!$B$3:$C$14,2,FALSE)*CD1085,
"")</f>
        <v>0</v>
      </c>
      <c r="CD1085" s="92">
        <f t="shared" si="50"/>
        <v>0</v>
      </c>
    </row>
    <row r="1086" spans="1:82" ht="125.4" thickBot="1" x14ac:dyDescent="0.6">
      <c r="A1086" s="25" t="s">
        <v>2485</v>
      </c>
      <c r="B1086" s="25" t="s">
        <v>2632</v>
      </c>
      <c r="C1086" s="25" t="s">
        <v>2594</v>
      </c>
      <c r="D1086" s="25" t="s">
        <v>650</v>
      </c>
      <c r="E1086" s="26">
        <v>45195</v>
      </c>
      <c r="F1086" s="26">
        <v>45195.535613425927</v>
      </c>
      <c r="G1086" s="26">
        <v>45195</v>
      </c>
      <c r="H1086" s="26">
        <v>45203</v>
      </c>
      <c r="I1086" s="22"/>
      <c r="J1086" s="22"/>
      <c r="K1086" s="22">
        <v>0</v>
      </c>
      <c r="L1086" s="69" t="s">
        <v>4399</v>
      </c>
      <c r="M1086" s="21">
        <v>45304</v>
      </c>
      <c r="N1086" s="21">
        <v>45316</v>
      </c>
      <c r="O1086" s="19" t="s">
        <v>72</v>
      </c>
      <c r="P1086" s="19" t="s">
        <v>72</v>
      </c>
      <c r="Q1086" s="49" t="s">
        <v>55</v>
      </c>
      <c r="R1086" s="49">
        <v>10</v>
      </c>
      <c r="S1086" s="25" t="s">
        <v>145</v>
      </c>
      <c r="T1086" s="25" t="s">
        <v>145</v>
      </c>
      <c r="U1086" s="19" t="e">
        <v>#NAME?</v>
      </c>
      <c r="V1086" s="22"/>
      <c r="W1086" s="22" t="s">
        <v>4513</v>
      </c>
      <c r="X1086" s="23">
        <v>45195</v>
      </c>
      <c r="Y1086" s="23">
        <v>45202</v>
      </c>
      <c r="Z1086" s="23">
        <v>45195</v>
      </c>
      <c r="AA1086" s="23">
        <v>45195</v>
      </c>
      <c r="AB1086" s="22">
        <v>0</v>
      </c>
      <c r="AC1086" s="22">
        <v>0</v>
      </c>
      <c r="AD1086" s="50">
        <v>0</v>
      </c>
      <c r="AE1086" s="22">
        <v>0</v>
      </c>
      <c r="AF1086" s="19" t="s">
        <v>58</v>
      </c>
      <c r="AG1086" s="19" t="s">
        <v>58</v>
      </c>
      <c r="AH1086" s="50">
        <v>0</v>
      </c>
      <c r="AI1086" s="37">
        <v>-45195</v>
      </c>
      <c r="AJ1086" s="37">
        <v>8</v>
      </c>
      <c r="AK1086" s="37">
        <v>-45203</v>
      </c>
      <c r="AL1086" s="19" t="s">
        <v>15</v>
      </c>
      <c r="AM1086" s="22">
        <v>0</v>
      </c>
      <c r="AN1086" s="22" t="s">
        <v>4513</v>
      </c>
      <c r="AO1086" s="22"/>
      <c r="AP1086" s="19" t="s">
        <v>76</v>
      </c>
      <c r="AQ1086" s="19" t="s">
        <v>76</v>
      </c>
      <c r="AR1086" s="19" t="s">
        <v>60</v>
      </c>
      <c r="AS1086" s="19" t="s">
        <v>55</v>
      </c>
      <c r="AT1086" s="19" t="s">
        <v>4583</v>
      </c>
      <c r="AU1086" s="19" t="s">
        <v>62</v>
      </c>
      <c r="AV1086" s="19" t="s">
        <v>679</v>
      </c>
      <c r="AW1086" s="19" t="s">
        <v>680</v>
      </c>
      <c r="AX1086" s="19" t="s">
        <v>653</v>
      </c>
      <c r="AY1086" s="19" t="s">
        <v>55</v>
      </c>
      <c r="AZ1086" s="19" t="s">
        <v>3822</v>
      </c>
      <c r="BA1086" s="23">
        <v>45316</v>
      </c>
      <c r="BB1086" s="37">
        <v>1</v>
      </c>
      <c r="BC1086" s="37">
        <v>2024</v>
      </c>
      <c r="BD1086" s="19" t="s">
        <v>653</v>
      </c>
      <c r="BE1086" s="19" t="s">
        <v>679</v>
      </c>
      <c r="BF1086" s="19" t="s">
        <v>680</v>
      </c>
      <c r="BG1086" s="19" t="s">
        <v>55</v>
      </c>
      <c r="BH1086" s="19" t="s">
        <v>4513</v>
      </c>
      <c r="BI1086" s="22" t="s">
        <v>4513</v>
      </c>
      <c r="BJ1086" s="22"/>
      <c r="BK1086" s="22"/>
      <c r="BL1086" s="37" t="s">
        <v>4513</v>
      </c>
      <c r="BM1086" s="32" t="s">
        <v>4513</v>
      </c>
      <c r="BN1086" s="57" t="s">
        <v>4513</v>
      </c>
      <c r="BO1086" s="19" t="s">
        <v>3906</v>
      </c>
      <c r="BP1086" s="54" t="s">
        <v>3919</v>
      </c>
      <c r="BQ1086" s="19" t="s">
        <v>55</v>
      </c>
      <c r="BR1086" s="19" t="s">
        <v>3918</v>
      </c>
      <c r="BS1086" s="22"/>
      <c r="BT1086" s="22"/>
      <c r="BU1086" s="37">
        <v>127</v>
      </c>
      <c r="BV1086" s="19" t="s">
        <v>4694</v>
      </c>
      <c r="BW1086" s="19" t="s">
        <v>3839</v>
      </c>
      <c r="BX1086" s="22"/>
      <c r="BY1086" s="95" t="str">
        <f>IFERROR(
IF(OR(AZ1086="anulado",AZ1086="stand by"),CONCATENATE(AZ1086,": ",AT1086),
IF(OR(YEAR(BA1086)=2022,YEAR(BA1086)=2023),CONCATENATE("Se activó en ",YEAR(BA1086)),
IF(AND(OR(AZ1086="En proceso",AZ1086="facturando"),AND(AV1086="-",BA1086="")),"Por revisar",
IF(BA1086="",IF(AV1086="NUEVAS",CONCATENATE("Estado: ",AZ1086,", ",AV1086),
IF(AX1086=Meses!$A$3,"Por revisar",
IF(AT1086="","Sin registro","En programación Frcst."))),"En programación")))),
"Error")</f>
        <v>En programación</v>
      </c>
      <c r="BZ1086" s="14" t="str">
        <f t="shared" si="48"/>
        <v/>
      </c>
      <c r="CA1086" s="95">
        <f>IF(BY1086="En programación Frcst.",VLOOKUP(AX1086,Meses!$A$1:$H$14,3+HLOOKUP(Cronograma!AV1086,Meses!$D$1:$G$2,2,FALSE),FALSE),
IF(BY1086="En programación",BA1086,""))</f>
        <v>45316</v>
      </c>
      <c r="CB1086" s="95" t="str">
        <f t="shared" si="49"/>
        <v>2024/1</v>
      </c>
      <c r="CC1086" s="91">
        <f>IFERROR(
(VLOOKUP(MONTH(CA1086),Meses!$B$3:$C$14,2,FALSE)-DAY(CA1086))/VLOOKUP(MONTH(CA1086),Meses!$B$3:$C$14,2,FALSE)*CD1086,
"")</f>
        <v>1.935483870967742</v>
      </c>
      <c r="CD1086" s="92">
        <f t="shared" si="50"/>
        <v>10</v>
      </c>
    </row>
    <row r="1087" spans="1:82" ht="109.8" thickBot="1" x14ac:dyDescent="0.6">
      <c r="A1087" s="19" t="s">
        <v>2485</v>
      </c>
      <c r="B1087" s="19" t="s">
        <v>2633</v>
      </c>
      <c r="C1087" s="19" t="s">
        <v>2634</v>
      </c>
      <c r="D1087" s="19" t="s">
        <v>650</v>
      </c>
      <c r="E1087" s="21">
        <v>45195</v>
      </c>
      <c r="F1087" s="21">
        <v>45195.535613425927</v>
      </c>
      <c r="G1087" s="21">
        <v>45195</v>
      </c>
      <c r="H1087" s="21">
        <v>45203</v>
      </c>
      <c r="I1087" s="22"/>
      <c r="J1087" s="22"/>
      <c r="K1087" s="22">
        <v>0</v>
      </c>
      <c r="L1087" s="69" t="s">
        <v>4399</v>
      </c>
      <c r="M1087" s="21">
        <v>45304</v>
      </c>
      <c r="N1087" s="21">
        <v>45316</v>
      </c>
      <c r="O1087" s="19" t="s">
        <v>72</v>
      </c>
      <c r="P1087" s="19" t="s">
        <v>72</v>
      </c>
      <c r="Q1087" s="49" t="s">
        <v>55</v>
      </c>
      <c r="R1087" s="49">
        <v>3211</v>
      </c>
      <c r="S1087" s="25" t="s">
        <v>145</v>
      </c>
      <c r="T1087" s="25" t="s">
        <v>145</v>
      </c>
      <c r="U1087" s="19" t="e">
        <v>#NAME?</v>
      </c>
      <c r="V1087" s="22"/>
      <c r="W1087" s="22" t="s">
        <v>4513</v>
      </c>
      <c r="X1087" s="23">
        <v>45195</v>
      </c>
      <c r="Y1087" s="23">
        <v>45202</v>
      </c>
      <c r="Z1087" s="23">
        <v>45195</v>
      </c>
      <c r="AA1087" s="23">
        <v>45195</v>
      </c>
      <c r="AB1087" s="22">
        <v>0</v>
      </c>
      <c r="AC1087" s="22">
        <v>0</v>
      </c>
      <c r="AD1087" s="50">
        <v>0</v>
      </c>
      <c r="AE1087" s="22">
        <v>0</v>
      </c>
      <c r="AF1087" s="19" t="s">
        <v>58</v>
      </c>
      <c r="AG1087" s="19" t="s">
        <v>58</v>
      </c>
      <c r="AH1087" s="50">
        <v>0</v>
      </c>
      <c r="AI1087" s="37">
        <v>-45195</v>
      </c>
      <c r="AJ1087" s="37">
        <v>8</v>
      </c>
      <c r="AK1087" s="37">
        <v>-45203</v>
      </c>
      <c r="AL1087" s="19" t="s">
        <v>15</v>
      </c>
      <c r="AM1087" s="22">
        <v>0</v>
      </c>
      <c r="AN1087" s="22" t="s">
        <v>4513</v>
      </c>
      <c r="AO1087" s="22"/>
      <c r="AP1087" s="19" t="s">
        <v>76</v>
      </c>
      <c r="AQ1087" s="19" t="s">
        <v>76</v>
      </c>
      <c r="AR1087" s="19" t="s">
        <v>60</v>
      </c>
      <c r="AS1087" s="19" t="s">
        <v>55</v>
      </c>
      <c r="AT1087" s="19" t="s">
        <v>4583</v>
      </c>
      <c r="AU1087" s="19" t="s">
        <v>62</v>
      </c>
      <c r="AV1087" s="19" t="s">
        <v>679</v>
      </c>
      <c r="AW1087" s="19" t="s">
        <v>680</v>
      </c>
      <c r="AX1087" s="19" t="s">
        <v>653</v>
      </c>
      <c r="AY1087" s="19" t="s">
        <v>55</v>
      </c>
      <c r="AZ1087" s="19" t="s">
        <v>3822</v>
      </c>
      <c r="BA1087" s="23">
        <v>45316</v>
      </c>
      <c r="BB1087" s="37">
        <v>1</v>
      </c>
      <c r="BC1087" s="37">
        <v>2024</v>
      </c>
      <c r="BD1087" s="19" t="s">
        <v>653</v>
      </c>
      <c r="BE1087" s="19" t="s">
        <v>679</v>
      </c>
      <c r="BF1087" s="19" t="s">
        <v>680</v>
      </c>
      <c r="BG1087" s="19" t="s">
        <v>55</v>
      </c>
      <c r="BH1087" s="19" t="s">
        <v>4513</v>
      </c>
      <c r="BI1087" s="22" t="s">
        <v>4513</v>
      </c>
      <c r="BJ1087" s="22"/>
      <c r="BK1087" s="22"/>
      <c r="BL1087" s="37" t="s">
        <v>4513</v>
      </c>
      <c r="BM1087" s="32" t="s">
        <v>4513</v>
      </c>
      <c r="BN1087" s="57" t="s">
        <v>4513</v>
      </c>
      <c r="BO1087" s="19" t="s">
        <v>3906</v>
      </c>
      <c r="BP1087" s="54" t="s">
        <v>3919</v>
      </c>
      <c r="BQ1087" s="19" t="s">
        <v>55</v>
      </c>
      <c r="BR1087" s="19" t="s">
        <v>3918</v>
      </c>
      <c r="BS1087" s="22"/>
      <c r="BT1087" s="22"/>
      <c r="BU1087" s="37">
        <v>127</v>
      </c>
      <c r="BV1087" s="19" t="s">
        <v>4694</v>
      </c>
      <c r="BW1087" s="19" t="s">
        <v>3839</v>
      </c>
      <c r="BX1087" s="22"/>
      <c r="BY1087" s="95" t="str">
        <f>IFERROR(
IF(OR(AZ1087="anulado",AZ1087="stand by"),CONCATENATE(AZ1087,": ",AT1087),
IF(OR(YEAR(BA1087)=2022,YEAR(BA1087)=2023),CONCATENATE("Se activó en ",YEAR(BA1087)),
IF(AND(OR(AZ1087="En proceso",AZ1087="facturando"),AND(AV1087="-",BA1087="")),"Por revisar",
IF(BA1087="",IF(AV1087="NUEVAS",CONCATENATE("Estado: ",AZ1087,", ",AV1087),
IF(AX1087=Meses!$A$3,"Por revisar",
IF(AT1087="","Sin registro","En programación Frcst."))),"En programación")))),
"Error")</f>
        <v>En programación</v>
      </c>
      <c r="BZ1087" s="14" t="str">
        <f t="shared" si="48"/>
        <v/>
      </c>
      <c r="CA1087" s="95">
        <f>IF(BY1087="En programación Frcst.",VLOOKUP(AX1087,Meses!$A$1:$H$14,3+HLOOKUP(Cronograma!AV1087,Meses!$D$1:$G$2,2,FALSE),FALSE),
IF(BY1087="En programación",BA1087,""))</f>
        <v>45316</v>
      </c>
      <c r="CB1087" s="95" t="str">
        <f t="shared" si="49"/>
        <v>2024/1</v>
      </c>
      <c r="CC1087" s="91">
        <f>IFERROR(
(VLOOKUP(MONTH(CA1087),Meses!$B$3:$C$14,2,FALSE)-DAY(CA1087))/VLOOKUP(MONTH(CA1087),Meses!$B$3:$C$14,2,FALSE)*CD1087,
"")</f>
        <v>621.48387096774195</v>
      </c>
      <c r="CD1087" s="92">
        <f t="shared" si="50"/>
        <v>3211</v>
      </c>
    </row>
    <row r="1088" spans="1:82" ht="109.8" thickBot="1" x14ac:dyDescent="0.6">
      <c r="A1088" s="25" t="s">
        <v>2485</v>
      </c>
      <c r="B1088" s="25" t="s">
        <v>2635</v>
      </c>
      <c r="C1088" s="25" t="s">
        <v>2598</v>
      </c>
      <c r="D1088" s="25" t="s">
        <v>650</v>
      </c>
      <c r="E1088" s="26">
        <v>45195</v>
      </c>
      <c r="F1088" s="26">
        <v>45195.535613425927</v>
      </c>
      <c r="G1088" s="26">
        <v>45195</v>
      </c>
      <c r="H1088" s="26">
        <v>45203</v>
      </c>
      <c r="I1088" s="22"/>
      <c r="J1088" s="22"/>
      <c r="K1088" s="22">
        <v>0</v>
      </c>
      <c r="L1088" s="69" t="s">
        <v>4399</v>
      </c>
      <c r="M1088" s="21">
        <v>45304</v>
      </c>
      <c r="N1088" s="21">
        <v>45316</v>
      </c>
      <c r="O1088" s="19" t="s">
        <v>72</v>
      </c>
      <c r="P1088" s="19" t="s">
        <v>72</v>
      </c>
      <c r="Q1088" s="49" t="s">
        <v>55</v>
      </c>
      <c r="R1088" s="49">
        <v>1499</v>
      </c>
      <c r="S1088" s="25" t="s">
        <v>145</v>
      </c>
      <c r="T1088" s="25" t="s">
        <v>145</v>
      </c>
      <c r="U1088" s="19" t="e">
        <v>#NAME?</v>
      </c>
      <c r="V1088" s="22"/>
      <c r="W1088" s="22" t="s">
        <v>4513</v>
      </c>
      <c r="X1088" s="23">
        <v>45195</v>
      </c>
      <c r="Y1088" s="23">
        <v>45202</v>
      </c>
      <c r="Z1088" s="23">
        <v>45195</v>
      </c>
      <c r="AA1088" s="23">
        <v>45195</v>
      </c>
      <c r="AB1088" s="22">
        <v>0</v>
      </c>
      <c r="AC1088" s="22">
        <v>0</v>
      </c>
      <c r="AD1088" s="50">
        <v>0</v>
      </c>
      <c r="AE1088" s="22">
        <v>0</v>
      </c>
      <c r="AF1088" s="19" t="s">
        <v>58</v>
      </c>
      <c r="AG1088" s="19" t="s">
        <v>58</v>
      </c>
      <c r="AH1088" s="50">
        <v>0</v>
      </c>
      <c r="AI1088" s="37">
        <v>-45195</v>
      </c>
      <c r="AJ1088" s="37">
        <v>8</v>
      </c>
      <c r="AK1088" s="37">
        <v>-45203</v>
      </c>
      <c r="AL1088" s="19" t="s">
        <v>15</v>
      </c>
      <c r="AM1088" s="22">
        <v>0</v>
      </c>
      <c r="AN1088" s="22" t="s">
        <v>4513</v>
      </c>
      <c r="AO1088" s="22"/>
      <c r="AP1088" s="19" t="s">
        <v>76</v>
      </c>
      <c r="AQ1088" s="19" t="s">
        <v>76</v>
      </c>
      <c r="AR1088" s="19" t="s">
        <v>60</v>
      </c>
      <c r="AS1088" s="19" t="s">
        <v>55</v>
      </c>
      <c r="AT1088" s="19" t="s">
        <v>4583</v>
      </c>
      <c r="AU1088" s="19" t="s">
        <v>62</v>
      </c>
      <c r="AV1088" s="19" t="s">
        <v>679</v>
      </c>
      <c r="AW1088" s="19" t="s">
        <v>680</v>
      </c>
      <c r="AX1088" s="19" t="s">
        <v>653</v>
      </c>
      <c r="AY1088" s="19" t="s">
        <v>55</v>
      </c>
      <c r="AZ1088" s="19" t="s">
        <v>3822</v>
      </c>
      <c r="BA1088" s="23">
        <v>45316</v>
      </c>
      <c r="BB1088" s="37">
        <v>1</v>
      </c>
      <c r="BC1088" s="37">
        <v>2024</v>
      </c>
      <c r="BD1088" s="19" t="s">
        <v>653</v>
      </c>
      <c r="BE1088" s="19" t="s">
        <v>679</v>
      </c>
      <c r="BF1088" s="19" t="s">
        <v>680</v>
      </c>
      <c r="BG1088" s="19" t="s">
        <v>55</v>
      </c>
      <c r="BH1088" s="19" t="s">
        <v>4513</v>
      </c>
      <c r="BI1088" s="22" t="s">
        <v>4513</v>
      </c>
      <c r="BJ1088" s="22"/>
      <c r="BK1088" s="22"/>
      <c r="BL1088" s="37" t="s">
        <v>4513</v>
      </c>
      <c r="BM1088" s="32" t="s">
        <v>4513</v>
      </c>
      <c r="BN1088" s="57" t="s">
        <v>4513</v>
      </c>
      <c r="BO1088" s="19" t="s">
        <v>3906</v>
      </c>
      <c r="BP1088" s="54" t="s">
        <v>3919</v>
      </c>
      <c r="BQ1088" s="19" t="s">
        <v>55</v>
      </c>
      <c r="BR1088" s="19" t="s">
        <v>3918</v>
      </c>
      <c r="BS1088" s="22"/>
      <c r="BT1088" s="22"/>
      <c r="BU1088" s="37">
        <v>127</v>
      </c>
      <c r="BV1088" s="19" t="s">
        <v>4694</v>
      </c>
      <c r="BW1088" s="19" t="s">
        <v>3839</v>
      </c>
      <c r="BX1088" s="22"/>
      <c r="BY1088" s="95" t="str">
        <f>IFERROR(
IF(OR(AZ1088="anulado",AZ1088="stand by"),CONCATENATE(AZ1088,": ",AT1088),
IF(OR(YEAR(BA1088)=2022,YEAR(BA1088)=2023),CONCATENATE("Se activó en ",YEAR(BA1088)),
IF(AND(OR(AZ1088="En proceso",AZ1088="facturando"),AND(AV1088="-",BA1088="")),"Por revisar",
IF(BA1088="",IF(AV1088="NUEVAS",CONCATENATE("Estado: ",AZ1088,", ",AV1088),
IF(AX1088=Meses!$A$3,"Por revisar",
IF(AT1088="","Sin registro","En programación Frcst."))),"En programación")))),
"Error")</f>
        <v>En programación</v>
      </c>
      <c r="BZ1088" s="14" t="str">
        <f t="shared" si="48"/>
        <v/>
      </c>
      <c r="CA1088" s="95">
        <f>IF(BY1088="En programación Frcst.",VLOOKUP(AX1088,Meses!$A$1:$H$14,3+HLOOKUP(Cronograma!AV1088,Meses!$D$1:$G$2,2,FALSE),FALSE),
IF(BY1088="En programación",BA1088,""))</f>
        <v>45316</v>
      </c>
      <c r="CB1088" s="95" t="str">
        <f t="shared" si="49"/>
        <v>2024/1</v>
      </c>
      <c r="CC1088" s="91">
        <f>IFERROR(
(VLOOKUP(MONTH(CA1088),Meses!$B$3:$C$14,2,FALSE)-DAY(CA1088))/VLOOKUP(MONTH(CA1088),Meses!$B$3:$C$14,2,FALSE)*CD1088,
"")</f>
        <v>290.12903225806451</v>
      </c>
      <c r="CD1088" s="92">
        <f t="shared" si="50"/>
        <v>1499</v>
      </c>
    </row>
    <row r="1089" spans="1:82" ht="125.4" thickBot="1" x14ac:dyDescent="0.6">
      <c r="A1089" s="19" t="s">
        <v>2485</v>
      </c>
      <c r="B1089" s="19" t="s">
        <v>2636</v>
      </c>
      <c r="C1089" s="19" t="s">
        <v>2594</v>
      </c>
      <c r="D1089" s="19" t="s">
        <v>650</v>
      </c>
      <c r="E1089" s="21">
        <v>45195</v>
      </c>
      <c r="F1089" s="21">
        <v>45195.535613425927</v>
      </c>
      <c r="G1089" s="21">
        <v>45195</v>
      </c>
      <c r="H1089" s="21">
        <v>45203</v>
      </c>
      <c r="I1089" s="22"/>
      <c r="J1089" s="22"/>
      <c r="K1089" s="22">
        <v>0</v>
      </c>
      <c r="L1089" s="69" t="s">
        <v>4399</v>
      </c>
      <c r="M1089" s="21">
        <v>45304</v>
      </c>
      <c r="N1089" s="21">
        <v>45316</v>
      </c>
      <c r="O1089" s="19" t="s">
        <v>72</v>
      </c>
      <c r="P1089" s="19" t="s">
        <v>72</v>
      </c>
      <c r="Q1089" s="49" t="s">
        <v>55</v>
      </c>
      <c r="R1089" s="49">
        <v>0</v>
      </c>
      <c r="S1089" s="25" t="s">
        <v>145</v>
      </c>
      <c r="T1089" s="25" t="s">
        <v>145</v>
      </c>
      <c r="U1089" s="19" t="e">
        <v>#NAME?</v>
      </c>
      <c r="V1089" s="22"/>
      <c r="W1089" s="22" t="s">
        <v>4513</v>
      </c>
      <c r="X1089" s="23">
        <v>45195</v>
      </c>
      <c r="Y1089" s="23">
        <v>45202</v>
      </c>
      <c r="Z1089" s="23">
        <v>45195</v>
      </c>
      <c r="AA1089" s="23">
        <v>45195</v>
      </c>
      <c r="AB1089" s="22">
        <v>0</v>
      </c>
      <c r="AC1089" s="22">
        <v>0</v>
      </c>
      <c r="AD1089" s="50">
        <v>0</v>
      </c>
      <c r="AE1089" s="22">
        <v>0</v>
      </c>
      <c r="AF1089" s="19" t="s">
        <v>58</v>
      </c>
      <c r="AG1089" s="19" t="s">
        <v>58</v>
      </c>
      <c r="AH1089" s="50">
        <v>0</v>
      </c>
      <c r="AI1089" s="37">
        <v>-45195</v>
      </c>
      <c r="AJ1089" s="37">
        <v>8</v>
      </c>
      <c r="AK1089" s="37">
        <v>-45203</v>
      </c>
      <c r="AL1089" s="19" t="s">
        <v>15</v>
      </c>
      <c r="AM1089" s="22">
        <v>0</v>
      </c>
      <c r="AN1089" s="22" t="s">
        <v>4513</v>
      </c>
      <c r="AO1089" s="22"/>
      <c r="AP1089" s="19" t="s">
        <v>76</v>
      </c>
      <c r="AQ1089" s="19" t="s">
        <v>76</v>
      </c>
      <c r="AR1089" s="19" t="s">
        <v>60</v>
      </c>
      <c r="AS1089" s="19" t="s">
        <v>55</v>
      </c>
      <c r="AT1089" s="19" t="s">
        <v>4583</v>
      </c>
      <c r="AU1089" s="19" t="s">
        <v>62</v>
      </c>
      <c r="AV1089" s="19" t="s">
        <v>679</v>
      </c>
      <c r="AW1089" s="19" t="s">
        <v>680</v>
      </c>
      <c r="AX1089" s="19" t="s">
        <v>653</v>
      </c>
      <c r="AY1089" s="19" t="s">
        <v>55</v>
      </c>
      <c r="AZ1089" s="19" t="s">
        <v>3822</v>
      </c>
      <c r="BA1089" s="23">
        <v>45316</v>
      </c>
      <c r="BB1089" s="37">
        <v>1</v>
      </c>
      <c r="BC1089" s="37">
        <v>2024</v>
      </c>
      <c r="BD1089" s="19" t="s">
        <v>653</v>
      </c>
      <c r="BE1089" s="19" t="s">
        <v>679</v>
      </c>
      <c r="BF1089" s="19" t="s">
        <v>680</v>
      </c>
      <c r="BG1089" s="19" t="s">
        <v>55</v>
      </c>
      <c r="BH1089" s="19" t="s">
        <v>4513</v>
      </c>
      <c r="BI1089" s="22" t="s">
        <v>4513</v>
      </c>
      <c r="BJ1089" s="22"/>
      <c r="BK1089" s="22"/>
      <c r="BL1089" s="37" t="s">
        <v>4513</v>
      </c>
      <c r="BM1089" s="32" t="s">
        <v>4513</v>
      </c>
      <c r="BN1089" s="57" t="s">
        <v>4513</v>
      </c>
      <c r="BO1089" s="19" t="s">
        <v>3906</v>
      </c>
      <c r="BP1089" s="54" t="s">
        <v>3919</v>
      </c>
      <c r="BQ1089" s="19" t="s">
        <v>55</v>
      </c>
      <c r="BR1089" s="19" t="s">
        <v>3918</v>
      </c>
      <c r="BS1089" s="22"/>
      <c r="BT1089" s="22"/>
      <c r="BU1089" s="37">
        <v>127</v>
      </c>
      <c r="BV1089" s="19" t="s">
        <v>4694</v>
      </c>
      <c r="BW1089" s="19" t="s">
        <v>3839</v>
      </c>
      <c r="BX1089" s="22"/>
      <c r="BY1089" s="95" t="str">
        <f>IFERROR(
IF(OR(AZ1089="anulado",AZ1089="stand by"),CONCATENATE(AZ1089,": ",AT1089),
IF(OR(YEAR(BA1089)=2022,YEAR(BA1089)=2023),CONCATENATE("Se activó en ",YEAR(BA1089)),
IF(AND(OR(AZ1089="En proceso",AZ1089="facturando"),AND(AV1089="-",BA1089="")),"Por revisar",
IF(BA1089="",IF(AV1089="NUEVAS",CONCATENATE("Estado: ",AZ1089,", ",AV1089),
IF(AX1089=Meses!$A$3,"Por revisar",
IF(AT1089="","Sin registro","En programación Frcst."))),"En programación")))),
"Error")</f>
        <v>En programación</v>
      </c>
      <c r="BZ1089" s="14" t="str">
        <f t="shared" si="48"/>
        <v/>
      </c>
      <c r="CA1089" s="95">
        <f>IF(BY1089="En programación Frcst.",VLOOKUP(AX1089,Meses!$A$1:$H$14,3+HLOOKUP(Cronograma!AV1089,Meses!$D$1:$G$2,2,FALSE),FALSE),
IF(BY1089="En programación",BA1089,""))</f>
        <v>45316</v>
      </c>
      <c r="CB1089" s="95" t="str">
        <f t="shared" si="49"/>
        <v>2024/1</v>
      </c>
      <c r="CC1089" s="91">
        <f>IFERROR(
(VLOOKUP(MONTH(CA1089),Meses!$B$3:$C$14,2,FALSE)-DAY(CA1089))/VLOOKUP(MONTH(CA1089),Meses!$B$3:$C$14,2,FALSE)*CD1089,
"")</f>
        <v>0</v>
      </c>
      <c r="CD1089" s="92">
        <f t="shared" si="50"/>
        <v>0</v>
      </c>
    </row>
    <row r="1090" spans="1:82" ht="109.8" thickBot="1" x14ac:dyDescent="0.6">
      <c r="A1090" s="25" t="s">
        <v>2485</v>
      </c>
      <c r="B1090" s="25" t="s">
        <v>2637</v>
      </c>
      <c r="C1090" s="25" t="s">
        <v>2638</v>
      </c>
      <c r="D1090" s="25" t="s">
        <v>650</v>
      </c>
      <c r="E1090" s="26">
        <v>45195</v>
      </c>
      <c r="F1090" s="26">
        <v>45195.535613425927</v>
      </c>
      <c r="G1090" s="26">
        <v>45195</v>
      </c>
      <c r="H1090" s="26">
        <v>45203</v>
      </c>
      <c r="I1090" s="22"/>
      <c r="J1090" s="22"/>
      <c r="K1090" s="22">
        <v>0</v>
      </c>
      <c r="L1090" s="69" t="s">
        <v>4399</v>
      </c>
      <c r="M1090" s="21">
        <v>45304</v>
      </c>
      <c r="N1090" s="21">
        <v>45316</v>
      </c>
      <c r="O1090" s="19" t="s">
        <v>72</v>
      </c>
      <c r="P1090" s="19" t="s">
        <v>72</v>
      </c>
      <c r="Q1090" s="49" t="s">
        <v>55</v>
      </c>
      <c r="R1090" s="49">
        <v>594</v>
      </c>
      <c r="S1090" s="25" t="s">
        <v>145</v>
      </c>
      <c r="T1090" s="25" t="s">
        <v>145</v>
      </c>
      <c r="U1090" s="19" t="e">
        <v>#NAME?</v>
      </c>
      <c r="V1090" s="22"/>
      <c r="W1090" s="22" t="s">
        <v>4513</v>
      </c>
      <c r="X1090" s="23">
        <v>45195</v>
      </c>
      <c r="Y1090" s="23">
        <v>45202</v>
      </c>
      <c r="Z1090" s="23">
        <v>45195</v>
      </c>
      <c r="AA1090" s="23">
        <v>45195</v>
      </c>
      <c r="AB1090" s="22">
        <v>0</v>
      </c>
      <c r="AC1090" s="22">
        <v>0</v>
      </c>
      <c r="AD1090" s="50">
        <v>0</v>
      </c>
      <c r="AE1090" s="22">
        <v>0</v>
      </c>
      <c r="AF1090" s="19" t="s">
        <v>58</v>
      </c>
      <c r="AG1090" s="19" t="s">
        <v>58</v>
      </c>
      <c r="AH1090" s="50">
        <v>0</v>
      </c>
      <c r="AI1090" s="37">
        <v>-45195</v>
      </c>
      <c r="AJ1090" s="37">
        <v>8</v>
      </c>
      <c r="AK1090" s="37">
        <v>-45203</v>
      </c>
      <c r="AL1090" s="19" t="s">
        <v>15</v>
      </c>
      <c r="AM1090" s="22">
        <v>0</v>
      </c>
      <c r="AN1090" s="22" t="s">
        <v>4513</v>
      </c>
      <c r="AO1090" s="22"/>
      <c r="AP1090" s="19" t="s">
        <v>76</v>
      </c>
      <c r="AQ1090" s="19" t="s">
        <v>76</v>
      </c>
      <c r="AR1090" s="19" t="s">
        <v>60</v>
      </c>
      <c r="AS1090" s="19" t="s">
        <v>55</v>
      </c>
      <c r="AT1090" s="19" t="s">
        <v>4583</v>
      </c>
      <c r="AU1090" s="19" t="s">
        <v>62</v>
      </c>
      <c r="AV1090" s="19" t="s">
        <v>679</v>
      </c>
      <c r="AW1090" s="19" t="s">
        <v>680</v>
      </c>
      <c r="AX1090" s="19" t="s">
        <v>653</v>
      </c>
      <c r="AY1090" s="19" t="s">
        <v>55</v>
      </c>
      <c r="AZ1090" s="19" t="s">
        <v>3822</v>
      </c>
      <c r="BA1090" s="23">
        <v>45316</v>
      </c>
      <c r="BB1090" s="37">
        <v>1</v>
      </c>
      <c r="BC1090" s="37">
        <v>2024</v>
      </c>
      <c r="BD1090" s="19" t="s">
        <v>653</v>
      </c>
      <c r="BE1090" s="19" t="s">
        <v>679</v>
      </c>
      <c r="BF1090" s="19" t="s">
        <v>680</v>
      </c>
      <c r="BG1090" s="19" t="s">
        <v>55</v>
      </c>
      <c r="BH1090" s="19" t="s">
        <v>4513</v>
      </c>
      <c r="BI1090" s="22" t="s">
        <v>4513</v>
      </c>
      <c r="BJ1090" s="22"/>
      <c r="BK1090" s="22"/>
      <c r="BL1090" s="37" t="s">
        <v>4513</v>
      </c>
      <c r="BM1090" s="32" t="s">
        <v>4513</v>
      </c>
      <c r="BN1090" s="57" t="s">
        <v>4513</v>
      </c>
      <c r="BO1090" s="19" t="s">
        <v>3906</v>
      </c>
      <c r="BP1090" s="54" t="s">
        <v>3919</v>
      </c>
      <c r="BQ1090" s="19" t="s">
        <v>55</v>
      </c>
      <c r="BR1090" s="19" t="s">
        <v>3918</v>
      </c>
      <c r="BS1090" s="22"/>
      <c r="BT1090" s="22"/>
      <c r="BU1090" s="37">
        <v>127</v>
      </c>
      <c r="BV1090" s="19" t="s">
        <v>4694</v>
      </c>
      <c r="BW1090" s="19" t="s">
        <v>3839</v>
      </c>
      <c r="BX1090" s="22"/>
      <c r="BY1090" s="95" t="str">
        <f>IFERROR(
IF(OR(AZ1090="anulado",AZ1090="stand by"),CONCATENATE(AZ1090,": ",AT1090),
IF(OR(YEAR(BA1090)=2022,YEAR(BA1090)=2023),CONCATENATE("Se activó en ",YEAR(BA1090)),
IF(AND(OR(AZ1090="En proceso",AZ1090="facturando"),AND(AV1090="-",BA1090="")),"Por revisar",
IF(BA1090="",IF(AV1090="NUEVAS",CONCATENATE("Estado: ",AZ1090,", ",AV1090),
IF(AX1090=Meses!$A$3,"Por revisar",
IF(AT1090="","Sin registro","En programación Frcst."))),"En programación")))),
"Error")</f>
        <v>En programación</v>
      </c>
      <c r="BZ1090" s="14" t="str">
        <f t="shared" si="48"/>
        <v/>
      </c>
      <c r="CA1090" s="95">
        <f>IF(BY1090="En programación Frcst.",VLOOKUP(AX1090,Meses!$A$1:$H$14,3+HLOOKUP(Cronograma!AV1090,Meses!$D$1:$G$2,2,FALSE),FALSE),
IF(BY1090="En programación",BA1090,""))</f>
        <v>45316</v>
      </c>
      <c r="CB1090" s="95" t="str">
        <f t="shared" si="49"/>
        <v>2024/1</v>
      </c>
      <c r="CC1090" s="91">
        <f>IFERROR(
(VLOOKUP(MONTH(CA1090),Meses!$B$3:$C$14,2,FALSE)-DAY(CA1090))/VLOOKUP(MONTH(CA1090),Meses!$B$3:$C$14,2,FALSE)*CD1090,
"")</f>
        <v>114.96774193548387</v>
      </c>
      <c r="CD1090" s="92">
        <f t="shared" si="50"/>
        <v>594</v>
      </c>
    </row>
    <row r="1091" spans="1:82" ht="109.8" thickBot="1" x14ac:dyDescent="0.6">
      <c r="A1091" s="19" t="s">
        <v>2485</v>
      </c>
      <c r="B1091" s="19" t="s">
        <v>2639</v>
      </c>
      <c r="C1091" s="19" t="s">
        <v>2640</v>
      </c>
      <c r="D1091" s="19" t="s">
        <v>650</v>
      </c>
      <c r="E1091" s="21">
        <v>45195</v>
      </c>
      <c r="F1091" s="21">
        <v>45195.535613425927</v>
      </c>
      <c r="G1091" s="21">
        <v>45195</v>
      </c>
      <c r="H1091" s="21">
        <v>45203</v>
      </c>
      <c r="I1091" s="22"/>
      <c r="J1091" s="22"/>
      <c r="K1091" s="22">
        <v>0</v>
      </c>
      <c r="L1091" s="69" t="s">
        <v>4399</v>
      </c>
      <c r="M1091" s="21">
        <v>45304</v>
      </c>
      <c r="N1091" s="21">
        <v>45316</v>
      </c>
      <c r="O1091" s="19" t="s">
        <v>72</v>
      </c>
      <c r="P1091" s="19" t="s">
        <v>72</v>
      </c>
      <c r="Q1091" s="49" t="s">
        <v>55</v>
      </c>
      <c r="R1091" s="49">
        <v>444</v>
      </c>
      <c r="S1091" s="25" t="s">
        <v>145</v>
      </c>
      <c r="T1091" s="25" t="s">
        <v>145</v>
      </c>
      <c r="U1091" s="19" t="e">
        <v>#NAME?</v>
      </c>
      <c r="V1091" s="22"/>
      <c r="W1091" s="22" t="s">
        <v>4513</v>
      </c>
      <c r="X1091" s="23">
        <v>45195</v>
      </c>
      <c r="Y1091" s="23">
        <v>45202</v>
      </c>
      <c r="Z1091" s="23">
        <v>45195</v>
      </c>
      <c r="AA1091" s="23">
        <v>45195</v>
      </c>
      <c r="AB1091" s="22">
        <v>0</v>
      </c>
      <c r="AC1091" s="22">
        <v>0</v>
      </c>
      <c r="AD1091" s="50">
        <v>0</v>
      </c>
      <c r="AE1091" s="22">
        <v>0</v>
      </c>
      <c r="AF1091" s="19" t="s">
        <v>58</v>
      </c>
      <c r="AG1091" s="19" t="s">
        <v>58</v>
      </c>
      <c r="AH1091" s="50">
        <v>0</v>
      </c>
      <c r="AI1091" s="37">
        <v>-45195</v>
      </c>
      <c r="AJ1091" s="37">
        <v>8</v>
      </c>
      <c r="AK1091" s="37">
        <v>-45203</v>
      </c>
      <c r="AL1091" s="19" t="s">
        <v>15</v>
      </c>
      <c r="AM1091" s="22">
        <v>0</v>
      </c>
      <c r="AN1091" s="22" t="s">
        <v>4513</v>
      </c>
      <c r="AO1091" s="22"/>
      <c r="AP1091" s="19" t="s">
        <v>76</v>
      </c>
      <c r="AQ1091" s="19" t="s">
        <v>76</v>
      </c>
      <c r="AR1091" s="19" t="s">
        <v>60</v>
      </c>
      <c r="AS1091" s="19" t="s">
        <v>55</v>
      </c>
      <c r="AT1091" s="19" t="s">
        <v>4583</v>
      </c>
      <c r="AU1091" s="19" t="s">
        <v>62</v>
      </c>
      <c r="AV1091" s="19" t="s">
        <v>679</v>
      </c>
      <c r="AW1091" s="19" t="s">
        <v>680</v>
      </c>
      <c r="AX1091" s="19" t="s">
        <v>653</v>
      </c>
      <c r="AY1091" s="19" t="s">
        <v>55</v>
      </c>
      <c r="AZ1091" s="19" t="s">
        <v>3822</v>
      </c>
      <c r="BA1091" s="23">
        <v>45316</v>
      </c>
      <c r="BB1091" s="37">
        <v>1</v>
      </c>
      <c r="BC1091" s="37">
        <v>2024</v>
      </c>
      <c r="BD1091" s="19" t="s">
        <v>653</v>
      </c>
      <c r="BE1091" s="19" t="s">
        <v>679</v>
      </c>
      <c r="BF1091" s="19" t="s">
        <v>680</v>
      </c>
      <c r="BG1091" s="19" t="s">
        <v>55</v>
      </c>
      <c r="BH1091" s="19" t="s">
        <v>4513</v>
      </c>
      <c r="BI1091" s="22" t="s">
        <v>4513</v>
      </c>
      <c r="BJ1091" s="22"/>
      <c r="BK1091" s="22"/>
      <c r="BL1091" s="37" t="s">
        <v>4513</v>
      </c>
      <c r="BM1091" s="32" t="s">
        <v>4513</v>
      </c>
      <c r="BN1091" s="57" t="s">
        <v>4513</v>
      </c>
      <c r="BO1091" s="19" t="s">
        <v>3906</v>
      </c>
      <c r="BP1091" s="54" t="s">
        <v>3919</v>
      </c>
      <c r="BQ1091" s="19" t="s">
        <v>55</v>
      </c>
      <c r="BR1091" s="19" t="s">
        <v>3918</v>
      </c>
      <c r="BS1091" s="22"/>
      <c r="BT1091" s="22"/>
      <c r="BU1091" s="37">
        <v>127</v>
      </c>
      <c r="BV1091" s="19" t="s">
        <v>4694</v>
      </c>
      <c r="BW1091" s="19" t="s">
        <v>3839</v>
      </c>
      <c r="BX1091" s="22"/>
      <c r="BY1091" s="95" t="str">
        <f>IFERROR(
IF(OR(AZ1091="anulado",AZ1091="stand by"),CONCATENATE(AZ1091,": ",AT1091),
IF(OR(YEAR(BA1091)=2022,YEAR(BA1091)=2023),CONCATENATE("Se activó en ",YEAR(BA1091)),
IF(AND(OR(AZ1091="En proceso",AZ1091="facturando"),AND(AV1091="-",BA1091="")),"Por revisar",
IF(BA1091="",IF(AV1091="NUEVAS",CONCATENATE("Estado: ",AZ1091,", ",AV1091),
IF(AX1091=Meses!$A$3,"Por revisar",
IF(AT1091="","Sin registro","En programación Frcst."))),"En programación")))),
"Error")</f>
        <v>En programación</v>
      </c>
      <c r="BZ1091" s="14" t="str">
        <f t="shared" ref="BZ1091:BZ1154" si="51">IF(BY1091="Por revisar",CONCATENATE("programación de act. ",AY1091,", estado: ",AZ1091,", Comercializador: ",O1091,", Etapa: ",AT1091),"")</f>
        <v/>
      </c>
      <c r="CA1091" s="95">
        <f>IF(BY1091="En programación Frcst.",VLOOKUP(AX1091,Meses!$A$1:$H$14,3+HLOOKUP(Cronograma!AV1091,Meses!$D$1:$G$2,2,FALSE),FALSE),
IF(BY1091="En programación",BA1091,""))</f>
        <v>45316</v>
      </c>
      <c r="CB1091" s="95" t="str">
        <f t="shared" ref="CB1091:CB1154" si="52">IFERROR(CONCATENATE(YEAR(CA1091),"/",MONTH(CA1091)),"")</f>
        <v>2024/1</v>
      </c>
      <c r="CC1091" s="91">
        <f>IFERROR(
(VLOOKUP(MONTH(CA1091),Meses!$B$3:$C$14,2,FALSE)-DAY(CA1091))/VLOOKUP(MONTH(CA1091),Meses!$B$3:$C$14,2,FALSE)*CD1091,
"")</f>
        <v>85.935483870967744</v>
      </c>
      <c r="CD1091" s="92">
        <f t="shared" ref="CD1091:CD1154" si="53">R1091</f>
        <v>444</v>
      </c>
    </row>
    <row r="1092" spans="1:82" ht="109.8" thickBot="1" x14ac:dyDescent="0.6">
      <c r="A1092" s="25" t="s">
        <v>2485</v>
      </c>
      <c r="B1092" s="25" t="s">
        <v>2641</v>
      </c>
      <c r="C1092" s="25" t="s">
        <v>2642</v>
      </c>
      <c r="D1092" s="25" t="s">
        <v>650</v>
      </c>
      <c r="E1092" s="26">
        <v>45195</v>
      </c>
      <c r="F1092" s="26">
        <v>45195.535613425927</v>
      </c>
      <c r="G1092" s="26">
        <v>45195</v>
      </c>
      <c r="H1092" s="26">
        <v>45203</v>
      </c>
      <c r="I1092" s="22"/>
      <c r="J1092" s="22"/>
      <c r="K1092" s="22">
        <v>0</v>
      </c>
      <c r="L1092" s="69" t="s">
        <v>4399</v>
      </c>
      <c r="M1092" s="21">
        <v>45304</v>
      </c>
      <c r="N1092" s="21">
        <v>45316</v>
      </c>
      <c r="O1092" s="19" t="s">
        <v>72</v>
      </c>
      <c r="P1092" s="19" t="s">
        <v>72</v>
      </c>
      <c r="Q1092" s="49" t="s">
        <v>55</v>
      </c>
      <c r="R1092" s="49">
        <v>360</v>
      </c>
      <c r="S1092" s="25" t="s">
        <v>145</v>
      </c>
      <c r="T1092" s="25" t="s">
        <v>145</v>
      </c>
      <c r="U1092" s="19" t="e">
        <v>#NAME?</v>
      </c>
      <c r="V1092" s="22"/>
      <c r="W1092" s="22" t="s">
        <v>4513</v>
      </c>
      <c r="X1092" s="23">
        <v>45195</v>
      </c>
      <c r="Y1092" s="23">
        <v>45202</v>
      </c>
      <c r="Z1092" s="23">
        <v>45195</v>
      </c>
      <c r="AA1092" s="23">
        <v>45195</v>
      </c>
      <c r="AB1092" s="22">
        <v>0</v>
      </c>
      <c r="AC1092" s="22">
        <v>0</v>
      </c>
      <c r="AD1092" s="50">
        <v>0</v>
      </c>
      <c r="AE1092" s="22">
        <v>0</v>
      </c>
      <c r="AF1092" s="19" t="s">
        <v>58</v>
      </c>
      <c r="AG1092" s="19" t="s">
        <v>58</v>
      </c>
      <c r="AH1092" s="50">
        <v>0</v>
      </c>
      <c r="AI1092" s="37">
        <v>-45195</v>
      </c>
      <c r="AJ1092" s="37">
        <v>8</v>
      </c>
      <c r="AK1092" s="37">
        <v>-45203</v>
      </c>
      <c r="AL1092" s="19" t="s">
        <v>15</v>
      </c>
      <c r="AM1092" s="22">
        <v>0</v>
      </c>
      <c r="AN1092" s="22" t="s">
        <v>4513</v>
      </c>
      <c r="AO1092" s="22"/>
      <c r="AP1092" s="19" t="s">
        <v>76</v>
      </c>
      <c r="AQ1092" s="19" t="s">
        <v>76</v>
      </c>
      <c r="AR1092" s="19" t="s">
        <v>60</v>
      </c>
      <c r="AS1092" s="19" t="s">
        <v>55</v>
      </c>
      <c r="AT1092" s="19" t="s">
        <v>4583</v>
      </c>
      <c r="AU1092" s="19" t="s">
        <v>62</v>
      </c>
      <c r="AV1092" s="19" t="s">
        <v>679</v>
      </c>
      <c r="AW1092" s="19" t="s">
        <v>680</v>
      </c>
      <c r="AX1092" s="19" t="s">
        <v>653</v>
      </c>
      <c r="AY1092" s="19" t="s">
        <v>55</v>
      </c>
      <c r="AZ1092" s="19" t="s">
        <v>3822</v>
      </c>
      <c r="BA1092" s="23">
        <v>45316</v>
      </c>
      <c r="BB1092" s="37">
        <v>1</v>
      </c>
      <c r="BC1092" s="37">
        <v>2024</v>
      </c>
      <c r="BD1092" s="19" t="s">
        <v>653</v>
      </c>
      <c r="BE1092" s="19" t="s">
        <v>679</v>
      </c>
      <c r="BF1092" s="19" t="s">
        <v>680</v>
      </c>
      <c r="BG1092" s="19" t="s">
        <v>55</v>
      </c>
      <c r="BH1092" s="19" t="s">
        <v>4513</v>
      </c>
      <c r="BI1092" s="22" t="s">
        <v>4513</v>
      </c>
      <c r="BJ1092" s="22"/>
      <c r="BK1092" s="22"/>
      <c r="BL1092" s="37" t="s">
        <v>4513</v>
      </c>
      <c r="BM1092" s="32" t="s">
        <v>4513</v>
      </c>
      <c r="BN1092" s="57" t="s">
        <v>4513</v>
      </c>
      <c r="BO1092" s="19" t="s">
        <v>3906</v>
      </c>
      <c r="BP1092" s="54" t="s">
        <v>3919</v>
      </c>
      <c r="BQ1092" s="19" t="s">
        <v>55</v>
      </c>
      <c r="BR1092" s="19" t="s">
        <v>3918</v>
      </c>
      <c r="BS1092" s="22"/>
      <c r="BT1092" s="22"/>
      <c r="BU1092" s="37">
        <v>127</v>
      </c>
      <c r="BV1092" s="19" t="s">
        <v>4694</v>
      </c>
      <c r="BW1092" s="19" t="s">
        <v>3839</v>
      </c>
      <c r="BX1092" s="22"/>
      <c r="BY1092" s="95" t="str">
        <f>IFERROR(
IF(OR(AZ1092="anulado",AZ1092="stand by"),CONCATENATE(AZ1092,": ",AT1092),
IF(OR(YEAR(BA1092)=2022,YEAR(BA1092)=2023),CONCATENATE("Se activó en ",YEAR(BA1092)),
IF(AND(OR(AZ1092="En proceso",AZ1092="facturando"),AND(AV1092="-",BA1092="")),"Por revisar",
IF(BA1092="",IF(AV1092="NUEVAS",CONCATENATE("Estado: ",AZ1092,", ",AV1092),
IF(AX1092=Meses!$A$3,"Por revisar",
IF(AT1092="","Sin registro","En programación Frcst."))),"En programación")))),
"Error")</f>
        <v>En programación</v>
      </c>
      <c r="BZ1092" s="14" t="str">
        <f t="shared" si="51"/>
        <v/>
      </c>
      <c r="CA1092" s="95">
        <f>IF(BY1092="En programación Frcst.",VLOOKUP(AX1092,Meses!$A$1:$H$14,3+HLOOKUP(Cronograma!AV1092,Meses!$D$1:$G$2,2,FALSE),FALSE),
IF(BY1092="En programación",BA1092,""))</f>
        <v>45316</v>
      </c>
      <c r="CB1092" s="95" t="str">
        <f t="shared" si="52"/>
        <v>2024/1</v>
      </c>
      <c r="CC1092" s="91">
        <f>IFERROR(
(VLOOKUP(MONTH(CA1092),Meses!$B$3:$C$14,2,FALSE)-DAY(CA1092))/VLOOKUP(MONTH(CA1092),Meses!$B$3:$C$14,2,FALSE)*CD1092,
"")</f>
        <v>69.677419354838705</v>
      </c>
      <c r="CD1092" s="92">
        <f t="shared" si="53"/>
        <v>360</v>
      </c>
    </row>
    <row r="1093" spans="1:82" ht="109.8" thickBot="1" x14ac:dyDescent="0.6">
      <c r="A1093" s="19" t="s">
        <v>2485</v>
      </c>
      <c r="B1093" s="19" t="s">
        <v>2643</v>
      </c>
      <c r="C1093" s="19" t="s">
        <v>2644</v>
      </c>
      <c r="D1093" s="19" t="s">
        <v>650</v>
      </c>
      <c r="E1093" s="21">
        <v>45195</v>
      </c>
      <c r="F1093" s="21">
        <v>45195.535613425927</v>
      </c>
      <c r="G1093" s="21">
        <v>45195</v>
      </c>
      <c r="H1093" s="21">
        <v>45203</v>
      </c>
      <c r="I1093" s="22"/>
      <c r="J1093" s="22"/>
      <c r="K1093" s="22">
        <v>0</v>
      </c>
      <c r="L1093" s="69" t="s">
        <v>4399</v>
      </c>
      <c r="M1093" s="21">
        <v>45304</v>
      </c>
      <c r="N1093" s="21">
        <v>45316</v>
      </c>
      <c r="O1093" s="19" t="s">
        <v>72</v>
      </c>
      <c r="P1093" s="19" t="s">
        <v>72</v>
      </c>
      <c r="Q1093" s="49" t="s">
        <v>55</v>
      </c>
      <c r="R1093" s="49">
        <v>389</v>
      </c>
      <c r="S1093" s="25" t="s">
        <v>145</v>
      </c>
      <c r="T1093" s="25" t="s">
        <v>145</v>
      </c>
      <c r="U1093" s="19" t="e">
        <v>#NAME?</v>
      </c>
      <c r="V1093" s="22"/>
      <c r="W1093" s="22" t="s">
        <v>4513</v>
      </c>
      <c r="X1093" s="23">
        <v>45195</v>
      </c>
      <c r="Y1093" s="23">
        <v>45202</v>
      </c>
      <c r="Z1093" s="23">
        <v>45195</v>
      </c>
      <c r="AA1093" s="23">
        <v>45195</v>
      </c>
      <c r="AB1093" s="22">
        <v>0</v>
      </c>
      <c r="AC1093" s="22">
        <v>0</v>
      </c>
      <c r="AD1093" s="50">
        <v>0</v>
      </c>
      <c r="AE1093" s="22">
        <v>0</v>
      </c>
      <c r="AF1093" s="19" t="s">
        <v>58</v>
      </c>
      <c r="AG1093" s="19" t="s">
        <v>58</v>
      </c>
      <c r="AH1093" s="50">
        <v>0</v>
      </c>
      <c r="AI1093" s="37">
        <v>-45195</v>
      </c>
      <c r="AJ1093" s="37">
        <v>8</v>
      </c>
      <c r="AK1093" s="37">
        <v>-45203</v>
      </c>
      <c r="AL1093" s="19" t="s">
        <v>15</v>
      </c>
      <c r="AM1093" s="22">
        <v>0</v>
      </c>
      <c r="AN1093" s="22" t="s">
        <v>4513</v>
      </c>
      <c r="AO1093" s="22"/>
      <c r="AP1093" s="19" t="s">
        <v>76</v>
      </c>
      <c r="AQ1093" s="19" t="s">
        <v>76</v>
      </c>
      <c r="AR1093" s="19" t="s">
        <v>60</v>
      </c>
      <c r="AS1093" s="19" t="s">
        <v>55</v>
      </c>
      <c r="AT1093" s="19" t="s">
        <v>4583</v>
      </c>
      <c r="AU1093" s="19" t="s">
        <v>62</v>
      </c>
      <c r="AV1093" s="19" t="s">
        <v>679</v>
      </c>
      <c r="AW1093" s="19" t="s">
        <v>680</v>
      </c>
      <c r="AX1093" s="19" t="s">
        <v>653</v>
      </c>
      <c r="AY1093" s="19" t="s">
        <v>55</v>
      </c>
      <c r="AZ1093" s="19" t="s">
        <v>3822</v>
      </c>
      <c r="BA1093" s="23">
        <v>45316</v>
      </c>
      <c r="BB1093" s="37">
        <v>1</v>
      </c>
      <c r="BC1093" s="37">
        <v>2024</v>
      </c>
      <c r="BD1093" s="19" t="s">
        <v>653</v>
      </c>
      <c r="BE1093" s="19" t="s">
        <v>679</v>
      </c>
      <c r="BF1093" s="19" t="s">
        <v>680</v>
      </c>
      <c r="BG1093" s="19" t="s">
        <v>55</v>
      </c>
      <c r="BH1093" s="19" t="s">
        <v>4513</v>
      </c>
      <c r="BI1093" s="22" t="s">
        <v>4513</v>
      </c>
      <c r="BJ1093" s="22"/>
      <c r="BK1093" s="22"/>
      <c r="BL1093" s="37" t="s">
        <v>4513</v>
      </c>
      <c r="BM1093" s="32" t="s">
        <v>4513</v>
      </c>
      <c r="BN1093" s="57" t="s">
        <v>4513</v>
      </c>
      <c r="BO1093" s="19" t="s">
        <v>3906</v>
      </c>
      <c r="BP1093" s="54" t="s">
        <v>3919</v>
      </c>
      <c r="BQ1093" s="19" t="s">
        <v>55</v>
      </c>
      <c r="BR1093" s="19" t="s">
        <v>3918</v>
      </c>
      <c r="BS1093" s="22"/>
      <c r="BT1093" s="22"/>
      <c r="BU1093" s="37">
        <v>127</v>
      </c>
      <c r="BV1093" s="19" t="s">
        <v>4694</v>
      </c>
      <c r="BW1093" s="19" t="s">
        <v>3839</v>
      </c>
      <c r="BX1093" s="22"/>
      <c r="BY1093" s="95" t="str">
        <f>IFERROR(
IF(OR(AZ1093="anulado",AZ1093="stand by"),CONCATENATE(AZ1093,": ",AT1093),
IF(OR(YEAR(BA1093)=2022,YEAR(BA1093)=2023),CONCATENATE("Se activó en ",YEAR(BA1093)),
IF(AND(OR(AZ1093="En proceso",AZ1093="facturando"),AND(AV1093="-",BA1093="")),"Por revisar",
IF(BA1093="",IF(AV1093="NUEVAS",CONCATENATE("Estado: ",AZ1093,", ",AV1093),
IF(AX1093=Meses!$A$3,"Por revisar",
IF(AT1093="","Sin registro","En programación Frcst."))),"En programación")))),
"Error")</f>
        <v>En programación</v>
      </c>
      <c r="BZ1093" s="14" t="str">
        <f t="shared" si="51"/>
        <v/>
      </c>
      <c r="CA1093" s="95">
        <f>IF(BY1093="En programación Frcst.",VLOOKUP(AX1093,Meses!$A$1:$H$14,3+HLOOKUP(Cronograma!AV1093,Meses!$D$1:$G$2,2,FALSE),FALSE),
IF(BY1093="En programación",BA1093,""))</f>
        <v>45316</v>
      </c>
      <c r="CB1093" s="95" t="str">
        <f t="shared" si="52"/>
        <v>2024/1</v>
      </c>
      <c r="CC1093" s="91">
        <f>IFERROR(
(VLOOKUP(MONTH(CA1093),Meses!$B$3:$C$14,2,FALSE)-DAY(CA1093))/VLOOKUP(MONTH(CA1093),Meses!$B$3:$C$14,2,FALSE)*CD1093,
"")</f>
        <v>75.290322580645153</v>
      </c>
      <c r="CD1093" s="92">
        <f t="shared" si="53"/>
        <v>389</v>
      </c>
    </row>
    <row r="1094" spans="1:82" ht="125.4" thickBot="1" x14ac:dyDescent="0.6">
      <c r="A1094" s="25" t="s">
        <v>2485</v>
      </c>
      <c r="B1094" s="25" t="s">
        <v>2645</v>
      </c>
      <c r="C1094" s="25" t="s">
        <v>2618</v>
      </c>
      <c r="D1094" s="25" t="s">
        <v>650</v>
      </c>
      <c r="E1094" s="26">
        <v>45195</v>
      </c>
      <c r="F1094" s="26">
        <v>45195.535613425927</v>
      </c>
      <c r="G1094" s="26">
        <v>45195</v>
      </c>
      <c r="H1094" s="26">
        <v>45203</v>
      </c>
      <c r="I1094" s="22"/>
      <c r="J1094" s="22"/>
      <c r="K1094" s="22">
        <v>0</v>
      </c>
      <c r="L1094" s="69" t="s">
        <v>4399</v>
      </c>
      <c r="M1094" s="21">
        <v>45304</v>
      </c>
      <c r="N1094" s="21">
        <v>45316</v>
      </c>
      <c r="O1094" s="19" t="s">
        <v>72</v>
      </c>
      <c r="P1094" s="19" t="s">
        <v>72</v>
      </c>
      <c r="Q1094" s="49" t="s">
        <v>55</v>
      </c>
      <c r="R1094" s="49">
        <v>0</v>
      </c>
      <c r="S1094" s="25" t="s">
        <v>145</v>
      </c>
      <c r="T1094" s="25" t="s">
        <v>145</v>
      </c>
      <c r="U1094" s="19" t="e">
        <v>#NAME?</v>
      </c>
      <c r="V1094" s="22"/>
      <c r="W1094" s="22" t="s">
        <v>4513</v>
      </c>
      <c r="X1094" s="23">
        <v>45195</v>
      </c>
      <c r="Y1094" s="23">
        <v>45202</v>
      </c>
      <c r="Z1094" s="23">
        <v>45195</v>
      </c>
      <c r="AA1094" s="23">
        <v>45195</v>
      </c>
      <c r="AB1094" s="22">
        <v>0</v>
      </c>
      <c r="AC1094" s="22">
        <v>0</v>
      </c>
      <c r="AD1094" s="50">
        <v>0</v>
      </c>
      <c r="AE1094" s="22">
        <v>0</v>
      </c>
      <c r="AF1094" s="19" t="s">
        <v>58</v>
      </c>
      <c r="AG1094" s="19" t="s">
        <v>58</v>
      </c>
      <c r="AH1094" s="50">
        <v>0</v>
      </c>
      <c r="AI1094" s="37">
        <v>-45195</v>
      </c>
      <c r="AJ1094" s="37">
        <v>8</v>
      </c>
      <c r="AK1094" s="37">
        <v>-45203</v>
      </c>
      <c r="AL1094" s="19" t="s">
        <v>15</v>
      </c>
      <c r="AM1094" s="22">
        <v>0</v>
      </c>
      <c r="AN1094" s="22" t="s">
        <v>4513</v>
      </c>
      <c r="AO1094" s="22"/>
      <c r="AP1094" s="19" t="s">
        <v>76</v>
      </c>
      <c r="AQ1094" s="19" t="s">
        <v>76</v>
      </c>
      <c r="AR1094" s="19" t="s">
        <v>60</v>
      </c>
      <c r="AS1094" s="19" t="s">
        <v>55</v>
      </c>
      <c r="AT1094" s="19" t="s">
        <v>4583</v>
      </c>
      <c r="AU1094" s="19" t="s">
        <v>62</v>
      </c>
      <c r="AV1094" s="19" t="s">
        <v>679</v>
      </c>
      <c r="AW1094" s="19" t="s">
        <v>680</v>
      </c>
      <c r="AX1094" s="19" t="s">
        <v>653</v>
      </c>
      <c r="AY1094" s="19" t="s">
        <v>55</v>
      </c>
      <c r="AZ1094" s="19" t="s">
        <v>3822</v>
      </c>
      <c r="BA1094" s="23">
        <v>45316</v>
      </c>
      <c r="BB1094" s="37">
        <v>1</v>
      </c>
      <c r="BC1094" s="37">
        <v>2024</v>
      </c>
      <c r="BD1094" s="19" t="s">
        <v>653</v>
      </c>
      <c r="BE1094" s="19" t="s">
        <v>679</v>
      </c>
      <c r="BF1094" s="19" t="s">
        <v>680</v>
      </c>
      <c r="BG1094" s="19" t="s">
        <v>55</v>
      </c>
      <c r="BH1094" s="19" t="s">
        <v>4513</v>
      </c>
      <c r="BI1094" s="22" t="s">
        <v>4513</v>
      </c>
      <c r="BJ1094" s="22"/>
      <c r="BK1094" s="22"/>
      <c r="BL1094" s="37" t="s">
        <v>4513</v>
      </c>
      <c r="BM1094" s="32" t="s">
        <v>4513</v>
      </c>
      <c r="BN1094" s="57" t="s">
        <v>4513</v>
      </c>
      <c r="BO1094" s="19" t="s">
        <v>3906</v>
      </c>
      <c r="BP1094" s="54" t="s">
        <v>3919</v>
      </c>
      <c r="BQ1094" s="19" t="s">
        <v>55</v>
      </c>
      <c r="BR1094" s="19" t="s">
        <v>3918</v>
      </c>
      <c r="BS1094" s="22"/>
      <c r="BT1094" s="22"/>
      <c r="BU1094" s="37">
        <v>127</v>
      </c>
      <c r="BV1094" s="19" t="s">
        <v>4694</v>
      </c>
      <c r="BW1094" s="19" t="s">
        <v>3839</v>
      </c>
      <c r="BX1094" s="22"/>
      <c r="BY1094" s="95" t="str">
        <f>IFERROR(
IF(OR(AZ1094="anulado",AZ1094="stand by"),CONCATENATE(AZ1094,": ",AT1094),
IF(OR(YEAR(BA1094)=2022,YEAR(BA1094)=2023),CONCATENATE("Se activó en ",YEAR(BA1094)),
IF(AND(OR(AZ1094="En proceso",AZ1094="facturando"),AND(AV1094="-",BA1094="")),"Por revisar",
IF(BA1094="",IF(AV1094="NUEVAS",CONCATENATE("Estado: ",AZ1094,", ",AV1094),
IF(AX1094=Meses!$A$3,"Por revisar",
IF(AT1094="","Sin registro","En programación Frcst."))),"En programación")))),
"Error")</f>
        <v>En programación</v>
      </c>
      <c r="BZ1094" s="14" t="str">
        <f t="shared" si="51"/>
        <v/>
      </c>
      <c r="CA1094" s="95">
        <f>IF(BY1094="En programación Frcst.",VLOOKUP(AX1094,Meses!$A$1:$H$14,3+HLOOKUP(Cronograma!AV1094,Meses!$D$1:$G$2,2,FALSE),FALSE),
IF(BY1094="En programación",BA1094,""))</f>
        <v>45316</v>
      </c>
      <c r="CB1094" s="95" t="str">
        <f t="shared" si="52"/>
        <v>2024/1</v>
      </c>
      <c r="CC1094" s="91">
        <f>IFERROR(
(VLOOKUP(MONTH(CA1094),Meses!$B$3:$C$14,2,FALSE)-DAY(CA1094))/VLOOKUP(MONTH(CA1094),Meses!$B$3:$C$14,2,FALSE)*CD1094,
"")</f>
        <v>0</v>
      </c>
      <c r="CD1094" s="92">
        <f t="shared" si="53"/>
        <v>0</v>
      </c>
    </row>
    <row r="1095" spans="1:82" ht="125.4" thickBot="1" x14ac:dyDescent="0.6">
      <c r="A1095" s="19" t="s">
        <v>2485</v>
      </c>
      <c r="B1095" s="19" t="s">
        <v>2646</v>
      </c>
      <c r="C1095" s="19" t="s">
        <v>2618</v>
      </c>
      <c r="D1095" s="19" t="s">
        <v>650</v>
      </c>
      <c r="E1095" s="21">
        <v>45195</v>
      </c>
      <c r="F1095" s="21">
        <v>45195.535613425927</v>
      </c>
      <c r="G1095" s="21">
        <v>45195</v>
      </c>
      <c r="H1095" s="21">
        <v>45203</v>
      </c>
      <c r="I1095" s="22"/>
      <c r="J1095" s="22"/>
      <c r="K1095" s="22">
        <v>0</v>
      </c>
      <c r="L1095" s="69" t="s">
        <v>4399</v>
      </c>
      <c r="M1095" s="21">
        <v>45304</v>
      </c>
      <c r="N1095" s="21">
        <v>45316</v>
      </c>
      <c r="O1095" s="19" t="s">
        <v>72</v>
      </c>
      <c r="P1095" s="19" t="s">
        <v>72</v>
      </c>
      <c r="Q1095" s="49" t="s">
        <v>55</v>
      </c>
      <c r="R1095" s="49">
        <v>1</v>
      </c>
      <c r="S1095" s="25" t="s">
        <v>145</v>
      </c>
      <c r="T1095" s="25" t="s">
        <v>145</v>
      </c>
      <c r="U1095" s="19" t="e">
        <v>#NAME?</v>
      </c>
      <c r="V1095" s="22"/>
      <c r="W1095" s="22" t="s">
        <v>4513</v>
      </c>
      <c r="X1095" s="23">
        <v>45195</v>
      </c>
      <c r="Y1095" s="23">
        <v>45202</v>
      </c>
      <c r="Z1095" s="23">
        <v>45195</v>
      </c>
      <c r="AA1095" s="23">
        <v>45195</v>
      </c>
      <c r="AB1095" s="22">
        <v>0</v>
      </c>
      <c r="AC1095" s="22">
        <v>0</v>
      </c>
      <c r="AD1095" s="50">
        <v>0</v>
      </c>
      <c r="AE1095" s="22">
        <v>0</v>
      </c>
      <c r="AF1095" s="19" t="s">
        <v>58</v>
      </c>
      <c r="AG1095" s="19" t="s">
        <v>58</v>
      </c>
      <c r="AH1095" s="50">
        <v>0</v>
      </c>
      <c r="AI1095" s="37">
        <v>-45195</v>
      </c>
      <c r="AJ1095" s="37">
        <v>8</v>
      </c>
      <c r="AK1095" s="37">
        <v>-45203</v>
      </c>
      <c r="AL1095" s="19" t="s">
        <v>15</v>
      </c>
      <c r="AM1095" s="22">
        <v>0</v>
      </c>
      <c r="AN1095" s="22" t="s">
        <v>4513</v>
      </c>
      <c r="AO1095" s="22"/>
      <c r="AP1095" s="19" t="s">
        <v>76</v>
      </c>
      <c r="AQ1095" s="19" t="s">
        <v>76</v>
      </c>
      <c r="AR1095" s="19" t="s">
        <v>60</v>
      </c>
      <c r="AS1095" s="19" t="s">
        <v>55</v>
      </c>
      <c r="AT1095" s="19" t="s">
        <v>4583</v>
      </c>
      <c r="AU1095" s="19" t="s">
        <v>62</v>
      </c>
      <c r="AV1095" s="19" t="s">
        <v>679</v>
      </c>
      <c r="AW1095" s="19" t="s">
        <v>680</v>
      </c>
      <c r="AX1095" s="19" t="s">
        <v>653</v>
      </c>
      <c r="AY1095" s="19" t="s">
        <v>55</v>
      </c>
      <c r="AZ1095" s="19" t="s">
        <v>3822</v>
      </c>
      <c r="BA1095" s="23">
        <v>45316</v>
      </c>
      <c r="BB1095" s="37">
        <v>1</v>
      </c>
      <c r="BC1095" s="37">
        <v>2024</v>
      </c>
      <c r="BD1095" s="19" t="s">
        <v>653</v>
      </c>
      <c r="BE1095" s="19" t="s">
        <v>679</v>
      </c>
      <c r="BF1095" s="19" t="s">
        <v>680</v>
      </c>
      <c r="BG1095" s="19" t="s">
        <v>55</v>
      </c>
      <c r="BH1095" s="19" t="s">
        <v>4513</v>
      </c>
      <c r="BI1095" s="22" t="s">
        <v>4513</v>
      </c>
      <c r="BJ1095" s="22"/>
      <c r="BK1095" s="22"/>
      <c r="BL1095" s="37" t="s">
        <v>4513</v>
      </c>
      <c r="BM1095" s="32" t="s">
        <v>4513</v>
      </c>
      <c r="BN1095" s="57" t="s">
        <v>4513</v>
      </c>
      <c r="BO1095" s="19" t="s">
        <v>3906</v>
      </c>
      <c r="BP1095" s="54" t="s">
        <v>3919</v>
      </c>
      <c r="BQ1095" s="19" t="s">
        <v>55</v>
      </c>
      <c r="BR1095" s="19" t="s">
        <v>3918</v>
      </c>
      <c r="BS1095" s="22"/>
      <c r="BT1095" s="22"/>
      <c r="BU1095" s="37">
        <v>127</v>
      </c>
      <c r="BV1095" s="19" t="s">
        <v>4694</v>
      </c>
      <c r="BW1095" s="19" t="s">
        <v>3839</v>
      </c>
      <c r="BX1095" s="22"/>
      <c r="BY1095" s="95" t="str">
        <f>IFERROR(
IF(OR(AZ1095="anulado",AZ1095="stand by"),CONCATENATE(AZ1095,": ",AT1095),
IF(OR(YEAR(BA1095)=2022,YEAR(BA1095)=2023),CONCATENATE("Se activó en ",YEAR(BA1095)),
IF(AND(OR(AZ1095="En proceso",AZ1095="facturando"),AND(AV1095="-",BA1095="")),"Por revisar",
IF(BA1095="",IF(AV1095="NUEVAS",CONCATENATE("Estado: ",AZ1095,", ",AV1095),
IF(AX1095=Meses!$A$3,"Por revisar",
IF(AT1095="","Sin registro","En programación Frcst."))),"En programación")))),
"Error")</f>
        <v>En programación</v>
      </c>
      <c r="BZ1095" s="14" t="str">
        <f t="shared" si="51"/>
        <v/>
      </c>
      <c r="CA1095" s="95">
        <f>IF(BY1095="En programación Frcst.",VLOOKUP(AX1095,Meses!$A$1:$H$14,3+HLOOKUP(Cronograma!AV1095,Meses!$D$1:$G$2,2,FALSE),FALSE),
IF(BY1095="En programación",BA1095,""))</f>
        <v>45316</v>
      </c>
      <c r="CB1095" s="95" t="str">
        <f t="shared" si="52"/>
        <v>2024/1</v>
      </c>
      <c r="CC1095" s="91">
        <f>IFERROR(
(VLOOKUP(MONTH(CA1095),Meses!$B$3:$C$14,2,FALSE)-DAY(CA1095))/VLOOKUP(MONTH(CA1095),Meses!$B$3:$C$14,2,FALSE)*CD1095,
"")</f>
        <v>0.19354838709677419</v>
      </c>
      <c r="CD1095" s="92">
        <f t="shared" si="53"/>
        <v>1</v>
      </c>
    </row>
    <row r="1096" spans="1:82" ht="125.4" thickBot="1" x14ac:dyDescent="0.6">
      <c r="A1096" s="25" t="s">
        <v>2485</v>
      </c>
      <c r="B1096" s="25" t="s">
        <v>2647</v>
      </c>
      <c r="C1096" s="25" t="s">
        <v>2594</v>
      </c>
      <c r="D1096" s="25" t="s">
        <v>650</v>
      </c>
      <c r="E1096" s="26">
        <v>45195</v>
      </c>
      <c r="F1096" s="26">
        <v>45195.535613425927</v>
      </c>
      <c r="G1096" s="26">
        <v>45195</v>
      </c>
      <c r="H1096" s="26">
        <v>45203</v>
      </c>
      <c r="I1096" s="22"/>
      <c r="J1096" s="22"/>
      <c r="K1096" s="22">
        <v>0</v>
      </c>
      <c r="L1096" s="69" t="s">
        <v>4399</v>
      </c>
      <c r="M1096" s="21">
        <v>45304</v>
      </c>
      <c r="N1096" s="21">
        <v>45316</v>
      </c>
      <c r="O1096" s="19" t="s">
        <v>72</v>
      </c>
      <c r="P1096" s="19" t="s">
        <v>72</v>
      </c>
      <c r="Q1096" s="49" t="s">
        <v>55</v>
      </c>
      <c r="R1096" s="49">
        <v>967</v>
      </c>
      <c r="S1096" s="25" t="s">
        <v>145</v>
      </c>
      <c r="T1096" s="25" t="s">
        <v>145</v>
      </c>
      <c r="U1096" s="19" t="e">
        <v>#NAME?</v>
      </c>
      <c r="V1096" s="22"/>
      <c r="W1096" s="22" t="s">
        <v>4513</v>
      </c>
      <c r="X1096" s="23">
        <v>45195</v>
      </c>
      <c r="Y1096" s="23">
        <v>45202</v>
      </c>
      <c r="Z1096" s="23">
        <v>45195</v>
      </c>
      <c r="AA1096" s="23">
        <v>45195</v>
      </c>
      <c r="AB1096" s="22">
        <v>0</v>
      </c>
      <c r="AC1096" s="22">
        <v>0</v>
      </c>
      <c r="AD1096" s="50">
        <v>0</v>
      </c>
      <c r="AE1096" s="22">
        <v>0</v>
      </c>
      <c r="AF1096" s="19" t="s">
        <v>58</v>
      </c>
      <c r="AG1096" s="19" t="s">
        <v>58</v>
      </c>
      <c r="AH1096" s="50">
        <v>0</v>
      </c>
      <c r="AI1096" s="37">
        <v>-45195</v>
      </c>
      <c r="AJ1096" s="37">
        <v>8</v>
      </c>
      <c r="AK1096" s="37">
        <v>-45203</v>
      </c>
      <c r="AL1096" s="19" t="s">
        <v>15</v>
      </c>
      <c r="AM1096" s="22">
        <v>0</v>
      </c>
      <c r="AN1096" s="22" t="s">
        <v>4513</v>
      </c>
      <c r="AO1096" s="22"/>
      <c r="AP1096" s="19" t="s">
        <v>76</v>
      </c>
      <c r="AQ1096" s="19" t="s">
        <v>76</v>
      </c>
      <c r="AR1096" s="19" t="s">
        <v>60</v>
      </c>
      <c r="AS1096" s="19" t="s">
        <v>55</v>
      </c>
      <c r="AT1096" s="19" t="s">
        <v>4583</v>
      </c>
      <c r="AU1096" s="19" t="s">
        <v>62</v>
      </c>
      <c r="AV1096" s="19" t="s">
        <v>679</v>
      </c>
      <c r="AW1096" s="19" t="s">
        <v>680</v>
      </c>
      <c r="AX1096" s="19" t="s">
        <v>653</v>
      </c>
      <c r="AY1096" s="19" t="s">
        <v>55</v>
      </c>
      <c r="AZ1096" s="19" t="s">
        <v>3822</v>
      </c>
      <c r="BA1096" s="23">
        <v>45316</v>
      </c>
      <c r="BB1096" s="37">
        <v>1</v>
      </c>
      <c r="BC1096" s="37">
        <v>2024</v>
      </c>
      <c r="BD1096" s="19" t="s">
        <v>653</v>
      </c>
      <c r="BE1096" s="19" t="s">
        <v>679</v>
      </c>
      <c r="BF1096" s="19" t="s">
        <v>680</v>
      </c>
      <c r="BG1096" s="19" t="s">
        <v>55</v>
      </c>
      <c r="BH1096" s="19" t="s">
        <v>4513</v>
      </c>
      <c r="BI1096" s="22" t="s">
        <v>4513</v>
      </c>
      <c r="BJ1096" s="22"/>
      <c r="BK1096" s="22"/>
      <c r="BL1096" s="37" t="s">
        <v>4513</v>
      </c>
      <c r="BM1096" s="32" t="s">
        <v>4513</v>
      </c>
      <c r="BN1096" s="57" t="s">
        <v>4513</v>
      </c>
      <c r="BO1096" s="19" t="s">
        <v>3906</v>
      </c>
      <c r="BP1096" s="54" t="s">
        <v>3919</v>
      </c>
      <c r="BQ1096" s="19" t="s">
        <v>55</v>
      </c>
      <c r="BR1096" s="19" t="s">
        <v>3918</v>
      </c>
      <c r="BS1096" s="22"/>
      <c r="BT1096" s="22"/>
      <c r="BU1096" s="37">
        <v>127</v>
      </c>
      <c r="BV1096" s="19" t="s">
        <v>4694</v>
      </c>
      <c r="BW1096" s="19" t="s">
        <v>3839</v>
      </c>
      <c r="BX1096" s="22"/>
      <c r="BY1096" s="95" t="str">
        <f>IFERROR(
IF(OR(AZ1096="anulado",AZ1096="stand by"),CONCATENATE(AZ1096,": ",AT1096),
IF(OR(YEAR(BA1096)=2022,YEAR(BA1096)=2023),CONCATENATE("Se activó en ",YEAR(BA1096)),
IF(AND(OR(AZ1096="En proceso",AZ1096="facturando"),AND(AV1096="-",BA1096="")),"Por revisar",
IF(BA1096="",IF(AV1096="NUEVAS",CONCATENATE("Estado: ",AZ1096,", ",AV1096),
IF(AX1096=Meses!$A$3,"Por revisar",
IF(AT1096="","Sin registro","En programación Frcst."))),"En programación")))),
"Error")</f>
        <v>En programación</v>
      </c>
      <c r="BZ1096" s="14" t="str">
        <f t="shared" si="51"/>
        <v/>
      </c>
      <c r="CA1096" s="95">
        <f>IF(BY1096="En programación Frcst.",VLOOKUP(AX1096,Meses!$A$1:$H$14,3+HLOOKUP(Cronograma!AV1096,Meses!$D$1:$G$2,2,FALSE),FALSE),
IF(BY1096="En programación",BA1096,""))</f>
        <v>45316</v>
      </c>
      <c r="CB1096" s="95" t="str">
        <f t="shared" si="52"/>
        <v>2024/1</v>
      </c>
      <c r="CC1096" s="91">
        <f>IFERROR(
(VLOOKUP(MONTH(CA1096),Meses!$B$3:$C$14,2,FALSE)-DAY(CA1096))/VLOOKUP(MONTH(CA1096),Meses!$B$3:$C$14,2,FALSE)*CD1096,
"")</f>
        <v>187.16129032258064</v>
      </c>
      <c r="CD1096" s="92">
        <f t="shared" si="53"/>
        <v>967</v>
      </c>
    </row>
    <row r="1097" spans="1:82" ht="125.4" thickBot="1" x14ac:dyDescent="0.6">
      <c r="A1097" s="19" t="s">
        <v>2485</v>
      </c>
      <c r="B1097" s="19" t="s">
        <v>2648</v>
      </c>
      <c r="C1097" s="19" t="s">
        <v>2596</v>
      </c>
      <c r="D1097" s="19" t="s">
        <v>650</v>
      </c>
      <c r="E1097" s="21">
        <v>45195</v>
      </c>
      <c r="F1097" s="21">
        <v>45195.535613425927</v>
      </c>
      <c r="G1097" s="21">
        <v>45195</v>
      </c>
      <c r="H1097" s="21">
        <v>45203</v>
      </c>
      <c r="I1097" s="22"/>
      <c r="J1097" s="22"/>
      <c r="K1097" s="22">
        <v>0</v>
      </c>
      <c r="L1097" s="69" t="s">
        <v>4399</v>
      </c>
      <c r="M1097" s="21">
        <v>45304</v>
      </c>
      <c r="N1097" s="21">
        <v>45316</v>
      </c>
      <c r="O1097" s="19" t="s">
        <v>72</v>
      </c>
      <c r="P1097" s="19" t="s">
        <v>72</v>
      </c>
      <c r="Q1097" s="49" t="s">
        <v>55</v>
      </c>
      <c r="R1097" s="49">
        <v>1735</v>
      </c>
      <c r="S1097" s="25" t="s">
        <v>145</v>
      </c>
      <c r="T1097" s="25" t="s">
        <v>145</v>
      </c>
      <c r="U1097" s="19" t="e">
        <v>#NAME?</v>
      </c>
      <c r="V1097" s="22"/>
      <c r="W1097" s="22" t="s">
        <v>4513</v>
      </c>
      <c r="X1097" s="23">
        <v>45195</v>
      </c>
      <c r="Y1097" s="23">
        <v>45202</v>
      </c>
      <c r="Z1097" s="23">
        <v>45195</v>
      </c>
      <c r="AA1097" s="23">
        <v>45195</v>
      </c>
      <c r="AB1097" s="22">
        <v>0</v>
      </c>
      <c r="AC1097" s="22">
        <v>0</v>
      </c>
      <c r="AD1097" s="50">
        <v>0</v>
      </c>
      <c r="AE1097" s="22">
        <v>0</v>
      </c>
      <c r="AF1097" s="19" t="s">
        <v>58</v>
      </c>
      <c r="AG1097" s="19" t="s">
        <v>58</v>
      </c>
      <c r="AH1097" s="50">
        <v>0</v>
      </c>
      <c r="AI1097" s="37">
        <v>-45195</v>
      </c>
      <c r="AJ1097" s="37">
        <v>8</v>
      </c>
      <c r="AK1097" s="37">
        <v>-45203</v>
      </c>
      <c r="AL1097" s="19" t="s">
        <v>15</v>
      </c>
      <c r="AM1097" s="22">
        <v>0</v>
      </c>
      <c r="AN1097" s="22" t="s">
        <v>4513</v>
      </c>
      <c r="AO1097" s="22"/>
      <c r="AP1097" s="19" t="s">
        <v>76</v>
      </c>
      <c r="AQ1097" s="19" t="s">
        <v>76</v>
      </c>
      <c r="AR1097" s="19" t="s">
        <v>60</v>
      </c>
      <c r="AS1097" s="19" t="s">
        <v>55</v>
      </c>
      <c r="AT1097" s="19" t="s">
        <v>4583</v>
      </c>
      <c r="AU1097" s="19" t="s">
        <v>62</v>
      </c>
      <c r="AV1097" s="19" t="s">
        <v>679</v>
      </c>
      <c r="AW1097" s="19" t="s">
        <v>680</v>
      </c>
      <c r="AX1097" s="19" t="s">
        <v>653</v>
      </c>
      <c r="AY1097" s="19" t="s">
        <v>55</v>
      </c>
      <c r="AZ1097" s="19" t="s">
        <v>3822</v>
      </c>
      <c r="BA1097" s="23">
        <v>45316</v>
      </c>
      <c r="BB1097" s="37">
        <v>1</v>
      </c>
      <c r="BC1097" s="37">
        <v>2024</v>
      </c>
      <c r="BD1097" s="19" t="s">
        <v>653</v>
      </c>
      <c r="BE1097" s="19" t="s">
        <v>679</v>
      </c>
      <c r="BF1097" s="19" t="s">
        <v>680</v>
      </c>
      <c r="BG1097" s="19" t="s">
        <v>55</v>
      </c>
      <c r="BH1097" s="19" t="s">
        <v>4513</v>
      </c>
      <c r="BI1097" s="22" t="s">
        <v>4513</v>
      </c>
      <c r="BJ1097" s="22"/>
      <c r="BK1097" s="22"/>
      <c r="BL1097" s="37" t="s">
        <v>4513</v>
      </c>
      <c r="BM1097" s="32" t="s">
        <v>4513</v>
      </c>
      <c r="BN1097" s="57" t="s">
        <v>4513</v>
      </c>
      <c r="BO1097" s="19" t="s">
        <v>3906</v>
      </c>
      <c r="BP1097" s="54" t="s">
        <v>3919</v>
      </c>
      <c r="BQ1097" s="19" t="s">
        <v>55</v>
      </c>
      <c r="BR1097" s="19" t="s">
        <v>3918</v>
      </c>
      <c r="BS1097" s="22"/>
      <c r="BT1097" s="22"/>
      <c r="BU1097" s="37">
        <v>127</v>
      </c>
      <c r="BV1097" s="19" t="s">
        <v>4694</v>
      </c>
      <c r="BW1097" s="19" t="s">
        <v>3839</v>
      </c>
      <c r="BX1097" s="22"/>
      <c r="BY1097" s="95" t="str">
        <f>IFERROR(
IF(OR(AZ1097="anulado",AZ1097="stand by"),CONCATENATE(AZ1097,": ",AT1097),
IF(OR(YEAR(BA1097)=2022,YEAR(BA1097)=2023),CONCATENATE("Se activó en ",YEAR(BA1097)),
IF(AND(OR(AZ1097="En proceso",AZ1097="facturando"),AND(AV1097="-",BA1097="")),"Por revisar",
IF(BA1097="",IF(AV1097="NUEVAS",CONCATENATE("Estado: ",AZ1097,", ",AV1097),
IF(AX1097=Meses!$A$3,"Por revisar",
IF(AT1097="","Sin registro","En programación Frcst."))),"En programación")))),
"Error")</f>
        <v>En programación</v>
      </c>
      <c r="BZ1097" s="14" t="str">
        <f t="shared" si="51"/>
        <v/>
      </c>
      <c r="CA1097" s="95">
        <f>IF(BY1097="En programación Frcst.",VLOOKUP(AX1097,Meses!$A$1:$H$14,3+HLOOKUP(Cronograma!AV1097,Meses!$D$1:$G$2,2,FALSE),FALSE),
IF(BY1097="En programación",BA1097,""))</f>
        <v>45316</v>
      </c>
      <c r="CB1097" s="95" t="str">
        <f t="shared" si="52"/>
        <v>2024/1</v>
      </c>
      <c r="CC1097" s="91">
        <f>IFERROR(
(VLOOKUP(MONTH(CA1097),Meses!$B$3:$C$14,2,FALSE)-DAY(CA1097))/VLOOKUP(MONTH(CA1097),Meses!$B$3:$C$14,2,FALSE)*CD1097,
"")</f>
        <v>335.80645161290323</v>
      </c>
      <c r="CD1097" s="92">
        <f t="shared" si="53"/>
        <v>1735</v>
      </c>
    </row>
    <row r="1098" spans="1:82" ht="109.8" thickBot="1" x14ac:dyDescent="0.6">
      <c r="A1098" s="25" t="s">
        <v>2485</v>
      </c>
      <c r="B1098" s="25" t="s">
        <v>2649</v>
      </c>
      <c r="C1098" s="25" t="s">
        <v>2650</v>
      </c>
      <c r="D1098" s="25" t="s">
        <v>936</v>
      </c>
      <c r="E1098" s="26">
        <v>45195</v>
      </c>
      <c r="F1098" s="26">
        <v>45195.535613425927</v>
      </c>
      <c r="G1098" s="26">
        <v>45195</v>
      </c>
      <c r="H1098" s="26">
        <v>45203</v>
      </c>
      <c r="I1098" s="22"/>
      <c r="J1098" s="22"/>
      <c r="K1098" s="22">
        <v>0</v>
      </c>
      <c r="L1098" s="50"/>
      <c r="M1098" s="22"/>
      <c r="N1098" s="22"/>
      <c r="O1098" s="19" t="s">
        <v>72</v>
      </c>
      <c r="P1098" s="19" t="s">
        <v>72</v>
      </c>
      <c r="Q1098" s="49" t="s">
        <v>55</v>
      </c>
      <c r="R1098" s="49">
        <v>139</v>
      </c>
      <c r="S1098" s="25" t="s">
        <v>145</v>
      </c>
      <c r="T1098" s="25" t="s">
        <v>145</v>
      </c>
      <c r="U1098" s="19" t="e">
        <v>#NAME?</v>
      </c>
      <c r="V1098" s="22"/>
      <c r="W1098" s="22" t="s">
        <v>4513</v>
      </c>
      <c r="X1098" s="23">
        <v>45195</v>
      </c>
      <c r="Y1098" s="23">
        <v>45202</v>
      </c>
      <c r="Z1098" s="23">
        <v>45195</v>
      </c>
      <c r="AA1098" s="23">
        <v>45195</v>
      </c>
      <c r="AB1098" s="22">
        <v>0</v>
      </c>
      <c r="AC1098" s="22">
        <v>0</v>
      </c>
      <c r="AD1098" s="50">
        <v>0</v>
      </c>
      <c r="AE1098" s="22">
        <v>0</v>
      </c>
      <c r="AF1098" s="19" t="s">
        <v>58</v>
      </c>
      <c r="AG1098" s="19" t="s">
        <v>58</v>
      </c>
      <c r="AH1098" s="50">
        <v>0</v>
      </c>
      <c r="AI1098" s="37">
        <v>-45195</v>
      </c>
      <c r="AJ1098" s="37">
        <v>8</v>
      </c>
      <c r="AK1098" s="37">
        <v>-45203</v>
      </c>
      <c r="AL1098" s="19" t="s">
        <v>15</v>
      </c>
      <c r="AM1098" s="22">
        <v>0</v>
      </c>
      <c r="AN1098" s="22" t="s">
        <v>4513</v>
      </c>
      <c r="AO1098" s="22"/>
      <c r="AP1098" s="19" t="s">
        <v>76</v>
      </c>
      <c r="AQ1098" s="19" t="s">
        <v>76</v>
      </c>
      <c r="AR1098" s="19" t="s">
        <v>60</v>
      </c>
      <c r="AS1098" s="19" t="s">
        <v>55</v>
      </c>
      <c r="AT1098" s="19" t="s">
        <v>937</v>
      </c>
      <c r="AU1098" s="19" t="s">
        <v>62</v>
      </c>
      <c r="AV1098" s="19" t="s">
        <v>679</v>
      </c>
      <c r="AW1098" s="19" t="s">
        <v>3130</v>
      </c>
      <c r="AX1098" s="19" t="s">
        <v>1557</v>
      </c>
      <c r="AY1098" s="19" t="s">
        <v>55</v>
      </c>
      <c r="AZ1098" s="19" t="s">
        <v>3830</v>
      </c>
      <c r="BA1098" s="22">
        <v>0</v>
      </c>
      <c r="BB1098" s="22"/>
      <c r="BC1098" s="22"/>
      <c r="BD1098" s="19" t="s">
        <v>2205</v>
      </c>
      <c r="BE1098" s="19" t="s">
        <v>660</v>
      </c>
      <c r="BF1098" s="19" t="s">
        <v>2204</v>
      </c>
      <c r="BG1098" s="19" t="s">
        <v>55</v>
      </c>
      <c r="BH1098" s="19" t="s">
        <v>4513</v>
      </c>
      <c r="BI1098" s="22" t="s">
        <v>4513</v>
      </c>
      <c r="BJ1098" s="22"/>
      <c r="BK1098" s="22"/>
      <c r="BL1098" s="37" t="s">
        <v>4513</v>
      </c>
      <c r="BM1098" s="32" t="s">
        <v>4513</v>
      </c>
      <c r="BN1098" s="57" t="s">
        <v>4513</v>
      </c>
      <c r="BO1098" s="19" t="s">
        <v>3906</v>
      </c>
      <c r="BP1098" s="54" t="s">
        <v>3919</v>
      </c>
      <c r="BQ1098" s="19" t="s">
        <v>55</v>
      </c>
      <c r="BR1098" s="19" t="s">
        <v>3918</v>
      </c>
      <c r="BS1098" s="22"/>
      <c r="BT1098" s="22"/>
      <c r="BU1098" s="37">
        <v>127</v>
      </c>
      <c r="BV1098" s="19" t="s">
        <v>4694</v>
      </c>
      <c r="BW1098" s="19" t="s">
        <v>3839</v>
      </c>
      <c r="BX1098" s="22"/>
      <c r="BY1098" s="95" t="str">
        <f>IFERROR(
IF(OR(AZ1098="anulado",AZ1098="stand by"),CONCATENATE(AZ1098,": ",AT1098),
IF(OR(YEAR(BA1098)=2022,YEAR(BA1098)=2023),CONCATENATE("Se activó en ",YEAR(BA1098)),
IF(AND(OR(AZ1098="En proceso",AZ1098="facturando"),AND(AV1098="-",BA1098="")),"Por revisar",
IF(BA1098="",IF(AV1098="NUEVAS",CONCATENATE("Estado: ",AZ1098,", ",AV1098),
IF(AX1098=Meses!$A$3,"Por revisar",
IF(AT1098="","Sin registro","En programación Frcst."))),"En programación")))),
"Error")</f>
        <v>En programación</v>
      </c>
      <c r="BZ1098" s="14" t="str">
        <f t="shared" si="51"/>
        <v/>
      </c>
      <c r="CA1098" s="95">
        <f>IF(BY1098="En programación Frcst.",VLOOKUP(AX1098,Meses!$A$1:$H$14,3+HLOOKUP(Cronograma!AV1098,Meses!$D$1:$G$2,2,FALSE),FALSE),
IF(BY1098="En programación",BA1098,""))</f>
        <v>0</v>
      </c>
      <c r="CB1098" s="95" t="str">
        <f t="shared" si="52"/>
        <v>1900/1</v>
      </c>
      <c r="CC1098" s="91">
        <f>IFERROR(
(VLOOKUP(MONTH(CA1098),Meses!$B$3:$C$14,2,FALSE)-DAY(CA1098))/VLOOKUP(MONTH(CA1098),Meses!$B$3:$C$14,2,FALSE)*CD1098,
"")</f>
        <v>139</v>
      </c>
      <c r="CD1098" s="92">
        <f t="shared" si="53"/>
        <v>139</v>
      </c>
    </row>
    <row r="1099" spans="1:82" ht="109.8" thickBot="1" x14ac:dyDescent="0.6">
      <c r="A1099" s="19" t="s">
        <v>2485</v>
      </c>
      <c r="B1099" s="19" t="s">
        <v>2651</v>
      </c>
      <c r="C1099" s="19" t="s">
        <v>2652</v>
      </c>
      <c r="D1099" s="19" t="s">
        <v>650</v>
      </c>
      <c r="E1099" s="21">
        <v>45195</v>
      </c>
      <c r="F1099" s="21">
        <v>45195.535613425927</v>
      </c>
      <c r="G1099" s="21">
        <v>45195</v>
      </c>
      <c r="H1099" s="21">
        <v>45203</v>
      </c>
      <c r="I1099" s="22"/>
      <c r="J1099" s="22"/>
      <c r="K1099" s="22">
        <v>0</v>
      </c>
      <c r="L1099" s="69" t="s">
        <v>4399</v>
      </c>
      <c r="M1099" s="21">
        <v>45304</v>
      </c>
      <c r="N1099" s="21">
        <v>45316</v>
      </c>
      <c r="O1099" s="19" t="s">
        <v>72</v>
      </c>
      <c r="P1099" s="19" t="s">
        <v>72</v>
      </c>
      <c r="Q1099" s="49" t="s">
        <v>55</v>
      </c>
      <c r="R1099" s="49">
        <v>912</v>
      </c>
      <c r="S1099" s="25" t="s">
        <v>145</v>
      </c>
      <c r="T1099" s="25" t="s">
        <v>145</v>
      </c>
      <c r="U1099" s="19" t="e">
        <v>#NAME?</v>
      </c>
      <c r="V1099" s="22"/>
      <c r="W1099" s="22" t="s">
        <v>4513</v>
      </c>
      <c r="X1099" s="23">
        <v>45195</v>
      </c>
      <c r="Y1099" s="23">
        <v>45202</v>
      </c>
      <c r="Z1099" s="23">
        <v>45195</v>
      </c>
      <c r="AA1099" s="23">
        <v>45195</v>
      </c>
      <c r="AB1099" s="22">
        <v>0</v>
      </c>
      <c r="AC1099" s="22">
        <v>0</v>
      </c>
      <c r="AD1099" s="50">
        <v>0</v>
      </c>
      <c r="AE1099" s="22">
        <v>0</v>
      </c>
      <c r="AF1099" s="19" t="s">
        <v>58</v>
      </c>
      <c r="AG1099" s="19" t="s">
        <v>58</v>
      </c>
      <c r="AH1099" s="50">
        <v>0</v>
      </c>
      <c r="AI1099" s="37">
        <v>-45195</v>
      </c>
      <c r="AJ1099" s="37">
        <v>8</v>
      </c>
      <c r="AK1099" s="37">
        <v>-45203</v>
      </c>
      <c r="AL1099" s="19" t="s">
        <v>15</v>
      </c>
      <c r="AM1099" s="22">
        <v>0</v>
      </c>
      <c r="AN1099" s="22" t="s">
        <v>4513</v>
      </c>
      <c r="AO1099" s="22"/>
      <c r="AP1099" s="19" t="s">
        <v>76</v>
      </c>
      <c r="AQ1099" s="19" t="s">
        <v>76</v>
      </c>
      <c r="AR1099" s="19" t="s">
        <v>60</v>
      </c>
      <c r="AS1099" s="19" t="s">
        <v>55</v>
      </c>
      <c r="AT1099" s="19" t="s">
        <v>4583</v>
      </c>
      <c r="AU1099" s="19" t="s">
        <v>62</v>
      </c>
      <c r="AV1099" s="19" t="s">
        <v>679</v>
      </c>
      <c r="AW1099" s="19" t="s">
        <v>680</v>
      </c>
      <c r="AX1099" s="19" t="s">
        <v>653</v>
      </c>
      <c r="AY1099" s="19" t="s">
        <v>55</v>
      </c>
      <c r="AZ1099" s="19" t="s">
        <v>3822</v>
      </c>
      <c r="BA1099" s="23">
        <v>45316</v>
      </c>
      <c r="BB1099" s="37">
        <v>1</v>
      </c>
      <c r="BC1099" s="37">
        <v>2024</v>
      </c>
      <c r="BD1099" s="19" t="s">
        <v>653</v>
      </c>
      <c r="BE1099" s="19" t="s">
        <v>679</v>
      </c>
      <c r="BF1099" s="19" t="s">
        <v>680</v>
      </c>
      <c r="BG1099" s="19" t="s">
        <v>55</v>
      </c>
      <c r="BH1099" s="19" t="s">
        <v>4513</v>
      </c>
      <c r="BI1099" s="22" t="s">
        <v>4513</v>
      </c>
      <c r="BJ1099" s="22"/>
      <c r="BK1099" s="22"/>
      <c r="BL1099" s="37" t="s">
        <v>4513</v>
      </c>
      <c r="BM1099" s="32" t="s">
        <v>4513</v>
      </c>
      <c r="BN1099" s="57" t="s">
        <v>4513</v>
      </c>
      <c r="BO1099" s="19" t="s">
        <v>3906</v>
      </c>
      <c r="BP1099" s="54" t="s">
        <v>3919</v>
      </c>
      <c r="BQ1099" s="19" t="s">
        <v>55</v>
      </c>
      <c r="BR1099" s="19" t="s">
        <v>3918</v>
      </c>
      <c r="BS1099" s="22"/>
      <c r="BT1099" s="22"/>
      <c r="BU1099" s="37">
        <v>127</v>
      </c>
      <c r="BV1099" s="19" t="s">
        <v>4694</v>
      </c>
      <c r="BW1099" s="19" t="s">
        <v>3839</v>
      </c>
      <c r="BX1099" s="22"/>
      <c r="BY1099" s="95" t="str">
        <f>IFERROR(
IF(OR(AZ1099="anulado",AZ1099="stand by"),CONCATENATE(AZ1099,": ",AT1099),
IF(OR(YEAR(BA1099)=2022,YEAR(BA1099)=2023),CONCATENATE("Se activó en ",YEAR(BA1099)),
IF(AND(OR(AZ1099="En proceso",AZ1099="facturando"),AND(AV1099="-",BA1099="")),"Por revisar",
IF(BA1099="",IF(AV1099="NUEVAS",CONCATENATE("Estado: ",AZ1099,", ",AV1099),
IF(AX1099=Meses!$A$3,"Por revisar",
IF(AT1099="","Sin registro","En programación Frcst."))),"En programación")))),
"Error")</f>
        <v>En programación</v>
      </c>
      <c r="BZ1099" s="14" t="str">
        <f t="shared" si="51"/>
        <v/>
      </c>
      <c r="CA1099" s="95">
        <f>IF(BY1099="En programación Frcst.",VLOOKUP(AX1099,Meses!$A$1:$H$14,3+HLOOKUP(Cronograma!AV1099,Meses!$D$1:$G$2,2,FALSE),FALSE),
IF(BY1099="En programación",BA1099,""))</f>
        <v>45316</v>
      </c>
      <c r="CB1099" s="95" t="str">
        <f t="shared" si="52"/>
        <v>2024/1</v>
      </c>
      <c r="CC1099" s="91">
        <f>IFERROR(
(VLOOKUP(MONTH(CA1099),Meses!$B$3:$C$14,2,FALSE)-DAY(CA1099))/VLOOKUP(MONTH(CA1099),Meses!$B$3:$C$14,2,FALSE)*CD1099,
"")</f>
        <v>176.51612903225805</v>
      </c>
      <c r="CD1099" s="92">
        <f t="shared" si="53"/>
        <v>912</v>
      </c>
    </row>
    <row r="1100" spans="1:82" ht="109.8" thickBot="1" x14ac:dyDescent="0.6">
      <c r="A1100" s="25" t="s">
        <v>2485</v>
      </c>
      <c r="B1100" s="25" t="s">
        <v>2653</v>
      </c>
      <c r="C1100" s="25" t="s">
        <v>2654</v>
      </c>
      <c r="D1100" s="25" t="s">
        <v>650</v>
      </c>
      <c r="E1100" s="26">
        <v>45195</v>
      </c>
      <c r="F1100" s="26">
        <v>45195.535613425927</v>
      </c>
      <c r="G1100" s="26">
        <v>45195</v>
      </c>
      <c r="H1100" s="26">
        <v>45203</v>
      </c>
      <c r="I1100" s="22"/>
      <c r="J1100" s="22"/>
      <c r="K1100" s="22">
        <v>0</v>
      </c>
      <c r="L1100" s="69" t="s">
        <v>4399</v>
      </c>
      <c r="M1100" s="21">
        <v>45304</v>
      </c>
      <c r="N1100" s="21">
        <v>45316</v>
      </c>
      <c r="O1100" s="19" t="s">
        <v>72</v>
      </c>
      <c r="P1100" s="19" t="s">
        <v>72</v>
      </c>
      <c r="Q1100" s="49" t="s">
        <v>55</v>
      </c>
      <c r="R1100" s="49">
        <v>418</v>
      </c>
      <c r="S1100" s="25" t="s">
        <v>145</v>
      </c>
      <c r="T1100" s="25" t="s">
        <v>145</v>
      </c>
      <c r="U1100" s="19" t="e">
        <v>#NAME?</v>
      </c>
      <c r="V1100" s="22"/>
      <c r="W1100" s="22" t="s">
        <v>4513</v>
      </c>
      <c r="X1100" s="23">
        <v>45195</v>
      </c>
      <c r="Y1100" s="23">
        <v>45202</v>
      </c>
      <c r="Z1100" s="23">
        <v>45195</v>
      </c>
      <c r="AA1100" s="23">
        <v>45195</v>
      </c>
      <c r="AB1100" s="22">
        <v>0</v>
      </c>
      <c r="AC1100" s="22">
        <v>0</v>
      </c>
      <c r="AD1100" s="50">
        <v>0</v>
      </c>
      <c r="AE1100" s="22">
        <v>0</v>
      </c>
      <c r="AF1100" s="19" t="s">
        <v>58</v>
      </c>
      <c r="AG1100" s="19" t="s">
        <v>58</v>
      </c>
      <c r="AH1100" s="50">
        <v>0</v>
      </c>
      <c r="AI1100" s="37">
        <v>-45195</v>
      </c>
      <c r="AJ1100" s="37">
        <v>8</v>
      </c>
      <c r="AK1100" s="37">
        <v>-45203</v>
      </c>
      <c r="AL1100" s="19" t="s">
        <v>15</v>
      </c>
      <c r="AM1100" s="22">
        <v>0</v>
      </c>
      <c r="AN1100" s="22" t="s">
        <v>4513</v>
      </c>
      <c r="AO1100" s="22"/>
      <c r="AP1100" s="19" t="s">
        <v>76</v>
      </c>
      <c r="AQ1100" s="19" t="s">
        <v>76</v>
      </c>
      <c r="AR1100" s="19" t="s">
        <v>60</v>
      </c>
      <c r="AS1100" s="19" t="s">
        <v>55</v>
      </c>
      <c r="AT1100" s="19" t="s">
        <v>4583</v>
      </c>
      <c r="AU1100" s="19" t="s">
        <v>62</v>
      </c>
      <c r="AV1100" s="19" t="s">
        <v>679</v>
      </c>
      <c r="AW1100" s="19" t="s">
        <v>680</v>
      </c>
      <c r="AX1100" s="19" t="s">
        <v>653</v>
      </c>
      <c r="AY1100" s="19" t="s">
        <v>55</v>
      </c>
      <c r="AZ1100" s="19" t="s">
        <v>3822</v>
      </c>
      <c r="BA1100" s="23">
        <v>45316</v>
      </c>
      <c r="BB1100" s="37">
        <v>1</v>
      </c>
      <c r="BC1100" s="37">
        <v>2024</v>
      </c>
      <c r="BD1100" s="19" t="s">
        <v>653</v>
      </c>
      <c r="BE1100" s="19" t="s">
        <v>679</v>
      </c>
      <c r="BF1100" s="19" t="s">
        <v>680</v>
      </c>
      <c r="BG1100" s="19" t="s">
        <v>55</v>
      </c>
      <c r="BH1100" s="19" t="s">
        <v>4513</v>
      </c>
      <c r="BI1100" s="22" t="s">
        <v>4513</v>
      </c>
      <c r="BJ1100" s="22"/>
      <c r="BK1100" s="22"/>
      <c r="BL1100" s="37" t="s">
        <v>4513</v>
      </c>
      <c r="BM1100" s="32" t="s">
        <v>4513</v>
      </c>
      <c r="BN1100" s="57" t="s">
        <v>4513</v>
      </c>
      <c r="BO1100" s="19" t="s">
        <v>3906</v>
      </c>
      <c r="BP1100" s="54" t="s">
        <v>3919</v>
      </c>
      <c r="BQ1100" s="19" t="s">
        <v>55</v>
      </c>
      <c r="BR1100" s="19" t="s">
        <v>3918</v>
      </c>
      <c r="BS1100" s="22"/>
      <c r="BT1100" s="22"/>
      <c r="BU1100" s="37">
        <v>127</v>
      </c>
      <c r="BV1100" s="19" t="s">
        <v>4694</v>
      </c>
      <c r="BW1100" s="19" t="s">
        <v>3839</v>
      </c>
      <c r="BX1100" s="22"/>
      <c r="BY1100" s="95" t="str">
        <f>IFERROR(
IF(OR(AZ1100="anulado",AZ1100="stand by"),CONCATENATE(AZ1100,": ",AT1100),
IF(OR(YEAR(BA1100)=2022,YEAR(BA1100)=2023),CONCATENATE("Se activó en ",YEAR(BA1100)),
IF(AND(OR(AZ1100="En proceso",AZ1100="facturando"),AND(AV1100="-",BA1100="")),"Por revisar",
IF(BA1100="",IF(AV1100="NUEVAS",CONCATENATE("Estado: ",AZ1100,", ",AV1100),
IF(AX1100=Meses!$A$3,"Por revisar",
IF(AT1100="","Sin registro","En programación Frcst."))),"En programación")))),
"Error")</f>
        <v>En programación</v>
      </c>
      <c r="BZ1100" s="14" t="str">
        <f t="shared" si="51"/>
        <v/>
      </c>
      <c r="CA1100" s="95">
        <f>IF(BY1100="En programación Frcst.",VLOOKUP(AX1100,Meses!$A$1:$H$14,3+HLOOKUP(Cronograma!AV1100,Meses!$D$1:$G$2,2,FALSE),FALSE),
IF(BY1100="En programación",BA1100,""))</f>
        <v>45316</v>
      </c>
      <c r="CB1100" s="95" t="str">
        <f t="shared" si="52"/>
        <v>2024/1</v>
      </c>
      <c r="CC1100" s="91">
        <f>IFERROR(
(VLOOKUP(MONTH(CA1100),Meses!$B$3:$C$14,2,FALSE)-DAY(CA1100))/VLOOKUP(MONTH(CA1100),Meses!$B$3:$C$14,2,FALSE)*CD1100,
"")</f>
        <v>80.903225806451616</v>
      </c>
      <c r="CD1100" s="92">
        <f t="shared" si="53"/>
        <v>418</v>
      </c>
    </row>
    <row r="1101" spans="1:82" ht="94.2" thickBot="1" x14ac:dyDescent="0.6">
      <c r="A1101" s="19" t="s">
        <v>2485</v>
      </c>
      <c r="B1101" s="19" t="s">
        <v>2655</v>
      </c>
      <c r="C1101" s="19" t="s">
        <v>2656</v>
      </c>
      <c r="D1101" s="19" t="s">
        <v>936</v>
      </c>
      <c r="E1101" s="21">
        <v>45195</v>
      </c>
      <c r="F1101" s="21">
        <v>45195.535613425927</v>
      </c>
      <c r="G1101" s="21">
        <v>45195</v>
      </c>
      <c r="H1101" s="21">
        <v>45203</v>
      </c>
      <c r="I1101" s="22"/>
      <c r="J1101" s="22"/>
      <c r="K1101" s="22">
        <v>0</v>
      </c>
      <c r="L1101" s="50"/>
      <c r="M1101" s="22"/>
      <c r="N1101" s="22"/>
      <c r="O1101" s="19" t="s">
        <v>72</v>
      </c>
      <c r="P1101" s="19" t="s">
        <v>72</v>
      </c>
      <c r="Q1101" s="49" t="s">
        <v>55</v>
      </c>
      <c r="R1101" s="49">
        <v>0</v>
      </c>
      <c r="S1101" s="25" t="s">
        <v>145</v>
      </c>
      <c r="T1101" s="25" t="s">
        <v>145</v>
      </c>
      <c r="U1101" s="19" t="e">
        <v>#NAME?</v>
      </c>
      <c r="V1101" s="22"/>
      <c r="W1101" s="22" t="s">
        <v>4513</v>
      </c>
      <c r="X1101" s="23">
        <v>45195</v>
      </c>
      <c r="Y1101" s="23">
        <v>45202</v>
      </c>
      <c r="Z1101" s="23">
        <v>45195</v>
      </c>
      <c r="AA1101" s="23">
        <v>45195</v>
      </c>
      <c r="AB1101" s="22">
        <v>0</v>
      </c>
      <c r="AC1101" s="22">
        <v>0</v>
      </c>
      <c r="AD1101" s="50">
        <v>0</v>
      </c>
      <c r="AE1101" s="22">
        <v>0</v>
      </c>
      <c r="AF1101" s="19" t="s">
        <v>58</v>
      </c>
      <c r="AG1101" s="19" t="s">
        <v>58</v>
      </c>
      <c r="AH1101" s="50">
        <v>0</v>
      </c>
      <c r="AI1101" s="37">
        <v>-45195</v>
      </c>
      <c r="AJ1101" s="37">
        <v>8</v>
      </c>
      <c r="AK1101" s="37">
        <v>-45203</v>
      </c>
      <c r="AL1101" s="19" t="s">
        <v>15</v>
      </c>
      <c r="AM1101" s="22">
        <v>0</v>
      </c>
      <c r="AN1101" s="22" t="s">
        <v>4513</v>
      </c>
      <c r="AO1101" s="22"/>
      <c r="AP1101" s="19" t="s">
        <v>76</v>
      </c>
      <c r="AQ1101" s="19" t="s">
        <v>76</v>
      </c>
      <c r="AR1101" s="19" t="s">
        <v>60</v>
      </c>
      <c r="AS1101" s="19" t="s">
        <v>55</v>
      </c>
      <c r="AT1101" s="19" t="s">
        <v>937</v>
      </c>
      <c r="AU1101" s="19" t="s">
        <v>62</v>
      </c>
      <c r="AV1101" s="19" t="s">
        <v>679</v>
      </c>
      <c r="AW1101" s="19" t="s">
        <v>3130</v>
      </c>
      <c r="AX1101" s="19" t="s">
        <v>1557</v>
      </c>
      <c r="AY1101" s="19" t="s">
        <v>55</v>
      </c>
      <c r="AZ1101" s="19" t="s">
        <v>3830</v>
      </c>
      <c r="BA1101" s="22">
        <v>0</v>
      </c>
      <c r="BB1101" s="22"/>
      <c r="BC1101" s="22"/>
      <c r="BD1101" s="19" t="s">
        <v>2205</v>
      </c>
      <c r="BE1101" s="19" t="s">
        <v>660</v>
      </c>
      <c r="BF1101" s="19" t="s">
        <v>2204</v>
      </c>
      <c r="BG1101" s="19" t="s">
        <v>55</v>
      </c>
      <c r="BH1101" s="19" t="s">
        <v>4513</v>
      </c>
      <c r="BI1101" s="22" t="s">
        <v>4513</v>
      </c>
      <c r="BJ1101" s="22"/>
      <c r="BK1101" s="22"/>
      <c r="BL1101" s="37" t="s">
        <v>4513</v>
      </c>
      <c r="BM1101" s="32" t="s">
        <v>4513</v>
      </c>
      <c r="BN1101" s="57" t="s">
        <v>4513</v>
      </c>
      <c r="BO1101" s="19" t="s">
        <v>3906</v>
      </c>
      <c r="BP1101" s="54" t="s">
        <v>3919</v>
      </c>
      <c r="BQ1101" s="19" t="s">
        <v>55</v>
      </c>
      <c r="BR1101" s="19" t="s">
        <v>3918</v>
      </c>
      <c r="BS1101" s="22"/>
      <c r="BT1101" s="22"/>
      <c r="BU1101" s="37">
        <v>127</v>
      </c>
      <c r="BV1101" s="19" t="s">
        <v>4694</v>
      </c>
      <c r="BW1101" s="19" t="s">
        <v>3839</v>
      </c>
      <c r="BX1101" s="22"/>
      <c r="BY1101" s="95" t="str">
        <f>IFERROR(
IF(OR(AZ1101="anulado",AZ1101="stand by"),CONCATENATE(AZ1101,": ",AT1101),
IF(OR(YEAR(BA1101)=2022,YEAR(BA1101)=2023),CONCATENATE("Se activó en ",YEAR(BA1101)),
IF(AND(OR(AZ1101="En proceso",AZ1101="facturando"),AND(AV1101="-",BA1101="")),"Por revisar",
IF(BA1101="",IF(AV1101="NUEVAS",CONCATENATE("Estado: ",AZ1101,", ",AV1101),
IF(AX1101=Meses!$A$3,"Por revisar",
IF(AT1101="","Sin registro","En programación Frcst."))),"En programación")))),
"Error")</f>
        <v>En programación</v>
      </c>
      <c r="BZ1101" s="14" t="str">
        <f t="shared" si="51"/>
        <v/>
      </c>
      <c r="CA1101" s="95">
        <f>IF(BY1101="En programación Frcst.",VLOOKUP(AX1101,Meses!$A$1:$H$14,3+HLOOKUP(Cronograma!AV1101,Meses!$D$1:$G$2,2,FALSE),FALSE),
IF(BY1101="En programación",BA1101,""))</f>
        <v>0</v>
      </c>
      <c r="CB1101" s="95" t="str">
        <f t="shared" si="52"/>
        <v>1900/1</v>
      </c>
      <c r="CC1101" s="91">
        <f>IFERROR(
(VLOOKUP(MONTH(CA1101),Meses!$B$3:$C$14,2,FALSE)-DAY(CA1101))/VLOOKUP(MONTH(CA1101),Meses!$B$3:$C$14,2,FALSE)*CD1101,
"")</f>
        <v>0</v>
      </c>
      <c r="CD1101" s="92">
        <f t="shared" si="53"/>
        <v>0</v>
      </c>
    </row>
    <row r="1102" spans="1:82" ht="109.8" thickBot="1" x14ac:dyDescent="0.6">
      <c r="A1102" s="25" t="s">
        <v>2485</v>
      </c>
      <c r="B1102" s="25" t="s">
        <v>2657</v>
      </c>
      <c r="C1102" s="25" t="s">
        <v>2658</v>
      </c>
      <c r="D1102" s="25" t="s">
        <v>650</v>
      </c>
      <c r="E1102" s="26">
        <v>45195</v>
      </c>
      <c r="F1102" s="26">
        <v>45195.535613425927</v>
      </c>
      <c r="G1102" s="26">
        <v>45195</v>
      </c>
      <c r="H1102" s="26">
        <v>45203</v>
      </c>
      <c r="I1102" s="22"/>
      <c r="J1102" s="22"/>
      <c r="K1102" s="22">
        <v>0</v>
      </c>
      <c r="L1102" s="69" t="s">
        <v>4399</v>
      </c>
      <c r="M1102" s="21">
        <v>45304</v>
      </c>
      <c r="N1102" s="21">
        <v>45316</v>
      </c>
      <c r="O1102" s="19" t="s">
        <v>72</v>
      </c>
      <c r="P1102" s="19" t="s">
        <v>72</v>
      </c>
      <c r="Q1102" s="49" t="s">
        <v>55</v>
      </c>
      <c r="R1102" s="49">
        <v>881</v>
      </c>
      <c r="S1102" s="25" t="s">
        <v>145</v>
      </c>
      <c r="T1102" s="25" t="s">
        <v>145</v>
      </c>
      <c r="U1102" s="19" t="e">
        <v>#NAME?</v>
      </c>
      <c r="V1102" s="22"/>
      <c r="W1102" s="22" t="s">
        <v>4513</v>
      </c>
      <c r="X1102" s="23">
        <v>45195</v>
      </c>
      <c r="Y1102" s="23">
        <v>45202</v>
      </c>
      <c r="Z1102" s="23">
        <v>45195</v>
      </c>
      <c r="AA1102" s="23">
        <v>45195</v>
      </c>
      <c r="AB1102" s="22">
        <v>0</v>
      </c>
      <c r="AC1102" s="22">
        <v>0</v>
      </c>
      <c r="AD1102" s="50">
        <v>0</v>
      </c>
      <c r="AE1102" s="22">
        <v>0</v>
      </c>
      <c r="AF1102" s="19" t="s">
        <v>58</v>
      </c>
      <c r="AG1102" s="19" t="s">
        <v>58</v>
      </c>
      <c r="AH1102" s="50">
        <v>0</v>
      </c>
      <c r="AI1102" s="37">
        <v>-45195</v>
      </c>
      <c r="AJ1102" s="37">
        <v>8</v>
      </c>
      <c r="AK1102" s="37">
        <v>-45203</v>
      </c>
      <c r="AL1102" s="19" t="s">
        <v>15</v>
      </c>
      <c r="AM1102" s="22">
        <v>0</v>
      </c>
      <c r="AN1102" s="22" t="s">
        <v>4513</v>
      </c>
      <c r="AO1102" s="22"/>
      <c r="AP1102" s="19" t="s">
        <v>76</v>
      </c>
      <c r="AQ1102" s="19" t="s">
        <v>76</v>
      </c>
      <c r="AR1102" s="19" t="s">
        <v>60</v>
      </c>
      <c r="AS1102" s="19" t="s">
        <v>55</v>
      </c>
      <c r="AT1102" s="19" t="s">
        <v>4583</v>
      </c>
      <c r="AU1102" s="19" t="s">
        <v>62</v>
      </c>
      <c r="AV1102" s="19" t="s">
        <v>679</v>
      </c>
      <c r="AW1102" s="19" t="s">
        <v>680</v>
      </c>
      <c r="AX1102" s="19" t="s">
        <v>653</v>
      </c>
      <c r="AY1102" s="19" t="s">
        <v>55</v>
      </c>
      <c r="AZ1102" s="19" t="s">
        <v>3822</v>
      </c>
      <c r="BA1102" s="23">
        <v>45316</v>
      </c>
      <c r="BB1102" s="37">
        <v>1</v>
      </c>
      <c r="BC1102" s="37">
        <v>2024</v>
      </c>
      <c r="BD1102" s="19" t="s">
        <v>653</v>
      </c>
      <c r="BE1102" s="19" t="s">
        <v>679</v>
      </c>
      <c r="BF1102" s="19" t="s">
        <v>680</v>
      </c>
      <c r="BG1102" s="19" t="s">
        <v>55</v>
      </c>
      <c r="BH1102" s="19" t="s">
        <v>4513</v>
      </c>
      <c r="BI1102" s="22" t="s">
        <v>4513</v>
      </c>
      <c r="BJ1102" s="22"/>
      <c r="BK1102" s="22"/>
      <c r="BL1102" s="37" t="s">
        <v>4513</v>
      </c>
      <c r="BM1102" s="32" t="s">
        <v>4513</v>
      </c>
      <c r="BN1102" s="57" t="s">
        <v>4513</v>
      </c>
      <c r="BO1102" s="19" t="s">
        <v>3906</v>
      </c>
      <c r="BP1102" s="54" t="s">
        <v>3919</v>
      </c>
      <c r="BQ1102" s="19" t="s">
        <v>55</v>
      </c>
      <c r="BR1102" s="19" t="s">
        <v>3918</v>
      </c>
      <c r="BS1102" s="22"/>
      <c r="BT1102" s="22"/>
      <c r="BU1102" s="37">
        <v>127</v>
      </c>
      <c r="BV1102" s="19" t="s">
        <v>4694</v>
      </c>
      <c r="BW1102" s="19" t="s">
        <v>3839</v>
      </c>
      <c r="BX1102" s="22"/>
      <c r="BY1102" s="95" t="str">
        <f>IFERROR(
IF(OR(AZ1102="anulado",AZ1102="stand by"),CONCATENATE(AZ1102,": ",AT1102),
IF(OR(YEAR(BA1102)=2022,YEAR(BA1102)=2023),CONCATENATE("Se activó en ",YEAR(BA1102)),
IF(AND(OR(AZ1102="En proceso",AZ1102="facturando"),AND(AV1102="-",BA1102="")),"Por revisar",
IF(BA1102="",IF(AV1102="NUEVAS",CONCATENATE("Estado: ",AZ1102,", ",AV1102),
IF(AX1102=Meses!$A$3,"Por revisar",
IF(AT1102="","Sin registro","En programación Frcst."))),"En programación")))),
"Error")</f>
        <v>En programación</v>
      </c>
      <c r="BZ1102" s="14" t="str">
        <f t="shared" si="51"/>
        <v/>
      </c>
      <c r="CA1102" s="95">
        <f>IF(BY1102="En programación Frcst.",VLOOKUP(AX1102,Meses!$A$1:$H$14,3+HLOOKUP(Cronograma!AV1102,Meses!$D$1:$G$2,2,FALSE),FALSE),
IF(BY1102="En programación",BA1102,""))</f>
        <v>45316</v>
      </c>
      <c r="CB1102" s="95" t="str">
        <f t="shared" si="52"/>
        <v>2024/1</v>
      </c>
      <c r="CC1102" s="91">
        <f>IFERROR(
(VLOOKUP(MONTH(CA1102),Meses!$B$3:$C$14,2,FALSE)-DAY(CA1102))/VLOOKUP(MONTH(CA1102),Meses!$B$3:$C$14,2,FALSE)*CD1102,
"")</f>
        <v>170.51612903225805</v>
      </c>
      <c r="CD1102" s="92">
        <f t="shared" si="53"/>
        <v>881</v>
      </c>
    </row>
    <row r="1103" spans="1:82" ht="125.4" thickBot="1" x14ac:dyDescent="0.6">
      <c r="A1103" s="19" t="s">
        <v>2485</v>
      </c>
      <c r="B1103" s="19" t="s">
        <v>2659</v>
      </c>
      <c r="C1103" s="19" t="s">
        <v>2618</v>
      </c>
      <c r="D1103" s="19" t="s">
        <v>650</v>
      </c>
      <c r="E1103" s="21">
        <v>45195</v>
      </c>
      <c r="F1103" s="21">
        <v>45195.535613425927</v>
      </c>
      <c r="G1103" s="21">
        <v>45195</v>
      </c>
      <c r="H1103" s="21">
        <v>45203</v>
      </c>
      <c r="I1103" s="22"/>
      <c r="J1103" s="22"/>
      <c r="K1103" s="22">
        <v>0</v>
      </c>
      <c r="L1103" s="69" t="s">
        <v>4399</v>
      </c>
      <c r="M1103" s="21">
        <v>45304</v>
      </c>
      <c r="N1103" s="21">
        <v>45316</v>
      </c>
      <c r="O1103" s="19" t="s">
        <v>72</v>
      </c>
      <c r="P1103" s="19" t="s">
        <v>72</v>
      </c>
      <c r="Q1103" s="49" t="s">
        <v>55</v>
      </c>
      <c r="R1103" s="49">
        <v>9</v>
      </c>
      <c r="S1103" s="25" t="s">
        <v>145</v>
      </c>
      <c r="T1103" s="25" t="s">
        <v>145</v>
      </c>
      <c r="U1103" s="19" t="e">
        <v>#NAME?</v>
      </c>
      <c r="V1103" s="22"/>
      <c r="W1103" s="22" t="s">
        <v>4513</v>
      </c>
      <c r="X1103" s="23">
        <v>45195</v>
      </c>
      <c r="Y1103" s="23">
        <v>45202</v>
      </c>
      <c r="Z1103" s="23">
        <v>45195</v>
      </c>
      <c r="AA1103" s="23">
        <v>45195</v>
      </c>
      <c r="AB1103" s="22">
        <v>0</v>
      </c>
      <c r="AC1103" s="22">
        <v>0</v>
      </c>
      <c r="AD1103" s="50">
        <v>0</v>
      </c>
      <c r="AE1103" s="22">
        <v>0</v>
      </c>
      <c r="AF1103" s="19" t="s">
        <v>58</v>
      </c>
      <c r="AG1103" s="19" t="s">
        <v>58</v>
      </c>
      <c r="AH1103" s="50">
        <v>0</v>
      </c>
      <c r="AI1103" s="37">
        <v>-45195</v>
      </c>
      <c r="AJ1103" s="37">
        <v>8</v>
      </c>
      <c r="AK1103" s="37">
        <v>-45203</v>
      </c>
      <c r="AL1103" s="19" t="s">
        <v>15</v>
      </c>
      <c r="AM1103" s="22">
        <v>0</v>
      </c>
      <c r="AN1103" s="22" t="s">
        <v>4513</v>
      </c>
      <c r="AO1103" s="22"/>
      <c r="AP1103" s="19" t="s">
        <v>76</v>
      </c>
      <c r="AQ1103" s="19" t="s">
        <v>76</v>
      </c>
      <c r="AR1103" s="19" t="s">
        <v>60</v>
      </c>
      <c r="AS1103" s="19" t="s">
        <v>55</v>
      </c>
      <c r="AT1103" s="19" t="s">
        <v>4583</v>
      </c>
      <c r="AU1103" s="19" t="s">
        <v>62</v>
      </c>
      <c r="AV1103" s="19" t="s">
        <v>679</v>
      </c>
      <c r="AW1103" s="19" t="s">
        <v>680</v>
      </c>
      <c r="AX1103" s="19" t="s">
        <v>653</v>
      </c>
      <c r="AY1103" s="19" t="s">
        <v>55</v>
      </c>
      <c r="AZ1103" s="19" t="s">
        <v>3822</v>
      </c>
      <c r="BA1103" s="23">
        <v>45316</v>
      </c>
      <c r="BB1103" s="37">
        <v>1</v>
      </c>
      <c r="BC1103" s="37">
        <v>2024</v>
      </c>
      <c r="BD1103" s="19" t="s">
        <v>653</v>
      </c>
      <c r="BE1103" s="19" t="s">
        <v>679</v>
      </c>
      <c r="BF1103" s="19" t="s">
        <v>680</v>
      </c>
      <c r="BG1103" s="19" t="s">
        <v>55</v>
      </c>
      <c r="BH1103" s="19" t="s">
        <v>4513</v>
      </c>
      <c r="BI1103" s="22" t="s">
        <v>4513</v>
      </c>
      <c r="BJ1103" s="22"/>
      <c r="BK1103" s="22"/>
      <c r="BL1103" s="37" t="s">
        <v>4513</v>
      </c>
      <c r="BM1103" s="32" t="s">
        <v>4513</v>
      </c>
      <c r="BN1103" s="57" t="s">
        <v>4513</v>
      </c>
      <c r="BO1103" s="19" t="s">
        <v>3906</v>
      </c>
      <c r="BP1103" s="54" t="s">
        <v>3919</v>
      </c>
      <c r="BQ1103" s="19" t="s">
        <v>55</v>
      </c>
      <c r="BR1103" s="19" t="s">
        <v>3918</v>
      </c>
      <c r="BS1103" s="22"/>
      <c r="BT1103" s="22"/>
      <c r="BU1103" s="37">
        <v>127</v>
      </c>
      <c r="BV1103" s="19" t="s">
        <v>4694</v>
      </c>
      <c r="BW1103" s="19" t="s">
        <v>3839</v>
      </c>
      <c r="BX1103" s="22"/>
      <c r="BY1103" s="95" t="str">
        <f>IFERROR(
IF(OR(AZ1103="anulado",AZ1103="stand by"),CONCATENATE(AZ1103,": ",AT1103),
IF(OR(YEAR(BA1103)=2022,YEAR(BA1103)=2023),CONCATENATE("Se activó en ",YEAR(BA1103)),
IF(AND(OR(AZ1103="En proceso",AZ1103="facturando"),AND(AV1103="-",BA1103="")),"Por revisar",
IF(BA1103="",IF(AV1103="NUEVAS",CONCATENATE("Estado: ",AZ1103,", ",AV1103),
IF(AX1103=Meses!$A$3,"Por revisar",
IF(AT1103="","Sin registro","En programación Frcst."))),"En programación")))),
"Error")</f>
        <v>En programación</v>
      </c>
      <c r="BZ1103" s="14" t="str">
        <f t="shared" si="51"/>
        <v/>
      </c>
      <c r="CA1103" s="95">
        <f>IF(BY1103="En programación Frcst.",VLOOKUP(AX1103,Meses!$A$1:$H$14,3+HLOOKUP(Cronograma!AV1103,Meses!$D$1:$G$2,2,FALSE),FALSE),
IF(BY1103="En programación",BA1103,""))</f>
        <v>45316</v>
      </c>
      <c r="CB1103" s="95" t="str">
        <f t="shared" si="52"/>
        <v>2024/1</v>
      </c>
      <c r="CC1103" s="91">
        <f>IFERROR(
(VLOOKUP(MONTH(CA1103),Meses!$B$3:$C$14,2,FALSE)-DAY(CA1103))/VLOOKUP(MONTH(CA1103),Meses!$B$3:$C$14,2,FALSE)*CD1103,
"")</f>
        <v>1.7419354838709677</v>
      </c>
      <c r="CD1103" s="92">
        <f t="shared" si="53"/>
        <v>9</v>
      </c>
    </row>
    <row r="1104" spans="1:82" ht="125.4" thickBot="1" x14ac:dyDescent="0.6">
      <c r="A1104" s="25" t="s">
        <v>2485</v>
      </c>
      <c r="B1104" s="25" t="s">
        <v>2660</v>
      </c>
      <c r="C1104" s="25" t="s">
        <v>2661</v>
      </c>
      <c r="D1104" s="25" t="s">
        <v>936</v>
      </c>
      <c r="E1104" s="26">
        <v>45195</v>
      </c>
      <c r="F1104" s="26">
        <v>45195.535613425927</v>
      </c>
      <c r="G1104" s="26">
        <v>45195</v>
      </c>
      <c r="H1104" s="26">
        <v>45203</v>
      </c>
      <c r="I1104" s="22"/>
      <c r="J1104" s="22"/>
      <c r="K1104" s="22">
        <v>0</v>
      </c>
      <c r="L1104" s="50"/>
      <c r="M1104" s="22"/>
      <c r="N1104" s="22"/>
      <c r="O1104" s="19" t="s">
        <v>72</v>
      </c>
      <c r="P1104" s="19" t="s">
        <v>72</v>
      </c>
      <c r="Q1104" s="49" t="s">
        <v>55</v>
      </c>
      <c r="R1104" s="49">
        <v>141</v>
      </c>
      <c r="S1104" s="25" t="s">
        <v>145</v>
      </c>
      <c r="T1104" s="25" t="s">
        <v>145</v>
      </c>
      <c r="U1104" s="19" t="e">
        <v>#NAME?</v>
      </c>
      <c r="V1104" s="22"/>
      <c r="W1104" s="22" t="s">
        <v>4513</v>
      </c>
      <c r="X1104" s="23">
        <v>45195</v>
      </c>
      <c r="Y1104" s="23">
        <v>45202</v>
      </c>
      <c r="Z1104" s="23">
        <v>45195</v>
      </c>
      <c r="AA1104" s="23">
        <v>45195</v>
      </c>
      <c r="AB1104" s="22">
        <v>0</v>
      </c>
      <c r="AC1104" s="22">
        <v>0</v>
      </c>
      <c r="AD1104" s="50">
        <v>0</v>
      </c>
      <c r="AE1104" s="22">
        <v>0</v>
      </c>
      <c r="AF1104" s="19" t="s">
        <v>58</v>
      </c>
      <c r="AG1104" s="19" t="s">
        <v>58</v>
      </c>
      <c r="AH1104" s="50">
        <v>0</v>
      </c>
      <c r="AI1104" s="37">
        <v>-45195</v>
      </c>
      <c r="AJ1104" s="37">
        <v>8</v>
      </c>
      <c r="AK1104" s="37">
        <v>-45203</v>
      </c>
      <c r="AL1104" s="19" t="s">
        <v>15</v>
      </c>
      <c r="AM1104" s="22">
        <v>0</v>
      </c>
      <c r="AN1104" s="22" t="s">
        <v>4513</v>
      </c>
      <c r="AO1104" s="22"/>
      <c r="AP1104" s="19" t="s">
        <v>76</v>
      </c>
      <c r="AQ1104" s="19" t="s">
        <v>76</v>
      </c>
      <c r="AR1104" s="19" t="s">
        <v>60</v>
      </c>
      <c r="AS1104" s="19" t="s">
        <v>55</v>
      </c>
      <c r="AT1104" s="19" t="s">
        <v>937</v>
      </c>
      <c r="AU1104" s="19" t="s">
        <v>62</v>
      </c>
      <c r="AV1104" s="19" t="s">
        <v>679</v>
      </c>
      <c r="AW1104" s="19" t="s">
        <v>3130</v>
      </c>
      <c r="AX1104" s="19" t="s">
        <v>1557</v>
      </c>
      <c r="AY1104" s="19" t="s">
        <v>55</v>
      </c>
      <c r="AZ1104" s="19" t="s">
        <v>3830</v>
      </c>
      <c r="BA1104" s="22">
        <v>0</v>
      </c>
      <c r="BB1104" s="22"/>
      <c r="BC1104" s="22"/>
      <c r="BD1104" s="19" t="s">
        <v>2205</v>
      </c>
      <c r="BE1104" s="19" t="s">
        <v>660</v>
      </c>
      <c r="BF1104" s="19" t="s">
        <v>2204</v>
      </c>
      <c r="BG1104" s="19" t="s">
        <v>55</v>
      </c>
      <c r="BH1104" s="19" t="s">
        <v>4513</v>
      </c>
      <c r="BI1104" s="22" t="s">
        <v>4513</v>
      </c>
      <c r="BJ1104" s="22"/>
      <c r="BK1104" s="22"/>
      <c r="BL1104" s="37" t="s">
        <v>4513</v>
      </c>
      <c r="BM1104" s="32" t="s">
        <v>4513</v>
      </c>
      <c r="BN1104" s="57" t="s">
        <v>4513</v>
      </c>
      <c r="BO1104" s="19" t="s">
        <v>3906</v>
      </c>
      <c r="BP1104" s="54" t="s">
        <v>3919</v>
      </c>
      <c r="BQ1104" s="19" t="s">
        <v>55</v>
      </c>
      <c r="BR1104" s="19" t="s">
        <v>3918</v>
      </c>
      <c r="BS1104" s="22"/>
      <c r="BT1104" s="22"/>
      <c r="BU1104" s="37">
        <v>127</v>
      </c>
      <c r="BV1104" s="19" t="s">
        <v>4694</v>
      </c>
      <c r="BW1104" s="19" t="s">
        <v>3839</v>
      </c>
      <c r="BX1104" s="22"/>
      <c r="BY1104" s="95" t="str">
        <f>IFERROR(
IF(OR(AZ1104="anulado",AZ1104="stand by"),CONCATENATE(AZ1104,": ",AT1104),
IF(OR(YEAR(BA1104)=2022,YEAR(BA1104)=2023),CONCATENATE("Se activó en ",YEAR(BA1104)),
IF(AND(OR(AZ1104="En proceso",AZ1104="facturando"),AND(AV1104="-",BA1104="")),"Por revisar",
IF(BA1104="",IF(AV1104="NUEVAS",CONCATENATE("Estado: ",AZ1104,", ",AV1104),
IF(AX1104=Meses!$A$3,"Por revisar",
IF(AT1104="","Sin registro","En programación Frcst."))),"En programación")))),
"Error")</f>
        <v>En programación</v>
      </c>
      <c r="BZ1104" s="14" t="str">
        <f t="shared" si="51"/>
        <v/>
      </c>
      <c r="CA1104" s="95">
        <f>IF(BY1104="En programación Frcst.",VLOOKUP(AX1104,Meses!$A$1:$H$14,3+HLOOKUP(Cronograma!AV1104,Meses!$D$1:$G$2,2,FALSE),FALSE),
IF(BY1104="En programación",BA1104,""))</f>
        <v>0</v>
      </c>
      <c r="CB1104" s="95" t="str">
        <f t="shared" si="52"/>
        <v>1900/1</v>
      </c>
      <c r="CC1104" s="91">
        <f>IFERROR(
(VLOOKUP(MONTH(CA1104),Meses!$B$3:$C$14,2,FALSE)-DAY(CA1104))/VLOOKUP(MONTH(CA1104),Meses!$B$3:$C$14,2,FALSE)*CD1104,
"")</f>
        <v>141</v>
      </c>
      <c r="CD1104" s="92">
        <f t="shared" si="53"/>
        <v>141</v>
      </c>
    </row>
    <row r="1105" spans="1:82" ht="125.4" thickBot="1" x14ac:dyDescent="0.6">
      <c r="A1105" s="19" t="s">
        <v>2485</v>
      </c>
      <c r="B1105" s="19" t="s">
        <v>2662</v>
      </c>
      <c r="C1105" s="19" t="s">
        <v>2661</v>
      </c>
      <c r="D1105" s="19" t="s">
        <v>936</v>
      </c>
      <c r="E1105" s="21">
        <v>45195</v>
      </c>
      <c r="F1105" s="21">
        <v>45195.535613425927</v>
      </c>
      <c r="G1105" s="21">
        <v>45195</v>
      </c>
      <c r="H1105" s="21">
        <v>45203</v>
      </c>
      <c r="I1105" s="22"/>
      <c r="J1105" s="22"/>
      <c r="K1105" s="22">
        <v>0</v>
      </c>
      <c r="L1105" s="50"/>
      <c r="M1105" s="22"/>
      <c r="N1105" s="22"/>
      <c r="O1105" s="19" t="s">
        <v>72</v>
      </c>
      <c r="P1105" s="19" t="s">
        <v>72</v>
      </c>
      <c r="Q1105" s="49" t="s">
        <v>55</v>
      </c>
      <c r="R1105" s="49">
        <v>431</v>
      </c>
      <c r="S1105" s="25" t="s">
        <v>145</v>
      </c>
      <c r="T1105" s="25" t="s">
        <v>145</v>
      </c>
      <c r="U1105" s="19" t="e">
        <v>#NAME?</v>
      </c>
      <c r="V1105" s="22"/>
      <c r="W1105" s="22" t="s">
        <v>4513</v>
      </c>
      <c r="X1105" s="23">
        <v>45195</v>
      </c>
      <c r="Y1105" s="23">
        <v>45202</v>
      </c>
      <c r="Z1105" s="23">
        <v>45195</v>
      </c>
      <c r="AA1105" s="23">
        <v>45195</v>
      </c>
      <c r="AB1105" s="22">
        <v>0</v>
      </c>
      <c r="AC1105" s="22">
        <v>0</v>
      </c>
      <c r="AD1105" s="50">
        <v>0</v>
      </c>
      <c r="AE1105" s="22">
        <v>0</v>
      </c>
      <c r="AF1105" s="19" t="s">
        <v>58</v>
      </c>
      <c r="AG1105" s="19" t="s">
        <v>58</v>
      </c>
      <c r="AH1105" s="50">
        <v>0</v>
      </c>
      <c r="AI1105" s="37">
        <v>-45195</v>
      </c>
      <c r="AJ1105" s="37">
        <v>8</v>
      </c>
      <c r="AK1105" s="37">
        <v>-45203</v>
      </c>
      <c r="AL1105" s="19" t="s">
        <v>15</v>
      </c>
      <c r="AM1105" s="22">
        <v>0</v>
      </c>
      <c r="AN1105" s="22" t="s">
        <v>4513</v>
      </c>
      <c r="AO1105" s="22"/>
      <c r="AP1105" s="19" t="s">
        <v>76</v>
      </c>
      <c r="AQ1105" s="19" t="s">
        <v>76</v>
      </c>
      <c r="AR1105" s="19" t="s">
        <v>60</v>
      </c>
      <c r="AS1105" s="19" t="s">
        <v>55</v>
      </c>
      <c r="AT1105" s="19" t="s">
        <v>937</v>
      </c>
      <c r="AU1105" s="19" t="s">
        <v>62</v>
      </c>
      <c r="AV1105" s="19" t="s">
        <v>679</v>
      </c>
      <c r="AW1105" s="19" t="s">
        <v>3130</v>
      </c>
      <c r="AX1105" s="19" t="s">
        <v>1557</v>
      </c>
      <c r="AY1105" s="19" t="s">
        <v>55</v>
      </c>
      <c r="AZ1105" s="19" t="s">
        <v>3830</v>
      </c>
      <c r="BA1105" s="22">
        <v>0</v>
      </c>
      <c r="BB1105" s="22"/>
      <c r="BC1105" s="22"/>
      <c r="BD1105" s="19" t="s">
        <v>2205</v>
      </c>
      <c r="BE1105" s="19" t="s">
        <v>660</v>
      </c>
      <c r="BF1105" s="19" t="s">
        <v>2204</v>
      </c>
      <c r="BG1105" s="19" t="s">
        <v>55</v>
      </c>
      <c r="BH1105" s="19" t="s">
        <v>4513</v>
      </c>
      <c r="BI1105" s="22" t="s">
        <v>4513</v>
      </c>
      <c r="BJ1105" s="22"/>
      <c r="BK1105" s="22"/>
      <c r="BL1105" s="37" t="s">
        <v>4513</v>
      </c>
      <c r="BM1105" s="32" t="s">
        <v>4513</v>
      </c>
      <c r="BN1105" s="57" t="s">
        <v>4513</v>
      </c>
      <c r="BO1105" s="19" t="s">
        <v>3906</v>
      </c>
      <c r="BP1105" s="54" t="s">
        <v>3919</v>
      </c>
      <c r="BQ1105" s="19" t="s">
        <v>55</v>
      </c>
      <c r="BR1105" s="19" t="s">
        <v>3918</v>
      </c>
      <c r="BS1105" s="22"/>
      <c r="BT1105" s="22"/>
      <c r="BU1105" s="37">
        <v>127</v>
      </c>
      <c r="BV1105" s="19" t="s">
        <v>4694</v>
      </c>
      <c r="BW1105" s="19" t="s">
        <v>3839</v>
      </c>
      <c r="BX1105" s="22"/>
      <c r="BY1105" s="95" t="str">
        <f>IFERROR(
IF(OR(AZ1105="anulado",AZ1105="stand by"),CONCATENATE(AZ1105,": ",AT1105),
IF(OR(YEAR(BA1105)=2022,YEAR(BA1105)=2023),CONCATENATE("Se activó en ",YEAR(BA1105)),
IF(AND(OR(AZ1105="En proceso",AZ1105="facturando"),AND(AV1105="-",BA1105="")),"Por revisar",
IF(BA1105="",IF(AV1105="NUEVAS",CONCATENATE("Estado: ",AZ1105,", ",AV1105),
IF(AX1105=Meses!$A$3,"Por revisar",
IF(AT1105="","Sin registro","En programación Frcst."))),"En programación")))),
"Error")</f>
        <v>En programación</v>
      </c>
      <c r="BZ1105" s="14" t="str">
        <f t="shared" si="51"/>
        <v/>
      </c>
      <c r="CA1105" s="95">
        <f>IF(BY1105="En programación Frcst.",VLOOKUP(AX1105,Meses!$A$1:$H$14,3+HLOOKUP(Cronograma!AV1105,Meses!$D$1:$G$2,2,FALSE),FALSE),
IF(BY1105="En programación",BA1105,""))</f>
        <v>0</v>
      </c>
      <c r="CB1105" s="95" t="str">
        <f t="shared" si="52"/>
        <v>1900/1</v>
      </c>
      <c r="CC1105" s="91">
        <f>IFERROR(
(VLOOKUP(MONTH(CA1105),Meses!$B$3:$C$14,2,FALSE)-DAY(CA1105))/VLOOKUP(MONTH(CA1105),Meses!$B$3:$C$14,2,FALSE)*CD1105,
"")</f>
        <v>431</v>
      </c>
      <c r="CD1105" s="92">
        <f t="shared" si="53"/>
        <v>431</v>
      </c>
    </row>
    <row r="1106" spans="1:82" ht="109.8" thickBot="1" x14ac:dyDescent="0.6">
      <c r="A1106" s="25" t="s">
        <v>2485</v>
      </c>
      <c r="B1106" s="25" t="s">
        <v>2663</v>
      </c>
      <c r="C1106" s="25" t="s">
        <v>2664</v>
      </c>
      <c r="D1106" s="25" t="s">
        <v>936</v>
      </c>
      <c r="E1106" s="26">
        <v>45195</v>
      </c>
      <c r="F1106" s="26">
        <v>45195.535613425927</v>
      </c>
      <c r="G1106" s="26">
        <v>45195</v>
      </c>
      <c r="H1106" s="26">
        <v>45203</v>
      </c>
      <c r="I1106" s="22"/>
      <c r="J1106" s="22"/>
      <c r="K1106" s="22">
        <v>0</v>
      </c>
      <c r="L1106" s="50"/>
      <c r="M1106" s="22"/>
      <c r="N1106" s="22"/>
      <c r="O1106" s="19" t="s">
        <v>72</v>
      </c>
      <c r="P1106" s="19" t="s">
        <v>72</v>
      </c>
      <c r="Q1106" s="49" t="s">
        <v>55</v>
      </c>
      <c r="R1106" s="49">
        <v>630</v>
      </c>
      <c r="S1106" s="25" t="s">
        <v>145</v>
      </c>
      <c r="T1106" s="25" t="s">
        <v>145</v>
      </c>
      <c r="U1106" s="19" t="e">
        <v>#NAME?</v>
      </c>
      <c r="V1106" s="22"/>
      <c r="W1106" s="22" t="s">
        <v>4513</v>
      </c>
      <c r="X1106" s="23">
        <v>45195</v>
      </c>
      <c r="Y1106" s="23">
        <v>45202</v>
      </c>
      <c r="Z1106" s="23">
        <v>45195</v>
      </c>
      <c r="AA1106" s="23">
        <v>45195</v>
      </c>
      <c r="AB1106" s="22">
        <v>0</v>
      </c>
      <c r="AC1106" s="22">
        <v>0</v>
      </c>
      <c r="AD1106" s="50">
        <v>0</v>
      </c>
      <c r="AE1106" s="22">
        <v>0</v>
      </c>
      <c r="AF1106" s="19" t="s">
        <v>58</v>
      </c>
      <c r="AG1106" s="19" t="s">
        <v>58</v>
      </c>
      <c r="AH1106" s="50">
        <v>0</v>
      </c>
      <c r="AI1106" s="37">
        <v>-45195</v>
      </c>
      <c r="AJ1106" s="37">
        <v>8</v>
      </c>
      <c r="AK1106" s="37">
        <v>-45203</v>
      </c>
      <c r="AL1106" s="19" t="s">
        <v>15</v>
      </c>
      <c r="AM1106" s="22">
        <v>0</v>
      </c>
      <c r="AN1106" s="22" t="s">
        <v>4513</v>
      </c>
      <c r="AO1106" s="22"/>
      <c r="AP1106" s="19" t="s">
        <v>76</v>
      </c>
      <c r="AQ1106" s="19" t="s">
        <v>76</v>
      </c>
      <c r="AR1106" s="19" t="s">
        <v>60</v>
      </c>
      <c r="AS1106" s="19" t="s">
        <v>55</v>
      </c>
      <c r="AT1106" s="19" t="s">
        <v>937</v>
      </c>
      <c r="AU1106" s="19" t="s">
        <v>62</v>
      </c>
      <c r="AV1106" s="19" t="s">
        <v>679</v>
      </c>
      <c r="AW1106" s="19" t="s">
        <v>3130</v>
      </c>
      <c r="AX1106" s="19" t="s">
        <v>1557</v>
      </c>
      <c r="AY1106" s="19" t="s">
        <v>55</v>
      </c>
      <c r="AZ1106" s="19" t="s">
        <v>3830</v>
      </c>
      <c r="BA1106" s="22">
        <v>0</v>
      </c>
      <c r="BB1106" s="22"/>
      <c r="BC1106" s="22"/>
      <c r="BD1106" s="19" t="s">
        <v>2205</v>
      </c>
      <c r="BE1106" s="19" t="s">
        <v>660</v>
      </c>
      <c r="BF1106" s="19" t="s">
        <v>2204</v>
      </c>
      <c r="BG1106" s="19" t="s">
        <v>55</v>
      </c>
      <c r="BH1106" s="19" t="s">
        <v>4513</v>
      </c>
      <c r="BI1106" s="22" t="s">
        <v>4513</v>
      </c>
      <c r="BJ1106" s="22"/>
      <c r="BK1106" s="22"/>
      <c r="BL1106" s="37" t="s">
        <v>4513</v>
      </c>
      <c r="BM1106" s="32" t="s">
        <v>4513</v>
      </c>
      <c r="BN1106" s="22" t="s">
        <v>4513</v>
      </c>
      <c r="BO1106" s="19" t="s">
        <v>3906</v>
      </c>
      <c r="BP1106" s="54" t="s">
        <v>3919</v>
      </c>
      <c r="BQ1106" s="19" t="s">
        <v>55</v>
      </c>
      <c r="BR1106" s="19" t="s">
        <v>3918</v>
      </c>
      <c r="BS1106" s="22"/>
      <c r="BT1106" s="22"/>
      <c r="BU1106" s="37">
        <v>127</v>
      </c>
      <c r="BV1106" s="19" t="s">
        <v>4694</v>
      </c>
      <c r="BW1106" s="19" t="s">
        <v>3839</v>
      </c>
      <c r="BX1106" s="22"/>
      <c r="BY1106" s="95" t="str">
        <f>IFERROR(
IF(OR(AZ1106="anulado",AZ1106="stand by"),CONCATENATE(AZ1106,": ",AT1106),
IF(OR(YEAR(BA1106)=2022,YEAR(BA1106)=2023),CONCATENATE("Se activó en ",YEAR(BA1106)),
IF(AND(OR(AZ1106="En proceso",AZ1106="facturando"),AND(AV1106="-",BA1106="")),"Por revisar",
IF(BA1106="",IF(AV1106="NUEVAS",CONCATENATE("Estado: ",AZ1106,", ",AV1106),
IF(AX1106=Meses!$A$3,"Por revisar",
IF(AT1106="","Sin registro","En programación Frcst."))),"En programación")))),
"Error")</f>
        <v>En programación</v>
      </c>
      <c r="BZ1106" s="14" t="str">
        <f t="shared" si="51"/>
        <v/>
      </c>
      <c r="CA1106" s="95">
        <f>IF(BY1106="En programación Frcst.",VLOOKUP(AX1106,Meses!$A$1:$H$14,3+HLOOKUP(Cronograma!AV1106,Meses!$D$1:$G$2,2,FALSE),FALSE),
IF(BY1106="En programación",BA1106,""))</f>
        <v>0</v>
      </c>
      <c r="CB1106" s="95" t="str">
        <f t="shared" si="52"/>
        <v>1900/1</v>
      </c>
      <c r="CC1106" s="91">
        <f>IFERROR(
(VLOOKUP(MONTH(CA1106),Meses!$B$3:$C$14,2,FALSE)-DAY(CA1106))/VLOOKUP(MONTH(CA1106),Meses!$B$3:$C$14,2,FALSE)*CD1106,
"")</f>
        <v>630</v>
      </c>
      <c r="CD1106" s="92">
        <f t="shared" si="53"/>
        <v>630</v>
      </c>
    </row>
    <row r="1107" spans="1:82" ht="125.4" thickBot="1" x14ac:dyDescent="0.6">
      <c r="A1107" s="19" t="s">
        <v>2485</v>
      </c>
      <c r="B1107" s="19" t="s">
        <v>2665</v>
      </c>
      <c r="C1107" s="19" t="s">
        <v>2666</v>
      </c>
      <c r="D1107" s="19" t="s">
        <v>650</v>
      </c>
      <c r="E1107" s="21">
        <v>45195</v>
      </c>
      <c r="F1107" s="21">
        <v>45195.535613425927</v>
      </c>
      <c r="G1107" s="21">
        <v>45195</v>
      </c>
      <c r="H1107" s="21">
        <v>45203</v>
      </c>
      <c r="I1107" s="22"/>
      <c r="J1107" s="22"/>
      <c r="K1107" s="22">
        <v>0</v>
      </c>
      <c r="L1107" s="69" t="s">
        <v>4399</v>
      </c>
      <c r="M1107" s="21">
        <v>45304</v>
      </c>
      <c r="N1107" s="21">
        <v>45316</v>
      </c>
      <c r="O1107" s="19" t="s">
        <v>72</v>
      </c>
      <c r="P1107" s="19" t="s">
        <v>72</v>
      </c>
      <c r="Q1107" s="49" t="s">
        <v>55</v>
      </c>
      <c r="R1107" s="49">
        <v>65</v>
      </c>
      <c r="S1107" s="25" t="s">
        <v>145</v>
      </c>
      <c r="T1107" s="25" t="s">
        <v>145</v>
      </c>
      <c r="U1107" s="19" t="e">
        <v>#NAME?</v>
      </c>
      <c r="V1107" s="22"/>
      <c r="W1107" s="22" t="s">
        <v>4513</v>
      </c>
      <c r="X1107" s="23">
        <v>45195</v>
      </c>
      <c r="Y1107" s="23">
        <v>45202</v>
      </c>
      <c r="Z1107" s="23">
        <v>45195</v>
      </c>
      <c r="AA1107" s="23">
        <v>45195</v>
      </c>
      <c r="AB1107" s="22">
        <v>0</v>
      </c>
      <c r="AC1107" s="22">
        <v>0</v>
      </c>
      <c r="AD1107" s="50">
        <v>0</v>
      </c>
      <c r="AE1107" s="22">
        <v>0</v>
      </c>
      <c r="AF1107" s="19" t="s">
        <v>58</v>
      </c>
      <c r="AG1107" s="19" t="s">
        <v>58</v>
      </c>
      <c r="AH1107" s="50">
        <v>0</v>
      </c>
      <c r="AI1107" s="37">
        <v>-45195</v>
      </c>
      <c r="AJ1107" s="37">
        <v>8</v>
      </c>
      <c r="AK1107" s="37">
        <v>-45203</v>
      </c>
      <c r="AL1107" s="19" t="s">
        <v>15</v>
      </c>
      <c r="AM1107" s="22">
        <v>0</v>
      </c>
      <c r="AN1107" s="22" t="s">
        <v>4513</v>
      </c>
      <c r="AO1107" s="22"/>
      <c r="AP1107" s="19" t="s">
        <v>76</v>
      </c>
      <c r="AQ1107" s="19" t="s">
        <v>76</v>
      </c>
      <c r="AR1107" s="19" t="s">
        <v>60</v>
      </c>
      <c r="AS1107" s="19" t="s">
        <v>55</v>
      </c>
      <c r="AT1107" s="19" t="s">
        <v>4583</v>
      </c>
      <c r="AU1107" s="19" t="s">
        <v>62</v>
      </c>
      <c r="AV1107" s="19" t="s">
        <v>679</v>
      </c>
      <c r="AW1107" s="19" t="s">
        <v>680</v>
      </c>
      <c r="AX1107" s="19" t="s">
        <v>653</v>
      </c>
      <c r="AY1107" s="19" t="s">
        <v>55</v>
      </c>
      <c r="AZ1107" s="19" t="s">
        <v>3822</v>
      </c>
      <c r="BA1107" s="23">
        <v>45316</v>
      </c>
      <c r="BB1107" s="37">
        <v>1</v>
      </c>
      <c r="BC1107" s="37">
        <v>2024</v>
      </c>
      <c r="BD1107" s="19" t="s">
        <v>653</v>
      </c>
      <c r="BE1107" s="19" t="s">
        <v>679</v>
      </c>
      <c r="BF1107" s="19" t="s">
        <v>680</v>
      </c>
      <c r="BG1107" s="19" t="s">
        <v>55</v>
      </c>
      <c r="BH1107" s="19" t="s">
        <v>4513</v>
      </c>
      <c r="BI1107" s="22" t="s">
        <v>4513</v>
      </c>
      <c r="BJ1107" s="22"/>
      <c r="BK1107" s="22"/>
      <c r="BL1107" s="37" t="s">
        <v>4513</v>
      </c>
      <c r="BM1107" s="32" t="s">
        <v>4513</v>
      </c>
      <c r="BN1107" s="22" t="s">
        <v>4513</v>
      </c>
      <c r="BO1107" s="19" t="s">
        <v>3906</v>
      </c>
      <c r="BP1107" s="54" t="s">
        <v>3919</v>
      </c>
      <c r="BQ1107" s="19" t="s">
        <v>55</v>
      </c>
      <c r="BR1107" s="19" t="s">
        <v>3918</v>
      </c>
      <c r="BS1107" s="22"/>
      <c r="BT1107" s="22"/>
      <c r="BU1107" s="37">
        <v>127</v>
      </c>
      <c r="BV1107" s="19" t="s">
        <v>4694</v>
      </c>
      <c r="BW1107" s="19" t="s">
        <v>3839</v>
      </c>
      <c r="BX1107" s="22"/>
      <c r="BY1107" s="95" t="str">
        <f>IFERROR(
IF(OR(AZ1107="anulado",AZ1107="stand by"),CONCATENATE(AZ1107,": ",AT1107),
IF(OR(YEAR(BA1107)=2022,YEAR(BA1107)=2023),CONCATENATE("Se activó en ",YEAR(BA1107)),
IF(AND(OR(AZ1107="En proceso",AZ1107="facturando"),AND(AV1107="-",BA1107="")),"Por revisar",
IF(BA1107="",IF(AV1107="NUEVAS",CONCATENATE("Estado: ",AZ1107,", ",AV1107),
IF(AX1107=Meses!$A$3,"Por revisar",
IF(AT1107="","Sin registro","En programación Frcst."))),"En programación")))),
"Error")</f>
        <v>En programación</v>
      </c>
      <c r="BZ1107" s="14" t="str">
        <f t="shared" si="51"/>
        <v/>
      </c>
      <c r="CA1107" s="95">
        <f>IF(BY1107="En programación Frcst.",VLOOKUP(AX1107,Meses!$A$1:$H$14,3+HLOOKUP(Cronograma!AV1107,Meses!$D$1:$G$2,2,FALSE),FALSE),
IF(BY1107="En programación",BA1107,""))</f>
        <v>45316</v>
      </c>
      <c r="CB1107" s="95" t="str">
        <f t="shared" si="52"/>
        <v>2024/1</v>
      </c>
      <c r="CC1107" s="91">
        <f>IFERROR(
(VLOOKUP(MONTH(CA1107),Meses!$B$3:$C$14,2,FALSE)-DAY(CA1107))/VLOOKUP(MONTH(CA1107),Meses!$B$3:$C$14,2,FALSE)*CD1107,
"")</f>
        <v>12.580645161290322</v>
      </c>
      <c r="CD1107" s="92">
        <f t="shared" si="53"/>
        <v>65</v>
      </c>
    </row>
    <row r="1108" spans="1:82" ht="141" thickBot="1" x14ac:dyDescent="0.6">
      <c r="A1108" s="25" t="s">
        <v>2485</v>
      </c>
      <c r="B1108" s="25" t="s">
        <v>2667</v>
      </c>
      <c r="C1108" s="25" t="s">
        <v>2668</v>
      </c>
      <c r="D1108" s="25" t="s">
        <v>936</v>
      </c>
      <c r="E1108" s="26">
        <v>45195</v>
      </c>
      <c r="F1108" s="26">
        <v>45195.535613425927</v>
      </c>
      <c r="G1108" s="26">
        <v>45195</v>
      </c>
      <c r="H1108" s="26">
        <v>45203</v>
      </c>
      <c r="I1108" s="22"/>
      <c r="J1108" s="22"/>
      <c r="K1108" s="22">
        <v>0</v>
      </c>
      <c r="L1108" s="50"/>
      <c r="M1108" s="22"/>
      <c r="N1108" s="22"/>
      <c r="O1108" s="19" t="s">
        <v>72</v>
      </c>
      <c r="P1108" s="19" t="s">
        <v>72</v>
      </c>
      <c r="Q1108" s="49" t="s">
        <v>55</v>
      </c>
      <c r="R1108" s="49">
        <v>6767</v>
      </c>
      <c r="S1108" s="25" t="s">
        <v>145</v>
      </c>
      <c r="T1108" s="25" t="s">
        <v>145</v>
      </c>
      <c r="U1108" s="19" t="e">
        <v>#NAME?</v>
      </c>
      <c r="V1108" s="22"/>
      <c r="W1108" s="22" t="s">
        <v>4513</v>
      </c>
      <c r="X1108" s="23">
        <v>45195</v>
      </c>
      <c r="Y1108" s="23">
        <v>45202</v>
      </c>
      <c r="Z1108" s="23">
        <v>45195</v>
      </c>
      <c r="AA1108" s="23">
        <v>45195</v>
      </c>
      <c r="AB1108" s="22">
        <v>0</v>
      </c>
      <c r="AC1108" s="22">
        <v>0</v>
      </c>
      <c r="AD1108" s="50">
        <v>0</v>
      </c>
      <c r="AE1108" s="22">
        <v>0</v>
      </c>
      <c r="AF1108" s="19" t="s">
        <v>58</v>
      </c>
      <c r="AG1108" s="19" t="s">
        <v>58</v>
      </c>
      <c r="AH1108" s="50">
        <v>0</v>
      </c>
      <c r="AI1108" s="37">
        <v>-45195</v>
      </c>
      <c r="AJ1108" s="37">
        <v>8</v>
      </c>
      <c r="AK1108" s="37">
        <v>-45203</v>
      </c>
      <c r="AL1108" s="19" t="s">
        <v>15</v>
      </c>
      <c r="AM1108" s="22">
        <v>0</v>
      </c>
      <c r="AN1108" s="22" t="s">
        <v>4513</v>
      </c>
      <c r="AO1108" s="22"/>
      <c r="AP1108" s="19" t="s">
        <v>76</v>
      </c>
      <c r="AQ1108" s="19" t="s">
        <v>76</v>
      </c>
      <c r="AR1108" s="19" t="s">
        <v>60</v>
      </c>
      <c r="AS1108" s="19" t="s">
        <v>55</v>
      </c>
      <c r="AT1108" s="19" t="s">
        <v>937</v>
      </c>
      <c r="AU1108" s="19" t="s">
        <v>62</v>
      </c>
      <c r="AV1108" s="19" t="s">
        <v>679</v>
      </c>
      <c r="AW1108" s="19" t="s">
        <v>3130</v>
      </c>
      <c r="AX1108" s="19" t="s">
        <v>1557</v>
      </c>
      <c r="AY1108" s="19" t="s">
        <v>55</v>
      </c>
      <c r="AZ1108" s="19" t="s">
        <v>3830</v>
      </c>
      <c r="BA1108" s="22">
        <v>0</v>
      </c>
      <c r="BB1108" s="22"/>
      <c r="BC1108" s="22"/>
      <c r="BD1108" s="19" t="s">
        <v>2205</v>
      </c>
      <c r="BE1108" s="19" t="s">
        <v>660</v>
      </c>
      <c r="BF1108" s="19" t="s">
        <v>2204</v>
      </c>
      <c r="BG1108" s="19" t="s">
        <v>55</v>
      </c>
      <c r="BH1108" s="19" t="s">
        <v>4513</v>
      </c>
      <c r="BI1108" s="22" t="s">
        <v>4513</v>
      </c>
      <c r="BJ1108" s="22"/>
      <c r="BK1108" s="22"/>
      <c r="BL1108" s="37" t="s">
        <v>4513</v>
      </c>
      <c r="BM1108" s="32" t="s">
        <v>4513</v>
      </c>
      <c r="BN1108" s="22" t="s">
        <v>4513</v>
      </c>
      <c r="BO1108" s="19" t="s">
        <v>3906</v>
      </c>
      <c r="BP1108" s="54" t="s">
        <v>3919</v>
      </c>
      <c r="BQ1108" s="19" t="s">
        <v>55</v>
      </c>
      <c r="BR1108" s="19" t="s">
        <v>3918</v>
      </c>
      <c r="BS1108" s="22"/>
      <c r="BT1108" s="22"/>
      <c r="BU1108" s="37">
        <v>127</v>
      </c>
      <c r="BV1108" s="19" t="s">
        <v>4694</v>
      </c>
      <c r="BW1108" s="19" t="s">
        <v>3839</v>
      </c>
      <c r="BX1108" s="22"/>
      <c r="BY1108" s="95" t="str">
        <f>IFERROR(
IF(OR(AZ1108="anulado",AZ1108="stand by"),CONCATENATE(AZ1108,": ",AT1108),
IF(OR(YEAR(BA1108)=2022,YEAR(BA1108)=2023),CONCATENATE("Se activó en ",YEAR(BA1108)),
IF(AND(OR(AZ1108="En proceso",AZ1108="facturando"),AND(AV1108="-",BA1108="")),"Por revisar",
IF(BA1108="",IF(AV1108="NUEVAS",CONCATENATE("Estado: ",AZ1108,", ",AV1108),
IF(AX1108=Meses!$A$3,"Por revisar",
IF(AT1108="","Sin registro","En programación Frcst."))),"En programación")))),
"Error")</f>
        <v>En programación</v>
      </c>
      <c r="BZ1108" s="14" t="str">
        <f t="shared" si="51"/>
        <v/>
      </c>
      <c r="CA1108" s="95">
        <f>IF(BY1108="En programación Frcst.",VLOOKUP(AX1108,Meses!$A$1:$H$14,3+HLOOKUP(Cronograma!AV1108,Meses!$D$1:$G$2,2,FALSE),FALSE),
IF(BY1108="En programación",BA1108,""))</f>
        <v>0</v>
      </c>
      <c r="CB1108" s="95" t="str">
        <f t="shared" si="52"/>
        <v>1900/1</v>
      </c>
      <c r="CC1108" s="91">
        <f>IFERROR(
(VLOOKUP(MONTH(CA1108),Meses!$B$3:$C$14,2,FALSE)-DAY(CA1108))/VLOOKUP(MONTH(CA1108),Meses!$B$3:$C$14,2,FALSE)*CD1108,
"")</f>
        <v>6767</v>
      </c>
      <c r="CD1108" s="92">
        <f t="shared" si="53"/>
        <v>6767</v>
      </c>
    </row>
    <row r="1109" spans="1:82" ht="109.8" thickBot="1" x14ac:dyDescent="0.6">
      <c r="A1109" s="19" t="s">
        <v>2485</v>
      </c>
      <c r="B1109" s="19" t="s">
        <v>2669</v>
      </c>
      <c r="C1109" s="19" t="s">
        <v>2670</v>
      </c>
      <c r="D1109" s="19" t="s">
        <v>936</v>
      </c>
      <c r="E1109" s="21">
        <v>45195</v>
      </c>
      <c r="F1109" s="21">
        <v>45195.535613425927</v>
      </c>
      <c r="G1109" s="21">
        <v>45195</v>
      </c>
      <c r="H1109" s="21">
        <v>45203</v>
      </c>
      <c r="I1109" s="22"/>
      <c r="J1109" s="22"/>
      <c r="K1109" s="22">
        <v>0</v>
      </c>
      <c r="L1109" s="50"/>
      <c r="M1109" s="22"/>
      <c r="N1109" s="22"/>
      <c r="O1109" s="19" t="s">
        <v>72</v>
      </c>
      <c r="P1109" s="19" t="s">
        <v>72</v>
      </c>
      <c r="Q1109" s="49" t="s">
        <v>55</v>
      </c>
      <c r="R1109" s="49">
        <v>4820</v>
      </c>
      <c r="S1109" s="25" t="s">
        <v>145</v>
      </c>
      <c r="T1109" s="25" t="s">
        <v>145</v>
      </c>
      <c r="U1109" s="19" t="e">
        <v>#NAME?</v>
      </c>
      <c r="V1109" s="22"/>
      <c r="W1109" s="22" t="s">
        <v>4513</v>
      </c>
      <c r="X1109" s="23">
        <v>45195</v>
      </c>
      <c r="Y1109" s="23">
        <v>45202</v>
      </c>
      <c r="Z1109" s="23">
        <v>45195</v>
      </c>
      <c r="AA1109" s="23">
        <v>45195</v>
      </c>
      <c r="AB1109" s="22">
        <v>0</v>
      </c>
      <c r="AC1109" s="22">
        <v>0</v>
      </c>
      <c r="AD1109" s="50">
        <v>0</v>
      </c>
      <c r="AE1109" s="22">
        <v>0</v>
      </c>
      <c r="AF1109" s="19" t="s">
        <v>58</v>
      </c>
      <c r="AG1109" s="19" t="s">
        <v>58</v>
      </c>
      <c r="AH1109" s="50">
        <v>0</v>
      </c>
      <c r="AI1109" s="37">
        <v>-45195</v>
      </c>
      <c r="AJ1109" s="37">
        <v>8</v>
      </c>
      <c r="AK1109" s="37">
        <v>-45203</v>
      </c>
      <c r="AL1109" s="19" t="s">
        <v>15</v>
      </c>
      <c r="AM1109" s="22">
        <v>0</v>
      </c>
      <c r="AN1109" s="22" t="s">
        <v>4513</v>
      </c>
      <c r="AO1109" s="22"/>
      <c r="AP1109" s="19" t="s">
        <v>76</v>
      </c>
      <c r="AQ1109" s="19" t="s">
        <v>76</v>
      </c>
      <c r="AR1109" s="19" t="s">
        <v>60</v>
      </c>
      <c r="AS1109" s="19" t="s">
        <v>55</v>
      </c>
      <c r="AT1109" s="19" t="s">
        <v>937</v>
      </c>
      <c r="AU1109" s="19" t="s">
        <v>62</v>
      </c>
      <c r="AV1109" s="19" t="s">
        <v>679</v>
      </c>
      <c r="AW1109" s="19" t="s">
        <v>3130</v>
      </c>
      <c r="AX1109" s="19" t="s">
        <v>1557</v>
      </c>
      <c r="AY1109" s="19" t="s">
        <v>55</v>
      </c>
      <c r="AZ1109" s="19" t="s">
        <v>3830</v>
      </c>
      <c r="BA1109" s="22">
        <v>0</v>
      </c>
      <c r="BB1109" s="22"/>
      <c r="BC1109" s="22"/>
      <c r="BD1109" s="19" t="s">
        <v>2205</v>
      </c>
      <c r="BE1109" s="19" t="s">
        <v>660</v>
      </c>
      <c r="BF1109" s="19" t="s">
        <v>2204</v>
      </c>
      <c r="BG1109" s="19" t="s">
        <v>55</v>
      </c>
      <c r="BH1109" s="19" t="s">
        <v>4513</v>
      </c>
      <c r="BI1109" s="22" t="s">
        <v>4513</v>
      </c>
      <c r="BJ1109" s="22"/>
      <c r="BK1109" s="22"/>
      <c r="BL1109" s="37" t="s">
        <v>4513</v>
      </c>
      <c r="BM1109" s="32" t="s">
        <v>4513</v>
      </c>
      <c r="BN1109" s="57" t="s">
        <v>4513</v>
      </c>
      <c r="BO1109" s="19" t="s">
        <v>3906</v>
      </c>
      <c r="BP1109" s="54" t="s">
        <v>3919</v>
      </c>
      <c r="BQ1109" s="19" t="s">
        <v>55</v>
      </c>
      <c r="BR1109" s="19" t="s">
        <v>3918</v>
      </c>
      <c r="BS1109" s="22"/>
      <c r="BT1109" s="22"/>
      <c r="BU1109" s="37">
        <v>127</v>
      </c>
      <c r="BV1109" s="19" t="s">
        <v>4694</v>
      </c>
      <c r="BW1109" s="19" t="s">
        <v>3839</v>
      </c>
      <c r="BX1109" s="22"/>
      <c r="BY1109" s="95" t="str">
        <f>IFERROR(
IF(OR(AZ1109="anulado",AZ1109="stand by"),CONCATENATE(AZ1109,": ",AT1109),
IF(OR(YEAR(BA1109)=2022,YEAR(BA1109)=2023),CONCATENATE("Se activó en ",YEAR(BA1109)),
IF(AND(OR(AZ1109="En proceso",AZ1109="facturando"),AND(AV1109="-",BA1109="")),"Por revisar",
IF(BA1109="",IF(AV1109="NUEVAS",CONCATENATE("Estado: ",AZ1109,", ",AV1109),
IF(AX1109=Meses!$A$3,"Por revisar",
IF(AT1109="","Sin registro","En programación Frcst."))),"En programación")))),
"Error")</f>
        <v>En programación</v>
      </c>
      <c r="BZ1109" s="14" t="str">
        <f t="shared" si="51"/>
        <v/>
      </c>
      <c r="CA1109" s="95">
        <f>IF(BY1109="En programación Frcst.",VLOOKUP(AX1109,Meses!$A$1:$H$14,3+HLOOKUP(Cronograma!AV1109,Meses!$D$1:$G$2,2,FALSE),FALSE),
IF(BY1109="En programación",BA1109,""))</f>
        <v>0</v>
      </c>
      <c r="CB1109" s="95" t="str">
        <f t="shared" si="52"/>
        <v>1900/1</v>
      </c>
      <c r="CC1109" s="91">
        <f>IFERROR(
(VLOOKUP(MONTH(CA1109),Meses!$B$3:$C$14,2,FALSE)-DAY(CA1109))/VLOOKUP(MONTH(CA1109),Meses!$B$3:$C$14,2,FALSE)*CD1109,
"")</f>
        <v>4820</v>
      </c>
      <c r="CD1109" s="92">
        <f t="shared" si="53"/>
        <v>4820</v>
      </c>
    </row>
    <row r="1110" spans="1:82" ht="109.8" thickBot="1" x14ac:dyDescent="0.6">
      <c r="A1110" s="25" t="s">
        <v>2485</v>
      </c>
      <c r="B1110" s="25" t="s">
        <v>2671</v>
      </c>
      <c r="C1110" s="25" t="s">
        <v>2672</v>
      </c>
      <c r="D1110" s="25" t="s">
        <v>650</v>
      </c>
      <c r="E1110" s="26">
        <v>45195</v>
      </c>
      <c r="F1110" s="26">
        <v>45195.535613425927</v>
      </c>
      <c r="G1110" s="26">
        <v>45195</v>
      </c>
      <c r="H1110" s="26">
        <v>45203</v>
      </c>
      <c r="I1110" s="22"/>
      <c r="J1110" s="22"/>
      <c r="K1110" s="22">
        <v>0</v>
      </c>
      <c r="L1110" s="69" t="s">
        <v>4399</v>
      </c>
      <c r="M1110" s="21">
        <v>45304</v>
      </c>
      <c r="N1110" s="21">
        <v>45316</v>
      </c>
      <c r="O1110" s="19" t="s">
        <v>72</v>
      </c>
      <c r="P1110" s="19" t="s">
        <v>72</v>
      </c>
      <c r="Q1110" s="49" t="s">
        <v>55</v>
      </c>
      <c r="R1110" s="49">
        <v>2862</v>
      </c>
      <c r="S1110" s="25" t="s">
        <v>145</v>
      </c>
      <c r="T1110" s="25" t="s">
        <v>145</v>
      </c>
      <c r="U1110" s="19" t="e">
        <v>#NAME?</v>
      </c>
      <c r="V1110" s="22"/>
      <c r="W1110" s="22" t="s">
        <v>4513</v>
      </c>
      <c r="X1110" s="23">
        <v>45195</v>
      </c>
      <c r="Y1110" s="23">
        <v>45202</v>
      </c>
      <c r="Z1110" s="23">
        <v>45195</v>
      </c>
      <c r="AA1110" s="23">
        <v>45195</v>
      </c>
      <c r="AB1110" s="22">
        <v>0</v>
      </c>
      <c r="AC1110" s="22">
        <v>0</v>
      </c>
      <c r="AD1110" s="50">
        <v>0</v>
      </c>
      <c r="AE1110" s="22">
        <v>0</v>
      </c>
      <c r="AF1110" s="19" t="s">
        <v>58</v>
      </c>
      <c r="AG1110" s="19" t="s">
        <v>58</v>
      </c>
      <c r="AH1110" s="50">
        <v>0</v>
      </c>
      <c r="AI1110" s="37">
        <v>-45195</v>
      </c>
      <c r="AJ1110" s="37">
        <v>8</v>
      </c>
      <c r="AK1110" s="37">
        <v>-45203</v>
      </c>
      <c r="AL1110" s="19" t="s">
        <v>15</v>
      </c>
      <c r="AM1110" s="22">
        <v>0</v>
      </c>
      <c r="AN1110" s="22" t="s">
        <v>4513</v>
      </c>
      <c r="AO1110" s="22"/>
      <c r="AP1110" s="19" t="s">
        <v>76</v>
      </c>
      <c r="AQ1110" s="19" t="s">
        <v>76</v>
      </c>
      <c r="AR1110" s="19" t="s">
        <v>60</v>
      </c>
      <c r="AS1110" s="19" t="s">
        <v>55</v>
      </c>
      <c r="AT1110" s="19" t="s">
        <v>4583</v>
      </c>
      <c r="AU1110" s="19" t="s">
        <v>62</v>
      </c>
      <c r="AV1110" s="19" t="s">
        <v>679</v>
      </c>
      <c r="AW1110" s="19" t="s">
        <v>680</v>
      </c>
      <c r="AX1110" s="19" t="s">
        <v>653</v>
      </c>
      <c r="AY1110" s="19" t="s">
        <v>55</v>
      </c>
      <c r="AZ1110" s="19" t="s">
        <v>3822</v>
      </c>
      <c r="BA1110" s="23">
        <v>45316</v>
      </c>
      <c r="BB1110" s="37">
        <v>1</v>
      </c>
      <c r="BC1110" s="37">
        <v>2024</v>
      </c>
      <c r="BD1110" s="19" t="s">
        <v>653</v>
      </c>
      <c r="BE1110" s="19" t="s">
        <v>679</v>
      </c>
      <c r="BF1110" s="19" t="s">
        <v>680</v>
      </c>
      <c r="BG1110" s="19" t="s">
        <v>55</v>
      </c>
      <c r="BH1110" s="19" t="s">
        <v>4513</v>
      </c>
      <c r="BI1110" s="22" t="s">
        <v>4513</v>
      </c>
      <c r="BJ1110" s="22"/>
      <c r="BK1110" s="22"/>
      <c r="BL1110" s="37" t="s">
        <v>4513</v>
      </c>
      <c r="BM1110" s="32" t="s">
        <v>4513</v>
      </c>
      <c r="BN1110" s="57" t="s">
        <v>4513</v>
      </c>
      <c r="BO1110" s="19" t="s">
        <v>3906</v>
      </c>
      <c r="BP1110" s="54" t="s">
        <v>3919</v>
      </c>
      <c r="BQ1110" s="19" t="s">
        <v>55</v>
      </c>
      <c r="BR1110" s="19" t="s">
        <v>3918</v>
      </c>
      <c r="BS1110" s="22"/>
      <c r="BT1110" s="22"/>
      <c r="BU1110" s="37">
        <v>127</v>
      </c>
      <c r="BV1110" s="19" t="s">
        <v>4694</v>
      </c>
      <c r="BW1110" s="19" t="s">
        <v>3839</v>
      </c>
      <c r="BX1110" s="22"/>
      <c r="BY1110" s="95" t="str">
        <f>IFERROR(
IF(OR(AZ1110="anulado",AZ1110="stand by"),CONCATENATE(AZ1110,": ",AT1110),
IF(OR(YEAR(BA1110)=2022,YEAR(BA1110)=2023),CONCATENATE("Se activó en ",YEAR(BA1110)),
IF(AND(OR(AZ1110="En proceso",AZ1110="facturando"),AND(AV1110="-",BA1110="")),"Por revisar",
IF(BA1110="",IF(AV1110="NUEVAS",CONCATENATE("Estado: ",AZ1110,", ",AV1110),
IF(AX1110=Meses!$A$3,"Por revisar",
IF(AT1110="","Sin registro","En programación Frcst."))),"En programación")))),
"Error")</f>
        <v>En programación</v>
      </c>
      <c r="BZ1110" s="14" t="str">
        <f t="shared" si="51"/>
        <v/>
      </c>
      <c r="CA1110" s="95">
        <f>IF(BY1110="En programación Frcst.",VLOOKUP(AX1110,Meses!$A$1:$H$14,3+HLOOKUP(Cronograma!AV1110,Meses!$D$1:$G$2,2,FALSE),FALSE),
IF(BY1110="En programación",BA1110,""))</f>
        <v>45316</v>
      </c>
      <c r="CB1110" s="95" t="str">
        <f t="shared" si="52"/>
        <v>2024/1</v>
      </c>
      <c r="CC1110" s="91">
        <f>IFERROR(
(VLOOKUP(MONTH(CA1110),Meses!$B$3:$C$14,2,FALSE)-DAY(CA1110))/VLOOKUP(MONTH(CA1110),Meses!$B$3:$C$14,2,FALSE)*CD1110,
"")</f>
        <v>553.93548387096769</v>
      </c>
      <c r="CD1110" s="92">
        <f t="shared" si="53"/>
        <v>2862</v>
      </c>
    </row>
    <row r="1111" spans="1:82" ht="78.599999999999994" thickBot="1" x14ac:dyDescent="0.6">
      <c r="A1111" s="19" t="s">
        <v>2485</v>
      </c>
      <c r="B1111" s="19" t="s">
        <v>2673</v>
      </c>
      <c r="C1111" s="19" t="s">
        <v>2674</v>
      </c>
      <c r="D1111" s="19" t="s">
        <v>650</v>
      </c>
      <c r="E1111" s="21">
        <v>45195</v>
      </c>
      <c r="F1111" s="21">
        <v>45195.535613425927</v>
      </c>
      <c r="G1111" s="21">
        <v>45195</v>
      </c>
      <c r="H1111" s="21">
        <v>45203</v>
      </c>
      <c r="I1111" s="22"/>
      <c r="J1111" s="22"/>
      <c r="K1111" s="22">
        <v>0</v>
      </c>
      <c r="L1111" s="69" t="s">
        <v>4399</v>
      </c>
      <c r="M1111" s="21">
        <v>45304</v>
      </c>
      <c r="N1111" s="21">
        <v>45316</v>
      </c>
      <c r="O1111" s="19" t="s">
        <v>72</v>
      </c>
      <c r="P1111" s="19" t="s">
        <v>72</v>
      </c>
      <c r="Q1111" s="49" t="s">
        <v>55</v>
      </c>
      <c r="R1111" s="49">
        <v>38</v>
      </c>
      <c r="S1111" s="25" t="s">
        <v>145</v>
      </c>
      <c r="T1111" s="25" t="s">
        <v>145</v>
      </c>
      <c r="U1111" s="19" t="e">
        <v>#NAME?</v>
      </c>
      <c r="V1111" s="22"/>
      <c r="W1111" s="22" t="s">
        <v>4513</v>
      </c>
      <c r="X1111" s="23">
        <v>45195</v>
      </c>
      <c r="Y1111" s="23">
        <v>45202</v>
      </c>
      <c r="Z1111" s="23">
        <v>45195</v>
      </c>
      <c r="AA1111" s="23">
        <v>45195</v>
      </c>
      <c r="AB1111" s="22">
        <v>0</v>
      </c>
      <c r="AC1111" s="22">
        <v>0</v>
      </c>
      <c r="AD1111" s="50">
        <v>0</v>
      </c>
      <c r="AE1111" s="22">
        <v>0</v>
      </c>
      <c r="AF1111" s="19" t="s">
        <v>58</v>
      </c>
      <c r="AG1111" s="19" t="s">
        <v>58</v>
      </c>
      <c r="AH1111" s="50">
        <v>0</v>
      </c>
      <c r="AI1111" s="37">
        <v>-45195</v>
      </c>
      <c r="AJ1111" s="37">
        <v>8</v>
      </c>
      <c r="AK1111" s="37">
        <v>-45203</v>
      </c>
      <c r="AL1111" s="19" t="s">
        <v>15</v>
      </c>
      <c r="AM1111" s="22">
        <v>0</v>
      </c>
      <c r="AN1111" s="22" t="s">
        <v>4513</v>
      </c>
      <c r="AO1111" s="22"/>
      <c r="AP1111" s="19" t="s">
        <v>76</v>
      </c>
      <c r="AQ1111" s="19" t="s">
        <v>76</v>
      </c>
      <c r="AR1111" s="19" t="s">
        <v>60</v>
      </c>
      <c r="AS1111" s="19" t="s">
        <v>55</v>
      </c>
      <c r="AT1111" s="19" t="s">
        <v>4583</v>
      </c>
      <c r="AU1111" s="19" t="s">
        <v>62</v>
      </c>
      <c r="AV1111" s="19" t="s">
        <v>679</v>
      </c>
      <c r="AW1111" s="19" t="s">
        <v>680</v>
      </c>
      <c r="AX1111" s="19" t="s">
        <v>653</v>
      </c>
      <c r="AY1111" s="19" t="s">
        <v>55</v>
      </c>
      <c r="AZ1111" s="19" t="s">
        <v>3822</v>
      </c>
      <c r="BA1111" s="23">
        <v>45316</v>
      </c>
      <c r="BB1111" s="37">
        <v>1</v>
      </c>
      <c r="BC1111" s="37">
        <v>2024</v>
      </c>
      <c r="BD1111" s="19" t="s">
        <v>653</v>
      </c>
      <c r="BE1111" s="19" t="s">
        <v>679</v>
      </c>
      <c r="BF1111" s="19" t="s">
        <v>680</v>
      </c>
      <c r="BG1111" s="19" t="s">
        <v>55</v>
      </c>
      <c r="BH1111" s="19" t="s">
        <v>4513</v>
      </c>
      <c r="BI1111" s="22" t="s">
        <v>4513</v>
      </c>
      <c r="BJ1111" s="22"/>
      <c r="BK1111" s="22"/>
      <c r="BL1111" s="37" t="s">
        <v>4513</v>
      </c>
      <c r="BM1111" s="32" t="s">
        <v>4513</v>
      </c>
      <c r="BN1111" s="22" t="s">
        <v>4513</v>
      </c>
      <c r="BO1111" s="19" t="s">
        <v>3906</v>
      </c>
      <c r="BP1111" s="54" t="s">
        <v>3919</v>
      </c>
      <c r="BQ1111" s="19" t="s">
        <v>55</v>
      </c>
      <c r="BR1111" s="19" t="s">
        <v>3918</v>
      </c>
      <c r="BS1111" s="22"/>
      <c r="BT1111" s="22"/>
      <c r="BU1111" s="37">
        <v>127</v>
      </c>
      <c r="BV1111" s="19" t="s">
        <v>4694</v>
      </c>
      <c r="BW1111" s="19" t="s">
        <v>3839</v>
      </c>
      <c r="BX1111" s="22"/>
      <c r="BY1111" s="95" t="str">
        <f>IFERROR(
IF(OR(AZ1111="anulado",AZ1111="stand by"),CONCATENATE(AZ1111,": ",AT1111),
IF(OR(YEAR(BA1111)=2022,YEAR(BA1111)=2023),CONCATENATE("Se activó en ",YEAR(BA1111)),
IF(AND(OR(AZ1111="En proceso",AZ1111="facturando"),AND(AV1111="-",BA1111="")),"Por revisar",
IF(BA1111="",IF(AV1111="NUEVAS",CONCATENATE("Estado: ",AZ1111,", ",AV1111),
IF(AX1111=Meses!$A$3,"Por revisar",
IF(AT1111="","Sin registro","En programación Frcst."))),"En programación")))),
"Error")</f>
        <v>En programación</v>
      </c>
      <c r="BZ1111" s="14" t="str">
        <f t="shared" si="51"/>
        <v/>
      </c>
      <c r="CA1111" s="95">
        <f>IF(BY1111="En programación Frcst.",VLOOKUP(AX1111,Meses!$A$1:$H$14,3+HLOOKUP(Cronograma!AV1111,Meses!$D$1:$G$2,2,FALSE),FALSE),
IF(BY1111="En programación",BA1111,""))</f>
        <v>45316</v>
      </c>
      <c r="CB1111" s="95" t="str">
        <f t="shared" si="52"/>
        <v>2024/1</v>
      </c>
      <c r="CC1111" s="91">
        <f>IFERROR(
(VLOOKUP(MONTH(CA1111),Meses!$B$3:$C$14,2,FALSE)-DAY(CA1111))/VLOOKUP(MONTH(CA1111),Meses!$B$3:$C$14,2,FALSE)*CD1111,
"")</f>
        <v>7.354838709677419</v>
      </c>
      <c r="CD1111" s="92">
        <f t="shared" si="53"/>
        <v>38</v>
      </c>
    </row>
    <row r="1112" spans="1:82" ht="78.599999999999994" thickBot="1" x14ac:dyDescent="0.6">
      <c r="A1112" s="25" t="s">
        <v>2485</v>
      </c>
      <c r="B1112" s="25" t="s">
        <v>2675</v>
      </c>
      <c r="C1112" s="25" t="s">
        <v>2676</v>
      </c>
      <c r="D1112" s="25" t="s">
        <v>650</v>
      </c>
      <c r="E1112" s="26">
        <v>45195</v>
      </c>
      <c r="F1112" s="26">
        <v>45195.535613425927</v>
      </c>
      <c r="G1112" s="26">
        <v>45195</v>
      </c>
      <c r="H1112" s="26">
        <v>45203</v>
      </c>
      <c r="I1112" s="22"/>
      <c r="J1112" s="22"/>
      <c r="K1112" s="22">
        <v>0</v>
      </c>
      <c r="L1112" s="69" t="s">
        <v>4399</v>
      </c>
      <c r="M1112" s="21">
        <v>45304</v>
      </c>
      <c r="N1112" s="21">
        <v>45316</v>
      </c>
      <c r="O1112" s="19" t="s">
        <v>72</v>
      </c>
      <c r="P1112" s="19" t="s">
        <v>72</v>
      </c>
      <c r="Q1112" s="49" t="s">
        <v>55</v>
      </c>
      <c r="R1112" s="49">
        <v>148</v>
      </c>
      <c r="S1112" s="25" t="s">
        <v>145</v>
      </c>
      <c r="T1112" s="25" t="s">
        <v>145</v>
      </c>
      <c r="U1112" s="19" t="e">
        <v>#NAME?</v>
      </c>
      <c r="V1112" s="22"/>
      <c r="W1112" s="22" t="s">
        <v>4513</v>
      </c>
      <c r="X1112" s="23">
        <v>45195</v>
      </c>
      <c r="Y1112" s="23">
        <v>45202</v>
      </c>
      <c r="Z1112" s="23">
        <v>45195</v>
      </c>
      <c r="AA1112" s="23">
        <v>45195</v>
      </c>
      <c r="AB1112" s="22">
        <v>0</v>
      </c>
      <c r="AC1112" s="22">
        <v>0</v>
      </c>
      <c r="AD1112" s="50">
        <v>0</v>
      </c>
      <c r="AE1112" s="22">
        <v>0</v>
      </c>
      <c r="AF1112" s="19" t="s">
        <v>58</v>
      </c>
      <c r="AG1112" s="19" t="s">
        <v>58</v>
      </c>
      <c r="AH1112" s="50">
        <v>0</v>
      </c>
      <c r="AI1112" s="37">
        <v>-45195</v>
      </c>
      <c r="AJ1112" s="37">
        <v>8</v>
      </c>
      <c r="AK1112" s="37">
        <v>-45203</v>
      </c>
      <c r="AL1112" s="19" t="s">
        <v>15</v>
      </c>
      <c r="AM1112" s="22">
        <v>0</v>
      </c>
      <c r="AN1112" s="22" t="s">
        <v>4513</v>
      </c>
      <c r="AO1112" s="22"/>
      <c r="AP1112" s="19" t="s">
        <v>76</v>
      </c>
      <c r="AQ1112" s="19" t="s">
        <v>76</v>
      </c>
      <c r="AR1112" s="19" t="s">
        <v>60</v>
      </c>
      <c r="AS1112" s="19" t="s">
        <v>55</v>
      </c>
      <c r="AT1112" s="19" t="s">
        <v>4583</v>
      </c>
      <c r="AU1112" s="19" t="s">
        <v>62</v>
      </c>
      <c r="AV1112" s="19" t="s">
        <v>679</v>
      </c>
      <c r="AW1112" s="19" t="s">
        <v>680</v>
      </c>
      <c r="AX1112" s="19" t="s">
        <v>653</v>
      </c>
      <c r="AY1112" s="19" t="s">
        <v>55</v>
      </c>
      <c r="AZ1112" s="19" t="s">
        <v>3822</v>
      </c>
      <c r="BA1112" s="23">
        <v>45316</v>
      </c>
      <c r="BB1112" s="37">
        <v>1</v>
      </c>
      <c r="BC1112" s="37">
        <v>2024</v>
      </c>
      <c r="BD1112" s="19" t="s">
        <v>653</v>
      </c>
      <c r="BE1112" s="19" t="s">
        <v>679</v>
      </c>
      <c r="BF1112" s="19" t="s">
        <v>680</v>
      </c>
      <c r="BG1112" s="19" t="s">
        <v>55</v>
      </c>
      <c r="BH1112" s="19" t="s">
        <v>4513</v>
      </c>
      <c r="BI1112" s="22" t="s">
        <v>4513</v>
      </c>
      <c r="BJ1112" s="22"/>
      <c r="BK1112" s="22"/>
      <c r="BL1112" s="37" t="s">
        <v>4513</v>
      </c>
      <c r="BM1112" s="32" t="s">
        <v>4513</v>
      </c>
      <c r="BN1112" s="22" t="s">
        <v>4513</v>
      </c>
      <c r="BO1112" s="19" t="s">
        <v>3906</v>
      </c>
      <c r="BP1112" s="54" t="s">
        <v>3919</v>
      </c>
      <c r="BQ1112" s="19" t="s">
        <v>55</v>
      </c>
      <c r="BR1112" s="19" t="s">
        <v>3918</v>
      </c>
      <c r="BS1112" s="22"/>
      <c r="BT1112" s="22"/>
      <c r="BU1112" s="37">
        <v>127</v>
      </c>
      <c r="BV1112" s="19" t="s">
        <v>4694</v>
      </c>
      <c r="BW1112" s="19" t="s">
        <v>3839</v>
      </c>
      <c r="BX1112" s="22"/>
      <c r="BY1112" s="95" t="str">
        <f>IFERROR(
IF(OR(AZ1112="anulado",AZ1112="stand by"),CONCATENATE(AZ1112,": ",AT1112),
IF(OR(YEAR(BA1112)=2022,YEAR(BA1112)=2023),CONCATENATE("Se activó en ",YEAR(BA1112)),
IF(AND(OR(AZ1112="En proceso",AZ1112="facturando"),AND(AV1112="-",BA1112="")),"Por revisar",
IF(BA1112="",IF(AV1112="NUEVAS",CONCATENATE("Estado: ",AZ1112,", ",AV1112),
IF(AX1112=Meses!$A$3,"Por revisar",
IF(AT1112="","Sin registro","En programación Frcst."))),"En programación")))),
"Error")</f>
        <v>En programación</v>
      </c>
      <c r="BZ1112" s="14" t="str">
        <f t="shared" si="51"/>
        <v/>
      </c>
      <c r="CA1112" s="95">
        <f>IF(BY1112="En programación Frcst.",VLOOKUP(AX1112,Meses!$A$1:$H$14,3+HLOOKUP(Cronograma!AV1112,Meses!$D$1:$G$2,2,FALSE),FALSE),
IF(BY1112="En programación",BA1112,""))</f>
        <v>45316</v>
      </c>
      <c r="CB1112" s="95" t="str">
        <f t="shared" si="52"/>
        <v>2024/1</v>
      </c>
      <c r="CC1112" s="91">
        <f>IFERROR(
(VLOOKUP(MONTH(CA1112),Meses!$B$3:$C$14,2,FALSE)-DAY(CA1112))/VLOOKUP(MONTH(CA1112),Meses!$B$3:$C$14,2,FALSE)*CD1112,
"")</f>
        <v>28.64516129032258</v>
      </c>
      <c r="CD1112" s="92">
        <f t="shared" si="53"/>
        <v>148</v>
      </c>
    </row>
    <row r="1113" spans="1:82" ht="125.4" thickBot="1" x14ac:dyDescent="0.6">
      <c r="A1113" s="19" t="s">
        <v>2485</v>
      </c>
      <c r="B1113" s="19" t="s">
        <v>2677</v>
      </c>
      <c r="C1113" s="19" t="s">
        <v>2678</v>
      </c>
      <c r="D1113" s="19" t="s">
        <v>936</v>
      </c>
      <c r="E1113" s="21">
        <v>45195</v>
      </c>
      <c r="F1113" s="21">
        <v>45195.535613425927</v>
      </c>
      <c r="G1113" s="21">
        <v>45195</v>
      </c>
      <c r="H1113" s="21">
        <v>45203</v>
      </c>
      <c r="I1113" s="22"/>
      <c r="J1113" s="22"/>
      <c r="K1113" s="22">
        <v>0</v>
      </c>
      <c r="L1113" s="50"/>
      <c r="M1113" s="22"/>
      <c r="N1113" s="22"/>
      <c r="O1113" s="19" t="s">
        <v>72</v>
      </c>
      <c r="P1113" s="19" t="s">
        <v>72</v>
      </c>
      <c r="Q1113" s="49" t="s">
        <v>55</v>
      </c>
      <c r="R1113" s="49">
        <v>0</v>
      </c>
      <c r="S1113" s="25" t="s">
        <v>145</v>
      </c>
      <c r="T1113" s="25" t="s">
        <v>145</v>
      </c>
      <c r="U1113" s="19" t="e">
        <v>#NAME?</v>
      </c>
      <c r="V1113" s="22"/>
      <c r="W1113" s="22" t="s">
        <v>4513</v>
      </c>
      <c r="X1113" s="23">
        <v>45195</v>
      </c>
      <c r="Y1113" s="23">
        <v>45202</v>
      </c>
      <c r="Z1113" s="23">
        <v>45195</v>
      </c>
      <c r="AA1113" s="23">
        <v>45195</v>
      </c>
      <c r="AB1113" s="22">
        <v>0</v>
      </c>
      <c r="AC1113" s="22">
        <v>0</v>
      </c>
      <c r="AD1113" s="50">
        <v>0</v>
      </c>
      <c r="AE1113" s="22">
        <v>0</v>
      </c>
      <c r="AF1113" s="19" t="s">
        <v>58</v>
      </c>
      <c r="AG1113" s="19" t="s">
        <v>58</v>
      </c>
      <c r="AH1113" s="50">
        <v>0</v>
      </c>
      <c r="AI1113" s="37">
        <v>-45195</v>
      </c>
      <c r="AJ1113" s="37">
        <v>8</v>
      </c>
      <c r="AK1113" s="37">
        <v>-45203</v>
      </c>
      <c r="AL1113" s="19" t="s">
        <v>15</v>
      </c>
      <c r="AM1113" s="22">
        <v>0</v>
      </c>
      <c r="AN1113" s="22" t="s">
        <v>4513</v>
      </c>
      <c r="AO1113" s="22"/>
      <c r="AP1113" s="19" t="s">
        <v>76</v>
      </c>
      <c r="AQ1113" s="19" t="s">
        <v>76</v>
      </c>
      <c r="AR1113" s="19" t="s">
        <v>60</v>
      </c>
      <c r="AS1113" s="19" t="s">
        <v>55</v>
      </c>
      <c r="AT1113" s="19" t="s">
        <v>937</v>
      </c>
      <c r="AU1113" s="19" t="s">
        <v>62</v>
      </c>
      <c r="AV1113" s="19" t="s">
        <v>679</v>
      </c>
      <c r="AW1113" s="19" t="s">
        <v>3130</v>
      </c>
      <c r="AX1113" s="19" t="s">
        <v>1557</v>
      </c>
      <c r="AY1113" s="19" t="s">
        <v>55</v>
      </c>
      <c r="AZ1113" s="19" t="s">
        <v>3830</v>
      </c>
      <c r="BA1113" s="22">
        <v>0</v>
      </c>
      <c r="BB1113" s="22"/>
      <c r="BC1113" s="22"/>
      <c r="BD1113" s="19" t="s">
        <v>2205</v>
      </c>
      <c r="BE1113" s="19" t="s">
        <v>660</v>
      </c>
      <c r="BF1113" s="19" t="s">
        <v>2204</v>
      </c>
      <c r="BG1113" s="19" t="s">
        <v>55</v>
      </c>
      <c r="BH1113" s="19" t="s">
        <v>4513</v>
      </c>
      <c r="BI1113" s="22" t="s">
        <v>4513</v>
      </c>
      <c r="BJ1113" s="22"/>
      <c r="BK1113" s="22"/>
      <c r="BL1113" s="37" t="s">
        <v>4513</v>
      </c>
      <c r="BM1113" s="32" t="s">
        <v>4513</v>
      </c>
      <c r="BN1113" s="22" t="s">
        <v>4513</v>
      </c>
      <c r="BO1113" s="19" t="s">
        <v>3906</v>
      </c>
      <c r="BP1113" s="54" t="s">
        <v>3919</v>
      </c>
      <c r="BQ1113" s="19" t="s">
        <v>55</v>
      </c>
      <c r="BR1113" s="19" t="s">
        <v>3918</v>
      </c>
      <c r="BS1113" s="22"/>
      <c r="BT1113" s="22"/>
      <c r="BU1113" s="37">
        <v>127</v>
      </c>
      <c r="BV1113" s="19" t="s">
        <v>4694</v>
      </c>
      <c r="BW1113" s="19" t="s">
        <v>3839</v>
      </c>
      <c r="BX1113" s="22"/>
      <c r="BY1113" s="95" t="str">
        <f>IFERROR(
IF(OR(AZ1113="anulado",AZ1113="stand by"),CONCATENATE(AZ1113,": ",AT1113),
IF(OR(YEAR(BA1113)=2022,YEAR(BA1113)=2023),CONCATENATE("Se activó en ",YEAR(BA1113)),
IF(AND(OR(AZ1113="En proceso",AZ1113="facturando"),AND(AV1113="-",BA1113="")),"Por revisar",
IF(BA1113="",IF(AV1113="NUEVAS",CONCATENATE("Estado: ",AZ1113,", ",AV1113),
IF(AX1113=Meses!$A$3,"Por revisar",
IF(AT1113="","Sin registro","En programación Frcst."))),"En programación")))),
"Error")</f>
        <v>En programación</v>
      </c>
      <c r="BZ1113" s="14" t="str">
        <f t="shared" si="51"/>
        <v/>
      </c>
      <c r="CA1113" s="95">
        <f>IF(BY1113="En programación Frcst.",VLOOKUP(AX1113,Meses!$A$1:$H$14,3+HLOOKUP(Cronograma!AV1113,Meses!$D$1:$G$2,2,FALSE),FALSE),
IF(BY1113="En programación",BA1113,""))</f>
        <v>0</v>
      </c>
      <c r="CB1113" s="95" t="str">
        <f t="shared" si="52"/>
        <v>1900/1</v>
      </c>
      <c r="CC1113" s="91">
        <f>IFERROR(
(VLOOKUP(MONTH(CA1113),Meses!$B$3:$C$14,2,FALSE)-DAY(CA1113))/VLOOKUP(MONTH(CA1113),Meses!$B$3:$C$14,2,FALSE)*CD1113,
"")</f>
        <v>0</v>
      </c>
      <c r="CD1113" s="92">
        <f t="shared" si="53"/>
        <v>0</v>
      </c>
    </row>
    <row r="1114" spans="1:82" ht="94.2" thickBot="1" x14ac:dyDescent="0.6">
      <c r="A1114" s="25" t="s">
        <v>2485</v>
      </c>
      <c r="B1114" s="25" t="s">
        <v>2679</v>
      </c>
      <c r="C1114" s="25" t="s">
        <v>2680</v>
      </c>
      <c r="D1114" s="25" t="s">
        <v>936</v>
      </c>
      <c r="E1114" s="26">
        <v>45195</v>
      </c>
      <c r="F1114" s="26">
        <v>45195.535613425927</v>
      </c>
      <c r="G1114" s="26">
        <v>45195</v>
      </c>
      <c r="H1114" s="26">
        <v>45203</v>
      </c>
      <c r="I1114" s="22"/>
      <c r="J1114" s="22"/>
      <c r="K1114" s="22">
        <v>0</v>
      </c>
      <c r="L1114" s="50"/>
      <c r="M1114" s="22"/>
      <c r="N1114" s="22"/>
      <c r="O1114" s="19" t="s">
        <v>72</v>
      </c>
      <c r="P1114" s="19" t="s">
        <v>72</v>
      </c>
      <c r="Q1114" s="49" t="s">
        <v>55</v>
      </c>
      <c r="R1114" s="49">
        <v>337</v>
      </c>
      <c r="S1114" s="25" t="s">
        <v>145</v>
      </c>
      <c r="T1114" s="25" t="s">
        <v>145</v>
      </c>
      <c r="U1114" s="19" t="e">
        <v>#NAME?</v>
      </c>
      <c r="V1114" s="22"/>
      <c r="W1114" s="22" t="s">
        <v>4513</v>
      </c>
      <c r="X1114" s="23">
        <v>45195</v>
      </c>
      <c r="Y1114" s="23">
        <v>45202</v>
      </c>
      <c r="Z1114" s="23">
        <v>45195</v>
      </c>
      <c r="AA1114" s="23">
        <v>45195</v>
      </c>
      <c r="AB1114" s="22">
        <v>0</v>
      </c>
      <c r="AC1114" s="22">
        <v>0</v>
      </c>
      <c r="AD1114" s="50">
        <v>0</v>
      </c>
      <c r="AE1114" s="22">
        <v>0</v>
      </c>
      <c r="AF1114" s="19" t="s">
        <v>58</v>
      </c>
      <c r="AG1114" s="19" t="s">
        <v>58</v>
      </c>
      <c r="AH1114" s="50">
        <v>0</v>
      </c>
      <c r="AI1114" s="37">
        <v>-45195</v>
      </c>
      <c r="AJ1114" s="37">
        <v>8</v>
      </c>
      <c r="AK1114" s="37">
        <v>-45203</v>
      </c>
      <c r="AL1114" s="19" t="s">
        <v>15</v>
      </c>
      <c r="AM1114" s="22">
        <v>0</v>
      </c>
      <c r="AN1114" s="22" t="s">
        <v>4513</v>
      </c>
      <c r="AO1114" s="22"/>
      <c r="AP1114" s="19" t="s">
        <v>76</v>
      </c>
      <c r="AQ1114" s="19" t="s">
        <v>76</v>
      </c>
      <c r="AR1114" s="19" t="s">
        <v>60</v>
      </c>
      <c r="AS1114" s="19" t="s">
        <v>55</v>
      </c>
      <c r="AT1114" s="19" t="s">
        <v>937</v>
      </c>
      <c r="AU1114" s="19" t="s">
        <v>62</v>
      </c>
      <c r="AV1114" s="19" t="s">
        <v>679</v>
      </c>
      <c r="AW1114" s="19" t="s">
        <v>3130</v>
      </c>
      <c r="AX1114" s="19" t="s">
        <v>1557</v>
      </c>
      <c r="AY1114" s="19" t="s">
        <v>55</v>
      </c>
      <c r="AZ1114" s="19" t="s">
        <v>3830</v>
      </c>
      <c r="BA1114" s="22">
        <v>0</v>
      </c>
      <c r="BB1114" s="22"/>
      <c r="BC1114" s="22"/>
      <c r="BD1114" s="19" t="s">
        <v>2205</v>
      </c>
      <c r="BE1114" s="19" t="s">
        <v>660</v>
      </c>
      <c r="BF1114" s="19" t="s">
        <v>2204</v>
      </c>
      <c r="BG1114" s="19" t="s">
        <v>55</v>
      </c>
      <c r="BH1114" s="19" t="s">
        <v>4513</v>
      </c>
      <c r="BI1114" s="22" t="s">
        <v>4513</v>
      </c>
      <c r="BJ1114" s="22"/>
      <c r="BK1114" s="22"/>
      <c r="BL1114" s="37" t="s">
        <v>4513</v>
      </c>
      <c r="BM1114" s="32" t="s">
        <v>4513</v>
      </c>
      <c r="BN1114" s="22" t="s">
        <v>4513</v>
      </c>
      <c r="BO1114" s="19" t="s">
        <v>3906</v>
      </c>
      <c r="BP1114" s="54" t="s">
        <v>3919</v>
      </c>
      <c r="BQ1114" s="19" t="s">
        <v>55</v>
      </c>
      <c r="BR1114" s="19" t="s">
        <v>3918</v>
      </c>
      <c r="BS1114" s="22"/>
      <c r="BT1114" s="22"/>
      <c r="BU1114" s="37">
        <v>127</v>
      </c>
      <c r="BV1114" s="19" t="s">
        <v>4694</v>
      </c>
      <c r="BW1114" s="19" t="s">
        <v>3839</v>
      </c>
      <c r="BX1114" s="22"/>
      <c r="BY1114" s="95" t="str">
        <f>IFERROR(
IF(OR(AZ1114="anulado",AZ1114="stand by"),CONCATENATE(AZ1114,": ",AT1114),
IF(OR(YEAR(BA1114)=2022,YEAR(BA1114)=2023),CONCATENATE("Se activó en ",YEAR(BA1114)),
IF(AND(OR(AZ1114="En proceso",AZ1114="facturando"),AND(AV1114="-",BA1114="")),"Por revisar",
IF(BA1114="",IF(AV1114="NUEVAS",CONCATENATE("Estado: ",AZ1114,", ",AV1114),
IF(AX1114=Meses!$A$3,"Por revisar",
IF(AT1114="","Sin registro","En programación Frcst."))),"En programación")))),
"Error")</f>
        <v>En programación</v>
      </c>
      <c r="BZ1114" s="14" t="str">
        <f t="shared" si="51"/>
        <v/>
      </c>
      <c r="CA1114" s="95">
        <f>IF(BY1114="En programación Frcst.",VLOOKUP(AX1114,Meses!$A$1:$H$14,3+HLOOKUP(Cronograma!AV1114,Meses!$D$1:$G$2,2,FALSE),FALSE),
IF(BY1114="En programación",BA1114,""))</f>
        <v>0</v>
      </c>
      <c r="CB1114" s="95" t="str">
        <f t="shared" si="52"/>
        <v>1900/1</v>
      </c>
      <c r="CC1114" s="91">
        <f>IFERROR(
(VLOOKUP(MONTH(CA1114),Meses!$B$3:$C$14,2,FALSE)-DAY(CA1114))/VLOOKUP(MONTH(CA1114),Meses!$B$3:$C$14,2,FALSE)*CD1114,
"")</f>
        <v>337</v>
      </c>
      <c r="CD1114" s="92">
        <f t="shared" si="53"/>
        <v>337</v>
      </c>
    </row>
    <row r="1115" spans="1:82" ht="125.4" thickBot="1" x14ac:dyDescent="0.6">
      <c r="A1115" s="19" t="s">
        <v>2485</v>
      </c>
      <c r="B1115" s="19" t="s">
        <v>2681</v>
      </c>
      <c r="C1115" s="19" t="s">
        <v>2678</v>
      </c>
      <c r="D1115" s="19" t="s">
        <v>936</v>
      </c>
      <c r="E1115" s="21">
        <v>45195</v>
      </c>
      <c r="F1115" s="21">
        <v>45195.535613425927</v>
      </c>
      <c r="G1115" s="21">
        <v>45195</v>
      </c>
      <c r="H1115" s="21">
        <v>45203</v>
      </c>
      <c r="I1115" s="22"/>
      <c r="J1115" s="22"/>
      <c r="K1115" s="22">
        <v>0</v>
      </c>
      <c r="L1115" s="50"/>
      <c r="M1115" s="22"/>
      <c r="N1115" s="22"/>
      <c r="O1115" s="19" t="s">
        <v>72</v>
      </c>
      <c r="P1115" s="19" t="s">
        <v>72</v>
      </c>
      <c r="Q1115" s="49" t="s">
        <v>55</v>
      </c>
      <c r="R1115" s="49">
        <v>0</v>
      </c>
      <c r="S1115" s="25" t="s">
        <v>145</v>
      </c>
      <c r="T1115" s="25" t="s">
        <v>145</v>
      </c>
      <c r="U1115" s="19" t="e">
        <v>#NAME?</v>
      </c>
      <c r="V1115" s="22"/>
      <c r="W1115" s="22" t="s">
        <v>4513</v>
      </c>
      <c r="X1115" s="23">
        <v>45195</v>
      </c>
      <c r="Y1115" s="23">
        <v>45202</v>
      </c>
      <c r="Z1115" s="23">
        <v>45195</v>
      </c>
      <c r="AA1115" s="23">
        <v>45195</v>
      </c>
      <c r="AB1115" s="22">
        <v>0</v>
      </c>
      <c r="AC1115" s="22">
        <v>0</v>
      </c>
      <c r="AD1115" s="50">
        <v>0</v>
      </c>
      <c r="AE1115" s="22">
        <v>0</v>
      </c>
      <c r="AF1115" s="19" t="s">
        <v>58</v>
      </c>
      <c r="AG1115" s="19" t="s">
        <v>58</v>
      </c>
      <c r="AH1115" s="50">
        <v>0</v>
      </c>
      <c r="AI1115" s="37">
        <v>-45195</v>
      </c>
      <c r="AJ1115" s="37">
        <v>8</v>
      </c>
      <c r="AK1115" s="37">
        <v>-45203</v>
      </c>
      <c r="AL1115" s="19" t="s">
        <v>15</v>
      </c>
      <c r="AM1115" s="22">
        <v>0</v>
      </c>
      <c r="AN1115" s="22" t="s">
        <v>4513</v>
      </c>
      <c r="AO1115" s="22"/>
      <c r="AP1115" s="19" t="s">
        <v>76</v>
      </c>
      <c r="AQ1115" s="19" t="s">
        <v>76</v>
      </c>
      <c r="AR1115" s="19" t="s">
        <v>60</v>
      </c>
      <c r="AS1115" s="19" t="s">
        <v>55</v>
      </c>
      <c r="AT1115" s="19" t="s">
        <v>937</v>
      </c>
      <c r="AU1115" s="19" t="s">
        <v>62</v>
      </c>
      <c r="AV1115" s="19" t="s">
        <v>679</v>
      </c>
      <c r="AW1115" s="19" t="s">
        <v>3130</v>
      </c>
      <c r="AX1115" s="19" t="s">
        <v>1557</v>
      </c>
      <c r="AY1115" s="19" t="s">
        <v>55</v>
      </c>
      <c r="AZ1115" s="19" t="s">
        <v>3830</v>
      </c>
      <c r="BA1115" s="22">
        <v>0</v>
      </c>
      <c r="BB1115" s="22"/>
      <c r="BC1115" s="22"/>
      <c r="BD1115" s="19" t="s">
        <v>2205</v>
      </c>
      <c r="BE1115" s="19" t="s">
        <v>660</v>
      </c>
      <c r="BF1115" s="19" t="s">
        <v>2204</v>
      </c>
      <c r="BG1115" s="19" t="s">
        <v>55</v>
      </c>
      <c r="BH1115" s="19" t="s">
        <v>4513</v>
      </c>
      <c r="BI1115" s="22" t="s">
        <v>4513</v>
      </c>
      <c r="BJ1115" s="22"/>
      <c r="BK1115" s="22"/>
      <c r="BL1115" s="37" t="s">
        <v>4513</v>
      </c>
      <c r="BM1115" s="32" t="s">
        <v>4513</v>
      </c>
      <c r="BN1115" s="22" t="s">
        <v>4513</v>
      </c>
      <c r="BO1115" s="19" t="s">
        <v>3906</v>
      </c>
      <c r="BP1115" s="54" t="s">
        <v>3919</v>
      </c>
      <c r="BQ1115" s="19" t="s">
        <v>55</v>
      </c>
      <c r="BR1115" s="19" t="s">
        <v>3918</v>
      </c>
      <c r="BS1115" s="22"/>
      <c r="BT1115" s="22"/>
      <c r="BU1115" s="37">
        <v>127</v>
      </c>
      <c r="BV1115" s="19" t="s">
        <v>4694</v>
      </c>
      <c r="BW1115" s="19" t="s">
        <v>3839</v>
      </c>
      <c r="BX1115" s="22"/>
      <c r="BY1115" s="95" t="str">
        <f>IFERROR(
IF(OR(AZ1115="anulado",AZ1115="stand by"),CONCATENATE(AZ1115,": ",AT1115),
IF(OR(YEAR(BA1115)=2022,YEAR(BA1115)=2023),CONCATENATE("Se activó en ",YEAR(BA1115)),
IF(AND(OR(AZ1115="En proceso",AZ1115="facturando"),AND(AV1115="-",BA1115="")),"Por revisar",
IF(BA1115="",IF(AV1115="NUEVAS",CONCATENATE("Estado: ",AZ1115,", ",AV1115),
IF(AX1115=Meses!$A$3,"Por revisar",
IF(AT1115="","Sin registro","En programación Frcst."))),"En programación")))),
"Error")</f>
        <v>En programación</v>
      </c>
      <c r="BZ1115" s="14" t="str">
        <f t="shared" si="51"/>
        <v/>
      </c>
      <c r="CA1115" s="95">
        <f>IF(BY1115="En programación Frcst.",VLOOKUP(AX1115,Meses!$A$1:$H$14,3+HLOOKUP(Cronograma!AV1115,Meses!$D$1:$G$2,2,FALSE),FALSE),
IF(BY1115="En programación",BA1115,""))</f>
        <v>0</v>
      </c>
      <c r="CB1115" s="95" t="str">
        <f t="shared" si="52"/>
        <v>1900/1</v>
      </c>
      <c r="CC1115" s="91">
        <f>IFERROR(
(VLOOKUP(MONTH(CA1115),Meses!$B$3:$C$14,2,FALSE)-DAY(CA1115))/VLOOKUP(MONTH(CA1115),Meses!$B$3:$C$14,2,FALSE)*CD1115,
"")</f>
        <v>0</v>
      </c>
      <c r="CD1115" s="92">
        <f t="shared" si="53"/>
        <v>0</v>
      </c>
    </row>
    <row r="1116" spans="1:82" ht="109.8" thickBot="1" x14ac:dyDescent="0.6">
      <c r="A1116" s="25" t="s">
        <v>2485</v>
      </c>
      <c r="B1116" s="25" t="s">
        <v>2682</v>
      </c>
      <c r="C1116" s="25" t="s">
        <v>2683</v>
      </c>
      <c r="D1116" s="25" t="s">
        <v>936</v>
      </c>
      <c r="E1116" s="26">
        <v>45195</v>
      </c>
      <c r="F1116" s="26">
        <v>45195.535613425927</v>
      </c>
      <c r="G1116" s="26">
        <v>45195</v>
      </c>
      <c r="H1116" s="26">
        <v>45203</v>
      </c>
      <c r="I1116" s="22"/>
      <c r="J1116" s="22"/>
      <c r="K1116" s="22">
        <v>0</v>
      </c>
      <c r="L1116" s="50"/>
      <c r="M1116" s="22"/>
      <c r="N1116" s="22"/>
      <c r="O1116" s="19" t="s">
        <v>72</v>
      </c>
      <c r="P1116" s="19" t="s">
        <v>72</v>
      </c>
      <c r="Q1116" s="49" t="s">
        <v>55</v>
      </c>
      <c r="R1116" s="49">
        <v>2908</v>
      </c>
      <c r="S1116" s="25" t="s">
        <v>145</v>
      </c>
      <c r="T1116" s="25" t="s">
        <v>145</v>
      </c>
      <c r="U1116" s="19" t="e">
        <v>#NAME?</v>
      </c>
      <c r="V1116" s="22"/>
      <c r="W1116" s="22" t="s">
        <v>4513</v>
      </c>
      <c r="X1116" s="23">
        <v>45195</v>
      </c>
      <c r="Y1116" s="23">
        <v>45202</v>
      </c>
      <c r="Z1116" s="23">
        <v>45195</v>
      </c>
      <c r="AA1116" s="23">
        <v>45195</v>
      </c>
      <c r="AB1116" s="22">
        <v>0</v>
      </c>
      <c r="AC1116" s="22">
        <v>0</v>
      </c>
      <c r="AD1116" s="50">
        <v>0</v>
      </c>
      <c r="AE1116" s="22">
        <v>0</v>
      </c>
      <c r="AF1116" s="19" t="s">
        <v>58</v>
      </c>
      <c r="AG1116" s="19" t="s">
        <v>58</v>
      </c>
      <c r="AH1116" s="50">
        <v>0</v>
      </c>
      <c r="AI1116" s="37">
        <v>-45195</v>
      </c>
      <c r="AJ1116" s="37">
        <v>8</v>
      </c>
      <c r="AK1116" s="37">
        <v>-45203</v>
      </c>
      <c r="AL1116" s="19" t="s">
        <v>15</v>
      </c>
      <c r="AM1116" s="22">
        <v>0</v>
      </c>
      <c r="AN1116" s="22" t="s">
        <v>4513</v>
      </c>
      <c r="AO1116" s="22"/>
      <c r="AP1116" s="19" t="s">
        <v>76</v>
      </c>
      <c r="AQ1116" s="19" t="s">
        <v>76</v>
      </c>
      <c r="AR1116" s="19" t="s">
        <v>60</v>
      </c>
      <c r="AS1116" s="19" t="s">
        <v>55</v>
      </c>
      <c r="AT1116" s="19" t="s">
        <v>937</v>
      </c>
      <c r="AU1116" s="19" t="s">
        <v>62</v>
      </c>
      <c r="AV1116" s="19" t="s">
        <v>679</v>
      </c>
      <c r="AW1116" s="19" t="s">
        <v>3130</v>
      </c>
      <c r="AX1116" s="19" t="s">
        <v>1557</v>
      </c>
      <c r="AY1116" s="19" t="s">
        <v>55</v>
      </c>
      <c r="AZ1116" s="19" t="s">
        <v>3830</v>
      </c>
      <c r="BA1116" s="22">
        <v>0</v>
      </c>
      <c r="BB1116" s="22"/>
      <c r="BC1116" s="22"/>
      <c r="BD1116" s="19" t="s">
        <v>2205</v>
      </c>
      <c r="BE1116" s="19" t="s">
        <v>660</v>
      </c>
      <c r="BF1116" s="19" t="s">
        <v>2204</v>
      </c>
      <c r="BG1116" s="19" t="s">
        <v>55</v>
      </c>
      <c r="BH1116" s="19" t="s">
        <v>4513</v>
      </c>
      <c r="BI1116" s="22" t="s">
        <v>4513</v>
      </c>
      <c r="BJ1116" s="22"/>
      <c r="BK1116" s="22"/>
      <c r="BL1116" s="37" t="s">
        <v>4513</v>
      </c>
      <c r="BM1116" s="32" t="s">
        <v>4513</v>
      </c>
      <c r="BN1116" s="22" t="s">
        <v>4513</v>
      </c>
      <c r="BO1116" s="19" t="s">
        <v>3906</v>
      </c>
      <c r="BP1116" s="54" t="s">
        <v>3919</v>
      </c>
      <c r="BQ1116" s="19" t="s">
        <v>55</v>
      </c>
      <c r="BR1116" s="19" t="s">
        <v>3918</v>
      </c>
      <c r="BS1116" s="22"/>
      <c r="BT1116" s="22"/>
      <c r="BU1116" s="37">
        <v>127</v>
      </c>
      <c r="BV1116" s="19" t="s">
        <v>4694</v>
      </c>
      <c r="BW1116" s="19" t="s">
        <v>3839</v>
      </c>
      <c r="BX1116" s="22"/>
      <c r="BY1116" s="95" t="str">
        <f>IFERROR(
IF(OR(AZ1116="anulado",AZ1116="stand by"),CONCATENATE(AZ1116,": ",AT1116),
IF(OR(YEAR(BA1116)=2022,YEAR(BA1116)=2023),CONCATENATE("Se activó en ",YEAR(BA1116)),
IF(AND(OR(AZ1116="En proceso",AZ1116="facturando"),AND(AV1116="-",BA1116="")),"Por revisar",
IF(BA1116="",IF(AV1116="NUEVAS",CONCATENATE("Estado: ",AZ1116,", ",AV1116),
IF(AX1116=Meses!$A$3,"Por revisar",
IF(AT1116="","Sin registro","En programación Frcst."))),"En programación")))),
"Error")</f>
        <v>En programación</v>
      </c>
      <c r="BZ1116" s="14" t="str">
        <f t="shared" si="51"/>
        <v/>
      </c>
      <c r="CA1116" s="95">
        <f>IF(BY1116="En programación Frcst.",VLOOKUP(AX1116,Meses!$A$1:$H$14,3+HLOOKUP(Cronograma!AV1116,Meses!$D$1:$G$2,2,FALSE),FALSE),
IF(BY1116="En programación",BA1116,""))</f>
        <v>0</v>
      </c>
      <c r="CB1116" s="95" t="str">
        <f t="shared" si="52"/>
        <v>1900/1</v>
      </c>
      <c r="CC1116" s="91">
        <f>IFERROR(
(VLOOKUP(MONTH(CA1116),Meses!$B$3:$C$14,2,FALSE)-DAY(CA1116))/VLOOKUP(MONTH(CA1116),Meses!$B$3:$C$14,2,FALSE)*CD1116,
"")</f>
        <v>2908</v>
      </c>
      <c r="CD1116" s="92">
        <f t="shared" si="53"/>
        <v>2908</v>
      </c>
    </row>
    <row r="1117" spans="1:82" ht="125.4" thickBot="1" x14ac:dyDescent="0.6">
      <c r="A1117" s="19" t="s">
        <v>2485</v>
      </c>
      <c r="B1117" s="19" t="s">
        <v>2684</v>
      </c>
      <c r="C1117" s="19" t="s">
        <v>2685</v>
      </c>
      <c r="D1117" s="19" t="s">
        <v>936</v>
      </c>
      <c r="E1117" s="21">
        <v>45195</v>
      </c>
      <c r="F1117" s="21">
        <v>45195.535613425927</v>
      </c>
      <c r="G1117" s="21">
        <v>45195</v>
      </c>
      <c r="H1117" s="21">
        <v>45203</v>
      </c>
      <c r="I1117" s="22"/>
      <c r="J1117" s="22"/>
      <c r="K1117" s="22">
        <v>0</v>
      </c>
      <c r="L1117" s="50"/>
      <c r="M1117" s="22"/>
      <c r="N1117" s="22"/>
      <c r="O1117" s="19" t="s">
        <v>72</v>
      </c>
      <c r="P1117" s="19" t="s">
        <v>72</v>
      </c>
      <c r="Q1117" s="49" t="s">
        <v>55</v>
      </c>
      <c r="R1117" s="49">
        <v>0</v>
      </c>
      <c r="S1117" s="25" t="s">
        <v>145</v>
      </c>
      <c r="T1117" s="25" t="s">
        <v>145</v>
      </c>
      <c r="U1117" s="19" t="e">
        <v>#NAME?</v>
      </c>
      <c r="V1117" s="22"/>
      <c r="W1117" s="22" t="s">
        <v>4513</v>
      </c>
      <c r="X1117" s="23">
        <v>45195</v>
      </c>
      <c r="Y1117" s="23">
        <v>45202</v>
      </c>
      <c r="Z1117" s="23">
        <v>45195</v>
      </c>
      <c r="AA1117" s="23">
        <v>45195</v>
      </c>
      <c r="AB1117" s="22">
        <v>0</v>
      </c>
      <c r="AC1117" s="22">
        <v>0</v>
      </c>
      <c r="AD1117" s="50">
        <v>0</v>
      </c>
      <c r="AE1117" s="22">
        <v>0</v>
      </c>
      <c r="AF1117" s="19" t="s">
        <v>58</v>
      </c>
      <c r="AG1117" s="19" t="s">
        <v>58</v>
      </c>
      <c r="AH1117" s="50">
        <v>0</v>
      </c>
      <c r="AI1117" s="37">
        <v>-45195</v>
      </c>
      <c r="AJ1117" s="37">
        <v>8</v>
      </c>
      <c r="AK1117" s="37">
        <v>-45203</v>
      </c>
      <c r="AL1117" s="19" t="s">
        <v>15</v>
      </c>
      <c r="AM1117" s="22">
        <v>0</v>
      </c>
      <c r="AN1117" s="22" t="s">
        <v>4513</v>
      </c>
      <c r="AO1117" s="22"/>
      <c r="AP1117" s="19" t="s">
        <v>76</v>
      </c>
      <c r="AQ1117" s="19" t="s">
        <v>76</v>
      </c>
      <c r="AR1117" s="19" t="s">
        <v>60</v>
      </c>
      <c r="AS1117" s="19" t="s">
        <v>55</v>
      </c>
      <c r="AT1117" s="19" t="s">
        <v>937</v>
      </c>
      <c r="AU1117" s="19" t="s">
        <v>62</v>
      </c>
      <c r="AV1117" s="19" t="s">
        <v>679</v>
      </c>
      <c r="AW1117" s="19" t="s">
        <v>3130</v>
      </c>
      <c r="AX1117" s="19" t="s">
        <v>1557</v>
      </c>
      <c r="AY1117" s="19" t="s">
        <v>55</v>
      </c>
      <c r="AZ1117" s="19" t="s">
        <v>3830</v>
      </c>
      <c r="BA1117" s="22">
        <v>0</v>
      </c>
      <c r="BB1117" s="22"/>
      <c r="BC1117" s="22"/>
      <c r="BD1117" s="19" t="s">
        <v>2205</v>
      </c>
      <c r="BE1117" s="19" t="s">
        <v>660</v>
      </c>
      <c r="BF1117" s="19" t="s">
        <v>2204</v>
      </c>
      <c r="BG1117" s="19" t="s">
        <v>55</v>
      </c>
      <c r="BH1117" s="19" t="s">
        <v>4513</v>
      </c>
      <c r="BI1117" s="22" t="s">
        <v>4513</v>
      </c>
      <c r="BJ1117" s="22"/>
      <c r="BK1117" s="22"/>
      <c r="BL1117" s="37" t="s">
        <v>4513</v>
      </c>
      <c r="BM1117" s="32" t="s">
        <v>4513</v>
      </c>
      <c r="BN1117" s="57" t="s">
        <v>4513</v>
      </c>
      <c r="BO1117" s="19" t="s">
        <v>3906</v>
      </c>
      <c r="BP1117" s="54" t="s">
        <v>3919</v>
      </c>
      <c r="BQ1117" s="19" t="s">
        <v>55</v>
      </c>
      <c r="BR1117" s="19" t="s">
        <v>3918</v>
      </c>
      <c r="BS1117" s="22"/>
      <c r="BT1117" s="22"/>
      <c r="BU1117" s="37">
        <v>127</v>
      </c>
      <c r="BV1117" s="19" t="s">
        <v>4694</v>
      </c>
      <c r="BW1117" s="19" t="s">
        <v>3839</v>
      </c>
      <c r="BX1117" s="22"/>
      <c r="BY1117" s="95" t="str">
        <f>IFERROR(
IF(OR(AZ1117="anulado",AZ1117="stand by"),CONCATENATE(AZ1117,": ",AT1117),
IF(OR(YEAR(BA1117)=2022,YEAR(BA1117)=2023),CONCATENATE("Se activó en ",YEAR(BA1117)),
IF(AND(OR(AZ1117="En proceso",AZ1117="facturando"),AND(AV1117="-",BA1117="")),"Por revisar",
IF(BA1117="",IF(AV1117="NUEVAS",CONCATENATE("Estado: ",AZ1117,", ",AV1117),
IF(AX1117=Meses!$A$3,"Por revisar",
IF(AT1117="","Sin registro","En programación Frcst."))),"En programación")))),
"Error")</f>
        <v>En programación</v>
      </c>
      <c r="BZ1117" s="14" t="str">
        <f t="shared" si="51"/>
        <v/>
      </c>
      <c r="CA1117" s="95">
        <f>IF(BY1117="En programación Frcst.",VLOOKUP(AX1117,Meses!$A$1:$H$14,3+HLOOKUP(Cronograma!AV1117,Meses!$D$1:$G$2,2,FALSE),FALSE),
IF(BY1117="En programación",BA1117,""))</f>
        <v>0</v>
      </c>
      <c r="CB1117" s="95" t="str">
        <f t="shared" si="52"/>
        <v>1900/1</v>
      </c>
      <c r="CC1117" s="91">
        <f>IFERROR(
(VLOOKUP(MONTH(CA1117),Meses!$B$3:$C$14,2,FALSE)-DAY(CA1117))/VLOOKUP(MONTH(CA1117),Meses!$B$3:$C$14,2,FALSE)*CD1117,
"")</f>
        <v>0</v>
      </c>
      <c r="CD1117" s="92">
        <f t="shared" si="53"/>
        <v>0</v>
      </c>
    </row>
    <row r="1118" spans="1:82" ht="78.599999999999994" thickBot="1" x14ac:dyDescent="0.6">
      <c r="A1118" s="25" t="s">
        <v>2485</v>
      </c>
      <c r="B1118" s="25" t="s">
        <v>2686</v>
      </c>
      <c r="C1118" s="25" t="s">
        <v>2687</v>
      </c>
      <c r="D1118" s="25" t="s">
        <v>936</v>
      </c>
      <c r="E1118" s="26">
        <v>45195</v>
      </c>
      <c r="F1118" s="26">
        <v>45195.535613425927</v>
      </c>
      <c r="G1118" s="26">
        <v>45195</v>
      </c>
      <c r="H1118" s="26">
        <v>45203</v>
      </c>
      <c r="I1118" s="22"/>
      <c r="J1118" s="22"/>
      <c r="K1118" s="22">
        <v>0</v>
      </c>
      <c r="L1118" s="50"/>
      <c r="M1118" s="22"/>
      <c r="N1118" s="22"/>
      <c r="O1118" s="19" t="s">
        <v>72</v>
      </c>
      <c r="P1118" s="19" t="s">
        <v>72</v>
      </c>
      <c r="Q1118" s="49" t="s">
        <v>55</v>
      </c>
      <c r="R1118" s="49">
        <v>154</v>
      </c>
      <c r="S1118" s="25" t="s">
        <v>145</v>
      </c>
      <c r="T1118" s="25" t="s">
        <v>145</v>
      </c>
      <c r="U1118" s="19" t="e">
        <v>#NAME?</v>
      </c>
      <c r="V1118" s="22"/>
      <c r="W1118" s="22" t="s">
        <v>4513</v>
      </c>
      <c r="X1118" s="23">
        <v>45195</v>
      </c>
      <c r="Y1118" s="23">
        <v>45202</v>
      </c>
      <c r="Z1118" s="23">
        <v>45195</v>
      </c>
      <c r="AA1118" s="23">
        <v>45195</v>
      </c>
      <c r="AB1118" s="22">
        <v>0</v>
      </c>
      <c r="AC1118" s="22">
        <v>0</v>
      </c>
      <c r="AD1118" s="50">
        <v>0</v>
      </c>
      <c r="AE1118" s="22">
        <v>0</v>
      </c>
      <c r="AF1118" s="19" t="s">
        <v>58</v>
      </c>
      <c r="AG1118" s="19" t="s">
        <v>58</v>
      </c>
      <c r="AH1118" s="50">
        <v>0</v>
      </c>
      <c r="AI1118" s="37">
        <v>-45195</v>
      </c>
      <c r="AJ1118" s="37">
        <v>8</v>
      </c>
      <c r="AK1118" s="37">
        <v>-45203</v>
      </c>
      <c r="AL1118" s="19" t="s">
        <v>15</v>
      </c>
      <c r="AM1118" s="22">
        <v>0</v>
      </c>
      <c r="AN1118" s="22" t="s">
        <v>4513</v>
      </c>
      <c r="AO1118" s="22"/>
      <c r="AP1118" s="19" t="s">
        <v>76</v>
      </c>
      <c r="AQ1118" s="19" t="s">
        <v>76</v>
      </c>
      <c r="AR1118" s="19" t="s">
        <v>60</v>
      </c>
      <c r="AS1118" s="19" t="s">
        <v>55</v>
      </c>
      <c r="AT1118" s="19" t="s">
        <v>937</v>
      </c>
      <c r="AU1118" s="19" t="s">
        <v>62</v>
      </c>
      <c r="AV1118" s="19" t="s">
        <v>679</v>
      </c>
      <c r="AW1118" s="19" t="s">
        <v>3130</v>
      </c>
      <c r="AX1118" s="19" t="s">
        <v>1557</v>
      </c>
      <c r="AY1118" s="19" t="s">
        <v>55</v>
      </c>
      <c r="AZ1118" s="19" t="s">
        <v>3830</v>
      </c>
      <c r="BA1118" s="22">
        <v>0</v>
      </c>
      <c r="BB1118" s="22"/>
      <c r="BC1118" s="22"/>
      <c r="BD1118" s="19" t="s">
        <v>2205</v>
      </c>
      <c r="BE1118" s="19" t="s">
        <v>660</v>
      </c>
      <c r="BF1118" s="19" t="s">
        <v>2204</v>
      </c>
      <c r="BG1118" s="19" t="s">
        <v>55</v>
      </c>
      <c r="BH1118" s="19" t="s">
        <v>4513</v>
      </c>
      <c r="BI1118" s="22" t="s">
        <v>4513</v>
      </c>
      <c r="BJ1118" s="22"/>
      <c r="BK1118" s="22"/>
      <c r="BL1118" s="37" t="s">
        <v>4513</v>
      </c>
      <c r="BM1118" s="32" t="s">
        <v>4513</v>
      </c>
      <c r="BN1118" s="57" t="s">
        <v>4513</v>
      </c>
      <c r="BO1118" s="19" t="s">
        <v>3906</v>
      </c>
      <c r="BP1118" s="54" t="s">
        <v>3919</v>
      </c>
      <c r="BQ1118" s="19" t="s">
        <v>55</v>
      </c>
      <c r="BR1118" s="19" t="s">
        <v>3918</v>
      </c>
      <c r="BS1118" s="22"/>
      <c r="BT1118" s="22"/>
      <c r="BU1118" s="37">
        <v>127</v>
      </c>
      <c r="BV1118" s="19" t="s">
        <v>4694</v>
      </c>
      <c r="BW1118" s="19" t="s">
        <v>3839</v>
      </c>
      <c r="BX1118" s="22"/>
      <c r="BY1118" s="95" t="str">
        <f>IFERROR(
IF(OR(AZ1118="anulado",AZ1118="stand by"),CONCATENATE(AZ1118,": ",AT1118),
IF(OR(YEAR(BA1118)=2022,YEAR(BA1118)=2023),CONCATENATE("Se activó en ",YEAR(BA1118)),
IF(AND(OR(AZ1118="En proceso",AZ1118="facturando"),AND(AV1118="-",BA1118="")),"Por revisar",
IF(BA1118="",IF(AV1118="NUEVAS",CONCATENATE("Estado: ",AZ1118,", ",AV1118),
IF(AX1118=Meses!$A$3,"Por revisar",
IF(AT1118="","Sin registro","En programación Frcst."))),"En programación")))),
"Error")</f>
        <v>En programación</v>
      </c>
      <c r="BZ1118" s="14" t="str">
        <f t="shared" si="51"/>
        <v/>
      </c>
      <c r="CA1118" s="95">
        <f>IF(BY1118="En programación Frcst.",VLOOKUP(AX1118,Meses!$A$1:$H$14,3+HLOOKUP(Cronograma!AV1118,Meses!$D$1:$G$2,2,FALSE),FALSE),
IF(BY1118="En programación",BA1118,""))</f>
        <v>0</v>
      </c>
      <c r="CB1118" s="95" t="str">
        <f t="shared" si="52"/>
        <v>1900/1</v>
      </c>
      <c r="CC1118" s="91">
        <f>IFERROR(
(VLOOKUP(MONTH(CA1118),Meses!$B$3:$C$14,2,FALSE)-DAY(CA1118))/VLOOKUP(MONTH(CA1118),Meses!$B$3:$C$14,2,FALSE)*CD1118,
"")</f>
        <v>154</v>
      </c>
      <c r="CD1118" s="92">
        <f t="shared" si="53"/>
        <v>154</v>
      </c>
    </row>
    <row r="1119" spans="1:82" ht="78.599999999999994" thickBot="1" x14ac:dyDescent="0.6">
      <c r="A1119" s="19" t="s">
        <v>2485</v>
      </c>
      <c r="B1119" s="19" t="s">
        <v>2688</v>
      </c>
      <c r="C1119" s="19" t="s">
        <v>2687</v>
      </c>
      <c r="D1119" s="19" t="s">
        <v>936</v>
      </c>
      <c r="E1119" s="21">
        <v>45195</v>
      </c>
      <c r="F1119" s="21">
        <v>45195.535613425927</v>
      </c>
      <c r="G1119" s="21">
        <v>45195</v>
      </c>
      <c r="H1119" s="21">
        <v>45203</v>
      </c>
      <c r="I1119" s="22"/>
      <c r="J1119" s="22"/>
      <c r="K1119" s="22">
        <v>0</v>
      </c>
      <c r="L1119" s="50"/>
      <c r="M1119" s="22"/>
      <c r="N1119" s="22"/>
      <c r="O1119" s="19" t="s">
        <v>72</v>
      </c>
      <c r="P1119" s="19" t="s">
        <v>72</v>
      </c>
      <c r="Q1119" s="49" t="s">
        <v>55</v>
      </c>
      <c r="R1119" s="49">
        <v>5854</v>
      </c>
      <c r="S1119" s="25" t="s">
        <v>145</v>
      </c>
      <c r="T1119" s="25" t="s">
        <v>145</v>
      </c>
      <c r="U1119" s="19" t="e">
        <v>#NAME?</v>
      </c>
      <c r="V1119" s="22"/>
      <c r="W1119" s="22" t="s">
        <v>4513</v>
      </c>
      <c r="X1119" s="23">
        <v>45195</v>
      </c>
      <c r="Y1119" s="23">
        <v>45202</v>
      </c>
      <c r="Z1119" s="23">
        <v>45195</v>
      </c>
      <c r="AA1119" s="23">
        <v>45195</v>
      </c>
      <c r="AB1119" s="22">
        <v>0</v>
      </c>
      <c r="AC1119" s="22">
        <v>0</v>
      </c>
      <c r="AD1119" s="50">
        <v>0</v>
      </c>
      <c r="AE1119" s="22">
        <v>0</v>
      </c>
      <c r="AF1119" s="19" t="s">
        <v>58</v>
      </c>
      <c r="AG1119" s="19" t="s">
        <v>58</v>
      </c>
      <c r="AH1119" s="50">
        <v>0</v>
      </c>
      <c r="AI1119" s="37">
        <v>-45195</v>
      </c>
      <c r="AJ1119" s="37">
        <v>8</v>
      </c>
      <c r="AK1119" s="37">
        <v>-45203</v>
      </c>
      <c r="AL1119" s="19" t="s">
        <v>15</v>
      </c>
      <c r="AM1119" s="22">
        <v>0</v>
      </c>
      <c r="AN1119" s="22" t="s">
        <v>4513</v>
      </c>
      <c r="AO1119" s="22"/>
      <c r="AP1119" s="19" t="s">
        <v>76</v>
      </c>
      <c r="AQ1119" s="19" t="s">
        <v>76</v>
      </c>
      <c r="AR1119" s="19" t="s">
        <v>60</v>
      </c>
      <c r="AS1119" s="19" t="s">
        <v>55</v>
      </c>
      <c r="AT1119" s="19" t="s">
        <v>937</v>
      </c>
      <c r="AU1119" s="19" t="s">
        <v>62</v>
      </c>
      <c r="AV1119" s="19" t="s">
        <v>679</v>
      </c>
      <c r="AW1119" s="19" t="s">
        <v>3130</v>
      </c>
      <c r="AX1119" s="19" t="s">
        <v>1557</v>
      </c>
      <c r="AY1119" s="19" t="s">
        <v>55</v>
      </c>
      <c r="AZ1119" s="19" t="s">
        <v>3830</v>
      </c>
      <c r="BA1119" s="22">
        <v>0</v>
      </c>
      <c r="BB1119" s="22"/>
      <c r="BC1119" s="22"/>
      <c r="BD1119" s="19" t="s">
        <v>2205</v>
      </c>
      <c r="BE1119" s="19" t="s">
        <v>660</v>
      </c>
      <c r="BF1119" s="19" t="s">
        <v>2204</v>
      </c>
      <c r="BG1119" s="19" t="s">
        <v>55</v>
      </c>
      <c r="BH1119" s="19" t="s">
        <v>4513</v>
      </c>
      <c r="BI1119" s="22" t="s">
        <v>4513</v>
      </c>
      <c r="BJ1119" s="22"/>
      <c r="BK1119" s="22"/>
      <c r="BL1119" s="37" t="s">
        <v>4513</v>
      </c>
      <c r="BM1119" s="32" t="s">
        <v>4513</v>
      </c>
      <c r="BN1119" s="57" t="s">
        <v>4513</v>
      </c>
      <c r="BO1119" s="19" t="s">
        <v>3906</v>
      </c>
      <c r="BP1119" s="54" t="s">
        <v>3919</v>
      </c>
      <c r="BQ1119" s="19" t="s">
        <v>55</v>
      </c>
      <c r="BR1119" s="19" t="s">
        <v>3918</v>
      </c>
      <c r="BS1119" s="22"/>
      <c r="BT1119" s="22"/>
      <c r="BU1119" s="37">
        <v>127</v>
      </c>
      <c r="BV1119" s="19" t="s">
        <v>4694</v>
      </c>
      <c r="BW1119" s="19" t="s">
        <v>3839</v>
      </c>
      <c r="BX1119" s="22"/>
      <c r="BY1119" s="95" t="str">
        <f>IFERROR(
IF(OR(AZ1119="anulado",AZ1119="stand by"),CONCATENATE(AZ1119,": ",AT1119),
IF(OR(YEAR(BA1119)=2022,YEAR(BA1119)=2023),CONCATENATE("Se activó en ",YEAR(BA1119)),
IF(AND(OR(AZ1119="En proceso",AZ1119="facturando"),AND(AV1119="-",BA1119="")),"Por revisar",
IF(BA1119="",IF(AV1119="NUEVAS",CONCATENATE("Estado: ",AZ1119,", ",AV1119),
IF(AX1119=Meses!$A$3,"Por revisar",
IF(AT1119="","Sin registro","En programación Frcst."))),"En programación")))),
"Error")</f>
        <v>En programación</v>
      </c>
      <c r="BZ1119" s="14" t="str">
        <f t="shared" si="51"/>
        <v/>
      </c>
      <c r="CA1119" s="95">
        <f>IF(BY1119="En programación Frcst.",VLOOKUP(AX1119,Meses!$A$1:$H$14,3+HLOOKUP(Cronograma!AV1119,Meses!$D$1:$G$2,2,FALSE),FALSE),
IF(BY1119="En programación",BA1119,""))</f>
        <v>0</v>
      </c>
      <c r="CB1119" s="95" t="str">
        <f t="shared" si="52"/>
        <v>1900/1</v>
      </c>
      <c r="CC1119" s="91">
        <f>IFERROR(
(VLOOKUP(MONTH(CA1119),Meses!$B$3:$C$14,2,FALSE)-DAY(CA1119))/VLOOKUP(MONTH(CA1119),Meses!$B$3:$C$14,2,FALSE)*CD1119,
"")</f>
        <v>5854</v>
      </c>
      <c r="CD1119" s="92">
        <f t="shared" si="53"/>
        <v>5854</v>
      </c>
    </row>
    <row r="1120" spans="1:82" ht="125.4" thickBot="1" x14ac:dyDescent="0.6">
      <c r="A1120" s="25" t="s">
        <v>2485</v>
      </c>
      <c r="B1120" s="25" t="s">
        <v>2689</v>
      </c>
      <c r="C1120" s="25" t="s">
        <v>2690</v>
      </c>
      <c r="D1120" s="25" t="s">
        <v>936</v>
      </c>
      <c r="E1120" s="26">
        <v>45195</v>
      </c>
      <c r="F1120" s="26">
        <v>45195.535613425927</v>
      </c>
      <c r="G1120" s="26">
        <v>45195</v>
      </c>
      <c r="H1120" s="26">
        <v>45203</v>
      </c>
      <c r="I1120" s="22"/>
      <c r="J1120" s="22"/>
      <c r="K1120" s="22">
        <v>0</v>
      </c>
      <c r="L1120" s="50"/>
      <c r="M1120" s="22"/>
      <c r="N1120" s="22"/>
      <c r="O1120" s="19" t="s">
        <v>72</v>
      </c>
      <c r="P1120" s="19" t="s">
        <v>72</v>
      </c>
      <c r="Q1120" s="49" t="s">
        <v>55</v>
      </c>
      <c r="R1120" s="49">
        <v>8545</v>
      </c>
      <c r="S1120" s="25" t="s">
        <v>145</v>
      </c>
      <c r="T1120" s="25" t="s">
        <v>145</v>
      </c>
      <c r="U1120" s="19" t="e">
        <v>#NAME?</v>
      </c>
      <c r="V1120" s="22"/>
      <c r="W1120" s="22" t="s">
        <v>4513</v>
      </c>
      <c r="X1120" s="23">
        <v>45195</v>
      </c>
      <c r="Y1120" s="23">
        <v>45202</v>
      </c>
      <c r="Z1120" s="23">
        <v>45195</v>
      </c>
      <c r="AA1120" s="23">
        <v>45195</v>
      </c>
      <c r="AB1120" s="22">
        <v>0</v>
      </c>
      <c r="AC1120" s="22">
        <v>0</v>
      </c>
      <c r="AD1120" s="50">
        <v>0</v>
      </c>
      <c r="AE1120" s="22">
        <v>0</v>
      </c>
      <c r="AF1120" s="19" t="s">
        <v>58</v>
      </c>
      <c r="AG1120" s="19" t="s">
        <v>58</v>
      </c>
      <c r="AH1120" s="50">
        <v>0</v>
      </c>
      <c r="AI1120" s="37">
        <v>-45195</v>
      </c>
      <c r="AJ1120" s="37">
        <v>8</v>
      </c>
      <c r="AK1120" s="37">
        <v>-45203</v>
      </c>
      <c r="AL1120" s="19" t="s">
        <v>15</v>
      </c>
      <c r="AM1120" s="22">
        <v>0</v>
      </c>
      <c r="AN1120" s="22" t="s">
        <v>4513</v>
      </c>
      <c r="AO1120" s="22"/>
      <c r="AP1120" s="19" t="s">
        <v>76</v>
      </c>
      <c r="AQ1120" s="19" t="s">
        <v>76</v>
      </c>
      <c r="AR1120" s="19" t="s">
        <v>94</v>
      </c>
      <c r="AS1120" s="19" t="s">
        <v>55</v>
      </c>
      <c r="AT1120" s="19" t="s">
        <v>937</v>
      </c>
      <c r="AU1120" s="19" t="s">
        <v>62</v>
      </c>
      <c r="AV1120" s="19" t="s">
        <v>679</v>
      </c>
      <c r="AW1120" s="19" t="s">
        <v>3130</v>
      </c>
      <c r="AX1120" s="19" t="s">
        <v>1557</v>
      </c>
      <c r="AY1120" s="19" t="s">
        <v>55</v>
      </c>
      <c r="AZ1120" s="19" t="s">
        <v>3830</v>
      </c>
      <c r="BA1120" s="22">
        <v>0</v>
      </c>
      <c r="BB1120" s="22"/>
      <c r="BC1120" s="22"/>
      <c r="BD1120" s="19" t="s">
        <v>2205</v>
      </c>
      <c r="BE1120" s="19" t="s">
        <v>660</v>
      </c>
      <c r="BF1120" s="19" t="s">
        <v>2204</v>
      </c>
      <c r="BG1120" s="19" t="s">
        <v>55</v>
      </c>
      <c r="BH1120" s="19" t="s">
        <v>4513</v>
      </c>
      <c r="BI1120" s="22" t="s">
        <v>4513</v>
      </c>
      <c r="BJ1120" s="22"/>
      <c r="BK1120" s="22"/>
      <c r="BL1120" s="37" t="s">
        <v>4513</v>
      </c>
      <c r="BM1120" s="32" t="s">
        <v>4513</v>
      </c>
      <c r="BN1120" s="22" t="s">
        <v>4513</v>
      </c>
      <c r="BO1120" s="19" t="s">
        <v>3906</v>
      </c>
      <c r="BP1120" s="54" t="s">
        <v>3919</v>
      </c>
      <c r="BQ1120" s="19" t="s">
        <v>55</v>
      </c>
      <c r="BR1120" s="19" t="s">
        <v>3918</v>
      </c>
      <c r="BS1120" s="22"/>
      <c r="BT1120" s="22"/>
      <c r="BU1120" s="37">
        <v>127</v>
      </c>
      <c r="BV1120" s="19" t="s">
        <v>4694</v>
      </c>
      <c r="BW1120" s="19" t="s">
        <v>3839</v>
      </c>
      <c r="BX1120" s="22"/>
      <c r="BY1120" s="95" t="str">
        <f>IFERROR(
IF(OR(AZ1120="anulado",AZ1120="stand by"),CONCATENATE(AZ1120,": ",AT1120),
IF(OR(YEAR(BA1120)=2022,YEAR(BA1120)=2023),CONCATENATE("Se activó en ",YEAR(BA1120)),
IF(AND(OR(AZ1120="En proceso",AZ1120="facturando"),AND(AV1120="-",BA1120="")),"Por revisar",
IF(BA1120="",IF(AV1120="NUEVAS",CONCATENATE("Estado: ",AZ1120,", ",AV1120),
IF(AX1120=Meses!$A$3,"Por revisar",
IF(AT1120="","Sin registro","En programación Frcst."))),"En programación")))),
"Error")</f>
        <v>En programación</v>
      </c>
      <c r="BZ1120" s="14" t="str">
        <f t="shared" si="51"/>
        <v/>
      </c>
      <c r="CA1120" s="95">
        <f>IF(BY1120="En programación Frcst.",VLOOKUP(AX1120,Meses!$A$1:$H$14,3+HLOOKUP(Cronograma!AV1120,Meses!$D$1:$G$2,2,FALSE),FALSE),
IF(BY1120="En programación",BA1120,""))</f>
        <v>0</v>
      </c>
      <c r="CB1120" s="95" t="str">
        <f t="shared" si="52"/>
        <v>1900/1</v>
      </c>
      <c r="CC1120" s="91">
        <f>IFERROR(
(VLOOKUP(MONTH(CA1120),Meses!$B$3:$C$14,2,FALSE)-DAY(CA1120))/VLOOKUP(MONTH(CA1120),Meses!$B$3:$C$14,2,FALSE)*CD1120,
"")</f>
        <v>8545</v>
      </c>
      <c r="CD1120" s="92">
        <f t="shared" si="53"/>
        <v>8545</v>
      </c>
    </row>
    <row r="1121" spans="1:82" ht="125.4" thickBot="1" x14ac:dyDescent="0.6">
      <c r="A1121" s="19" t="s">
        <v>2485</v>
      </c>
      <c r="B1121" s="19" t="s">
        <v>2691</v>
      </c>
      <c r="C1121" s="19" t="s">
        <v>2690</v>
      </c>
      <c r="D1121" s="19" t="s">
        <v>936</v>
      </c>
      <c r="E1121" s="21">
        <v>45195</v>
      </c>
      <c r="F1121" s="21">
        <v>45195.535613425927</v>
      </c>
      <c r="G1121" s="21">
        <v>45195</v>
      </c>
      <c r="H1121" s="21">
        <v>45203</v>
      </c>
      <c r="I1121" s="22"/>
      <c r="J1121" s="22"/>
      <c r="K1121" s="22">
        <v>0</v>
      </c>
      <c r="L1121" s="50"/>
      <c r="M1121" s="22"/>
      <c r="N1121" s="22"/>
      <c r="O1121" s="19" t="s">
        <v>72</v>
      </c>
      <c r="P1121" s="19" t="s">
        <v>72</v>
      </c>
      <c r="Q1121" s="49" t="s">
        <v>55</v>
      </c>
      <c r="R1121" s="49">
        <v>5588</v>
      </c>
      <c r="S1121" s="25" t="s">
        <v>145</v>
      </c>
      <c r="T1121" s="25" t="s">
        <v>145</v>
      </c>
      <c r="U1121" s="19" t="e">
        <v>#NAME?</v>
      </c>
      <c r="V1121" s="22"/>
      <c r="W1121" s="22" t="s">
        <v>4513</v>
      </c>
      <c r="X1121" s="23">
        <v>45195</v>
      </c>
      <c r="Y1121" s="23">
        <v>45202</v>
      </c>
      <c r="Z1121" s="23">
        <v>45195</v>
      </c>
      <c r="AA1121" s="23">
        <v>45195</v>
      </c>
      <c r="AB1121" s="22">
        <v>0</v>
      </c>
      <c r="AC1121" s="22">
        <v>0</v>
      </c>
      <c r="AD1121" s="50">
        <v>0</v>
      </c>
      <c r="AE1121" s="22">
        <v>0</v>
      </c>
      <c r="AF1121" s="19" t="s">
        <v>58</v>
      </c>
      <c r="AG1121" s="19" t="s">
        <v>58</v>
      </c>
      <c r="AH1121" s="50">
        <v>0</v>
      </c>
      <c r="AI1121" s="37">
        <v>-45195</v>
      </c>
      <c r="AJ1121" s="37">
        <v>8</v>
      </c>
      <c r="AK1121" s="37">
        <v>-45203</v>
      </c>
      <c r="AL1121" s="19" t="s">
        <v>15</v>
      </c>
      <c r="AM1121" s="22">
        <v>0</v>
      </c>
      <c r="AN1121" s="22" t="s">
        <v>4513</v>
      </c>
      <c r="AO1121" s="22"/>
      <c r="AP1121" s="19" t="s">
        <v>76</v>
      </c>
      <c r="AQ1121" s="19" t="s">
        <v>76</v>
      </c>
      <c r="AR1121" s="19" t="s">
        <v>60</v>
      </c>
      <c r="AS1121" s="19" t="s">
        <v>55</v>
      </c>
      <c r="AT1121" s="19" t="s">
        <v>937</v>
      </c>
      <c r="AU1121" s="19" t="s">
        <v>62</v>
      </c>
      <c r="AV1121" s="19" t="s">
        <v>679</v>
      </c>
      <c r="AW1121" s="19" t="s">
        <v>3130</v>
      </c>
      <c r="AX1121" s="19" t="s">
        <v>1557</v>
      </c>
      <c r="AY1121" s="19" t="s">
        <v>55</v>
      </c>
      <c r="AZ1121" s="19" t="s">
        <v>3830</v>
      </c>
      <c r="BA1121" s="22">
        <v>0</v>
      </c>
      <c r="BB1121" s="22"/>
      <c r="BC1121" s="22"/>
      <c r="BD1121" s="19" t="s">
        <v>2205</v>
      </c>
      <c r="BE1121" s="19" t="s">
        <v>660</v>
      </c>
      <c r="BF1121" s="19" t="s">
        <v>2204</v>
      </c>
      <c r="BG1121" s="19" t="s">
        <v>55</v>
      </c>
      <c r="BH1121" s="19" t="s">
        <v>4513</v>
      </c>
      <c r="BI1121" s="22" t="s">
        <v>4513</v>
      </c>
      <c r="BJ1121" s="22"/>
      <c r="BK1121" s="22"/>
      <c r="BL1121" s="37" t="s">
        <v>4513</v>
      </c>
      <c r="BM1121" s="32" t="s">
        <v>4513</v>
      </c>
      <c r="BN1121" s="22" t="s">
        <v>4513</v>
      </c>
      <c r="BO1121" s="19" t="s">
        <v>3906</v>
      </c>
      <c r="BP1121" s="54" t="s">
        <v>3919</v>
      </c>
      <c r="BQ1121" s="19" t="s">
        <v>55</v>
      </c>
      <c r="BR1121" s="19" t="s">
        <v>3918</v>
      </c>
      <c r="BS1121" s="22"/>
      <c r="BT1121" s="22"/>
      <c r="BU1121" s="37">
        <v>127</v>
      </c>
      <c r="BV1121" s="19" t="s">
        <v>4694</v>
      </c>
      <c r="BW1121" s="19" t="s">
        <v>3839</v>
      </c>
      <c r="BX1121" s="22"/>
      <c r="BY1121" s="95" t="str">
        <f>IFERROR(
IF(OR(AZ1121="anulado",AZ1121="stand by"),CONCATENATE(AZ1121,": ",AT1121),
IF(OR(YEAR(BA1121)=2022,YEAR(BA1121)=2023),CONCATENATE("Se activó en ",YEAR(BA1121)),
IF(AND(OR(AZ1121="En proceso",AZ1121="facturando"),AND(AV1121="-",BA1121="")),"Por revisar",
IF(BA1121="",IF(AV1121="NUEVAS",CONCATENATE("Estado: ",AZ1121,", ",AV1121),
IF(AX1121=Meses!$A$3,"Por revisar",
IF(AT1121="","Sin registro","En programación Frcst."))),"En programación")))),
"Error")</f>
        <v>En programación</v>
      </c>
      <c r="BZ1121" s="14" t="str">
        <f t="shared" si="51"/>
        <v/>
      </c>
      <c r="CA1121" s="95">
        <f>IF(BY1121="En programación Frcst.",VLOOKUP(AX1121,Meses!$A$1:$H$14,3+HLOOKUP(Cronograma!AV1121,Meses!$D$1:$G$2,2,FALSE),FALSE),
IF(BY1121="En programación",BA1121,""))</f>
        <v>0</v>
      </c>
      <c r="CB1121" s="95" t="str">
        <f t="shared" si="52"/>
        <v>1900/1</v>
      </c>
      <c r="CC1121" s="91">
        <f>IFERROR(
(VLOOKUP(MONTH(CA1121),Meses!$B$3:$C$14,2,FALSE)-DAY(CA1121))/VLOOKUP(MONTH(CA1121),Meses!$B$3:$C$14,2,FALSE)*CD1121,
"")</f>
        <v>5588</v>
      </c>
      <c r="CD1121" s="92">
        <f t="shared" si="53"/>
        <v>5588</v>
      </c>
    </row>
    <row r="1122" spans="1:82" ht="141" thickBot="1" x14ac:dyDescent="0.6">
      <c r="A1122" s="25" t="s">
        <v>2485</v>
      </c>
      <c r="B1122" s="25" t="s">
        <v>2692</v>
      </c>
      <c r="C1122" s="25" t="s">
        <v>2693</v>
      </c>
      <c r="D1122" s="25" t="s">
        <v>936</v>
      </c>
      <c r="E1122" s="26">
        <v>45195</v>
      </c>
      <c r="F1122" s="26">
        <v>45195.535613425927</v>
      </c>
      <c r="G1122" s="26">
        <v>45195</v>
      </c>
      <c r="H1122" s="26">
        <v>45203</v>
      </c>
      <c r="I1122" s="22"/>
      <c r="J1122" s="22"/>
      <c r="K1122" s="22">
        <v>0</v>
      </c>
      <c r="L1122" s="50"/>
      <c r="M1122" s="22"/>
      <c r="N1122" s="22"/>
      <c r="O1122" s="19" t="s">
        <v>72</v>
      </c>
      <c r="P1122" s="19" t="s">
        <v>72</v>
      </c>
      <c r="Q1122" s="49" t="s">
        <v>55</v>
      </c>
      <c r="R1122" s="49">
        <v>15</v>
      </c>
      <c r="S1122" s="25" t="s">
        <v>145</v>
      </c>
      <c r="T1122" s="25" t="s">
        <v>145</v>
      </c>
      <c r="U1122" s="19" t="e">
        <v>#NAME?</v>
      </c>
      <c r="V1122" s="22"/>
      <c r="W1122" s="22" t="s">
        <v>4513</v>
      </c>
      <c r="X1122" s="23">
        <v>45195</v>
      </c>
      <c r="Y1122" s="23">
        <v>45202</v>
      </c>
      <c r="Z1122" s="23">
        <v>45195</v>
      </c>
      <c r="AA1122" s="23">
        <v>45195</v>
      </c>
      <c r="AB1122" s="22">
        <v>0</v>
      </c>
      <c r="AC1122" s="22">
        <v>0</v>
      </c>
      <c r="AD1122" s="50">
        <v>0</v>
      </c>
      <c r="AE1122" s="22">
        <v>0</v>
      </c>
      <c r="AF1122" s="19" t="s">
        <v>58</v>
      </c>
      <c r="AG1122" s="19" t="s">
        <v>58</v>
      </c>
      <c r="AH1122" s="50">
        <v>0</v>
      </c>
      <c r="AI1122" s="37">
        <v>-45195</v>
      </c>
      <c r="AJ1122" s="37">
        <v>8</v>
      </c>
      <c r="AK1122" s="37">
        <v>-45203</v>
      </c>
      <c r="AL1122" s="19" t="s">
        <v>15</v>
      </c>
      <c r="AM1122" s="22">
        <v>0</v>
      </c>
      <c r="AN1122" s="22" t="s">
        <v>4513</v>
      </c>
      <c r="AO1122" s="22"/>
      <c r="AP1122" s="19" t="s">
        <v>76</v>
      </c>
      <c r="AQ1122" s="19" t="s">
        <v>76</v>
      </c>
      <c r="AR1122" s="19" t="s">
        <v>60</v>
      </c>
      <c r="AS1122" s="19" t="s">
        <v>55</v>
      </c>
      <c r="AT1122" s="19" t="s">
        <v>937</v>
      </c>
      <c r="AU1122" s="19" t="s">
        <v>62</v>
      </c>
      <c r="AV1122" s="19" t="s">
        <v>679</v>
      </c>
      <c r="AW1122" s="19" t="s">
        <v>3130</v>
      </c>
      <c r="AX1122" s="19" t="s">
        <v>1557</v>
      </c>
      <c r="AY1122" s="19" t="s">
        <v>55</v>
      </c>
      <c r="AZ1122" s="19" t="s">
        <v>3830</v>
      </c>
      <c r="BA1122" s="22">
        <v>0</v>
      </c>
      <c r="BB1122" s="22"/>
      <c r="BC1122" s="22"/>
      <c r="BD1122" s="19" t="s">
        <v>2205</v>
      </c>
      <c r="BE1122" s="19" t="s">
        <v>660</v>
      </c>
      <c r="BF1122" s="19" t="s">
        <v>2204</v>
      </c>
      <c r="BG1122" s="19" t="s">
        <v>55</v>
      </c>
      <c r="BH1122" s="19" t="s">
        <v>4513</v>
      </c>
      <c r="BI1122" s="22" t="s">
        <v>4513</v>
      </c>
      <c r="BJ1122" s="22"/>
      <c r="BK1122" s="22"/>
      <c r="BL1122" s="37" t="s">
        <v>4513</v>
      </c>
      <c r="BM1122" s="32" t="s">
        <v>4513</v>
      </c>
      <c r="BN1122" s="22" t="s">
        <v>4513</v>
      </c>
      <c r="BO1122" s="19" t="s">
        <v>3906</v>
      </c>
      <c r="BP1122" s="54" t="s">
        <v>3919</v>
      </c>
      <c r="BQ1122" s="19" t="s">
        <v>55</v>
      </c>
      <c r="BR1122" s="19" t="s">
        <v>3918</v>
      </c>
      <c r="BS1122" s="22"/>
      <c r="BT1122" s="22"/>
      <c r="BU1122" s="37">
        <v>127</v>
      </c>
      <c r="BV1122" s="19" t="s">
        <v>4694</v>
      </c>
      <c r="BW1122" s="19" t="s">
        <v>3839</v>
      </c>
      <c r="BX1122" s="22"/>
      <c r="BY1122" s="95" t="str">
        <f>IFERROR(
IF(OR(AZ1122="anulado",AZ1122="stand by"),CONCATENATE(AZ1122,": ",AT1122),
IF(OR(YEAR(BA1122)=2022,YEAR(BA1122)=2023),CONCATENATE("Se activó en ",YEAR(BA1122)),
IF(AND(OR(AZ1122="En proceso",AZ1122="facturando"),AND(AV1122="-",BA1122="")),"Por revisar",
IF(BA1122="",IF(AV1122="NUEVAS",CONCATENATE("Estado: ",AZ1122,", ",AV1122),
IF(AX1122=Meses!$A$3,"Por revisar",
IF(AT1122="","Sin registro","En programación Frcst."))),"En programación")))),
"Error")</f>
        <v>En programación</v>
      </c>
      <c r="BZ1122" s="14" t="str">
        <f t="shared" si="51"/>
        <v/>
      </c>
      <c r="CA1122" s="95">
        <f>IF(BY1122="En programación Frcst.",VLOOKUP(AX1122,Meses!$A$1:$H$14,3+HLOOKUP(Cronograma!AV1122,Meses!$D$1:$G$2,2,FALSE),FALSE),
IF(BY1122="En programación",BA1122,""))</f>
        <v>0</v>
      </c>
      <c r="CB1122" s="95" t="str">
        <f t="shared" si="52"/>
        <v>1900/1</v>
      </c>
      <c r="CC1122" s="91">
        <f>IFERROR(
(VLOOKUP(MONTH(CA1122),Meses!$B$3:$C$14,2,FALSE)-DAY(CA1122))/VLOOKUP(MONTH(CA1122),Meses!$B$3:$C$14,2,FALSE)*CD1122,
"")</f>
        <v>15</v>
      </c>
      <c r="CD1122" s="92">
        <f t="shared" si="53"/>
        <v>15</v>
      </c>
    </row>
    <row r="1123" spans="1:82" ht="109.8" thickBot="1" x14ac:dyDescent="0.6">
      <c r="A1123" s="19" t="s">
        <v>2485</v>
      </c>
      <c r="B1123" s="19" t="s">
        <v>2694</v>
      </c>
      <c r="C1123" s="19" t="s">
        <v>2683</v>
      </c>
      <c r="D1123" s="19" t="s">
        <v>936</v>
      </c>
      <c r="E1123" s="21">
        <v>45195</v>
      </c>
      <c r="F1123" s="21">
        <v>45195.535613425927</v>
      </c>
      <c r="G1123" s="21">
        <v>45195</v>
      </c>
      <c r="H1123" s="21">
        <v>45203</v>
      </c>
      <c r="I1123" s="22"/>
      <c r="J1123" s="22"/>
      <c r="K1123" s="22">
        <v>0</v>
      </c>
      <c r="L1123" s="50"/>
      <c r="M1123" s="22"/>
      <c r="N1123" s="22"/>
      <c r="O1123" s="19" t="s">
        <v>72</v>
      </c>
      <c r="P1123" s="19" t="s">
        <v>72</v>
      </c>
      <c r="Q1123" s="49" t="s">
        <v>55</v>
      </c>
      <c r="R1123" s="49">
        <v>0</v>
      </c>
      <c r="S1123" s="25" t="s">
        <v>145</v>
      </c>
      <c r="T1123" s="25" t="s">
        <v>145</v>
      </c>
      <c r="U1123" s="19" t="e">
        <v>#NAME?</v>
      </c>
      <c r="V1123" s="22"/>
      <c r="W1123" s="22" t="s">
        <v>4513</v>
      </c>
      <c r="X1123" s="23">
        <v>45195</v>
      </c>
      <c r="Y1123" s="23">
        <v>45202</v>
      </c>
      <c r="Z1123" s="23">
        <v>45195</v>
      </c>
      <c r="AA1123" s="23">
        <v>45195</v>
      </c>
      <c r="AB1123" s="22">
        <v>0</v>
      </c>
      <c r="AC1123" s="22">
        <v>0</v>
      </c>
      <c r="AD1123" s="50">
        <v>0</v>
      </c>
      <c r="AE1123" s="22">
        <v>0</v>
      </c>
      <c r="AF1123" s="19" t="s">
        <v>58</v>
      </c>
      <c r="AG1123" s="19" t="s">
        <v>58</v>
      </c>
      <c r="AH1123" s="50">
        <v>0</v>
      </c>
      <c r="AI1123" s="37">
        <v>-45195</v>
      </c>
      <c r="AJ1123" s="37">
        <v>8</v>
      </c>
      <c r="AK1123" s="37">
        <v>-45203</v>
      </c>
      <c r="AL1123" s="19" t="s">
        <v>15</v>
      </c>
      <c r="AM1123" s="22">
        <v>0</v>
      </c>
      <c r="AN1123" s="22" t="s">
        <v>4513</v>
      </c>
      <c r="AO1123" s="22"/>
      <c r="AP1123" s="19" t="s">
        <v>76</v>
      </c>
      <c r="AQ1123" s="19" t="s">
        <v>76</v>
      </c>
      <c r="AR1123" s="19" t="s">
        <v>60</v>
      </c>
      <c r="AS1123" s="19" t="s">
        <v>55</v>
      </c>
      <c r="AT1123" s="19" t="s">
        <v>937</v>
      </c>
      <c r="AU1123" s="19" t="s">
        <v>62</v>
      </c>
      <c r="AV1123" s="19" t="s">
        <v>679</v>
      </c>
      <c r="AW1123" s="19" t="s">
        <v>3130</v>
      </c>
      <c r="AX1123" s="19" t="s">
        <v>1557</v>
      </c>
      <c r="AY1123" s="19" t="s">
        <v>55</v>
      </c>
      <c r="AZ1123" s="19" t="s">
        <v>3830</v>
      </c>
      <c r="BA1123" s="22">
        <v>0</v>
      </c>
      <c r="BB1123" s="22"/>
      <c r="BC1123" s="22"/>
      <c r="BD1123" s="19" t="s">
        <v>2205</v>
      </c>
      <c r="BE1123" s="19" t="s">
        <v>660</v>
      </c>
      <c r="BF1123" s="19" t="s">
        <v>2204</v>
      </c>
      <c r="BG1123" s="19" t="s">
        <v>55</v>
      </c>
      <c r="BH1123" s="19" t="s">
        <v>4513</v>
      </c>
      <c r="BI1123" s="22" t="s">
        <v>4513</v>
      </c>
      <c r="BJ1123" s="22"/>
      <c r="BK1123" s="22"/>
      <c r="BL1123" s="37" t="s">
        <v>4513</v>
      </c>
      <c r="BM1123" s="32" t="s">
        <v>4513</v>
      </c>
      <c r="BN1123" s="57" t="s">
        <v>4513</v>
      </c>
      <c r="BO1123" s="19" t="s">
        <v>3906</v>
      </c>
      <c r="BP1123" s="54" t="s">
        <v>3919</v>
      </c>
      <c r="BQ1123" s="19" t="s">
        <v>55</v>
      </c>
      <c r="BR1123" s="19" t="s">
        <v>3918</v>
      </c>
      <c r="BS1123" s="22"/>
      <c r="BT1123" s="22"/>
      <c r="BU1123" s="37">
        <v>127</v>
      </c>
      <c r="BV1123" s="19" t="s">
        <v>4694</v>
      </c>
      <c r="BW1123" s="19" t="s">
        <v>3839</v>
      </c>
      <c r="BX1123" s="22"/>
      <c r="BY1123" s="95" t="str">
        <f>IFERROR(
IF(OR(AZ1123="anulado",AZ1123="stand by"),CONCATENATE(AZ1123,": ",AT1123),
IF(OR(YEAR(BA1123)=2022,YEAR(BA1123)=2023),CONCATENATE("Se activó en ",YEAR(BA1123)),
IF(AND(OR(AZ1123="En proceso",AZ1123="facturando"),AND(AV1123="-",BA1123="")),"Por revisar",
IF(BA1123="",IF(AV1123="NUEVAS",CONCATENATE("Estado: ",AZ1123,", ",AV1123),
IF(AX1123=Meses!$A$3,"Por revisar",
IF(AT1123="","Sin registro","En programación Frcst."))),"En programación")))),
"Error")</f>
        <v>En programación</v>
      </c>
      <c r="BZ1123" s="14" t="str">
        <f t="shared" si="51"/>
        <v/>
      </c>
      <c r="CA1123" s="95">
        <f>IF(BY1123="En programación Frcst.",VLOOKUP(AX1123,Meses!$A$1:$H$14,3+HLOOKUP(Cronograma!AV1123,Meses!$D$1:$G$2,2,FALSE),FALSE),
IF(BY1123="En programación",BA1123,""))</f>
        <v>0</v>
      </c>
      <c r="CB1123" s="95" t="str">
        <f t="shared" si="52"/>
        <v>1900/1</v>
      </c>
      <c r="CC1123" s="91">
        <f>IFERROR(
(VLOOKUP(MONTH(CA1123),Meses!$B$3:$C$14,2,FALSE)-DAY(CA1123))/VLOOKUP(MONTH(CA1123),Meses!$B$3:$C$14,2,FALSE)*CD1123,
"")</f>
        <v>0</v>
      </c>
      <c r="CD1123" s="92">
        <f t="shared" si="53"/>
        <v>0</v>
      </c>
    </row>
    <row r="1124" spans="1:82" ht="109.8" thickBot="1" x14ac:dyDescent="0.6">
      <c r="A1124" s="25" t="s">
        <v>2485</v>
      </c>
      <c r="B1124" s="25" t="s">
        <v>2695</v>
      </c>
      <c r="C1124" s="25" t="s">
        <v>2696</v>
      </c>
      <c r="D1124" s="25" t="s">
        <v>936</v>
      </c>
      <c r="E1124" s="26">
        <v>45195</v>
      </c>
      <c r="F1124" s="26">
        <v>45195.535613425927</v>
      </c>
      <c r="G1124" s="26">
        <v>45195</v>
      </c>
      <c r="H1124" s="26">
        <v>45203</v>
      </c>
      <c r="I1124" s="22"/>
      <c r="J1124" s="22"/>
      <c r="K1124" s="22">
        <v>0</v>
      </c>
      <c r="L1124" s="50"/>
      <c r="M1124" s="22"/>
      <c r="N1124" s="22"/>
      <c r="O1124" s="19" t="s">
        <v>72</v>
      </c>
      <c r="P1124" s="19" t="s">
        <v>72</v>
      </c>
      <c r="Q1124" s="49" t="s">
        <v>55</v>
      </c>
      <c r="R1124" s="49">
        <v>803</v>
      </c>
      <c r="S1124" s="25" t="s">
        <v>145</v>
      </c>
      <c r="T1124" s="25" t="s">
        <v>145</v>
      </c>
      <c r="U1124" s="19" t="e">
        <v>#NAME?</v>
      </c>
      <c r="V1124" s="22"/>
      <c r="W1124" s="22" t="s">
        <v>4513</v>
      </c>
      <c r="X1124" s="23">
        <v>45195</v>
      </c>
      <c r="Y1124" s="23">
        <v>45202</v>
      </c>
      <c r="Z1124" s="23">
        <v>45195</v>
      </c>
      <c r="AA1124" s="23">
        <v>45195</v>
      </c>
      <c r="AB1124" s="22">
        <v>0</v>
      </c>
      <c r="AC1124" s="22">
        <v>0</v>
      </c>
      <c r="AD1124" s="50">
        <v>0</v>
      </c>
      <c r="AE1124" s="22">
        <v>0</v>
      </c>
      <c r="AF1124" s="19" t="s">
        <v>58</v>
      </c>
      <c r="AG1124" s="19" t="s">
        <v>58</v>
      </c>
      <c r="AH1124" s="50">
        <v>0</v>
      </c>
      <c r="AI1124" s="37">
        <v>-45195</v>
      </c>
      <c r="AJ1124" s="37">
        <v>8</v>
      </c>
      <c r="AK1124" s="37">
        <v>-45203</v>
      </c>
      <c r="AL1124" s="19" t="s">
        <v>15</v>
      </c>
      <c r="AM1124" s="22">
        <v>0</v>
      </c>
      <c r="AN1124" s="22" t="s">
        <v>4513</v>
      </c>
      <c r="AO1124" s="22"/>
      <c r="AP1124" s="19" t="s">
        <v>76</v>
      </c>
      <c r="AQ1124" s="19" t="s">
        <v>76</v>
      </c>
      <c r="AR1124" s="19" t="s">
        <v>60</v>
      </c>
      <c r="AS1124" s="19" t="s">
        <v>55</v>
      </c>
      <c r="AT1124" s="19" t="s">
        <v>937</v>
      </c>
      <c r="AU1124" s="19" t="s">
        <v>62</v>
      </c>
      <c r="AV1124" s="19" t="s">
        <v>679</v>
      </c>
      <c r="AW1124" s="19" t="s">
        <v>3130</v>
      </c>
      <c r="AX1124" s="19" t="s">
        <v>1557</v>
      </c>
      <c r="AY1124" s="19" t="s">
        <v>55</v>
      </c>
      <c r="AZ1124" s="19" t="s">
        <v>3830</v>
      </c>
      <c r="BA1124" s="22">
        <v>0</v>
      </c>
      <c r="BB1124" s="22"/>
      <c r="BC1124" s="22"/>
      <c r="BD1124" s="19" t="s">
        <v>2205</v>
      </c>
      <c r="BE1124" s="19" t="s">
        <v>660</v>
      </c>
      <c r="BF1124" s="19" t="s">
        <v>2204</v>
      </c>
      <c r="BG1124" s="19" t="s">
        <v>55</v>
      </c>
      <c r="BH1124" s="19" t="s">
        <v>4513</v>
      </c>
      <c r="BI1124" s="22" t="s">
        <v>4513</v>
      </c>
      <c r="BJ1124" s="22"/>
      <c r="BK1124" s="22"/>
      <c r="BL1124" s="37" t="s">
        <v>4513</v>
      </c>
      <c r="BM1124" s="32" t="s">
        <v>4513</v>
      </c>
      <c r="BN1124" s="57" t="s">
        <v>4513</v>
      </c>
      <c r="BO1124" s="19" t="s">
        <v>3906</v>
      </c>
      <c r="BP1124" s="54" t="s">
        <v>3919</v>
      </c>
      <c r="BQ1124" s="19" t="s">
        <v>55</v>
      </c>
      <c r="BR1124" s="19" t="s">
        <v>3918</v>
      </c>
      <c r="BS1124" s="22"/>
      <c r="BT1124" s="22"/>
      <c r="BU1124" s="37">
        <v>127</v>
      </c>
      <c r="BV1124" s="19" t="s">
        <v>4694</v>
      </c>
      <c r="BW1124" s="19" t="s">
        <v>3839</v>
      </c>
      <c r="BX1124" s="22"/>
      <c r="BY1124" s="95" t="str">
        <f>IFERROR(
IF(OR(AZ1124="anulado",AZ1124="stand by"),CONCATENATE(AZ1124,": ",AT1124),
IF(OR(YEAR(BA1124)=2022,YEAR(BA1124)=2023),CONCATENATE("Se activó en ",YEAR(BA1124)),
IF(AND(OR(AZ1124="En proceso",AZ1124="facturando"),AND(AV1124="-",BA1124="")),"Por revisar",
IF(BA1124="",IF(AV1124="NUEVAS",CONCATENATE("Estado: ",AZ1124,", ",AV1124),
IF(AX1124=Meses!$A$3,"Por revisar",
IF(AT1124="","Sin registro","En programación Frcst."))),"En programación")))),
"Error")</f>
        <v>En programación</v>
      </c>
      <c r="BZ1124" s="14" t="str">
        <f t="shared" si="51"/>
        <v/>
      </c>
      <c r="CA1124" s="95">
        <f>IF(BY1124="En programación Frcst.",VLOOKUP(AX1124,Meses!$A$1:$H$14,3+HLOOKUP(Cronograma!AV1124,Meses!$D$1:$G$2,2,FALSE),FALSE),
IF(BY1124="En programación",BA1124,""))</f>
        <v>0</v>
      </c>
      <c r="CB1124" s="95" t="str">
        <f t="shared" si="52"/>
        <v>1900/1</v>
      </c>
      <c r="CC1124" s="91">
        <f>IFERROR(
(VLOOKUP(MONTH(CA1124),Meses!$B$3:$C$14,2,FALSE)-DAY(CA1124))/VLOOKUP(MONTH(CA1124),Meses!$B$3:$C$14,2,FALSE)*CD1124,
"")</f>
        <v>803</v>
      </c>
      <c r="CD1124" s="92">
        <f t="shared" si="53"/>
        <v>803</v>
      </c>
    </row>
    <row r="1125" spans="1:82" ht="94.2" thickBot="1" x14ac:dyDescent="0.6">
      <c r="A1125" s="19" t="s">
        <v>2485</v>
      </c>
      <c r="B1125" s="19" t="s">
        <v>2697</v>
      </c>
      <c r="C1125" s="19" t="s">
        <v>2698</v>
      </c>
      <c r="D1125" s="19" t="s">
        <v>936</v>
      </c>
      <c r="E1125" s="21">
        <v>45195</v>
      </c>
      <c r="F1125" s="21">
        <v>45195.535613425927</v>
      </c>
      <c r="G1125" s="21">
        <v>45195</v>
      </c>
      <c r="H1125" s="21">
        <v>45203</v>
      </c>
      <c r="I1125" s="22"/>
      <c r="J1125" s="22"/>
      <c r="K1125" s="22">
        <v>0</v>
      </c>
      <c r="L1125" s="50"/>
      <c r="M1125" s="22"/>
      <c r="N1125" s="22"/>
      <c r="O1125" s="19" t="s">
        <v>72</v>
      </c>
      <c r="P1125" s="19" t="s">
        <v>72</v>
      </c>
      <c r="Q1125" s="49" t="s">
        <v>55</v>
      </c>
      <c r="R1125" s="49">
        <v>0</v>
      </c>
      <c r="S1125" s="25" t="s">
        <v>145</v>
      </c>
      <c r="T1125" s="25" t="s">
        <v>145</v>
      </c>
      <c r="U1125" s="19" t="e">
        <v>#NAME?</v>
      </c>
      <c r="V1125" s="22"/>
      <c r="W1125" s="22" t="s">
        <v>4513</v>
      </c>
      <c r="X1125" s="23">
        <v>45195</v>
      </c>
      <c r="Y1125" s="23">
        <v>45202</v>
      </c>
      <c r="Z1125" s="23">
        <v>45195</v>
      </c>
      <c r="AA1125" s="23">
        <v>45195</v>
      </c>
      <c r="AB1125" s="22">
        <v>0</v>
      </c>
      <c r="AC1125" s="22">
        <v>0</v>
      </c>
      <c r="AD1125" s="50">
        <v>0</v>
      </c>
      <c r="AE1125" s="22">
        <v>0</v>
      </c>
      <c r="AF1125" s="19" t="s">
        <v>58</v>
      </c>
      <c r="AG1125" s="19" t="s">
        <v>58</v>
      </c>
      <c r="AH1125" s="50">
        <v>0</v>
      </c>
      <c r="AI1125" s="37">
        <v>-45195</v>
      </c>
      <c r="AJ1125" s="37">
        <v>8</v>
      </c>
      <c r="AK1125" s="37">
        <v>-45203</v>
      </c>
      <c r="AL1125" s="19" t="s">
        <v>15</v>
      </c>
      <c r="AM1125" s="22">
        <v>0</v>
      </c>
      <c r="AN1125" s="22" t="s">
        <v>4513</v>
      </c>
      <c r="AO1125" s="22"/>
      <c r="AP1125" s="19" t="s">
        <v>76</v>
      </c>
      <c r="AQ1125" s="19" t="s">
        <v>76</v>
      </c>
      <c r="AR1125" s="19" t="s">
        <v>60</v>
      </c>
      <c r="AS1125" s="19" t="s">
        <v>55</v>
      </c>
      <c r="AT1125" s="19" t="s">
        <v>937</v>
      </c>
      <c r="AU1125" s="19" t="s">
        <v>62</v>
      </c>
      <c r="AV1125" s="19" t="s">
        <v>679</v>
      </c>
      <c r="AW1125" s="19" t="s">
        <v>3130</v>
      </c>
      <c r="AX1125" s="19" t="s">
        <v>1557</v>
      </c>
      <c r="AY1125" s="19" t="s">
        <v>55</v>
      </c>
      <c r="AZ1125" s="19" t="s">
        <v>3830</v>
      </c>
      <c r="BA1125" s="22">
        <v>0</v>
      </c>
      <c r="BB1125" s="22"/>
      <c r="BC1125" s="22"/>
      <c r="BD1125" s="19" t="s">
        <v>2205</v>
      </c>
      <c r="BE1125" s="19" t="s">
        <v>660</v>
      </c>
      <c r="BF1125" s="19" t="s">
        <v>2204</v>
      </c>
      <c r="BG1125" s="19" t="s">
        <v>55</v>
      </c>
      <c r="BH1125" s="19" t="s">
        <v>4513</v>
      </c>
      <c r="BI1125" s="22" t="s">
        <v>4513</v>
      </c>
      <c r="BJ1125" s="22"/>
      <c r="BK1125" s="22"/>
      <c r="BL1125" s="37" t="s">
        <v>4513</v>
      </c>
      <c r="BM1125" s="32" t="s">
        <v>4513</v>
      </c>
      <c r="BN1125" s="22" t="s">
        <v>4513</v>
      </c>
      <c r="BO1125" s="19" t="s">
        <v>3906</v>
      </c>
      <c r="BP1125" s="54" t="s">
        <v>3919</v>
      </c>
      <c r="BQ1125" s="19" t="s">
        <v>55</v>
      </c>
      <c r="BR1125" s="19" t="s">
        <v>3918</v>
      </c>
      <c r="BS1125" s="22"/>
      <c r="BT1125" s="22"/>
      <c r="BU1125" s="37">
        <v>127</v>
      </c>
      <c r="BV1125" s="19" t="s">
        <v>4694</v>
      </c>
      <c r="BW1125" s="19" t="s">
        <v>3839</v>
      </c>
      <c r="BX1125" s="22"/>
      <c r="BY1125" s="95" t="str">
        <f>IFERROR(
IF(OR(AZ1125="anulado",AZ1125="stand by"),CONCATENATE(AZ1125,": ",AT1125),
IF(OR(YEAR(BA1125)=2022,YEAR(BA1125)=2023),CONCATENATE("Se activó en ",YEAR(BA1125)),
IF(AND(OR(AZ1125="En proceso",AZ1125="facturando"),AND(AV1125="-",BA1125="")),"Por revisar",
IF(BA1125="",IF(AV1125="NUEVAS",CONCATENATE("Estado: ",AZ1125,", ",AV1125),
IF(AX1125=Meses!$A$3,"Por revisar",
IF(AT1125="","Sin registro","En programación Frcst."))),"En programación")))),
"Error")</f>
        <v>En programación</v>
      </c>
      <c r="BZ1125" s="14" t="str">
        <f t="shared" si="51"/>
        <v/>
      </c>
      <c r="CA1125" s="95">
        <f>IF(BY1125="En programación Frcst.",VLOOKUP(AX1125,Meses!$A$1:$H$14,3+HLOOKUP(Cronograma!AV1125,Meses!$D$1:$G$2,2,FALSE),FALSE),
IF(BY1125="En programación",BA1125,""))</f>
        <v>0</v>
      </c>
      <c r="CB1125" s="95" t="str">
        <f t="shared" si="52"/>
        <v>1900/1</v>
      </c>
      <c r="CC1125" s="91">
        <f>IFERROR(
(VLOOKUP(MONTH(CA1125),Meses!$B$3:$C$14,2,FALSE)-DAY(CA1125))/VLOOKUP(MONTH(CA1125),Meses!$B$3:$C$14,2,FALSE)*CD1125,
"")</f>
        <v>0</v>
      </c>
      <c r="CD1125" s="92">
        <f t="shared" si="53"/>
        <v>0</v>
      </c>
    </row>
    <row r="1126" spans="1:82" ht="109.8" thickBot="1" x14ac:dyDescent="0.6">
      <c r="A1126" s="25" t="s">
        <v>2485</v>
      </c>
      <c r="B1126" s="25" t="s">
        <v>2699</v>
      </c>
      <c r="C1126" s="25" t="s">
        <v>2700</v>
      </c>
      <c r="D1126" s="25" t="s">
        <v>936</v>
      </c>
      <c r="E1126" s="26">
        <v>45195</v>
      </c>
      <c r="F1126" s="26">
        <v>45195.535613425927</v>
      </c>
      <c r="G1126" s="26">
        <v>45195</v>
      </c>
      <c r="H1126" s="26">
        <v>45203</v>
      </c>
      <c r="I1126" s="22"/>
      <c r="J1126" s="22"/>
      <c r="K1126" s="22">
        <v>0</v>
      </c>
      <c r="L1126" s="50"/>
      <c r="M1126" s="22"/>
      <c r="N1126" s="22"/>
      <c r="O1126" s="19" t="s">
        <v>72</v>
      </c>
      <c r="P1126" s="19" t="s">
        <v>72</v>
      </c>
      <c r="Q1126" s="49" t="s">
        <v>55</v>
      </c>
      <c r="R1126" s="49">
        <v>320</v>
      </c>
      <c r="S1126" s="25" t="s">
        <v>145</v>
      </c>
      <c r="T1126" s="25" t="s">
        <v>145</v>
      </c>
      <c r="U1126" s="19" t="e">
        <v>#NAME?</v>
      </c>
      <c r="V1126" s="22"/>
      <c r="W1126" s="22" t="s">
        <v>4513</v>
      </c>
      <c r="X1126" s="23">
        <v>45195</v>
      </c>
      <c r="Y1126" s="23">
        <v>45202</v>
      </c>
      <c r="Z1126" s="23">
        <v>45195</v>
      </c>
      <c r="AA1126" s="23">
        <v>45195</v>
      </c>
      <c r="AB1126" s="22">
        <v>0</v>
      </c>
      <c r="AC1126" s="22">
        <v>0</v>
      </c>
      <c r="AD1126" s="50">
        <v>0</v>
      </c>
      <c r="AE1126" s="22">
        <v>0</v>
      </c>
      <c r="AF1126" s="19" t="s">
        <v>58</v>
      </c>
      <c r="AG1126" s="19" t="s">
        <v>58</v>
      </c>
      <c r="AH1126" s="50">
        <v>0</v>
      </c>
      <c r="AI1126" s="37">
        <v>-45195</v>
      </c>
      <c r="AJ1126" s="37">
        <v>8</v>
      </c>
      <c r="AK1126" s="37">
        <v>-45203</v>
      </c>
      <c r="AL1126" s="19" t="s">
        <v>15</v>
      </c>
      <c r="AM1126" s="22">
        <v>0</v>
      </c>
      <c r="AN1126" s="22" t="s">
        <v>4513</v>
      </c>
      <c r="AO1126" s="22"/>
      <c r="AP1126" s="19" t="s">
        <v>76</v>
      </c>
      <c r="AQ1126" s="19" t="s">
        <v>76</v>
      </c>
      <c r="AR1126" s="19" t="s">
        <v>60</v>
      </c>
      <c r="AS1126" s="19" t="s">
        <v>55</v>
      </c>
      <c r="AT1126" s="19" t="s">
        <v>937</v>
      </c>
      <c r="AU1126" s="19" t="s">
        <v>62</v>
      </c>
      <c r="AV1126" s="19" t="s">
        <v>679</v>
      </c>
      <c r="AW1126" s="19" t="s">
        <v>3130</v>
      </c>
      <c r="AX1126" s="19" t="s">
        <v>1557</v>
      </c>
      <c r="AY1126" s="19" t="s">
        <v>55</v>
      </c>
      <c r="AZ1126" s="19" t="s">
        <v>3830</v>
      </c>
      <c r="BA1126" s="22">
        <v>0</v>
      </c>
      <c r="BB1126" s="22"/>
      <c r="BC1126" s="22"/>
      <c r="BD1126" s="19" t="s">
        <v>2205</v>
      </c>
      <c r="BE1126" s="19" t="s">
        <v>660</v>
      </c>
      <c r="BF1126" s="19" t="s">
        <v>2204</v>
      </c>
      <c r="BG1126" s="19" t="s">
        <v>55</v>
      </c>
      <c r="BH1126" s="19" t="s">
        <v>4513</v>
      </c>
      <c r="BI1126" s="22" t="s">
        <v>4513</v>
      </c>
      <c r="BJ1126" s="22"/>
      <c r="BK1126" s="22"/>
      <c r="BL1126" s="37" t="s">
        <v>4513</v>
      </c>
      <c r="BM1126" s="32" t="s">
        <v>4513</v>
      </c>
      <c r="BN1126" s="57" t="s">
        <v>4513</v>
      </c>
      <c r="BO1126" s="19" t="s">
        <v>3906</v>
      </c>
      <c r="BP1126" s="54" t="s">
        <v>3919</v>
      </c>
      <c r="BQ1126" s="19" t="s">
        <v>55</v>
      </c>
      <c r="BR1126" s="19" t="s">
        <v>3918</v>
      </c>
      <c r="BS1126" s="22"/>
      <c r="BT1126" s="22"/>
      <c r="BU1126" s="37">
        <v>127</v>
      </c>
      <c r="BV1126" s="19" t="s">
        <v>4694</v>
      </c>
      <c r="BW1126" s="19" t="s">
        <v>3839</v>
      </c>
      <c r="BX1126" s="22"/>
      <c r="BY1126" s="95" t="str">
        <f>IFERROR(
IF(OR(AZ1126="anulado",AZ1126="stand by"),CONCATENATE(AZ1126,": ",AT1126),
IF(OR(YEAR(BA1126)=2022,YEAR(BA1126)=2023),CONCATENATE("Se activó en ",YEAR(BA1126)),
IF(AND(OR(AZ1126="En proceso",AZ1126="facturando"),AND(AV1126="-",BA1126="")),"Por revisar",
IF(BA1126="",IF(AV1126="NUEVAS",CONCATENATE("Estado: ",AZ1126,", ",AV1126),
IF(AX1126=Meses!$A$3,"Por revisar",
IF(AT1126="","Sin registro","En programación Frcst."))),"En programación")))),
"Error")</f>
        <v>En programación</v>
      </c>
      <c r="BZ1126" s="14" t="str">
        <f t="shared" si="51"/>
        <v/>
      </c>
      <c r="CA1126" s="95">
        <f>IF(BY1126="En programación Frcst.",VLOOKUP(AX1126,Meses!$A$1:$H$14,3+HLOOKUP(Cronograma!AV1126,Meses!$D$1:$G$2,2,FALSE),FALSE),
IF(BY1126="En programación",BA1126,""))</f>
        <v>0</v>
      </c>
      <c r="CB1126" s="95" t="str">
        <f t="shared" si="52"/>
        <v>1900/1</v>
      </c>
      <c r="CC1126" s="91">
        <f>IFERROR(
(VLOOKUP(MONTH(CA1126),Meses!$B$3:$C$14,2,FALSE)-DAY(CA1126))/VLOOKUP(MONTH(CA1126),Meses!$B$3:$C$14,2,FALSE)*CD1126,
"")</f>
        <v>320</v>
      </c>
      <c r="CD1126" s="92">
        <f t="shared" si="53"/>
        <v>320</v>
      </c>
    </row>
    <row r="1127" spans="1:82" ht="156.6" thickBot="1" x14ac:dyDescent="0.6">
      <c r="A1127" s="19" t="s">
        <v>2485</v>
      </c>
      <c r="B1127" s="19" t="s">
        <v>2701</v>
      </c>
      <c r="C1127" s="19" t="s">
        <v>2702</v>
      </c>
      <c r="D1127" s="19" t="s">
        <v>936</v>
      </c>
      <c r="E1127" s="21">
        <v>45195</v>
      </c>
      <c r="F1127" s="21">
        <v>45195.535613425927</v>
      </c>
      <c r="G1127" s="21">
        <v>45195</v>
      </c>
      <c r="H1127" s="21">
        <v>45203</v>
      </c>
      <c r="I1127" s="22"/>
      <c r="J1127" s="22"/>
      <c r="K1127" s="22">
        <v>0</v>
      </c>
      <c r="L1127" s="50"/>
      <c r="M1127" s="22"/>
      <c r="N1127" s="22"/>
      <c r="O1127" s="19" t="s">
        <v>72</v>
      </c>
      <c r="P1127" s="19" t="s">
        <v>72</v>
      </c>
      <c r="Q1127" s="49" t="s">
        <v>55</v>
      </c>
      <c r="R1127" s="49">
        <v>0</v>
      </c>
      <c r="S1127" s="25" t="s">
        <v>145</v>
      </c>
      <c r="T1127" s="25" t="s">
        <v>145</v>
      </c>
      <c r="U1127" s="19" t="e">
        <v>#NAME?</v>
      </c>
      <c r="V1127" s="22"/>
      <c r="W1127" s="22" t="s">
        <v>4513</v>
      </c>
      <c r="X1127" s="23">
        <v>45195</v>
      </c>
      <c r="Y1127" s="23">
        <v>45202</v>
      </c>
      <c r="Z1127" s="23">
        <v>45195</v>
      </c>
      <c r="AA1127" s="23">
        <v>45195</v>
      </c>
      <c r="AB1127" s="22">
        <v>0</v>
      </c>
      <c r="AC1127" s="22">
        <v>0</v>
      </c>
      <c r="AD1127" s="50">
        <v>0</v>
      </c>
      <c r="AE1127" s="22">
        <v>0</v>
      </c>
      <c r="AF1127" s="19" t="s">
        <v>58</v>
      </c>
      <c r="AG1127" s="19" t="s">
        <v>58</v>
      </c>
      <c r="AH1127" s="50">
        <v>0</v>
      </c>
      <c r="AI1127" s="37">
        <v>-45195</v>
      </c>
      <c r="AJ1127" s="37">
        <v>8</v>
      </c>
      <c r="AK1127" s="37">
        <v>-45203</v>
      </c>
      <c r="AL1127" s="19" t="s">
        <v>15</v>
      </c>
      <c r="AM1127" s="22">
        <v>0</v>
      </c>
      <c r="AN1127" s="22" t="s">
        <v>4513</v>
      </c>
      <c r="AO1127" s="22"/>
      <c r="AP1127" s="19" t="s">
        <v>76</v>
      </c>
      <c r="AQ1127" s="19" t="s">
        <v>76</v>
      </c>
      <c r="AR1127" s="19" t="s">
        <v>60</v>
      </c>
      <c r="AS1127" s="19" t="s">
        <v>55</v>
      </c>
      <c r="AT1127" s="19" t="s">
        <v>937</v>
      </c>
      <c r="AU1127" s="19" t="s">
        <v>62</v>
      </c>
      <c r="AV1127" s="19" t="s">
        <v>679</v>
      </c>
      <c r="AW1127" s="19" t="s">
        <v>3130</v>
      </c>
      <c r="AX1127" s="19" t="s">
        <v>1557</v>
      </c>
      <c r="AY1127" s="19" t="s">
        <v>55</v>
      </c>
      <c r="AZ1127" s="19" t="s">
        <v>3830</v>
      </c>
      <c r="BA1127" s="22">
        <v>0</v>
      </c>
      <c r="BB1127" s="22"/>
      <c r="BC1127" s="22"/>
      <c r="BD1127" s="19" t="s">
        <v>2205</v>
      </c>
      <c r="BE1127" s="19" t="s">
        <v>660</v>
      </c>
      <c r="BF1127" s="19" t="s">
        <v>2204</v>
      </c>
      <c r="BG1127" s="19" t="s">
        <v>55</v>
      </c>
      <c r="BH1127" s="19" t="s">
        <v>4513</v>
      </c>
      <c r="BI1127" s="22" t="s">
        <v>4513</v>
      </c>
      <c r="BJ1127" s="22"/>
      <c r="BK1127" s="22"/>
      <c r="BL1127" s="37" t="s">
        <v>4513</v>
      </c>
      <c r="BM1127" s="32" t="s">
        <v>4513</v>
      </c>
      <c r="BN1127" s="57" t="s">
        <v>4513</v>
      </c>
      <c r="BO1127" s="19" t="s">
        <v>3906</v>
      </c>
      <c r="BP1127" s="54" t="s">
        <v>3919</v>
      </c>
      <c r="BQ1127" s="19" t="s">
        <v>55</v>
      </c>
      <c r="BR1127" s="19" t="s">
        <v>3918</v>
      </c>
      <c r="BS1127" s="22"/>
      <c r="BT1127" s="22"/>
      <c r="BU1127" s="37">
        <v>127</v>
      </c>
      <c r="BV1127" s="19" t="s">
        <v>4694</v>
      </c>
      <c r="BW1127" s="19" t="s">
        <v>3839</v>
      </c>
      <c r="BX1127" s="22"/>
      <c r="BY1127" s="95" t="str">
        <f>IFERROR(
IF(OR(AZ1127="anulado",AZ1127="stand by"),CONCATENATE(AZ1127,": ",AT1127),
IF(OR(YEAR(BA1127)=2022,YEAR(BA1127)=2023),CONCATENATE("Se activó en ",YEAR(BA1127)),
IF(AND(OR(AZ1127="En proceso",AZ1127="facturando"),AND(AV1127="-",BA1127="")),"Por revisar",
IF(BA1127="",IF(AV1127="NUEVAS",CONCATENATE("Estado: ",AZ1127,", ",AV1127),
IF(AX1127=Meses!$A$3,"Por revisar",
IF(AT1127="","Sin registro","En programación Frcst."))),"En programación")))),
"Error")</f>
        <v>En programación</v>
      </c>
      <c r="BZ1127" s="14" t="str">
        <f t="shared" si="51"/>
        <v/>
      </c>
      <c r="CA1127" s="95">
        <f>IF(BY1127="En programación Frcst.",VLOOKUP(AX1127,Meses!$A$1:$H$14,3+HLOOKUP(Cronograma!AV1127,Meses!$D$1:$G$2,2,FALSE),FALSE),
IF(BY1127="En programación",BA1127,""))</f>
        <v>0</v>
      </c>
      <c r="CB1127" s="95" t="str">
        <f t="shared" si="52"/>
        <v>1900/1</v>
      </c>
      <c r="CC1127" s="91">
        <f>IFERROR(
(VLOOKUP(MONTH(CA1127),Meses!$B$3:$C$14,2,FALSE)-DAY(CA1127))/VLOOKUP(MONTH(CA1127),Meses!$B$3:$C$14,2,FALSE)*CD1127,
"")</f>
        <v>0</v>
      </c>
      <c r="CD1127" s="92">
        <f t="shared" si="53"/>
        <v>0</v>
      </c>
    </row>
    <row r="1128" spans="1:82" ht="109.8" thickBot="1" x14ac:dyDescent="0.6">
      <c r="A1128" s="25" t="s">
        <v>2485</v>
      </c>
      <c r="B1128" s="25" t="s">
        <v>2703</v>
      </c>
      <c r="C1128" s="25" t="s">
        <v>2704</v>
      </c>
      <c r="D1128" s="25" t="s">
        <v>936</v>
      </c>
      <c r="E1128" s="26">
        <v>45195</v>
      </c>
      <c r="F1128" s="26">
        <v>45195.535613425927</v>
      </c>
      <c r="G1128" s="26">
        <v>45195</v>
      </c>
      <c r="H1128" s="26">
        <v>45203</v>
      </c>
      <c r="I1128" s="22"/>
      <c r="J1128" s="22"/>
      <c r="K1128" s="22">
        <v>0</v>
      </c>
      <c r="L1128" s="50"/>
      <c r="M1128" s="22"/>
      <c r="N1128" s="22"/>
      <c r="O1128" s="19" t="s">
        <v>72</v>
      </c>
      <c r="P1128" s="19" t="s">
        <v>72</v>
      </c>
      <c r="Q1128" s="49" t="s">
        <v>55</v>
      </c>
      <c r="R1128" s="49">
        <v>44</v>
      </c>
      <c r="S1128" s="25" t="s">
        <v>145</v>
      </c>
      <c r="T1128" s="25" t="s">
        <v>145</v>
      </c>
      <c r="U1128" s="19" t="e">
        <v>#NAME?</v>
      </c>
      <c r="V1128" s="22"/>
      <c r="W1128" s="22" t="s">
        <v>4513</v>
      </c>
      <c r="X1128" s="23">
        <v>45195</v>
      </c>
      <c r="Y1128" s="23">
        <v>45202</v>
      </c>
      <c r="Z1128" s="23">
        <v>45195</v>
      </c>
      <c r="AA1128" s="23">
        <v>45195</v>
      </c>
      <c r="AB1128" s="22">
        <v>0</v>
      </c>
      <c r="AC1128" s="22">
        <v>0</v>
      </c>
      <c r="AD1128" s="50">
        <v>0</v>
      </c>
      <c r="AE1128" s="22">
        <v>0</v>
      </c>
      <c r="AF1128" s="19" t="s">
        <v>58</v>
      </c>
      <c r="AG1128" s="19" t="s">
        <v>58</v>
      </c>
      <c r="AH1128" s="50">
        <v>0</v>
      </c>
      <c r="AI1128" s="37">
        <v>-45195</v>
      </c>
      <c r="AJ1128" s="37">
        <v>8</v>
      </c>
      <c r="AK1128" s="37">
        <v>-45203</v>
      </c>
      <c r="AL1128" s="19" t="s">
        <v>15</v>
      </c>
      <c r="AM1128" s="22">
        <v>0</v>
      </c>
      <c r="AN1128" s="22" t="s">
        <v>4513</v>
      </c>
      <c r="AO1128" s="22"/>
      <c r="AP1128" s="19" t="s">
        <v>76</v>
      </c>
      <c r="AQ1128" s="19" t="s">
        <v>76</v>
      </c>
      <c r="AR1128" s="19" t="s">
        <v>60</v>
      </c>
      <c r="AS1128" s="19" t="s">
        <v>55</v>
      </c>
      <c r="AT1128" s="19" t="s">
        <v>937</v>
      </c>
      <c r="AU1128" s="19" t="s">
        <v>62</v>
      </c>
      <c r="AV1128" s="19" t="s">
        <v>679</v>
      </c>
      <c r="AW1128" s="19" t="s">
        <v>3130</v>
      </c>
      <c r="AX1128" s="19" t="s">
        <v>1557</v>
      </c>
      <c r="AY1128" s="19" t="s">
        <v>55</v>
      </c>
      <c r="AZ1128" s="19" t="s">
        <v>3830</v>
      </c>
      <c r="BA1128" s="22">
        <v>0</v>
      </c>
      <c r="BB1128" s="22"/>
      <c r="BC1128" s="22"/>
      <c r="BD1128" s="19" t="s">
        <v>2205</v>
      </c>
      <c r="BE1128" s="19" t="s">
        <v>660</v>
      </c>
      <c r="BF1128" s="19" t="s">
        <v>2204</v>
      </c>
      <c r="BG1128" s="19" t="s">
        <v>55</v>
      </c>
      <c r="BH1128" s="19" t="s">
        <v>4513</v>
      </c>
      <c r="BI1128" s="22" t="s">
        <v>4513</v>
      </c>
      <c r="BJ1128" s="22"/>
      <c r="BK1128" s="22"/>
      <c r="BL1128" s="37" t="s">
        <v>4513</v>
      </c>
      <c r="BM1128" s="32" t="s">
        <v>4513</v>
      </c>
      <c r="BN1128" s="22" t="s">
        <v>4513</v>
      </c>
      <c r="BO1128" s="19" t="s">
        <v>3906</v>
      </c>
      <c r="BP1128" s="54" t="s">
        <v>3919</v>
      </c>
      <c r="BQ1128" s="19" t="s">
        <v>55</v>
      </c>
      <c r="BR1128" s="19" t="s">
        <v>3918</v>
      </c>
      <c r="BS1128" s="22"/>
      <c r="BT1128" s="22"/>
      <c r="BU1128" s="37">
        <v>127</v>
      </c>
      <c r="BV1128" s="19" t="s">
        <v>4694</v>
      </c>
      <c r="BW1128" s="19" t="s">
        <v>3839</v>
      </c>
      <c r="BX1128" s="22"/>
      <c r="BY1128" s="95" t="str">
        <f>IFERROR(
IF(OR(AZ1128="anulado",AZ1128="stand by"),CONCATENATE(AZ1128,": ",AT1128),
IF(OR(YEAR(BA1128)=2022,YEAR(BA1128)=2023),CONCATENATE("Se activó en ",YEAR(BA1128)),
IF(AND(OR(AZ1128="En proceso",AZ1128="facturando"),AND(AV1128="-",BA1128="")),"Por revisar",
IF(BA1128="",IF(AV1128="NUEVAS",CONCATENATE("Estado: ",AZ1128,", ",AV1128),
IF(AX1128=Meses!$A$3,"Por revisar",
IF(AT1128="","Sin registro","En programación Frcst."))),"En programación")))),
"Error")</f>
        <v>En programación</v>
      </c>
      <c r="BZ1128" s="14" t="str">
        <f t="shared" si="51"/>
        <v/>
      </c>
      <c r="CA1128" s="95">
        <f>IF(BY1128="En programación Frcst.",VLOOKUP(AX1128,Meses!$A$1:$H$14,3+HLOOKUP(Cronograma!AV1128,Meses!$D$1:$G$2,2,FALSE),FALSE),
IF(BY1128="En programación",BA1128,""))</f>
        <v>0</v>
      </c>
      <c r="CB1128" s="95" t="str">
        <f t="shared" si="52"/>
        <v>1900/1</v>
      </c>
      <c r="CC1128" s="91">
        <f>IFERROR(
(VLOOKUP(MONTH(CA1128),Meses!$B$3:$C$14,2,FALSE)-DAY(CA1128))/VLOOKUP(MONTH(CA1128),Meses!$B$3:$C$14,2,FALSE)*CD1128,
"")</f>
        <v>44</v>
      </c>
      <c r="CD1128" s="92">
        <f t="shared" si="53"/>
        <v>44</v>
      </c>
    </row>
    <row r="1129" spans="1:82" ht="109.8" thickBot="1" x14ac:dyDescent="0.6">
      <c r="A1129" s="19" t="s">
        <v>2485</v>
      </c>
      <c r="B1129" s="19" t="s">
        <v>2705</v>
      </c>
      <c r="C1129" s="19" t="s">
        <v>2706</v>
      </c>
      <c r="D1129" s="19" t="s">
        <v>936</v>
      </c>
      <c r="E1129" s="21">
        <v>45195</v>
      </c>
      <c r="F1129" s="21">
        <v>45195.535613425927</v>
      </c>
      <c r="G1129" s="21">
        <v>45195</v>
      </c>
      <c r="H1129" s="21">
        <v>45203</v>
      </c>
      <c r="I1129" s="22"/>
      <c r="J1129" s="22"/>
      <c r="K1129" s="22">
        <v>0</v>
      </c>
      <c r="L1129" s="50"/>
      <c r="M1129" s="22"/>
      <c r="N1129" s="22"/>
      <c r="O1129" s="19" t="s">
        <v>72</v>
      </c>
      <c r="P1129" s="19" t="s">
        <v>72</v>
      </c>
      <c r="Q1129" s="49" t="s">
        <v>55</v>
      </c>
      <c r="R1129" s="49">
        <v>292</v>
      </c>
      <c r="S1129" s="25" t="s">
        <v>145</v>
      </c>
      <c r="T1129" s="25" t="s">
        <v>145</v>
      </c>
      <c r="U1129" s="19" t="e">
        <v>#NAME?</v>
      </c>
      <c r="V1129" s="22"/>
      <c r="W1129" s="22" t="s">
        <v>4513</v>
      </c>
      <c r="X1129" s="23">
        <v>45195</v>
      </c>
      <c r="Y1129" s="23">
        <v>45202</v>
      </c>
      <c r="Z1129" s="23">
        <v>45195</v>
      </c>
      <c r="AA1129" s="23">
        <v>45195</v>
      </c>
      <c r="AB1129" s="22">
        <v>0</v>
      </c>
      <c r="AC1129" s="22">
        <v>0</v>
      </c>
      <c r="AD1129" s="50">
        <v>0</v>
      </c>
      <c r="AE1129" s="22">
        <v>0</v>
      </c>
      <c r="AF1129" s="19" t="s">
        <v>58</v>
      </c>
      <c r="AG1129" s="19" t="s">
        <v>58</v>
      </c>
      <c r="AH1129" s="50">
        <v>0</v>
      </c>
      <c r="AI1129" s="37">
        <v>-45195</v>
      </c>
      <c r="AJ1129" s="37">
        <v>8</v>
      </c>
      <c r="AK1129" s="37">
        <v>-45203</v>
      </c>
      <c r="AL1129" s="19" t="s">
        <v>15</v>
      </c>
      <c r="AM1129" s="22">
        <v>0</v>
      </c>
      <c r="AN1129" s="22" t="s">
        <v>4513</v>
      </c>
      <c r="AO1129" s="22"/>
      <c r="AP1129" s="19" t="s">
        <v>76</v>
      </c>
      <c r="AQ1129" s="19" t="s">
        <v>76</v>
      </c>
      <c r="AR1129" s="19" t="s">
        <v>60</v>
      </c>
      <c r="AS1129" s="19" t="s">
        <v>55</v>
      </c>
      <c r="AT1129" s="19" t="s">
        <v>937</v>
      </c>
      <c r="AU1129" s="19" t="s">
        <v>62</v>
      </c>
      <c r="AV1129" s="19" t="s">
        <v>679</v>
      </c>
      <c r="AW1129" s="19" t="s">
        <v>3130</v>
      </c>
      <c r="AX1129" s="19" t="s">
        <v>1557</v>
      </c>
      <c r="AY1129" s="19" t="s">
        <v>55</v>
      </c>
      <c r="AZ1129" s="19" t="s">
        <v>3830</v>
      </c>
      <c r="BA1129" s="22">
        <v>0</v>
      </c>
      <c r="BB1129" s="22"/>
      <c r="BC1129" s="22"/>
      <c r="BD1129" s="19" t="s">
        <v>2205</v>
      </c>
      <c r="BE1129" s="19" t="s">
        <v>660</v>
      </c>
      <c r="BF1129" s="19" t="s">
        <v>2204</v>
      </c>
      <c r="BG1129" s="19" t="s">
        <v>55</v>
      </c>
      <c r="BH1129" s="19" t="s">
        <v>4513</v>
      </c>
      <c r="BI1129" s="22" t="s">
        <v>4513</v>
      </c>
      <c r="BJ1129" s="22"/>
      <c r="BK1129" s="22"/>
      <c r="BL1129" s="37" t="s">
        <v>4513</v>
      </c>
      <c r="BM1129" s="32" t="s">
        <v>4513</v>
      </c>
      <c r="BN1129" s="22" t="s">
        <v>4513</v>
      </c>
      <c r="BO1129" s="19" t="s">
        <v>3906</v>
      </c>
      <c r="BP1129" s="54" t="s">
        <v>3919</v>
      </c>
      <c r="BQ1129" s="19" t="s">
        <v>55</v>
      </c>
      <c r="BR1129" s="19" t="s">
        <v>3918</v>
      </c>
      <c r="BS1129" s="22"/>
      <c r="BT1129" s="22"/>
      <c r="BU1129" s="37">
        <v>127</v>
      </c>
      <c r="BV1129" s="19" t="s">
        <v>4694</v>
      </c>
      <c r="BW1129" s="19" t="s">
        <v>3839</v>
      </c>
      <c r="BX1129" s="22"/>
      <c r="BY1129" s="95" t="str">
        <f>IFERROR(
IF(OR(AZ1129="anulado",AZ1129="stand by"),CONCATENATE(AZ1129,": ",AT1129),
IF(OR(YEAR(BA1129)=2022,YEAR(BA1129)=2023),CONCATENATE("Se activó en ",YEAR(BA1129)),
IF(AND(OR(AZ1129="En proceso",AZ1129="facturando"),AND(AV1129="-",BA1129="")),"Por revisar",
IF(BA1129="",IF(AV1129="NUEVAS",CONCATENATE("Estado: ",AZ1129,", ",AV1129),
IF(AX1129=Meses!$A$3,"Por revisar",
IF(AT1129="","Sin registro","En programación Frcst."))),"En programación")))),
"Error")</f>
        <v>En programación</v>
      </c>
      <c r="BZ1129" s="14" t="str">
        <f t="shared" si="51"/>
        <v/>
      </c>
      <c r="CA1129" s="95">
        <f>IF(BY1129="En programación Frcst.",VLOOKUP(AX1129,Meses!$A$1:$H$14,3+HLOOKUP(Cronograma!AV1129,Meses!$D$1:$G$2,2,FALSE),FALSE),
IF(BY1129="En programación",BA1129,""))</f>
        <v>0</v>
      </c>
      <c r="CB1129" s="95" t="str">
        <f t="shared" si="52"/>
        <v>1900/1</v>
      </c>
      <c r="CC1129" s="91">
        <f>IFERROR(
(VLOOKUP(MONTH(CA1129),Meses!$B$3:$C$14,2,FALSE)-DAY(CA1129))/VLOOKUP(MONTH(CA1129),Meses!$B$3:$C$14,2,FALSE)*CD1129,
"")</f>
        <v>292</v>
      </c>
      <c r="CD1129" s="92">
        <f t="shared" si="53"/>
        <v>292</v>
      </c>
    </row>
    <row r="1130" spans="1:82" ht="109.8" thickBot="1" x14ac:dyDescent="0.6">
      <c r="A1130" s="25" t="s">
        <v>2485</v>
      </c>
      <c r="B1130" s="25" t="s">
        <v>2707</v>
      </c>
      <c r="C1130" s="25" t="s">
        <v>2706</v>
      </c>
      <c r="D1130" s="25" t="s">
        <v>936</v>
      </c>
      <c r="E1130" s="26">
        <v>45195</v>
      </c>
      <c r="F1130" s="26">
        <v>45195.535613425927</v>
      </c>
      <c r="G1130" s="26">
        <v>45195</v>
      </c>
      <c r="H1130" s="26">
        <v>45203</v>
      </c>
      <c r="I1130" s="22"/>
      <c r="J1130" s="22"/>
      <c r="K1130" s="22">
        <v>0</v>
      </c>
      <c r="L1130" s="50"/>
      <c r="M1130" s="22"/>
      <c r="N1130" s="22"/>
      <c r="O1130" s="19" t="s">
        <v>72</v>
      </c>
      <c r="P1130" s="19" t="s">
        <v>72</v>
      </c>
      <c r="Q1130" s="49" t="s">
        <v>55</v>
      </c>
      <c r="R1130" s="49">
        <v>412</v>
      </c>
      <c r="S1130" s="25" t="s">
        <v>145</v>
      </c>
      <c r="T1130" s="25" t="s">
        <v>145</v>
      </c>
      <c r="U1130" s="19" t="e">
        <v>#NAME?</v>
      </c>
      <c r="V1130" s="22"/>
      <c r="W1130" s="22" t="s">
        <v>4513</v>
      </c>
      <c r="X1130" s="23">
        <v>45195</v>
      </c>
      <c r="Y1130" s="23">
        <v>45202</v>
      </c>
      <c r="Z1130" s="23">
        <v>45195</v>
      </c>
      <c r="AA1130" s="23">
        <v>45195</v>
      </c>
      <c r="AB1130" s="22">
        <v>0</v>
      </c>
      <c r="AC1130" s="22">
        <v>0</v>
      </c>
      <c r="AD1130" s="50">
        <v>0</v>
      </c>
      <c r="AE1130" s="22">
        <v>0</v>
      </c>
      <c r="AF1130" s="19" t="s">
        <v>58</v>
      </c>
      <c r="AG1130" s="19" t="s">
        <v>58</v>
      </c>
      <c r="AH1130" s="50">
        <v>0</v>
      </c>
      <c r="AI1130" s="37">
        <v>-45195</v>
      </c>
      <c r="AJ1130" s="37">
        <v>8</v>
      </c>
      <c r="AK1130" s="37">
        <v>-45203</v>
      </c>
      <c r="AL1130" s="19" t="s">
        <v>15</v>
      </c>
      <c r="AM1130" s="22">
        <v>0</v>
      </c>
      <c r="AN1130" s="22" t="s">
        <v>4513</v>
      </c>
      <c r="AO1130" s="22"/>
      <c r="AP1130" s="19" t="s">
        <v>76</v>
      </c>
      <c r="AQ1130" s="19" t="s">
        <v>76</v>
      </c>
      <c r="AR1130" s="19" t="s">
        <v>60</v>
      </c>
      <c r="AS1130" s="19" t="s">
        <v>55</v>
      </c>
      <c r="AT1130" s="19" t="s">
        <v>937</v>
      </c>
      <c r="AU1130" s="19" t="s">
        <v>62</v>
      </c>
      <c r="AV1130" s="19" t="s">
        <v>679</v>
      </c>
      <c r="AW1130" s="19" t="s">
        <v>3130</v>
      </c>
      <c r="AX1130" s="19" t="s">
        <v>1557</v>
      </c>
      <c r="AY1130" s="19" t="s">
        <v>55</v>
      </c>
      <c r="AZ1130" s="19" t="s">
        <v>3830</v>
      </c>
      <c r="BA1130" s="22">
        <v>0</v>
      </c>
      <c r="BB1130" s="22"/>
      <c r="BC1130" s="22"/>
      <c r="BD1130" s="19" t="s">
        <v>2205</v>
      </c>
      <c r="BE1130" s="19" t="s">
        <v>660</v>
      </c>
      <c r="BF1130" s="19" t="s">
        <v>2204</v>
      </c>
      <c r="BG1130" s="19" t="s">
        <v>55</v>
      </c>
      <c r="BH1130" s="19" t="s">
        <v>4513</v>
      </c>
      <c r="BI1130" s="22" t="s">
        <v>4513</v>
      </c>
      <c r="BJ1130" s="22"/>
      <c r="BK1130" s="22"/>
      <c r="BL1130" s="37" t="s">
        <v>4513</v>
      </c>
      <c r="BM1130" s="32" t="s">
        <v>4513</v>
      </c>
      <c r="BN1130" s="22" t="s">
        <v>4513</v>
      </c>
      <c r="BO1130" s="19" t="s">
        <v>3906</v>
      </c>
      <c r="BP1130" s="54" t="s">
        <v>3919</v>
      </c>
      <c r="BQ1130" s="19" t="s">
        <v>55</v>
      </c>
      <c r="BR1130" s="19" t="s">
        <v>3918</v>
      </c>
      <c r="BS1130" s="22"/>
      <c r="BT1130" s="22"/>
      <c r="BU1130" s="37">
        <v>127</v>
      </c>
      <c r="BV1130" s="19" t="s">
        <v>4694</v>
      </c>
      <c r="BW1130" s="19" t="s">
        <v>3839</v>
      </c>
      <c r="BX1130" s="22"/>
      <c r="BY1130" s="95" t="str">
        <f>IFERROR(
IF(OR(AZ1130="anulado",AZ1130="stand by"),CONCATENATE(AZ1130,": ",AT1130),
IF(OR(YEAR(BA1130)=2022,YEAR(BA1130)=2023),CONCATENATE("Se activó en ",YEAR(BA1130)),
IF(AND(OR(AZ1130="En proceso",AZ1130="facturando"),AND(AV1130="-",BA1130="")),"Por revisar",
IF(BA1130="",IF(AV1130="NUEVAS",CONCATENATE("Estado: ",AZ1130,", ",AV1130),
IF(AX1130=Meses!$A$3,"Por revisar",
IF(AT1130="","Sin registro","En programación Frcst."))),"En programación")))),
"Error")</f>
        <v>En programación</v>
      </c>
      <c r="BZ1130" s="14" t="str">
        <f t="shared" si="51"/>
        <v/>
      </c>
      <c r="CA1130" s="95">
        <f>IF(BY1130="En programación Frcst.",VLOOKUP(AX1130,Meses!$A$1:$H$14,3+HLOOKUP(Cronograma!AV1130,Meses!$D$1:$G$2,2,FALSE),FALSE),
IF(BY1130="En programación",BA1130,""))</f>
        <v>0</v>
      </c>
      <c r="CB1130" s="95" t="str">
        <f t="shared" si="52"/>
        <v>1900/1</v>
      </c>
      <c r="CC1130" s="91">
        <f>IFERROR(
(VLOOKUP(MONTH(CA1130),Meses!$B$3:$C$14,2,FALSE)-DAY(CA1130))/VLOOKUP(MONTH(CA1130),Meses!$B$3:$C$14,2,FALSE)*CD1130,
"")</f>
        <v>412</v>
      </c>
      <c r="CD1130" s="92">
        <f t="shared" si="53"/>
        <v>412</v>
      </c>
    </row>
    <row r="1131" spans="1:82" ht="78.599999999999994" thickBot="1" x14ac:dyDescent="0.6">
      <c r="A1131" s="19" t="s">
        <v>2485</v>
      </c>
      <c r="B1131" s="19" t="s">
        <v>2708</v>
      </c>
      <c r="C1131" s="19" t="s">
        <v>2687</v>
      </c>
      <c r="D1131" s="19" t="s">
        <v>936</v>
      </c>
      <c r="E1131" s="21">
        <v>45195</v>
      </c>
      <c r="F1131" s="21">
        <v>45195.535613425927</v>
      </c>
      <c r="G1131" s="21">
        <v>45195</v>
      </c>
      <c r="H1131" s="21">
        <v>45203</v>
      </c>
      <c r="I1131" s="22"/>
      <c r="J1131" s="22"/>
      <c r="K1131" s="22">
        <v>0</v>
      </c>
      <c r="L1131" s="50"/>
      <c r="M1131" s="22"/>
      <c r="N1131" s="22"/>
      <c r="O1131" s="19" t="s">
        <v>72</v>
      </c>
      <c r="P1131" s="19" t="s">
        <v>72</v>
      </c>
      <c r="Q1131" s="49" t="s">
        <v>55</v>
      </c>
      <c r="R1131" s="49">
        <v>242</v>
      </c>
      <c r="S1131" s="25" t="s">
        <v>145</v>
      </c>
      <c r="T1131" s="25" t="s">
        <v>145</v>
      </c>
      <c r="U1131" s="19" t="e">
        <v>#NAME?</v>
      </c>
      <c r="V1131" s="22"/>
      <c r="W1131" s="22" t="s">
        <v>4513</v>
      </c>
      <c r="X1131" s="23">
        <v>45195</v>
      </c>
      <c r="Y1131" s="23">
        <v>45202</v>
      </c>
      <c r="Z1131" s="23">
        <v>45195</v>
      </c>
      <c r="AA1131" s="23">
        <v>45195</v>
      </c>
      <c r="AB1131" s="22">
        <v>0</v>
      </c>
      <c r="AC1131" s="22">
        <v>0</v>
      </c>
      <c r="AD1131" s="50">
        <v>0</v>
      </c>
      <c r="AE1131" s="22">
        <v>0</v>
      </c>
      <c r="AF1131" s="19" t="s">
        <v>58</v>
      </c>
      <c r="AG1131" s="19" t="s">
        <v>58</v>
      </c>
      <c r="AH1131" s="50">
        <v>0</v>
      </c>
      <c r="AI1131" s="37">
        <v>-45195</v>
      </c>
      <c r="AJ1131" s="37">
        <v>8</v>
      </c>
      <c r="AK1131" s="37">
        <v>-45203</v>
      </c>
      <c r="AL1131" s="19" t="s">
        <v>15</v>
      </c>
      <c r="AM1131" s="22">
        <v>0</v>
      </c>
      <c r="AN1131" s="22" t="s">
        <v>4513</v>
      </c>
      <c r="AO1131" s="22"/>
      <c r="AP1131" s="19" t="s">
        <v>76</v>
      </c>
      <c r="AQ1131" s="19" t="s">
        <v>76</v>
      </c>
      <c r="AR1131" s="19" t="s">
        <v>60</v>
      </c>
      <c r="AS1131" s="19" t="s">
        <v>55</v>
      </c>
      <c r="AT1131" s="19" t="s">
        <v>937</v>
      </c>
      <c r="AU1131" s="19" t="s">
        <v>62</v>
      </c>
      <c r="AV1131" s="19" t="s">
        <v>679</v>
      </c>
      <c r="AW1131" s="19" t="s">
        <v>3130</v>
      </c>
      <c r="AX1131" s="19" t="s">
        <v>1557</v>
      </c>
      <c r="AY1131" s="19" t="s">
        <v>55</v>
      </c>
      <c r="AZ1131" s="19" t="s">
        <v>3830</v>
      </c>
      <c r="BA1131" s="22">
        <v>0</v>
      </c>
      <c r="BB1131" s="22"/>
      <c r="BC1131" s="22"/>
      <c r="BD1131" s="19" t="s">
        <v>2205</v>
      </c>
      <c r="BE1131" s="19" t="s">
        <v>660</v>
      </c>
      <c r="BF1131" s="19" t="s">
        <v>2204</v>
      </c>
      <c r="BG1131" s="19" t="s">
        <v>55</v>
      </c>
      <c r="BH1131" s="19" t="s">
        <v>4513</v>
      </c>
      <c r="BI1131" s="22" t="s">
        <v>4513</v>
      </c>
      <c r="BJ1131" s="22"/>
      <c r="BK1131" s="22"/>
      <c r="BL1131" s="37" t="s">
        <v>4513</v>
      </c>
      <c r="BM1131" s="32" t="s">
        <v>4513</v>
      </c>
      <c r="BN1131" s="57" t="s">
        <v>4513</v>
      </c>
      <c r="BO1131" s="19" t="s">
        <v>3906</v>
      </c>
      <c r="BP1131" s="54" t="s">
        <v>3919</v>
      </c>
      <c r="BQ1131" s="19" t="s">
        <v>55</v>
      </c>
      <c r="BR1131" s="19" t="s">
        <v>3918</v>
      </c>
      <c r="BS1131" s="22"/>
      <c r="BT1131" s="22"/>
      <c r="BU1131" s="37">
        <v>127</v>
      </c>
      <c r="BV1131" s="19" t="s">
        <v>4694</v>
      </c>
      <c r="BW1131" s="19" t="s">
        <v>3839</v>
      </c>
      <c r="BX1131" s="22"/>
      <c r="BY1131" s="95" t="str">
        <f>IFERROR(
IF(OR(AZ1131="anulado",AZ1131="stand by"),CONCATENATE(AZ1131,": ",AT1131),
IF(OR(YEAR(BA1131)=2022,YEAR(BA1131)=2023),CONCATENATE("Se activó en ",YEAR(BA1131)),
IF(AND(OR(AZ1131="En proceso",AZ1131="facturando"),AND(AV1131="-",BA1131="")),"Por revisar",
IF(BA1131="",IF(AV1131="NUEVAS",CONCATENATE("Estado: ",AZ1131,", ",AV1131),
IF(AX1131=Meses!$A$3,"Por revisar",
IF(AT1131="","Sin registro","En programación Frcst."))),"En programación")))),
"Error")</f>
        <v>En programación</v>
      </c>
      <c r="BZ1131" s="14" t="str">
        <f t="shared" si="51"/>
        <v/>
      </c>
      <c r="CA1131" s="95">
        <f>IF(BY1131="En programación Frcst.",VLOOKUP(AX1131,Meses!$A$1:$H$14,3+HLOOKUP(Cronograma!AV1131,Meses!$D$1:$G$2,2,FALSE),FALSE),
IF(BY1131="En programación",BA1131,""))</f>
        <v>0</v>
      </c>
      <c r="CB1131" s="95" t="str">
        <f t="shared" si="52"/>
        <v>1900/1</v>
      </c>
      <c r="CC1131" s="91">
        <f>IFERROR(
(VLOOKUP(MONTH(CA1131),Meses!$B$3:$C$14,2,FALSE)-DAY(CA1131))/VLOOKUP(MONTH(CA1131),Meses!$B$3:$C$14,2,FALSE)*CD1131,
"")</f>
        <v>242</v>
      </c>
      <c r="CD1131" s="92">
        <f t="shared" si="53"/>
        <v>242</v>
      </c>
    </row>
    <row r="1132" spans="1:82" ht="109.8" thickBot="1" x14ac:dyDescent="0.6">
      <c r="A1132" s="25" t="s">
        <v>2485</v>
      </c>
      <c r="B1132" s="25" t="s">
        <v>2709</v>
      </c>
      <c r="C1132" s="25" t="s">
        <v>2710</v>
      </c>
      <c r="D1132" s="25" t="s">
        <v>936</v>
      </c>
      <c r="E1132" s="26">
        <v>45195</v>
      </c>
      <c r="F1132" s="26">
        <v>45195.535613425927</v>
      </c>
      <c r="G1132" s="26">
        <v>45195</v>
      </c>
      <c r="H1132" s="26">
        <v>45203</v>
      </c>
      <c r="I1132" s="22"/>
      <c r="J1132" s="22"/>
      <c r="K1132" s="22">
        <v>0</v>
      </c>
      <c r="L1132" s="50"/>
      <c r="M1132" s="22"/>
      <c r="N1132" s="22"/>
      <c r="O1132" s="19" t="s">
        <v>72</v>
      </c>
      <c r="P1132" s="19" t="s">
        <v>72</v>
      </c>
      <c r="Q1132" s="49" t="s">
        <v>55</v>
      </c>
      <c r="R1132" s="49">
        <v>505</v>
      </c>
      <c r="S1132" s="25" t="s">
        <v>145</v>
      </c>
      <c r="T1132" s="25" t="s">
        <v>145</v>
      </c>
      <c r="U1132" s="19" t="e">
        <v>#NAME?</v>
      </c>
      <c r="V1132" s="22"/>
      <c r="W1132" s="22" t="s">
        <v>4513</v>
      </c>
      <c r="X1132" s="23">
        <v>45195</v>
      </c>
      <c r="Y1132" s="23">
        <v>45202</v>
      </c>
      <c r="Z1132" s="23">
        <v>45195</v>
      </c>
      <c r="AA1132" s="23">
        <v>45195</v>
      </c>
      <c r="AB1132" s="22">
        <v>0</v>
      </c>
      <c r="AC1132" s="22">
        <v>0</v>
      </c>
      <c r="AD1132" s="50">
        <v>0</v>
      </c>
      <c r="AE1132" s="22">
        <v>0</v>
      </c>
      <c r="AF1132" s="19" t="s">
        <v>58</v>
      </c>
      <c r="AG1132" s="19" t="s">
        <v>58</v>
      </c>
      <c r="AH1132" s="50">
        <v>0</v>
      </c>
      <c r="AI1132" s="37">
        <v>-45195</v>
      </c>
      <c r="AJ1132" s="37">
        <v>8</v>
      </c>
      <c r="AK1132" s="37">
        <v>-45203</v>
      </c>
      <c r="AL1132" s="19" t="s">
        <v>15</v>
      </c>
      <c r="AM1132" s="22">
        <v>0</v>
      </c>
      <c r="AN1132" s="22" t="s">
        <v>4513</v>
      </c>
      <c r="AO1132" s="22"/>
      <c r="AP1132" s="19" t="s">
        <v>76</v>
      </c>
      <c r="AQ1132" s="19" t="s">
        <v>76</v>
      </c>
      <c r="AR1132" s="19" t="s">
        <v>60</v>
      </c>
      <c r="AS1132" s="19" t="s">
        <v>55</v>
      </c>
      <c r="AT1132" s="19" t="s">
        <v>937</v>
      </c>
      <c r="AU1132" s="19" t="s">
        <v>62</v>
      </c>
      <c r="AV1132" s="19" t="s">
        <v>679</v>
      </c>
      <c r="AW1132" s="19" t="s">
        <v>3130</v>
      </c>
      <c r="AX1132" s="19" t="s">
        <v>1557</v>
      </c>
      <c r="AY1132" s="19" t="s">
        <v>55</v>
      </c>
      <c r="AZ1132" s="19" t="s">
        <v>3830</v>
      </c>
      <c r="BA1132" s="22">
        <v>0</v>
      </c>
      <c r="BB1132" s="22"/>
      <c r="BC1132" s="22"/>
      <c r="BD1132" s="19" t="s">
        <v>2205</v>
      </c>
      <c r="BE1132" s="19" t="s">
        <v>660</v>
      </c>
      <c r="BF1132" s="19" t="s">
        <v>2204</v>
      </c>
      <c r="BG1132" s="19" t="s">
        <v>55</v>
      </c>
      <c r="BH1132" s="19" t="s">
        <v>4513</v>
      </c>
      <c r="BI1132" s="22" t="s">
        <v>4513</v>
      </c>
      <c r="BJ1132" s="22"/>
      <c r="BK1132" s="22"/>
      <c r="BL1132" s="37" t="s">
        <v>4513</v>
      </c>
      <c r="BM1132" s="32" t="s">
        <v>4513</v>
      </c>
      <c r="BN1132" s="22" t="s">
        <v>4513</v>
      </c>
      <c r="BO1132" s="19" t="s">
        <v>3906</v>
      </c>
      <c r="BP1132" s="54" t="s">
        <v>3919</v>
      </c>
      <c r="BQ1132" s="19" t="s">
        <v>55</v>
      </c>
      <c r="BR1132" s="19" t="s">
        <v>3918</v>
      </c>
      <c r="BS1132" s="22"/>
      <c r="BT1132" s="22"/>
      <c r="BU1132" s="37">
        <v>127</v>
      </c>
      <c r="BV1132" s="19" t="s">
        <v>4694</v>
      </c>
      <c r="BW1132" s="19" t="s">
        <v>3839</v>
      </c>
      <c r="BX1132" s="22"/>
      <c r="BY1132" s="95" t="str">
        <f>IFERROR(
IF(OR(AZ1132="anulado",AZ1132="stand by"),CONCATENATE(AZ1132,": ",AT1132),
IF(OR(YEAR(BA1132)=2022,YEAR(BA1132)=2023),CONCATENATE("Se activó en ",YEAR(BA1132)),
IF(AND(OR(AZ1132="En proceso",AZ1132="facturando"),AND(AV1132="-",BA1132="")),"Por revisar",
IF(BA1132="",IF(AV1132="NUEVAS",CONCATENATE("Estado: ",AZ1132,", ",AV1132),
IF(AX1132=Meses!$A$3,"Por revisar",
IF(AT1132="","Sin registro","En programación Frcst."))),"En programación")))),
"Error")</f>
        <v>En programación</v>
      </c>
      <c r="BZ1132" s="14" t="str">
        <f t="shared" si="51"/>
        <v/>
      </c>
      <c r="CA1132" s="95">
        <f>IF(BY1132="En programación Frcst.",VLOOKUP(AX1132,Meses!$A$1:$H$14,3+HLOOKUP(Cronograma!AV1132,Meses!$D$1:$G$2,2,FALSE),FALSE),
IF(BY1132="En programación",BA1132,""))</f>
        <v>0</v>
      </c>
      <c r="CB1132" s="95" t="str">
        <f t="shared" si="52"/>
        <v>1900/1</v>
      </c>
      <c r="CC1132" s="91">
        <f>IFERROR(
(VLOOKUP(MONTH(CA1132),Meses!$B$3:$C$14,2,FALSE)-DAY(CA1132))/VLOOKUP(MONTH(CA1132),Meses!$B$3:$C$14,2,FALSE)*CD1132,
"")</f>
        <v>505</v>
      </c>
      <c r="CD1132" s="92">
        <f t="shared" si="53"/>
        <v>505</v>
      </c>
    </row>
    <row r="1133" spans="1:82" ht="109.8" thickBot="1" x14ac:dyDescent="0.6">
      <c r="A1133" s="19" t="s">
        <v>2485</v>
      </c>
      <c r="B1133" s="19" t="s">
        <v>2711</v>
      </c>
      <c r="C1133" s="19" t="s">
        <v>2712</v>
      </c>
      <c r="D1133" s="19" t="s">
        <v>936</v>
      </c>
      <c r="E1133" s="21">
        <v>45195</v>
      </c>
      <c r="F1133" s="21">
        <v>45195.535613425927</v>
      </c>
      <c r="G1133" s="21">
        <v>45195</v>
      </c>
      <c r="H1133" s="21">
        <v>45203</v>
      </c>
      <c r="I1133" s="22"/>
      <c r="J1133" s="22"/>
      <c r="K1133" s="22">
        <v>0</v>
      </c>
      <c r="L1133" s="50"/>
      <c r="M1133" s="22"/>
      <c r="N1133" s="22"/>
      <c r="O1133" s="19" t="s">
        <v>72</v>
      </c>
      <c r="P1133" s="19" t="s">
        <v>72</v>
      </c>
      <c r="Q1133" s="49" t="s">
        <v>55</v>
      </c>
      <c r="R1133" s="49">
        <v>453</v>
      </c>
      <c r="S1133" s="25" t="s">
        <v>145</v>
      </c>
      <c r="T1133" s="25" t="s">
        <v>145</v>
      </c>
      <c r="U1133" s="19" t="e">
        <v>#NAME?</v>
      </c>
      <c r="V1133" s="22"/>
      <c r="W1133" s="22" t="s">
        <v>4513</v>
      </c>
      <c r="X1133" s="23">
        <v>45195</v>
      </c>
      <c r="Y1133" s="23">
        <v>45202</v>
      </c>
      <c r="Z1133" s="23">
        <v>45195</v>
      </c>
      <c r="AA1133" s="23">
        <v>45195</v>
      </c>
      <c r="AB1133" s="22">
        <v>0</v>
      </c>
      <c r="AC1133" s="22">
        <v>0</v>
      </c>
      <c r="AD1133" s="50">
        <v>0</v>
      </c>
      <c r="AE1133" s="22">
        <v>0</v>
      </c>
      <c r="AF1133" s="19" t="s">
        <v>58</v>
      </c>
      <c r="AG1133" s="19" t="s">
        <v>58</v>
      </c>
      <c r="AH1133" s="50">
        <v>0</v>
      </c>
      <c r="AI1133" s="37">
        <v>-45195</v>
      </c>
      <c r="AJ1133" s="37">
        <v>8</v>
      </c>
      <c r="AK1133" s="37">
        <v>-45203</v>
      </c>
      <c r="AL1133" s="19" t="s">
        <v>15</v>
      </c>
      <c r="AM1133" s="22">
        <v>0</v>
      </c>
      <c r="AN1133" s="22" t="s">
        <v>4513</v>
      </c>
      <c r="AO1133" s="22"/>
      <c r="AP1133" s="19" t="s">
        <v>76</v>
      </c>
      <c r="AQ1133" s="19" t="s">
        <v>76</v>
      </c>
      <c r="AR1133" s="19" t="s">
        <v>60</v>
      </c>
      <c r="AS1133" s="19" t="s">
        <v>55</v>
      </c>
      <c r="AT1133" s="19" t="s">
        <v>937</v>
      </c>
      <c r="AU1133" s="19" t="s">
        <v>62</v>
      </c>
      <c r="AV1133" s="19" t="s">
        <v>679</v>
      </c>
      <c r="AW1133" s="19" t="s">
        <v>3130</v>
      </c>
      <c r="AX1133" s="19" t="s">
        <v>1557</v>
      </c>
      <c r="AY1133" s="19" t="s">
        <v>55</v>
      </c>
      <c r="AZ1133" s="19" t="s">
        <v>3830</v>
      </c>
      <c r="BA1133" s="22">
        <v>0</v>
      </c>
      <c r="BB1133" s="22"/>
      <c r="BC1133" s="22"/>
      <c r="BD1133" s="19" t="s">
        <v>2205</v>
      </c>
      <c r="BE1133" s="19" t="s">
        <v>660</v>
      </c>
      <c r="BF1133" s="19" t="s">
        <v>2204</v>
      </c>
      <c r="BG1133" s="19" t="s">
        <v>55</v>
      </c>
      <c r="BH1133" s="19" t="s">
        <v>4513</v>
      </c>
      <c r="BI1133" s="22" t="s">
        <v>4513</v>
      </c>
      <c r="BJ1133" s="22"/>
      <c r="BK1133" s="22"/>
      <c r="BL1133" s="37" t="s">
        <v>4513</v>
      </c>
      <c r="BM1133" s="32" t="s">
        <v>4513</v>
      </c>
      <c r="BN1133" s="22" t="s">
        <v>4513</v>
      </c>
      <c r="BO1133" s="19" t="s">
        <v>3906</v>
      </c>
      <c r="BP1133" s="54" t="s">
        <v>3919</v>
      </c>
      <c r="BQ1133" s="19" t="s">
        <v>55</v>
      </c>
      <c r="BR1133" s="19" t="s">
        <v>3918</v>
      </c>
      <c r="BS1133" s="22"/>
      <c r="BT1133" s="22"/>
      <c r="BU1133" s="37">
        <v>127</v>
      </c>
      <c r="BV1133" s="19" t="s">
        <v>4694</v>
      </c>
      <c r="BW1133" s="19" t="s">
        <v>3839</v>
      </c>
      <c r="BX1133" s="22"/>
      <c r="BY1133" s="95" t="str">
        <f>IFERROR(
IF(OR(AZ1133="anulado",AZ1133="stand by"),CONCATENATE(AZ1133,": ",AT1133),
IF(OR(YEAR(BA1133)=2022,YEAR(BA1133)=2023),CONCATENATE("Se activó en ",YEAR(BA1133)),
IF(AND(OR(AZ1133="En proceso",AZ1133="facturando"),AND(AV1133="-",BA1133="")),"Por revisar",
IF(BA1133="",IF(AV1133="NUEVAS",CONCATENATE("Estado: ",AZ1133,", ",AV1133),
IF(AX1133=Meses!$A$3,"Por revisar",
IF(AT1133="","Sin registro","En programación Frcst."))),"En programación")))),
"Error")</f>
        <v>En programación</v>
      </c>
      <c r="BZ1133" s="14" t="str">
        <f t="shared" si="51"/>
        <v/>
      </c>
      <c r="CA1133" s="95">
        <f>IF(BY1133="En programación Frcst.",VLOOKUP(AX1133,Meses!$A$1:$H$14,3+HLOOKUP(Cronograma!AV1133,Meses!$D$1:$G$2,2,FALSE),FALSE),
IF(BY1133="En programación",BA1133,""))</f>
        <v>0</v>
      </c>
      <c r="CB1133" s="95" t="str">
        <f t="shared" si="52"/>
        <v>1900/1</v>
      </c>
      <c r="CC1133" s="91">
        <f>IFERROR(
(VLOOKUP(MONTH(CA1133),Meses!$B$3:$C$14,2,FALSE)-DAY(CA1133))/VLOOKUP(MONTH(CA1133),Meses!$B$3:$C$14,2,FALSE)*CD1133,
"")</f>
        <v>453</v>
      </c>
      <c r="CD1133" s="92">
        <f t="shared" si="53"/>
        <v>453</v>
      </c>
    </row>
    <row r="1134" spans="1:82" ht="109.8" thickBot="1" x14ac:dyDescent="0.6">
      <c r="A1134" s="25" t="s">
        <v>2485</v>
      </c>
      <c r="B1134" s="25" t="s">
        <v>2713</v>
      </c>
      <c r="C1134" s="25" t="s">
        <v>2714</v>
      </c>
      <c r="D1134" s="25" t="s">
        <v>936</v>
      </c>
      <c r="E1134" s="26">
        <v>45195</v>
      </c>
      <c r="F1134" s="26">
        <v>45195.535613425927</v>
      </c>
      <c r="G1134" s="26">
        <v>45195</v>
      </c>
      <c r="H1134" s="26">
        <v>45203</v>
      </c>
      <c r="I1134" s="22"/>
      <c r="J1134" s="22"/>
      <c r="K1134" s="22">
        <v>0</v>
      </c>
      <c r="L1134" s="50"/>
      <c r="M1134" s="22"/>
      <c r="N1134" s="22"/>
      <c r="O1134" s="19" t="s">
        <v>72</v>
      </c>
      <c r="P1134" s="19" t="s">
        <v>72</v>
      </c>
      <c r="Q1134" s="49" t="s">
        <v>55</v>
      </c>
      <c r="R1134" s="49">
        <v>335</v>
      </c>
      <c r="S1134" s="25" t="s">
        <v>145</v>
      </c>
      <c r="T1134" s="25" t="s">
        <v>145</v>
      </c>
      <c r="U1134" s="19" t="e">
        <v>#NAME?</v>
      </c>
      <c r="V1134" s="22"/>
      <c r="W1134" s="22" t="s">
        <v>4513</v>
      </c>
      <c r="X1134" s="23">
        <v>45195</v>
      </c>
      <c r="Y1134" s="23">
        <v>45202</v>
      </c>
      <c r="Z1134" s="23">
        <v>45195</v>
      </c>
      <c r="AA1134" s="23">
        <v>45195</v>
      </c>
      <c r="AB1134" s="22">
        <v>0</v>
      </c>
      <c r="AC1134" s="22">
        <v>0</v>
      </c>
      <c r="AD1134" s="50">
        <v>0</v>
      </c>
      <c r="AE1134" s="22">
        <v>0</v>
      </c>
      <c r="AF1134" s="19" t="s">
        <v>58</v>
      </c>
      <c r="AG1134" s="19" t="s">
        <v>58</v>
      </c>
      <c r="AH1134" s="50">
        <v>0</v>
      </c>
      <c r="AI1134" s="37">
        <v>-45195</v>
      </c>
      <c r="AJ1134" s="37">
        <v>8</v>
      </c>
      <c r="AK1134" s="37">
        <v>-45203</v>
      </c>
      <c r="AL1134" s="19" t="s">
        <v>15</v>
      </c>
      <c r="AM1134" s="22">
        <v>0</v>
      </c>
      <c r="AN1134" s="22" t="s">
        <v>4513</v>
      </c>
      <c r="AO1134" s="22"/>
      <c r="AP1134" s="19" t="s">
        <v>76</v>
      </c>
      <c r="AQ1134" s="19" t="s">
        <v>76</v>
      </c>
      <c r="AR1134" s="19" t="s">
        <v>60</v>
      </c>
      <c r="AS1134" s="19" t="s">
        <v>55</v>
      </c>
      <c r="AT1134" s="19" t="s">
        <v>937</v>
      </c>
      <c r="AU1134" s="19" t="s">
        <v>62</v>
      </c>
      <c r="AV1134" s="19" t="s">
        <v>679</v>
      </c>
      <c r="AW1134" s="19" t="s">
        <v>3130</v>
      </c>
      <c r="AX1134" s="19" t="s">
        <v>1557</v>
      </c>
      <c r="AY1134" s="19" t="s">
        <v>55</v>
      </c>
      <c r="AZ1134" s="19" t="s">
        <v>3830</v>
      </c>
      <c r="BA1134" s="22">
        <v>0</v>
      </c>
      <c r="BB1134" s="22"/>
      <c r="BC1134" s="22"/>
      <c r="BD1134" s="19" t="s">
        <v>2205</v>
      </c>
      <c r="BE1134" s="19" t="s">
        <v>660</v>
      </c>
      <c r="BF1134" s="19" t="s">
        <v>2204</v>
      </c>
      <c r="BG1134" s="19" t="s">
        <v>55</v>
      </c>
      <c r="BH1134" s="19" t="s">
        <v>4513</v>
      </c>
      <c r="BI1134" s="22" t="s">
        <v>4513</v>
      </c>
      <c r="BJ1134" s="22"/>
      <c r="BK1134" s="22"/>
      <c r="BL1134" s="37" t="s">
        <v>4513</v>
      </c>
      <c r="BM1134" s="32" t="s">
        <v>4513</v>
      </c>
      <c r="BN1134" s="22" t="s">
        <v>4513</v>
      </c>
      <c r="BO1134" s="19" t="s">
        <v>3906</v>
      </c>
      <c r="BP1134" s="54" t="s">
        <v>3919</v>
      </c>
      <c r="BQ1134" s="19" t="s">
        <v>55</v>
      </c>
      <c r="BR1134" s="19" t="s">
        <v>3918</v>
      </c>
      <c r="BS1134" s="22"/>
      <c r="BT1134" s="22"/>
      <c r="BU1134" s="37">
        <v>127</v>
      </c>
      <c r="BV1134" s="19" t="s">
        <v>4694</v>
      </c>
      <c r="BW1134" s="19" t="s">
        <v>3839</v>
      </c>
      <c r="BX1134" s="22"/>
      <c r="BY1134" s="95" t="str">
        <f>IFERROR(
IF(OR(AZ1134="anulado",AZ1134="stand by"),CONCATENATE(AZ1134,": ",AT1134),
IF(OR(YEAR(BA1134)=2022,YEAR(BA1134)=2023),CONCATENATE("Se activó en ",YEAR(BA1134)),
IF(AND(OR(AZ1134="En proceso",AZ1134="facturando"),AND(AV1134="-",BA1134="")),"Por revisar",
IF(BA1134="",IF(AV1134="NUEVAS",CONCATENATE("Estado: ",AZ1134,", ",AV1134),
IF(AX1134=Meses!$A$3,"Por revisar",
IF(AT1134="","Sin registro","En programación Frcst."))),"En programación")))),
"Error")</f>
        <v>En programación</v>
      </c>
      <c r="BZ1134" s="14" t="str">
        <f t="shared" si="51"/>
        <v/>
      </c>
      <c r="CA1134" s="95">
        <f>IF(BY1134="En programación Frcst.",VLOOKUP(AX1134,Meses!$A$1:$H$14,3+HLOOKUP(Cronograma!AV1134,Meses!$D$1:$G$2,2,FALSE),FALSE),
IF(BY1134="En programación",BA1134,""))</f>
        <v>0</v>
      </c>
      <c r="CB1134" s="95" t="str">
        <f t="shared" si="52"/>
        <v>1900/1</v>
      </c>
      <c r="CC1134" s="91">
        <f>IFERROR(
(VLOOKUP(MONTH(CA1134),Meses!$B$3:$C$14,2,FALSE)-DAY(CA1134))/VLOOKUP(MONTH(CA1134),Meses!$B$3:$C$14,2,FALSE)*CD1134,
"")</f>
        <v>335</v>
      </c>
      <c r="CD1134" s="92">
        <f t="shared" si="53"/>
        <v>335</v>
      </c>
    </row>
    <row r="1135" spans="1:82" ht="109.8" thickBot="1" x14ac:dyDescent="0.6">
      <c r="A1135" s="19" t="s">
        <v>2485</v>
      </c>
      <c r="B1135" s="19" t="s">
        <v>2715</v>
      </c>
      <c r="C1135" s="19" t="s">
        <v>2716</v>
      </c>
      <c r="D1135" s="19" t="s">
        <v>936</v>
      </c>
      <c r="E1135" s="21">
        <v>45195</v>
      </c>
      <c r="F1135" s="21">
        <v>45195.535613425927</v>
      </c>
      <c r="G1135" s="21">
        <v>45195</v>
      </c>
      <c r="H1135" s="21">
        <v>45203</v>
      </c>
      <c r="I1135" s="22"/>
      <c r="J1135" s="22"/>
      <c r="K1135" s="22">
        <v>0</v>
      </c>
      <c r="L1135" s="50"/>
      <c r="M1135" s="22"/>
      <c r="N1135" s="22"/>
      <c r="O1135" s="19" t="s">
        <v>72</v>
      </c>
      <c r="P1135" s="19" t="s">
        <v>72</v>
      </c>
      <c r="Q1135" s="49" t="s">
        <v>55</v>
      </c>
      <c r="R1135" s="49">
        <v>306</v>
      </c>
      <c r="S1135" s="25" t="s">
        <v>145</v>
      </c>
      <c r="T1135" s="25" t="s">
        <v>145</v>
      </c>
      <c r="U1135" s="19" t="e">
        <v>#NAME?</v>
      </c>
      <c r="V1135" s="22"/>
      <c r="W1135" s="22" t="s">
        <v>4513</v>
      </c>
      <c r="X1135" s="23">
        <v>45195</v>
      </c>
      <c r="Y1135" s="23">
        <v>45202</v>
      </c>
      <c r="Z1135" s="23">
        <v>45195</v>
      </c>
      <c r="AA1135" s="23">
        <v>45195</v>
      </c>
      <c r="AB1135" s="22">
        <v>0</v>
      </c>
      <c r="AC1135" s="22">
        <v>0</v>
      </c>
      <c r="AD1135" s="50">
        <v>0</v>
      </c>
      <c r="AE1135" s="22">
        <v>0</v>
      </c>
      <c r="AF1135" s="19" t="s">
        <v>58</v>
      </c>
      <c r="AG1135" s="19" t="s">
        <v>58</v>
      </c>
      <c r="AH1135" s="50">
        <v>0</v>
      </c>
      <c r="AI1135" s="37">
        <v>-45195</v>
      </c>
      <c r="AJ1135" s="37">
        <v>8</v>
      </c>
      <c r="AK1135" s="37">
        <v>-45203</v>
      </c>
      <c r="AL1135" s="19" t="s">
        <v>15</v>
      </c>
      <c r="AM1135" s="22">
        <v>0</v>
      </c>
      <c r="AN1135" s="22" t="s">
        <v>4513</v>
      </c>
      <c r="AO1135" s="22"/>
      <c r="AP1135" s="19" t="s">
        <v>76</v>
      </c>
      <c r="AQ1135" s="19" t="s">
        <v>76</v>
      </c>
      <c r="AR1135" s="19" t="s">
        <v>60</v>
      </c>
      <c r="AS1135" s="19" t="s">
        <v>55</v>
      </c>
      <c r="AT1135" s="19" t="s">
        <v>937</v>
      </c>
      <c r="AU1135" s="19" t="s">
        <v>62</v>
      </c>
      <c r="AV1135" s="19" t="s">
        <v>679</v>
      </c>
      <c r="AW1135" s="19" t="s">
        <v>3130</v>
      </c>
      <c r="AX1135" s="19" t="s">
        <v>1557</v>
      </c>
      <c r="AY1135" s="19" t="s">
        <v>55</v>
      </c>
      <c r="AZ1135" s="19" t="s">
        <v>3830</v>
      </c>
      <c r="BA1135" s="22">
        <v>0</v>
      </c>
      <c r="BB1135" s="22"/>
      <c r="BC1135" s="22"/>
      <c r="BD1135" s="19" t="s">
        <v>2205</v>
      </c>
      <c r="BE1135" s="19" t="s">
        <v>660</v>
      </c>
      <c r="BF1135" s="19" t="s">
        <v>2204</v>
      </c>
      <c r="BG1135" s="19" t="s">
        <v>55</v>
      </c>
      <c r="BH1135" s="19" t="s">
        <v>4513</v>
      </c>
      <c r="BI1135" s="22" t="s">
        <v>4513</v>
      </c>
      <c r="BJ1135" s="22"/>
      <c r="BK1135" s="22"/>
      <c r="BL1135" s="37" t="s">
        <v>4513</v>
      </c>
      <c r="BM1135" s="32" t="s">
        <v>4513</v>
      </c>
      <c r="BN1135" s="22" t="s">
        <v>4513</v>
      </c>
      <c r="BO1135" s="19" t="s">
        <v>3906</v>
      </c>
      <c r="BP1135" s="54" t="s">
        <v>3919</v>
      </c>
      <c r="BQ1135" s="19" t="s">
        <v>55</v>
      </c>
      <c r="BR1135" s="19" t="s">
        <v>3918</v>
      </c>
      <c r="BS1135" s="22"/>
      <c r="BT1135" s="22"/>
      <c r="BU1135" s="37">
        <v>127</v>
      </c>
      <c r="BV1135" s="19" t="s">
        <v>4694</v>
      </c>
      <c r="BW1135" s="19" t="s">
        <v>3839</v>
      </c>
      <c r="BX1135" s="22"/>
      <c r="BY1135" s="95" t="str">
        <f>IFERROR(
IF(OR(AZ1135="anulado",AZ1135="stand by"),CONCATENATE(AZ1135,": ",AT1135),
IF(OR(YEAR(BA1135)=2022,YEAR(BA1135)=2023),CONCATENATE("Se activó en ",YEAR(BA1135)),
IF(AND(OR(AZ1135="En proceso",AZ1135="facturando"),AND(AV1135="-",BA1135="")),"Por revisar",
IF(BA1135="",IF(AV1135="NUEVAS",CONCATENATE("Estado: ",AZ1135,", ",AV1135),
IF(AX1135=Meses!$A$3,"Por revisar",
IF(AT1135="","Sin registro","En programación Frcst."))),"En programación")))),
"Error")</f>
        <v>En programación</v>
      </c>
      <c r="BZ1135" s="14" t="str">
        <f t="shared" si="51"/>
        <v/>
      </c>
      <c r="CA1135" s="95">
        <f>IF(BY1135="En programación Frcst.",VLOOKUP(AX1135,Meses!$A$1:$H$14,3+HLOOKUP(Cronograma!AV1135,Meses!$D$1:$G$2,2,FALSE),FALSE),
IF(BY1135="En programación",BA1135,""))</f>
        <v>0</v>
      </c>
      <c r="CB1135" s="95" t="str">
        <f t="shared" si="52"/>
        <v>1900/1</v>
      </c>
      <c r="CC1135" s="91">
        <f>IFERROR(
(VLOOKUP(MONTH(CA1135),Meses!$B$3:$C$14,2,FALSE)-DAY(CA1135))/VLOOKUP(MONTH(CA1135),Meses!$B$3:$C$14,2,FALSE)*CD1135,
"")</f>
        <v>306</v>
      </c>
      <c r="CD1135" s="92">
        <f t="shared" si="53"/>
        <v>306</v>
      </c>
    </row>
    <row r="1136" spans="1:82" ht="109.8" thickBot="1" x14ac:dyDescent="0.6">
      <c r="A1136" s="25" t="s">
        <v>2485</v>
      </c>
      <c r="B1136" s="25" t="s">
        <v>2717</v>
      </c>
      <c r="C1136" s="25" t="s">
        <v>2718</v>
      </c>
      <c r="D1136" s="25" t="s">
        <v>936</v>
      </c>
      <c r="E1136" s="26">
        <v>45195</v>
      </c>
      <c r="F1136" s="26">
        <v>45195.535613425927</v>
      </c>
      <c r="G1136" s="26">
        <v>45195</v>
      </c>
      <c r="H1136" s="26">
        <v>45203</v>
      </c>
      <c r="I1136" s="22"/>
      <c r="J1136" s="22"/>
      <c r="K1136" s="22">
        <v>0</v>
      </c>
      <c r="L1136" s="50"/>
      <c r="M1136" s="22"/>
      <c r="N1136" s="22"/>
      <c r="O1136" s="19" t="s">
        <v>72</v>
      </c>
      <c r="P1136" s="19" t="s">
        <v>72</v>
      </c>
      <c r="Q1136" s="49" t="s">
        <v>55</v>
      </c>
      <c r="R1136" s="49">
        <v>440</v>
      </c>
      <c r="S1136" s="25" t="s">
        <v>145</v>
      </c>
      <c r="T1136" s="25" t="s">
        <v>145</v>
      </c>
      <c r="U1136" s="19" t="e">
        <v>#NAME?</v>
      </c>
      <c r="V1136" s="22"/>
      <c r="W1136" s="22" t="s">
        <v>4513</v>
      </c>
      <c r="X1136" s="23">
        <v>45195</v>
      </c>
      <c r="Y1136" s="23">
        <v>45202</v>
      </c>
      <c r="Z1136" s="23">
        <v>45195</v>
      </c>
      <c r="AA1136" s="23">
        <v>45195</v>
      </c>
      <c r="AB1136" s="22">
        <v>0</v>
      </c>
      <c r="AC1136" s="22">
        <v>0</v>
      </c>
      <c r="AD1136" s="50">
        <v>0</v>
      </c>
      <c r="AE1136" s="22">
        <v>0</v>
      </c>
      <c r="AF1136" s="19" t="s">
        <v>58</v>
      </c>
      <c r="AG1136" s="19" t="s">
        <v>58</v>
      </c>
      <c r="AH1136" s="50">
        <v>0</v>
      </c>
      <c r="AI1136" s="37">
        <v>-45195</v>
      </c>
      <c r="AJ1136" s="37">
        <v>8</v>
      </c>
      <c r="AK1136" s="37">
        <v>-45203</v>
      </c>
      <c r="AL1136" s="19" t="s">
        <v>15</v>
      </c>
      <c r="AM1136" s="22">
        <v>0</v>
      </c>
      <c r="AN1136" s="22" t="s">
        <v>4513</v>
      </c>
      <c r="AO1136" s="22"/>
      <c r="AP1136" s="19" t="s">
        <v>76</v>
      </c>
      <c r="AQ1136" s="19" t="s">
        <v>76</v>
      </c>
      <c r="AR1136" s="19" t="s">
        <v>60</v>
      </c>
      <c r="AS1136" s="19" t="s">
        <v>55</v>
      </c>
      <c r="AT1136" s="19" t="s">
        <v>937</v>
      </c>
      <c r="AU1136" s="19" t="s">
        <v>62</v>
      </c>
      <c r="AV1136" s="19" t="s">
        <v>679</v>
      </c>
      <c r="AW1136" s="19" t="s">
        <v>3130</v>
      </c>
      <c r="AX1136" s="19" t="s">
        <v>1557</v>
      </c>
      <c r="AY1136" s="19" t="s">
        <v>55</v>
      </c>
      <c r="AZ1136" s="19" t="s">
        <v>3830</v>
      </c>
      <c r="BA1136" s="22">
        <v>0</v>
      </c>
      <c r="BB1136" s="22"/>
      <c r="BC1136" s="22"/>
      <c r="BD1136" s="19" t="s">
        <v>2205</v>
      </c>
      <c r="BE1136" s="19" t="s">
        <v>660</v>
      </c>
      <c r="BF1136" s="19" t="s">
        <v>2204</v>
      </c>
      <c r="BG1136" s="19" t="s">
        <v>55</v>
      </c>
      <c r="BH1136" s="19" t="s">
        <v>4513</v>
      </c>
      <c r="BI1136" s="22" t="s">
        <v>4513</v>
      </c>
      <c r="BJ1136" s="22"/>
      <c r="BK1136" s="22"/>
      <c r="BL1136" s="37" t="s">
        <v>4513</v>
      </c>
      <c r="BM1136" s="32" t="s">
        <v>4513</v>
      </c>
      <c r="BN1136" s="22" t="s">
        <v>4513</v>
      </c>
      <c r="BO1136" s="19" t="s">
        <v>3906</v>
      </c>
      <c r="BP1136" s="54" t="s">
        <v>3919</v>
      </c>
      <c r="BQ1136" s="19" t="s">
        <v>55</v>
      </c>
      <c r="BR1136" s="19" t="s">
        <v>3918</v>
      </c>
      <c r="BS1136" s="22"/>
      <c r="BT1136" s="22"/>
      <c r="BU1136" s="37">
        <v>127</v>
      </c>
      <c r="BV1136" s="19" t="s">
        <v>4694</v>
      </c>
      <c r="BW1136" s="19" t="s">
        <v>3839</v>
      </c>
      <c r="BX1136" s="22"/>
      <c r="BY1136" s="95" t="str">
        <f>IFERROR(
IF(OR(AZ1136="anulado",AZ1136="stand by"),CONCATENATE(AZ1136,": ",AT1136),
IF(OR(YEAR(BA1136)=2022,YEAR(BA1136)=2023),CONCATENATE("Se activó en ",YEAR(BA1136)),
IF(AND(OR(AZ1136="En proceso",AZ1136="facturando"),AND(AV1136="-",BA1136="")),"Por revisar",
IF(BA1136="",IF(AV1136="NUEVAS",CONCATENATE("Estado: ",AZ1136,", ",AV1136),
IF(AX1136=Meses!$A$3,"Por revisar",
IF(AT1136="","Sin registro","En programación Frcst."))),"En programación")))),
"Error")</f>
        <v>En programación</v>
      </c>
      <c r="BZ1136" s="14" t="str">
        <f t="shared" si="51"/>
        <v/>
      </c>
      <c r="CA1136" s="95">
        <f>IF(BY1136="En programación Frcst.",VLOOKUP(AX1136,Meses!$A$1:$H$14,3+HLOOKUP(Cronograma!AV1136,Meses!$D$1:$G$2,2,FALSE),FALSE),
IF(BY1136="En programación",BA1136,""))</f>
        <v>0</v>
      </c>
      <c r="CB1136" s="95" t="str">
        <f t="shared" si="52"/>
        <v>1900/1</v>
      </c>
      <c r="CC1136" s="91">
        <f>IFERROR(
(VLOOKUP(MONTH(CA1136),Meses!$B$3:$C$14,2,FALSE)-DAY(CA1136))/VLOOKUP(MONTH(CA1136),Meses!$B$3:$C$14,2,FALSE)*CD1136,
"")</f>
        <v>440</v>
      </c>
      <c r="CD1136" s="92">
        <f t="shared" si="53"/>
        <v>440</v>
      </c>
    </row>
    <row r="1137" spans="1:82" ht="109.8" thickBot="1" x14ac:dyDescent="0.6">
      <c r="A1137" s="19" t="s">
        <v>2485</v>
      </c>
      <c r="B1137" s="19" t="s">
        <v>2719</v>
      </c>
      <c r="C1137" s="19" t="s">
        <v>2720</v>
      </c>
      <c r="D1137" s="19" t="s">
        <v>936</v>
      </c>
      <c r="E1137" s="21">
        <v>45195</v>
      </c>
      <c r="F1137" s="21">
        <v>45195.535613425927</v>
      </c>
      <c r="G1137" s="21">
        <v>45195</v>
      </c>
      <c r="H1137" s="21">
        <v>45203</v>
      </c>
      <c r="I1137" s="22"/>
      <c r="J1137" s="22"/>
      <c r="K1137" s="22">
        <v>0</v>
      </c>
      <c r="L1137" s="50"/>
      <c r="M1137" s="22"/>
      <c r="N1137" s="22"/>
      <c r="O1137" s="19" t="s">
        <v>72</v>
      </c>
      <c r="P1137" s="19" t="s">
        <v>72</v>
      </c>
      <c r="Q1137" s="49" t="s">
        <v>55</v>
      </c>
      <c r="R1137" s="49">
        <v>262</v>
      </c>
      <c r="S1137" s="25" t="s">
        <v>145</v>
      </c>
      <c r="T1137" s="25" t="s">
        <v>145</v>
      </c>
      <c r="U1137" s="19" t="e">
        <v>#NAME?</v>
      </c>
      <c r="V1137" s="22"/>
      <c r="W1137" s="22" t="s">
        <v>4513</v>
      </c>
      <c r="X1137" s="23">
        <v>45195</v>
      </c>
      <c r="Y1137" s="23">
        <v>45202</v>
      </c>
      <c r="Z1137" s="23">
        <v>45195</v>
      </c>
      <c r="AA1137" s="23">
        <v>45195</v>
      </c>
      <c r="AB1137" s="22">
        <v>0</v>
      </c>
      <c r="AC1137" s="22">
        <v>0</v>
      </c>
      <c r="AD1137" s="50">
        <v>0</v>
      </c>
      <c r="AE1137" s="22">
        <v>0</v>
      </c>
      <c r="AF1137" s="19" t="s">
        <v>58</v>
      </c>
      <c r="AG1137" s="19" t="s">
        <v>58</v>
      </c>
      <c r="AH1137" s="50">
        <v>0</v>
      </c>
      <c r="AI1137" s="37">
        <v>-45195</v>
      </c>
      <c r="AJ1137" s="37">
        <v>8</v>
      </c>
      <c r="AK1137" s="37">
        <v>-45203</v>
      </c>
      <c r="AL1137" s="19" t="s">
        <v>15</v>
      </c>
      <c r="AM1137" s="22">
        <v>0</v>
      </c>
      <c r="AN1137" s="22" t="s">
        <v>4513</v>
      </c>
      <c r="AO1137" s="22"/>
      <c r="AP1137" s="19" t="s">
        <v>76</v>
      </c>
      <c r="AQ1137" s="19" t="s">
        <v>76</v>
      </c>
      <c r="AR1137" s="19" t="s">
        <v>60</v>
      </c>
      <c r="AS1137" s="19" t="s">
        <v>55</v>
      </c>
      <c r="AT1137" s="19" t="s">
        <v>937</v>
      </c>
      <c r="AU1137" s="19" t="s">
        <v>62</v>
      </c>
      <c r="AV1137" s="19" t="s">
        <v>679</v>
      </c>
      <c r="AW1137" s="19" t="s">
        <v>3130</v>
      </c>
      <c r="AX1137" s="19" t="s">
        <v>1557</v>
      </c>
      <c r="AY1137" s="19" t="s">
        <v>55</v>
      </c>
      <c r="AZ1137" s="19" t="s">
        <v>3830</v>
      </c>
      <c r="BA1137" s="22">
        <v>0</v>
      </c>
      <c r="BB1137" s="22"/>
      <c r="BC1137" s="22"/>
      <c r="BD1137" s="19" t="s">
        <v>2205</v>
      </c>
      <c r="BE1137" s="19" t="s">
        <v>660</v>
      </c>
      <c r="BF1137" s="19" t="s">
        <v>2204</v>
      </c>
      <c r="BG1137" s="19" t="s">
        <v>55</v>
      </c>
      <c r="BH1137" s="19" t="s">
        <v>4513</v>
      </c>
      <c r="BI1137" s="22" t="s">
        <v>4513</v>
      </c>
      <c r="BJ1137" s="22"/>
      <c r="BK1137" s="22"/>
      <c r="BL1137" s="37" t="s">
        <v>4513</v>
      </c>
      <c r="BM1137" s="32" t="s">
        <v>4513</v>
      </c>
      <c r="BN1137" s="22" t="s">
        <v>4513</v>
      </c>
      <c r="BO1137" s="19" t="s">
        <v>3906</v>
      </c>
      <c r="BP1137" s="54" t="s">
        <v>3919</v>
      </c>
      <c r="BQ1137" s="19" t="s">
        <v>55</v>
      </c>
      <c r="BR1137" s="19" t="s">
        <v>3918</v>
      </c>
      <c r="BS1137" s="22"/>
      <c r="BT1137" s="22"/>
      <c r="BU1137" s="37">
        <v>127</v>
      </c>
      <c r="BV1137" s="19" t="s">
        <v>4694</v>
      </c>
      <c r="BW1137" s="19" t="s">
        <v>3839</v>
      </c>
      <c r="BX1137" s="22"/>
      <c r="BY1137" s="95" t="str">
        <f>IFERROR(
IF(OR(AZ1137="anulado",AZ1137="stand by"),CONCATENATE(AZ1137,": ",AT1137),
IF(OR(YEAR(BA1137)=2022,YEAR(BA1137)=2023),CONCATENATE("Se activó en ",YEAR(BA1137)),
IF(AND(OR(AZ1137="En proceso",AZ1137="facturando"),AND(AV1137="-",BA1137="")),"Por revisar",
IF(BA1137="",IF(AV1137="NUEVAS",CONCATENATE("Estado: ",AZ1137,", ",AV1137),
IF(AX1137=Meses!$A$3,"Por revisar",
IF(AT1137="","Sin registro","En programación Frcst."))),"En programación")))),
"Error")</f>
        <v>En programación</v>
      </c>
      <c r="BZ1137" s="14" t="str">
        <f t="shared" si="51"/>
        <v/>
      </c>
      <c r="CA1137" s="95">
        <f>IF(BY1137="En programación Frcst.",VLOOKUP(AX1137,Meses!$A$1:$H$14,3+HLOOKUP(Cronograma!AV1137,Meses!$D$1:$G$2,2,FALSE),FALSE),
IF(BY1137="En programación",BA1137,""))</f>
        <v>0</v>
      </c>
      <c r="CB1137" s="95" t="str">
        <f t="shared" si="52"/>
        <v>1900/1</v>
      </c>
      <c r="CC1137" s="91">
        <f>IFERROR(
(VLOOKUP(MONTH(CA1137),Meses!$B$3:$C$14,2,FALSE)-DAY(CA1137))/VLOOKUP(MONTH(CA1137),Meses!$B$3:$C$14,2,FALSE)*CD1137,
"")</f>
        <v>262</v>
      </c>
      <c r="CD1137" s="92">
        <f t="shared" si="53"/>
        <v>262</v>
      </c>
    </row>
    <row r="1138" spans="1:82" ht="125.4" thickBot="1" x14ac:dyDescent="0.6">
      <c r="A1138" s="25" t="s">
        <v>2485</v>
      </c>
      <c r="B1138" s="25" t="s">
        <v>2721</v>
      </c>
      <c r="C1138" s="25" t="s">
        <v>2678</v>
      </c>
      <c r="D1138" s="25" t="s">
        <v>936</v>
      </c>
      <c r="E1138" s="26">
        <v>45195</v>
      </c>
      <c r="F1138" s="26">
        <v>45195.535613425927</v>
      </c>
      <c r="G1138" s="26">
        <v>45195</v>
      </c>
      <c r="H1138" s="26">
        <v>45203</v>
      </c>
      <c r="I1138" s="22"/>
      <c r="J1138" s="22"/>
      <c r="K1138" s="22">
        <v>0</v>
      </c>
      <c r="L1138" s="50"/>
      <c r="M1138" s="22"/>
      <c r="N1138" s="22"/>
      <c r="O1138" s="19" t="s">
        <v>72</v>
      </c>
      <c r="P1138" s="19" t="s">
        <v>72</v>
      </c>
      <c r="Q1138" s="49" t="s">
        <v>55</v>
      </c>
      <c r="R1138" s="49">
        <v>0</v>
      </c>
      <c r="S1138" s="25" t="s">
        <v>145</v>
      </c>
      <c r="T1138" s="25" t="s">
        <v>145</v>
      </c>
      <c r="U1138" s="19" t="e">
        <v>#NAME?</v>
      </c>
      <c r="V1138" s="22"/>
      <c r="W1138" s="22" t="s">
        <v>4513</v>
      </c>
      <c r="X1138" s="23">
        <v>45195</v>
      </c>
      <c r="Y1138" s="23">
        <v>45202</v>
      </c>
      <c r="Z1138" s="23">
        <v>45195</v>
      </c>
      <c r="AA1138" s="23">
        <v>45195</v>
      </c>
      <c r="AB1138" s="22">
        <v>0</v>
      </c>
      <c r="AC1138" s="22">
        <v>0</v>
      </c>
      <c r="AD1138" s="50">
        <v>0</v>
      </c>
      <c r="AE1138" s="22">
        <v>0</v>
      </c>
      <c r="AF1138" s="19" t="s">
        <v>58</v>
      </c>
      <c r="AG1138" s="19" t="s">
        <v>58</v>
      </c>
      <c r="AH1138" s="50">
        <v>0</v>
      </c>
      <c r="AI1138" s="37">
        <v>-45195</v>
      </c>
      <c r="AJ1138" s="37">
        <v>8</v>
      </c>
      <c r="AK1138" s="37">
        <v>-45203</v>
      </c>
      <c r="AL1138" s="19" t="s">
        <v>15</v>
      </c>
      <c r="AM1138" s="22">
        <v>0</v>
      </c>
      <c r="AN1138" s="22" t="s">
        <v>4513</v>
      </c>
      <c r="AO1138" s="22"/>
      <c r="AP1138" s="19" t="s">
        <v>76</v>
      </c>
      <c r="AQ1138" s="19" t="s">
        <v>76</v>
      </c>
      <c r="AR1138" s="19" t="s">
        <v>60</v>
      </c>
      <c r="AS1138" s="19" t="s">
        <v>55</v>
      </c>
      <c r="AT1138" s="19" t="s">
        <v>937</v>
      </c>
      <c r="AU1138" s="19" t="s">
        <v>62</v>
      </c>
      <c r="AV1138" s="19" t="s">
        <v>679</v>
      </c>
      <c r="AW1138" s="19" t="s">
        <v>3130</v>
      </c>
      <c r="AX1138" s="19" t="s">
        <v>1557</v>
      </c>
      <c r="AY1138" s="19" t="s">
        <v>55</v>
      </c>
      <c r="AZ1138" s="19" t="s">
        <v>3830</v>
      </c>
      <c r="BA1138" s="22">
        <v>0</v>
      </c>
      <c r="BB1138" s="22"/>
      <c r="BC1138" s="22"/>
      <c r="BD1138" s="19" t="s">
        <v>2205</v>
      </c>
      <c r="BE1138" s="19" t="s">
        <v>660</v>
      </c>
      <c r="BF1138" s="19" t="s">
        <v>2204</v>
      </c>
      <c r="BG1138" s="19" t="s">
        <v>55</v>
      </c>
      <c r="BH1138" s="19" t="s">
        <v>4513</v>
      </c>
      <c r="BI1138" s="22" t="s">
        <v>4513</v>
      </c>
      <c r="BJ1138" s="22"/>
      <c r="BK1138" s="22"/>
      <c r="BL1138" s="37" t="s">
        <v>4513</v>
      </c>
      <c r="BM1138" s="32" t="s">
        <v>4513</v>
      </c>
      <c r="BN1138" s="57" t="s">
        <v>4513</v>
      </c>
      <c r="BO1138" s="19" t="s">
        <v>3906</v>
      </c>
      <c r="BP1138" s="54" t="s">
        <v>3919</v>
      </c>
      <c r="BQ1138" s="19" t="s">
        <v>55</v>
      </c>
      <c r="BR1138" s="19" t="s">
        <v>3918</v>
      </c>
      <c r="BS1138" s="22"/>
      <c r="BT1138" s="22"/>
      <c r="BU1138" s="37">
        <v>127</v>
      </c>
      <c r="BV1138" s="19" t="s">
        <v>4694</v>
      </c>
      <c r="BW1138" s="19" t="s">
        <v>3839</v>
      </c>
      <c r="BX1138" s="22"/>
      <c r="BY1138" s="95" t="str">
        <f>IFERROR(
IF(OR(AZ1138="anulado",AZ1138="stand by"),CONCATENATE(AZ1138,": ",AT1138),
IF(OR(YEAR(BA1138)=2022,YEAR(BA1138)=2023),CONCATENATE("Se activó en ",YEAR(BA1138)),
IF(AND(OR(AZ1138="En proceso",AZ1138="facturando"),AND(AV1138="-",BA1138="")),"Por revisar",
IF(BA1138="",IF(AV1138="NUEVAS",CONCATENATE("Estado: ",AZ1138,", ",AV1138),
IF(AX1138=Meses!$A$3,"Por revisar",
IF(AT1138="","Sin registro","En programación Frcst."))),"En programación")))),
"Error")</f>
        <v>En programación</v>
      </c>
      <c r="BZ1138" s="14" t="str">
        <f t="shared" si="51"/>
        <v/>
      </c>
      <c r="CA1138" s="95">
        <f>IF(BY1138="En programación Frcst.",VLOOKUP(AX1138,Meses!$A$1:$H$14,3+HLOOKUP(Cronograma!AV1138,Meses!$D$1:$G$2,2,FALSE),FALSE),
IF(BY1138="En programación",BA1138,""))</f>
        <v>0</v>
      </c>
      <c r="CB1138" s="95" t="str">
        <f t="shared" si="52"/>
        <v>1900/1</v>
      </c>
      <c r="CC1138" s="91">
        <f>IFERROR(
(VLOOKUP(MONTH(CA1138),Meses!$B$3:$C$14,2,FALSE)-DAY(CA1138))/VLOOKUP(MONTH(CA1138),Meses!$B$3:$C$14,2,FALSE)*CD1138,
"")</f>
        <v>0</v>
      </c>
      <c r="CD1138" s="92">
        <f t="shared" si="53"/>
        <v>0</v>
      </c>
    </row>
    <row r="1139" spans="1:82" ht="141" thickBot="1" x14ac:dyDescent="0.6">
      <c r="A1139" s="19" t="s">
        <v>2485</v>
      </c>
      <c r="B1139" s="19" t="s">
        <v>2722</v>
      </c>
      <c r="C1139" s="19" t="s">
        <v>2693</v>
      </c>
      <c r="D1139" s="19" t="s">
        <v>936</v>
      </c>
      <c r="E1139" s="21">
        <v>45195</v>
      </c>
      <c r="F1139" s="21">
        <v>45195.535613425927</v>
      </c>
      <c r="G1139" s="21">
        <v>45195</v>
      </c>
      <c r="H1139" s="21">
        <v>45203</v>
      </c>
      <c r="I1139" s="22"/>
      <c r="J1139" s="22"/>
      <c r="K1139" s="22">
        <v>0</v>
      </c>
      <c r="L1139" s="50"/>
      <c r="M1139" s="22"/>
      <c r="N1139" s="22"/>
      <c r="O1139" s="19" t="s">
        <v>72</v>
      </c>
      <c r="P1139" s="19" t="s">
        <v>72</v>
      </c>
      <c r="Q1139" s="49" t="s">
        <v>55</v>
      </c>
      <c r="R1139" s="49">
        <v>0</v>
      </c>
      <c r="S1139" s="25" t="s">
        <v>145</v>
      </c>
      <c r="T1139" s="25" t="s">
        <v>145</v>
      </c>
      <c r="U1139" s="19" t="e">
        <v>#NAME?</v>
      </c>
      <c r="V1139" s="22"/>
      <c r="W1139" s="22" t="s">
        <v>4513</v>
      </c>
      <c r="X1139" s="23">
        <v>45195</v>
      </c>
      <c r="Y1139" s="23">
        <v>45202</v>
      </c>
      <c r="Z1139" s="23">
        <v>45195</v>
      </c>
      <c r="AA1139" s="23">
        <v>45195</v>
      </c>
      <c r="AB1139" s="22">
        <v>0</v>
      </c>
      <c r="AC1139" s="22">
        <v>0</v>
      </c>
      <c r="AD1139" s="50">
        <v>0</v>
      </c>
      <c r="AE1139" s="22">
        <v>0</v>
      </c>
      <c r="AF1139" s="19" t="s">
        <v>58</v>
      </c>
      <c r="AG1139" s="19" t="s">
        <v>58</v>
      </c>
      <c r="AH1139" s="50">
        <v>0</v>
      </c>
      <c r="AI1139" s="37">
        <v>-45195</v>
      </c>
      <c r="AJ1139" s="37">
        <v>8</v>
      </c>
      <c r="AK1139" s="37">
        <v>-45203</v>
      </c>
      <c r="AL1139" s="19" t="s">
        <v>15</v>
      </c>
      <c r="AM1139" s="22">
        <v>0</v>
      </c>
      <c r="AN1139" s="22" t="s">
        <v>4513</v>
      </c>
      <c r="AO1139" s="22"/>
      <c r="AP1139" s="19" t="s">
        <v>76</v>
      </c>
      <c r="AQ1139" s="19" t="s">
        <v>76</v>
      </c>
      <c r="AR1139" s="19" t="s">
        <v>60</v>
      </c>
      <c r="AS1139" s="19" t="s">
        <v>55</v>
      </c>
      <c r="AT1139" s="19" t="s">
        <v>937</v>
      </c>
      <c r="AU1139" s="19" t="s">
        <v>62</v>
      </c>
      <c r="AV1139" s="19" t="s">
        <v>679</v>
      </c>
      <c r="AW1139" s="19" t="s">
        <v>3130</v>
      </c>
      <c r="AX1139" s="19" t="s">
        <v>1557</v>
      </c>
      <c r="AY1139" s="19" t="s">
        <v>55</v>
      </c>
      <c r="AZ1139" s="19" t="s">
        <v>3830</v>
      </c>
      <c r="BA1139" s="22">
        <v>0</v>
      </c>
      <c r="BB1139" s="22"/>
      <c r="BC1139" s="22"/>
      <c r="BD1139" s="19" t="s">
        <v>2205</v>
      </c>
      <c r="BE1139" s="19" t="s">
        <v>660</v>
      </c>
      <c r="BF1139" s="19" t="s">
        <v>2204</v>
      </c>
      <c r="BG1139" s="19" t="s">
        <v>55</v>
      </c>
      <c r="BH1139" s="19" t="s">
        <v>4513</v>
      </c>
      <c r="BI1139" s="22" t="s">
        <v>4513</v>
      </c>
      <c r="BJ1139" s="22"/>
      <c r="BK1139" s="22"/>
      <c r="BL1139" s="37" t="s">
        <v>4513</v>
      </c>
      <c r="BM1139" s="32" t="s">
        <v>4513</v>
      </c>
      <c r="BN1139" s="22" t="s">
        <v>4513</v>
      </c>
      <c r="BO1139" s="19" t="s">
        <v>3906</v>
      </c>
      <c r="BP1139" s="54" t="s">
        <v>3919</v>
      </c>
      <c r="BQ1139" s="19" t="s">
        <v>55</v>
      </c>
      <c r="BR1139" s="19" t="s">
        <v>3918</v>
      </c>
      <c r="BS1139" s="22"/>
      <c r="BT1139" s="22"/>
      <c r="BU1139" s="37">
        <v>127</v>
      </c>
      <c r="BV1139" s="19" t="s">
        <v>4694</v>
      </c>
      <c r="BW1139" s="19" t="s">
        <v>3839</v>
      </c>
      <c r="BX1139" s="22"/>
      <c r="BY1139" s="95" t="str">
        <f>IFERROR(
IF(OR(AZ1139="anulado",AZ1139="stand by"),CONCATENATE(AZ1139,": ",AT1139),
IF(OR(YEAR(BA1139)=2022,YEAR(BA1139)=2023),CONCATENATE("Se activó en ",YEAR(BA1139)),
IF(AND(OR(AZ1139="En proceso",AZ1139="facturando"),AND(AV1139="-",BA1139="")),"Por revisar",
IF(BA1139="",IF(AV1139="NUEVAS",CONCATENATE("Estado: ",AZ1139,", ",AV1139),
IF(AX1139=Meses!$A$3,"Por revisar",
IF(AT1139="","Sin registro","En programación Frcst."))),"En programación")))),
"Error")</f>
        <v>En programación</v>
      </c>
      <c r="BZ1139" s="14" t="str">
        <f t="shared" si="51"/>
        <v/>
      </c>
      <c r="CA1139" s="95">
        <f>IF(BY1139="En programación Frcst.",VLOOKUP(AX1139,Meses!$A$1:$H$14,3+HLOOKUP(Cronograma!AV1139,Meses!$D$1:$G$2,2,FALSE),FALSE),
IF(BY1139="En programación",BA1139,""))</f>
        <v>0</v>
      </c>
      <c r="CB1139" s="95" t="str">
        <f t="shared" si="52"/>
        <v>1900/1</v>
      </c>
      <c r="CC1139" s="91">
        <f>IFERROR(
(VLOOKUP(MONTH(CA1139),Meses!$B$3:$C$14,2,FALSE)-DAY(CA1139))/VLOOKUP(MONTH(CA1139),Meses!$B$3:$C$14,2,FALSE)*CD1139,
"")</f>
        <v>0</v>
      </c>
      <c r="CD1139" s="92">
        <f t="shared" si="53"/>
        <v>0</v>
      </c>
    </row>
    <row r="1140" spans="1:82" ht="141" thickBot="1" x14ac:dyDescent="0.6">
      <c r="A1140" s="25" t="s">
        <v>2485</v>
      </c>
      <c r="B1140" s="25" t="s">
        <v>2723</v>
      </c>
      <c r="C1140" s="25" t="s">
        <v>2724</v>
      </c>
      <c r="D1140" s="25" t="s">
        <v>936</v>
      </c>
      <c r="E1140" s="26">
        <v>45195</v>
      </c>
      <c r="F1140" s="26">
        <v>45195.535613425927</v>
      </c>
      <c r="G1140" s="26">
        <v>45195</v>
      </c>
      <c r="H1140" s="26">
        <v>45203</v>
      </c>
      <c r="I1140" s="22"/>
      <c r="J1140" s="22"/>
      <c r="K1140" s="22">
        <v>0</v>
      </c>
      <c r="L1140" s="50"/>
      <c r="M1140" s="22"/>
      <c r="N1140" s="22"/>
      <c r="O1140" s="19" t="s">
        <v>72</v>
      </c>
      <c r="P1140" s="19" t="s">
        <v>72</v>
      </c>
      <c r="Q1140" s="49" t="s">
        <v>55</v>
      </c>
      <c r="R1140" s="49">
        <v>4682</v>
      </c>
      <c r="S1140" s="25" t="s">
        <v>145</v>
      </c>
      <c r="T1140" s="25" t="s">
        <v>145</v>
      </c>
      <c r="U1140" s="19" t="e">
        <v>#NAME?</v>
      </c>
      <c r="V1140" s="22"/>
      <c r="W1140" s="22" t="s">
        <v>4513</v>
      </c>
      <c r="X1140" s="23">
        <v>45195</v>
      </c>
      <c r="Y1140" s="23">
        <v>45202</v>
      </c>
      <c r="Z1140" s="23">
        <v>45195</v>
      </c>
      <c r="AA1140" s="23">
        <v>45195</v>
      </c>
      <c r="AB1140" s="22">
        <v>0</v>
      </c>
      <c r="AC1140" s="22">
        <v>0</v>
      </c>
      <c r="AD1140" s="50">
        <v>0</v>
      </c>
      <c r="AE1140" s="22">
        <v>0</v>
      </c>
      <c r="AF1140" s="19" t="s">
        <v>58</v>
      </c>
      <c r="AG1140" s="19" t="s">
        <v>58</v>
      </c>
      <c r="AH1140" s="50">
        <v>0</v>
      </c>
      <c r="AI1140" s="37">
        <v>-45195</v>
      </c>
      <c r="AJ1140" s="37">
        <v>8</v>
      </c>
      <c r="AK1140" s="37">
        <v>-45203</v>
      </c>
      <c r="AL1140" s="19" t="s">
        <v>15</v>
      </c>
      <c r="AM1140" s="22">
        <v>0</v>
      </c>
      <c r="AN1140" s="22" t="s">
        <v>4513</v>
      </c>
      <c r="AO1140" s="22"/>
      <c r="AP1140" s="19" t="s">
        <v>76</v>
      </c>
      <c r="AQ1140" s="19" t="s">
        <v>76</v>
      </c>
      <c r="AR1140" s="19" t="s">
        <v>60</v>
      </c>
      <c r="AS1140" s="19" t="s">
        <v>55</v>
      </c>
      <c r="AT1140" s="19" t="s">
        <v>937</v>
      </c>
      <c r="AU1140" s="19" t="s">
        <v>62</v>
      </c>
      <c r="AV1140" s="19" t="s">
        <v>679</v>
      </c>
      <c r="AW1140" s="19" t="s">
        <v>3130</v>
      </c>
      <c r="AX1140" s="19" t="s">
        <v>1557</v>
      </c>
      <c r="AY1140" s="19" t="s">
        <v>55</v>
      </c>
      <c r="AZ1140" s="19" t="s">
        <v>3830</v>
      </c>
      <c r="BA1140" s="22">
        <v>0</v>
      </c>
      <c r="BB1140" s="22"/>
      <c r="BC1140" s="22"/>
      <c r="BD1140" s="19" t="s">
        <v>2205</v>
      </c>
      <c r="BE1140" s="19" t="s">
        <v>660</v>
      </c>
      <c r="BF1140" s="19" t="s">
        <v>2204</v>
      </c>
      <c r="BG1140" s="19" t="s">
        <v>55</v>
      </c>
      <c r="BH1140" s="19" t="s">
        <v>4513</v>
      </c>
      <c r="BI1140" s="22" t="s">
        <v>4513</v>
      </c>
      <c r="BJ1140" s="22"/>
      <c r="BK1140" s="22"/>
      <c r="BL1140" s="37" t="s">
        <v>4513</v>
      </c>
      <c r="BM1140" s="32" t="s">
        <v>4513</v>
      </c>
      <c r="BN1140" s="22" t="s">
        <v>4513</v>
      </c>
      <c r="BO1140" s="19" t="s">
        <v>3906</v>
      </c>
      <c r="BP1140" s="54" t="s">
        <v>3919</v>
      </c>
      <c r="BQ1140" s="19" t="s">
        <v>55</v>
      </c>
      <c r="BR1140" s="19" t="s">
        <v>3918</v>
      </c>
      <c r="BS1140" s="22"/>
      <c r="BT1140" s="22"/>
      <c r="BU1140" s="37">
        <v>127</v>
      </c>
      <c r="BV1140" s="19" t="s">
        <v>4694</v>
      </c>
      <c r="BW1140" s="19" t="s">
        <v>3839</v>
      </c>
      <c r="BX1140" s="22"/>
      <c r="BY1140" s="95" t="str">
        <f>IFERROR(
IF(OR(AZ1140="anulado",AZ1140="stand by"),CONCATENATE(AZ1140,": ",AT1140),
IF(OR(YEAR(BA1140)=2022,YEAR(BA1140)=2023),CONCATENATE("Se activó en ",YEAR(BA1140)),
IF(AND(OR(AZ1140="En proceso",AZ1140="facturando"),AND(AV1140="-",BA1140="")),"Por revisar",
IF(BA1140="",IF(AV1140="NUEVAS",CONCATENATE("Estado: ",AZ1140,", ",AV1140),
IF(AX1140=Meses!$A$3,"Por revisar",
IF(AT1140="","Sin registro","En programación Frcst."))),"En programación")))),
"Error")</f>
        <v>En programación</v>
      </c>
      <c r="BZ1140" s="14" t="str">
        <f t="shared" si="51"/>
        <v/>
      </c>
      <c r="CA1140" s="95">
        <f>IF(BY1140="En programación Frcst.",VLOOKUP(AX1140,Meses!$A$1:$H$14,3+HLOOKUP(Cronograma!AV1140,Meses!$D$1:$G$2,2,FALSE),FALSE),
IF(BY1140="En programación",BA1140,""))</f>
        <v>0</v>
      </c>
      <c r="CB1140" s="95" t="str">
        <f t="shared" si="52"/>
        <v>1900/1</v>
      </c>
      <c r="CC1140" s="91">
        <f>IFERROR(
(VLOOKUP(MONTH(CA1140),Meses!$B$3:$C$14,2,FALSE)-DAY(CA1140))/VLOOKUP(MONTH(CA1140),Meses!$B$3:$C$14,2,FALSE)*CD1140,
"")</f>
        <v>4682</v>
      </c>
      <c r="CD1140" s="92">
        <f t="shared" si="53"/>
        <v>4682</v>
      </c>
    </row>
    <row r="1141" spans="1:82" ht="141" thickBot="1" x14ac:dyDescent="0.6">
      <c r="A1141" s="19" t="s">
        <v>2485</v>
      </c>
      <c r="B1141" s="19" t="s">
        <v>2725</v>
      </c>
      <c r="C1141" s="19" t="s">
        <v>2724</v>
      </c>
      <c r="D1141" s="19" t="s">
        <v>936</v>
      </c>
      <c r="E1141" s="21">
        <v>45195</v>
      </c>
      <c r="F1141" s="21">
        <v>45195.535613425927</v>
      </c>
      <c r="G1141" s="21">
        <v>45195</v>
      </c>
      <c r="H1141" s="21">
        <v>45203</v>
      </c>
      <c r="I1141" s="22"/>
      <c r="J1141" s="22"/>
      <c r="K1141" s="22">
        <v>0</v>
      </c>
      <c r="L1141" s="50"/>
      <c r="M1141" s="22"/>
      <c r="N1141" s="22"/>
      <c r="O1141" s="19" t="s">
        <v>72</v>
      </c>
      <c r="P1141" s="19" t="s">
        <v>72</v>
      </c>
      <c r="Q1141" s="49" t="s">
        <v>55</v>
      </c>
      <c r="R1141" s="49">
        <v>0</v>
      </c>
      <c r="S1141" s="25" t="s">
        <v>145</v>
      </c>
      <c r="T1141" s="25" t="s">
        <v>145</v>
      </c>
      <c r="U1141" s="19" t="e">
        <v>#NAME?</v>
      </c>
      <c r="V1141" s="22"/>
      <c r="W1141" s="22" t="s">
        <v>4513</v>
      </c>
      <c r="X1141" s="23">
        <v>45195</v>
      </c>
      <c r="Y1141" s="23">
        <v>45202</v>
      </c>
      <c r="Z1141" s="23">
        <v>45195</v>
      </c>
      <c r="AA1141" s="23">
        <v>45195</v>
      </c>
      <c r="AB1141" s="22">
        <v>0</v>
      </c>
      <c r="AC1141" s="22">
        <v>0</v>
      </c>
      <c r="AD1141" s="50">
        <v>0</v>
      </c>
      <c r="AE1141" s="22">
        <v>0</v>
      </c>
      <c r="AF1141" s="19" t="s">
        <v>58</v>
      </c>
      <c r="AG1141" s="19" t="s">
        <v>58</v>
      </c>
      <c r="AH1141" s="50">
        <v>0</v>
      </c>
      <c r="AI1141" s="37">
        <v>-45195</v>
      </c>
      <c r="AJ1141" s="37">
        <v>8</v>
      </c>
      <c r="AK1141" s="37">
        <v>-45203</v>
      </c>
      <c r="AL1141" s="19" t="s">
        <v>15</v>
      </c>
      <c r="AM1141" s="22">
        <v>0</v>
      </c>
      <c r="AN1141" s="22" t="s">
        <v>4513</v>
      </c>
      <c r="AO1141" s="22"/>
      <c r="AP1141" s="19" t="s">
        <v>76</v>
      </c>
      <c r="AQ1141" s="19" t="s">
        <v>76</v>
      </c>
      <c r="AR1141" s="19" t="s">
        <v>60</v>
      </c>
      <c r="AS1141" s="19" t="s">
        <v>55</v>
      </c>
      <c r="AT1141" s="19" t="s">
        <v>937</v>
      </c>
      <c r="AU1141" s="19" t="s">
        <v>62</v>
      </c>
      <c r="AV1141" s="19" t="s">
        <v>679</v>
      </c>
      <c r="AW1141" s="19" t="s">
        <v>3130</v>
      </c>
      <c r="AX1141" s="19" t="s">
        <v>1557</v>
      </c>
      <c r="AY1141" s="19" t="s">
        <v>55</v>
      </c>
      <c r="AZ1141" s="19" t="s">
        <v>3830</v>
      </c>
      <c r="BA1141" s="22">
        <v>0</v>
      </c>
      <c r="BB1141" s="22"/>
      <c r="BC1141" s="22"/>
      <c r="BD1141" s="19" t="s">
        <v>2205</v>
      </c>
      <c r="BE1141" s="19" t="s">
        <v>660</v>
      </c>
      <c r="BF1141" s="19" t="s">
        <v>2204</v>
      </c>
      <c r="BG1141" s="19" t="s">
        <v>55</v>
      </c>
      <c r="BH1141" s="19" t="s">
        <v>4513</v>
      </c>
      <c r="BI1141" s="22" t="s">
        <v>4513</v>
      </c>
      <c r="BJ1141" s="22"/>
      <c r="BK1141" s="22"/>
      <c r="BL1141" s="37" t="s">
        <v>4513</v>
      </c>
      <c r="BM1141" s="32" t="s">
        <v>4513</v>
      </c>
      <c r="BN1141" s="57" t="s">
        <v>4513</v>
      </c>
      <c r="BO1141" s="19" t="s">
        <v>3906</v>
      </c>
      <c r="BP1141" s="54" t="s">
        <v>3919</v>
      </c>
      <c r="BQ1141" s="19" t="s">
        <v>55</v>
      </c>
      <c r="BR1141" s="19" t="s">
        <v>3918</v>
      </c>
      <c r="BS1141" s="22"/>
      <c r="BT1141" s="22"/>
      <c r="BU1141" s="37">
        <v>127</v>
      </c>
      <c r="BV1141" s="19" t="s">
        <v>4694</v>
      </c>
      <c r="BW1141" s="19" t="s">
        <v>3839</v>
      </c>
      <c r="BX1141" s="22"/>
      <c r="BY1141" s="95" t="str">
        <f>IFERROR(
IF(OR(AZ1141="anulado",AZ1141="stand by"),CONCATENATE(AZ1141,": ",AT1141),
IF(OR(YEAR(BA1141)=2022,YEAR(BA1141)=2023),CONCATENATE("Se activó en ",YEAR(BA1141)),
IF(AND(OR(AZ1141="En proceso",AZ1141="facturando"),AND(AV1141="-",BA1141="")),"Por revisar",
IF(BA1141="",IF(AV1141="NUEVAS",CONCATENATE("Estado: ",AZ1141,", ",AV1141),
IF(AX1141=Meses!$A$3,"Por revisar",
IF(AT1141="","Sin registro","En programación Frcst."))),"En programación")))),
"Error")</f>
        <v>En programación</v>
      </c>
      <c r="BZ1141" s="14" t="str">
        <f t="shared" si="51"/>
        <v/>
      </c>
      <c r="CA1141" s="95">
        <f>IF(BY1141="En programación Frcst.",VLOOKUP(AX1141,Meses!$A$1:$H$14,3+HLOOKUP(Cronograma!AV1141,Meses!$D$1:$G$2,2,FALSE),FALSE),
IF(BY1141="En programación",BA1141,""))</f>
        <v>0</v>
      </c>
      <c r="CB1141" s="95" t="str">
        <f t="shared" si="52"/>
        <v>1900/1</v>
      </c>
      <c r="CC1141" s="91">
        <f>IFERROR(
(VLOOKUP(MONTH(CA1141),Meses!$B$3:$C$14,2,FALSE)-DAY(CA1141))/VLOOKUP(MONTH(CA1141),Meses!$B$3:$C$14,2,FALSE)*CD1141,
"")</f>
        <v>0</v>
      </c>
      <c r="CD1141" s="92">
        <f t="shared" si="53"/>
        <v>0</v>
      </c>
    </row>
    <row r="1142" spans="1:82" ht="141" thickBot="1" x14ac:dyDescent="0.6">
      <c r="A1142" s="25" t="s">
        <v>2485</v>
      </c>
      <c r="B1142" s="25" t="s">
        <v>2726</v>
      </c>
      <c r="C1142" s="25" t="s">
        <v>2724</v>
      </c>
      <c r="D1142" s="25" t="s">
        <v>936</v>
      </c>
      <c r="E1142" s="26">
        <v>45195</v>
      </c>
      <c r="F1142" s="26">
        <v>45195.535613425927</v>
      </c>
      <c r="G1142" s="26">
        <v>45195</v>
      </c>
      <c r="H1142" s="26">
        <v>45203</v>
      </c>
      <c r="I1142" s="22"/>
      <c r="J1142" s="22"/>
      <c r="K1142" s="22">
        <v>0</v>
      </c>
      <c r="L1142" s="50"/>
      <c r="M1142" s="22"/>
      <c r="N1142" s="22"/>
      <c r="O1142" s="19" t="s">
        <v>72</v>
      </c>
      <c r="P1142" s="19" t="s">
        <v>72</v>
      </c>
      <c r="Q1142" s="49" t="s">
        <v>55</v>
      </c>
      <c r="R1142" s="49">
        <v>1680</v>
      </c>
      <c r="S1142" s="25" t="s">
        <v>145</v>
      </c>
      <c r="T1142" s="25" t="s">
        <v>145</v>
      </c>
      <c r="U1142" s="19" t="e">
        <v>#NAME?</v>
      </c>
      <c r="V1142" s="22"/>
      <c r="W1142" s="22" t="s">
        <v>4513</v>
      </c>
      <c r="X1142" s="23">
        <v>45195</v>
      </c>
      <c r="Y1142" s="23">
        <v>45202</v>
      </c>
      <c r="Z1142" s="23">
        <v>45195</v>
      </c>
      <c r="AA1142" s="23">
        <v>45195</v>
      </c>
      <c r="AB1142" s="22">
        <v>0</v>
      </c>
      <c r="AC1142" s="22">
        <v>0</v>
      </c>
      <c r="AD1142" s="50">
        <v>0</v>
      </c>
      <c r="AE1142" s="22">
        <v>0</v>
      </c>
      <c r="AF1142" s="19" t="s">
        <v>58</v>
      </c>
      <c r="AG1142" s="19" t="s">
        <v>58</v>
      </c>
      <c r="AH1142" s="50">
        <v>0</v>
      </c>
      <c r="AI1142" s="37">
        <v>-45195</v>
      </c>
      <c r="AJ1142" s="37">
        <v>8</v>
      </c>
      <c r="AK1142" s="37">
        <v>-45203</v>
      </c>
      <c r="AL1142" s="19" t="s">
        <v>15</v>
      </c>
      <c r="AM1142" s="22">
        <v>0</v>
      </c>
      <c r="AN1142" s="22" t="s">
        <v>4513</v>
      </c>
      <c r="AO1142" s="22"/>
      <c r="AP1142" s="19" t="s">
        <v>76</v>
      </c>
      <c r="AQ1142" s="19" t="s">
        <v>76</v>
      </c>
      <c r="AR1142" s="19" t="s">
        <v>60</v>
      </c>
      <c r="AS1142" s="19" t="s">
        <v>55</v>
      </c>
      <c r="AT1142" s="19" t="s">
        <v>937</v>
      </c>
      <c r="AU1142" s="19" t="s">
        <v>62</v>
      </c>
      <c r="AV1142" s="19" t="s">
        <v>679</v>
      </c>
      <c r="AW1142" s="19" t="s">
        <v>3130</v>
      </c>
      <c r="AX1142" s="19" t="s">
        <v>1557</v>
      </c>
      <c r="AY1142" s="19" t="s">
        <v>55</v>
      </c>
      <c r="AZ1142" s="19" t="s">
        <v>3830</v>
      </c>
      <c r="BA1142" s="22">
        <v>0</v>
      </c>
      <c r="BB1142" s="22"/>
      <c r="BC1142" s="22"/>
      <c r="BD1142" s="19" t="s">
        <v>2205</v>
      </c>
      <c r="BE1142" s="19" t="s">
        <v>660</v>
      </c>
      <c r="BF1142" s="19" t="s">
        <v>2204</v>
      </c>
      <c r="BG1142" s="19" t="s">
        <v>55</v>
      </c>
      <c r="BH1142" s="19" t="s">
        <v>4513</v>
      </c>
      <c r="BI1142" s="22" t="s">
        <v>4513</v>
      </c>
      <c r="BJ1142" s="22"/>
      <c r="BK1142" s="22"/>
      <c r="BL1142" s="37" t="s">
        <v>4513</v>
      </c>
      <c r="BM1142" s="32" t="s">
        <v>4513</v>
      </c>
      <c r="BN1142" s="22" t="s">
        <v>4513</v>
      </c>
      <c r="BO1142" s="19" t="s">
        <v>3906</v>
      </c>
      <c r="BP1142" s="54" t="s">
        <v>3919</v>
      </c>
      <c r="BQ1142" s="19" t="s">
        <v>55</v>
      </c>
      <c r="BR1142" s="19" t="s">
        <v>3918</v>
      </c>
      <c r="BS1142" s="22"/>
      <c r="BT1142" s="22"/>
      <c r="BU1142" s="37">
        <v>127</v>
      </c>
      <c r="BV1142" s="19" t="s">
        <v>4694</v>
      </c>
      <c r="BW1142" s="19" t="s">
        <v>3839</v>
      </c>
      <c r="BX1142" s="22"/>
      <c r="BY1142" s="95" t="str">
        <f>IFERROR(
IF(OR(AZ1142="anulado",AZ1142="stand by"),CONCATENATE(AZ1142,": ",AT1142),
IF(OR(YEAR(BA1142)=2022,YEAR(BA1142)=2023),CONCATENATE("Se activó en ",YEAR(BA1142)),
IF(AND(OR(AZ1142="En proceso",AZ1142="facturando"),AND(AV1142="-",BA1142="")),"Por revisar",
IF(BA1142="",IF(AV1142="NUEVAS",CONCATENATE("Estado: ",AZ1142,", ",AV1142),
IF(AX1142=Meses!$A$3,"Por revisar",
IF(AT1142="","Sin registro","En programación Frcst."))),"En programación")))),
"Error")</f>
        <v>En programación</v>
      </c>
      <c r="BZ1142" s="14" t="str">
        <f t="shared" si="51"/>
        <v/>
      </c>
      <c r="CA1142" s="95">
        <f>IF(BY1142="En programación Frcst.",VLOOKUP(AX1142,Meses!$A$1:$H$14,3+HLOOKUP(Cronograma!AV1142,Meses!$D$1:$G$2,2,FALSE),FALSE),
IF(BY1142="En programación",BA1142,""))</f>
        <v>0</v>
      </c>
      <c r="CB1142" s="95" t="str">
        <f t="shared" si="52"/>
        <v>1900/1</v>
      </c>
      <c r="CC1142" s="91">
        <f>IFERROR(
(VLOOKUP(MONTH(CA1142),Meses!$B$3:$C$14,2,FALSE)-DAY(CA1142))/VLOOKUP(MONTH(CA1142),Meses!$B$3:$C$14,2,FALSE)*CD1142,
"")</f>
        <v>1680</v>
      </c>
      <c r="CD1142" s="92">
        <f t="shared" si="53"/>
        <v>1680</v>
      </c>
    </row>
    <row r="1143" spans="1:82" ht="125.4" thickBot="1" x14ac:dyDescent="0.6">
      <c r="A1143" s="19" t="s">
        <v>2485</v>
      </c>
      <c r="B1143" s="19" t="s">
        <v>2727</v>
      </c>
      <c r="C1143" s="19" t="s">
        <v>2690</v>
      </c>
      <c r="D1143" s="19" t="s">
        <v>936</v>
      </c>
      <c r="E1143" s="21">
        <v>45195</v>
      </c>
      <c r="F1143" s="21">
        <v>45195.535613425927</v>
      </c>
      <c r="G1143" s="21">
        <v>45195</v>
      </c>
      <c r="H1143" s="21">
        <v>45203</v>
      </c>
      <c r="I1143" s="22"/>
      <c r="J1143" s="22"/>
      <c r="K1143" s="22">
        <v>0</v>
      </c>
      <c r="L1143" s="50"/>
      <c r="M1143" s="22"/>
      <c r="N1143" s="22"/>
      <c r="O1143" s="19" t="s">
        <v>72</v>
      </c>
      <c r="P1143" s="19" t="s">
        <v>72</v>
      </c>
      <c r="Q1143" s="49" t="s">
        <v>55</v>
      </c>
      <c r="R1143" s="49">
        <v>65</v>
      </c>
      <c r="S1143" s="25" t="s">
        <v>145</v>
      </c>
      <c r="T1143" s="25" t="s">
        <v>145</v>
      </c>
      <c r="U1143" s="19" t="e">
        <v>#NAME?</v>
      </c>
      <c r="V1143" s="22"/>
      <c r="W1143" s="22" t="s">
        <v>4513</v>
      </c>
      <c r="X1143" s="23">
        <v>45195</v>
      </c>
      <c r="Y1143" s="23">
        <v>45202</v>
      </c>
      <c r="Z1143" s="23">
        <v>45195</v>
      </c>
      <c r="AA1143" s="23">
        <v>45195</v>
      </c>
      <c r="AB1143" s="22">
        <v>0</v>
      </c>
      <c r="AC1143" s="22">
        <v>0</v>
      </c>
      <c r="AD1143" s="50">
        <v>0</v>
      </c>
      <c r="AE1143" s="22">
        <v>0</v>
      </c>
      <c r="AF1143" s="19" t="s">
        <v>58</v>
      </c>
      <c r="AG1143" s="19" t="s">
        <v>58</v>
      </c>
      <c r="AH1143" s="50">
        <v>0</v>
      </c>
      <c r="AI1143" s="37">
        <v>-45195</v>
      </c>
      <c r="AJ1143" s="37">
        <v>8</v>
      </c>
      <c r="AK1143" s="37">
        <v>-45203</v>
      </c>
      <c r="AL1143" s="19" t="s">
        <v>15</v>
      </c>
      <c r="AM1143" s="22">
        <v>0</v>
      </c>
      <c r="AN1143" s="22" t="s">
        <v>4513</v>
      </c>
      <c r="AO1143" s="22"/>
      <c r="AP1143" s="19" t="s">
        <v>76</v>
      </c>
      <c r="AQ1143" s="19" t="s">
        <v>76</v>
      </c>
      <c r="AR1143" s="19" t="s">
        <v>60</v>
      </c>
      <c r="AS1143" s="19" t="s">
        <v>55</v>
      </c>
      <c r="AT1143" s="19" t="s">
        <v>937</v>
      </c>
      <c r="AU1143" s="19" t="s">
        <v>62</v>
      </c>
      <c r="AV1143" s="19" t="s">
        <v>679</v>
      </c>
      <c r="AW1143" s="19" t="s">
        <v>3130</v>
      </c>
      <c r="AX1143" s="19" t="s">
        <v>1557</v>
      </c>
      <c r="AY1143" s="19" t="s">
        <v>55</v>
      </c>
      <c r="AZ1143" s="19" t="s">
        <v>3830</v>
      </c>
      <c r="BA1143" s="22">
        <v>0</v>
      </c>
      <c r="BB1143" s="22"/>
      <c r="BC1143" s="22"/>
      <c r="BD1143" s="19" t="s">
        <v>2205</v>
      </c>
      <c r="BE1143" s="19" t="s">
        <v>660</v>
      </c>
      <c r="BF1143" s="19" t="s">
        <v>2204</v>
      </c>
      <c r="BG1143" s="19" t="s">
        <v>55</v>
      </c>
      <c r="BH1143" s="19" t="s">
        <v>4513</v>
      </c>
      <c r="BI1143" s="22" t="s">
        <v>4513</v>
      </c>
      <c r="BJ1143" s="22"/>
      <c r="BK1143" s="22"/>
      <c r="BL1143" s="37" t="s">
        <v>4513</v>
      </c>
      <c r="BM1143" s="32" t="s">
        <v>4513</v>
      </c>
      <c r="BN1143" s="22" t="s">
        <v>4513</v>
      </c>
      <c r="BO1143" s="19" t="s">
        <v>3906</v>
      </c>
      <c r="BP1143" s="54" t="s">
        <v>3919</v>
      </c>
      <c r="BQ1143" s="19" t="s">
        <v>55</v>
      </c>
      <c r="BR1143" s="19" t="s">
        <v>3918</v>
      </c>
      <c r="BS1143" s="22"/>
      <c r="BT1143" s="22"/>
      <c r="BU1143" s="37">
        <v>127</v>
      </c>
      <c r="BV1143" s="19" t="s">
        <v>4694</v>
      </c>
      <c r="BW1143" s="19" t="s">
        <v>3839</v>
      </c>
      <c r="BX1143" s="22"/>
      <c r="BY1143" s="95" t="str">
        <f>IFERROR(
IF(OR(AZ1143="anulado",AZ1143="stand by"),CONCATENATE(AZ1143,": ",AT1143),
IF(OR(YEAR(BA1143)=2022,YEAR(BA1143)=2023),CONCATENATE("Se activó en ",YEAR(BA1143)),
IF(AND(OR(AZ1143="En proceso",AZ1143="facturando"),AND(AV1143="-",BA1143="")),"Por revisar",
IF(BA1143="",IF(AV1143="NUEVAS",CONCATENATE("Estado: ",AZ1143,", ",AV1143),
IF(AX1143=Meses!$A$3,"Por revisar",
IF(AT1143="","Sin registro","En programación Frcst."))),"En programación")))),
"Error")</f>
        <v>En programación</v>
      </c>
      <c r="BZ1143" s="14" t="str">
        <f t="shared" si="51"/>
        <v/>
      </c>
      <c r="CA1143" s="95">
        <f>IF(BY1143="En programación Frcst.",VLOOKUP(AX1143,Meses!$A$1:$H$14,3+HLOOKUP(Cronograma!AV1143,Meses!$D$1:$G$2,2,FALSE),FALSE),
IF(BY1143="En programación",BA1143,""))</f>
        <v>0</v>
      </c>
      <c r="CB1143" s="95" t="str">
        <f t="shared" si="52"/>
        <v>1900/1</v>
      </c>
      <c r="CC1143" s="91">
        <f>IFERROR(
(VLOOKUP(MONTH(CA1143),Meses!$B$3:$C$14,2,FALSE)-DAY(CA1143))/VLOOKUP(MONTH(CA1143),Meses!$B$3:$C$14,2,FALSE)*CD1143,
"")</f>
        <v>65</v>
      </c>
      <c r="CD1143" s="92">
        <f t="shared" si="53"/>
        <v>65</v>
      </c>
    </row>
    <row r="1144" spans="1:82" ht="141" thickBot="1" x14ac:dyDescent="0.6">
      <c r="A1144" s="25" t="s">
        <v>2485</v>
      </c>
      <c r="B1144" s="25" t="s">
        <v>2728</v>
      </c>
      <c r="C1144" s="25" t="s">
        <v>2668</v>
      </c>
      <c r="D1144" s="25" t="s">
        <v>936</v>
      </c>
      <c r="E1144" s="26">
        <v>45195</v>
      </c>
      <c r="F1144" s="26">
        <v>45195.535613425927</v>
      </c>
      <c r="G1144" s="26">
        <v>45195</v>
      </c>
      <c r="H1144" s="26">
        <v>45203</v>
      </c>
      <c r="I1144" s="22"/>
      <c r="J1144" s="22"/>
      <c r="K1144" s="22">
        <v>0</v>
      </c>
      <c r="L1144" s="50"/>
      <c r="M1144" s="22"/>
      <c r="N1144" s="22"/>
      <c r="O1144" s="19" t="s">
        <v>72</v>
      </c>
      <c r="P1144" s="19" t="s">
        <v>72</v>
      </c>
      <c r="Q1144" s="49" t="s">
        <v>55</v>
      </c>
      <c r="R1144" s="49">
        <v>0</v>
      </c>
      <c r="S1144" s="25" t="s">
        <v>145</v>
      </c>
      <c r="T1144" s="25" t="s">
        <v>145</v>
      </c>
      <c r="U1144" s="19" t="e">
        <v>#NAME?</v>
      </c>
      <c r="V1144" s="22"/>
      <c r="W1144" s="22" t="s">
        <v>4513</v>
      </c>
      <c r="X1144" s="23">
        <v>45195</v>
      </c>
      <c r="Y1144" s="23">
        <v>45202</v>
      </c>
      <c r="Z1144" s="23">
        <v>45195</v>
      </c>
      <c r="AA1144" s="23">
        <v>45195</v>
      </c>
      <c r="AB1144" s="22">
        <v>0</v>
      </c>
      <c r="AC1144" s="22">
        <v>0</v>
      </c>
      <c r="AD1144" s="50">
        <v>0</v>
      </c>
      <c r="AE1144" s="22">
        <v>0</v>
      </c>
      <c r="AF1144" s="19" t="s">
        <v>58</v>
      </c>
      <c r="AG1144" s="19" t="s">
        <v>58</v>
      </c>
      <c r="AH1144" s="50">
        <v>0</v>
      </c>
      <c r="AI1144" s="37">
        <v>-45195</v>
      </c>
      <c r="AJ1144" s="37">
        <v>8</v>
      </c>
      <c r="AK1144" s="37">
        <v>-45203</v>
      </c>
      <c r="AL1144" s="19" t="s">
        <v>15</v>
      </c>
      <c r="AM1144" s="22">
        <v>0</v>
      </c>
      <c r="AN1144" s="22" t="s">
        <v>4513</v>
      </c>
      <c r="AO1144" s="22"/>
      <c r="AP1144" s="19" t="s">
        <v>76</v>
      </c>
      <c r="AQ1144" s="19" t="s">
        <v>76</v>
      </c>
      <c r="AR1144" s="19" t="s">
        <v>60</v>
      </c>
      <c r="AS1144" s="19" t="s">
        <v>55</v>
      </c>
      <c r="AT1144" s="19" t="s">
        <v>937</v>
      </c>
      <c r="AU1144" s="19" t="s">
        <v>62</v>
      </c>
      <c r="AV1144" s="19" t="s">
        <v>679</v>
      </c>
      <c r="AW1144" s="19" t="s">
        <v>3130</v>
      </c>
      <c r="AX1144" s="19" t="s">
        <v>1557</v>
      </c>
      <c r="AY1144" s="19" t="s">
        <v>55</v>
      </c>
      <c r="AZ1144" s="19" t="s">
        <v>3830</v>
      </c>
      <c r="BA1144" s="22">
        <v>0</v>
      </c>
      <c r="BB1144" s="22"/>
      <c r="BC1144" s="22"/>
      <c r="BD1144" s="19" t="s">
        <v>2205</v>
      </c>
      <c r="BE1144" s="19" t="s">
        <v>660</v>
      </c>
      <c r="BF1144" s="19" t="s">
        <v>2204</v>
      </c>
      <c r="BG1144" s="19" t="s">
        <v>55</v>
      </c>
      <c r="BH1144" s="19" t="s">
        <v>4513</v>
      </c>
      <c r="BI1144" s="22" t="s">
        <v>4513</v>
      </c>
      <c r="BJ1144" s="22"/>
      <c r="BK1144" s="22"/>
      <c r="BL1144" s="37" t="s">
        <v>4513</v>
      </c>
      <c r="BM1144" s="32" t="s">
        <v>4513</v>
      </c>
      <c r="BN1144" s="57" t="s">
        <v>4513</v>
      </c>
      <c r="BO1144" s="19" t="s">
        <v>3906</v>
      </c>
      <c r="BP1144" s="54" t="s">
        <v>3919</v>
      </c>
      <c r="BQ1144" s="19" t="s">
        <v>55</v>
      </c>
      <c r="BR1144" s="19" t="s">
        <v>3918</v>
      </c>
      <c r="BS1144" s="22"/>
      <c r="BT1144" s="22"/>
      <c r="BU1144" s="37">
        <v>127</v>
      </c>
      <c r="BV1144" s="19" t="s">
        <v>4694</v>
      </c>
      <c r="BW1144" s="19" t="s">
        <v>3839</v>
      </c>
      <c r="BX1144" s="22"/>
      <c r="BY1144" s="95" t="str">
        <f>IFERROR(
IF(OR(AZ1144="anulado",AZ1144="stand by"),CONCATENATE(AZ1144,": ",AT1144),
IF(OR(YEAR(BA1144)=2022,YEAR(BA1144)=2023),CONCATENATE("Se activó en ",YEAR(BA1144)),
IF(AND(OR(AZ1144="En proceso",AZ1144="facturando"),AND(AV1144="-",BA1144="")),"Por revisar",
IF(BA1144="",IF(AV1144="NUEVAS",CONCATENATE("Estado: ",AZ1144,", ",AV1144),
IF(AX1144=Meses!$A$3,"Por revisar",
IF(AT1144="","Sin registro","En programación Frcst."))),"En programación")))),
"Error")</f>
        <v>En programación</v>
      </c>
      <c r="BZ1144" s="14" t="str">
        <f t="shared" si="51"/>
        <v/>
      </c>
      <c r="CA1144" s="95">
        <f>IF(BY1144="En programación Frcst.",VLOOKUP(AX1144,Meses!$A$1:$H$14,3+HLOOKUP(Cronograma!AV1144,Meses!$D$1:$G$2,2,FALSE),FALSE),
IF(BY1144="En programación",BA1144,""))</f>
        <v>0</v>
      </c>
      <c r="CB1144" s="95" t="str">
        <f t="shared" si="52"/>
        <v>1900/1</v>
      </c>
      <c r="CC1144" s="91">
        <f>IFERROR(
(VLOOKUP(MONTH(CA1144),Meses!$B$3:$C$14,2,FALSE)-DAY(CA1144))/VLOOKUP(MONTH(CA1144),Meses!$B$3:$C$14,2,FALSE)*CD1144,
"")</f>
        <v>0</v>
      </c>
      <c r="CD1144" s="92">
        <f t="shared" si="53"/>
        <v>0</v>
      </c>
    </row>
    <row r="1145" spans="1:82" ht="141" thickBot="1" x14ac:dyDescent="0.6">
      <c r="A1145" s="19" t="s">
        <v>2485</v>
      </c>
      <c r="B1145" s="19" t="s">
        <v>2729</v>
      </c>
      <c r="C1145" s="19" t="s">
        <v>2693</v>
      </c>
      <c r="D1145" s="19" t="s">
        <v>936</v>
      </c>
      <c r="E1145" s="21">
        <v>45195</v>
      </c>
      <c r="F1145" s="21">
        <v>45195.535613425927</v>
      </c>
      <c r="G1145" s="21">
        <v>45195</v>
      </c>
      <c r="H1145" s="21">
        <v>45203</v>
      </c>
      <c r="I1145" s="22"/>
      <c r="J1145" s="22"/>
      <c r="K1145" s="22">
        <v>0</v>
      </c>
      <c r="L1145" s="50"/>
      <c r="M1145" s="22"/>
      <c r="N1145" s="22"/>
      <c r="O1145" s="19" t="s">
        <v>72</v>
      </c>
      <c r="P1145" s="19" t="s">
        <v>72</v>
      </c>
      <c r="Q1145" s="49" t="s">
        <v>55</v>
      </c>
      <c r="R1145" s="49">
        <v>0</v>
      </c>
      <c r="S1145" s="25" t="s">
        <v>145</v>
      </c>
      <c r="T1145" s="25" t="s">
        <v>145</v>
      </c>
      <c r="U1145" s="19" t="e">
        <v>#NAME?</v>
      </c>
      <c r="V1145" s="22"/>
      <c r="W1145" s="22" t="s">
        <v>4513</v>
      </c>
      <c r="X1145" s="23">
        <v>45195</v>
      </c>
      <c r="Y1145" s="23">
        <v>45202</v>
      </c>
      <c r="Z1145" s="23">
        <v>45195</v>
      </c>
      <c r="AA1145" s="23">
        <v>45195</v>
      </c>
      <c r="AB1145" s="22">
        <v>0</v>
      </c>
      <c r="AC1145" s="22">
        <v>0</v>
      </c>
      <c r="AD1145" s="50">
        <v>0</v>
      </c>
      <c r="AE1145" s="22">
        <v>0</v>
      </c>
      <c r="AF1145" s="19" t="s">
        <v>58</v>
      </c>
      <c r="AG1145" s="19" t="s">
        <v>58</v>
      </c>
      <c r="AH1145" s="50">
        <v>0</v>
      </c>
      <c r="AI1145" s="37">
        <v>-45195</v>
      </c>
      <c r="AJ1145" s="37">
        <v>8</v>
      </c>
      <c r="AK1145" s="37">
        <v>-45203</v>
      </c>
      <c r="AL1145" s="19" t="s">
        <v>15</v>
      </c>
      <c r="AM1145" s="22">
        <v>0</v>
      </c>
      <c r="AN1145" s="22" t="s">
        <v>4513</v>
      </c>
      <c r="AO1145" s="22"/>
      <c r="AP1145" s="19" t="s">
        <v>76</v>
      </c>
      <c r="AQ1145" s="19" t="s">
        <v>76</v>
      </c>
      <c r="AR1145" s="19" t="s">
        <v>60</v>
      </c>
      <c r="AS1145" s="19" t="s">
        <v>55</v>
      </c>
      <c r="AT1145" s="19" t="s">
        <v>937</v>
      </c>
      <c r="AU1145" s="19" t="s">
        <v>62</v>
      </c>
      <c r="AV1145" s="19" t="s">
        <v>679</v>
      </c>
      <c r="AW1145" s="19" t="s">
        <v>3130</v>
      </c>
      <c r="AX1145" s="19" t="s">
        <v>1557</v>
      </c>
      <c r="AY1145" s="19" t="s">
        <v>55</v>
      </c>
      <c r="AZ1145" s="19" t="s">
        <v>3830</v>
      </c>
      <c r="BA1145" s="22">
        <v>0</v>
      </c>
      <c r="BB1145" s="22"/>
      <c r="BC1145" s="22"/>
      <c r="BD1145" s="19" t="s">
        <v>2205</v>
      </c>
      <c r="BE1145" s="19" t="s">
        <v>660</v>
      </c>
      <c r="BF1145" s="19" t="s">
        <v>2204</v>
      </c>
      <c r="BG1145" s="19" t="s">
        <v>55</v>
      </c>
      <c r="BH1145" s="19" t="s">
        <v>4513</v>
      </c>
      <c r="BI1145" s="22" t="s">
        <v>4513</v>
      </c>
      <c r="BJ1145" s="22"/>
      <c r="BK1145" s="22"/>
      <c r="BL1145" s="37" t="s">
        <v>4513</v>
      </c>
      <c r="BM1145" s="32" t="s">
        <v>4513</v>
      </c>
      <c r="BN1145" s="22" t="s">
        <v>4513</v>
      </c>
      <c r="BO1145" s="19" t="s">
        <v>3906</v>
      </c>
      <c r="BP1145" s="54" t="s">
        <v>3919</v>
      </c>
      <c r="BQ1145" s="19" t="s">
        <v>55</v>
      </c>
      <c r="BR1145" s="19" t="s">
        <v>3918</v>
      </c>
      <c r="BS1145" s="22"/>
      <c r="BT1145" s="22"/>
      <c r="BU1145" s="37">
        <v>127</v>
      </c>
      <c r="BV1145" s="19" t="s">
        <v>4694</v>
      </c>
      <c r="BW1145" s="19" t="s">
        <v>3839</v>
      </c>
      <c r="BX1145" s="22"/>
      <c r="BY1145" s="95" t="str">
        <f>IFERROR(
IF(OR(AZ1145="anulado",AZ1145="stand by"),CONCATENATE(AZ1145,": ",AT1145),
IF(OR(YEAR(BA1145)=2022,YEAR(BA1145)=2023),CONCATENATE("Se activó en ",YEAR(BA1145)),
IF(AND(OR(AZ1145="En proceso",AZ1145="facturando"),AND(AV1145="-",BA1145="")),"Por revisar",
IF(BA1145="",IF(AV1145="NUEVAS",CONCATENATE("Estado: ",AZ1145,", ",AV1145),
IF(AX1145=Meses!$A$3,"Por revisar",
IF(AT1145="","Sin registro","En programación Frcst."))),"En programación")))),
"Error")</f>
        <v>En programación</v>
      </c>
      <c r="BZ1145" s="14" t="str">
        <f t="shared" si="51"/>
        <v/>
      </c>
      <c r="CA1145" s="95">
        <f>IF(BY1145="En programación Frcst.",VLOOKUP(AX1145,Meses!$A$1:$H$14,3+HLOOKUP(Cronograma!AV1145,Meses!$D$1:$G$2,2,FALSE),FALSE),
IF(BY1145="En programación",BA1145,""))</f>
        <v>0</v>
      </c>
      <c r="CB1145" s="95" t="str">
        <f t="shared" si="52"/>
        <v>1900/1</v>
      </c>
      <c r="CC1145" s="91">
        <f>IFERROR(
(VLOOKUP(MONTH(CA1145),Meses!$B$3:$C$14,2,FALSE)-DAY(CA1145))/VLOOKUP(MONTH(CA1145),Meses!$B$3:$C$14,2,FALSE)*CD1145,
"")</f>
        <v>0</v>
      </c>
      <c r="CD1145" s="92">
        <f t="shared" si="53"/>
        <v>0</v>
      </c>
    </row>
    <row r="1146" spans="1:82" ht="141" thickBot="1" x14ac:dyDescent="0.6">
      <c r="A1146" s="25" t="s">
        <v>2485</v>
      </c>
      <c r="B1146" s="25" t="s">
        <v>2730</v>
      </c>
      <c r="C1146" s="25" t="s">
        <v>2693</v>
      </c>
      <c r="D1146" s="25" t="s">
        <v>936</v>
      </c>
      <c r="E1146" s="26">
        <v>45195</v>
      </c>
      <c r="F1146" s="26">
        <v>45195.535613425927</v>
      </c>
      <c r="G1146" s="26">
        <v>45195</v>
      </c>
      <c r="H1146" s="26">
        <v>45203</v>
      </c>
      <c r="I1146" s="22"/>
      <c r="J1146" s="22"/>
      <c r="K1146" s="22">
        <v>0</v>
      </c>
      <c r="L1146" s="50"/>
      <c r="M1146" s="22"/>
      <c r="N1146" s="22"/>
      <c r="O1146" s="19" t="s">
        <v>72</v>
      </c>
      <c r="P1146" s="19" t="s">
        <v>72</v>
      </c>
      <c r="Q1146" s="49" t="s">
        <v>55</v>
      </c>
      <c r="R1146" s="49">
        <v>0</v>
      </c>
      <c r="S1146" s="25" t="s">
        <v>145</v>
      </c>
      <c r="T1146" s="25" t="s">
        <v>145</v>
      </c>
      <c r="U1146" s="19" t="e">
        <v>#NAME?</v>
      </c>
      <c r="V1146" s="22"/>
      <c r="W1146" s="22" t="s">
        <v>4513</v>
      </c>
      <c r="X1146" s="23">
        <v>45195</v>
      </c>
      <c r="Y1146" s="23">
        <v>45202</v>
      </c>
      <c r="Z1146" s="23">
        <v>45195</v>
      </c>
      <c r="AA1146" s="23">
        <v>45195</v>
      </c>
      <c r="AB1146" s="22">
        <v>0</v>
      </c>
      <c r="AC1146" s="22">
        <v>0</v>
      </c>
      <c r="AD1146" s="50">
        <v>0</v>
      </c>
      <c r="AE1146" s="22">
        <v>0</v>
      </c>
      <c r="AF1146" s="19" t="s">
        <v>58</v>
      </c>
      <c r="AG1146" s="19" t="s">
        <v>58</v>
      </c>
      <c r="AH1146" s="50">
        <v>0</v>
      </c>
      <c r="AI1146" s="37">
        <v>-45195</v>
      </c>
      <c r="AJ1146" s="37">
        <v>8</v>
      </c>
      <c r="AK1146" s="37">
        <v>-45203</v>
      </c>
      <c r="AL1146" s="19" t="s">
        <v>15</v>
      </c>
      <c r="AM1146" s="22">
        <v>0</v>
      </c>
      <c r="AN1146" s="22" t="s">
        <v>4513</v>
      </c>
      <c r="AO1146" s="22"/>
      <c r="AP1146" s="19" t="s">
        <v>76</v>
      </c>
      <c r="AQ1146" s="19" t="s">
        <v>76</v>
      </c>
      <c r="AR1146" s="19" t="s">
        <v>60</v>
      </c>
      <c r="AS1146" s="19" t="s">
        <v>55</v>
      </c>
      <c r="AT1146" s="19" t="s">
        <v>937</v>
      </c>
      <c r="AU1146" s="19" t="s">
        <v>62</v>
      </c>
      <c r="AV1146" s="19" t="s">
        <v>679</v>
      </c>
      <c r="AW1146" s="19" t="s">
        <v>3130</v>
      </c>
      <c r="AX1146" s="19" t="s">
        <v>1557</v>
      </c>
      <c r="AY1146" s="19" t="s">
        <v>55</v>
      </c>
      <c r="AZ1146" s="19" t="s">
        <v>3830</v>
      </c>
      <c r="BA1146" s="22">
        <v>0</v>
      </c>
      <c r="BB1146" s="22"/>
      <c r="BC1146" s="22"/>
      <c r="BD1146" s="19" t="s">
        <v>2205</v>
      </c>
      <c r="BE1146" s="19" t="s">
        <v>660</v>
      </c>
      <c r="BF1146" s="19" t="s">
        <v>2204</v>
      </c>
      <c r="BG1146" s="19" t="s">
        <v>55</v>
      </c>
      <c r="BH1146" s="19" t="s">
        <v>4513</v>
      </c>
      <c r="BI1146" s="22" t="s">
        <v>4513</v>
      </c>
      <c r="BJ1146" s="22"/>
      <c r="BK1146" s="22"/>
      <c r="BL1146" s="37" t="s">
        <v>4513</v>
      </c>
      <c r="BM1146" s="32" t="s">
        <v>4513</v>
      </c>
      <c r="BN1146" s="22" t="s">
        <v>4513</v>
      </c>
      <c r="BO1146" s="19" t="s">
        <v>3906</v>
      </c>
      <c r="BP1146" s="54" t="s">
        <v>3919</v>
      </c>
      <c r="BQ1146" s="19" t="s">
        <v>55</v>
      </c>
      <c r="BR1146" s="19" t="s">
        <v>3918</v>
      </c>
      <c r="BS1146" s="22"/>
      <c r="BT1146" s="22"/>
      <c r="BU1146" s="37">
        <v>127</v>
      </c>
      <c r="BV1146" s="19" t="s">
        <v>4694</v>
      </c>
      <c r="BW1146" s="19" t="s">
        <v>3839</v>
      </c>
      <c r="BX1146" s="22"/>
      <c r="BY1146" s="95" t="str">
        <f>IFERROR(
IF(OR(AZ1146="anulado",AZ1146="stand by"),CONCATENATE(AZ1146,": ",AT1146),
IF(OR(YEAR(BA1146)=2022,YEAR(BA1146)=2023),CONCATENATE("Se activó en ",YEAR(BA1146)),
IF(AND(OR(AZ1146="En proceso",AZ1146="facturando"),AND(AV1146="-",BA1146="")),"Por revisar",
IF(BA1146="",IF(AV1146="NUEVAS",CONCATENATE("Estado: ",AZ1146,", ",AV1146),
IF(AX1146=Meses!$A$3,"Por revisar",
IF(AT1146="","Sin registro","En programación Frcst."))),"En programación")))),
"Error")</f>
        <v>En programación</v>
      </c>
      <c r="BZ1146" s="14" t="str">
        <f t="shared" si="51"/>
        <v/>
      </c>
      <c r="CA1146" s="95">
        <f>IF(BY1146="En programación Frcst.",VLOOKUP(AX1146,Meses!$A$1:$H$14,3+HLOOKUP(Cronograma!AV1146,Meses!$D$1:$G$2,2,FALSE),FALSE),
IF(BY1146="En programación",BA1146,""))</f>
        <v>0</v>
      </c>
      <c r="CB1146" s="95" t="str">
        <f t="shared" si="52"/>
        <v>1900/1</v>
      </c>
      <c r="CC1146" s="91">
        <f>IFERROR(
(VLOOKUP(MONTH(CA1146),Meses!$B$3:$C$14,2,FALSE)-DAY(CA1146))/VLOOKUP(MONTH(CA1146),Meses!$B$3:$C$14,2,FALSE)*CD1146,
"")</f>
        <v>0</v>
      </c>
      <c r="CD1146" s="92">
        <f t="shared" si="53"/>
        <v>0</v>
      </c>
    </row>
    <row r="1147" spans="1:82" ht="141" thickBot="1" x14ac:dyDescent="0.6">
      <c r="A1147" s="19" t="s">
        <v>2485</v>
      </c>
      <c r="B1147" s="19" t="s">
        <v>2731</v>
      </c>
      <c r="C1147" s="19" t="s">
        <v>2693</v>
      </c>
      <c r="D1147" s="19" t="s">
        <v>936</v>
      </c>
      <c r="E1147" s="21">
        <v>45195</v>
      </c>
      <c r="F1147" s="21">
        <v>45195.535613425927</v>
      </c>
      <c r="G1147" s="21">
        <v>45195</v>
      </c>
      <c r="H1147" s="21">
        <v>45203</v>
      </c>
      <c r="I1147" s="22"/>
      <c r="J1147" s="22"/>
      <c r="K1147" s="22">
        <v>0</v>
      </c>
      <c r="L1147" s="50"/>
      <c r="M1147" s="22"/>
      <c r="N1147" s="22"/>
      <c r="O1147" s="19" t="s">
        <v>72</v>
      </c>
      <c r="P1147" s="19" t="s">
        <v>72</v>
      </c>
      <c r="Q1147" s="49" t="s">
        <v>55</v>
      </c>
      <c r="R1147" s="49">
        <v>6293</v>
      </c>
      <c r="S1147" s="25" t="s">
        <v>145</v>
      </c>
      <c r="T1147" s="25" t="s">
        <v>145</v>
      </c>
      <c r="U1147" s="19" t="e">
        <v>#NAME?</v>
      </c>
      <c r="V1147" s="22"/>
      <c r="W1147" s="22" t="s">
        <v>4513</v>
      </c>
      <c r="X1147" s="23">
        <v>45195</v>
      </c>
      <c r="Y1147" s="23">
        <v>45202</v>
      </c>
      <c r="Z1147" s="23">
        <v>45195</v>
      </c>
      <c r="AA1147" s="23">
        <v>45195</v>
      </c>
      <c r="AB1147" s="22">
        <v>0</v>
      </c>
      <c r="AC1147" s="22">
        <v>0</v>
      </c>
      <c r="AD1147" s="50">
        <v>0</v>
      </c>
      <c r="AE1147" s="22">
        <v>0</v>
      </c>
      <c r="AF1147" s="19" t="s">
        <v>58</v>
      </c>
      <c r="AG1147" s="19" t="s">
        <v>58</v>
      </c>
      <c r="AH1147" s="50">
        <v>0</v>
      </c>
      <c r="AI1147" s="37">
        <v>-45195</v>
      </c>
      <c r="AJ1147" s="37">
        <v>8</v>
      </c>
      <c r="AK1147" s="37">
        <v>-45203</v>
      </c>
      <c r="AL1147" s="19" t="s">
        <v>15</v>
      </c>
      <c r="AM1147" s="22">
        <v>0</v>
      </c>
      <c r="AN1147" s="22" t="s">
        <v>4513</v>
      </c>
      <c r="AO1147" s="22"/>
      <c r="AP1147" s="19" t="s">
        <v>76</v>
      </c>
      <c r="AQ1147" s="19" t="s">
        <v>76</v>
      </c>
      <c r="AR1147" s="19" t="s">
        <v>60</v>
      </c>
      <c r="AS1147" s="19" t="s">
        <v>55</v>
      </c>
      <c r="AT1147" s="19" t="s">
        <v>937</v>
      </c>
      <c r="AU1147" s="19" t="s">
        <v>62</v>
      </c>
      <c r="AV1147" s="19" t="s">
        <v>679</v>
      </c>
      <c r="AW1147" s="19" t="s">
        <v>3130</v>
      </c>
      <c r="AX1147" s="19" t="s">
        <v>1557</v>
      </c>
      <c r="AY1147" s="19" t="s">
        <v>55</v>
      </c>
      <c r="AZ1147" s="19" t="s">
        <v>3830</v>
      </c>
      <c r="BA1147" s="22">
        <v>0</v>
      </c>
      <c r="BB1147" s="22"/>
      <c r="BC1147" s="22"/>
      <c r="BD1147" s="19" t="s">
        <v>2205</v>
      </c>
      <c r="BE1147" s="19" t="s">
        <v>660</v>
      </c>
      <c r="BF1147" s="19" t="s">
        <v>2204</v>
      </c>
      <c r="BG1147" s="19" t="s">
        <v>55</v>
      </c>
      <c r="BH1147" s="19" t="s">
        <v>4513</v>
      </c>
      <c r="BI1147" s="22" t="s">
        <v>4513</v>
      </c>
      <c r="BJ1147" s="22"/>
      <c r="BK1147" s="22"/>
      <c r="BL1147" s="37" t="s">
        <v>4513</v>
      </c>
      <c r="BM1147" s="32" t="s">
        <v>4513</v>
      </c>
      <c r="BN1147" s="22" t="s">
        <v>4513</v>
      </c>
      <c r="BO1147" s="19" t="s">
        <v>3906</v>
      </c>
      <c r="BP1147" s="54" t="s">
        <v>3919</v>
      </c>
      <c r="BQ1147" s="19" t="s">
        <v>55</v>
      </c>
      <c r="BR1147" s="19" t="s">
        <v>3918</v>
      </c>
      <c r="BS1147" s="22"/>
      <c r="BT1147" s="22"/>
      <c r="BU1147" s="37">
        <v>127</v>
      </c>
      <c r="BV1147" s="19" t="s">
        <v>4694</v>
      </c>
      <c r="BW1147" s="19" t="s">
        <v>3839</v>
      </c>
      <c r="BX1147" s="22"/>
      <c r="BY1147" s="95" t="str">
        <f>IFERROR(
IF(OR(AZ1147="anulado",AZ1147="stand by"),CONCATENATE(AZ1147,": ",AT1147),
IF(OR(YEAR(BA1147)=2022,YEAR(BA1147)=2023),CONCATENATE("Se activó en ",YEAR(BA1147)),
IF(AND(OR(AZ1147="En proceso",AZ1147="facturando"),AND(AV1147="-",BA1147="")),"Por revisar",
IF(BA1147="",IF(AV1147="NUEVAS",CONCATENATE("Estado: ",AZ1147,", ",AV1147),
IF(AX1147=Meses!$A$3,"Por revisar",
IF(AT1147="","Sin registro","En programación Frcst."))),"En programación")))),
"Error")</f>
        <v>En programación</v>
      </c>
      <c r="BZ1147" s="14" t="str">
        <f t="shared" si="51"/>
        <v/>
      </c>
      <c r="CA1147" s="95">
        <f>IF(BY1147="En programación Frcst.",VLOOKUP(AX1147,Meses!$A$1:$H$14,3+HLOOKUP(Cronograma!AV1147,Meses!$D$1:$G$2,2,FALSE),FALSE),
IF(BY1147="En programación",BA1147,""))</f>
        <v>0</v>
      </c>
      <c r="CB1147" s="95" t="str">
        <f t="shared" si="52"/>
        <v>1900/1</v>
      </c>
      <c r="CC1147" s="91">
        <f>IFERROR(
(VLOOKUP(MONTH(CA1147),Meses!$B$3:$C$14,2,FALSE)-DAY(CA1147))/VLOOKUP(MONTH(CA1147),Meses!$B$3:$C$14,2,FALSE)*CD1147,
"")</f>
        <v>6293</v>
      </c>
      <c r="CD1147" s="92">
        <f t="shared" si="53"/>
        <v>6293</v>
      </c>
    </row>
    <row r="1148" spans="1:82" ht="141" thickBot="1" x14ac:dyDescent="0.6">
      <c r="A1148" s="25" t="s">
        <v>2485</v>
      </c>
      <c r="B1148" s="25" t="s">
        <v>2732</v>
      </c>
      <c r="C1148" s="25" t="s">
        <v>2693</v>
      </c>
      <c r="D1148" s="25" t="s">
        <v>936</v>
      </c>
      <c r="E1148" s="26">
        <v>45195</v>
      </c>
      <c r="F1148" s="26">
        <v>45195.535613425927</v>
      </c>
      <c r="G1148" s="26">
        <v>45195</v>
      </c>
      <c r="H1148" s="26">
        <v>45203</v>
      </c>
      <c r="I1148" s="22"/>
      <c r="J1148" s="22"/>
      <c r="K1148" s="22">
        <v>0</v>
      </c>
      <c r="L1148" s="50"/>
      <c r="M1148" s="22"/>
      <c r="N1148" s="22"/>
      <c r="O1148" s="19" t="s">
        <v>72</v>
      </c>
      <c r="P1148" s="19" t="s">
        <v>72</v>
      </c>
      <c r="Q1148" s="49" t="s">
        <v>55</v>
      </c>
      <c r="R1148" s="49">
        <v>0</v>
      </c>
      <c r="S1148" s="25" t="s">
        <v>145</v>
      </c>
      <c r="T1148" s="25" t="s">
        <v>145</v>
      </c>
      <c r="U1148" s="19" t="e">
        <v>#NAME?</v>
      </c>
      <c r="V1148" s="22"/>
      <c r="W1148" s="22" t="s">
        <v>4513</v>
      </c>
      <c r="X1148" s="23">
        <v>45195</v>
      </c>
      <c r="Y1148" s="23">
        <v>45202</v>
      </c>
      <c r="Z1148" s="23">
        <v>45195</v>
      </c>
      <c r="AA1148" s="23">
        <v>45195</v>
      </c>
      <c r="AB1148" s="22">
        <v>0</v>
      </c>
      <c r="AC1148" s="22">
        <v>0</v>
      </c>
      <c r="AD1148" s="50">
        <v>0</v>
      </c>
      <c r="AE1148" s="22">
        <v>0</v>
      </c>
      <c r="AF1148" s="19" t="s">
        <v>58</v>
      </c>
      <c r="AG1148" s="19" t="s">
        <v>58</v>
      </c>
      <c r="AH1148" s="50">
        <v>0</v>
      </c>
      <c r="AI1148" s="37">
        <v>-45195</v>
      </c>
      <c r="AJ1148" s="37">
        <v>8</v>
      </c>
      <c r="AK1148" s="37">
        <v>-45203</v>
      </c>
      <c r="AL1148" s="19" t="s">
        <v>15</v>
      </c>
      <c r="AM1148" s="22">
        <v>0</v>
      </c>
      <c r="AN1148" s="22" t="s">
        <v>4513</v>
      </c>
      <c r="AO1148" s="22"/>
      <c r="AP1148" s="19" t="s">
        <v>76</v>
      </c>
      <c r="AQ1148" s="19" t="s">
        <v>76</v>
      </c>
      <c r="AR1148" s="19" t="s">
        <v>60</v>
      </c>
      <c r="AS1148" s="19" t="s">
        <v>55</v>
      </c>
      <c r="AT1148" s="19" t="s">
        <v>937</v>
      </c>
      <c r="AU1148" s="19" t="s">
        <v>62</v>
      </c>
      <c r="AV1148" s="19" t="s">
        <v>679</v>
      </c>
      <c r="AW1148" s="19" t="s">
        <v>3130</v>
      </c>
      <c r="AX1148" s="19" t="s">
        <v>1557</v>
      </c>
      <c r="AY1148" s="19" t="s">
        <v>55</v>
      </c>
      <c r="AZ1148" s="19" t="s">
        <v>3830</v>
      </c>
      <c r="BA1148" s="22">
        <v>0</v>
      </c>
      <c r="BB1148" s="22"/>
      <c r="BC1148" s="22"/>
      <c r="BD1148" s="19" t="s">
        <v>2205</v>
      </c>
      <c r="BE1148" s="19" t="s">
        <v>660</v>
      </c>
      <c r="BF1148" s="19" t="s">
        <v>2204</v>
      </c>
      <c r="BG1148" s="19" t="s">
        <v>55</v>
      </c>
      <c r="BH1148" s="19" t="s">
        <v>4513</v>
      </c>
      <c r="BI1148" s="22" t="s">
        <v>4513</v>
      </c>
      <c r="BJ1148" s="22"/>
      <c r="BK1148" s="22"/>
      <c r="BL1148" s="37" t="s">
        <v>4513</v>
      </c>
      <c r="BM1148" s="32" t="s">
        <v>4513</v>
      </c>
      <c r="BN1148" s="22" t="s">
        <v>4513</v>
      </c>
      <c r="BO1148" s="19" t="s">
        <v>3906</v>
      </c>
      <c r="BP1148" s="54" t="s">
        <v>3919</v>
      </c>
      <c r="BQ1148" s="19" t="s">
        <v>55</v>
      </c>
      <c r="BR1148" s="19" t="s">
        <v>3918</v>
      </c>
      <c r="BS1148" s="22"/>
      <c r="BT1148" s="22"/>
      <c r="BU1148" s="37">
        <v>127</v>
      </c>
      <c r="BV1148" s="19" t="s">
        <v>4694</v>
      </c>
      <c r="BW1148" s="19" t="s">
        <v>3839</v>
      </c>
      <c r="BX1148" s="22"/>
      <c r="BY1148" s="95" t="str">
        <f>IFERROR(
IF(OR(AZ1148="anulado",AZ1148="stand by"),CONCATENATE(AZ1148,": ",AT1148),
IF(OR(YEAR(BA1148)=2022,YEAR(BA1148)=2023),CONCATENATE("Se activó en ",YEAR(BA1148)),
IF(AND(OR(AZ1148="En proceso",AZ1148="facturando"),AND(AV1148="-",BA1148="")),"Por revisar",
IF(BA1148="",IF(AV1148="NUEVAS",CONCATENATE("Estado: ",AZ1148,", ",AV1148),
IF(AX1148=Meses!$A$3,"Por revisar",
IF(AT1148="","Sin registro","En programación Frcst."))),"En programación")))),
"Error")</f>
        <v>En programación</v>
      </c>
      <c r="BZ1148" s="14" t="str">
        <f t="shared" si="51"/>
        <v/>
      </c>
      <c r="CA1148" s="95">
        <f>IF(BY1148="En programación Frcst.",VLOOKUP(AX1148,Meses!$A$1:$H$14,3+HLOOKUP(Cronograma!AV1148,Meses!$D$1:$G$2,2,FALSE),FALSE),
IF(BY1148="En programación",BA1148,""))</f>
        <v>0</v>
      </c>
      <c r="CB1148" s="95" t="str">
        <f t="shared" si="52"/>
        <v>1900/1</v>
      </c>
      <c r="CC1148" s="91">
        <f>IFERROR(
(VLOOKUP(MONTH(CA1148),Meses!$B$3:$C$14,2,FALSE)-DAY(CA1148))/VLOOKUP(MONTH(CA1148),Meses!$B$3:$C$14,2,FALSE)*CD1148,
"")</f>
        <v>0</v>
      </c>
      <c r="CD1148" s="92">
        <f t="shared" si="53"/>
        <v>0</v>
      </c>
    </row>
    <row r="1149" spans="1:82" ht="125.4" thickBot="1" x14ac:dyDescent="0.6">
      <c r="A1149" s="19" t="s">
        <v>2485</v>
      </c>
      <c r="B1149" s="19" t="s">
        <v>2733</v>
      </c>
      <c r="C1149" s="19" t="s">
        <v>2685</v>
      </c>
      <c r="D1149" s="19" t="s">
        <v>936</v>
      </c>
      <c r="E1149" s="21">
        <v>45195</v>
      </c>
      <c r="F1149" s="21">
        <v>45195.535613425927</v>
      </c>
      <c r="G1149" s="21">
        <v>45195</v>
      </c>
      <c r="H1149" s="21">
        <v>45203</v>
      </c>
      <c r="I1149" s="22"/>
      <c r="J1149" s="22"/>
      <c r="K1149" s="22">
        <v>0</v>
      </c>
      <c r="L1149" s="50"/>
      <c r="M1149" s="22"/>
      <c r="N1149" s="22"/>
      <c r="O1149" s="19" t="s">
        <v>72</v>
      </c>
      <c r="P1149" s="19" t="s">
        <v>72</v>
      </c>
      <c r="Q1149" s="49" t="s">
        <v>55</v>
      </c>
      <c r="R1149" s="49">
        <v>0</v>
      </c>
      <c r="S1149" s="25" t="s">
        <v>145</v>
      </c>
      <c r="T1149" s="25" t="s">
        <v>145</v>
      </c>
      <c r="U1149" s="19" t="e">
        <v>#NAME?</v>
      </c>
      <c r="V1149" s="22"/>
      <c r="W1149" s="22" t="s">
        <v>4513</v>
      </c>
      <c r="X1149" s="23">
        <v>45195</v>
      </c>
      <c r="Y1149" s="23">
        <v>45202</v>
      </c>
      <c r="Z1149" s="23">
        <v>45195</v>
      </c>
      <c r="AA1149" s="23">
        <v>45195</v>
      </c>
      <c r="AB1149" s="22">
        <v>0</v>
      </c>
      <c r="AC1149" s="22">
        <v>0</v>
      </c>
      <c r="AD1149" s="50">
        <v>0</v>
      </c>
      <c r="AE1149" s="22">
        <v>0</v>
      </c>
      <c r="AF1149" s="19" t="s">
        <v>58</v>
      </c>
      <c r="AG1149" s="19" t="s">
        <v>58</v>
      </c>
      <c r="AH1149" s="50">
        <v>0</v>
      </c>
      <c r="AI1149" s="37">
        <v>-45195</v>
      </c>
      <c r="AJ1149" s="37">
        <v>8</v>
      </c>
      <c r="AK1149" s="37">
        <v>-45203</v>
      </c>
      <c r="AL1149" s="19" t="s">
        <v>15</v>
      </c>
      <c r="AM1149" s="22">
        <v>0</v>
      </c>
      <c r="AN1149" s="22" t="s">
        <v>4513</v>
      </c>
      <c r="AO1149" s="22"/>
      <c r="AP1149" s="19" t="s">
        <v>76</v>
      </c>
      <c r="AQ1149" s="19" t="s">
        <v>76</v>
      </c>
      <c r="AR1149" s="19" t="s">
        <v>60</v>
      </c>
      <c r="AS1149" s="19" t="s">
        <v>55</v>
      </c>
      <c r="AT1149" s="19" t="s">
        <v>937</v>
      </c>
      <c r="AU1149" s="19" t="s">
        <v>62</v>
      </c>
      <c r="AV1149" s="19" t="s">
        <v>679</v>
      </c>
      <c r="AW1149" s="19" t="s">
        <v>3130</v>
      </c>
      <c r="AX1149" s="19" t="s">
        <v>1557</v>
      </c>
      <c r="AY1149" s="19" t="s">
        <v>55</v>
      </c>
      <c r="AZ1149" s="19" t="s">
        <v>3830</v>
      </c>
      <c r="BA1149" s="22">
        <v>0</v>
      </c>
      <c r="BB1149" s="22"/>
      <c r="BC1149" s="22"/>
      <c r="BD1149" s="19" t="s">
        <v>2205</v>
      </c>
      <c r="BE1149" s="19" t="s">
        <v>660</v>
      </c>
      <c r="BF1149" s="19" t="s">
        <v>2204</v>
      </c>
      <c r="BG1149" s="19" t="s">
        <v>55</v>
      </c>
      <c r="BH1149" s="19" t="s">
        <v>4513</v>
      </c>
      <c r="BI1149" s="22" t="s">
        <v>4513</v>
      </c>
      <c r="BJ1149" s="22"/>
      <c r="BK1149" s="22"/>
      <c r="BL1149" s="37" t="s">
        <v>4513</v>
      </c>
      <c r="BM1149" s="32" t="s">
        <v>4513</v>
      </c>
      <c r="BN1149" s="57" t="s">
        <v>4513</v>
      </c>
      <c r="BO1149" s="19" t="s">
        <v>3906</v>
      </c>
      <c r="BP1149" s="54" t="s">
        <v>3919</v>
      </c>
      <c r="BQ1149" s="19" t="s">
        <v>55</v>
      </c>
      <c r="BR1149" s="19" t="s">
        <v>3918</v>
      </c>
      <c r="BS1149" s="22"/>
      <c r="BT1149" s="22"/>
      <c r="BU1149" s="37">
        <v>127</v>
      </c>
      <c r="BV1149" s="19" t="s">
        <v>4694</v>
      </c>
      <c r="BW1149" s="19" t="s">
        <v>3839</v>
      </c>
      <c r="BX1149" s="22"/>
      <c r="BY1149" s="95" t="str">
        <f>IFERROR(
IF(OR(AZ1149="anulado",AZ1149="stand by"),CONCATENATE(AZ1149,": ",AT1149),
IF(OR(YEAR(BA1149)=2022,YEAR(BA1149)=2023),CONCATENATE("Se activó en ",YEAR(BA1149)),
IF(AND(OR(AZ1149="En proceso",AZ1149="facturando"),AND(AV1149="-",BA1149="")),"Por revisar",
IF(BA1149="",IF(AV1149="NUEVAS",CONCATENATE("Estado: ",AZ1149,", ",AV1149),
IF(AX1149=Meses!$A$3,"Por revisar",
IF(AT1149="","Sin registro","En programación Frcst."))),"En programación")))),
"Error")</f>
        <v>En programación</v>
      </c>
      <c r="BZ1149" s="14" t="str">
        <f t="shared" si="51"/>
        <v/>
      </c>
      <c r="CA1149" s="95">
        <f>IF(BY1149="En programación Frcst.",VLOOKUP(AX1149,Meses!$A$1:$H$14,3+HLOOKUP(Cronograma!AV1149,Meses!$D$1:$G$2,2,FALSE),FALSE),
IF(BY1149="En programación",BA1149,""))</f>
        <v>0</v>
      </c>
      <c r="CB1149" s="95" t="str">
        <f t="shared" si="52"/>
        <v>1900/1</v>
      </c>
      <c r="CC1149" s="91">
        <f>IFERROR(
(VLOOKUP(MONTH(CA1149),Meses!$B$3:$C$14,2,FALSE)-DAY(CA1149))/VLOOKUP(MONTH(CA1149),Meses!$B$3:$C$14,2,FALSE)*CD1149,
"")</f>
        <v>0</v>
      </c>
      <c r="CD1149" s="92">
        <f t="shared" si="53"/>
        <v>0</v>
      </c>
    </row>
    <row r="1150" spans="1:82" ht="109.8" thickBot="1" x14ac:dyDescent="0.6">
      <c r="A1150" s="25" t="s">
        <v>2485</v>
      </c>
      <c r="B1150" s="25" t="s">
        <v>2734</v>
      </c>
      <c r="C1150" s="25" t="s">
        <v>2735</v>
      </c>
      <c r="D1150" s="25" t="s">
        <v>936</v>
      </c>
      <c r="E1150" s="26">
        <v>45195</v>
      </c>
      <c r="F1150" s="26">
        <v>45195.535613425927</v>
      </c>
      <c r="G1150" s="26">
        <v>45195</v>
      </c>
      <c r="H1150" s="26">
        <v>45203</v>
      </c>
      <c r="I1150" s="22"/>
      <c r="J1150" s="22"/>
      <c r="K1150" s="22">
        <v>0</v>
      </c>
      <c r="L1150" s="50"/>
      <c r="M1150" s="22"/>
      <c r="N1150" s="22"/>
      <c r="O1150" s="19" t="s">
        <v>72</v>
      </c>
      <c r="P1150" s="19" t="s">
        <v>72</v>
      </c>
      <c r="Q1150" s="49" t="s">
        <v>55</v>
      </c>
      <c r="R1150" s="49">
        <v>493</v>
      </c>
      <c r="S1150" s="25" t="s">
        <v>145</v>
      </c>
      <c r="T1150" s="25" t="s">
        <v>145</v>
      </c>
      <c r="U1150" s="19" t="e">
        <v>#NAME?</v>
      </c>
      <c r="V1150" s="22"/>
      <c r="W1150" s="22" t="s">
        <v>4513</v>
      </c>
      <c r="X1150" s="23">
        <v>45195</v>
      </c>
      <c r="Y1150" s="23">
        <v>45202</v>
      </c>
      <c r="Z1150" s="23">
        <v>45195</v>
      </c>
      <c r="AA1150" s="23">
        <v>45195</v>
      </c>
      <c r="AB1150" s="22">
        <v>0</v>
      </c>
      <c r="AC1150" s="22">
        <v>0</v>
      </c>
      <c r="AD1150" s="50">
        <v>0</v>
      </c>
      <c r="AE1150" s="22">
        <v>0</v>
      </c>
      <c r="AF1150" s="19" t="s">
        <v>58</v>
      </c>
      <c r="AG1150" s="19" t="s">
        <v>58</v>
      </c>
      <c r="AH1150" s="50">
        <v>0</v>
      </c>
      <c r="AI1150" s="37">
        <v>-45195</v>
      </c>
      <c r="AJ1150" s="37">
        <v>8</v>
      </c>
      <c r="AK1150" s="37">
        <v>-45203</v>
      </c>
      <c r="AL1150" s="19" t="s">
        <v>15</v>
      </c>
      <c r="AM1150" s="22">
        <v>0</v>
      </c>
      <c r="AN1150" s="22" t="s">
        <v>4513</v>
      </c>
      <c r="AO1150" s="22"/>
      <c r="AP1150" s="19" t="s">
        <v>76</v>
      </c>
      <c r="AQ1150" s="19" t="s">
        <v>76</v>
      </c>
      <c r="AR1150" s="19" t="s">
        <v>60</v>
      </c>
      <c r="AS1150" s="19" t="s">
        <v>55</v>
      </c>
      <c r="AT1150" s="19" t="s">
        <v>937</v>
      </c>
      <c r="AU1150" s="19" t="s">
        <v>62</v>
      </c>
      <c r="AV1150" s="19" t="s">
        <v>679</v>
      </c>
      <c r="AW1150" s="19" t="s">
        <v>3130</v>
      </c>
      <c r="AX1150" s="19" t="s">
        <v>1557</v>
      </c>
      <c r="AY1150" s="19" t="s">
        <v>55</v>
      </c>
      <c r="AZ1150" s="19" t="s">
        <v>3830</v>
      </c>
      <c r="BA1150" s="22">
        <v>0</v>
      </c>
      <c r="BB1150" s="22"/>
      <c r="BC1150" s="22"/>
      <c r="BD1150" s="19" t="s">
        <v>2205</v>
      </c>
      <c r="BE1150" s="19" t="s">
        <v>660</v>
      </c>
      <c r="BF1150" s="19" t="s">
        <v>2204</v>
      </c>
      <c r="BG1150" s="19" t="s">
        <v>55</v>
      </c>
      <c r="BH1150" s="19" t="s">
        <v>4513</v>
      </c>
      <c r="BI1150" s="22" t="s">
        <v>4513</v>
      </c>
      <c r="BJ1150" s="22"/>
      <c r="BK1150" s="22"/>
      <c r="BL1150" s="37" t="s">
        <v>4513</v>
      </c>
      <c r="BM1150" s="32" t="s">
        <v>4513</v>
      </c>
      <c r="BN1150" s="57" t="s">
        <v>4513</v>
      </c>
      <c r="BO1150" s="19" t="s">
        <v>3906</v>
      </c>
      <c r="BP1150" s="54" t="s">
        <v>3919</v>
      </c>
      <c r="BQ1150" s="19" t="s">
        <v>55</v>
      </c>
      <c r="BR1150" s="19" t="s">
        <v>3918</v>
      </c>
      <c r="BS1150" s="22"/>
      <c r="BT1150" s="22"/>
      <c r="BU1150" s="37">
        <v>127</v>
      </c>
      <c r="BV1150" s="19" t="s">
        <v>4694</v>
      </c>
      <c r="BW1150" s="19" t="s">
        <v>3839</v>
      </c>
      <c r="BX1150" s="22"/>
      <c r="BY1150" s="95" t="str">
        <f>IFERROR(
IF(OR(AZ1150="anulado",AZ1150="stand by"),CONCATENATE(AZ1150,": ",AT1150),
IF(OR(YEAR(BA1150)=2022,YEAR(BA1150)=2023),CONCATENATE("Se activó en ",YEAR(BA1150)),
IF(AND(OR(AZ1150="En proceso",AZ1150="facturando"),AND(AV1150="-",BA1150="")),"Por revisar",
IF(BA1150="",IF(AV1150="NUEVAS",CONCATENATE("Estado: ",AZ1150,", ",AV1150),
IF(AX1150=Meses!$A$3,"Por revisar",
IF(AT1150="","Sin registro","En programación Frcst."))),"En programación")))),
"Error")</f>
        <v>En programación</v>
      </c>
      <c r="BZ1150" s="14" t="str">
        <f t="shared" si="51"/>
        <v/>
      </c>
      <c r="CA1150" s="95">
        <f>IF(BY1150="En programación Frcst.",VLOOKUP(AX1150,Meses!$A$1:$H$14,3+HLOOKUP(Cronograma!AV1150,Meses!$D$1:$G$2,2,FALSE),FALSE),
IF(BY1150="En programación",BA1150,""))</f>
        <v>0</v>
      </c>
      <c r="CB1150" s="95" t="str">
        <f t="shared" si="52"/>
        <v>1900/1</v>
      </c>
      <c r="CC1150" s="91">
        <f>IFERROR(
(VLOOKUP(MONTH(CA1150),Meses!$B$3:$C$14,2,FALSE)-DAY(CA1150))/VLOOKUP(MONTH(CA1150),Meses!$B$3:$C$14,2,FALSE)*CD1150,
"")</f>
        <v>493</v>
      </c>
      <c r="CD1150" s="92">
        <f t="shared" si="53"/>
        <v>493</v>
      </c>
    </row>
    <row r="1151" spans="1:82" ht="94.2" thickBot="1" x14ac:dyDescent="0.6">
      <c r="A1151" s="19" t="s">
        <v>2485</v>
      </c>
      <c r="B1151" s="19" t="s">
        <v>2736</v>
      </c>
      <c r="C1151" s="19" t="s">
        <v>2737</v>
      </c>
      <c r="D1151" s="19" t="s">
        <v>936</v>
      </c>
      <c r="E1151" s="21">
        <v>45195</v>
      </c>
      <c r="F1151" s="21">
        <v>45195.535613425927</v>
      </c>
      <c r="G1151" s="21">
        <v>45195</v>
      </c>
      <c r="H1151" s="21">
        <v>45203</v>
      </c>
      <c r="I1151" s="22"/>
      <c r="J1151" s="22"/>
      <c r="K1151" s="22">
        <v>0</v>
      </c>
      <c r="L1151" s="50"/>
      <c r="M1151" s="22"/>
      <c r="N1151" s="22"/>
      <c r="O1151" s="19" t="s">
        <v>72</v>
      </c>
      <c r="P1151" s="19" t="s">
        <v>72</v>
      </c>
      <c r="Q1151" s="49" t="s">
        <v>55</v>
      </c>
      <c r="R1151" s="49">
        <v>363</v>
      </c>
      <c r="S1151" s="25" t="s">
        <v>145</v>
      </c>
      <c r="T1151" s="25" t="s">
        <v>145</v>
      </c>
      <c r="U1151" s="19" t="e">
        <v>#NAME?</v>
      </c>
      <c r="V1151" s="22"/>
      <c r="W1151" s="22" t="s">
        <v>4513</v>
      </c>
      <c r="X1151" s="23">
        <v>45195</v>
      </c>
      <c r="Y1151" s="23">
        <v>45202</v>
      </c>
      <c r="Z1151" s="23">
        <v>45195</v>
      </c>
      <c r="AA1151" s="23">
        <v>45195</v>
      </c>
      <c r="AB1151" s="22">
        <v>0</v>
      </c>
      <c r="AC1151" s="22">
        <v>0</v>
      </c>
      <c r="AD1151" s="50">
        <v>0</v>
      </c>
      <c r="AE1151" s="22">
        <v>0</v>
      </c>
      <c r="AF1151" s="19" t="s">
        <v>58</v>
      </c>
      <c r="AG1151" s="19" t="s">
        <v>58</v>
      </c>
      <c r="AH1151" s="50">
        <v>0</v>
      </c>
      <c r="AI1151" s="37">
        <v>-45195</v>
      </c>
      <c r="AJ1151" s="37">
        <v>8</v>
      </c>
      <c r="AK1151" s="37">
        <v>-45203</v>
      </c>
      <c r="AL1151" s="19" t="s">
        <v>15</v>
      </c>
      <c r="AM1151" s="22">
        <v>0</v>
      </c>
      <c r="AN1151" s="22" t="s">
        <v>4513</v>
      </c>
      <c r="AO1151" s="22"/>
      <c r="AP1151" s="19" t="s">
        <v>76</v>
      </c>
      <c r="AQ1151" s="19" t="s">
        <v>76</v>
      </c>
      <c r="AR1151" s="19" t="s">
        <v>60</v>
      </c>
      <c r="AS1151" s="19" t="s">
        <v>55</v>
      </c>
      <c r="AT1151" s="19" t="s">
        <v>937</v>
      </c>
      <c r="AU1151" s="19" t="s">
        <v>62</v>
      </c>
      <c r="AV1151" s="19" t="s">
        <v>679</v>
      </c>
      <c r="AW1151" s="19" t="s">
        <v>3130</v>
      </c>
      <c r="AX1151" s="19" t="s">
        <v>1557</v>
      </c>
      <c r="AY1151" s="19" t="s">
        <v>55</v>
      </c>
      <c r="AZ1151" s="19" t="s">
        <v>3830</v>
      </c>
      <c r="BA1151" s="22">
        <v>0</v>
      </c>
      <c r="BB1151" s="22"/>
      <c r="BC1151" s="22"/>
      <c r="BD1151" s="19" t="s">
        <v>2205</v>
      </c>
      <c r="BE1151" s="19" t="s">
        <v>660</v>
      </c>
      <c r="BF1151" s="19" t="s">
        <v>2204</v>
      </c>
      <c r="BG1151" s="19" t="s">
        <v>55</v>
      </c>
      <c r="BH1151" s="19" t="s">
        <v>4513</v>
      </c>
      <c r="BI1151" s="22" t="s">
        <v>4513</v>
      </c>
      <c r="BJ1151" s="22"/>
      <c r="BK1151" s="22"/>
      <c r="BL1151" s="37" t="s">
        <v>4513</v>
      </c>
      <c r="BM1151" s="32" t="s">
        <v>4513</v>
      </c>
      <c r="BN1151" s="57" t="s">
        <v>4513</v>
      </c>
      <c r="BO1151" s="19" t="s">
        <v>3906</v>
      </c>
      <c r="BP1151" s="54" t="s">
        <v>3919</v>
      </c>
      <c r="BQ1151" s="19" t="s">
        <v>55</v>
      </c>
      <c r="BR1151" s="19" t="s">
        <v>3918</v>
      </c>
      <c r="BS1151" s="22"/>
      <c r="BT1151" s="22"/>
      <c r="BU1151" s="37">
        <v>127</v>
      </c>
      <c r="BV1151" s="19" t="s">
        <v>4694</v>
      </c>
      <c r="BW1151" s="19" t="s">
        <v>3839</v>
      </c>
      <c r="BX1151" s="22"/>
      <c r="BY1151" s="95" t="str">
        <f>IFERROR(
IF(OR(AZ1151="anulado",AZ1151="stand by"),CONCATENATE(AZ1151,": ",AT1151),
IF(OR(YEAR(BA1151)=2022,YEAR(BA1151)=2023),CONCATENATE("Se activó en ",YEAR(BA1151)),
IF(AND(OR(AZ1151="En proceso",AZ1151="facturando"),AND(AV1151="-",BA1151="")),"Por revisar",
IF(BA1151="",IF(AV1151="NUEVAS",CONCATENATE("Estado: ",AZ1151,", ",AV1151),
IF(AX1151=Meses!$A$3,"Por revisar",
IF(AT1151="","Sin registro","En programación Frcst."))),"En programación")))),
"Error")</f>
        <v>En programación</v>
      </c>
      <c r="BZ1151" s="14" t="str">
        <f t="shared" si="51"/>
        <v/>
      </c>
      <c r="CA1151" s="95">
        <f>IF(BY1151="En programación Frcst.",VLOOKUP(AX1151,Meses!$A$1:$H$14,3+HLOOKUP(Cronograma!AV1151,Meses!$D$1:$G$2,2,FALSE),FALSE),
IF(BY1151="En programación",BA1151,""))</f>
        <v>0</v>
      </c>
      <c r="CB1151" s="95" t="str">
        <f t="shared" si="52"/>
        <v>1900/1</v>
      </c>
      <c r="CC1151" s="91">
        <f>IFERROR(
(VLOOKUP(MONTH(CA1151),Meses!$B$3:$C$14,2,FALSE)-DAY(CA1151))/VLOOKUP(MONTH(CA1151),Meses!$B$3:$C$14,2,FALSE)*CD1151,
"")</f>
        <v>363</v>
      </c>
      <c r="CD1151" s="92">
        <f t="shared" si="53"/>
        <v>363</v>
      </c>
    </row>
    <row r="1152" spans="1:82" ht="94.2" thickBot="1" x14ac:dyDescent="0.6">
      <c r="A1152" s="25" t="s">
        <v>2485</v>
      </c>
      <c r="B1152" s="25" t="s">
        <v>2738</v>
      </c>
      <c r="C1152" s="25" t="s">
        <v>2739</v>
      </c>
      <c r="D1152" s="25" t="s">
        <v>936</v>
      </c>
      <c r="E1152" s="26">
        <v>45195</v>
      </c>
      <c r="F1152" s="26">
        <v>45195.535613425927</v>
      </c>
      <c r="G1152" s="26">
        <v>45195</v>
      </c>
      <c r="H1152" s="26">
        <v>45203</v>
      </c>
      <c r="I1152" s="22"/>
      <c r="J1152" s="22"/>
      <c r="K1152" s="22">
        <v>0</v>
      </c>
      <c r="L1152" s="50"/>
      <c r="M1152" s="22"/>
      <c r="N1152" s="22"/>
      <c r="O1152" s="19" t="s">
        <v>72</v>
      </c>
      <c r="P1152" s="19" t="s">
        <v>72</v>
      </c>
      <c r="Q1152" s="49" t="s">
        <v>55</v>
      </c>
      <c r="R1152" s="49">
        <v>37</v>
      </c>
      <c r="S1152" s="25" t="s">
        <v>145</v>
      </c>
      <c r="T1152" s="25" t="s">
        <v>145</v>
      </c>
      <c r="U1152" s="19" t="e">
        <v>#NAME?</v>
      </c>
      <c r="V1152" s="22"/>
      <c r="W1152" s="22" t="s">
        <v>4513</v>
      </c>
      <c r="X1152" s="23">
        <v>45195</v>
      </c>
      <c r="Y1152" s="23">
        <v>45202</v>
      </c>
      <c r="Z1152" s="23">
        <v>45195</v>
      </c>
      <c r="AA1152" s="23">
        <v>45195</v>
      </c>
      <c r="AB1152" s="22">
        <v>0</v>
      </c>
      <c r="AC1152" s="22">
        <v>0</v>
      </c>
      <c r="AD1152" s="50">
        <v>0</v>
      </c>
      <c r="AE1152" s="22">
        <v>0</v>
      </c>
      <c r="AF1152" s="19" t="s">
        <v>58</v>
      </c>
      <c r="AG1152" s="19" t="s">
        <v>58</v>
      </c>
      <c r="AH1152" s="50">
        <v>0</v>
      </c>
      <c r="AI1152" s="37">
        <v>-45195</v>
      </c>
      <c r="AJ1152" s="37">
        <v>8</v>
      </c>
      <c r="AK1152" s="37">
        <v>-45203</v>
      </c>
      <c r="AL1152" s="19" t="s">
        <v>15</v>
      </c>
      <c r="AM1152" s="22">
        <v>0</v>
      </c>
      <c r="AN1152" s="22" t="s">
        <v>4513</v>
      </c>
      <c r="AO1152" s="22"/>
      <c r="AP1152" s="19" t="s">
        <v>76</v>
      </c>
      <c r="AQ1152" s="19" t="s">
        <v>76</v>
      </c>
      <c r="AR1152" s="19" t="s">
        <v>60</v>
      </c>
      <c r="AS1152" s="19" t="s">
        <v>55</v>
      </c>
      <c r="AT1152" s="19" t="s">
        <v>937</v>
      </c>
      <c r="AU1152" s="19" t="s">
        <v>62</v>
      </c>
      <c r="AV1152" s="19" t="s">
        <v>679</v>
      </c>
      <c r="AW1152" s="19" t="s">
        <v>3130</v>
      </c>
      <c r="AX1152" s="19" t="s">
        <v>1557</v>
      </c>
      <c r="AY1152" s="19" t="s">
        <v>55</v>
      </c>
      <c r="AZ1152" s="19" t="s">
        <v>3830</v>
      </c>
      <c r="BA1152" s="22">
        <v>0</v>
      </c>
      <c r="BB1152" s="22"/>
      <c r="BC1152" s="22"/>
      <c r="BD1152" s="19" t="s">
        <v>2205</v>
      </c>
      <c r="BE1152" s="19" t="s">
        <v>660</v>
      </c>
      <c r="BF1152" s="19" t="s">
        <v>2204</v>
      </c>
      <c r="BG1152" s="19" t="s">
        <v>55</v>
      </c>
      <c r="BH1152" s="19" t="s">
        <v>4513</v>
      </c>
      <c r="BI1152" s="22" t="s">
        <v>4513</v>
      </c>
      <c r="BJ1152" s="22"/>
      <c r="BK1152" s="22"/>
      <c r="BL1152" s="37" t="s">
        <v>4513</v>
      </c>
      <c r="BM1152" s="32" t="s">
        <v>4513</v>
      </c>
      <c r="BN1152" s="57" t="s">
        <v>4513</v>
      </c>
      <c r="BO1152" s="19" t="s">
        <v>3906</v>
      </c>
      <c r="BP1152" s="54" t="s">
        <v>3919</v>
      </c>
      <c r="BQ1152" s="19" t="s">
        <v>55</v>
      </c>
      <c r="BR1152" s="19" t="s">
        <v>3918</v>
      </c>
      <c r="BS1152" s="22"/>
      <c r="BT1152" s="22"/>
      <c r="BU1152" s="37">
        <v>127</v>
      </c>
      <c r="BV1152" s="19" t="s">
        <v>4694</v>
      </c>
      <c r="BW1152" s="19" t="s">
        <v>3839</v>
      </c>
      <c r="BX1152" s="22"/>
      <c r="BY1152" s="95" t="str">
        <f>IFERROR(
IF(OR(AZ1152="anulado",AZ1152="stand by"),CONCATENATE(AZ1152,": ",AT1152),
IF(OR(YEAR(BA1152)=2022,YEAR(BA1152)=2023),CONCATENATE("Se activó en ",YEAR(BA1152)),
IF(AND(OR(AZ1152="En proceso",AZ1152="facturando"),AND(AV1152="-",BA1152="")),"Por revisar",
IF(BA1152="",IF(AV1152="NUEVAS",CONCATENATE("Estado: ",AZ1152,", ",AV1152),
IF(AX1152=Meses!$A$3,"Por revisar",
IF(AT1152="","Sin registro","En programación Frcst."))),"En programación")))),
"Error")</f>
        <v>En programación</v>
      </c>
      <c r="BZ1152" s="14" t="str">
        <f t="shared" si="51"/>
        <v/>
      </c>
      <c r="CA1152" s="95">
        <f>IF(BY1152="En programación Frcst.",VLOOKUP(AX1152,Meses!$A$1:$H$14,3+HLOOKUP(Cronograma!AV1152,Meses!$D$1:$G$2,2,FALSE),FALSE),
IF(BY1152="En programación",BA1152,""))</f>
        <v>0</v>
      </c>
      <c r="CB1152" s="95" t="str">
        <f t="shared" si="52"/>
        <v>1900/1</v>
      </c>
      <c r="CC1152" s="91">
        <f>IFERROR(
(VLOOKUP(MONTH(CA1152),Meses!$B$3:$C$14,2,FALSE)-DAY(CA1152))/VLOOKUP(MONTH(CA1152),Meses!$B$3:$C$14,2,FALSE)*CD1152,
"")</f>
        <v>37</v>
      </c>
      <c r="CD1152" s="92">
        <f t="shared" si="53"/>
        <v>37</v>
      </c>
    </row>
    <row r="1153" spans="1:82" ht="94.2" thickBot="1" x14ac:dyDescent="0.6">
      <c r="A1153" s="19" t="s">
        <v>2485</v>
      </c>
      <c r="B1153" s="19" t="s">
        <v>2740</v>
      </c>
      <c r="C1153" s="19" t="s">
        <v>2741</v>
      </c>
      <c r="D1153" s="19" t="s">
        <v>936</v>
      </c>
      <c r="E1153" s="21">
        <v>45195</v>
      </c>
      <c r="F1153" s="21">
        <v>45195.535613425927</v>
      </c>
      <c r="G1153" s="21">
        <v>45195</v>
      </c>
      <c r="H1153" s="21">
        <v>45203</v>
      </c>
      <c r="I1153" s="22"/>
      <c r="J1153" s="22"/>
      <c r="K1153" s="22">
        <v>0</v>
      </c>
      <c r="L1153" s="50"/>
      <c r="M1153" s="22"/>
      <c r="N1153" s="22"/>
      <c r="O1153" s="19" t="s">
        <v>72</v>
      </c>
      <c r="P1153" s="19" t="s">
        <v>72</v>
      </c>
      <c r="Q1153" s="49" t="s">
        <v>55</v>
      </c>
      <c r="R1153" s="49">
        <v>949</v>
      </c>
      <c r="S1153" s="25" t="s">
        <v>145</v>
      </c>
      <c r="T1153" s="25" t="s">
        <v>145</v>
      </c>
      <c r="U1153" s="19" t="e">
        <v>#NAME?</v>
      </c>
      <c r="V1153" s="22"/>
      <c r="W1153" s="22" t="s">
        <v>4513</v>
      </c>
      <c r="X1153" s="23">
        <v>45195</v>
      </c>
      <c r="Y1153" s="23">
        <v>45202</v>
      </c>
      <c r="Z1153" s="23">
        <v>45195</v>
      </c>
      <c r="AA1153" s="23">
        <v>45195</v>
      </c>
      <c r="AB1153" s="22">
        <v>0</v>
      </c>
      <c r="AC1153" s="22">
        <v>0</v>
      </c>
      <c r="AD1153" s="50">
        <v>0</v>
      </c>
      <c r="AE1153" s="22">
        <v>0</v>
      </c>
      <c r="AF1153" s="19" t="s">
        <v>58</v>
      </c>
      <c r="AG1153" s="19" t="s">
        <v>58</v>
      </c>
      <c r="AH1153" s="50">
        <v>0</v>
      </c>
      <c r="AI1153" s="37">
        <v>-45195</v>
      </c>
      <c r="AJ1153" s="37">
        <v>8</v>
      </c>
      <c r="AK1153" s="37">
        <v>-45203</v>
      </c>
      <c r="AL1153" s="19" t="s">
        <v>15</v>
      </c>
      <c r="AM1153" s="22">
        <v>0</v>
      </c>
      <c r="AN1153" s="22" t="s">
        <v>4513</v>
      </c>
      <c r="AO1153" s="22"/>
      <c r="AP1153" s="19" t="s">
        <v>76</v>
      </c>
      <c r="AQ1153" s="19" t="s">
        <v>76</v>
      </c>
      <c r="AR1153" s="19" t="s">
        <v>60</v>
      </c>
      <c r="AS1153" s="19" t="s">
        <v>55</v>
      </c>
      <c r="AT1153" s="19" t="s">
        <v>937</v>
      </c>
      <c r="AU1153" s="19" t="s">
        <v>62</v>
      </c>
      <c r="AV1153" s="19" t="s">
        <v>679</v>
      </c>
      <c r="AW1153" s="19" t="s">
        <v>3130</v>
      </c>
      <c r="AX1153" s="19" t="s">
        <v>1557</v>
      </c>
      <c r="AY1153" s="19" t="s">
        <v>55</v>
      </c>
      <c r="AZ1153" s="19" t="s">
        <v>3830</v>
      </c>
      <c r="BA1153" s="22">
        <v>0</v>
      </c>
      <c r="BB1153" s="22"/>
      <c r="BC1153" s="22"/>
      <c r="BD1153" s="19" t="s">
        <v>2205</v>
      </c>
      <c r="BE1153" s="19" t="s">
        <v>660</v>
      </c>
      <c r="BF1153" s="19" t="s">
        <v>2204</v>
      </c>
      <c r="BG1153" s="19" t="s">
        <v>55</v>
      </c>
      <c r="BH1153" s="19" t="s">
        <v>4513</v>
      </c>
      <c r="BI1153" s="22" t="s">
        <v>4513</v>
      </c>
      <c r="BJ1153" s="22"/>
      <c r="BK1153" s="22"/>
      <c r="BL1153" s="37" t="s">
        <v>4513</v>
      </c>
      <c r="BM1153" s="32" t="s">
        <v>4513</v>
      </c>
      <c r="BN1153" s="57" t="s">
        <v>4513</v>
      </c>
      <c r="BO1153" s="19" t="s">
        <v>3906</v>
      </c>
      <c r="BP1153" s="54" t="s">
        <v>3919</v>
      </c>
      <c r="BQ1153" s="19" t="s">
        <v>55</v>
      </c>
      <c r="BR1153" s="19" t="s">
        <v>3918</v>
      </c>
      <c r="BS1153" s="22"/>
      <c r="BT1153" s="22"/>
      <c r="BU1153" s="37">
        <v>127</v>
      </c>
      <c r="BV1153" s="19" t="s">
        <v>4694</v>
      </c>
      <c r="BW1153" s="19" t="s">
        <v>3839</v>
      </c>
      <c r="BX1153" s="22"/>
      <c r="BY1153" s="95" t="str">
        <f>IFERROR(
IF(OR(AZ1153="anulado",AZ1153="stand by"),CONCATENATE(AZ1153,": ",AT1153),
IF(OR(YEAR(BA1153)=2022,YEAR(BA1153)=2023),CONCATENATE("Se activó en ",YEAR(BA1153)),
IF(AND(OR(AZ1153="En proceso",AZ1153="facturando"),AND(AV1153="-",BA1153="")),"Por revisar",
IF(BA1153="",IF(AV1153="NUEVAS",CONCATENATE("Estado: ",AZ1153,", ",AV1153),
IF(AX1153=Meses!$A$3,"Por revisar",
IF(AT1153="","Sin registro","En programación Frcst."))),"En programación")))),
"Error")</f>
        <v>En programación</v>
      </c>
      <c r="BZ1153" s="14" t="str">
        <f t="shared" si="51"/>
        <v/>
      </c>
      <c r="CA1153" s="95">
        <f>IF(BY1153="En programación Frcst.",VLOOKUP(AX1153,Meses!$A$1:$H$14,3+HLOOKUP(Cronograma!AV1153,Meses!$D$1:$G$2,2,FALSE),FALSE),
IF(BY1153="En programación",BA1153,""))</f>
        <v>0</v>
      </c>
      <c r="CB1153" s="95" t="str">
        <f t="shared" si="52"/>
        <v>1900/1</v>
      </c>
      <c r="CC1153" s="91">
        <f>IFERROR(
(VLOOKUP(MONTH(CA1153),Meses!$B$3:$C$14,2,FALSE)-DAY(CA1153))/VLOOKUP(MONTH(CA1153),Meses!$B$3:$C$14,2,FALSE)*CD1153,
"")</f>
        <v>949</v>
      </c>
      <c r="CD1153" s="92">
        <f t="shared" si="53"/>
        <v>949</v>
      </c>
    </row>
    <row r="1154" spans="1:82" ht="94.2" thickBot="1" x14ac:dyDescent="0.6">
      <c r="A1154" s="25" t="s">
        <v>2485</v>
      </c>
      <c r="B1154" s="25" t="s">
        <v>2742</v>
      </c>
      <c r="C1154" s="25" t="s">
        <v>2743</v>
      </c>
      <c r="D1154" s="25" t="s">
        <v>936</v>
      </c>
      <c r="E1154" s="26">
        <v>45195</v>
      </c>
      <c r="F1154" s="26">
        <v>45195.535613425927</v>
      </c>
      <c r="G1154" s="26">
        <v>45195</v>
      </c>
      <c r="H1154" s="26">
        <v>45203</v>
      </c>
      <c r="I1154" s="22"/>
      <c r="J1154" s="22"/>
      <c r="K1154" s="22">
        <v>0</v>
      </c>
      <c r="L1154" s="50"/>
      <c r="M1154" s="22"/>
      <c r="N1154" s="22"/>
      <c r="O1154" s="19" t="s">
        <v>72</v>
      </c>
      <c r="P1154" s="19" t="s">
        <v>72</v>
      </c>
      <c r="Q1154" s="49" t="s">
        <v>55</v>
      </c>
      <c r="R1154" s="49">
        <v>1194</v>
      </c>
      <c r="S1154" s="25" t="s">
        <v>145</v>
      </c>
      <c r="T1154" s="25" t="s">
        <v>145</v>
      </c>
      <c r="U1154" s="19" t="e">
        <v>#NAME?</v>
      </c>
      <c r="V1154" s="22"/>
      <c r="W1154" s="22" t="s">
        <v>4513</v>
      </c>
      <c r="X1154" s="23">
        <v>45195</v>
      </c>
      <c r="Y1154" s="23">
        <v>45202</v>
      </c>
      <c r="Z1154" s="23">
        <v>45195</v>
      </c>
      <c r="AA1154" s="23">
        <v>45195</v>
      </c>
      <c r="AB1154" s="22">
        <v>0</v>
      </c>
      <c r="AC1154" s="22">
        <v>0</v>
      </c>
      <c r="AD1154" s="50">
        <v>0</v>
      </c>
      <c r="AE1154" s="22">
        <v>0</v>
      </c>
      <c r="AF1154" s="19" t="s">
        <v>58</v>
      </c>
      <c r="AG1154" s="19" t="s">
        <v>58</v>
      </c>
      <c r="AH1154" s="50">
        <v>0</v>
      </c>
      <c r="AI1154" s="37">
        <v>-45195</v>
      </c>
      <c r="AJ1154" s="37">
        <v>8</v>
      </c>
      <c r="AK1154" s="37">
        <v>-45203</v>
      </c>
      <c r="AL1154" s="19" t="s">
        <v>15</v>
      </c>
      <c r="AM1154" s="22">
        <v>0</v>
      </c>
      <c r="AN1154" s="22" t="s">
        <v>4513</v>
      </c>
      <c r="AO1154" s="22"/>
      <c r="AP1154" s="19" t="s">
        <v>76</v>
      </c>
      <c r="AQ1154" s="19" t="s">
        <v>76</v>
      </c>
      <c r="AR1154" s="19" t="s">
        <v>60</v>
      </c>
      <c r="AS1154" s="19" t="s">
        <v>55</v>
      </c>
      <c r="AT1154" s="19" t="s">
        <v>937</v>
      </c>
      <c r="AU1154" s="19" t="s">
        <v>62</v>
      </c>
      <c r="AV1154" s="19" t="s">
        <v>679</v>
      </c>
      <c r="AW1154" s="19" t="s">
        <v>3130</v>
      </c>
      <c r="AX1154" s="19" t="s">
        <v>1557</v>
      </c>
      <c r="AY1154" s="19" t="s">
        <v>55</v>
      </c>
      <c r="AZ1154" s="19" t="s">
        <v>3830</v>
      </c>
      <c r="BA1154" s="22">
        <v>0</v>
      </c>
      <c r="BB1154" s="22"/>
      <c r="BC1154" s="22"/>
      <c r="BD1154" s="19" t="s">
        <v>2205</v>
      </c>
      <c r="BE1154" s="19" t="s">
        <v>660</v>
      </c>
      <c r="BF1154" s="19" t="s">
        <v>2204</v>
      </c>
      <c r="BG1154" s="19" t="s">
        <v>55</v>
      </c>
      <c r="BH1154" s="19" t="s">
        <v>4513</v>
      </c>
      <c r="BI1154" s="22" t="s">
        <v>4513</v>
      </c>
      <c r="BJ1154" s="22"/>
      <c r="BK1154" s="22"/>
      <c r="BL1154" s="37" t="s">
        <v>4513</v>
      </c>
      <c r="BM1154" s="32" t="s">
        <v>4513</v>
      </c>
      <c r="BN1154" s="57" t="s">
        <v>4513</v>
      </c>
      <c r="BO1154" s="19" t="s">
        <v>3906</v>
      </c>
      <c r="BP1154" s="54" t="s">
        <v>3919</v>
      </c>
      <c r="BQ1154" s="19" t="s">
        <v>55</v>
      </c>
      <c r="BR1154" s="19" t="s">
        <v>3918</v>
      </c>
      <c r="BS1154" s="22"/>
      <c r="BT1154" s="22"/>
      <c r="BU1154" s="37">
        <v>127</v>
      </c>
      <c r="BV1154" s="19" t="s">
        <v>4694</v>
      </c>
      <c r="BW1154" s="19" t="s">
        <v>3839</v>
      </c>
      <c r="BX1154" s="22"/>
      <c r="BY1154" s="95" t="str">
        <f>IFERROR(
IF(OR(AZ1154="anulado",AZ1154="stand by"),CONCATENATE(AZ1154,": ",AT1154),
IF(OR(YEAR(BA1154)=2022,YEAR(BA1154)=2023),CONCATENATE("Se activó en ",YEAR(BA1154)),
IF(AND(OR(AZ1154="En proceso",AZ1154="facturando"),AND(AV1154="-",BA1154="")),"Por revisar",
IF(BA1154="",IF(AV1154="NUEVAS",CONCATENATE("Estado: ",AZ1154,", ",AV1154),
IF(AX1154=Meses!$A$3,"Por revisar",
IF(AT1154="","Sin registro","En programación Frcst."))),"En programación")))),
"Error")</f>
        <v>En programación</v>
      </c>
      <c r="BZ1154" s="14" t="str">
        <f t="shared" si="51"/>
        <v/>
      </c>
      <c r="CA1154" s="95">
        <f>IF(BY1154="En programación Frcst.",VLOOKUP(AX1154,Meses!$A$1:$H$14,3+HLOOKUP(Cronograma!AV1154,Meses!$D$1:$G$2,2,FALSE),FALSE),
IF(BY1154="En programación",BA1154,""))</f>
        <v>0</v>
      </c>
      <c r="CB1154" s="95" t="str">
        <f t="shared" si="52"/>
        <v>1900/1</v>
      </c>
      <c r="CC1154" s="91">
        <f>IFERROR(
(VLOOKUP(MONTH(CA1154),Meses!$B$3:$C$14,2,FALSE)-DAY(CA1154))/VLOOKUP(MONTH(CA1154),Meses!$B$3:$C$14,2,FALSE)*CD1154,
"")</f>
        <v>1194</v>
      </c>
      <c r="CD1154" s="92">
        <f t="shared" si="53"/>
        <v>1194</v>
      </c>
    </row>
    <row r="1155" spans="1:82" ht="109.8" thickBot="1" x14ac:dyDescent="0.6">
      <c r="A1155" s="19" t="s">
        <v>2485</v>
      </c>
      <c r="B1155" s="19" t="s">
        <v>2744</v>
      </c>
      <c r="C1155" s="19" t="s">
        <v>2745</v>
      </c>
      <c r="D1155" s="19" t="s">
        <v>936</v>
      </c>
      <c r="E1155" s="21">
        <v>45195</v>
      </c>
      <c r="F1155" s="21">
        <v>45195.535613425927</v>
      </c>
      <c r="G1155" s="21">
        <v>45195</v>
      </c>
      <c r="H1155" s="21">
        <v>45203</v>
      </c>
      <c r="I1155" s="22"/>
      <c r="J1155" s="22"/>
      <c r="K1155" s="22">
        <v>0</v>
      </c>
      <c r="L1155" s="50"/>
      <c r="M1155" s="22"/>
      <c r="N1155" s="22"/>
      <c r="O1155" s="19" t="s">
        <v>72</v>
      </c>
      <c r="P1155" s="19" t="s">
        <v>72</v>
      </c>
      <c r="Q1155" s="49" t="s">
        <v>55</v>
      </c>
      <c r="R1155" s="49">
        <v>1124</v>
      </c>
      <c r="S1155" s="25" t="s">
        <v>145</v>
      </c>
      <c r="T1155" s="25" t="s">
        <v>145</v>
      </c>
      <c r="U1155" s="19" t="e">
        <v>#NAME?</v>
      </c>
      <c r="V1155" s="22"/>
      <c r="W1155" s="22" t="s">
        <v>4513</v>
      </c>
      <c r="X1155" s="23">
        <v>45195</v>
      </c>
      <c r="Y1155" s="23">
        <v>45202</v>
      </c>
      <c r="Z1155" s="23">
        <v>45195</v>
      </c>
      <c r="AA1155" s="23">
        <v>45195</v>
      </c>
      <c r="AB1155" s="22">
        <v>0</v>
      </c>
      <c r="AC1155" s="22">
        <v>0</v>
      </c>
      <c r="AD1155" s="50">
        <v>0</v>
      </c>
      <c r="AE1155" s="22">
        <v>0</v>
      </c>
      <c r="AF1155" s="19" t="s">
        <v>58</v>
      </c>
      <c r="AG1155" s="19" t="s">
        <v>58</v>
      </c>
      <c r="AH1155" s="50">
        <v>0</v>
      </c>
      <c r="AI1155" s="37">
        <v>-45195</v>
      </c>
      <c r="AJ1155" s="37">
        <v>8</v>
      </c>
      <c r="AK1155" s="37">
        <v>-45203</v>
      </c>
      <c r="AL1155" s="19" t="s">
        <v>15</v>
      </c>
      <c r="AM1155" s="22">
        <v>0</v>
      </c>
      <c r="AN1155" s="22" t="s">
        <v>4513</v>
      </c>
      <c r="AO1155" s="22"/>
      <c r="AP1155" s="19" t="s">
        <v>76</v>
      </c>
      <c r="AQ1155" s="19" t="s">
        <v>76</v>
      </c>
      <c r="AR1155" s="19" t="s">
        <v>60</v>
      </c>
      <c r="AS1155" s="19" t="s">
        <v>55</v>
      </c>
      <c r="AT1155" s="19" t="s">
        <v>937</v>
      </c>
      <c r="AU1155" s="19" t="s">
        <v>62</v>
      </c>
      <c r="AV1155" s="19" t="s">
        <v>679</v>
      </c>
      <c r="AW1155" s="19" t="s">
        <v>3130</v>
      </c>
      <c r="AX1155" s="19" t="s">
        <v>1557</v>
      </c>
      <c r="AY1155" s="19" t="s">
        <v>55</v>
      </c>
      <c r="AZ1155" s="19" t="s">
        <v>3830</v>
      </c>
      <c r="BA1155" s="22">
        <v>0</v>
      </c>
      <c r="BB1155" s="22"/>
      <c r="BC1155" s="22"/>
      <c r="BD1155" s="19" t="s">
        <v>2205</v>
      </c>
      <c r="BE1155" s="19" t="s">
        <v>660</v>
      </c>
      <c r="BF1155" s="19" t="s">
        <v>2204</v>
      </c>
      <c r="BG1155" s="19" t="s">
        <v>55</v>
      </c>
      <c r="BH1155" s="19" t="s">
        <v>4513</v>
      </c>
      <c r="BI1155" s="22" t="s">
        <v>4513</v>
      </c>
      <c r="BJ1155" s="22"/>
      <c r="BK1155" s="22"/>
      <c r="BL1155" s="37" t="s">
        <v>4513</v>
      </c>
      <c r="BM1155" s="32" t="s">
        <v>4513</v>
      </c>
      <c r="BN1155" s="57" t="s">
        <v>4513</v>
      </c>
      <c r="BO1155" s="19" t="s">
        <v>3906</v>
      </c>
      <c r="BP1155" s="54" t="s">
        <v>3919</v>
      </c>
      <c r="BQ1155" s="19" t="s">
        <v>55</v>
      </c>
      <c r="BR1155" s="19" t="s">
        <v>3918</v>
      </c>
      <c r="BS1155" s="22"/>
      <c r="BT1155" s="22"/>
      <c r="BU1155" s="37">
        <v>127</v>
      </c>
      <c r="BV1155" s="19" t="s">
        <v>4694</v>
      </c>
      <c r="BW1155" s="19" t="s">
        <v>3839</v>
      </c>
      <c r="BX1155" s="22"/>
      <c r="BY1155" s="95" t="str">
        <f>IFERROR(
IF(OR(AZ1155="anulado",AZ1155="stand by"),CONCATENATE(AZ1155,": ",AT1155),
IF(OR(YEAR(BA1155)=2022,YEAR(BA1155)=2023),CONCATENATE("Se activó en ",YEAR(BA1155)),
IF(AND(OR(AZ1155="En proceso",AZ1155="facturando"),AND(AV1155="-",BA1155="")),"Por revisar",
IF(BA1155="",IF(AV1155="NUEVAS",CONCATENATE("Estado: ",AZ1155,", ",AV1155),
IF(AX1155=Meses!$A$3,"Por revisar",
IF(AT1155="","Sin registro","En programación Frcst."))),"En programación")))),
"Error")</f>
        <v>En programación</v>
      </c>
      <c r="BZ1155" s="14" t="str">
        <f t="shared" ref="BZ1155:BZ1218" si="54">IF(BY1155="Por revisar",CONCATENATE("programación de act. ",AY1155,", estado: ",AZ1155,", Comercializador: ",O1155,", Etapa: ",AT1155),"")</f>
        <v/>
      </c>
      <c r="CA1155" s="95">
        <f>IF(BY1155="En programación Frcst.",VLOOKUP(AX1155,Meses!$A$1:$H$14,3+HLOOKUP(Cronograma!AV1155,Meses!$D$1:$G$2,2,FALSE),FALSE),
IF(BY1155="En programación",BA1155,""))</f>
        <v>0</v>
      </c>
      <c r="CB1155" s="95" t="str">
        <f t="shared" ref="CB1155:CB1218" si="55">IFERROR(CONCATENATE(YEAR(CA1155),"/",MONTH(CA1155)),"")</f>
        <v>1900/1</v>
      </c>
      <c r="CC1155" s="91">
        <f>IFERROR(
(VLOOKUP(MONTH(CA1155),Meses!$B$3:$C$14,2,FALSE)-DAY(CA1155))/VLOOKUP(MONTH(CA1155),Meses!$B$3:$C$14,2,FALSE)*CD1155,
"")</f>
        <v>1124</v>
      </c>
      <c r="CD1155" s="92">
        <f t="shared" ref="CD1155:CD1218" si="56">R1155</f>
        <v>1124</v>
      </c>
    </row>
    <row r="1156" spans="1:82" ht="109.8" thickBot="1" x14ac:dyDescent="0.6">
      <c r="A1156" s="25" t="s">
        <v>2485</v>
      </c>
      <c r="B1156" s="25" t="s">
        <v>2746</v>
      </c>
      <c r="C1156" s="25" t="s">
        <v>2747</v>
      </c>
      <c r="D1156" s="25" t="s">
        <v>936</v>
      </c>
      <c r="E1156" s="26">
        <v>45195</v>
      </c>
      <c r="F1156" s="26">
        <v>45195.535613425927</v>
      </c>
      <c r="G1156" s="26">
        <v>45195</v>
      </c>
      <c r="H1156" s="26">
        <v>45203</v>
      </c>
      <c r="I1156" s="22"/>
      <c r="J1156" s="22"/>
      <c r="K1156" s="22">
        <v>0</v>
      </c>
      <c r="L1156" s="50"/>
      <c r="M1156" s="22"/>
      <c r="N1156" s="22"/>
      <c r="O1156" s="19" t="s">
        <v>72</v>
      </c>
      <c r="P1156" s="19" t="s">
        <v>72</v>
      </c>
      <c r="Q1156" s="49" t="s">
        <v>55</v>
      </c>
      <c r="R1156" s="49">
        <v>645</v>
      </c>
      <c r="S1156" s="25" t="s">
        <v>145</v>
      </c>
      <c r="T1156" s="25" t="s">
        <v>145</v>
      </c>
      <c r="U1156" s="19" t="e">
        <v>#NAME?</v>
      </c>
      <c r="V1156" s="22"/>
      <c r="W1156" s="22" t="s">
        <v>4513</v>
      </c>
      <c r="X1156" s="23">
        <v>45195</v>
      </c>
      <c r="Y1156" s="23">
        <v>45202</v>
      </c>
      <c r="Z1156" s="23">
        <v>45195</v>
      </c>
      <c r="AA1156" s="23">
        <v>45195</v>
      </c>
      <c r="AB1156" s="22">
        <v>0</v>
      </c>
      <c r="AC1156" s="22">
        <v>0</v>
      </c>
      <c r="AD1156" s="50">
        <v>0</v>
      </c>
      <c r="AE1156" s="22">
        <v>0</v>
      </c>
      <c r="AF1156" s="19" t="s">
        <v>58</v>
      </c>
      <c r="AG1156" s="19" t="s">
        <v>58</v>
      </c>
      <c r="AH1156" s="50">
        <v>0</v>
      </c>
      <c r="AI1156" s="37">
        <v>-45195</v>
      </c>
      <c r="AJ1156" s="37">
        <v>8</v>
      </c>
      <c r="AK1156" s="37">
        <v>-45203</v>
      </c>
      <c r="AL1156" s="19" t="s">
        <v>15</v>
      </c>
      <c r="AM1156" s="22">
        <v>0</v>
      </c>
      <c r="AN1156" s="22" t="s">
        <v>4513</v>
      </c>
      <c r="AO1156" s="22"/>
      <c r="AP1156" s="19" t="s">
        <v>76</v>
      </c>
      <c r="AQ1156" s="19" t="s">
        <v>76</v>
      </c>
      <c r="AR1156" s="19" t="s">
        <v>60</v>
      </c>
      <c r="AS1156" s="19" t="s">
        <v>55</v>
      </c>
      <c r="AT1156" s="19" t="s">
        <v>937</v>
      </c>
      <c r="AU1156" s="19" t="s">
        <v>62</v>
      </c>
      <c r="AV1156" s="19" t="s">
        <v>679</v>
      </c>
      <c r="AW1156" s="19" t="s">
        <v>3130</v>
      </c>
      <c r="AX1156" s="19" t="s">
        <v>1557</v>
      </c>
      <c r="AY1156" s="19" t="s">
        <v>55</v>
      </c>
      <c r="AZ1156" s="19" t="s">
        <v>3830</v>
      </c>
      <c r="BA1156" s="22">
        <v>0</v>
      </c>
      <c r="BB1156" s="22"/>
      <c r="BC1156" s="22"/>
      <c r="BD1156" s="19" t="s">
        <v>2205</v>
      </c>
      <c r="BE1156" s="19" t="s">
        <v>660</v>
      </c>
      <c r="BF1156" s="19" t="s">
        <v>2204</v>
      </c>
      <c r="BG1156" s="19" t="s">
        <v>55</v>
      </c>
      <c r="BH1156" s="19" t="s">
        <v>4513</v>
      </c>
      <c r="BI1156" s="22" t="s">
        <v>4513</v>
      </c>
      <c r="BJ1156" s="22"/>
      <c r="BK1156" s="22"/>
      <c r="BL1156" s="37" t="s">
        <v>4513</v>
      </c>
      <c r="BM1156" s="32" t="s">
        <v>4513</v>
      </c>
      <c r="BN1156" s="57" t="s">
        <v>4513</v>
      </c>
      <c r="BO1156" s="19" t="s">
        <v>3906</v>
      </c>
      <c r="BP1156" s="54" t="s">
        <v>3919</v>
      </c>
      <c r="BQ1156" s="19" t="s">
        <v>55</v>
      </c>
      <c r="BR1156" s="19" t="s">
        <v>3918</v>
      </c>
      <c r="BS1156" s="22"/>
      <c r="BT1156" s="22"/>
      <c r="BU1156" s="37">
        <v>127</v>
      </c>
      <c r="BV1156" s="19" t="s">
        <v>4694</v>
      </c>
      <c r="BW1156" s="19" t="s">
        <v>3839</v>
      </c>
      <c r="BX1156" s="22"/>
      <c r="BY1156" s="95" t="str">
        <f>IFERROR(
IF(OR(AZ1156="anulado",AZ1156="stand by"),CONCATENATE(AZ1156,": ",AT1156),
IF(OR(YEAR(BA1156)=2022,YEAR(BA1156)=2023),CONCATENATE("Se activó en ",YEAR(BA1156)),
IF(AND(OR(AZ1156="En proceso",AZ1156="facturando"),AND(AV1156="-",BA1156="")),"Por revisar",
IF(BA1156="",IF(AV1156="NUEVAS",CONCATENATE("Estado: ",AZ1156,", ",AV1156),
IF(AX1156=Meses!$A$3,"Por revisar",
IF(AT1156="","Sin registro","En programación Frcst."))),"En programación")))),
"Error")</f>
        <v>En programación</v>
      </c>
      <c r="BZ1156" s="14" t="str">
        <f t="shared" si="54"/>
        <v/>
      </c>
      <c r="CA1156" s="95">
        <f>IF(BY1156="En programación Frcst.",VLOOKUP(AX1156,Meses!$A$1:$H$14,3+HLOOKUP(Cronograma!AV1156,Meses!$D$1:$G$2,2,FALSE),FALSE),
IF(BY1156="En programación",BA1156,""))</f>
        <v>0</v>
      </c>
      <c r="CB1156" s="95" t="str">
        <f t="shared" si="55"/>
        <v>1900/1</v>
      </c>
      <c r="CC1156" s="91">
        <f>IFERROR(
(VLOOKUP(MONTH(CA1156),Meses!$B$3:$C$14,2,FALSE)-DAY(CA1156))/VLOOKUP(MONTH(CA1156),Meses!$B$3:$C$14,2,FALSE)*CD1156,
"")</f>
        <v>645</v>
      </c>
      <c r="CD1156" s="92">
        <f t="shared" si="56"/>
        <v>645</v>
      </c>
    </row>
    <row r="1157" spans="1:82" ht="109.8" thickBot="1" x14ac:dyDescent="0.6">
      <c r="A1157" s="19" t="s">
        <v>2485</v>
      </c>
      <c r="B1157" s="19" t="s">
        <v>2748</v>
      </c>
      <c r="C1157" s="19" t="s">
        <v>2749</v>
      </c>
      <c r="D1157" s="19" t="s">
        <v>936</v>
      </c>
      <c r="E1157" s="21">
        <v>45195</v>
      </c>
      <c r="F1157" s="21">
        <v>45195.535613425927</v>
      </c>
      <c r="G1157" s="21">
        <v>45195</v>
      </c>
      <c r="H1157" s="21">
        <v>45203</v>
      </c>
      <c r="I1157" s="22"/>
      <c r="J1157" s="22"/>
      <c r="K1157" s="22">
        <v>0</v>
      </c>
      <c r="L1157" s="50"/>
      <c r="M1157" s="22"/>
      <c r="N1157" s="22"/>
      <c r="O1157" s="19" t="s">
        <v>72</v>
      </c>
      <c r="P1157" s="19" t="s">
        <v>72</v>
      </c>
      <c r="Q1157" s="49" t="s">
        <v>55</v>
      </c>
      <c r="R1157" s="49">
        <v>429</v>
      </c>
      <c r="S1157" s="25" t="s">
        <v>145</v>
      </c>
      <c r="T1157" s="25" t="s">
        <v>145</v>
      </c>
      <c r="U1157" s="19" t="e">
        <v>#NAME?</v>
      </c>
      <c r="V1157" s="22"/>
      <c r="W1157" s="22" t="s">
        <v>4513</v>
      </c>
      <c r="X1157" s="23">
        <v>45195</v>
      </c>
      <c r="Y1157" s="23">
        <v>45202</v>
      </c>
      <c r="Z1157" s="23">
        <v>45195</v>
      </c>
      <c r="AA1157" s="23">
        <v>45195</v>
      </c>
      <c r="AB1157" s="22">
        <v>0</v>
      </c>
      <c r="AC1157" s="22">
        <v>0</v>
      </c>
      <c r="AD1157" s="50">
        <v>0</v>
      </c>
      <c r="AE1157" s="22">
        <v>0</v>
      </c>
      <c r="AF1157" s="19" t="s">
        <v>58</v>
      </c>
      <c r="AG1157" s="19" t="s">
        <v>58</v>
      </c>
      <c r="AH1157" s="50">
        <v>0</v>
      </c>
      <c r="AI1157" s="37">
        <v>-45195</v>
      </c>
      <c r="AJ1157" s="37">
        <v>8</v>
      </c>
      <c r="AK1157" s="37">
        <v>-45203</v>
      </c>
      <c r="AL1157" s="19" t="s">
        <v>15</v>
      </c>
      <c r="AM1157" s="22">
        <v>0</v>
      </c>
      <c r="AN1157" s="22" t="s">
        <v>4513</v>
      </c>
      <c r="AO1157" s="22"/>
      <c r="AP1157" s="19" t="s">
        <v>76</v>
      </c>
      <c r="AQ1157" s="19" t="s">
        <v>76</v>
      </c>
      <c r="AR1157" s="19" t="s">
        <v>60</v>
      </c>
      <c r="AS1157" s="19" t="s">
        <v>55</v>
      </c>
      <c r="AT1157" s="19" t="s">
        <v>937</v>
      </c>
      <c r="AU1157" s="19" t="s">
        <v>62</v>
      </c>
      <c r="AV1157" s="19" t="s">
        <v>679</v>
      </c>
      <c r="AW1157" s="19" t="s">
        <v>3130</v>
      </c>
      <c r="AX1157" s="19" t="s">
        <v>1557</v>
      </c>
      <c r="AY1157" s="19" t="s">
        <v>55</v>
      </c>
      <c r="AZ1157" s="19" t="s">
        <v>3830</v>
      </c>
      <c r="BA1157" s="22">
        <v>0</v>
      </c>
      <c r="BB1157" s="22"/>
      <c r="BC1157" s="22"/>
      <c r="BD1157" s="19" t="s">
        <v>2205</v>
      </c>
      <c r="BE1157" s="19" t="s">
        <v>660</v>
      </c>
      <c r="BF1157" s="19" t="s">
        <v>2204</v>
      </c>
      <c r="BG1157" s="19" t="s">
        <v>55</v>
      </c>
      <c r="BH1157" s="19" t="s">
        <v>4513</v>
      </c>
      <c r="BI1157" s="22" t="s">
        <v>4513</v>
      </c>
      <c r="BJ1157" s="22"/>
      <c r="BK1157" s="22"/>
      <c r="BL1157" s="37" t="s">
        <v>4513</v>
      </c>
      <c r="BM1157" s="32" t="s">
        <v>4513</v>
      </c>
      <c r="BN1157" s="57" t="s">
        <v>4513</v>
      </c>
      <c r="BO1157" s="19" t="s">
        <v>3906</v>
      </c>
      <c r="BP1157" s="54" t="s">
        <v>3919</v>
      </c>
      <c r="BQ1157" s="19" t="s">
        <v>55</v>
      </c>
      <c r="BR1157" s="19" t="s">
        <v>3918</v>
      </c>
      <c r="BS1157" s="22"/>
      <c r="BT1157" s="22"/>
      <c r="BU1157" s="37">
        <v>127</v>
      </c>
      <c r="BV1157" s="19" t="s">
        <v>4694</v>
      </c>
      <c r="BW1157" s="19" t="s">
        <v>3839</v>
      </c>
      <c r="BX1157" s="22"/>
      <c r="BY1157" s="95" t="str">
        <f>IFERROR(
IF(OR(AZ1157="anulado",AZ1157="stand by"),CONCATENATE(AZ1157,": ",AT1157),
IF(OR(YEAR(BA1157)=2022,YEAR(BA1157)=2023),CONCATENATE("Se activó en ",YEAR(BA1157)),
IF(AND(OR(AZ1157="En proceso",AZ1157="facturando"),AND(AV1157="-",BA1157="")),"Por revisar",
IF(BA1157="",IF(AV1157="NUEVAS",CONCATENATE("Estado: ",AZ1157,", ",AV1157),
IF(AX1157=Meses!$A$3,"Por revisar",
IF(AT1157="","Sin registro","En programación Frcst."))),"En programación")))),
"Error")</f>
        <v>En programación</v>
      </c>
      <c r="BZ1157" s="14" t="str">
        <f t="shared" si="54"/>
        <v/>
      </c>
      <c r="CA1157" s="95">
        <f>IF(BY1157="En programación Frcst.",VLOOKUP(AX1157,Meses!$A$1:$H$14,3+HLOOKUP(Cronograma!AV1157,Meses!$D$1:$G$2,2,FALSE),FALSE),
IF(BY1157="En programación",BA1157,""))</f>
        <v>0</v>
      </c>
      <c r="CB1157" s="95" t="str">
        <f t="shared" si="55"/>
        <v>1900/1</v>
      </c>
      <c r="CC1157" s="91">
        <f>IFERROR(
(VLOOKUP(MONTH(CA1157),Meses!$B$3:$C$14,2,FALSE)-DAY(CA1157))/VLOOKUP(MONTH(CA1157),Meses!$B$3:$C$14,2,FALSE)*CD1157,
"")</f>
        <v>429</v>
      </c>
      <c r="CD1157" s="92">
        <f t="shared" si="56"/>
        <v>429</v>
      </c>
    </row>
    <row r="1158" spans="1:82" ht="109.8" thickBot="1" x14ac:dyDescent="0.6">
      <c r="A1158" s="25" t="s">
        <v>2485</v>
      </c>
      <c r="B1158" s="25" t="s">
        <v>2750</v>
      </c>
      <c r="C1158" s="25" t="s">
        <v>2751</v>
      </c>
      <c r="D1158" s="25" t="s">
        <v>936</v>
      </c>
      <c r="E1158" s="26">
        <v>45195</v>
      </c>
      <c r="F1158" s="26">
        <v>45195.535613425927</v>
      </c>
      <c r="G1158" s="26">
        <v>45195</v>
      </c>
      <c r="H1158" s="26">
        <v>45203</v>
      </c>
      <c r="I1158" s="22"/>
      <c r="J1158" s="22"/>
      <c r="K1158" s="22">
        <v>0</v>
      </c>
      <c r="L1158" s="50"/>
      <c r="M1158" s="22"/>
      <c r="N1158" s="22"/>
      <c r="O1158" s="19" t="s">
        <v>72</v>
      </c>
      <c r="P1158" s="19" t="s">
        <v>72</v>
      </c>
      <c r="Q1158" s="49" t="s">
        <v>55</v>
      </c>
      <c r="R1158" s="49">
        <v>318</v>
      </c>
      <c r="S1158" s="25" t="s">
        <v>145</v>
      </c>
      <c r="T1158" s="25" t="s">
        <v>145</v>
      </c>
      <c r="U1158" s="19" t="e">
        <v>#NAME?</v>
      </c>
      <c r="V1158" s="22"/>
      <c r="W1158" s="22" t="s">
        <v>4513</v>
      </c>
      <c r="X1158" s="23">
        <v>45195</v>
      </c>
      <c r="Y1158" s="23">
        <v>45202</v>
      </c>
      <c r="Z1158" s="23">
        <v>45195</v>
      </c>
      <c r="AA1158" s="23">
        <v>45195</v>
      </c>
      <c r="AB1158" s="22">
        <v>0</v>
      </c>
      <c r="AC1158" s="22">
        <v>0</v>
      </c>
      <c r="AD1158" s="50">
        <v>0</v>
      </c>
      <c r="AE1158" s="22">
        <v>0</v>
      </c>
      <c r="AF1158" s="19" t="s">
        <v>58</v>
      </c>
      <c r="AG1158" s="19" t="s">
        <v>58</v>
      </c>
      <c r="AH1158" s="50">
        <v>0</v>
      </c>
      <c r="AI1158" s="37">
        <v>-45195</v>
      </c>
      <c r="AJ1158" s="37">
        <v>8</v>
      </c>
      <c r="AK1158" s="37">
        <v>-45203</v>
      </c>
      <c r="AL1158" s="19" t="s">
        <v>15</v>
      </c>
      <c r="AM1158" s="22">
        <v>0</v>
      </c>
      <c r="AN1158" s="22" t="s">
        <v>4513</v>
      </c>
      <c r="AO1158" s="22"/>
      <c r="AP1158" s="19" t="s">
        <v>76</v>
      </c>
      <c r="AQ1158" s="19" t="s">
        <v>76</v>
      </c>
      <c r="AR1158" s="19" t="s">
        <v>60</v>
      </c>
      <c r="AS1158" s="19" t="s">
        <v>55</v>
      </c>
      <c r="AT1158" s="19" t="s">
        <v>937</v>
      </c>
      <c r="AU1158" s="19" t="s">
        <v>62</v>
      </c>
      <c r="AV1158" s="19" t="s">
        <v>679</v>
      </c>
      <c r="AW1158" s="19" t="s">
        <v>3130</v>
      </c>
      <c r="AX1158" s="19" t="s">
        <v>1557</v>
      </c>
      <c r="AY1158" s="19" t="s">
        <v>55</v>
      </c>
      <c r="AZ1158" s="19" t="s">
        <v>3830</v>
      </c>
      <c r="BA1158" s="22">
        <v>0</v>
      </c>
      <c r="BB1158" s="22"/>
      <c r="BC1158" s="22"/>
      <c r="BD1158" s="19" t="s">
        <v>2205</v>
      </c>
      <c r="BE1158" s="19" t="s">
        <v>660</v>
      </c>
      <c r="BF1158" s="19" t="s">
        <v>2204</v>
      </c>
      <c r="BG1158" s="19" t="s">
        <v>55</v>
      </c>
      <c r="BH1158" s="19" t="s">
        <v>4513</v>
      </c>
      <c r="BI1158" s="22" t="s">
        <v>4513</v>
      </c>
      <c r="BJ1158" s="22"/>
      <c r="BK1158" s="22"/>
      <c r="BL1158" s="37" t="s">
        <v>4513</v>
      </c>
      <c r="BM1158" s="32" t="s">
        <v>4513</v>
      </c>
      <c r="BN1158" s="57" t="s">
        <v>4513</v>
      </c>
      <c r="BO1158" s="19" t="s">
        <v>3906</v>
      </c>
      <c r="BP1158" s="54" t="s">
        <v>3919</v>
      </c>
      <c r="BQ1158" s="19" t="s">
        <v>55</v>
      </c>
      <c r="BR1158" s="19" t="s">
        <v>3918</v>
      </c>
      <c r="BS1158" s="22"/>
      <c r="BT1158" s="22"/>
      <c r="BU1158" s="37">
        <v>127</v>
      </c>
      <c r="BV1158" s="19" t="s">
        <v>4694</v>
      </c>
      <c r="BW1158" s="19" t="s">
        <v>3839</v>
      </c>
      <c r="BX1158" s="22"/>
      <c r="BY1158" s="95" t="str">
        <f>IFERROR(
IF(OR(AZ1158="anulado",AZ1158="stand by"),CONCATENATE(AZ1158,": ",AT1158),
IF(OR(YEAR(BA1158)=2022,YEAR(BA1158)=2023),CONCATENATE("Se activó en ",YEAR(BA1158)),
IF(AND(OR(AZ1158="En proceso",AZ1158="facturando"),AND(AV1158="-",BA1158="")),"Por revisar",
IF(BA1158="",IF(AV1158="NUEVAS",CONCATENATE("Estado: ",AZ1158,", ",AV1158),
IF(AX1158=Meses!$A$3,"Por revisar",
IF(AT1158="","Sin registro","En programación Frcst."))),"En programación")))),
"Error")</f>
        <v>En programación</v>
      </c>
      <c r="BZ1158" s="14" t="str">
        <f t="shared" si="54"/>
        <v/>
      </c>
      <c r="CA1158" s="95">
        <f>IF(BY1158="En programación Frcst.",VLOOKUP(AX1158,Meses!$A$1:$H$14,3+HLOOKUP(Cronograma!AV1158,Meses!$D$1:$G$2,2,FALSE),FALSE),
IF(BY1158="En programación",BA1158,""))</f>
        <v>0</v>
      </c>
      <c r="CB1158" s="95" t="str">
        <f t="shared" si="55"/>
        <v>1900/1</v>
      </c>
      <c r="CC1158" s="91">
        <f>IFERROR(
(VLOOKUP(MONTH(CA1158),Meses!$B$3:$C$14,2,FALSE)-DAY(CA1158))/VLOOKUP(MONTH(CA1158),Meses!$B$3:$C$14,2,FALSE)*CD1158,
"")</f>
        <v>318</v>
      </c>
      <c r="CD1158" s="92">
        <f t="shared" si="56"/>
        <v>318</v>
      </c>
    </row>
    <row r="1159" spans="1:82" ht="109.8" thickBot="1" x14ac:dyDescent="0.6">
      <c r="A1159" s="19" t="s">
        <v>2485</v>
      </c>
      <c r="B1159" s="19" t="s">
        <v>2752</v>
      </c>
      <c r="C1159" s="19" t="s">
        <v>2753</v>
      </c>
      <c r="D1159" s="19" t="s">
        <v>936</v>
      </c>
      <c r="E1159" s="21">
        <v>45195</v>
      </c>
      <c r="F1159" s="21">
        <v>45195.535613425927</v>
      </c>
      <c r="G1159" s="21">
        <v>45195</v>
      </c>
      <c r="H1159" s="21">
        <v>45203</v>
      </c>
      <c r="I1159" s="22"/>
      <c r="J1159" s="22"/>
      <c r="K1159" s="22">
        <v>0</v>
      </c>
      <c r="L1159" s="50"/>
      <c r="M1159" s="22"/>
      <c r="N1159" s="22"/>
      <c r="O1159" s="19" t="s">
        <v>72</v>
      </c>
      <c r="P1159" s="19" t="s">
        <v>72</v>
      </c>
      <c r="Q1159" s="49" t="s">
        <v>55</v>
      </c>
      <c r="R1159" s="49">
        <v>472</v>
      </c>
      <c r="S1159" s="25" t="s">
        <v>145</v>
      </c>
      <c r="T1159" s="25" t="s">
        <v>145</v>
      </c>
      <c r="U1159" s="19" t="e">
        <v>#NAME?</v>
      </c>
      <c r="V1159" s="22"/>
      <c r="W1159" s="22" t="s">
        <v>4513</v>
      </c>
      <c r="X1159" s="23">
        <v>45195</v>
      </c>
      <c r="Y1159" s="23">
        <v>45202</v>
      </c>
      <c r="Z1159" s="23">
        <v>45195</v>
      </c>
      <c r="AA1159" s="23">
        <v>45195</v>
      </c>
      <c r="AB1159" s="22">
        <v>0</v>
      </c>
      <c r="AC1159" s="22">
        <v>0</v>
      </c>
      <c r="AD1159" s="50">
        <v>0</v>
      </c>
      <c r="AE1159" s="22">
        <v>0</v>
      </c>
      <c r="AF1159" s="19" t="s">
        <v>58</v>
      </c>
      <c r="AG1159" s="19" t="s">
        <v>58</v>
      </c>
      <c r="AH1159" s="50">
        <v>0</v>
      </c>
      <c r="AI1159" s="37">
        <v>-45195</v>
      </c>
      <c r="AJ1159" s="37">
        <v>8</v>
      </c>
      <c r="AK1159" s="37">
        <v>-45203</v>
      </c>
      <c r="AL1159" s="19" t="s">
        <v>15</v>
      </c>
      <c r="AM1159" s="22">
        <v>0</v>
      </c>
      <c r="AN1159" s="22" t="s">
        <v>4513</v>
      </c>
      <c r="AO1159" s="22"/>
      <c r="AP1159" s="19" t="s">
        <v>76</v>
      </c>
      <c r="AQ1159" s="19" t="s">
        <v>76</v>
      </c>
      <c r="AR1159" s="19" t="s">
        <v>60</v>
      </c>
      <c r="AS1159" s="19" t="s">
        <v>55</v>
      </c>
      <c r="AT1159" s="19" t="s">
        <v>937</v>
      </c>
      <c r="AU1159" s="19" t="s">
        <v>62</v>
      </c>
      <c r="AV1159" s="19" t="s">
        <v>679</v>
      </c>
      <c r="AW1159" s="19" t="s">
        <v>3130</v>
      </c>
      <c r="AX1159" s="19" t="s">
        <v>1557</v>
      </c>
      <c r="AY1159" s="19" t="s">
        <v>55</v>
      </c>
      <c r="AZ1159" s="19" t="s">
        <v>3830</v>
      </c>
      <c r="BA1159" s="22">
        <v>0</v>
      </c>
      <c r="BB1159" s="22"/>
      <c r="BC1159" s="22"/>
      <c r="BD1159" s="19" t="s">
        <v>2205</v>
      </c>
      <c r="BE1159" s="19" t="s">
        <v>660</v>
      </c>
      <c r="BF1159" s="19" t="s">
        <v>2204</v>
      </c>
      <c r="BG1159" s="19" t="s">
        <v>55</v>
      </c>
      <c r="BH1159" s="19" t="s">
        <v>4513</v>
      </c>
      <c r="BI1159" s="22" t="s">
        <v>4513</v>
      </c>
      <c r="BJ1159" s="22"/>
      <c r="BK1159" s="22"/>
      <c r="BL1159" s="37" t="s">
        <v>4513</v>
      </c>
      <c r="BM1159" s="32" t="s">
        <v>4513</v>
      </c>
      <c r="BN1159" s="57" t="s">
        <v>4513</v>
      </c>
      <c r="BO1159" s="19" t="s">
        <v>3906</v>
      </c>
      <c r="BP1159" s="54" t="s">
        <v>3919</v>
      </c>
      <c r="BQ1159" s="19" t="s">
        <v>55</v>
      </c>
      <c r="BR1159" s="19" t="s">
        <v>3918</v>
      </c>
      <c r="BS1159" s="22"/>
      <c r="BT1159" s="22"/>
      <c r="BU1159" s="37">
        <v>127</v>
      </c>
      <c r="BV1159" s="19" t="s">
        <v>4694</v>
      </c>
      <c r="BW1159" s="19" t="s">
        <v>3839</v>
      </c>
      <c r="BX1159" s="22"/>
      <c r="BY1159" s="95" t="str">
        <f>IFERROR(
IF(OR(AZ1159="anulado",AZ1159="stand by"),CONCATENATE(AZ1159,": ",AT1159),
IF(OR(YEAR(BA1159)=2022,YEAR(BA1159)=2023),CONCATENATE("Se activó en ",YEAR(BA1159)),
IF(AND(OR(AZ1159="En proceso",AZ1159="facturando"),AND(AV1159="-",BA1159="")),"Por revisar",
IF(BA1159="",IF(AV1159="NUEVAS",CONCATENATE("Estado: ",AZ1159,", ",AV1159),
IF(AX1159=Meses!$A$3,"Por revisar",
IF(AT1159="","Sin registro","En programación Frcst."))),"En programación")))),
"Error")</f>
        <v>En programación</v>
      </c>
      <c r="BZ1159" s="14" t="str">
        <f t="shared" si="54"/>
        <v/>
      </c>
      <c r="CA1159" s="95">
        <f>IF(BY1159="En programación Frcst.",VLOOKUP(AX1159,Meses!$A$1:$H$14,3+HLOOKUP(Cronograma!AV1159,Meses!$D$1:$G$2,2,FALSE),FALSE),
IF(BY1159="En programación",BA1159,""))</f>
        <v>0</v>
      </c>
      <c r="CB1159" s="95" t="str">
        <f t="shared" si="55"/>
        <v>1900/1</v>
      </c>
      <c r="CC1159" s="91">
        <f>IFERROR(
(VLOOKUP(MONTH(CA1159),Meses!$B$3:$C$14,2,FALSE)-DAY(CA1159))/VLOOKUP(MONTH(CA1159),Meses!$B$3:$C$14,2,FALSE)*CD1159,
"")</f>
        <v>472</v>
      </c>
      <c r="CD1159" s="92">
        <f t="shared" si="56"/>
        <v>472</v>
      </c>
    </row>
    <row r="1160" spans="1:82" ht="109.8" thickBot="1" x14ac:dyDescent="0.6">
      <c r="A1160" s="25" t="s">
        <v>2485</v>
      </c>
      <c r="B1160" s="25" t="s">
        <v>2754</v>
      </c>
      <c r="C1160" s="25" t="s">
        <v>2755</v>
      </c>
      <c r="D1160" s="25" t="s">
        <v>936</v>
      </c>
      <c r="E1160" s="26">
        <v>45195</v>
      </c>
      <c r="F1160" s="26">
        <v>45195.535613425927</v>
      </c>
      <c r="G1160" s="26">
        <v>45195</v>
      </c>
      <c r="H1160" s="26">
        <v>45203</v>
      </c>
      <c r="I1160" s="22"/>
      <c r="J1160" s="22"/>
      <c r="K1160" s="22">
        <v>0</v>
      </c>
      <c r="L1160" s="50"/>
      <c r="M1160" s="22"/>
      <c r="N1160" s="22"/>
      <c r="O1160" s="19" t="s">
        <v>72</v>
      </c>
      <c r="P1160" s="19" t="s">
        <v>72</v>
      </c>
      <c r="Q1160" s="49" t="s">
        <v>55</v>
      </c>
      <c r="R1160" s="49">
        <v>0</v>
      </c>
      <c r="S1160" s="25" t="s">
        <v>145</v>
      </c>
      <c r="T1160" s="25" t="s">
        <v>145</v>
      </c>
      <c r="U1160" s="19" t="e">
        <v>#NAME?</v>
      </c>
      <c r="V1160" s="22"/>
      <c r="W1160" s="22" t="s">
        <v>4513</v>
      </c>
      <c r="X1160" s="23">
        <v>45195</v>
      </c>
      <c r="Y1160" s="23">
        <v>45202</v>
      </c>
      <c r="Z1160" s="23">
        <v>45195</v>
      </c>
      <c r="AA1160" s="23">
        <v>45195</v>
      </c>
      <c r="AB1160" s="22">
        <v>0</v>
      </c>
      <c r="AC1160" s="22">
        <v>0</v>
      </c>
      <c r="AD1160" s="50">
        <v>0</v>
      </c>
      <c r="AE1160" s="22">
        <v>0</v>
      </c>
      <c r="AF1160" s="19" t="s">
        <v>58</v>
      </c>
      <c r="AG1160" s="19" t="s">
        <v>58</v>
      </c>
      <c r="AH1160" s="50">
        <v>0</v>
      </c>
      <c r="AI1160" s="37">
        <v>-45195</v>
      </c>
      <c r="AJ1160" s="37">
        <v>8</v>
      </c>
      <c r="AK1160" s="37">
        <v>-45203</v>
      </c>
      <c r="AL1160" s="19" t="s">
        <v>15</v>
      </c>
      <c r="AM1160" s="22">
        <v>0</v>
      </c>
      <c r="AN1160" s="22" t="s">
        <v>4513</v>
      </c>
      <c r="AO1160" s="22"/>
      <c r="AP1160" s="19" t="s">
        <v>76</v>
      </c>
      <c r="AQ1160" s="19" t="s">
        <v>76</v>
      </c>
      <c r="AR1160" s="19" t="s">
        <v>60</v>
      </c>
      <c r="AS1160" s="19" t="s">
        <v>55</v>
      </c>
      <c r="AT1160" s="19" t="s">
        <v>937</v>
      </c>
      <c r="AU1160" s="19" t="s">
        <v>62</v>
      </c>
      <c r="AV1160" s="19" t="s">
        <v>679</v>
      </c>
      <c r="AW1160" s="19" t="s">
        <v>3130</v>
      </c>
      <c r="AX1160" s="19" t="s">
        <v>1557</v>
      </c>
      <c r="AY1160" s="19" t="s">
        <v>55</v>
      </c>
      <c r="AZ1160" s="19" t="s">
        <v>3830</v>
      </c>
      <c r="BA1160" s="22">
        <v>0</v>
      </c>
      <c r="BB1160" s="22"/>
      <c r="BC1160" s="22"/>
      <c r="BD1160" s="19" t="s">
        <v>2205</v>
      </c>
      <c r="BE1160" s="19" t="s">
        <v>660</v>
      </c>
      <c r="BF1160" s="19" t="s">
        <v>2204</v>
      </c>
      <c r="BG1160" s="19" t="s">
        <v>55</v>
      </c>
      <c r="BH1160" s="19" t="s">
        <v>4513</v>
      </c>
      <c r="BI1160" s="22" t="s">
        <v>4513</v>
      </c>
      <c r="BJ1160" s="22"/>
      <c r="BK1160" s="22"/>
      <c r="BL1160" s="37" t="s">
        <v>4513</v>
      </c>
      <c r="BM1160" s="32" t="s">
        <v>4513</v>
      </c>
      <c r="BN1160" s="57" t="s">
        <v>4513</v>
      </c>
      <c r="BO1160" s="19" t="s">
        <v>3906</v>
      </c>
      <c r="BP1160" s="54" t="s">
        <v>3919</v>
      </c>
      <c r="BQ1160" s="19" t="s">
        <v>55</v>
      </c>
      <c r="BR1160" s="19" t="s">
        <v>3918</v>
      </c>
      <c r="BS1160" s="22"/>
      <c r="BT1160" s="22"/>
      <c r="BU1160" s="37">
        <v>127</v>
      </c>
      <c r="BV1160" s="19" t="s">
        <v>4694</v>
      </c>
      <c r="BW1160" s="19" t="s">
        <v>3839</v>
      </c>
      <c r="BX1160" s="22"/>
      <c r="BY1160" s="95" t="str">
        <f>IFERROR(
IF(OR(AZ1160="anulado",AZ1160="stand by"),CONCATENATE(AZ1160,": ",AT1160),
IF(OR(YEAR(BA1160)=2022,YEAR(BA1160)=2023),CONCATENATE("Se activó en ",YEAR(BA1160)),
IF(AND(OR(AZ1160="En proceso",AZ1160="facturando"),AND(AV1160="-",BA1160="")),"Por revisar",
IF(BA1160="",IF(AV1160="NUEVAS",CONCATENATE("Estado: ",AZ1160,", ",AV1160),
IF(AX1160=Meses!$A$3,"Por revisar",
IF(AT1160="","Sin registro","En programación Frcst."))),"En programación")))),
"Error")</f>
        <v>En programación</v>
      </c>
      <c r="BZ1160" s="14" t="str">
        <f t="shared" si="54"/>
        <v/>
      </c>
      <c r="CA1160" s="95">
        <f>IF(BY1160="En programación Frcst.",VLOOKUP(AX1160,Meses!$A$1:$H$14,3+HLOOKUP(Cronograma!AV1160,Meses!$D$1:$G$2,2,FALSE),FALSE),
IF(BY1160="En programación",BA1160,""))</f>
        <v>0</v>
      </c>
      <c r="CB1160" s="95" t="str">
        <f t="shared" si="55"/>
        <v>1900/1</v>
      </c>
      <c r="CC1160" s="91">
        <f>IFERROR(
(VLOOKUP(MONTH(CA1160),Meses!$B$3:$C$14,2,FALSE)-DAY(CA1160))/VLOOKUP(MONTH(CA1160),Meses!$B$3:$C$14,2,FALSE)*CD1160,
"")</f>
        <v>0</v>
      </c>
      <c r="CD1160" s="92">
        <f t="shared" si="56"/>
        <v>0</v>
      </c>
    </row>
    <row r="1161" spans="1:82" ht="94.2" thickBot="1" x14ac:dyDescent="0.6">
      <c r="A1161" s="19" t="s">
        <v>2485</v>
      </c>
      <c r="B1161" s="19" t="s">
        <v>2756</v>
      </c>
      <c r="C1161" s="19" t="s">
        <v>2757</v>
      </c>
      <c r="D1161" s="19" t="s">
        <v>936</v>
      </c>
      <c r="E1161" s="21">
        <v>45195</v>
      </c>
      <c r="F1161" s="21">
        <v>45195.535613425927</v>
      </c>
      <c r="G1161" s="21">
        <v>45195</v>
      </c>
      <c r="H1161" s="21">
        <v>45203</v>
      </c>
      <c r="I1161" s="22"/>
      <c r="J1161" s="22"/>
      <c r="K1161" s="22">
        <v>0</v>
      </c>
      <c r="L1161" s="50"/>
      <c r="M1161" s="22"/>
      <c r="N1161" s="22"/>
      <c r="O1161" s="19" t="s">
        <v>72</v>
      </c>
      <c r="P1161" s="19" t="s">
        <v>72</v>
      </c>
      <c r="Q1161" s="49" t="s">
        <v>55</v>
      </c>
      <c r="R1161" s="49">
        <v>0</v>
      </c>
      <c r="S1161" s="25" t="s">
        <v>145</v>
      </c>
      <c r="T1161" s="25" t="s">
        <v>145</v>
      </c>
      <c r="U1161" s="19" t="e">
        <v>#NAME?</v>
      </c>
      <c r="V1161" s="22"/>
      <c r="W1161" s="22" t="s">
        <v>4513</v>
      </c>
      <c r="X1161" s="23">
        <v>45195</v>
      </c>
      <c r="Y1161" s="23">
        <v>45202</v>
      </c>
      <c r="Z1161" s="23">
        <v>45195</v>
      </c>
      <c r="AA1161" s="23">
        <v>45195</v>
      </c>
      <c r="AB1161" s="22">
        <v>0</v>
      </c>
      <c r="AC1161" s="22">
        <v>0</v>
      </c>
      <c r="AD1161" s="50">
        <v>0</v>
      </c>
      <c r="AE1161" s="22">
        <v>0</v>
      </c>
      <c r="AF1161" s="19" t="s">
        <v>58</v>
      </c>
      <c r="AG1161" s="19" t="s">
        <v>58</v>
      </c>
      <c r="AH1161" s="50">
        <v>0</v>
      </c>
      <c r="AI1161" s="37">
        <v>-45195</v>
      </c>
      <c r="AJ1161" s="37">
        <v>8</v>
      </c>
      <c r="AK1161" s="37">
        <v>-45203</v>
      </c>
      <c r="AL1161" s="19" t="s">
        <v>15</v>
      </c>
      <c r="AM1161" s="22">
        <v>0</v>
      </c>
      <c r="AN1161" s="22" t="s">
        <v>4513</v>
      </c>
      <c r="AO1161" s="22"/>
      <c r="AP1161" s="19" t="s">
        <v>76</v>
      </c>
      <c r="AQ1161" s="19" t="s">
        <v>76</v>
      </c>
      <c r="AR1161" s="19" t="s">
        <v>60</v>
      </c>
      <c r="AS1161" s="19" t="s">
        <v>55</v>
      </c>
      <c r="AT1161" s="19" t="s">
        <v>937</v>
      </c>
      <c r="AU1161" s="19" t="s">
        <v>62</v>
      </c>
      <c r="AV1161" s="19" t="s">
        <v>679</v>
      </c>
      <c r="AW1161" s="19" t="s">
        <v>3130</v>
      </c>
      <c r="AX1161" s="19" t="s">
        <v>1557</v>
      </c>
      <c r="AY1161" s="19" t="s">
        <v>55</v>
      </c>
      <c r="AZ1161" s="19" t="s">
        <v>3830</v>
      </c>
      <c r="BA1161" s="22">
        <v>0</v>
      </c>
      <c r="BB1161" s="22"/>
      <c r="BC1161" s="22"/>
      <c r="BD1161" s="19" t="s">
        <v>2205</v>
      </c>
      <c r="BE1161" s="19" t="s">
        <v>660</v>
      </c>
      <c r="BF1161" s="19" t="s">
        <v>2204</v>
      </c>
      <c r="BG1161" s="19" t="s">
        <v>55</v>
      </c>
      <c r="BH1161" s="19" t="s">
        <v>4513</v>
      </c>
      <c r="BI1161" s="22" t="s">
        <v>4513</v>
      </c>
      <c r="BJ1161" s="22"/>
      <c r="BK1161" s="22"/>
      <c r="BL1161" s="37" t="s">
        <v>4513</v>
      </c>
      <c r="BM1161" s="32" t="s">
        <v>4513</v>
      </c>
      <c r="BN1161" s="57" t="s">
        <v>4513</v>
      </c>
      <c r="BO1161" s="19" t="s">
        <v>3906</v>
      </c>
      <c r="BP1161" s="54" t="s">
        <v>3919</v>
      </c>
      <c r="BQ1161" s="19" t="s">
        <v>55</v>
      </c>
      <c r="BR1161" s="19" t="s">
        <v>3918</v>
      </c>
      <c r="BS1161" s="22"/>
      <c r="BT1161" s="22"/>
      <c r="BU1161" s="37">
        <v>127</v>
      </c>
      <c r="BV1161" s="19" t="s">
        <v>4694</v>
      </c>
      <c r="BW1161" s="19" t="s">
        <v>3839</v>
      </c>
      <c r="BX1161" s="22"/>
      <c r="BY1161" s="95" t="str">
        <f>IFERROR(
IF(OR(AZ1161="anulado",AZ1161="stand by"),CONCATENATE(AZ1161,": ",AT1161),
IF(OR(YEAR(BA1161)=2022,YEAR(BA1161)=2023),CONCATENATE("Se activó en ",YEAR(BA1161)),
IF(AND(OR(AZ1161="En proceso",AZ1161="facturando"),AND(AV1161="-",BA1161="")),"Por revisar",
IF(BA1161="",IF(AV1161="NUEVAS",CONCATENATE("Estado: ",AZ1161,", ",AV1161),
IF(AX1161=Meses!$A$3,"Por revisar",
IF(AT1161="","Sin registro","En programación Frcst."))),"En programación")))),
"Error")</f>
        <v>En programación</v>
      </c>
      <c r="BZ1161" s="14" t="str">
        <f t="shared" si="54"/>
        <v/>
      </c>
      <c r="CA1161" s="95">
        <f>IF(BY1161="En programación Frcst.",VLOOKUP(AX1161,Meses!$A$1:$H$14,3+HLOOKUP(Cronograma!AV1161,Meses!$D$1:$G$2,2,FALSE),FALSE),
IF(BY1161="En programación",BA1161,""))</f>
        <v>0</v>
      </c>
      <c r="CB1161" s="95" t="str">
        <f t="shared" si="55"/>
        <v>1900/1</v>
      </c>
      <c r="CC1161" s="91">
        <f>IFERROR(
(VLOOKUP(MONTH(CA1161),Meses!$B$3:$C$14,2,FALSE)-DAY(CA1161))/VLOOKUP(MONTH(CA1161),Meses!$B$3:$C$14,2,FALSE)*CD1161,
"")</f>
        <v>0</v>
      </c>
      <c r="CD1161" s="92">
        <f t="shared" si="56"/>
        <v>0</v>
      </c>
    </row>
    <row r="1162" spans="1:82" ht="94.2" thickBot="1" x14ac:dyDescent="0.6">
      <c r="A1162" s="25" t="s">
        <v>2485</v>
      </c>
      <c r="B1162" s="25" t="s">
        <v>2758</v>
      </c>
      <c r="C1162" s="25" t="s">
        <v>2759</v>
      </c>
      <c r="D1162" s="25" t="s">
        <v>936</v>
      </c>
      <c r="E1162" s="26">
        <v>45195</v>
      </c>
      <c r="F1162" s="26">
        <v>45195.535613425927</v>
      </c>
      <c r="G1162" s="26">
        <v>45195</v>
      </c>
      <c r="H1162" s="26">
        <v>45203</v>
      </c>
      <c r="I1162" s="22"/>
      <c r="J1162" s="22"/>
      <c r="K1162" s="22">
        <v>0</v>
      </c>
      <c r="L1162" s="50"/>
      <c r="M1162" s="22"/>
      <c r="N1162" s="22"/>
      <c r="O1162" s="19" t="s">
        <v>72</v>
      </c>
      <c r="P1162" s="19" t="s">
        <v>72</v>
      </c>
      <c r="Q1162" s="49" t="s">
        <v>55</v>
      </c>
      <c r="R1162" s="49">
        <v>0</v>
      </c>
      <c r="S1162" s="25" t="s">
        <v>145</v>
      </c>
      <c r="T1162" s="25" t="s">
        <v>145</v>
      </c>
      <c r="U1162" s="19" t="e">
        <v>#NAME?</v>
      </c>
      <c r="V1162" s="22"/>
      <c r="W1162" s="22" t="s">
        <v>4513</v>
      </c>
      <c r="X1162" s="23">
        <v>45195</v>
      </c>
      <c r="Y1162" s="23">
        <v>45202</v>
      </c>
      <c r="Z1162" s="23">
        <v>45195</v>
      </c>
      <c r="AA1162" s="23">
        <v>45195</v>
      </c>
      <c r="AB1162" s="22">
        <v>0</v>
      </c>
      <c r="AC1162" s="22">
        <v>0</v>
      </c>
      <c r="AD1162" s="50">
        <v>0</v>
      </c>
      <c r="AE1162" s="22">
        <v>0</v>
      </c>
      <c r="AF1162" s="19" t="s">
        <v>58</v>
      </c>
      <c r="AG1162" s="19" t="s">
        <v>58</v>
      </c>
      <c r="AH1162" s="50">
        <v>0</v>
      </c>
      <c r="AI1162" s="37">
        <v>-45195</v>
      </c>
      <c r="AJ1162" s="37">
        <v>8</v>
      </c>
      <c r="AK1162" s="37">
        <v>-45203</v>
      </c>
      <c r="AL1162" s="19" t="s">
        <v>15</v>
      </c>
      <c r="AM1162" s="22">
        <v>0</v>
      </c>
      <c r="AN1162" s="22" t="s">
        <v>4513</v>
      </c>
      <c r="AO1162" s="22"/>
      <c r="AP1162" s="19" t="s">
        <v>76</v>
      </c>
      <c r="AQ1162" s="19" t="s">
        <v>76</v>
      </c>
      <c r="AR1162" s="19" t="s">
        <v>60</v>
      </c>
      <c r="AS1162" s="19" t="s">
        <v>55</v>
      </c>
      <c r="AT1162" s="19" t="s">
        <v>937</v>
      </c>
      <c r="AU1162" s="19" t="s">
        <v>62</v>
      </c>
      <c r="AV1162" s="19" t="s">
        <v>679</v>
      </c>
      <c r="AW1162" s="19" t="s">
        <v>3130</v>
      </c>
      <c r="AX1162" s="19" t="s">
        <v>1557</v>
      </c>
      <c r="AY1162" s="19" t="s">
        <v>55</v>
      </c>
      <c r="AZ1162" s="19" t="s">
        <v>3830</v>
      </c>
      <c r="BA1162" s="22">
        <v>0</v>
      </c>
      <c r="BB1162" s="22"/>
      <c r="BC1162" s="22"/>
      <c r="BD1162" s="19" t="s">
        <v>2205</v>
      </c>
      <c r="BE1162" s="19" t="s">
        <v>660</v>
      </c>
      <c r="BF1162" s="19" t="s">
        <v>2204</v>
      </c>
      <c r="BG1162" s="19" t="s">
        <v>55</v>
      </c>
      <c r="BH1162" s="19" t="s">
        <v>4513</v>
      </c>
      <c r="BI1162" s="22" t="s">
        <v>4513</v>
      </c>
      <c r="BJ1162" s="22"/>
      <c r="BK1162" s="22"/>
      <c r="BL1162" s="37" t="s">
        <v>4513</v>
      </c>
      <c r="BM1162" s="32" t="s">
        <v>4513</v>
      </c>
      <c r="BN1162" s="57" t="s">
        <v>4513</v>
      </c>
      <c r="BO1162" s="19" t="s">
        <v>3906</v>
      </c>
      <c r="BP1162" s="54" t="s">
        <v>3919</v>
      </c>
      <c r="BQ1162" s="19" t="s">
        <v>55</v>
      </c>
      <c r="BR1162" s="19" t="s">
        <v>3918</v>
      </c>
      <c r="BS1162" s="22"/>
      <c r="BT1162" s="22"/>
      <c r="BU1162" s="37">
        <v>127</v>
      </c>
      <c r="BV1162" s="19" t="s">
        <v>4694</v>
      </c>
      <c r="BW1162" s="19" t="s">
        <v>3839</v>
      </c>
      <c r="BX1162" s="22"/>
      <c r="BY1162" s="95" t="str">
        <f>IFERROR(
IF(OR(AZ1162="anulado",AZ1162="stand by"),CONCATENATE(AZ1162,": ",AT1162),
IF(OR(YEAR(BA1162)=2022,YEAR(BA1162)=2023),CONCATENATE("Se activó en ",YEAR(BA1162)),
IF(AND(OR(AZ1162="En proceso",AZ1162="facturando"),AND(AV1162="-",BA1162="")),"Por revisar",
IF(BA1162="",IF(AV1162="NUEVAS",CONCATENATE("Estado: ",AZ1162,", ",AV1162),
IF(AX1162=Meses!$A$3,"Por revisar",
IF(AT1162="","Sin registro","En programación Frcst."))),"En programación")))),
"Error")</f>
        <v>En programación</v>
      </c>
      <c r="BZ1162" s="14" t="str">
        <f t="shared" si="54"/>
        <v/>
      </c>
      <c r="CA1162" s="95">
        <f>IF(BY1162="En programación Frcst.",VLOOKUP(AX1162,Meses!$A$1:$H$14,3+HLOOKUP(Cronograma!AV1162,Meses!$D$1:$G$2,2,FALSE),FALSE),
IF(BY1162="En programación",BA1162,""))</f>
        <v>0</v>
      </c>
      <c r="CB1162" s="95" t="str">
        <f t="shared" si="55"/>
        <v>1900/1</v>
      </c>
      <c r="CC1162" s="91">
        <f>IFERROR(
(VLOOKUP(MONTH(CA1162),Meses!$B$3:$C$14,2,FALSE)-DAY(CA1162))/VLOOKUP(MONTH(CA1162),Meses!$B$3:$C$14,2,FALSE)*CD1162,
"")</f>
        <v>0</v>
      </c>
      <c r="CD1162" s="92">
        <f t="shared" si="56"/>
        <v>0</v>
      </c>
    </row>
    <row r="1163" spans="1:82" ht="94.2" thickBot="1" x14ac:dyDescent="0.6">
      <c r="A1163" s="19" t="s">
        <v>2485</v>
      </c>
      <c r="B1163" s="19" t="s">
        <v>2760</v>
      </c>
      <c r="C1163" s="19" t="s">
        <v>2761</v>
      </c>
      <c r="D1163" s="19" t="s">
        <v>936</v>
      </c>
      <c r="E1163" s="21">
        <v>45195</v>
      </c>
      <c r="F1163" s="21">
        <v>45195.535613425927</v>
      </c>
      <c r="G1163" s="21">
        <v>45195</v>
      </c>
      <c r="H1163" s="21">
        <v>45203</v>
      </c>
      <c r="I1163" s="22"/>
      <c r="J1163" s="22"/>
      <c r="K1163" s="22">
        <v>0</v>
      </c>
      <c r="L1163" s="50"/>
      <c r="M1163" s="22"/>
      <c r="N1163" s="22"/>
      <c r="O1163" s="19" t="s">
        <v>72</v>
      </c>
      <c r="P1163" s="19" t="s">
        <v>72</v>
      </c>
      <c r="Q1163" s="49" t="s">
        <v>55</v>
      </c>
      <c r="R1163" s="49">
        <v>0</v>
      </c>
      <c r="S1163" s="25" t="s">
        <v>145</v>
      </c>
      <c r="T1163" s="25" t="s">
        <v>145</v>
      </c>
      <c r="U1163" s="19" t="e">
        <v>#NAME?</v>
      </c>
      <c r="V1163" s="22"/>
      <c r="W1163" s="22" t="s">
        <v>4513</v>
      </c>
      <c r="X1163" s="23">
        <v>45195</v>
      </c>
      <c r="Y1163" s="23">
        <v>45202</v>
      </c>
      <c r="Z1163" s="23">
        <v>45195</v>
      </c>
      <c r="AA1163" s="23">
        <v>45195</v>
      </c>
      <c r="AB1163" s="22">
        <v>0</v>
      </c>
      <c r="AC1163" s="22">
        <v>0</v>
      </c>
      <c r="AD1163" s="50">
        <v>0</v>
      </c>
      <c r="AE1163" s="22">
        <v>0</v>
      </c>
      <c r="AF1163" s="19" t="s">
        <v>58</v>
      </c>
      <c r="AG1163" s="19" t="s">
        <v>58</v>
      </c>
      <c r="AH1163" s="50">
        <v>0</v>
      </c>
      <c r="AI1163" s="37">
        <v>-45195</v>
      </c>
      <c r="AJ1163" s="37">
        <v>8</v>
      </c>
      <c r="AK1163" s="37">
        <v>-45203</v>
      </c>
      <c r="AL1163" s="19" t="s">
        <v>15</v>
      </c>
      <c r="AM1163" s="22">
        <v>0</v>
      </c>
      <c r="AN1163" s="22" t="s">
        <v>4513</v>
      </c>
      <c r="AO1163" s="22"/>
      <c r="AP1163" s="19" t="s">
        <v>76</v>
      </c>
      <c r="AQ1163" s="19" t="s">
        <v>76</v>
      </c>
      <c r="AR1163" s="19" t="s">
        <v>60</v>
      </c>
      <c r="AS1163" s="19" t="s">
        <v>55</v>
      </c>
      <c r="AT1163" s="19" t="s">
        <v>937</v>
      </c>
      <c r="AU1163" s="19" t="s">
        <v>62</v>
      </c>
      <c r="AV1163" s="19" t="s">
        <v>679</v>
      </c>
      <c r="AW1163" s="19" t="s">
        <v>3130</v>
      </c>
      <c r="AX1163" s="19" t="s">
        <v>1557</v>
      </c>
      <c r="AY1163" s="19" t="s">
        <v>55</v>
      </c>
      <c r="AZ1163" s="19" t="s">
        <v>3830</v>
      </c>
      <c r="BA1163" s="22">
        <v>0</v>
      </c>
      <c r="BB1163" s="22"/>
      <c r="BC1163" s="22"/>
      <c r="BD1163" s="19" t="s">
        <v>2205</v>
      </c>
      <c r="BE1163" s="19" t="s">
        <v>660</v>
      </c>
      <c r="BF1163" s="19" t="s">
        <v>2204</v>
      </c>
      <c r="BG1163" s="19" t="s">
        <v>55</v>
      </c>
      <c r="BH1163" s="19" t="s">
        <v>4513</v>
      </c>
      <c r="BI1163" s="22" t="s">
        <v>4513</v>
      </c>
      <c r="BJ1163" s="22"/>
      <c r="BK1163" s="22"/>
      <c r="BL1163" s="37" t="s">
        <v>4513</v>
      </c>
      <c r="BM1163" s="32" t="s">
        <v>4513</v>
      </c>
      <c r="BN1163" s="57" t="s">
        <v>4513</v>
      </c>
      <c r="BO1163" s="19" t="s">
        <v>3906</v>
      </c>
      <c r="BP1163" s="54" t="s">
        <v>3919</v>
      </c>
      <c r="BQ1163" s="19" t="s">
        <v>55</v>
      </c>
      <c r="BR1163" s="19" t="s">
        <v>3918</v>
      </c>
      <c r="BS1163" s="22"/>
      <c r="BT1163" s="22"/>
      <c r="BU1163" s="37">
        <v>127</v>
      </c>
      <c r="BV1163" s="19" t="s">
        <v>4694</v>
      </c>
      <c r="BW1163" s="19" t="s">
        <v>3839</v>
      </c>
      <c r="BX1163" s="22"/>
      <c r="BY1163" s="95" t="str">
        <f>IFERROR(
IF(OR(AZ1163="anulado",AZ1163="stand by"),CONCATENATE(AZ1163,": ",AT1163),
IF(OR(YEAR(BA1163)=2022,YEAR(BA1163)=2023),CONCATENATE("Se activó en ",YEAR(BA1163)),
IF(AND(OR(AZ1163="En proceso",AZ1163="facturando"),AND(AV1163="-",BA1163="")),"Por revisar",
IF(BA1163="",IF(AV1163="NUEVAS",CONCATENATE("Estado: ",AZ1163,", ",AV1163),
IF(AX1163=Meses!$A$3,"Por revisar",
IF(AT1163="","Sin registro","En programación Frcst."))),"En programación")))),
"Error")</f>
        <v>En programación</v>
      </c>
      <c r="BZ1163" s="14" t="str">
        <f t="shared" si="54"/>
        <v/>
      </c>
      <c r="CA1163" s="95">
        <f>IF(BY1163="En programación Frcst.",VLOOKUP(AX1163,Meses!$A$1:$H$14,3+HLOOKUP(Cronograma!AV1163,Meses!$D$1:$G$2,2,FALSE),FALSE),
IF(BY1163="En programación",BA1163,""))</f>
        <v>0</v>
      </c>
      <c r="CB1163" s="95" t="str">
        <f t="shared" si="55"/>
        <v>1900/1</v>
      </c>
      <c r="CC1163" s="91">
        <f>IFERROR(
(VLOOKUP(MONTH(CA1163),Meses!$B$3:$C$14,2,FALSE)-DAY(CA1163))/VLOOKUP(MONTH(CA1163),Meses!$B$3:$C$14,2,FALSE)*CD1163,
"")</f>
        <v>0</v>
      </c>
      <c r="CD1163" s="92">
        <f t="shared" si="56"/>
        <v>0</v>
      </c>
    </row>
    <row r="1164" spans="1:82" ht="109.8" thickBot="1" x14ac:dyDescent="0.6">
      <c r="A1164" s="25" t="s">
        <v>2485</v>
      </c>
      <c r="B1164" s="25" t="s">
        <v>2762</v>
      </c>
      <c r="C1164" s="25" t="s">
        <v>2763</v>
      </c>
      <c r="D1164" s="25" t="s">
        <v>936</v>
      </c>
      <c r="E1164" s="26">
        <v>45195</v>
      </c>
      <c r="F1164" s="26">
        <v>45195.535613425927</v>
      </c>
      <c r="G1164" s="26">
        <v>45195</v>
      </c>
      <c r="H1164" s="26">
        <v>45203</v>
      </c>
      <c r="I1164" s="22"/>
      <c r="J1164" s="22"/>
      <c r="K1164" s="22">
        <v>0</v>
      </c>
      <c r="L1164" s="50"/>
      <c r="M1164" s="22"/>
      <c r="N1164" s="22"/>
      <c r="O1164" s="19" t="s">
        <v>72</v>
      </c>
      <c r="P1164" s="19" t="s">
        <v>72</v>
      </c>
      <c r="Q1164" s="49" t="s">
        <v>55</v>
      </c>
      <c r="R1164" s="49">
        <v>0</v>
      </c>
      <c r="S1164" s="25" t="s">
        <v>145</v>
      </c>
      <c r="T1164" s="25" t="s">
        <v>145</v>
      </c>
      <c r="U1164" s="19" t="e">
        <v>#NAME?</v>
      </c>
      <c r="V1164" s="22"/>
      <c r="W1164" s="22" t="s">
        <v>4513</v>
      </c>
      <c r="X1164" s="23">
        <v>45195</v>
      </c>
      <c r="Y1164" s="23">
        <v>45202</v>
      </c>
      <c r="Z1164" s="23">
        <v>45195</v>
      </c>
      <c r="AA1164" s="23">
        <v>45195</v>
      </c>
      <c r="AB1164" s="22">
        <v>0</v>
      </c>
      <c r="AC1164" s="22">
        <v>0</v>
      </c>
      <c r="AD1164" s="50">
        <v>0</v>
      </c>
      <c r="AE1164" s="22">
        <v>0</v>
      </c>
      <c r="AF1164" s="19" t="s">
        <v>58</v>
      </c>
      <c r="AG1164" s="19" t="s">
        <v>58</v>
      </c>
      <c r="AH1164" s="50">
        <v>0</v>
      </c>
      <c r="AI1164" s="37">
        <v>-45195</v>
      </c>
      <c r="AJ1164" s="37">
        <v>8</v>
      </c>
      <c r="AK1164" s="37">
        <v>-45203</v>
      </c>
      <c r="AL1164" s="19" t="s">
        <v>15</v>
      </c>
      <c r="AM1164" s="22">
        <v>0</v>
      </c>
      <c r="AN1164" s="22" t="s">
        <v>4513</v>
      </c>
      <c r="AO1164" s="22"/>
      <c r="AP1164" s="19" t="s">
        <v>76</v>
      </c>
      <c r="AQ1164" s="19" t="s">
        <v>76</v>
      </c>
      <c r="AR1164" s="19" t="s">
        <v>60</v>
      </c>
      <c r="AS1164" s="19" t="s">
        <v>55</v>
      </c>
      <c r="AT1164" s="19" t="s">
        <v>937</v>
      </c>
      <c r="AU1164" s="19" t="s">
        <v>62</v>
      </c>
      <c r="AV1164" s="19" t="s">
        <v>679</v>
      </c>
      <c r="AW1164" s="19" t="s">
        <v>3130</v>
      </c>
      <c r="AX1164" s="19" t="s">
        <v>1557</v>
      </c>
      <c r="AY1164" s="19" t="s">
        <v>55</v>
      </c>
      <c r="AZ1164" s="19" t="s">
        <v>3830</v>
      </c>
      <c r="BA1164" s="22">
        <v>0</v>
      </c>
      <c r="BB1164" s="22"/>
      <c r="BC1164" s="22"/>
      <c r="BD1164" s="19" t="s">
        <v>2205</v>
      </c>
      <c r="BE1164" s="19" t="s">
        <v>660</v>
      </c>
      <c r="BF1164" s="19" t="s">
        <v>2204</v>
      </c>
      <c r="BG1164" s="19" t="s">
        <v>55</v>
      </c>
      <c r="BH1164" s="19" t="s">
        <v>4513</v>
      </c>
      <c r="BI1164" s="22" t="s">
        <v>4513</v>
      </c>
      <c r="BJ1164" s="22"/>
      <c r="BK1164" s="22"/>
      <c r="BL1164" s="37" t="s">
        <v>4513</v>
      </c>
      <c r="BM1164" s="32" t="s">
        <v>4513</v>
      </c>
      <c r="BN1164" s="57" t="s">
        <v>4513</v>
      </c>
      <c r="BO1164" s="19" t="s">
        <v>3906</v>
      </c>
      <c r="BP1164" s="54" t="s">
        <v>3919</v>
      </c>
      <c r="BQ1164" s="19" t="s">
        <v>55</v>
      </c>
      <c r="BR1164" s="19" t="s">
        <v>3918</v>
      </c>
      <c r="BS1164" s="22"/>
      <c r="BT1164" s="22"/>
      <c r="BU1164" s="37">
        <v>127</v>
      </c>
      <c r="BV1164" s="19" t="s">
        <v>4694</v>
      </c>
      <c r="BW1164" s="19" t="s">
        <v>3839</v>
      </c>
      <c r="BX1164" s="22"/>
      <c r="BY1164" s="95" t="str">
        <f>IFERROR(
IF(OR(AZ1164="anulado",AZ1164="stand by"),CONCATENATE(AZ1164,": ",AT1164),
IF(OR(YEAR(BA1164)=2022,YEAR(BA1164)=2023),CONCATENATE("Se activó en ",YEAR(BA1164)),
IF(AND(OR(AZ1164="En proceso",AZ1164="facturando"),AND(AV1164="-",BA1164="")),"Por revisar",
IF(BA1164="",IF(AV1164="NUEVAS",CONCATENATE("Estado: ",AZ1164,", ",AV1164),
IF(AX1164=Meses!$A$3,"Por revisar",
IF(AT1164="","Sin registro","En programación Frcst."))),"En programación")))),
"Error")</f>
        <v>En programación</v>
      </c>
      <c r="BZ1164" s="14" t="str">
        <f t="shared" si="54"/>
        <v/>
      </c>
      <c r="CA1164" s="95">
        <f>IF(BY1164="En programación Frcst.",VLOOKUP(AX1164,Meses!$A$1:$H$14,3+HLOOKUP(Cronograma!AV1164,Meses!$D$1:$G$2,2,FALSE),FALSE),
IF(BY1164="En programación",BA1164,""))</f>
        <v>0</v>
      </c>
      <c r="CB1164" s="95" t="str">
        <f t="shared" si="55"/>
        <v>1900/1</v>
      </c>
      <c r="CC1164" s="91">
        <f>IFERROR(
(VLOOKUP(MONTH(CA1164),Meses!$B$3:$C$14,2,FALSE)-DAY(CA1164))/VLOOKUP(MONTH(CA1164),Meses!$B$3:$C$14,2,FALSE)*CD1164,
"")</f>
        <v>0</v>
      </c>
      <c r="CD1164" s="92">
        <f t="shared" si="56"/>
        <v>0</v>
      </c>
    </row>
    <row r="1165" spans="1:82" ht="109.8" thickBot="1" x14ac:dyDescent="0.6">
      <c r="A1165" s="19" t="s">
        <v>2485</v>
      </c>
      <c r="B1165" s="19" t="s">
        <v>2764</v>
      </c>
      <c r="C1165" s="19" t="s">
        <v>2765</v>
      </c>
      <c r="D1165" s="19" t="s">
        <v>936</v>
      </c>
      <c r="E1165" s="21">
        <v>45195</v>
      </c>
      <c r="F1165" s="21">
        <v>45195.535613425927</v>
      </c>
      <c r="G1165" s="21">
        <v>45195</v>
      </c>
      <c r="H1165" s="21">
        <v>45203</v>
      </c>
      <c r="I1165" s="22"/>
      <c r="J1165" s="22"/>
      <c r="K1165" s="22">
        <v>0</v>
      </c>
      <c r="L1165" s="50"/>
      <c r="M1165" s="22"/>
      <c r="N1165" s="22"/>
      <c r="O1165" s="19" t="s">
        <v>72</v>
      </c>
      <c r="P1165" s="19" t="s">
        <v>72</v>
      </c>
      <c r="Q1165" s="49" t="s">
        <v>55</v>
      </c>
      <c r="R1165" s="49">
        <v>749</v>
      </c>
      <c r="S1165" s="25" t="s">
        <v>145</v>
      </c>
      <c r="T1165" s="25" t="s">
        <v>145</v>
      </c>
      <c r="U1165" s="19" t="e">
        <v>#NAME?</v>
      </c>
      <c r="V1165" s="22"/>
      <c r="W1165" s="22" t="s">
        <v>4513</v>
      </c>
      <c r="X1165" s="23">
        <v>45195</v>
      </c>
      <c r="Y1165" s="23">
        <v>45202</v>
      </c>
      <c r="Z1165" s="23">
        <v>45195</v>
      </c>
      <c r="AA1165" s="23">
        <v>45195</v>
      </c>
      <c r="AB1165" s="22">
        <v>0</v>
      </c>
      <c r="AC1165" s="22">
        <v>0</v>
      </c>
      <c r="AD1165" s="50">
        <v>0</v>
      </c>
      <c r="AE1165" s="22">
        <v>0</v>
      </c>
      <c r="AF1165" s="19" t="s">
        <v>58</v>
      </c>
      <c r="AG1165" s="19" t="s">
        <v>58</v>
      </c>
      <c r="AH1165" s="50">
        <v>0</v>
      </c>
      <c r="AI1165" s="37">
        <v>-45195</v>
      </c>
      <c r="AJ1165" s="37">
        <v>8</v>
      </c>
      <c r="AK1165" s="37">
        <v>-45203</v>
      </c>
      <c r="AL1165" s="19" t="s">
        <v>15</v>
      </c>
      <c r="AM1165" s="22">
        <v>0</v>
      </c>
      <c r="AN1165" s="22" t="s">
        <v>4513</v>
      </c>
      <c r="AO1165" s="22"/>
      <c r="AP1165" s="19" t="s">
        <v>76</v>
      </c>
      <c r="AQ1165" s="19" t="s">
        <v>76</v>
      </c>
      <c r="AR1165" s="19" t="s">
        <v>60</v>
      </c>
      <c r="AS1165" s="19" t="s">
        <v>55</v>
      </c>
      <c r="AT1165" s="19" t="s">
        <v>937</v>
      </c>
      <c r="AU1165" s="19" t="s">
        <v>62</v>
      </c>
      <c r="AV1165" s="19" t="s">
        <v>679</v>
      </c>
      <c r="AW1165" s="19" t="s">
        <v>3130</v>
      </c>
      <c r="AX1165" s="19" t="s">
        <v>1557</v>
      </c>
      <c r="AY1165" s="19" t="s">
        <v>55</v>
      </c>
      <c r="AZ1165" s="19" t="s">
        <v>3830</v>
      </c>
      <c r="BA1165" s="22">
        <v>0</v>
      </c>
      <c r="BB1165" s="22"/>
      <c r="BC1165" s="22"/>
      <c r="BD1165" s="19" t="s">
        <v>2205</v>
      </c>
      <c r="BE1165" s="19" t="s">
        <v>660</v>
      </c>
      <c r="BF1165" s="19" t="s">
        <v>2204</v>
      </c>
      <c r="BG1165" s="19" t="s">
        <v>55</v>
      </c>
      <c r="BH1165" s="19" t="s">
        <v>4513</v>
      </c>
      <c r="BI1165" s="22" t="s">
        <v>4513</v>
      </c>
      <c r="BJ1165" s="22"/>
      <c r="BK1165" s="22"/>
      <c r="BL1165" s="37" t="s">
        <v>4513</v>
      </c>
      <c r="BM1165" s="32" t="s">
        <v>4513</v>
      </c>
      <c r="BN1165" s="22" t="s">
        <v>4513</v>
      </c>
      <c r="BO1165" s="19" t="s">
        <v>3906</v>
      </c>
      <c r="BP1165" s="54" t="s">
        <v>3919</v>
      </c>
      <c r="BQ1165" s="19" t="s">
        <v>55</v>
      </c>
      <c r="BR1165" s="19" t="s">
        <v>3918</v>
      </c>
      <c r="BS1165" s="22"/>
      <c r="BT1165" s="22"/>
      <c r="BU1165" s="37">
        <v>127</v>
      </c>
      <c r="BV1165" s="19" t="s">
        <v>4694</v>
      </c>
      <c r="BW1165" s="19" t="s">
        <v>3839</v>
      </c>
      <c r="BX1165" s="22"/>
      <c r="BY1165" s="95" t="str">
        <f>IFERROR(
IF(OR(AZ1165="anulado",AZ1165="stand by"),CONCATENATE(AZ1165,": ",AT1165),
IF(OR(YEAR(BA1165)=2022,YEAR(BA1165)=2023),CONCATENATE("Se activó en ",YEAR(BA1165)),
IF(AND(OR(AZ1165="En proceso",AZ1165="facturando"),AND(AV1165="-",BA1165="")),"Por revisar",
IF(BA1165="",IF(AV1165="NUEVAS",CONCATENATE("Estado: ",AZ1165,", ",AV1165),
IF(AX1165=Meses!$A$3,"Por revisar",
IF(AT1165="","Sin registro","En programación Frcst."))),"En programación")))),
"Error")</f>
        <v>En programación</v>
      </c>
      <c r="BZ1165" s="14" t="str">
        <f t="shared" si="54"/>
        <v/>
      </c>
      <c r="CA1165" s="95">
        <f>IF(BY1165="En programación Frcst.",VLOOKUP(AX1165,Meses!$A$1:$H$14,3+HLOOKUP(Cronograma!AV1165,Meses!$D$1:$G$2,2,FALSE),FALSE),
IF(BY1165="En programación",BA1165,""))</f>
        <v>0</v>
      </c>
      <c r="CB1165" s="95" t="str">
        <f t="shared" si="55"/>
        <v>1900/1</v>
      </c>
      <c r="CC1165" s="91">
        <f>IFERROR(
(VLOOKUP(MONTH(CA1165),Meses!$B$3:$C$14,2,FALSE)-DAY(CA1165))/VLOOKUP(MONTH(CA1165),Meses!$B$3:$C$14,2,FALSE)*CD1165,
"")</f>
        <v>749</v>
      </c>
      <c r="CD1165" s="92">
        <f t="shared" si="56"/>
        <v>749</v>
      </c>
    </row>
    <row r="1166" spans="1:82" ht="109.8" thickBot="1" x14ac:dyDescent="0.6">
      <c r="A1166" s="25" t="s">
        <v>2485</v>
      </c>
      <c r="B1166" s="25" t="s">
        <v>2766</v>
      </c>
      <c r="C1166" s="25" t="s">
        <v>2767</v>
      </c>
      <c r="D1166" s="25" t="s">
        <v>936</v>
      </c>
      <c r="E1166" s="26">
        <v>45195</v>
      </c>
      <c r="F1166" s="26">
        <v>45195.535613425927</v>
      </c>
      <c r="G1166" s="26">
        <v>45195</v>
      </c>
      <c r="H1166" s="26">
        <v>45203</v>
      </c>
      <c r="I1166" s="22"/>
      <c r="J1166" s="22"/>
      <c r="K1166" s="22">
        <v>0</v>
      </c>
      <c r="L1166" s="50"/>
      <c r="M1166" s="22"/>
      <c r="N1166" s="22"/>
      <c r="O1166" s="19" t="s">
        <v>72</v>
      </c>
      <c r="P1166" s="19" t="s">
        <v>72</v>
      </c>
      <c r="Q1166" s="49" t="s">
        <v>55</v>
      </c>
      <c r="R1166" s="49">
        <v>1116</v>
      </c>
      <c r="S1166" s="25" t="s">
        <v>145</v>
      </c>
      <c r="T1166" s="25" t="s">
        <v>145</v>
      </c>
      <c r="U1166" s="19" t="e">
        <v>#NAME?</v>
      </c>
      <c r="V1166" s="22"/>
      <c r="W1166" s="22" t="s">
        <v>4513</v>
      </c>
      <c r="X1166" s="23">
        <v>45195</v>
      </c>
      <c r="Y1166" s="23">
        <v>45202</v>
      </c>
      <c r="Z1166" s="23">
        <v>45195</v>
      </c>
      <c r="AA1166" s="23">
        <v>45195</v>
      </c>
      <c r="AB1166" s="22">
        <v>0</v>
      </c>
      <c r="AC1166" s="22">
        <v>0</v>
      </c>
      <c r="AD1166" s="50">
        <v>0</v>
      </c>
      <c r="AE1166" s="22">
        <v>0</v>
      </c>
      <c r="AF1166" s="19" t="s">
        <v>58</v>
      </c>
      <c r="AG1166" s="19" t="s">
        <v>58</v>
      </c>
      <c r="AH1166" s="50">
        <v>0</v>
      </c>
      <c r="AI1166" s="37">
        <v>-45195</v>
      </c>
      <c r="AJ1166" s="37">
        <v>8</v>
      </c>
      <c r="AK1166" s="37">
        <v>-45203</v>
      </c>
      <c r="AL1166" s="19" t="s">
        <v>15</v>
      </c>
      <c r="AM1166" s="22">
        <v>0</v>
      </c>
      <c r="AN1166" s="22" t="s">
        <v>4513</v>
      </c>
      <c r="AO1166" s="22"/>
      <c r="AP1166" s="19" t="s">
        <v>76</v>
      </c>
      <c r="AQ1166" s="19" t="s">
        <v>76</v>
      </c>
      <c r="AR1166" s="19" t="s">
        <v>60</v>
      </c>
      <c r="AS1166" s="19" t="s">
        <v>55</v>
      </c>
      <c r="AT1166" s="19" t="s">
        <v>937</v>
      </c>
      <c r="AU1166" s="19" t="s">
        <v>62</v>
      </c>
      <c r="AV1166" s="19" t="s">
        <v>679</v>
      </c>
      <c r="AW1166" s="19" t="s">
        <v>3130</v>
      </c>
      <c r="AX1166" s="19" t="s">
        <v>1557</v>
      </c>
      <c r="AY1166" s="19" t="s">
        <v>55</v>
      </c>
      <c r="AZ1166" s="19" t="s">
        <v>3830</v>
      </c>
      <c r="BA1166" s="22">
        <v>0</v>
      </c>
      <c r="BB1166" s="22"/>
      <c r="BC1166" s="22"/>
      <c r="BD1166" s="19" t="s">
        <v>2205</v>
      </c>
      <c r="BE1166" s="19" t="s">
        <v>660</v>
      </c>
      <c r="BF1166" s="19" t="s">
        <v>2204</v>
      </c>
      <c r="BG1166" s="19" t="s">
        <v>55</v>
      </c>
      <c r="BH1166" s="19" t="s">
        <v>4513</v>
      </c>
      <c r="BI1166" s="22" t="s">
        <v>4513</v>
      </c>
      <c r="BJ1166" s="22"/>
      <c r="BK1166" s="22"/>
      <c r="BL1166" s="37" t="s">
        <v>4513</v>
      </c>
      <c r="BM1166" s="32" t="s">
        <v>4513</v>
      </c>
      <c r="BN1166" s="22" t="s">
        <v>4513</v>
      </c>
      <c r="BO1166" s="19" t="s">
        <v>3906</v>
      </c>
      <c r="BP1166" s="54" t="s">
        <v>3919</v>
      </c>
      <c r="BQ1166" s="19" t="s">
        <v>55</v>
      </c>
      <c r="BR1166" s="19" t="s">
        <v>3918</v>
      </c>
      <c r="BS1166" s="22"/>
      <c r="BT1166" s="22"/>
      <c r="BU1166" s="37">
        <v>127</v>
      </c>
      <c r="BV1166" s="19" t="s">
        <v>4694</v>
      </c>
      <c r="BW1166" s="19" t="s">
        <v>3839</v>
      </c>
      <c r="BX1166" s="22"/>
      <c r="BY1166" s="95" t="str">
        <f>IFERROR(
IF(OR(AZ1166="anulado",AZ1166="stand by"),CONCATENATE(AZ1166,": ",AT1166),
IF(OR(YEAR(BA1166)=2022,YEAR(BA1166)=2023),CONCATENATE("Se activó en ",YEAR(BA1166)),
IF(AND(OR(AZ1166="En proceso",AZ1166="facturando"),AND(AV1166="-",BA1166="")),"Por revisar",
IF(BA1166="",IF(AV1166="NUEVAS",CONCATENATE("Estado: ",AZ1166,", ",AV1166),
IF(AX1166=Meses!$A$3,"Por revisar",
IF(AT1166="","Sin registro","En programación Frcst."))),"En programación")))),
"Error")</f>
        <v>En programación</v>
      </c>
      <c r="BZ1166" s="14" t="str">
        <f t="shared" si="54"/>
        <v/>
      </c>
      <c r="CA1166" s="95">
        <f>IF(BY1166="En programación Frcst.",VLOOKUP(AX1166,Meses!$A$1:$H$14,3+HLOOKUP(Cronograma!AV1166,Meses!$D$1:$G$2,2,FALSE),FALSE),
IF(BY1166="En programación",BA1166,""))</f>
        <v>0</v>
      </c>
      <c r="CB1166" s="95" t="str">
        <f t="shared" si="55"/>
        <v>1900/1</v>
      </c>
      <c r="CC1166" s="91">
        <f>IFERROR(
(VLOOKUP(MONTH(CA1166),Meses!$B$3:$C$14,2,FALSE)-DAY(CA1166))/VLOOKUP(MONTH(CA1166),Meses!$B$3:$C$14,2,FALSE)*CD1166,
"")</f>
        <v>1116</v>
      </c>
      <c r="CD1166" s="92">
        <f t="shared" si="56"/>
        <v>1116</v>
      </c>
    </row>
    <row r="1167" spans="1:82" ht="109.8" thickBot="1" x14ac:dyDescent="0.6">
      <c r="A1167" s="19" t="s">
        <v>2485</v>
      </c>
      <c r="B1167" s="19" t="s">
        <v>2768</v>
      </c>
      <c r="C1167" s="19" t="s">
        <v>2769</v>
      </c>
      <c r="D1167" s="19" t="s">
        <v>936</v>
      </c>
      <c r="E1167" s="21">
        <v>45195</v>
      </c>
      <c r="F1167" s="21">
        <v>45195.535613425927</v>
      </c>
      <c r="G1167" s="21">
        <v>45195</v>
      </c>
      <c r="H1167" s="21">
        <v>45203</v>
      </c>
      <c r="I1167" s="22"/>
      <c r="J1167" s="22"/>
      <c r="K1167" s="22">
        <v>0</v>
      </c>
      <c r="L1167" s="50"/>
      <c r="M1167" s="22"/>
      <c r="N1167" s="22"/>
      <c r="O1167" s="19" t="s">
        <v>72</v>
      </c>
      <c r="P1167" s="19" t="s">
        <v>72</v>
      </c>
      <c r="Q1167" s="49" t="s">
        <v>55</v>
      </c>
      <c r="R1167" s="49">
        <v>2490</v>
      </c>
      <c r="S1167" s="25" t="s">
        <v>145</v>
      </c>
      <c r="T1167" s="25" t="s">
        <v>145</v>
      </c>
      <c r="U1167" s="19" t="e">
        <v>#NAME?</v>
      </c>
      <c r="V1167" s="22"/>
      <c r="W1167" s="22" t="s">
        <v>4513</v>
      </c>
      <c r="X1167" s="23">
        <v>45195</v>
      </c>
      <c r="Y1167" s="23">
        <v>45202</v>
      </c>
      <c r="Z1167" s="23">
        <v>45195</v>
      </c>
      <c r="AA1167" s="23">
        <v>45195</v>
      </c>
      <c r="AB1167" s="22">
        <v>0</v>
      </c>
      <c r="AC1167" s="22">
        <v>0</v>
      </c>
      <c r="AD1167" s="50">
        <v>0</v>
      </c>
      <c r="AE1167" s="22">
        <v>0</v>
      </c>
      <c r="AF1167" s="19" t="s">
        <v>58</v>
      </c>
      <c r="AG1167" s="19" t="s">
        <v>58</v>
      </c>
      <c r="AH1167" s="50">
        <v>0</v>
      </c>
      <c r="AI1167" s="37">
        <v>-45195</v>
      </c>
      <c r="AJ1167" s="37">
        <v>8</v>
      </c>
      <c r="AK1167" s="37">
        <v>-45203</v>
      </c>
      <c r="AL1167" s="19" t="s">
        <v>15</v>
      </c>
      <c r="AM1167" s="22">
        <v>0</v>
      </c>
      <c r="AN1167" s="22" t="s">
        <v>4513</v>
      </c>
      <c r="AO1167" s="22"/>
      <c r="AP1167" s="19" t="s">
        <v>76</v>
      </c>
      <c r="AQ1167" s="19" t="s">
        <v>76</v>
      </c>
      <c r="AR1167" s="19" t="s">
        <v>60</v>
      </c>
      <c r="AS1167" s="19" t="s">
        <v>55</v>
      </c>
      <c r="AT1167" s="19" t="s">
        <v>937</v>
      </c>
      <c r="AU1167" s="19" t="s">
        <v>62</v>
      </c>
      <c r="AV1167" s="19" t="s">
        <v>679</v>
      </c>
      <c r="AW1167" s="19" t="s">
        <v>3130</v>
      </c>
      <c r="AX1167" s="19" t="s">
        <v>1557</v>
      </c>
      <c r="AY1167" s="19" t="s">
        <v>55</v>
      </c>
      <c r="AZ1167" s="19" t="s">
        <v>3830</v>
      </c>
      <c r="BA1167" s="22">
        <v>0</v>
      </c>
      <c r="BB1167" s="22"/>
      <c r="BC1167" s="22"/>
      <c r="BD1167" s="19" t="s">
        <v>2205</v>
      </c>
      <c r="BE1167" s="19" t="s">
        <v>660</v>
      </c>
      <c r="BF1167" s="19" t="s">
        <v>2204</v>
      </c>
      <c r="BG1167" s="19" t="s">
        <v>55</v>
      </c>
      <c r="BH1167" s="19" t="s">
        <v>4513</v>
      </c>
      <c r="BI1167" s="22" t="s">
        <v>4513</v>
      </c>
      <c r="BJ1167" s="22"/>
      <c r="BK1167" s="22"/>
      <c r="BL1167" s="37" t="s">
        <v>4513</v>
      </c>
      <c r="BM1167" s="32" t="s">
        <v>4513</v>
      </c>
      <c r="BN1167" s="22" t="s">
        <v>4513</v>
      </c>
      <c r="BO1167" s="19" t="s">
        <v>3906</v>
      </c>
      <c r="BP1167" s="54" t="s">
        <v>3919</v>
      </c>
      <c r="BQ1167" s="19" t="s">
        <v>55</v>
      </c>
      <c r="BR1167" s="19" t="s">
        <v>3918</v>
      </c>
      <c r="BS1167" s="22"/>
      <c r="BT1167" s="22"/>
      <c r="BU1167" s="37">
        <v>127</v>
      </c>
      <c r="BV1167" s="19" t="s">
        <v>4694</v>
      </c>
      <c r="BW1167" s="19" t="s">
        <v>3839</v>
      </c>
      <c r="BX1167" s="22"/>
      <c r="BY1167" s="95" t="str">
        <f>IFERROR(
IF(OR(AZ1167="anulado",AZ1167="stand by"),CONCATENATE(AZ1167,": ",AT1167),
IF(OR(YEAR(BA1167)=2022,YEAR(BA1167)=2023),CONCATENATE("Se activó en ",YEAR(BA1167)),
IF(AND(OR(AZ1167="En proceso",AZ1167="facturando"),AND(AV1167="-",BA1167="")),"Por revisar",
IF(BA1167="",IF(AV1167="NUEVAS",CONCATENATE("Estado: ",AZ1167,", ",AV1167),
IF(AX1167=Meses!$A$3,"Por revisar",
IF(AT1167="","Sin registro","En programación Frcst."))),"En programación")))),
"Error")</f>
        <v>En programación</v>
      </c>
      <c r="BZ1167" s="14" t="str">
        <f t="shared" si="54"/>
        <v/>
      </c>
      <c r="CA1167" s="95">
        <f>IF(BY1167="En programación Frcst.",VLOOKUP(AX1167,Meses!$A$1:$H$14,3+HLOOKUP(Cronograma!AV1167,Meses!$D$1:$G$2,2,FALSE),FALSE),
IF(BY1167="En programación",BA1167,""))</f>
        <v>0</v>
      </c>
      <c r="CB1167" s="95" t="str">
        <f t="shared" si="55"/>
        <v>1900/1</v>
      </c>
      <c r="CC1167" s="91">
        <f>IFERROR(
(VLOOKUP(MONTH(CA1167),Meses!$B$3:$C$14,2,FALSE)-DAY(CA1167))/VLOOKUP(MONTH(CA1167),Meses!$B$3:$C$14,2,FALSE)*CD1167,
"")</f>
        <v>2490</v>
      </c>
      <c r="CD1167" s="92">
        <f t="shared" si="56"/>
        <v>2490</v>
      </c>
    </row>
    <row r="1168" spans="1:82" ht="109.8" thickBot="1" x14ac:dyDescent="0.6">
      <c r="A1168" s="25" t="s">
        <v>2485</v>
      </c>
      <c r="B1168" s="25" t="s">
        <v>2770</v>
      </c>
      <c r="C1168" s="25" t="s">
        <v>2771</v>
      </c>
      <c r="D1168" s="25" t="s">
        <v>936</v>
      </c>
      <c r="E1168" s="26">
        <v>45195</v>
      </c>
      <c r="F1168" s="26">
        <v>45195.535613425927</v>
      </c>
      <c r="G1168" s="26">
        <v>45195</v>
      </c>
      <c r="H1168" s="26">
        <v>45203</v>
      </c>
      <c r="I1168" s="22"/>
      <c r="J1168" s="22"/>
      <c r="K1168" s="22">
        <v>0</v>
      </c>
      <c r="L1168" s="50"/>
      <c r="M1168" s="22"/>
      <c r="N1168" s="22"/>
      <c r="O1168" s="19" t="s">
        <v>72</v>
      </c>
      <c r="P1168" s="19" t="s">
        <v>72</v>
      </c>
      <c r="Q1168" s="49" t="s">
        <v>55</v>
      </c>
      <c r="R1168" s="49">
        <v>513</v>
      </c>
      <c r="S1168" s="25" t="s">
        <v>145</v>
      </c>
      <c r="T1168" s="25" t="s">
        <v>145</v>
      </c>
      <c r="U1168" s="19" t="e">
        <v>#NAME?</v>
      </c>
      <c r="V1168" s="22"/>
      <c r="W1168" s="22" t="s">
        <v>4513</v>
      </c>
      <c r="X1168" s="23">
        <v>45195</v>
      </c>
      <c r="Y1168" s="23">
        <v>45202</v>
      </c>
      <c r="Z1168" s="23">
        <v>45195</v>
      </c>
      <c r="AA1168" s="23">
        <v>45195</v>
      </c>
      <c r="AB1168" s="22">
        <v>0</v>
      </c>
      <c r="AC1168" s="22">
        <v>0</v>
      </c>
      <c r="AD1168" s="50">
        <v>0</v>
      </c>
      <c r="AE1168" s="22">
        <v>0</v>
      </c>
      <c r="AF1168" s="19" t="s">
        <v>58</v>
      </c>
      <c r="AG1168" s="19" t="s">
        <v>58</v>
      </c>
      <c r="AH1168" s="50">
        <v>0</v>
      </c>
      <c r="AI1168" s="37">
        <v>-45195</v>
      </c>
      <c r="AJ1168" s="37">
        <v>8</v>
      </c>
      <c r="AK1168" s="37">
        <v>-45203</v>
      </c>
      <c r="AL1168" s="19" t="s">
        <v>15</v>
      </c>
      <c r="AM1168" s="22">
        <v>0</v>
      </c>
      <c r="AN1168" s="22" t="s">
        <v>4513</v>
      </c>
      <c r="AO1168" s="22"/>
      <c r="AP1168" s="19" t="s">
        <v>76</v>
      </c>
      <c r="AQ1168" s="19" t="s">
        <v>76</v>
      </c>
      <c r="AR1168" s="19" t="s">
        <v>60</v>
      </c>
      <c r="AS1168" s="19" t="s">
        <v>55</v>
      </c>
      <c r="AT1168" s="19" t="s">
        <v>937</v>
      </c>
      <c r="AU1168" s="19" t="s">
        <v>62</v>
      </c>
      <c r="AV1168" s="19" t="s">
        <v>679</v>
      </c>
      <c r="AW1168" s="19" t="s">
        <v>3130</v>
      </c>
      <c r="AX1168" s="19" t="s">
        <v>1557</v>
      </c>
      <c r="AY1168" s="19" t="s">
        <v>55</v>
      </c>
      <c r="AZ1168" s="19" t="s">
        <v>3830</v>
      </c>
      <c r="BA1168" s="22">
        <v>0</v>
      </c>
      <c r="BB1168" s="22"/>
      <c r="BC1168" s="22"/>
      <c r="BD1168" s="19" t="s">
        <v>2205</v>
      </c>
      <c r="BE1168" s="19" t="s">
        <v>660</v>
      </c>
      <c r="BF1168" s="19" t="s">
        <v>2204</v>
      </c>
      <c r="BG1168" s="19" t="s">
        <v>55</v>
      </c>
      <c r="BH1168" s="19" t="s">
        <v>4513</v>
      </c>
      <c r="BI1168" s="22" t="s">
        <v>4513</v>
      </c>
      <c r="BJ1168" s="22"/>
      <c r="BK1168" s="22"/>
      <c r="BL1168" s="37" t="s">
        <v>4513</v>
      </c>
      <c r="BM1168" s="32" t="s">
        <v>4513</v>
      </c>
      <c r="BN1168" s="22" t="s">
        <v>4513</v>
      </c>
      <c r="BO1168" s="19" t="s">
        <v>3906</v>
      </c>
      <c r="BP1168" s="54" t="s">
        <v>3919</v>
      </c>
      <c r="BQ1168" s="19" t="s">
        <v>55</v>
      </c>
      <c r="BR1168" s="19" t="s">
        <v>3918</v>
      </c>
      <c r="BS1168" s="22"/>
      <c r="BT1168" s="22"/>
      <c r="BU1168" s="37">
        <v>127</v>
      </c>
      <c r="BV1168" s="19" t="s">
        <v>4694</v>
      </c>
      <c r="BW1168" s="19" t="s">
        <v>3839</v>
      </c>
      <c r="BX1168" s="22"/>
      <c r="BY1168" s="95" t="str">
        <f>IFERROR(
IF(OR(AZ1168="anulado",AZ1168="stand by"),CONCATENATE(AZ1168,": ",AT1168),
IF(OR(YEAR(BA1168)=2022,YEAR(BA1168)=2023),CONCATENATE("Se activó en ",YEAR(BA1168)),
IF(AND(OR(AZ1168="En proceso",AZ1168="facturando"),AND(AV1168="-",BA1168="")),"Por revisar",
IF(BA1168="",IF(AV1168="NUEVAS",CONCATENATE("Estado: ",AZ1168,", ",AV1168),
IF(AX1168=Meses!$A$3,"Por revisar",
IF(AT1168="","Sin registro","En programación Frcst."))),"En programación")))),
"Error")</f>
        <v>En programación</v>
      </c>
      <c r="BZ1168" s="14" t="str">
        <f t="shared" si="54"/>
        <v/>
      </c>
      <c r="CA1168" s="95">
        <f>IF(BY1168="En programación Frcst.",VLOOKUP(AX1168,Meses!$A$1:$H$14,3+HLOOKUP(Cronograma!AV1168,Meses!$D$1:$G$2,2,FALSE),FALSE),
IF(BY1168="En programación",BA1168,""))</f>
        <v>0</v>
      </c>
      <c r="CB1168" s="95" t="str">
        <f t="shared" si="55"/>
        <v>1900/1</v>
      </c>
      <c r="CC1168" s="91">
        <f>IFERROR(
(VLOOKUP(MONTH(CA1168),Meses!$B$3:$C$14,2,FALSE)-DAY(CA1168))/VLOOKUP(MONTH(CA1168),Meses!$B$3:$C$14,2,FALSE)*CD1168,
"")</f>
        <v>513</v>
      </c>
      <c r="CD1168" s="92">
        <f t="shared" si="56"/>
        <v>513</v>
      </c>
    </row>
    <row r="1169" spans="1:82" ht="109.8" thickBot="1" x14ac:dyDescent="0.6">
      <c r="A1169" s="19" t="s">
        <v>2485</v>
      </c>
      <c r="B1169" s="19" t="s">
        <v>2772</v>
      </c>
      <c r="C1169" s="19" t="s">
        <v>2773</v>
      </c>
      <c r="D1169" s="19" t="s">
        <v>936</v>
      </c>
      <c r="E1169" s="21">
        <v>45195</v>
      </c>
      <c r="F1169" s="21">
        <v>45195.535613425927</v>
      </c>
      <c r="G1169" s="21">
        <v>45195</v>
      </c>
      <c r="H1169" s="21">
        <v>45203</v>
      </c>
      <c r="I1169" s="22"/>
      <c r="J1169" s="22"/>
      <c r="K1169" s="22">
        <v>0</v>
      </c>
      <c r="L1169" s="50"/>
      <c r="M1169" s="22"/>
      <c r="N1169" s="22"/>
      <c r="O1169" s="19" t="s">
        <v>72</v>
      </c>
      <c r="P1169" s="19" t="s">
        <v>72</v>
      </c>
      <c r="Q1169" s="49" t="s">
        <v>55</v>
      </c>
      <c r="R1169" s="49">
        <v>1479</v>
      </c>
      <c r="S1169" s="25" t="s">
        <v>145</v>
      </c>
      <c r="T1169" s="25" t="s">
        <v>145</v>
      </c>
      <c r="U1169" s="19" t="e">
        <v>#NAME?</v>
      </c>
      <c r="V1169" s="22"/>
      <c r="W1169" s="22" t="s">
        <v>4513</v>
      </c>
      <c r="X1169" s="23">
        <v>45195</v>
      </c>
      <c r="Y1169" s="23">
        <v>45202</v>
      </c>
      <c r="Z1169" s="23">
        <v>45195</v>
      </c>
      <c r="AA1169" s="23">
        <v>45195</v>
      </c>
      <c r="AB1169" s="22">
        <v>0</v>
      </c>
      <c r="AC1169" s="22">
        <v>0</v>
      </c>
      <c r="AD1169" s="50">
        <v>0</v>
      </c>
      <c r="AE1169" s="22">
        <v>0</v>
      </c>
      <c r="AF1169" s="19" t="s">
        <v>58</v>
      </c>
      <c r="AG1169" s="19" t="s">
        <v>58</v>
      </c>
      <c r="AH1169" s="50">
        <v>0</v>
      </c>
      <c r="AI1169" s="37">
        <v>-45195</v>
      </c>
      <c r="AJ1169" s="37">
        <v>8</v>
      </c>
      <c r="AK1169" s="37">
        <v>-45203</v>
      </c>
      <c r="AL1169" s="19" t="s">
        <v>15</v>
      </c>
      <c r="AM1169" s="22">
        <v>0</v>
      </c>
      <c r="AN1169" s="22" t="s">
        <v>4513</v>
      </c>
      <c r="AO1169" s="22"/>
      <c r="AP1169" s="19" t="s">
        <v>76</v>
      </c>
      <c r="AQ1169" s="19" t="s">
        <v>76</v>
      </c>
      <c r="AR1169" s="19" t="s">
        <v>60</v>
      </c>
      <c r="AS1169" s="19" t="s">
        <v>55</v>
      </c>
      <c r="AT1169" s="19" t="s">
        <v>937</v>
      </c>
      <c r="AU1169" s="19" t="s">
        <v>62</v>
      </c>
      <c r="AV1169" s="19" t="s">
        <v>679</v>
      </c>
      <c r="AW1169" s="19" t="s">
        <v>3130</v>
      </c>
      <c r="AX1169" s="19" t="s">
        <v>1557</v>
      </c>
      <c r="AY1169" s="19" t="s">
        <v>55</v>
      </c>
      <c r="AZ1169" s="19" t="s">
        <v>3830</v>
      </c>
      <c r="BA1169" s="22">
        <v>0</v>
      </c>
      <c r="BB1169" s="22"/>
      <c r="BC1169" s="22"/>
      <c r="BD1169" s="19" t="s">
        <v>2205</v>
      </c>
      <c r="BE1169" s="19" t="s">
        <v>660</v>
      </c>
      <c r="BF1169" s="19" t="s">
        <v>2204</v>
      </c>
      <c r="BG1169" s="19" t="s">
        <v>55</v>
      </c>
      <c r="BH1169" s="19" t="s">
        <v>4513</v>
      </c>
      <c r="BI1169" s="22" t="s">
        <v>4513</v>
      </c>
      <c r="BJ1169" s="22"/>
      <c r="BK1169" s="22"/>
      <c r="BL1169" s="37" t="s">
        <v>4513</v>
      </c>
      <c r="BM1169" s="32" t="s">
        <v>4513</v>
      </c>
      <c r="BN1169" s="57" t="s">
        <v>4513</v>
      </c>
      <c r="BO1169" s="19" t="s">
        <v>3906</v>
      </c>
      <c r="BP1169" s="54" t="s">
        <v>3919</v>
      </c>
      <c r="BQ1169" s="19" t="s">
        <v>55</v>
      </c>
      <c r="BR1169" s="19" t="s">
        <v>3918</v>
      </c>
      <c r="BS1169" s="22"/>
      <c r="BT1169" s="22"/>
      <c r="BU1169" s="37">
        <v>127</v>
      </c>
      <c r="BV1169" s="19" t="s">
        <v>4694</v>
      </c>
      <c r="BW1169" s="19" t="s">
        <v>3839</v>
      </c>
      <c r="BX1169" s="22"/>
      <c r="BY1169" s="95" t="str">
        <f>IFERROR(
IF(OR(AZ1169="anulado",AZ1169="stand by"),CONCATENATE(AZ1169,": ",AT1169),
IF(OR(YEAR(BA1169)=2022,YEAR(BA1169)=2023),CONCATENATE("Se activó en ",YEAR(BA1169)),
IF(AND(OR(AZ1169="En proceso",AZ1169="facturando"),AND(AV1169="-",BA1169="")),"Por revisar",
IF(BA1169="",IF(AV1169="NUEVAS",CONCATENATE("Estado: ",AZ1169,", ",AV1169),
IF(AX1169=Meses!$A$3,"Por revisar",
IF(AT1169="","Sin registro","En programación Frcst."))),"En programación")))),
"Error")</f>
        <v>En programación</v>
      </c>
      <c r="BZ1169" s="14" t="str">
        <f t="shared" si="54"/>
        <v/>
      </c>
      <c r="CA1169" s="95">
        <f>IF(BY1169="En programación Frcst.",VLOOKUP(AX1169,Meses!$A$1:$H$14,3+HLOOKUP(Cronograma!AV1169,Meses!$D$1:$G$2,2,FALSE),FALSE),
IF(BY1169="En programación",BA1169,""))</f>
        <v>0</v>
      </c>
      <c r="CB1169" s="95" t="str">
        <f t="shared" si="55"/>
        <v>1900/1</v>
      </c>
      <c r="CC1169" s="91">
        <f>IFERROR(
(VLOOKUP(MONTH(CA1169),Meses!$B$3:$C$14,2,FALSE)-DAY(CA1169))/VLOOKUP(MONTH(CA1169),Meses!$B$3:$C$14,2,FALSE)*CD1169,
"")</f>
        <v>1479</v>
      </c>
      <c r="CD1169" s="92">
        <f t="shared" si="56"/>
        <v>1479</v>
      </c>
    </row>
    <row r="1170" spans="1:82" ht="109.8" thickBot="1" x14ac:dyDescent="0.6">
      <c r="A1170" s="25" t="s">
        <v>2485</v>
      </c>
      <c r="B1170" s="25" t="s">
        <v>2774</v>
      </c>
      <c r="C1170" s="25" t="s">
        <v>2775</v>
      </c>
      <c r="D1170" s="25" t="s">
        <v>936</v>
      </c>
      <c r="E1170" s="26">
        <v>45195</v>
      </c>
      <c r="F1170" s="26">
        <v>45195.535613425927</v>
      </c>
      <c r="G1170" s="26">
        <v>45195</v>
      </c>
      <c r="H1170" s="26">
        <v>45203</v>
      </c>
      <c r="I1170" s="22"/>
      <c r="J1170" s="22"/>
      <c r="K1170" s="22">
        <v>0</v>
      </c>
      <c r="L1170" s="50"/>
      <c r="M1170" s="22"/>
      <c r="N1170" s="22"/>
      <c r="O1170" s="19" t="s">
        <v>72</v>
      </c>
      <c r="P1170" s="19" t="s">
        <v>72</v>
      </c>
      <c r="Q1170" s="49" t="s">
        <v>55</v>
      </c>
      <c r="R1170" s="49">
        <v>662</v>
      </c>
      <c r="S1170" s="25" t="s">
        <v>145</v>
      </c>
      <c r="T1170" s="25" t="s">
        <v>145</v>
      </c>
      <c r="U1170" s="19" t="e">
        <v>#NAME?</v>
      </c>
      <c r="V1170" s="22"/>
      <c r="W1170" s="22" t="s">
        <v>4513</v>
      </c>
      <c r="X1170" s="23">
        <v>45195</v>
      </c>
      <c r="Y1170" s="23">
        <v>45202</v>
      </c>
      <c r="Z1170" s="23">
        <v>45195</v>
      </c>
      <c r="AA1170" s="23">
        <v>45195</v>
      </c>
      <c r="AB1170" s="22">
        <v>0</v>
      </c>
      <c r="AC1170" s="22">
        <v>0</v>
      </c>
      <c r="AD1170" s="50">
        <v>0</v>
      </c>
      <c r="AE1170" s="22">
        <v>0</v>
      </c>
      <c r="AF1170" s="19" t="s">
        <v>58</v>
      </c>
      <c r="AG1170" s="19" t="s">
        <v>58</v>
      </c>
      <c r="AH1170" s="50">
        <v>0</v>
      </c>
      <c r="AI1170" s="37">
        <v>-45195</v>
      </c>
      <c r="AJ1170" s="37">
        <v>8</v>
      </c>
      <c r="AK1170" s="37">
        <v>-45203</v>
      </c>
      <c r="AL1170" s="19" t="s">
        <v>15</v>
      </c>
      <c r="AM1170" s="22">
        <v>0</v>
      </c>
      <c r="AN1170" s="22" t="s">
        <v>4513</v>
      </c>
      <c r="AO1170" s="22"/>
      <c r="AP1170" s="19" t="s">
        <v>76</v>
      </c>
      <c r="AQ1170" s="19" t="s">
        <v>76</v>
      </c>
      <c r="AR1170" s="19" t="s">
        <v>60</v>
      </c>
      <c r="AS1170" s="19" t="s">
        <v>55</v>
      </c>
      <c r="AT1170" s="19" t="s">
        <v>937</v>
      </c>
      <c r="AU1170" s="19" t="s">
        <v>62</v>
      </c>
      <c r="AV1170" s="19" t="s">
        <v>679</v>
      </c>
      <c r="AW1170" s="19" t="s">
        <v>3130</v>
      </c>
      <c r="AX1170" s="19" t="s">
        <v>1557</v>
      </c>
      <c r="AY1170" s="19" t="s">
        <v>55</v>
      </c>
      <c r="AZ1170" s="19" t="s">
        <v>3830</v>
      </c>
      <c r="BA1170" s="22">
        <v>0</v>
      </c>
      <c r="BB1170" s="22"/>
      <c r="BC1170" s="22"/>
      <c r="BD1170" s="19" t="s">
        <v>2205</v>
      </c>
      <c r="BE1170" s="19" t="s">
        <v>660</v>
      </c>
      <c r="BF1170" s="19" t="s">
        <v>2204</v>
      </c>
      <c r="BG1170" s="19" t="s">
        <v>55</v>
      </c>
      <c r="BH1170" s="19" t="s">
        <v>4513</v>
      </c>
      <c r="BI1170" s="22" t="s">
        <v>4513</v>
      </c>
      <c r="BJ1170" s="22"/>
      <c r="BK1170" s="22"/>
      <c r="BL1170" s="37" t="s">
        <v>4513</v>
      </c>
      <c r="BM1170" s="32" t="s">
        <v>4513</v>
      </c>
      <c r="BN1170" s="22" t="s">
        <v>4513</v>
      </c>
      <c r="BO1170" s="19" t="s">
        <v>3906</v>
      </c>
      <c r="BP1170" s="54" t="s">
        <v>3919</v>
      </c>
      <c r="BQ1170" s="19" t="s">
        <v>55</v>
      </c>
      <c r="BR1170" s="19" t="s">
        <v>3918</v>
      </c>
      <c r="BS1170" s="22"/>
      <c r="BT1170" s="22"/>
      <c r="BU1170" s="37">
        <v>127</v>
      </c>
      <c r="BV1170" s="19" t="s">
        <v>4694</v>
      </c>
      <c r="BW1170" s="19" t="s">
        <v>3839</v>
      </c>
      <c r="BX1170" s="22"/>
      <c r="BY1170" s="95" t="str">
        <f>IFERROR(
IF(OR(AZ1170="anulado",AZ1170="stand by"),CONCATENATE(AZ1170,": ",AT1170),
IF(OR(YEAR(BA1170)=2022,YEAR(BA1170)=2023),CONCATENATE("Se activó en ",YEAR(BA1170)),
IF(AND(OR(AZ1170="En proceso",AZ1170="facturando"),AND(AV1170="-",BA1170="")),"Por revisar",
IF(BA1170="",IF(AV1170="NUEVAS",CONCATENATE("Estado: ",AZ1170,", ",AV1170),
IF(AX1170=Meses!$A$3,"Por revisar",
IF(AT1170="","Sin registro","En programación Frcst."))),"En programación")))),
"Error")</f>
        <v>En programación</v>
      </c>
      <c r="BZ1170" s="14" t="str">
        <f t="shared" si="54"/>
        <v/>
      </c>
      <c r="CA1170" s="95">
        <f>IF(BY1170="En programación Frcst.",VLOOKUP(AX1170,Meses!$A$1:$H$14,3+HLOOKUP(Cronograma!AV1170,Meses!$D$1:$G$2,2,FALSE),FALSE),
IF(BY1170="En programación",BA1170,""))</f>
        <v>0</v>
      </c>
      <c r="CB1170" s="95" t="str">
        <f t="shared" si="55"/>
        <v>1900/1</v>
      </c>
      <c r="CC1170" s="91">
        <f>IFERROR(
(VLOOKUP(MONTH(CA1170),Meses!$B$3:$C$14,2,FALSE)-DAY(CA1170))/VLOOKUP(MONTH(CA1170),Meses!$B$3:$C$14,2,FALSE)*CD1170,
"")</f>
        <v>662</v>
      </c>
      <c r="CD1170" s="92">
        <f t="shared" si="56"/>
        <v>662</v>
      </c>
    </row>
    <row r="1171" spans="1:82" ht="109.8" thickBot="1" x14ac:dyDescent="0.6">
      <c r="A1171" s="19" t="s">
        <v>2485</v>
      </c>
      <c r="B1171" s="19" t="s">
        <v>2776</v>
      </c>
      <c r="C1171" s="19" t="s">
        <v>2777</v>
      </c>
      <c r="D1171" s="19" t="s">
        <v>936</v>
      </c>
      <c r="E1171" s="21">
        <v>45195</v>
      </c>
      <c r="F1171" s="21">
        <v>45195.535613425927</v>
      </c>
      <c r="G1171" s="21">
        <v>45195</v>
      </c>
      <c r="H1171" s="21">
        <v>45203</v>
      </c>
      <c r="I1171" s="22"/>
      <c r="J1171" s="22"/>
      <c r="K1171" s="22">
        <v>0</v>
      </c>
      <c r="L1171" s="50"/>
      <c r="M1171" s="22"/>
      <c r="N1171" s="22"/>
      <c r="O1171" s="19" t="s">
        <v>72</v>
      </c>
      <c r="P1171" s="19" t="s">
        <v>72</v>
      </c>
      <c r="Q1171" s="49" t="s">
        <v>55</v>
      </c>
      <c r="R1171" s="49">
        <v>391</v>
      </c>
      <c r="S1171" s="25" t="s">
        <v>145</v>
      </c>
      <c r="T1171" s="25" t="s">
        <v>145</v>
      </c>
      <c r="U1171" s="19" t="e">
        <v>#NAME?</v>
      </c>
      <c r="V1171" s="22"/>
      <c r="W1171" s="22" t="s">
        <v>4513</v>
      </c>
      <c r="X1171" s="23">
        <v>45195</v>
      </c>
      <c r="Y1171" s="23">
        <v>45202</v>
      </c>
      <c r="Z1171" s="23">
        <v>45195</v>
      </c>
      <c r="AA1171" s="23">
        <v>45195</v>
      </c>
      <c r="AB1171" s="22">
        <v>0</v>
      </c>
      <c r="AC1171" s="22">
        <v>0</v>
      </c>
      <c r="AD1171" s="50">
        <v>0</v>
      </c>
      <c r="AE1171" s="22">
        <v>0</v>
      </c>
      <c r="AF1171" s="19" t="s">
        <v>58</v>
      </c>
      <c r="AG1171" s="19" t="s">
        <v>58</v>
      </c>
      <c r="AH1171" s="50">
        <v>0</v>
      </c>
      <c r="AI1171" s="37">
        <v>-45195</v>
      </c>
      <c r="AJ1171" s="37">
        <v>8</v>
      </c>
      <c r="AK1171" s="37">
        <v>-45203</v>
      </c>
      <c r="AL1171" s="19" t="s">
        <v>15</v>
      </c>
      <c r="AM1171" s="22">
        <v>0</v>
      </c>
      <c r="AN1171" s="22" t="s">
        <v>4513</v>
      </c>
      <c r="AO1171" s="22"/>
      <c r="AP1171" s="19" t="s">
        <v>76</v>
      </c>
      <c r="AQ1171" s="19" t="s">
        <v>76</v>
      </c>
      <c r="AR1171" s="19" t="s">
        <v>60</v>
      </c>
      <c r="AS1171" s="19" t="s">
        <v>55</v>
      </c>
      <c r="AT1171" s="19" t="s">
        <v>937</v>
      </c>
      <c r="AU1171" s="19" t="s">
        <v>62</v>
      </c>
      <c r="AV1171" s="19" t="s">
        <v>679</v>
      </c>
      <c r="AW1171" s="19" t="s">
        <v>3130</v>
      </c>
      <c r="AX1171" s="19" t="s">
        <v>1557</v>
      </c>
      <c r="AY1171" s="19" t="s">
        <v>55</v>
      </c>
      <c r="AZ1171" s="19" t="s">
        <v>3830</v>
      </c>
      <c r="BA1171" s="22">
        <v>0</v>
      </c>
      <c r="BB1171" s="22"/>
      <c r="BC1171" s="22"/>
      <c r="BD1171" s="19" t="s">
        <v>2205</v>
      </c>
      <c r="BE1171" s="19" t="s">
        <v>660</v>
      </c>
      <c r="BF1171" s="19" t="s">
        <v>2204</v>
      </c>
      <c r="BG1171" s="19" t="s">
        <v>55</v>
      </c>
      <c r="BH1171" s="19" t="s">
        <v>4513</v>
      </c>
      <c r="BI1171" s="22" t="s">
        <v>4513</v>
      </c>
      <c r="BJ1171" s="22"/>
      <c r="BK1171" s="22"/>
      <c r="BL1171" s="37" t="s">
        <v>4513</v>
      </c>
      <c r="BM1171" s="32" t="s">
        <v>4513</v>
      </c>
      <c r="BN1171" s="22" t="s">
        <v>4513</v>
      </c>
      <c r="BO1171" s="19" t="s">
        <v>3906</v>
      </c>
      <c r="BP1171" s="54" t="s">
        <v>3919</v>
      </c>
      <c r="BQ1171" s="19" t="s">
        <v>55</v>
      </c>
      <c r="BR1171" s="19" t="s">
        <v>3918</v>
      </c>
      <c r="BS1171" s="22"/>
      <c r="BT1171" s="22"/>
      <c r="BU1171" s="37">
        <v>127</v>
      </c>
      <c r="BV1171" s="19" t="s">
        <v>4694</v>
      </c>
      <c r="BW1171" s="19" t="s">
        <v>3839</v>
      </c>
      <c r="BX1171" s="22"/>
      <c r="BY1171" s="95" t="str">
        <f>IFERROR(
IF(OR(AZ1171="anulado",AZ1171="stand by"),CONCATENATE(AZ1171,": ",AT1171),
IF(OR(YEAR(BA1171)=2022,YEAR(BA1171)=2023),CONCATENATE("Se activó en ",YEAR(BA1171)),
IF(AND(OR(AZ1171="En proceso",AZ1171="facturando"),AND(AV1171="-",BA1171="")),"Por revisar",
IF(BA1171="",IF(AV1171="NUEVAS",CONCATENATE("Estado: ",AZ1171,", ",AV1171),
IF(AX1171=Meses!$A$3,"Por revisar",
IF(AT1171="","Sin registro","En programación Frcst."))),"En programación")))),
"Error")</f>
        <v>En programación</v>
      </c>
      <c r="BZ1171" s="14" t="str">
        <f t="shared" si="54"/>
        <v/>
      </c>
      <c r="CA1171" s="95">
        <f>IF(BY1171="En programación Frcst.",VLOOKUP(AX1171,Meses!$A$1:$H$14,3+HLOOKUP(Cronograma!AV1171,Meses!$D$1:$G$2,2,FALSE),FALSE),
IF(BY1171="En programación",BA1171,""))</f>
        <v>0</v>
      </c>
      <c r="CB1171" s="95" t="str">
        <f t="shared" si="55"/>
        <v>1900/1</v>
      </c>
      <c r="CC1171" s="91">
        <f>IFERROR(
(VLOOKUP(MONTH(CA1171),Meses!$B$3:$C$14,2,FALSE)-DAY(CA1171))/VLOOKUP(MONTH(CA1171),Meses!$B$3:$C$14,2,FALSE)*CD1171,
"")</f>
        <v>391</v>
      </c>
      <c r="CD1171" s="92">
        <f t="shared" si="56"/>
        <v>391</v>
      </c>
    </row>
    <row r="1172" spans="1:82" ht="109.8" thickBot="1" x14ac:dyDescent="0.6">
      <c r="A1172" s="25" t="s">
        <v>2485</v>
      </c>
      <c r="B1172" s="25" t="s">
        <v>2778</v>
      </c>
      <c r="C1172" s="25" t="s">
        <v>2779</v>
      </c>
      <c r="D1172" s="25" t="s">
        <v>936</v>
      </c>
      <c r="E1172" s="26">
        <v>45195</v>
      </c>
      <c r="F1172" s="26">
        <v>45195.535613425927</v>
      </c>
      <c r="G1172" s="26">
        <v>45195</v>
      </c>
      <c r="H1172" s="26">
        <v>45203</v>
      </c>
      <c r="I1172" s="22"/>
      <c r="J1172" s="22"/>
      <c r="K1172" s="22">
        <v>0</v>
      </c>
      <c r="L1172" s="50"/>
      <c r="M1172" s="22"/>
      <c r="N1172" s="22"/>
      <c r="O1172" s="19" t="s">
        <v>72</v>
      </c>
      <c r="P1172" s="19" t="s">
        <v>72</v>
      </c>
      <c r="Q1172" s="49" t="s">
        <v>55</v>
      </c>
      <c r="R1172" s="49">
        <v>0</v>
      </c>
      <c r="S1172" s="25" t="s">
        <v>145</v>
      </c>
      <c r="T1172" s="25" t="s">
        <v>145</v>
      </c>
      <c r="U1172" s="19" t="e">
        <v>#NAME?</v>
      </c>
      <c r="V1172" s="22"/>
      <c r="W1172" s="22" t="s">
        <v>4513</v>
      </c>
      <c r="X1172" s="23">
        <v>45195</v>
      </c>
      <c r="Y1172" s="23">
        <v>45202</v>
      </c>
      <c r="Z1172" s="23">
        <v>45195</v>
      </c>
      <c r="AA1172" s="23">
        <v>45195</v>
      </c>
      <c r="AB1172" s="22">
        <v>0</v>
      </c>
      <c r="AC1172" s="22">
        <v>0</v>
      </c>
      <c r="AD1172" s="50">
        <v>0</v>
      </c>
      <c r="AE1172" s="22">
        <v>0</v>
      </c>
      <c r="AF1172" s="19" t="s">
        <v>58</v>
      </c>
      <c r="AG1172" s="19" t="s">
        <v>58</v>
      </c>
      <c r="AH1172" s="50">
        <v>0</v>
      </c>
      <c r="AI1172" s="37">
        <v>-45195</v>
      </c>
      <c r="AJ1172" s="37">
        <v>8</v>
      </c>
      <c r="AK1172" s="37">
        <v>-45203</v>
      </c>
      <c r="AL1172" s="19" t="s">
        <v>15</v>
      </c>
      <c r="AM1172" s="22">
        <v>0</v>
      </c>
      <c r="AN1172" s="22" t="s">
        <v>4513</v>
      </c>
      <c r="AO1172" s="22"/>
      <c r="AP1172" s="19" t="s">
        <v>76</v>
      </c>
      <c r="AQ1172" s="19" t="s">
        <v>76</v>
      </c>
      <c r="AR1172" s="19" t="s">
        <v>60</v>
      </c>
      <c r="AS1172" s="19" t="s">
        <v>55</v>
      </c>
      <c r="AT1172" s="19" t="s">
        <v>937</v>
      </c>
      <c r="AU1172" s="19" t="s">
        <v>62</v>
      </c>
      <c r="AV1172" s="19" t="s">
        <v>679</v>
      </c>
      <c r="AW1172" s="19" t="s">
        <v>3130</v>
      </c>
      <c r="AX1172" s="19" t="s">
        <v>1557</v>
      </c>
      <c r="AY1172" s="19" t="s">
        <v>55</v>
      </c>
      <c r="AZ1172" s="19" t="s">
        <v>3830</v>
      </c>
      <c r="BA1172" s="22">
        <v>0</v>
      </c>
      <c r="BB1172" s="22"/>
      <c r="BC1172" s="22"/>
      <c r="BD1172" s="19" t="s">
        <v>2205</v>
      </c>
      <c r="BE1172" s="19" t="s">
        <v>660</v>
      </c>
      <c r="BF1172" s="19" t="s">
        <v>2204</v>
      </c>
      <c r="BG1172" s="19" t="s">
        <v>55</v>
      </c>
      <c r="BH1172" s="19" t="s">
        <v>4513</v>
      </c>
      <c r="BI1172" s="22" t="s">
        <v>4513</v>
      </c>
      <c r="BJ1172" s="22"/>
      <c r="BK1172" s="22"/>
      <c r="BL1172" s="37" t="s">
        <v>4513</v>
      </c>
      <c r="BM1172" s="32" t="s">
        <v>4513</v>
      </c>
      <c r="BN1172" s="57" t="s">
        <v>4513</v>
      </c>
      <c r="BO1172" s="19" t="s">
        <v>3906</v>
      </c>
      <c r="BP1172" s="54" t="s">
        <v>3919</v>
      </c>
      <c r="BQ1172" s="19" t="s">
        <v>55</v>
      </c>
      <c r="BR1172" s="19" t="s">
        <v>3918</v>
      </c>
      <c r="BS1172" s="22"/>
      <c r="BT1172" s="22"/>
      <c r="BU1172" s="37">
        <v>127</v>
      </c>
      <c r="BV1172" s="19" t="s">
        <v>4694</v>
      </c>
      <c r="BW1172" s="19" t="s">
        <v>3839</v>
      </c>
      <c r="BX1172" s="22"/>
      <c r="BY1172" s="95" t="str">
        <f>IFERROR(
IF(OR(AZ1172="anulado",AZ1172="stand by"),CONCATENATE(AZ1172,": ",AT1172),
IF(OR(YEAR(BA1172)=2022,YEAR(BA1172)=2023),CONCATENATE("Se activó en ",YEAR(BA1172)),
IF(AND(OR(AZ1172="En proceso",AZ1172="facturando"),AND(AV1172="-",BA1172="")),"Por revisar",
IF(BA1172="",IF(AV1172="NUEVAS",CONCATENATE("Estado: ",AZ1172,", ",AV1172),
IF(AX1172=Meses!$A$3,"Por revisar",
IF(AT1172="","Sin registro","En programación Frcst."))),"En programación")))),
"Error")</f>
        <v>En programación</v>
      </c>
      <c r="BZ1172" s="14" t="str">
        <f t="shared" si="54"/>
        <v/>
      </c>
      <c r="CA1172" s="95">
        <f>IF(BY1172="En programación Frcst.",VLOOKUP(AX1172,Meses!$A$1:$H$14,3+HLOOKUP(Cronograma!AV1172,Meses!$D$1:$G$2,2,FALSE),FALSE),
IF(BY1172="En programación",BA1172,""))</f>
        <v>0</v>
      </c>
      <c r="CB1172" s="95" t="str">
        <f t="shared" si="55"/>
        <v>1900/1</v>
      </c>
      <c r="CC1172" s="91">
        <f>IFERROR(
(VLOOKUP(MONTH(CA1172),Meses!$B$3:$C$14,2,FALSE)-DAY(CA1172))/VLOOKUP(MONTH(CA1172),Meses!$B$3:$C$14,2,FALSE)*CD1172,
"")</f>
        <v>0</v>
      </c>
      <c r="CD1172" s="92">
        <f t="shared" si="56"/>
        <v>0</v>
      </c>
    </row>
    <row r="1173" spans="1:82" ht="109.8" thickBot="1" x14ac:dyDescent="0.6">
      <c r="A1173" s="19" t="s">
        <v>2485</v>
      </c>
      <c r="B1173" s="19" t="s">
        <v>2780</v>
      </c>
      <c r="C1173" s="19" t="s">
        <v>2781</v>
      </c>
      <c r="D1173" s="19" t="s">
        <v>936</v>
      </c>
      <c r="E1173" s="21">
        <v>45195</v>
      </c>
      <c r="F1173" s="21">
        <v>45195.535613425927</v>
      </c>
      <c r="G1173" s="21">
        <v>45195</v>
      </c>
      <c r="H1173" s="21">
        <v>45203</v>
      </c>
      <c r="I1173" s="22"/>
      <c r="J1173" s="22"/>
      <c r="K1173" s="22">
        <v>0</v>
      </c>
      <c r="L1173" s="50"/>
      <c r="M1173" s="22"/>
      <c r="N1173" s="22"/>
      <c r="O1173" s="19" t="s">
        <v>72</v>
      </c>
      <c r="P1173" s="19" t="s">
        <v>72</v>
      </c>
      <c r="Q1173" s="49" t="s">
        <v>55</v>
      </c>
      <c r="R1173" s="49">
        <v>111</v>
      </c>
      <c r="S1173" s="25" t="s">
        <v>145</v>
      </c>
      <c r="T1173" s="25" t="s">
        <v>145</v>
      </c>
      <c r="U1173" s="19" t="e">
        <v>#NAME?</v>
      </c>
      <c r="V1173" s="22"/>
      <c r="W1173" s="22" t="s">
        <v>4513</v>
      </c>
      <c r="X1173" s="23">
        <v>45195</v>
      </c>
      <c r="Y1173" s="23">
        <v>45202</v>
      </c>
      <c r="Z1173" s="23">
        <v>45195</v>
      </c>
      <c r="AA1173" s="23">
        <v>45195</v>
      </c>
      <c r="AB1173" s="22">
        <v>0</v>
      </c>
      <c r="AC1173" s="22">
        <v>0</v>
      </c>
      <c r="AD1173" s="50">
        <v>0</v>
      </c>
      <c r="AE1173" s="22">
        <v>0</v>
      </c>
      <c r="AF1173" s="19" t="s">
        <v>58</v>
      </c>
      <c r="AG1173" s="19" t="s">
        <v>58</v>
      </c>
      <c r="AH1173" s="50">
        <v>0</v>
      </c>
      <c r="AI1173" s="37">
        <v>-45195</v>
      </c>
      <c r="AJ1173" s="37">
        <v>8</v>
      </c>
      <c r="AK1173" s="37">
        <v>-45203</v>
      </c>
      <c r="AL1173" s="19" t="s">
        <v>15</v>
      </c>
      <c r="AM1173" s="22">
        <v>0</v>
      </c>
      <c r="AN1173" s="22" t="s">
        <v>4513</v>
      </c>
      <c r="AO1173" s="22"/>
      <c r="AP1173" s="19" t="s">
        <v>76</v>
      </c>
      <c r="AQ1173" s="19" t="s">
        <v>76</v>
      </c>
      <c r="AR1173" s="19" t="s">
        <v>60</v>
      </c>
      <c r="AS1173" s="19" t="s">
        <v>55</v>
      </c>
      <c r="AT1173" s="19" t="s">
        <v>937</v>
      </c>
      <c r="AU1173" s="19" t="s">
        <v>62</v>
      </c>
      <c r="AV1173" s="19" t="s">
        <v>679</v>
      </c>
      <c r="AW1173" s="19" t="s">
        <v>3130</v>
      </c>
      <c r="AX1173" s="19" t="s">
        <v>1557</v>
      </c>
      <c r="AY1173" s="19" t="s">
        <v>55</v>
      </c>
      <c r="AZ1173" s="19" t="s">
        <v>3830</v>
      </c>
      <c r="BA1173" s="22">
        <v>0</v>
      </c>
      <c r="BB1173" s="22"/>
      <c r="BC1173" s="22"/>
      <c r="BD1173" s="19" t="s">
        <v>2205</v>
      </c>
      <c r="BE1173" s="19" t="s">
        <v>660</v>
      </c>
      <c r="BF1173" s="19" t="s">
        <v>2204</v>
      </c>
      <c r="BG1173" s="19" t="s">
        <v>55</v>
      </c>
      <c r="BH1173" s="19" t="s">
        <v>4513</v>
      </c>
      <c r="BI1173" s="22" t="s">
        <v>4513</v>
      </c>
      <c r="BJ1173" s="22"/>
      <c r="BK1173" s="22"/>
      <c r="BL1173" s="37" t="s">
        <v>4513</v>
      </c>
      <c r="BM1173" s="32" t="s">
        <v>4513</v>
      </c>
      <c r="BN1173" s="57" t="s">
        <v>4513</v>
      </c>
      <c r="BO1173" s="19" t="s">
        <v>3906</v>
      </c>
      <c r="BP1173" s="54" t="s">
        <v>3919</v>
      </c>
      <c r="BQ1173" s="19" t="s">
        <v>55</v>
      </c>
      <c r="BR1173" s="19" t="s">
        <v>3918</v>
      </c>
      <c r="BS1173" s="22"/>
      <c r="BT1173" s="22"/>
      <c r="BU1173" s="37">
        <v>127</v>
      </c>
      <c r="BV1173" s="19" t="s">
        <v>4694</v>
      </c>
      <c r="BW1173" s="19" t="s">
        <v>3839</v>
      </c>
      <c r="BX1173" s="22"/>
      <c r="BY1173" s="95" t="str">
        <f>IFERROR(
IF(OR(AZ1173="anulado",AZ1173="stand by"),CONCATENATE(AZ1173,": ",AT1173),
IF(OR(YEAR(BA1173)=2022,YEAR(BA1173)=2023),CONCATENATE("Se activó en ",YEAR(BA1173)),
IF(AND(OR(AZ1173="En proceso",AZ1173="facturando"),AND(AV1173="-",BA1173="")),"Por revisar",
IF(BA1173="",IF(AV1173="NUEVAS",CONCATENATE("Estado: ",AZ1173,", ",AV1173),
IF(AX1173=Meses!$A$3,"Por revisar",
IF(AT1173="","Sin registro","En programación Frcst."))),"En programación")))),
"Error")</f>
        <v>En programación</v>
      </c>
      <c r="BZ1173" s="14" t="str">
        <f t="shared" si="54"/>
        <v/>
      </c>
      <c r="CA1173" s="95">
        <f>IF(BY1173="En programación Frcst.",VLOOKUP(AX1173,Meses!$A$1:$H$14,3+HLOOKUP(Cronograma!AV1173,Meses!$D$1:$G$2,2,FALSE),FALSE),
IF(BY1173="En programación",BA1173,""))</f>
        <v>0</v>
      </c>
      <c r="CB1173" s="95" t="str">
        <f t="shared" si="55"/>
        <v>1900/1</v>
      </c>
      <c r="CC1173" s="91">
        <f>IFERROR(
(VLOOKUP(MONTH(CA1173),Meses!$B$3:$C$14,2,FALSE)-DAY(CA1173))/VLOOKUP(MONTH(CA1173),Meses!$B$3:$C$14,2,FALSE)*CD1173,
"")</f>
        <v>111</v>
      </c>
      <c r="CD1173" s="92">
        <f t="shared" si="56"/>
        <v>111</v>
      </c>
    </row>
    <row r="1174" spans="1:82" ht="109.8" thickBot="1" x14ac:dyDescent="0.6">
      <c r="A1174" s="25" t="s">
        <v>2485</v>
      </c>
      <c r="B1174" s="25" t="s">
        <v>2782</v>
      </c>
      <c r="C1174" s="25" t="s">
        <v>2783</v>
      </c>
      <c r="D1174" s="25" t="s">
        <v>936</v>
      </c>
      <c r="E1174" s="26">
        <v>45195</v>
      </c>
      <c r="F1174" s="26">
        <v>45195.535613425927</v>
      </c>
      <c r="G1174" s="26">
        <v>45195</v>
      </c>
      <c r="H1174" s="26">
        <v>45203</v>
      </c>
      <c r="I1174" s="22"/>
      <c r="J1174" s="22"/>
      <c r="K1174" s="22">
        <v>0</v>
      </c>
      <c r="L1174" s="50"/>
      <c r="M1174" s="22"/>
      <c r="N1174" s="22"/>
      <c r="O1174" s="19" t="s">
        <v>72</v>
      </c>
      <c r="P1174" s="19" t="s">
        <v>72</v>
      </c>
      <c r="Q1174" s="49" t="s">
        <v>55</v>
      </c>
      <c r="R1174" s="49">
        <v>947</v>
      </c>
      <c r="S1174" s="25" t="s">
        <v>145</v>
      </c>
      <c r="T1174" s="25" t="s">
        <v>145</v>
      </c>
      <c r="U1174" s="19" t="e">
        <v>#NAME?</v>
      </c>
      <c r="V1174" s="22"/>
      <c r="W1174" s="22" t="s">
        <v>4513</v>
      </c>
      <c r="X1174" s="23">
        <v>45195</v>
      </c>
      <c r="Y1174" s="23">
        <v>45202</v>
      </c>
      <c r="Z1174" s="23">
        <v>45195</v>
      </c>
      <c r="AA1174" s="23">
        <v>45195</v>
      </c>
      <c r="AB1174" s="22">
        <v>0</v>
      </c>
      <c r="AC1174" s="22">
        <v>0</v>
      </c>
      <c r="AD1174" s="50">
        <v>0</v>
      </c>
      <c r="AE1174" s="22">
        <v>0</v>
      </c>
      <c r="AF1174" s="19" t="s">
        <v>58</v>
      </c>
      <c r="AG1174" s="19" t="s">
        <v>58</v>
      </c>
      <c r="AH1174" s="50">
        <v>0</v>
      </c>
      <c r="AI1174" s="37">
        <v>-45195</v>
      </c>
      <c r="AJ1174" s="37">
        <v>8</v>
      </c>
      <c r="AK1174" s="37">
        <v>-45203</v>
      </c>
      <c r="AL1174" s="19" t="s">
        <v>15</v>
      </c>
      <c r="AM1174" s="22">
        <v>0</v>
      </c>
      <c r="AN1174" s="22" t="s">
        <v>4513</v>
      </c>
      <c r="AO1174" s="22"/>
      <c r="AP1174" s="19" t="s">
        <v>76</v>
      </c>
      <c r="AQ1174" s="19" t="s">
        <v>76</v>
      </c>
      <c r="AR1174" s="19" t="s">
        <v>60</v>
      </c>
      <c r="AS1174" s="19" t="s">
        <v>55</v>
      </c>
      <c r="AT1174" s="19" t="s">
        <v>937</v>
      </c>
      <c r="AU1174" s="19" t="s">
        <v>62</v>
      </c>
      <c r="AV1174" s="19" t="s">
        <v>679</v>
      </c>
      <c r="AW1174" s="19" t="s">
        <v>3130</v>
      </c>
      <c r="AX1174" s="19" t="s">
        <v>1557</v>
      </c>
      <c r="AY1174" s="19" t="s">
        <v>55</v>
      </c>
      <c r="AZ1174" s="19" t="s">
        <v>3830</v>
      </c>
      <c r="BA1174" s="22">
        <v>0</v>
      </c>
      <c r="BB1174" s="22"/>
      <c r="BC1174" s="22"/>
      <c r="BD1174" s="19" t="s">
        <v>2205</v>
      </c>
      <c r="BE1174" s="19" t="s">
        <v>660</v>
      </c>
      <c r="BF1174" s="19" t="s">
        <v>2204</v>
      </c>
      <c r="BG1174" s="19" t="s">
        <v>55</v>
      </c>
      <c r="BH1174" s="19" t="s">
        <v>4513</v>
      </c>
      <c r="BI1174" s="22" t="s">
        <v>4513</v>
      </c>
      <c r="BJ1174" s="22"/>
      <c r="BK1174" s="22"/>
      <c r="BL1174" s="37" t="s">
        <v>4513</v>
      </c>
      <c r="BM1174" s="32" t="s">
        <v>4513</v>
      </c>
      <c r="BN1174" s="22" t="s">
        <v>4513</v>
      </c>
      <c r="BO1174" s="19" t="s">
        <v>3906</v>
      </c>
      <c r="BP1174" s="54" t="s">
        <v>3919</v>
      </c>
      <c r="BQ1174" s="19" t="s">
        <v>55</v>
      </c>
      <c r="BR1174" s="19" t="s">
        <v>3918</v>
      </c>
      <c r="BS1174" s="22"/>
      <c r="BT1174" s="22"/>
      <c r="BU1174" s="37">
        <v>127</v>
      </c>
      <c r="BV1174" s="19" t="s">
        <v>4694</v>
      </c>
      <c r="BW1174" s="19" t="s">
        <v>3839</v>
      </c>
      <c r="BX1174" s="22"/>
      <c r="BY1174" s="95" t="str">
        <f>IFERROR(
IF(OR(AZ1174="anulado",AZ1174="stand by"),CONCATENATE(AZ1174,": ",AT1174),
IF(OR(YEAR(BA1174)=2022,YEAR(BA1174)=2023),CONCATENATE("Se activó en ",YEAR(BA1174)),
IF(AND(OR(AZ1174="En proceso",AZ1174="facturando"),AND(AV1174="-",BA1174="")),"Por revisar",
IF(BA1174="",IF(AV1174="NUEVAS",CONCATENATE("Estado: ",AZ1174,", ",AV1174),
IF(AX1174=Meses!$A$3,"Por revisar",
IF(AT1174="","Sin registro","En programación Frcst."))),"En programación")))),
"Error")</f>
        <v>En programación</v>
      </c>
      <c r="BZ1174" s="14" t="str">
        <f t="shared" si="54"/>
        <v/>
      </c>
      <c r="CA1174" s="95">
        <f>IF(BY1174="En programación Frcst.",VLOOKUP(AX1174,Meses!$A$1:$H$14,3+HLOOKUP(Cronograma!AV1174,Meses!$D$1:$G$2,2,FALSE),FALSE),
IF(BY1174="En programación",BA1174,""))</f>
        <v>0</v>
      </c>
      <c r="CB1174" s="95" t="str">
        <f t="shared" si="55"/>
        <v>1900/1</v>
      </c>
      <c r="CC1174" s="91">
        <f>IFERROR(
(VLOOKUP(MONTH(CA1174),Meses!$B$3:$C$14,2,FALSE)-DAY(CA1174))/VLOOKUP(MONTH(CA1174),Meses!$B$3:$C$14,2,FALSE)*CD1174,
"")</f>
        <v>947</v>
      </c>
      <c r="CD1174" s="92">
        <f t="shared" si="56"/>
        <v>947</v>
      </c>
    </row>
    <row r="1175" spans="1:82" ht="125.4" thickBot="1" x14ac:dyDescent="0.6">
      <c r="A1175" s="19" t="s">
        <v>2485</v>
      </c>
      <c r="B1175" s="19" t="s">
        <v>2784</v>
      </c>
      <c r="C1175" s="19" t="s">
        <v>2785</v>
      </c>
      <c r="D1175" s="19" t="s">
        <v>936</v>
      </c>
      <c r="E1175" s="21">
        <v>45195</v>
      </c>
      <c r="F1175" s="21">
        <v>45195.535613425927</v>
      </c>
      <c r="G1175" s="21">
        <v>45195</v>
      </c>
      <c r="H1175" s="21">
        <v>45203</v>
      </c>
      <c r="I1175" s="22"/>
      <c r="J1175" s="22"/>
      <c r="K1175" s="22">
        <v>0</v>
      </c>
      <c r="L1175" s="50"/>
      <c r="M1175" s="22"/>
      <c r="N1175" s="22"/>
      <c r="O1175" s="19" t="s">
        <v>72</v>
      </c>
      <c r="P1175" s="19" t="s">
        <v>72</v>
      </c>
      <c r="Q1175" s="49" t="s">
        <v>55</v>
      </c>
      <c r="R1175" s="49">
        <v>638</v>
      </c>
      <c r="S1175" s="25" t="s">
        <v>145</v>
      </c>
      <c r="T1175" s="25" t="s">
        <v>145</v>
      </c>
      <c r="U1175" s="19" t="e">
        <v>#NAME?</v>
      </c>
      <c r="V1175" s="22"/>
      <c r="W1175" s="22" t="s">
        <v>4513</v>
      </c>
      <c r="X1175" s="23">
        <v>45195</v>
      </c>
      <c r="Y1175" s="23">
        <v>45202</v>
      </c>
      <c r="Z1175" s="23">
        <v>45195</v>
      </c>
      <c r="AA1175" s="23">
        <v>45195</v>
      </c>
      <c r="AB1175" s="22">
        <v>0</v>
      </c>
      <c r="AC1175" s="22">
        <v>0</v>
      </c>
      <c r="AD1175" s="50">
        <v>0</v>
      </c>
      <c r="AE1175" s="22">
        <v>0</v>
      </c>
      <c r="AF1175" s="19" t="s">
        <v>58</v>
      </c>
      <c r="AG1175" s="19" t="s">
        <v>58</v>
      </c>
      <c r="AH1175" s="50">
        <v>0</v>
      </c>
      <c r="AI1175" s="37">
        <v>-45195</v>
      </c>
      <c r="AJ1175" s="37">
        <v>8</v>
      </c>
      <c r="AK1175" s="37">
        <v>-45203</v>
      </c>
      <c r="AL1175" s="19" t="s">
        <v>15</v>
      </c>
      <c r="AM1175" s="22">
        <v>0</v>
      </c>
      <c r="AN1175" s="22" t="s">
        <v>4513</v>
      </c>
      <c r="AO1175" s="22"/>
      <c r="AP1175" s="19" t="s">
        <v>76</v>
      </c>
      <c r="AQ1175" s="19" t="s">
        <v>76</v>
      </c>
      <c r="AR1175" s="19" t="s">
        <v>60</v>
      </c>
      <c r="AS1175" s="19" t="s">
        <v>55</v>
      </c>
      <c r="AT1175" s="19" t="s">
        <v>937</v>
      </c>
      <c r="AU1175" s="19" t="s">
        <v>62</v>
      </c>
      <c r="AV1175" s="19" t="s">
        <v>679</v>
      </c>
      <c r="AW1175" s="19" t="s">
        <v>3130</v>
      </c>
      <c r="AX1175" s="19" t="s">
        <v>1557</v>
      </c>
      <c r="AY1175" s="19" t="s">
        <v>55</v>
      </c>
      <c r="AZ1175" s="19" t="s">
        <v>3830</v>
      </c>
      <c r="BA1175" s="22">
        <v>0</v>
      </c>
      <c r="BB1175" s="22"/>
      <c r="BC1175" s="22"/>
      <c r="BD1175" s="19" t="s">
        <v>2205</v>
      </c>
      <c r="BE1175" s="19" t="s">
        <v>660</v>
      </c>
      <c r="BF1175" s="19" t="s">
        <v>2204</v>
      </c>
      <c r="BG1175" s="19" t="s">
        <v>55</v>
      </c>
      <c r="BH1175" s="19" t="s">
        <v>4513</v>
      </c>
      <c r="BI1175" s="22" t="s">
        <v>4513</v>
      </c>
      <c r="BJ1175" s="22"/>
      <c r="BK1175" s="22"/>
      <c r="BL1175" s="37" t="s">
        <v>4513</v>
      </c>
      <c r="BM1175" s="32" t="s">
        <v>4513</v>
      </c>
      <c r="BN1175" s="57" t="s">
        <v>4513</v>
      </c>
      <c r="BO1175" s="19" t="s">
        <v>3906</v>
      </c>
      <c r="BP1175" s="54" t="s">
        <v>3919</v>
      </c>
      <c r="BQ1175" s="19" t="s">
        <v>55</v>
      </c>
      <c r="BR1175" s="19" t="s">
        <v>3918</v>
      </c>
      <c r="BS1175" s="22"/>
      <c r="BT1175" s="22"/>
      <c r="BU1175" s="37">
        <v>127</v>
      </c>
      <c r="BV1175" s="19" t="s">
        <v>4694</v>
      </c>
      <c r="BW1175" s="19" t="s">
        <v>3839</v>
      </c>
      <c r="BX1175" s="22"/>
      <c r="BY1175" s="95" t="str">
        <f>IFERROR(
IF(OR(AZ1175="anulado",AZ1175="stand by"),CONCATENATE(AZ1175,": ",AT1175),
IF(OR(YEAR(BA1175)=2022,YEAR(BA1175)=2023),CONCATENATE("Se activó en ",YEAR(BA1175)),
IF(AND(OR(AZ1175="En proceso",AZ1175="facturando"),AND(AV1175="-",BA1175="")),"Por revisar",
IF(BA1175="",IF(AV1175="NUEVAS",CONCATENATE("Estado: ",AZ1175,", ",AV1175),
IF(AX1175=Meses!$A$3,"Por revisar",
IF(AT1175="","Sin registro","En programación Frcst."))),"En programación")))),
"Error")</f>
        <v>En programación</v>
      </c>
      <c r="BZ1175" s="14" t="str">
        <f t="shared" si="54"/>
        <v/>
      </c>
      <c r="CA1175" s="95">
        <f>IF(BY1175="En programación Frcst.",VLOOKUP(AX1175,Meses!$A$1:$H$14,3+HLOOKUP(Cronograma!AV1175,Meses!$D$1:$G$2,2,FALSE),FALSE),
IF(BY1175="En programación",BA1175,""))</f>
        <v>0</v>
      </c>
      <c r="CB1175" s="95" t="str">
        <f t="shared" si="55"/>
        <v>1900/1</v>
      </c>
      <c r="CC1175" s="91">
        <f>IFERROR(
(VLOOKUP(MONTH(CA1175),Meses!$B$3:$C$14,2,FALSE)-DAY(CA1175))/VLOOKUP(MONTH(CA1175),Meses!$B$3:$C$14,2,FALSE)*CD1175,
"")</f>
        <v>638</v>
      </c>
      <c r="CD1175" s="92">
        <f t="shared" si="56"/>
        <v>638</v>
      </c>
    </row>
    <row r="1176" spans="1:82" ht="109.8" thickBot="1" x14ac:dyDescent="0.6">
      <c r="A1176" s="25" t="s">
        <v>2485</v>
      </c>
      <c r="B1176" s="25" t="s">
        <v>2786</v>
      </c>
      <c r="C1176" s="25" t="s">
        <v>2787</v>
      </c>
      <c r="D1176" s="25" t="s">
        <v>936</v>
      </c>
      <c r="E1176" s="26">
        <v>45195</v>
      </c>
      <c r="F1176" s="26">
        <v>45195.535613425927</v>
      </c>
      <c r="G1176" s="26">
        <v>45195</v>
      </c>
      <c r="H1176" s="26">
        <v>45203</v>
      </c>
      <c r="I1176" s="22"/>
      <c r="J1176" s="22"/>
      <c r="K1176" s="22">
        <v>0</v>
      </c>
      <c r="L1176" s="50"/>
      <c r="M1176" s="22"/>
      <c r="N1176" s="22"/>
      <c r="O1176" s="19" t="s">
        <v>72</v>
      </c>
      <c r="P1176" s="19" t="s">
        <v>72</v>
      </c>
      <c r="Q1176" s="49" t="s">
        <v>55</v>
      </c>
      <c r="R1176" s="49">
        <v>44</v>
      </c>
      <c r="S1176" s="25" t="s">
        <v>145</v>
      </c>
      <c r="T1176" s="25" t="s">
        <v>145</v>
      </c>
      <c r="U1176" s="19" t="e">
        <v>#NAME?</v>
      </c>
      <c r="V1176" s="22"/>
      <c r="W1176" s="22" t="s">
        <v>4513</v>
      </c>
      <c r="X1176" s="23">
        <v>45195</v>
      </c>
      <c r="Y1176" s="23">
        <v>45202</v>
      </c>
      <c r="Z1176" s="23">
        <v>45195</v>
      </c>
      <c r="AA1176" s="23">
        <v>45195</v>
      </c>
      <c r="AB1176" s="22">
        <v>0</v>
      </c>
      <c r="AC1176" s="22">
        <v>0</v>
      </c>
      <c r="AD1176" s="50">
        <v>0</v>
      </c>
      <c r="AE1176" s="22">
        <v>0</v>
      </c>
      <c r="AF1176" s="19" t="s">
        <v>58</v>
      </c>
      <c r="AG1176" s="19" t="s">
        <v>58</v>
      </c>
      <c r="AH1176" s="50">
        <v>0</v>
      </c>
      <c r="AI1176" s="37">
        <v>-45195</v>
      </c>
      <c r="AJ1176" s="37">
        <v>8</v>
      </c>
      <c r="AK1176" s="37">
        <v>-45203</v>
      </c>
      <c r="AL1176" s="19" t="s">
        <v>15</v>
      </c>
      <c r="AM1176" s="22">
        <v>0</v>
      </c>
      <c r="AN1176" s="22" t="s">
        <v>4513</v>
      </c>
      <c r="AO1176" s="22"/>
      <c r="AP1176" s="19" t="s">
        <v>76</v>
      </c>
      <c r="AQ1176" s="19" t="s">
        <v>76</v>
      </c>
      <c r="AR1176" s="19" t="s">
        <v>60</v>
      </c>
      <c r="AS1176" s="19" t="s">
        <v>55</v>
      </c>
      <c r="AT1176" s="19" t="s">
        <v>937</v>
      </c>
      <c r="AU1176" s="19" t="s">
        <v>62</v>
      </c>
      <c r="AV1176" s="19" t="s">
        <v>679</v>
      </c>
      <c r="AW1176" s="19" t="s">
        <v>3130</v>
      </c>
      <c r="AX1176" s="19" t="s">
        <v>1557</v>
      </c>
      <c r="AY1176" s="19" t="s">
        <v>55</v>
      </c>
      <c r="AZ1176" s="19" t="s">
        <v>3830</v>
      </c>
      <c r="BA1176" s="22">
        <v>0</v>
      </c>
      <c r="BB1176" s="22"/>
      <c r="BC1176" s="22"/>
      <c r="BD1176" s="19" t="s">
        <v>2205</v>
      </c>
      <c r="BE1176" s="19" t="s">
        <v>660</v>
      </c>
      <c r="BF1176" s="19" t="s">
        <v>2204</v>
      </c>
      <c r="BG1176" s="19" t="s">
        <v>55</v>
      </c>
      <c r="BH1176" s="19" t="s">
        <v>4513</v>
      </c>
      <c r="BI1176" s="22" t="s">
        <v>4513</v>
      </c>
      <c r="BJ1176" s="22"/>
      <c r="BK1176" s="22"/>
      <c r="BL1176" s="37" t="s">
        <v>4513</v>
      </c>
      <c r="BM1176" s="32" t="s">
        <v>4513</v>
      </c>
      <c r="BN1176" s="57" t="s">
        <v>4513</v>
      </c>
      <c r="BO1176" s="19" t="s">
        <v>3906</v>
      </c>
      <c r="BP1176" s="54" t="s">
        <v>3919</v>
      </c>
      <c r="BQ1176" s="19" t="s">
        <v>55</v>
      </c>
      <c r="BR1176" s="19" t="s">
        <v>3918</v>
      </c>
      <c r="BS1176" s="22"/>
      <c r="BT1176" s="22"/>
      <c r="BU1176" s="37">
        <v>127</v>
      </c>
      <c r="BV1176" s="19" t="s">
        <v>4694</v>
      </c>
      <c r="BW1176" s="19" t="s">
        <v>3839</v>
      </c>
      <c r="BX1176" s="22"/>
      <c r="BY1176" s="95" t="str">
        <f>IFERROR(
IF(OR(AZ1176="anulado",AZ1176="stand by"),CONCATENATE(AZ1176,": ",AT1176),
IF(OR(YEAR(BA1176)=2022,YEAR(BA1176)=2023),CONCATENATE("Se activó en ",YEAR(BA1176)),
IF(AND(OR(AZ1176="En proceso",AZ1176="facturando"),AND(AV1176="-",BA1176="")),"Por revisar",
IF(BA1176="",IF(AV1176="NUEVAS",CONCATENATE("Estado: ",AZ1176,", ",AV1176),
IF(AX1176=Meses!$A$3,"Por revisar",
IF(AT1176="","Sin registro","En programación Frcst."))),"En programación")))),
"Error")</f>
        <v>En programación</v>
      </c>
      <c r="BZ1176" s="14" t="str">
        <f t="shared" si="54"/>
        <v/>
      </c>
      <c r="CA1176" s="95">
        <f>IF(BY1176="En programación Frcst.",VLOOKUP(AX1176,Meses!$A$1:$H$14,3+HLOOKUP(Cronograma!AV1176,Meses!$D$1:$G$2,2,FALSE),FALSE),
IF(BY1176="En programación",BA1176,""))</f>
        <v>0</v>
      </c>
      <c r="CB1176" s="95" t="str">
        <f t="shared" si="55"/>
        <v>1900/1</v>
      </c>
      <c r="CC1176" s="91">
        <f>IFERROR(
(VLOOKUP(MONTH(CA1176),Meses!$B$3:$C$14,2,FALSE)-DAY(CA1176))/VLOOKUP(MONTH(CA1176),Meses!$B$3:$C$14,2,FALSE)*CD1176,
"")</f>
        <v>44</v>
      </c>
      <c r="CD1176" s="92">
        <f t="shared" si="56"/>
        <v>44</v>
      </c>
    </row>
    <row r="1177" spans="1:82" ht="109.8" thickBot="1" x14ac:dyDescent="0.6">
      <c r="A1177" s="19" t="s">
        <v>2485</v>
      </c>
      <c r="B1177" s="19" t="s">
        <v>2788</v>
      </c>
      <c r="C1177" s="19" t="s">
        <v>2789</v>
      </c>
      <c r="D1177" s="19" t="s">
        <v>936</v>
      </c>
      <c r="E1177" s="21">
        <v>45195</v>
      </c>
      <c r="F1177" s="21">
        <v>45195.535613425927</v>
      </c>
      <c r="G1177" s="21">
        <v>45195</v>
      </c>
      <c r="H1177" s="21">
        <v>45203</v>
      </c>
      <c r="I1177" s="22"/>
      <c r="J1177" s="22"/>
      <c r="K1177" s="22">
        <v>0</v>
      </c>
      <c r="L1177" s="50"/>
      <c r="M1177" s="22"/>
      <c r="N1177" s="22"/>
      <c r="O1177" s="19" t="s">
        <v>72</v>
      </c>
      <c r="P1177" s="19" t="s">
        <v>72</v>
      </c>
      <c r="Q1177" s="49" t="s">
        <v>55</v>
      </c>
      <c r="R1177" s="49">
        <v>402</v>
      </c>
      <c r="S1177" s="25" t="s">
        <v>145</v>
      </c>
      <c r="T1177" s="25" t="s">
        <v>145</v>
      </c>
      <c r="U1177" s="19" t="e">
        <v>#NAME?</v>
      </c>
      <c r="V1177" s="22"/>
      <c r="W1177" s="22" t="s">
        <v>4513</v>
      </c>
      <c r="X1177" s="23">
        <v>45195</v>
      </c>
      <c r="Y1177" s="23">
        <v>45202</v>
      </c>
      <c r="Z1177" s="23">
        <v>45195</v>
      </c>
      <c r="AA1177" s="23">
        <v>45195</v>
      </c>
      <c r="AB1177" s="22">
        <v>0</v>
      </c>
      <c r="AC1177" s="22">
        <v>0</v>
      </c>
      <c r="AD1177" s="50">
        <v>0</v>
      </c>
      <c r="AE1177" s="22">
        <v>0</v>
      </c>
      <c r="AF1177" s="19" t="s">
        <v>58</v>
      </c>
      <c r="AG1177" s="19" t="s">
        <v>58</v>
      </c>
      <c r="AH1177" s="50">
        <v>0</v>
      </c>
      <c r="AI1177" s="37">
        <v>-45195</v>
      </c>
      <c r="AJ1177" s="37">
        <v>8</v>
      </c>
      <c r="AK1177" s="37">
        <v>-45203</v>
      </c>
      <c r="AL1177" s="19" t="s">
        <v>15</v>
      </c>
      <c r="AM1177" s="22">
        <v>0</v>
      </c>
      <c r="AN1177" s="22" t="s">
        <v>4513</v>
      </c>
      <c r="AO1177" s="22"/>
      <c r="AP1177" s="19" t="s">
        <v>76</v>
      </c>
      <c r="AQ1177" s="19" t="s">
        <v>76</v>
      </c>
      <c r="AR1177" s="19" t="s">
        <v>60</v>
      </c>
      <c r="AS1177" s="19" t="s">
        <v>55</v>
      </c>
      <c r="AT1177" s="19" t="s">
        <v>937</v>
      </c>
      <c r="AU1177" s="19" t="s">
        <v>62</v>
      </c>
      <c r="AV1177" s="19" t="s">
        <v>679</v>
      </c>
      <c r="AW1177" s="19" t="s">
        <v>3130</v>
      </c>
      <c r="AX1177" s="19" t="s">
        <v>1557</v>
      </c>
      <c r="AY1177" s="19" t="s">
        <v>55</v>
      </c>
      <c r="AZ1177" s="19" t="s">
        <v>3830</v>
      </c>
      <c r="BA1177" s="22">
        <v>0</v>
      </c>
      <c r="BB1177" s="22"/>
      <c r="BC1177" s="22"/>
      <c r="BD1177" s="19" t="s">
        <v>2205</v>
      </c>
      <c r="BE1177" s="19" t="s">
        <v>660</v>
      </c>
      <c r="BF1177" s="19" t="s">
        <v>2204</v>
      </c>
      <c r="BG1177" s="19" t="s">
        <v>55</v>
      </c>
      <c r="BH1177" s="19" t="s">
        <v>4513</v>
      </c>
      <c r="BI1177" s="22" t="s">
        <v>4513</v>
      </c>
      <c r="BJ1177" s="22"/>
      <c r="BK1177" s="22"/>
      <c r="BL1177" s="37" t="s">
        <v>4513</v>
      </c>
      <c r="BM1177" s="32" t="s">
        <v>4513</v>
      </c>
      <c r="BN1177" s="57" t="s">
        <v>4513</v>
      </c>
      <c r="BO1177" s="19" t="s">
        <v>3906</v>
      </c>
      <c r="BP1177" s="54" t="s">
        <v>3919</v>
      </c>
      <c r="BQ1177" s="19" t="s">
        <v>55</v>
      </c>
      <c r="BR1177" s="19" t="s">
        <v>3918</v>
      </c>
      <c r="BS1177" s="22"/>
      <c r="BT1177" s="22"/>
      <c r="BU1177" s="37">
        <v>127</v>
      </c>
      <c r="BV1177" s="19" t="s">
        <v>4694</v>
      </c>
      <c r="BW1177" s="19" t="s">
        <v>3839</v>
      </c>
      <c r="BX1177" s="22"/>
      <c r="BY1177" s="95" t="str">
        <f>IFERROR(
IF(OR(AZ1177="anulado",AZ1177="stand by"),CONCATENATE(AZ1177,": ",AT1177),
IF(OR(YEAR(BA1177)=2022,YEAR(BA1177)=2023),CONCATENATE("Se activó en ",YEAR(BA1177)),
IF(AND(OR(AZ1177="En proceso",AZ1177="facturando"),AND(AV1177="-",BA1177="")),"Por revisar",
IF(BA1177="",IF(AV1177="NUEVAS",CONCATENATE("Estado: ",AZ1177,", ",AV1177),
IF(AX1177=Meses!$A$3,"Por revisar",
IF(AT1177="","Sin registro","En programación Frcst."))),"En programación")))),
"Error")</f>
        <v>En programación</v>
      </c>
      <c r="BZ1177" s="14" t="str">
        <f t="shared" si="54"/>
        <v/>
      </c>
      <c r="CA1177" s="95">
        <f>IF(BY1177="En programación Frcst.",VLOOKUP(AX1177,Meses!$A$1:$H$14,3+HLOOKUP(Cronograma!AV1177,Meses!$D$1:$G$2,2,FALSE),FALSE),
IF(BY1177="En programación",BA1177,""))</f>
        <v>0</v>
      </c>
      <c r="CB1177" s="95" t="str">
        <f t="shared" si="55"/>
        <v>1900/1</v>
      </c>
      <c r="CC1177" s="91">
        <f>IFERROR(
(VLOOKUP(MONTH(CA1177),Meses!$B$3:$C$14,2,FALSE)-DAY(CA1177))/VLOOKUP(MONTH(CA1177),Meses!$B$3:$C$14,2,FALSE)*CD1177,
"")</f>
        <v>402</v>
      </c>
      <c r="CD1177" s="92">
        <f t="shared" si="56"/>
        <v>402</v>
      </c>
    </row>
    <row r="1178" spans="1:82" ht="125.4" thickBot="1" x14ac:dyDescent="0.6">
      <c r="A1178" s="25" t="s">
        <v>2485</v>
      </c>
      <c r="B1178" s="25" t="s">
        <v>2790</v>
      </c>
      <c r="C1178" s="25" t="s">
        <v>2791</v>
      </c>
      <c r="D1178" s="25" t="s">
        <v>936</v>
      </c>
      <c r="E1178" s="26">
        <v>45195</v>
      </c>
      <c r="F1178" s="26">
        <v>45195.535613425927</v>
      </c>
      <c r="G1178" s="26">
        <v>45195</v>
      </c>
      <c r="H1178" s="26">
        <v>45203</v>
      </c>
      <c r="I1178" s="22"/>
      <c r="J1178" s="22"/>
      <c r="K1178" s="22">
        <v>0</v>
      </c>
      <c r="L1178" s="50"/>
      <c r="M1178" s="22"/>
      <c r="N1178" s="22"/>
      <c r="O1178" s="19" t="s">
        <v>72</v>
      </c>
      <c r="P1178" s="19" t="s">
        <v>72</v>
      </c>
      <c r="Q1178" s="49" t="s">
        <v>55</v>
      </c>
      <c r="R1178" s="49">
        <v>1</v>
      </c>
      <c r="S1178" s="25" t="s">
        <v>145</v>
      </c>
      <c r="T1178" s="25" t="s">
        <v>145</v>
      </c>
      <c r="U1178" s="19" t="e">
        <v>#NAME?</v>
      </c>
      <c r="V1178" s="22"/>
      <c r="W1178" s="22" t="s">
        <v>4513</v>
      </c>
      <c r="X1178" s="23">
        <v>45195</v>
      </c>
      <c r="Y1178" s="23">
        <v>45202</v>
      </c>
      <c r="Z1178" s="23">
        <v>45195</v>
      </c>
      <c r="AA1178" s="23">
        <v>45195</v>
      </c>
      <c r="AB1178" s="22">
        <v>0</v>
      </c>
      <c r="AC1178" s="22">
        <v>0</v>
      </c>
      <c r="AD1178" s="50">
        <v>0</v>
      </c>
      <c r="AE1178" s="22">
        <v>0</v>
      </c>
      <c r="AF1178" s="19" t="s">
        <v>58</v>
      </c>
      <c r="AG1178" s="19" t="s">
        <v>58</v>
      </c>
      <c r="AH1178" s="50">
        <v>0</v>
      </c>
      <c r="AI1178" s="37">
        <v>-45195</v>
      </c>
      <c r="AJ1178" s="37">
        <v>8</v>
      </c>
      <c r="AK1178" s="37">
        <v>-45203</v>
      </c>
      <c r="AL1178" s="19" t="s">
        <v>15</v>
      </c>
      <c r="AM1178" s="22">
        <v>0</v>
      </c>
      <c r="AN1178" s="22" t="s">
        <v>4513</v>
      </c>
      <c r="AO1178" s="22"/>
      <c r="AP1178" s="19" t="s">
        <v>76</v>
      </c>
      <c r="AQ1178" s="19" t="s">
        <v>76</v>
      </c>
      <c r="AR1178" s="19" t="s">
        <v>60</v>
      </c>
      <c r="AS1178" s="19" t="s">
        <v>55</v>
      </c>
      <c r="AT1178" s="19" t="s">
        <v>937</v>
      </c>
      <c r="AU1178" s="19" t="s">
        <v>62</v>
      </c>
      <c r="AV1178" s="19" t="s">
        <v>679</v>
      </c>
      <c r="AW1178" s="19" t="s">
        <v>3130</v>
      </c>
      <c r="AX1178" s="19" t="s">
        <v>1557</v>
      </c>
      <c r="AY1178" s="19" t="s">
        <v>55</v>
      </c>
      <c r="AZ1178" s="19" t="s">
        <v>3830</v>
      </c>
      <c r="BA1178" s="22">
        <v>0</v>
      </c>
      <c r="BB1178" s="22"/>
      <c r="BC1178" s="22"/>
      <c r="BD1178" s="19" t="s">
        <v>2205</v>
      </c>
      <c r="BE1178" s="19" t="s">
        <v>660</v>
      </c>
      <c r="BF1178" s="19" t="s">
        <v>2204</v>
      </c>
      <c r="BG1178" s="19" t="s">
        <v>55</v>
      </c>
      <c r="BH1178" s="19" t="s">
        <v>4513</v>
      </c>
      <c r="BI1178" s="22" t="s">
        <v>4513</v>
      </c>
      <c r="BJ1178" s="22"/>
      <c r="BK1178" s="22"/>
      <c r="BL1178" s="37" t="s">
        <v>4513</v>
      </c>
      <c r="BM1178" s="32" t="s">
        <v>4513</v>
      </c>
      <c r="BN1178" s="57" t="s">
        <v>4513</v>
      </c>
      <c r="BO1178" s="19" t="s">
        <v>3906</v>
      </c>
      <c r="BP1178" s="54" t="s">
        <v>3919</v>
      </c>
      <c r="BQ1178" s="19" t="s">
        <v>55</v>
      </c>
      <c r="BR1178" s="19" t="s">
        <v>3918</v>
      </c>
      <c r="BS1178" s="22"/>
      <c r="BT1178" s="22"/>
      <c r="BU1178" s="37">
        <v>127</v>
      </c>
      <c r="BV1178" s="19" t="s">
        <v>4694</v>
      </c>
      <c r="BW1178" s="19" t="s">
        <v>3839</v>
      </c>
      <c r="BX1178" s="22"/>
      <c r="BY1178" s="95" t="str">
        <f>IFERROR(
IF(OR(AZ1178="anulado",AZ1178="stand by"),CONCATENATE(AZ1178,": ",AT1178),
IF(OR(YEAR(BA1178)=2022,YEAR(BA1178)=2023),CONCATENATE("Se activó en ",YEAR(BA1178)),
IF(AND(OR(AZ1178="En proceso",AZ1178="facturando"),AND(AV1178="-",BA1178="")),"Por revisar",
IF(BA1178="",IF(AV1178="NUEVAS",CONCATENATE("Estado: ",AZ1178,", ",AV1178),
IF(AX1178=Meses!$A$3,"Por revisar",
IF(AT1178="","Sin registro","En programación Frcst."))),"En programación")))),
"Error")</f>
        <v>En programación</v>
      </c>
      <c r="BZ1178" s="14" t="str">
        <f t="shared" si="54"/>
        <v/>
      </c>
      <c r="CA1178" s="95">
        <f>IF(BY1178="En programación Frcst.",VLOOKUP(AX1178,Meses!$A$1:$H$14,3+HLOOKUP(Cronograma!AV1178,Meses!$D$1:$G$2,2,FALSE),FALSE),
IF(BY1178="En programación",BA1178,""))</f>
        <v>0</v>
      </c>
      <c r="CB1178" s="95" t="str">
        <f t="shared" si="55"/>
        <v>1900/1</v>
      </c>
      <c r="CC1178" s="91">
        <f>IFERROR(
(VLOOKUP(MONTH(CA1178),Meses!$B$3:$C$14,2,FALSE)-DAY(CA1178))/VLOOKUP(MONTH(CA1178),Meses!$B$3:$C$14,2,FALSE)*CD1178,
"")</f>
        <v>1</v>
      </c>
      <c r="CD1178" s="92">
        <f t="shared" si="56"/>
        <v>1</v>
      </c>
    </row>
    <row r="1179" spans="1:82" ht="109.8" thickBot="1" x14ac:dyDescent="0.6">
      <c r="A1179" s="19" t="s">
        <v>2485</v>
      </c>
      <c r="B1179" s="19" t="s">
        <v>2792</v>
      </c>
      <c r="C1179" s="19" t="s">
        <v>2793</v>
      </c>
      <c r="D1179" s="19" t="s">
        <v>936</v>
      </c>
      <c r="E1179" s="21">
        <v>45195</v>
      </c>
      <c r="F1179" s="21">
        <v>45195.535613425927</v>
      </c>
      <c r="G1179" s="21">
        <v>45195</v>
      </c>
      <c r="H1179" s="21">
        <v>45203</v>
      </c>
      <c r="I1179" s="22"/>
      <c r="J1179" s="22"/>
      <c r="K1179" s="22">
        <v>0</v>
      </c>
      <c r="L1179" s="50"/>
      <c r="M1179" s="22"/>
      <c r="N1179" s="22"/>
      <c r="O1179" s="19" t="s">
        <v>72</v>
      </c>
      <c r="P1179" s="19" t="s">
        <v>72</v>
      </c>
      <c r="Q1179" s="49" t="s">
        <v>55</v>
      </c>
      <c r="R1179" s="49">
        <v>2768</v>
      </c>
      <c r="S1179" s="25" t="s">
        <v>145</v>
      </c>
      <c r="T1179" s="25" t="s">
        <v>145</v>
      </c>
      <c r="U1179" s="19" t="e">
        <v>#NAME?</v>
      </c>
      <c r="V1179" s="22"/>
      <c r="W1179" s="22" t="s">
        <v>4513</v>
      </c>
      <c r="X1179" s="23">
        <v>45195</v>
      </c>
      <c r="Y1179" s="23">
        <v>45202</v>
      </c>
      <c r="Z1179" s="23">
        <v>45195</v>
      </c>
      <c r="AA1179" s="23">
        <v>45195</v>
      </c>
      <c r="AB1179" s="22">
        <v>0</v>
      </c>
      <c r="AC1179" s="22">
        <v>0</v>
      </c>
      <c r="AD1179" s="50">
        <v>0</v>
      </c>
      <c r="AE1179" s="22">
        <v>0</v>
      </c>
      <c r="AF1179" s="19" t="s">
        <v>58</v>
      </c>
      <c r="AG1179" s="19" t="s">
        <v>58</v>
      </c>
      <c r="AH1179" s="50">
        <v>0</v>
      </c>
      <c r="AI1179" s="37">
        <v>-45195</v>
      </c>
      <c r="AJ1179" s="37">
        <v>8</v>
      </c>
      <c r="AK1179" s="37">
        <v>-45203</v>
      </c>
      <c r="AL1179" s="19" t="s">
        <v>15</v>
      </c>
      <c r="AM1179" s="22">
        <v>0</v>
      </c>
      <c r="AN1179" s="22" t="s">
        <v>4513</v>
      </c>
      <c r="AO1179" s="22"/>
      <c r="AP1179" s="19" t="s">
        <v>76</v>
      </c>
      <c r="AQ1179" s="19" t="s">
        <v>76</v>
      </c>
      <c r="AR1179" s="19" t="s">
        <v>60</v>
      </c>
      <c r="AS1179" s="19" t="s">
        <v>55</v>
      </c>
      <c r="AT1179" s="19" t="s">
        <v>937</v>
      </c>
      <c r="AU1179" s="19" t="s">
        <v>62</v>
      </c>
      <c r="AV1179" s="19" t="s">
        <v>679</v>
      </c>
      <c r="AW1179" s="19" t="s">
        <v>3130</v>
      </c>
      <c r="AX1179" s="19" t="s">
        <v>1557</v>
      </c>
      <c r="AY1179" s="19" t="s">
        <v>55</v>
      </c>
      <c r="AZ1179" s="19" t="s">
        <v>3830</v>
      </c>
      <c r="BA1179" s="22">
        <v>0</v>
      </c>
      <c r="BB1179" s="22"/>
      <c r="BC1179" s="22"/>
      <c r="BD1179" s="19" t="s">
        <v>2205</v>
      </c>
      <c r="BE1179" s="19" t="s">
        <v>660</v>
      </c>
      <c r="BF1179" s="19" t="s">
        <v>2204</v>
      </c>
      <c r="BG1179" s="19" t="s">
        <v>55</v>
      </c>
      <c r="BH1179" s="19" t="s">
        <v>4513</v>
      </c>
      <c r="BI1179" s="22" t="s">
        <v>4513</v>
      </c>
      <c r="BJ1179" s="22"/>
      <c r="BK1179" s="22"/>
      <c r="BL1179" s="37" t="s">
        <v>4513</v>
      </c>
      <c r="BM1179" s="32" t="s">
        <v>4513</v>
      </c>
      <c r="BN1179" s="57" t="s">
        <v>4513</v>
      </c>
      <c r="BO1179" s="19" t="s">
        <v>3906</v>
      </c>
      <c r="BP1179" s="54" t="s">
        <v>3919</v>
      </c>
      <c r="BQ1179" s="19" t="s">
        <v>55</v>
      </c>
      <c r="BR1179" s="19" t="s">
        <v>3918</v>
      </c>
      <c r="BS1179" s="22"/>
      <c r="BT1179" s="22"/>
      <c r="BU1179" s="37">
        <v>127</v>
      </c>
      <c r="BV1179" s="19" t="s">
        <v>4694</v>
      </c>
      <c r="BW1179" s="19" t="s">
        <v>3839</v>
      </c>
      <c r="BX1179" s="22"/>
      <c r="BY1179" s="95" t="str">
        <f>IFERROR(
IF(OR(AZ1179="anulado",AZ1179="stand by"),CONCATENATE(AZ1179,": ",AT1179),
IF(OR(YEAR(BA1179)=2022,YEAR(BA1179)=2023),CONCATENATE("Se activó en ",YEAR(BA1179)),
IF(AND(OR(AZ1179="En proceso",AZ1179="facturando"),AND(AV1179="-",BA1179="")),"Por revisar",
IF(BA1179="",IF(AV1179="NUEVAS",CONCATENATE("Estado: ",AZ1179,", ",AV1179),
IF(AX1179=Meses!$A$3,"Por revisar",
IF(AT1179="","Sin registro","En programación Frcst."))),"En programación")))),
"Error")</f>
        <v>En programación</v>
      </c>
      <c r="BZ1179" s="14" t="str">
        <f t="shared" si="54"/>
        <v/>
      </c>
      <c r="CA1179" s="95">
        <f>IF(BY1179="En programación Frcst.",VLOOKUP(AX1179,Meses!$A$1:$H$14,3+HLOOKUP(Cronograma!AV1179,Meses!$D$1:$G$2,2,FALSE),FALSE),
IF(BY1179="En programación",BA1179,""))</f>
        <v>0</v>
      </c>
      <c r="CB1179" s="95" t="str">
        <f t="shared" si="55"/>
        <v>1900/1</v>
      </c>
      <c r="CC1179" s="91">
        <f>IFERROR(
(VLOOKUP(MONTH(CA1179),Meses!$B$3:$C$14,2,FALSE)-DAY(CA1179))/VLOOKUP(MONTH(CA1179),Meses!$B$3:$C$14,2,FALSE)*CD1179,
"")</f>
        <v>2768</v>
      </c>
      <c r="CD1179" s="92">
        <f t="shared" si="56"/>
        <v>2768</v>
      </c>
    </row>
    <row r="1180" spans="1:82" ht="141" thickBot="1" x14ac:dyDescent="0.6">
      <c r="A1180" s="25" t="s">
        <v>2485</v>
      </c>
      <c r="B1180" s="25" t="s">
        <v>2794</v>
      </c>
      <c r="C1180" s="25" t="s">
        <v>2795</v>
      </c>
      <c r="D1180" s="25" t="s">
        <v>936</v>
      </c>
      <c r="E1180" s="26">
        <v>45195</v>
      </c>
      <c r="F1180" s="26">
        <v>45195.535613425927</v>
      </c>
      <c r="G1180" s="26">
        <v>45195</v>
      </c>
      <c r="H1180" s="26">
        <v>45203</v>
      </c>
      <c r="I1180" s="22"/>
      <c r="J1180" s="22"/>
      <c r="K1180" s="22">
        <v>0</v>
      </c>
      <c r="L1180" s="50"/>
      <c r="M1180" s="22"/>
      <c r="N1180" s="22"/>
      <c r="O1180" s="19" t="s">
        <v>72</v>
      </c>
      <c r="P1180" s="19" t="s">
        <v>72</v>
      </c>
      <c r="Q1180" s="49" t="s">
        <v>55</v>
      </c>
      <c r="R1180" s="49">
        <v>2606</v>
      </c>
      <c r="S1180" s="25" t="s">
        <v>145</v>
      </c>
      <c r="T1180" s="25" t="s">
        <v>145</v>
      </c>
      <c r="U1180" s="19" t="e">
        <v>#NAME?</v>
      </c>
      <c r="V1180" s="22"/>
      <c r="W1180" s="22" t="s">
        <v>4513</v>
      </c>
      <c r="X1180" s="23">
        <v>45195</v>
      </c>
      <c r="Y1180" s="23">
        <v>45202</v>
      </c>
      <c r="Z1180" s="23">
        <v>45195</v>
      </c>
      <c r="AA1180" s="23">
        <v>45195</v>
      </c>
      <c r="AB1180" s="22">
        <v>0</v>
      </c>
      <c r="AC1180" s="22">
        <v>0</v>
      </c>
      <c r="AD1180" s="50">
        <v>0</v>
      </c>
      <c r="AE1180" s="22">
        <v>0</v>
      </c>
      <c r="AF1180" s="19" t="s">
        <v>58</v>
      </c>
      <c r="AG1180" s="19" t="s">
        <v>58</v>
      </c>
      <c r="AH1180" s="50">
        <v>0</v>
      </c>
      <c r="AI1180" s="37">
        <v>-45195</v>
      </c>
      <c r="AJ1180" s="37">
        <v>8</v>
      </c>
      <c r="AK1180" s="37">
        <v>-45203</v>
      </c>
      <c r="AL1180" s="19" t="s">
        <v>15</v>
      </c>
      <c r="AM1180" s="22">
        <v>0</v>
      </c>
      <c r="AN1180" s="22" t="s">
        <v>4513</v>
      </c>
      <c r="AO1180" s="22"/>
      <c r="AP1180" s="19" t="s">
        <v>76</v>
      </c>
      <c r="AQ1180" s="19" t="s">
        <v>76</v>
      </c>
      <c r="AR1180" s="19" t="s">
        <v>60</v>
      </c>
      <c r="AS1180" s="19" t="s">
        <v>55</v>
      </c>
      <c r="AT1180" s="19" t="s">
        <v>937</v>
      </c>
      <c r="AU1180" s="19" t="s">
        <v>62</v>
      </c>
      <c r="AV1180" s="19" t="s">
        <v>679</v>
      </c>
      <c r="AW1180" s="19" t="s">
        <v>3130</v>
      </c>
      <c r="AX1180" s="19" t="s">
        <v>1557</v>
      </c>
      <c r="AY1180" s="19" t="s">
        <v>55</v>
      </c>
      <c r="AZ1180" s="19" t="s">
        <v>3830</v>
      </c>
      <c r="BA1180" s="22">
        <v>0</v>
      </c>
      <c r="BB1180" s="22"/>
      <c r="BC1180" s="22"/>
      <c r="BD1180" s="19" t="s">
        <v>2205</v>
      </c>
      <c r="BE1180" s="19" t="s">
        <v>660</v>
      </c>
      <c r="BF1180" s="19" t="s">
        <v>2204</v>
      </c>
      <c r="BG1180" s="19" t="s">
        <v>55</v>
      </c>
      <c r="BH1180" s="19" t="s">
        <v>4513</v>
      </c>
      <c r="BI1180" s="22" t="s">
        <v>4513</v>
      </c>
      <c r="BJ1180" s="22"/>
      <c r="BK1180" s="22"/>
      <c r="BL1180" s="37" t="s">
        <v>4513</v>
      </c>
      <c r="BM1180" s="32" t="s">
        <v>4513</v>
      </c>
      <c r="BN1180" s="22" t="s">
        <v>4513</v>
      </c>
      <c r="BO1180" s="19" t="s">
        <v>3906</v>
      </c>
      <c r="BP1180" s="54" t="s">
        <v>3919</v>
      </c>
      <c r="BQ1180" s="19" t="s">
        <v>55</v>
      </c>
      <c r="BR1180" s="19" t="s">
        <v>3918</v>
      </c>
      <c r="BS1180" s="22"/>
      <c r="BT1180" s="22"/>
      <c r="BU1180" s="37">
        <v>127</v>
      </c>
      <c r="BV1180" s="19" t="s">
        <v>4694</v>
      </c>
      <c r="BW1180" s="19" t="s">
        <v>3839</v>
      </c>
      <c r="BX1180" s="22"/>
      <c r="BY1180" s="95" t="str">
        <f>IFERROR(
IF(OR(AZ1180="anulado",AZ1180="stand by"),CONCATENATE(AZ1180,": ",AT1180),
IF(OR(YEAR(BA1180)=2022,YEAR(BA1180)=2023),CONCATENATE("Se activó en ",YEAR(BA1180)),
IF(AND(OR(AZ1180="En proceso",AZ1180="facturando"),AND(AV1180="-",BA1180="")),"Por revisar",
IF(BA1180="",IF(AV1180="NUEVAS",CONCATENATE("Estado: ",AZ1180,", ",AV1180),
IF(AX1180=Meses!$A$3,"Por revisar",
IF(AT1180="","Sin registro","En programación Frcst."))),"En programación")))),
"Error")</f>
        <v>En programación</v>
      </c>
      <c r="BZ1180" s="14" t="str">
        <f t="shared" si="54"/>
        <v/>
      </c>
      <c r="CA1180" s="95">
        <f>IF(BY1180="En programación Frcst.",VLOOKUP(AX1180,Meses!$A$1:$H$14,3+HLOOKUP(Cronograma!AV1180,Meses!$D$1:$G$2,2,FALSE),FALSE),
IF(BY1180="En programación",BA1180,""))</f>
        <v>0</v>
      </c>
      <c r="CB1180" s="95" t="str">
        <f t="shared" si="55"/>
        <v>1900/1</v>
      </c>
      <c r="CC1180" s="91">
        <f>IFERROR(
(VLOOKUP(MONTH(CA1180),Meses!$B$3:$C$14,2,FALSE)-DAY(CA1180))/VLOOKUP(MONTH(CA1180),Meses!$B$3:$C$14,2,FALSE)*CD1180,
"")</f>
        <v>2606</v>
      </c>
      <c r="CD1180" s="92">
        <f t="shared" si="56"/>
        <v>2606</v>
      </c>
    </row>
    <row r="1181" spans="1:82" ht="172.2" thickBot="1" x14ac:dyDescent="0.6">
      <c r="A1181" s="19" t="s">
        <v>2485</v>
      </c>
      <c r="B1181" s="19" t="s">
        <v>2796</v>
      </c>
      <c r="C1181" s="19" t="s">
        <v>2797</v>
      </c>
      <c r="D1181" s="19" t="s">
        <v>936</v>
      </c>
      <c r="E1181" s="21">
        <v>45195</v>
      </c>
      <c r="F1181" s="21">
        <v>45195.535613425927</v>
      </c>
      <c r="G1181" s="21">
        <v>45195</v>
      </c>
      <c r="H1181" s="21">
        <v>45203</v>
      </c>
      <c r="I1181" s="22"/>
      <c r="J1181" s="22"/>
      <c r="K1181" s="22">
        <v>0</v>
      </c>
      <c r="L1181" s="50"/>
      <c r="M1181" s="22"/>
      <c r="N1181" s="22"/>
      <c r="O1181" s="19" t="s">
        <v>72</v>
      </c>
      <c r="P1181" s="19" t="s">
        <v>72</v>
      </c>
      <c r="Q1181" s="49" t="s">
        <v>55</v>
      </c>
      <c r="R1181" s="49">
        <v>872</v>
      </c>
      <c r="S1181" s="25" t="s">
        <v>145</v>
      </c>
      <c r="T1181" s="25" t="s">
        <v>145</v>
      </c>
      <c r="U1181" s="19" t="e">
        <v>#NAME?</v>
      </c>
      <c r="V1181" s="22"/>
      <c r="W1181" s="22" t="s">
        <v>4513</v>
      </c>
      <c r="X1181" s="23">
        <v>45195</v>
      </c>
      <c r="Y1181" s="23">
        <v>45202</v>
      </c>
      <c r="Z1181" s="23">
        <v>45195</v>
      </c>
      <c r="AA1181" s="23">
        <v>45195</v>
      </c>
      <c r="AB1181" s="22">
        <v>0</v>
      </c>
      <c r="AC1181" s="22">
        <v>0</v>
      </c>
      <c r="AD1181" s="50">
        <v>0</v>
      </c>
      <c r="AE1181" s="22">
        <v>0</v>
      </c>
      <c r="AF1181" s="19" t="s">
        <v>58</v>
      </c>
      <c r="AG1181" s="19" t="s">
        <v>58</v>
      </c>
      <c r="AH1181" s="50">
        <v>0</v>
      </c>
      <c r="AI1181" s="37">
        <v>-45195</v>
      </c>
      <c r="AJ1181" s="37">
        <v>8</v>
      </c>
      <c r="AK1181" s="37">
        <v>-45203</v>
      </c>
      <c r="AL1181" s="19" t="s">
        <v>15</v>
      </c>
      <c r="AM1181" s="22">
        <v>0</v>
      </c>
      <c r="AN1181" s="22" t="s">
        <v>4513</v>
      </c>
      <c r="AO1181" s="22"/>
      <c r="AP1181" s="19" t="s">
        <v>76</v>
      </c>
      <c r="AQ1181" s="19" t="s">
        <v>76</v>
      </c>
      <c r="AR1181" s="19" t="s">
        <v>60</v>
      </c>
      <c r="AS1181" s="19" t="s">
        <v>55</v>
      </c>
      <c r="AT1181" s="19" t="s">
        <v>937</v>
      </c>
      <c r="AU1181" s="19" t="s">
        <v>62</v>
      </c>
      <c r="AV1181" s="19" t="s">
        <v>679</v>
      </c>
      <c r="AW1181" s="19" t="s">
        <v>3130</v>
      </c>
      <c r="AX1181" s="19" t="s">
        <v>1557</v>
      </c>
      <c r="AY1181" s="19" t="s">
        <v>55</v>
      </c>
      <c r="AZ1181" s="19" t="s">
        <v>3830</v>
      </c>
      <c r="BA1181" s="22">
        <v>0</v>
      </c>
      <c r="BB1181" s="22"/>
      <c r="BC1181" s="22"/>
      <c r="BD1181" s="19" t="s">
        <v>2205</v>
      </c>
      <c r="BE1181" s="19" t="s">
        <v>660</v>
      </c>
      <c r="BF1181" s="19" t="s">
        <v>2204</v>
      </c>
      <c r="BG1181" s="19" t="s">
        <v>55</v>
      </c>
      <c r="BH1181" s="19" t="s">
        <v>4513</v>
      </c>
      <c r="BI1181" s="22" t="s">
        <v>4513</v>
      </c>
      <c r="BJ1181" s="22"/>
      <c r="BK1181" s="22"/>
      <c r="BL1181" s="37" t="s">
        <v>4513</v>
      </c>
      <c r="BM1181" s="32" t="s">
        <v>4513</v>
      </c>
      <c r="BN1181" s="22" t="s">
        <v>4513</v>
      </c>
      <c r="BO1181" s="19" t="s">
        <v>3906</v>
      </c>
      <c r="BP1181" s="54" t="s">
        <v>3919</v>
      </c>
      <c r="BQ1181" s="19" t="s">
        <v>55</v>
      </c>
      <c r="BR1181" s="19" t="s">
        <v>3918</v>
      </c>
      <c r="BS1181" s="22"/>
      <c r="BT1181" s="22"/>
      <c r="BU1181" s="37">
        <v>127</v>
      </c>
      <c r="BV1181" s="19" t="s">
        <v>4694</v>
      </c>
      <c r="BW1181" s="19" t="s">
        <v>3839</v>
      </c>
      <c r="BX1181" s="22"/>
      <c r="BY1181" s="95" t="str">
        <f>IFERROR(
IF(OR(AZ1181="anulado",AZ1181="stand by"),CONCATENATE(AZ1181,": ",AT1181),
IF(OR(YEAR(BA1181)=2022,YEAR(BA1181)=2023),CONCATENATE("Se activó en ",YEAR(BA1181)),
IF(AND(OR(AZ1181="En proceso",AZ1181="facturando"),AND(AV1181="-",BA1181="")),"Por revisar",
IF(BA1181="",IF(AV1181="NUEVAS",CONCATENATE("Estado: ",AZ1181,", ",AV1181),
IF(AX1181=Meses!$A$3,"Por revisar",
IF(AT1181="","Sin registro","En programación Frcst."))),"En programación")))),
"Error")</f>
        <v>En programación</v>
      </c>
      <c r="BZ1181" s="14" t="str">
        <f t="shared" si="54"/>
        <v/>
      </c>
      <c r="CA1181" s="95">
        <f>IF(BY1181="En programación Frcst.",VLOOKUP(AX1181,Meses!$A$1:$H$14,3+HLOOKUP(Cronograma!AV1181,Meses!$D$1:$G$2,2,FALSE),FALSE),
IF(BY1181="En programación",BA1181,""))</f>
        <v>0</v>
      </c>
      <c r="CB1181" s="95" t="str">
        <f t="shared" si="55"/>
        <v>1900/1</v>
      </c>
      <c r="CC1181" s="91">
        <f>IFERROR(
(VLOOKUP(MONTH(CA1181),Meses!$B$3:$C$14,2,FALSE)-DAY(CA1181))/VLOOKUP(MONTH(CA1181),Meses!$B$3:$C$14,2,FALSE)*CD1181,
"")</f>
        <v>872</v>
      </c>
      <c r="CD1181" s="92">
        <f t="shared" si="56"/>
        <v>872</v>
      </c>
    </row>
    <row r="1182" spans="1:82" ht="125.4" thickBot="1" x14ac:dyDescent="0.6">
      <c r="A1182" s="25" t="s">
        <v>2485</v>
      </c>
      <c r="B1182" s="25" t="s">
        <v>2798</v>
      </c>
      <c r="C1182" s="25" t="s">
        <v>2799</v>
      </c>
      <c r="D1182" s="25" t="s">
        <v>936</v>
      </c>
      <c r="E1182" s="26">
        <v>45195</v>
      </c>
      <c r="F1182" s="26">
        <v>45195.535613425927</v>
      </c>
      <c r="G1182" s="26">
        <v>45195</v>
      </c>
      <c r="H1182" s="26">
        <v>45203</v>
      </c>
      <c r="I1182" s="22"/>
      <c r="J1182" s="22"/>
      <c r="K1182" s="22">
        <v>0</v>
      </c>
      <c r="L1182" s="50"/>
      <c r="M1182" s="22"/>
      <c r="N1182" s="22"/>
      <c r="O1182" s="19" t="s">
        <v>72</v>
      </c>
      <c r="P1182" s="19" t="s">
        <v>72</v>
      </c>
      <c r="Q1182" s="49" t="s">
        <v>55</v>
      </c>
      <c r="R1182" s="49">
        <v>307</v>
      </c>
      <c r="S1182" s="25" t="s">
        <v>145</v>
      </c>
      <c r="T1182" s="25" t="s">
        <v>145</v>
      </c>
      <c r="U1182" s="19" t="e">
        <v>#NAME?</v>
      </c>
      <c r="V1182" s="22"/>
      <c r="W1182" s="22" t="s">
        <v>4513</v>
      </c>
      <c r="X1182" s="23">
        <v>45195</v>
      </c>
      <c r="Y1182" s="23">
        <v>45202</v>
      </c>
      <c r="Z1182" s="23">
        <v>45195</v>
      </c>
      <c r="AA1182" s="23">
        <v>45195</v>
      </c>
      <c r="AB1182" s="22">
        <v>0</v>
      </c>
      <c r="AC1182" s="22">
        <v>0</v>
      </c>
      <c r="AD1182" s="50">
        <v>0</v>
      </c>
      <c r="AE1182" s="22">
        <v>0</v>
      </c>
      <c r="AF1182" s="19" t="s">
        <v>58</v>
      </c>
      <c r="AG1182" s="19" t="s">
        <v>58</v>
      </c>
      <c r="AH1182" s="50">
        <v>0</v>
      </c>
      <c r="AI1182" s="37">
        <v>-45195</v>
      </c>
      <c r="AJ1182" s="37">
        <v>8</v>
      </c>
      <c r="AK1182" s="37">
        <v>-45203</v>
      </c>
      <c r="AL1182" s="19" t="s">
        <v>15</v>
      </c>
      <c r="AM1182" s="22">
        <v>0</v>
      </c>
      <c r="AN1182" s="22" t="s">
        <v>4513</v>
      </c>
      <c r="AO1182" s="22"/>
      <c r="AP1182" s="19" t="s">
        <v>76</v>
      </c>
      <c r="AQ1182" s="19" t="s">
        <v>76</v>
      </c>
      <c r="AR1182" s="19" t="s">
        <v>60</v>
      </c>
      <c r="AS1182" s="19" t="s">
        <v>55</v>
      </c>
      <c r="AT1182" s="19" t="s">
        <v>937</v>
      </c>
      <c r="AU1182" s="19" t="s">
        <v>62</v>
      </c>
      <c r="AV1182" s="19" t="s">
        <v>679</v>
      </c>
      <c r="AW1182" s="19" t="s">
        <v>3130</v>
      </c>
      <c r="AX1182" s="19" t="s">
        <v>1557</v>
      </c>
      <c r="AY1182" s="19" t="s">
        <v>55</v>
      </c>
      <c r="AZ1182" s="19" t="s">
        <v>3830</v>
      </c>
      <c r="BA1182" s="22">
        <v>0</v>
      </c>
      <c r="BB1182" s="22"/>
      <c r="BC1182" s="22"/>
      <c r="BD1182" s="19" t="s">
        <v>2205</v>
      </c>
      <c r="BE1182" s="19" t="s">
        <v>660</v>
      </c>
      <c r="BF1182" s="19" t="s">
        <v>2204</v>
      </c>
      <c r="BG1182" s="19" t="s">
        <v>55</v>
      </c>
      <c r="BH1182" s="19" t="s">
        <v>4513</v>
      </c>
      <c r="BI1182" s="22" t="s">
        <v>4513</v>
      </c>
      <c r="BJ1182" s="22"/>
      <c r="BK1182" s="22"/>
      <c r="BL1182" s="37" t="s">
        <v>4513</v>
      </c>
      <c r="BM1182" s="32" t="s">
        <v>4513</v>
      </c>
      <c r="BN1182" s="22" t="s">
        <v>4513</v>
      </c>
      <c r="BO1182" s="19" t="s">
        <v>3906</v>
      </c>
      <c r="BP1182" s="54" t="s">
        <v>3919</v>
      </c>
      <c r="BQ1182" s="19" t="s">
        <v>55</v>
      </c>
      <c r="BR1182" s="19" t="s">
        <v>3918</v>
      </c>
      <c r="BS1182" s="22"/>
      <c r="BT1182" s="22"/>
      <c r="BU1182" s="37">
        <v>127</v>
      </c>
      <c r="BV1182" s="19" t="s">
        <v>4694</v>
      </c>
      <c r="BW1182" s="19" t="s">
        <v>3839</v>
      </c>
      <c r="BX1182" s="22"/>
      <c r="BY1182" s="95" t="str">
        <f>IFERROR(
IF(OR(AZ1182="anulado",AZ1182="stand by"),CONCATENATE(AZ1182,": ",AT1182),
IF(OR(YEAR(BA1182)=2022,YEAR(BA1182)=2023),CONCATENATE("Se activó en ",YEAR(BA1182)),
IF(AND(OR(AZ1182="En proceso",AZ1182="facturando"),AND(AV1182="-",BA1182="")),"Por revisar",
IF(BA1182="",IF(AV1182="NUEVAS",CONCATENATE("Estado: ",AZ1182,", ",AV1182),
IF(AX1182=Meses!$A$3,"Por revisar",
IF(AT1182="","Sin registro","En programación Frcst."))),"En programación")))),
"Error")</f>
        <v>En programación</v>
      </c>
      <c r="BZ1182" s="14" t="str">
        <f t="shared" si="54"/>
        <v/>
      </c>
      <c r="CA1182" s="95">
        <f>IF(BY1182="En programación Frcst.",VLOOKUP(AX1182,Meses!$A$1:$H$14,3+HLOOKUP(Cronograma!AV1182,Meses!$D$1:$G$2,2,FALSE),FALSE),
IF(BY1182="En programación",BA1182,""))</f>
        <v>0</v>
      </c>
      <c r="CB1182" s="95" t="str">
        <f t="shared" si="55"/>
        <v>1900/1</v>
      </c>
      <c r="CC1182" s="91">
        <f>IFERROR(
(VLOOKUP(MONTH(CA1182),Meses!$B$3:$C$14,2,FALSE)-DAY(CA1182))/VLOOKUP(MONTH(CA1182),Meses!$B$3:$C$14,2,FALSE)*CD1182,
"")</f>
        <v>307</v>
      </c>
      <c r="CD1182" s="92">
        <f t="shared" si="56"/>
        <v>307</v>
      </c>
    </row>
    <row r="1183" spans="1:82" ht="109.8" thickBot="1" x14ac:dyDescent="0.6">
      <c r="A1183" s="19" t="s">
        <v>2485</v>
      </c>
      <c r="B1183" s="19" t="s">
        <v>2800</v>
      </c>
      <c r="C1183" s="19" t="s">
        <v>2801</v>
      </c>
      <c r="D1183" s="19" t="s">
        <v>936</v>
      </c>
      <c r="E1183" s="21">
        <v>45195</v>
      </c>
      <c r="F1183" s="21">
        <v>45195.535613425927</v>
      </c>
      <c r="G1183" s="21">
        <v>45195</v>
      </c>
      <c r="H1183" s="21">
        <v>45203</v>
      </c>
      <c r="I1183" s="22"/>
      <c r="J1183" s="22"/>
      <c r="K1183" s="22">
        <v>0</v>
      </c>
      <c r="L1183" s="50"/>
      <c r="M1183" s="22"/>
      <c r="N1183" s="22"/>
      <c r="O1183" s="19" t="s">
        <v>72</v>
      </c>
      <c r="P1183" s="19" t="s">
        <v>72</v>
      </c>
      <c r="Q1183" s="49" t="s">
        <v>55</v>
      </c>
      <c r="R1183" s="49">
        <v>112</v>
      </c>
      <c r="S1183" s="25" t="s">
        <v>145</v>
      </c>
      <c r="T1183" s="25" t="s">
        <v>145</v>
      </c>
      <c r="U1183" s="19" t="e">
        <v>#NAME?</v>
      </c>
      <c r="V1183" s="22"/>
      <c r="W1183" s="22" t="s">
        <v>4513</v>
      </c>
      <c r="X1183" s="23">
        <v>45195</v>
      </c>
      <c r="Y1183" s="23">
        <v>45202</v>
      </c>
      <c r="Z1183" s="23">
        <v>45195</v>
      </c>
      <c r="AA1183" s="23">
        <v>45195</v>
      </c>
      <c r="AB1183" s="22">
        <v>0</v>
      </c>
      <c r="AC1183" s="22">
        <v>0</v>
      </c>
      <c r="AD1183" s="50">
        <v>0</v>
      </c>
      <c r="AE1183" s="22">
        <v>0</v>
      </c>
      <c r="AF1183" s="19" t="s">
        <v>58</v>
      </c>
      <c r="AG1183" s="19" t="s">
        <v>58</v>
      </c>
      <c r="AH1183" s="50">
        <v>0</v>
      </c>
      <c r="AI1183" s="37">
        <v>-45195</v>
      </c>
      <c r="AJ1183" s="37">
        <v>8</v>
      </c>
      <c r="AK1183" s="37">
        <v>-45203</v>
      </c>
      <c r="AL1183" s="19" t="s">
        <v>15</v>
      </c>
      <c r="AM1183" s="22">
        <v>0</v>
      </c>
      <c r="AN1183" s="22" t="s">
        <v>4513</v>
      </c>
      <c r="AO1183" s="22"/>
      <c r="AP1183" s="19" t="s">
        <v>76</v>
      </c>
      <c r="AQ1183" s="19" t="s">
        <v>76</v>
      </c>
      <c r="AR1183" s="19" t="s">
        <v>60</v>
      </c>
      <c r="AS1183" s="19" t="s">
        <v>55</v>
      </c>
      <c r="AT1183" s="19" t="s">
        <v>937</v>
      </c>
      <c r="AU1183" s="19" t="s">
        <v>62</v>
      </c>
      <c r="AV1183" s="19" t="s">
        <v>679</v>
      </c>
      <c r="AW1183" s="19" t="s">
        <v>3130</v>
      </c>
      <c r="AX1183" s="19" t="s">
        <v>1557</v>
      </c>
      <c r="AY1183" s="19" t="s">
        <v>55</v>
      </c>
      <c r="AZ1183" s="19" t="s">
        <v>3830</v>
      </c>
      <c r="BA1183" s="22">
        <v>0</v>
      </c>
      <c r="BB1183" s="22"/>
      <c r="BC1183" s="22"/>
      <c r="BD1183" s="19" t="s">
        <v>2205</v>
      </c>
      <c r="BE1183" s="19" t="s">
        <v>660</v>
      </c>
      <c r="BF1183" s="19" t="s">
        <v>2204</v>
      </c>
      <c r="BG1183" s="19" t="s">
        <v>55</v>
      </c>
      <c r="BH1183" s="19" t="s">
        <v>4513</v>
      </c>
      <c r="BI1183" s="22" t="s">
        <v>4513</v>
      </c>
      <c r="BJ1183" s="22"/>
      <c r="BK1183" s="22"/>
      <c r="BL1183" s="37" t="s">
        <v>4513</v>
      </c>
      <c r="BM1183" s="32" t="s">
        <v>4513</v>
      </c>
      <c r="BN1183" s="22" t="s">
        <v>4513</v>
      </c>
      <c r="BO1183" s="19" t="s">
        <v>3906</v>
      </c>
      <c r="BP1183" s="54" t="s">
        <v>3919</v>
      </c>
      <c r="BQ1183" s="19" t="s">
        <v>55</v>
      </c>
      <c r="BR1183" s="19" t="s">
        <v>3918</v>
      </c>
      <c r="BS1183" s="22"/>
      <c r="BT1183" s="22"/>
      <c r="BU1183" s="37">
        <v>127</v>
      </c>
      <c r="BV1183" s="19" t="s">
        <v>4694</v>
      </c>
      <c r="BW1183" s="19" t="s">
        <v>3839</v>
      </c>
      <c r="BX1183" s="22"/>
      <c r="BY1183" s="95" t="str">
        <f>IFERROR(
IF(OR(AZ1183="anulado",AZ1183="stand by"),CONCATENATE(AZ1183,": ",AT1183),
IF(OR(YEAR(BA1183)=2022,YEAR(BA1183)=2023),CONCATENATE("Se activó en ",YEAR(BA1183)),
IF(AND(OR(AZ1183="En proceso",AZ1183="facturando"),AND(AV1183="-",BA1183="")),"Por revisar",
IF(BA1183="",IF(AV1183="NUEVAS",CONCATENATE("Estado: ",AZ1183,", ",AV1183),
IF(AX1183=Meses!$A$3,"Por revisar",
IF(AT1183="","Sin registro","En programación Frcst."))),"En programación")))),
"Error")</f>
        <v>En programación</v>
      </c>
      <c r="BZ1183" s="14" t="str">
        <f t="shared" si="54"/>
        <v/>
      </c>
      <c r="CA1183" s="95">
        <f>IF(BY1183="En programación Frcst.",VLOOKUP(AX1183,Meses!$A$1:$H$14,3+HLOOKUP(Cronograma!AV1183,Meses!$D$1:$G$2,2,FALSE),FALSE),
IF(BY1183="En programación",BA1183,""))</f>
        <v>0</v>
      </c>
      <c r="CB1183" s="95" t="str">
        <f t="shared" si="55"/>
        <v>1900/1</v>
      </c>
      <c r="CC1183" s="91">
        <f>IFERROR(
(VLOOKUP(MONTH(CA1183),Meses!$B$3:$C$14,2,FALSE)-DAY(CA1183))/VLOOKUP(MONTH(CA1183),Meses!$B$3:$C$14,2,FALSE)*CD1183,
"")</f>
        <v>112</v>
      </c>
      <c r="CD1183" s="92">
        <f t="shared" si="56"/>
        <v>112</v>
      </c>
    </row>
    <row r="1184" spans="1:82" ht="109.8" thickBot="1" x14ac:dyDescent="0.6">
      <c r="A1184" s="25" t="s">
        <v>2485</v>
      </c>
      <c r="B1184" s="25" t="s">
        <v>2802</v>
      </c>
      <c r="C1184" s="25" t="s">
        <v>2803</v>
      </c>
      <c r="D1184" s="25" t="s">
        <v>936</v>
      </c>
      <c r="E1184" s="26">
        <v>45195</v>
      </c>
      <c r="F1184" s="26">
        <v>45195.535613425927</v>
      </c>
      <c r="G1184" s="26">
        <v>45195</v>
      </c>
      <c r="H1184" s="26">
        <v>45203</v>
      </c>
      <c r="I1184" s="22"/>
      <c r="J1184" s="22"/>
      <c r="K1184" s="22">
        <v>0</v>
      </c>
      <c r="L1184" s="50"/>
      <c r="M1184" s="22"/>
      <c r="N1184" s="22"/>
      <c r="O1184" s="19" t="s">
        <v>72</v>
      </c>
      <c r="P1184" s="19" t="s">
        <v>72</v>
      </c>
      <c r="Q1184" s="49" t="s">
        <v>55</v>
      </c>
      <c r="R1184" s="49">
        <v>81</v>
      </c>
      <c r="S1184" s="25" t="s">
        <v>145</v>
      </c>
      <c r="T1184" s="25" t="s">
        <v>145</v>
      </c>
      <c r="U1184" s="19" t="e">
        <v>#NAME?</v>
      </c>
      <c r="V1184" s="22"/>
      <c r="W1184" s="22" t="s">
        <v>4513</v>
      </c>
      <c r="X1184" s="23">
        <v>45195</v>
      </c>
      <c r="Y1184" s="23">
        <v>45202</v>
      </c>
      <c r="Z1184" s="23">
        <v>45195</v>
      </c>
      <c r="AA1184" s="23">
        <v>45195</v>
      </c>
      <c r="AB1184" s="22">
        <v>0</v>
      </c>
      <c r="AC1184" s="22">
        <v>0</v>
      </c>
      <c r="AD1184" s="50">
        <v>0</v>
      </c>
      <c r="AE1184" s="22">
        <v>0</v>
      </c>
      <c r="AF1184" s="19" t="s">
        <v>58</v>
      </c>
      <c r="AG1184" s="19" t="s">
        <v>58</v>
      </c>
      <c r="AH1184" s="50">
        <v>0</v>
      </c>
      <c r="AI1184" s="37">
        <v>-45195</v>
      </c>
      <c r="AJ1184" s="37">
        <v>8</v>
      </c>
      <c r="AK1184" s="37">
        <v>-45203</v>
      </c>
      <c r="AL1184" s="19" t="s">
        <v>15</v>
      </c>
      <c r="AM1184" s="22">
        <v>0</v>
      </c>
      <c r="AN1184" s="22" t="s">
        <v>4513</v>
      </c>
      <c r="AO1184" s="22"/>
      <c r="AP1184" s="19" t="s">
        <v>76</v>
      </c>
      <c r="AQ1184" s="19" t="s">
        <v>76</v>
      </c>
      <c r="AR1184" s="19" t="s">
        <v>60</v>
      </c>
      <c r="AS1184" s="19" t="s">
        <v>55</v>
      </c>
      <c r="AT1184" s="19" t="s">
        <v>937</v>
      </c>
      <c r="AU1184" s="19" t="s">
        <v>62</v>
      </c>
      <c r="AV1184" s="19" t="s">
        <v>679</v>
      </c>
      <c r="AW1184" s="19" t="s">
        <v>3130</v>
      </c>
      <c r="AX1184" s="19" t="s">
        <v>1557</v>
      </c>
      <c r="AY1184" s="19" t="s">
        <v>55</v>
      </c>
      <c r="AZ1184" s="19" t="s">
        <v>3830</v>
      </c>
      <c r="BA1184" s="22">
        <v>0</v>
      </c>
      <c r="BB1184" s="22"/>
      <c r="BC1184" s="22"/>
      <c r="BD1184" s="19" t="s">
        <v>2205</v>
      </c>
      <c r="BE1184" s="19" t="s">
        <v>660</v>
      </c>
      <c r="BF1184" s="19" t="s">
        <v>2204</v>
      </c>
      <c r="BG1184" s="19" t="s">
        <v>55</v>
      </c>
      <c r="BH1184" s="19" t="s">
        <v>4513</v>
      </c>
      <c r="BI1184" s="22" t="s">
        <v>4513</v>
      </c>
      <c r="BJ1184" s="22"/>
      <c r="BK1184" s="22"/>
      <c r="BL1184" s="37" t="s">
        <v>4513</v>
      </c>
      <c r="BM1184" s="32" t="s">
        <v>4513</v>
      </c>
      <c r="BN1184" s="57" t="s">
        <v>4513</v>
      </c>
      <c r="BO1184" s="19" t="s">
        <v>3906</v>
      </c>
      <c r="BP1184" s="54" t="s">
        <v>3919</v>
      </c>
      <c r="BQ1184" s="19" t="s">
        <v>55</v>
      </c>
      <c r="BR1184" s="19" t="s">
        <v>3918</v>
      </c>
      <c r="BS1184" s="22"/>
      <c r="BT1184" s="22"/>
      <c r="BU1184" s="37">
        <v>127</v>
      </c>
      <c r="BV1184" s="19" t="s">
        <v>4694</v>
      </c>
      <c r="BW1184" s="19" t="s">
        <v>3839</v>
      </c>
      <c r="BX1184" s="22"/>
      <c r="BY1184" s="95" t="str">
        <f>IFERROR(
IF(OR(AZ1184="anulado",AZ1184="stand by"),CONCATENATE(AZ1184,": ",AT1184),
IF(OR(YEAR(BA1184)=2022,YEAR(BA1184)=2023),CONCATENATE("Se activó en ",YEAR(BA1184)),
IF(AND(OR(AZ1184="En proceso",AZ1184="facturando"),AND(AV1184="-",BA1184="")),"Por revisar",
IF(BA1184="",IF(AV1184="NUEVAS",CONCATENATE("Estado: ",AZ1184,", ",AV1184),
IF(AX1184=Meses!$A$3,"Por revisar",
IF(AT1184="","Sin registro","En programación Frcst."))),"En programación")))),
"Error")</f>
        <v>En programación</v>
      </c>
      <c r="BZ1184" s="14" t="str">
        <f t="shared" si="54"/>
        <v/>
      </c>
      <c r="CA1184" s="95">
        <f>IF(BY1184="En programación Frcst.",VLOOKUP(AX1184,Meses!$A$1:$H$14,3+HLOOKUP(Cronograma!AV1184,Meses!$D$1:$G$2,2,FALSE),FALSE),
IF(BY1184="En programación",BA1184,""))</f>
        <v>0</v>
      </c>
      <c r="CB1184" s="95" t="str">
        <f t="shared" si="55"/>
        <v>1900/1</v>
      </c>
      <c r="CC1184" s="91">
        <f>IFERROR(
(VLOOKUP(MONTH(CA1184),Meses!$B$3:$C$14,2,FALSE)-DAY(CA1184))/VLOOKUP(MONTH(CA1184),Meses!$B$3:$C$14,2,FALSE)*CD1184,
"")</f>
        <v>81</v>
      </c>
      <c r="CD1184" s="92">
        <f t="shared" si="56"/>
        <v>81</v>
      </c>
    </row>
    <row r="1185" spans="1:82" ht="125.4" thickBot="1" x14ac:dyDescent="0.6">
      <c r="A1185" s="19" t="s">
        <v>2485</v>
      </c>
      <c r="B1185" s="19" t="s">
        <v>2804</v>
      </c>
      <c r="C1185" s="19" t="s">
        <v>2805</v>
      </c>
      <c r="D1185" s="19" t="s">
        <v>936</v>
      </c>
      <c r="E1185" s="21">
        <v>45195</v>
      </c>
      <c r="F1185" s="21">
        <v>45195.535613425927</v>
      </c>
      <c r="G1185" s="21">
        <v>45195</v>
      </c>
      <c r="H1185" s="21">
        <v>45203</v>
      </c>
      <c r="I1185" s="22"/>
      <c r="J1185" s="22"/>
      <c r="K1185" s="22">
        <v>0</v>
      </c>
      <c r="L1185" s="50"/>
      <c r="M1185" s="22"/>
      <c r="N1185" s="22"/>
      <c r="O1185" s="19" t="s">
        <v>72</v>
      </c>
      <c r="P1185" s="19" t="s">
        <v>72</v>
      </c>
      <c r="Q1185" s="49" t="s">
        <v>55</v>
      </c>
      <c r="R1185" s="49">
        <v>223</v>
      </c>
      <c r="S1185" s="25" t="s">
        <v>145</v>
      </c>
      <c r="T1185" s="25" t="s">
        <v>145</v>
      </c>
      <c r="U1185" s="19" t="e">
        <v>#NAME?</v>
      </c>
      <c r="V1185" s="22"/>
      <c r="W1185" s="22" t="s">
        <v>4513</v>
      </c>
      <c r="X1185" s="23">
        <v>45195</v>
      </c>
      <c r="Y1185" s="23">
        <v>45202</v>
      </c>
      <c r="Z1185" s="23">
        <v>45195</v>
      </c>
      <c r="AA1185" s="23">
        <v>45195</v>
      </c>
      <c r="AB1185" s="22">
        <v>0</v>
      </c>
      <c r="AC1185" s="22">
        <v>0</v>
      </c>
      <c r="AD1185" s="50">
        <v>0</v>
      </c>
      <c r="AE1185" s="22">
        <v>0</v>
      </c>
      <c r="AF1185" s="19" t="s">
        <v>58</v>
      </c>
      <c r="AG1185" s="19" t="s">
        <v>58</v>
      </c>
      <c r="AH1185" s="50">
        <v>0</v>
      </c>
      <c r="AI1185" s="37">
        <v>-45195</v>
      </c>
      <c r="AJ1185" s="37">
        <v>8</v>
      </c>
      <c r="AK1185" s="37">
        <v>-45203</v>
      </c>
      <c r="AL1185" s="19" t="s">
        <v>15</v>
      </c>
      <c r="AM1185" s="22">
        <v>0</v>
      </c>
      <c r="AN1185" s="22" t="s">
        <v>4513</v>
      </c>
      <c r="AO1185" s="22"/>
      <c r="AP1185" s="19" t="s">
        <v>76</v>
      </c>
      <c r="AQ1185" s="19" t="s">
        <v>76</v>
      </c>
      <c r="AR1185" s="19" t="s">
        <v>60</v>
      </c>
      <c r="AS1185" s="19" t="s">
        <v>55</v>
      </c>
      <c r="AT1185" s="19" t="s">
        <v>937</v>
      </c>
      <c r="AU1185" s="19" t="s">
        <v>62</v>
      </c>
      <c r="AV1185" s="19" t="s">
        <v>679</v>
      </c>
      <c r="AW1185" s="19" t="s">
        <v>3130</v>
      </c>
      <c r="AX1185" s="19" t="s">
        <v>1557</v>
      </c>
      <c r="AY1185" s="19" t="s">
        <v>55</v>
      </c>
      <c r="AZ1185" s="19" t="s">
        <v>3830</v>
      </c>
      <c r="BA1185" s="22">
        <v>0</v>
      </c>
      <c r="BB1185" s="22"/>
      <c r="BC1185" s="22"/>
      <c r="BD1185" s="19" t="s">
        <v>2205</v>
      </c>
      <c r="BE1185" s="19" t="s">
        <v>660</v>
      </c>
      <c r="BF1185" s="19" t="s">
        <v>2204</v>
      </c>
      <c r="BG1185" s="19" t="s">
        <v>55</v>
      </c>
      <c r="BH1185" s="19" t="s">
        <v>4513</v>
      </c>
      <c r="BI1185" s="22" t="s">
        <v>4513</v>
      </c>
      <c r="BJ1185" s="22"/>
      <c r="BK1185" s="22"/>
      <c r="BL1185" s="37" t="s">
        <v>4513</v>
      </c>
      <c r="BM1185" s="32" t="s">
        <v>4513</v>
      </c>
      <c r="BN1185" s="57" t="s">
        <v>4513</v>
      </c>
      <c r="BO1185" s="19" t="s">
        <v>3906</v>
      </c>
      <c r="BP1185" s="54" t="s">
        <v>3919</v>
      </c>
      <c r="BQ1185" s="19" t="s">
        <v>55</v>
      </c>
      <c r="BR1185" s="19" t="s">
        <v>3918</v>
      </c>
      <c r="BS1185" s="22"/>
      <c r="BT1185" s="22"/>
      <c r="BU1185" s="37">
        <v>127</v>
      </c>
      <c r="BV1185" s="19" t="s">
        <v>4694</v>
      </c>
      <c r="BW1185" s="19" t="s">
        <v>3839</v>
      </c>
      <c r="BX1185" s="22"/>
      <c r="BY1185" s="95" t="str">
        <f>IFERROR(
IF(OR(AZ1185="anulado",AZ1185="stand by"),CONCATENATE(AZ1185,": ",AT1185),
IF(OR(YEAR(BA1185)=2022,YEAR(BA1185)=2023),CONCATENATE("Se activó en ",YEAR(BA1185)),
IF(AND(OR(AZ1185="En proceso",AZ1185="facturando"),AND(AV1185="-",BA1185="")),"Por revisar",
IF(BA1185="",IF(AV1185="NUEVAS",CONCATENATE("Estado: ",AZ1185,", ",AV1185),
IF(AX1185=Meses!$A$3,"Por revisar",
IF(AT1185="","Sin registro","En programación Frcst."))),"En programación")))),
"Error")</f>
        <v>En programación</v>
      </c>
      <c r="BZ1185" s="14" t="str">
        <f t="shared" si="54"/>
        <v/>
      </c>
      <c r="CA1185" s="95">
        <f>IF(BY1185="En programación Frcst.",VLOOKUP(AX1185,Meses!$A$1:$H$14,3+HLOOKUP(Cronograma!AV1185,Meses!$D$1:$G$2,2,FALSE),FALSE),
IF(BY1185="En programación",BA1185,""))</f>
        <v>0</v>
      </c>
      <c r="CB1185" s="95" t="str">
        <f t="shared" si="55"/>
        <v>1900/1</v>
      </c>
      <c r="CC1185" s="91">
        <f>IFERROR(
(VLOOKUP(MONTH(CA1185),Meses!$B$3:$C$14,2,FALSE)-DAY(CA1185))/VLOOKUP(MONTH(CA1185),Meses!$B$3:$C$14,2,FALSE)*CD1185,
"")</f>
        <v>223</v>
      </c>
      <c r="CD1185" s="92">
        <f t="shared" si="56"/>
        <v>223</v>
      </c>
    </row>
    <row r="1186" spans="1:82" ht="125.4" thickBot="1" x14ac:dyDescent="0.6">
      <c r="A1186" s="25" t="s">
        <v>2485</v>
      </c>
      <c r="B1186" s="25" t="s">
        <v>2806</v>
      </c>
      <c r="C1186" s="25" t="s">
        <v>2807</v>
      </c>
      <c r="D1186" s="25" t="s">
        <v>936</v>
      </c>
      <c r="E1186" s="26">
        <v>45195</v>
      </c>
      <c r="F1186" s="26">
        <v>45195.535613425927</v>
      </c>
      <c r="G1186" s="26">
        <v>45195</v>
      </c>
      <c r="H1186" s="26">
        <v>45203</v>
      </c>
      <c r="I1186" s="22"/>
      <c r="J1186" s="22"/>
      <c r="K1186" s="22">
        <v>0</v>
      </c>
      <c r="L1186" s="50"/>
      <c r="M1186" s="22"/>
      <c r="N1186" s="22"/>
      <c r="O1186" s="19" t="s">
        <v>72</v>
      </c>
      <c r="P1186" s="19" t="s">
        <v>72</v>
      </c>
      <c r="Q1186" s="49" t="s">
        <v>55</v>
      </c>
      <c r="R1186" s="49">
        <v>0</v>
      </c>
      <c r="S1186" s="25" t="s">
        <v>145</v>
      </c>
      <c r="T1186" s="25" t="s">
        <v>145</v>
      </c>
      <c r="U1186" s="19" t="e">
        <v>#NAME?</v>
      </c>
      <c r="V1186" s="22"/>
      <c r="W1186" s="22" t="s">
        <v>4513</v>
      </c>
      <c r="X1186" s="23">
        <v>45195</v>
      </c>
      <c r="Y1186" s="23">
        <v>45202</v>
      </c>
      <c r="Z1186" s="23">
        <v>45195</v>
      </c>
      <c r="AA1186" s="23">
        <v>45195</v>
      </c>
      <c r="AB1186" s="22">
        <v>0</v>
      </c>
      <c r="AC1186" s="22">
        <v>0</v>
      </c>
      <c r="AD1186" s="50">
        <v>0</v>
      </c>
      <c r="AE1186" s="22">
        <v>0</v>
      </c>
      <c r="AF1186" s="19" t="s">
        <v>58</v>
      </c>
      <c r="AG1186" s="19" t="s">
        <v>58</v>
      </c>
      <c r="AH1186" s="50">
        <v>0</v>
      </c>
      <c r="AI1186" s="37">
        <v>-45195</v>
      </c>
      <c r="AJ1186" s="37">
        <v>8</v>
      </c>
      <c r="AK1186" s="37">
        <v>-45203</v>
      </c>
      <c r="AL1186" s="19" t="s">
        <v>15</v>
      </c>
      <c r="AM1186" s="22">
        <v>0</v>
      </c>
      <c r="AN1186" s="22" t="s">
        <v>4513</v>
      </c>
      <c r="AO1186" s="22"/>
      <c r="AP1186" s="19" t="s">
        <v>76</v>
      </c>
      <c r="AQ1186" s="19" t="s">
        <v>76</v>
      </c>
      <c r="AR1186" s="19" t="s">
        <v>60</v>
      </c>
      <c r="AS1186" s="19" t="s">
        <v>55</v>
      </c>
      <c r="AT1186" s="19" t="s">
        <v>937</v>
      </c>
      <c r="AU1186" s="19" t="s">
        <v>62</v>
      </c>
      <c r="AV1186" s="19" t="s">
        <v>679</v>
      </c>
      <c r="AW1186" s="19" t="s">
        <v>3130</v>
      </c>
      <c r="AX1186" s="19" t="s">
        <v>1557</v>
      </c>
      <c r="AY1186" s="19" t="s">
        <v>55</v>
      </c>
      <c r="AZ1186" s="19" t="s">
        <v>3830</v>
      </c>
      <c r="BA1186" s="22">
        <v>0</v>
      </c>
      <c r="BB1186" s="22"/>
      <c r="BC1186" s="22"/>
      <c r="BD1186" s="19" t="s">
        <v>2205</v>
      </c>
      <c r="BE1186" s="19" t="s">
        <v>660</v>
      </c>
      <c r="BF1186" s="19" t="s">
        <v>2204</v>
      </c>
      <c r="BG1186" s="19" t="s">
        <v>55</v>
      </c>
      <c r="BH1186" s="19" t="s">
        <v>4513</v>
      </c>
      <c r="BI1186" s="22" t="s">
        <v>4513</v>
      </c>
      <c r="BJ1186" s="22"/>
      <c r="BK1186" s="22"/>
      <c r="BL1186" s="37" t="s">
        <v>4513</v>
      </c>
      <c r="BM1186" s="32" t="s">
        <v>4513</v>
      </c>
      <c r="BN1186" s="57" t="s">
        <v>4513</v>
      </c>
      <c r="BO1186" s="19" t="s">
        <v>3906</v>
      </c>
      <c r="BP1186" s="54" t="s">
        <v>3919</v>
      </c>
      <c r="BQ1186" s="19" t="s">
        <v>55</v>
      </c>
      <c r="BR1186" s="19" t="s">
        <v>3918</v>
      </c>
      <c r="BS1186" s="22"/>
      <c r="BT1186" s="22"/>
      <c r="BU1186" s="37">
        <v>127</v>
      </c>
      <c r="BV1186" s="19" t="s">
        <v>4694</v>
      </c>
      <c r="BW1186" s="19" t="s">
        <v>3839</v>
      </c>
      <c r="BX1186" s="22"/>
      <c r="BY1186" s="95" t="str">
        <f>IFERROR(
IF(OR(AZ1186="anulado",AZ1186="stand by"),CONCATENATE(AZ1186,": ",AT1186),
IF(OR(YEAR(BA1186)=2022,YEAR(BA1186)=2023),CONCATENATE("Se activó en ",YEAR(BA1186)),
IF(AND(OR(AZ1186="En proceso",AZ1186="facturando"),AND(AV1186="-",BA1186="")),"Por revisar",
IF(BA1186="",IF(AV1186="NUEVAS",CONCATENATE("Estado: ",AZ1186,", ",AV1186),
IF(AX1186=Meses!$A$3,"Por revisar",
IF(AT1186="","Sin registro","En programación Frcst."))),"En programación")))),
"Error")</f>
        <v>En programación</v>
      </c>
      <c r="BZ1186" s="14" t="str">
        <f t="shared" si="54"/>
        <v/>
      </c>
      <c r="CA1186" s="95">
        <f>IF(BY1186="En programación Frcst.",VLOOKUP(AX1186,Meses!$A$1:$H$14,3+HLOOKUP(Cronograma!AV1186,Meses!$D$1:$G$2,2,FALSE),FALSE),
IF(BY1186="En programación",BA1186,""))</f>
        <v>0</v>
      </c>
      <c r="CB1186" s="95" t="str">
        <f t="shared" si="55"/>
        <v>1900/1</v>
      </c>
      <c r="CC1186" s="91">
        <f>IFERROR(
(VLOOKUP(MONTH(CA1186),Meses!$B$3:$C$14,2,FALSE)-DAY(CA1186))/VLOOKUP(MONTH(CA1186),Meses!$B$3:$C$14,2,FALSE)*CD1186,
"")</f>
        <v>0</v>
      </c>
      <c r="CD1186" s="92">
        <f t="shared" si="56"/>
        <v>0</v>
      </c>
    </row>
    <row r="1187" spans="1:82" ht="109.8" thickBot="1" x14ac:dyDescent="0.6">
      <c r="A1187" s="19" t="s">
        <v>2485</v>
      </c>
      <c r="B1187" s="19" t="s">
        <v>2808</v>
      </c>
      <c r="C1187" s="19" t="s">
        <v>2809</v>
      </c>
      <c r="D1187" s="19" t="s">
        <v>936</v>
      </c>
      <c r="E1187" s="21">
        <v>45195</v>
      </c>
      <c r="F1187" s="21">
        <v>45195.535613425927</v>
      </c>
      <c r="G1187" s="21">
        <v>45195</v>
      </c>
      <c r="H1187" s="21">
        <v>45203</v>
      </c>
      <c r="I1187" s="22"/>
      <c r="J1187" s="22"/>
      <c r="K1187" s="22">
        <v>0</v>
      </c>
      <c r="L1187" s="50"/>
      <c r="M1187" s="22"/>
      <c r="N1187" s="22"/>
      <c r="O1187" s="19" t="s">
        <v>72</v>
      </c>
      <c r="P1187" s="19" t="s">
        <v>72</v>
      </c>
      <c r="Q1187" s="49" t="s">
        <v>55</v>
      </c>
      <c r="R1187" s="49">
        <v>229</v>
      </c>
      <c r="S1187" s="25" t="s">
        <v>145</v>
      </c>
      <c r="T1187" s="25" t="s">
        <v>145</v>
      </c>
      <c r="U1187" s="19" t="e">
        <v>#NAME?</v>
      </c>
      <c r="V1187" s="22"/>
      <c r="W1187" s="22" t="s">
        <v>4513</v>
      </c>
      <c r="X1187" s="23">
        <v>45195</v>
      </c>
      <c r="Y1187" s="23">
        <v>45202</v>
      </c>
      <c r="Z1187" s="23">
        <v>45195</v>
      </c>
      <c r="AA1187" s="23">
        <v>45195</v>
      </c>
      <c r="AB1187" s="22">
        <v>0</v>
      </c>
      <c r="AC1187" s="22">
        <v>0</v>
      </c>
      <c r="AD1187" s="50">
        <v>0</v>
      </c>
      <c r="AE1187" s="22">
        <v>0</v>
      </c>
      <c r="AF1187" s="19" t="s">
        <v>58</v>
      </c>
      <c r="AG1187" s="19" t="s">
        <v>58</v>
      </c>
      <c r="AH1187" s="50">
        <v>0</v>
      </c>
      <c r="AI1187" s="37">
        <v>-45195</v>
      </c>
      <c r="AJ1187" s="37">
        <v>8</v>
      </c>
      <c r="AK1187" s="37">
        <v>-45203</v>
      </c>
      <c r="AL1187" s="19" t="s">
        <v>15</v>
      </c>
      <c r="AM1187" s="22">
        <v>0</v>
      </c>
      <c r="AN1187" s="22" t="s">
        <v>4513</v>
      </c>
      <c r="AO1187" s="22"/>
      <c r="AP1187" s="19" t="s">
        <v>76</v>
      </c>
      <c r="AQ1187" s="19" t="s">
        <v>76</v>
      </c>
      <c r="AR1187" s="19" t="s">
        <v>60</v>
      </c>
      <c r="AS1187" s="19" t="s">
        <v>55</v>
      </c>
      <c r="AT1187" s="19" t="s">
        <v>937</v>
      </c>
      <c r="AU1187" s="19" t="s">
        <v>62</v>
      </c>
      <c r="AV1187" s="19" t="s">
        <v>679</v>
      </c>
      <c r="AW1187" s="19" t="s">
        <v>3130</v>
      </c>
      <c r="AX1187" s="19" t="s">
        <v>1557</v>
      </c>
      <c r="AY1187" s="19" t="s">
        <v>55</v>
      </c>
      <c r="AZ1187" s="19" t="s">
        <v>3830</v>
      </c>
      <c r="BA1187" s="22">
        <v>0</v>
      </c>
      <c r="BB1187" s="22"/>
      <c r="BC1187" s="22"/>
      <c r="BD1187" s="19" t="s">
        <v>2205</v>
      </c>
      <c r="BE1187" s="19" t="s">
        <v>660</v>
      </c>
      <c r="BF1187" s="19" t="s">
        <v>2204</v>
      </c>
      <c r="BG1187" s="19" t="s">
        <v>55</v>
      </c>
      <c r="BH1187" s="19" t="s">
        <v>4513</v>
      </c>
      <c r="BI1187" s="22" t="s">
        <v>4513</v>
      </c>
      <c r="BJ1187" s="22"/>
      <c r="BK1187" s="22"/>
      <c r="BL1187" s="37" t="s">
        <v>4513</v>
      </c>
      <c r="BM1187" s="32" t="s">
        <v>4513</v>
      </c>
      <c r="BN1187" s="22" t="s">
        <v>4513</v>
      </c>
      <c r="BO1187" s="19" t="s">
        <v>3906</v>
      </c>
      <c r="BP1187" s="54" t="s">
        <v>3919</v>
      </c>
      <c r="BQ1187" s="19" t="s">
        <v>55</v>
      </c>
      <c r="BR1187" s="19" t="s">
        <v>3918</v>
      </c>
      <c r="BS1187" s="22"/>
      <c r="BT1187" s="22"/>
      <c r="BU1187" s="37">
        <v>127</v>
      </c>
      <c r="BV1187" s="19" t="s">
        <v>4694</v>
      </c>
      <c r="BW1187" s="19" t="s">
        <v>3839</v>
      </c>
      <c r="BX1187" s="22"/>
      <c r="BY1187" s="95" t="str">
        <f>IFERROR(
IF(OR(AZ1187="anulado",AZ1187="stand by"),CONCATENATE(AZ1187,": ",AT1187),
IF(OR(YEAR(BA1187)=2022,YEAR(BA1187)=2023),CONCATENATE("Se activó en ",YEAR(BA1187)),
IF(AND(OR(AZ1187="En proceso",AZ1187="facturando"),AND(AV1187="-",BA1187="")),"Por revisar",
IF(BA1187="",IF(AV1187="NUEVAS",CONCATENATE("Estado: ",AZ1187,", ",AV1187),
IF(AX1187=Meses!$A$3,"Por revisar",
IF(AT1187="","Sin registro","En programación Frcst."))),"En programación")))),
"Error")</f>
        <v>En programación</v>
      </c>
      <c r="BZ1187" s="14" t="str">
        <f t="shared" si="54"/>
        <v/>
      </c>
      <c r="CA1187" s="95">
        <f>IF(BY1187="En programación Frcst.",VLOOKUP(AX1187,Meses!$A$1:$H$14,3+HLOOKUP(Cronograma!AV1187,Meses!$D$1:$G$2,2,FALSE),FALSE),
IF(BY1187="En programación",BA1187,""))</f>
        <v>0</v>
      </c>
      <c r="CB1187" s="95" t="str">
        <f t="shared" si="55"/>
        <v>1900/1</v>
      </c>
      <c r="CC1187" s="91">
        <f>IFERROR(
(VLOOKUP(MONTH(CA1187),Meses!$B$3:$C$14,2,FALSE)-DAY(CA1187))/VLOOKUP(MONTH(CA1187),Meses!$B$3:$C$14,2,FALSE)*CD1187,
"")</f>
        <v>229</v>
      </c>
      <c r="CD1187" s="92">
        <f t="shared" si="56"/>
        <v>229</v>
      </c>
    </row>
    <row r="1188" spans="1:82" ht="109.8" thickBot="1" x14ac:dyDescent="0.6">
      <c r="A1188" s="25" t="s">
        <v>2485</v>
      </c>
      <c r="B1188" s="25" t="s">
        <v>2810</v>
      </c>
      <c r="C1188" s="25" t="s">
        <v>2811</v>
      </c>
      <c r="D1188" s="25" t="s">
        <v>936</v>
      </c>
      <c r="E1188" s="26">
        <v>45195</v>
      </c>
      <c r="F1188" s="26">
        <v>45195.535613425927</v>
      </c>
      <c r="G1188" s="26">
        <v>45195</v>
      </c>
      <c r="H1188" s="26">
        <v>45203</v>
      </c>
      <c r="I1188" s="22"/>
      <c r="J1188" s="22"/>
      <c r="K1188" s="22">
        <v>0</v>
      </c>
      <c r="L1188" s="50"/>
      <c r="M1188" s="22"/>
      <c r="N1188" s="22"/>
      <c r="O1188" s="19" t="s">
        <v>72</v>
      </c>
      <c r="P1188" s="19" t="s">
        <v>72</v>
      </c>
      <c r="Q1188" s="49" t="s">
        <v>55</v>
      </c>
      <c r="R1188" s="49">
        <v>247</v>
      </c>
      <c r="S1188" s="25" t="s">
        <v>145</v>
      </c>
      <c r="T1188" s="25" t="s">
        <v>145</v>
      </c>
      <c r="U1188" s="19" t="e">
        <v>#NAME?</v>
      </c>
      <c r="V1188" s="22"/>
      <c r="W1188" s="22" t="s">
        <v>4513</v>
      </c>
      <c r="X1188" s="23">
        <v>45195</v>
      </c>
      <c r="Y1188" s="23">
        <v>45202</v>
      </c>
      <c r="Z1188" s="23">
        <v>45195</v>
      </c>
      <c r="AA1188" s="23">
        <v>45195</v>
      </c>
      <c r="AB1188" s="22">
        <v>0</v>
      </c>
      <c r="AC1188" s="22">
        <v>0</v>
      </c>
      <c r="AD1188" s="50">
        <v>0</v>
      </c>
      <c r="AE1188" s="22">
        <v>0</v>
      </c>
      <c r="AF1188" s="19" t="s">
        <v>58</v>
      </c>
      <c r="AG1188" s="19" t="s">
        <v>58</v>
      </c>
      <c r="AH1188" s="50">
        <v>0</v>
      </c>
      <c r="AI1188" s="37">
        <v>-45195</v>
      </c>
      <c r="AJ1188" s="37">
        <v>8</v>
      </c>
      <c r="AK1188" s="37">
        <v>-45203</v>
      </c>
      <c r="AL1188" s="19" t="s">
        <v>15</v>
      </c>
      <c r="AM1188" s="22">
        <v>0</v>
      </c>
      <c r="AN1188" s="22" t="s">
        <v>4513</v>
      </c>
      <c r="AO1188" s="22"/>
      <c r="AP1188" s="19" t="s">
        <v>76</v>
      </c>
      <c r="AQ1188" s="19" t="s">
        <v>76</v>
      </c>
      <c r="AR1188" s="19" t="s">
        <v>60</v>
      </c>
      <c r="AS1188" s="19" t="s">
        <v>55</v>
      </c>
      <c r="AT1188" s="19" t="s">
        <v>937</v>
      </c>
      <c r="AU1188" s="19" t="s">
        <v>62</v>
      </c>
      <c r="AV1188" s="19" t="s">
        <v>679</v>
      </c>
      <c r="AW1188" s="19" t="s">
        <v>3130</v>
      </c>
      <c r="AX1188" s="19" t="s">
        <v>1557</v>
      </c>
      <c r="AY1188" s="19" t="s">
        <v>55</v>
      </c>
      <c r="AZ1188" s="19" t="s">
        <v>3830</v>
      </c>
      <c r="BA1188" s="22">
        <v>0</v>
      </c>
      <c r="BB1188" s="22"/>
      <c r="BC1188" s="22"/>
      <c r="BD1188" s="19" t="s">
        <v>2205</v>
      </c>
      <c r="BE1188" s="19" t="s">
        <v>660</v>
      </c>
      <c r="BF1188" s="19" t="s">
        <v>2204</v>
      </c>
      <c r="BG1188" s="19" t="s">
        <v>55</v>
      </c>
      <c r="BH1188" s="19" t="s">
        <v>4513</v>
      </c>
      <c r="BI1188" s="22" t="s">
        <v>4513</v>
      </c>
      <c r="BJ1188" s="22"/>
      <c r="BK1188" s="22"/>
      <c r="BL1188" s="37" t="s">
        <v>4513</v>
      </c>
      <c r="BM1188" s="32" t="s">
        <v>4513</v>
      </c>
      <c r="BN1188" s="22" t="s">
        <v>4513</v>
      </c>
      <c r="BO1188" s="19" t="s">
        <v>3906</v>
      </c>
      <c r="BP1188" s="54" t="s">
        <v>3919</v>
      </c>
      <c r="BQ1188" s="19" t="s">
        <v>55</v>
      </c>
      <c r="BR1188" s="19" t="s">
        <v>3918</v>
      </c>
      <c r="BS1188" s="22"/>
      <c r="BT1188" s="22"/>
      <c r="BU1188" s="37">
        <v>127</v>
      </c>
      <c r="BV1188" s="19" t="s">
        <v>4694</v>
      </c>
      <c r="BW1188" s="19" t="s">
        <v>3839</v>
      </c>
      <c r="BX1188" s="22"/>
      <c r="BY1188" s="95" t="str">
        <f>IFERROR(
IF(OR(AZ1188="anulado",AZ1188="stand by"),CONCATENATE(AZ1188,": ",AT1188),
IF(OR(YEAR(BA1188)=2022,YEAR(BA1188)=2023),CONCATENATE("Se activó en ",YEAR(BA1188)),
IF(AND(OR(AZ1188="En proceso",AZ1188="facturando"),AND(AV1188="-",BA1188="")),"Por revisar",
IF(BA1188="",IF(AV1188="NUEVAS",CONCATENATE("Estado: ",AZ1188,", ",AV1188),
IF(AX1188=Meses!$A$3,"Por revisar",
IF(AT1188="","Sin registro","En programación Frcst."))),"En programación")))),
"Error")</f>
        <v>En programación</v>
      </c>
      <c r="BZ1188" s="14" t="str">
        <f t="shared" si="54"/>
        <v/>
      </c>
      <c r="CA1188" s="95">
        <f>IF(BY1188="En programación Frcst.",VLOOKUP(AX1188,Meses!$A$1:$H$14,3+HLOOKUP(Cronograma!AV1188,Meses!$D$1:$G$2,2,FALSE),FALSE),
IF(BY1188="En programación",BA1188,""))</f>
        <v>0</v>
      </c>
      <c r="CB1188" s="95" t="str">
        <f t="shared" si="55"/>
        <v>1900/1</v>
      </c>
      <c r="CC1188" s="91">
        <f>IFERROR(
(VLOOKUP(MONTH(CA1188),Meses!$B$3:$C$14,2,FALSE)-DAY(CA1188))/VLOOKUP(MONTH(CA1188),Meses!$B$3:$C$14,2,FALSE)*CD1188,
"")</f>
        <v>247</v>
      </c>
      <c r="CD1188" s="92">
        <f t="shared" si="56"/>
        <v>247</v>
      </c>
    </row>
    <row r="1189" spans="1:82" ht="109.8" thickBot="1" x14ac:dyDescent="0.6">
      <c r="A1189" s="19" t="s">
        <v>2485</v>
      </c>
      <c r="B1189" s="19" t="s">
        <v>2812</v>
      </c>
      <c r="C1189" s="19" t="s">
        <v>2813</v>
      </c>
      <c r="D1189" s="19" t="s">
        <v>936</v>
      </c>
      <c r="E1189" s="21">
        <v>45195</v>
      </c>
      <c r="F1189" s="21">
        <v>45195.535613425927</v>
      </c>
      <c r="G1189" s="21">
        <v>45195</v>
      </c>
      <c r="H1189" s="21">
        <v>45203</v>
      </c>
      <c r="I1189" s="22"/>
      <c r="J1189" s="22"/>
      <c r="K1189" s="22">
        <v>0</v>
      </c>
      <c r="L1189" s="50"/>
      <c r="M1189" s="22"/>
      <c r="N1189" s="22"/>
      <c r="O1189" s="19" t="s">
        <v>72</v>
      </c>
      <c r="P1189" s="19" t="s">
        <v>72</v>
      </c>
      <c r="Q1189" s="49" t="s">
        <v>55</v>
      </c>
      <c r="R1189" s="49">
        <v>191</v>
      </c>
      <c r="S1189" s="25" t="s">
        <v>145</v>
      </c>
      <c r="T1189" s="25" t="s">
        <v>145</v>
      </c>
      <c r="U1189" s="19" t="e">
        <v>#NAME?</v>
      </c>
      <c r="V1189" s="22"/>
      <c r="W1189" s="22" t="s">
        <v>4513</v>
      </c>
      <c r="X1189" s="23">
        <v>45195</v>
      </c>
      <c r="Y1189" s="23">
        <v>45202</v>
      </c>
      <c r="Z1189" s="23">
        <v>45195</v>
      </c>
      <c r="AA1189" s="23">
        <v>45195</v>
      </c>
      <c r="AB1189" s="22">
        <v>0</v>
      </c>
      <c r="AC1189" s="22">
        <v>0</v>
      </c>
      <c r="AD1189" s="50">
        <v>0</v>
      </c>
      <c r="AE1189" s="22">
        <v>0</v>
      </c>
      <c r="AF1189" s="19" t="s">
        <v>58</v>
      </c>
      <c r="AG1189" s="19" t="s">
        <v>58</v>
      </c>
      <c r="AH1189" s="50">
        <v>0</v>
      </c>
      <c r="AI1189" s="37">
        <v>-45195</v>
      </c>
      <c r="AJ1189" s="37">
        <v>8</v>
      </c>
      <c r="AK1189" s="37">
        <v>-45203</v>
      </c>
      <c r="AL1189" s="19" t="s">
        <v>15</v>
      </c>
      <c r="AM1189" s="22">
        <v>0</v>
      </c>
      <c r="AN1189" s="22" t="s">
        <v>4513</v>
      </c>
      <c r="AO1189" s="22"/>
      <c r="AP1189" s="19" t="s">
        <v>76</v>
      </c>
      <c r="AQ1189" s="19" t="s">
        <v>76</v>
      </c>
      <c r="AR1189" s="19" t="s">
        <v>60</v>
      </c>
      <c r="AS1189" s="19" t="s">
        <v>55</v>
      </c>
      <c r="AT1189" s="19" t="s">
        <v>937</v>
      </c>
      <c r="AU1189" s="19" t="s">
        <v>62</v>
      </c>
      <c r="AV1189" s="19" t="s">
        <v>679</v>
      </c>
      <c r="AW1189" s="19" t="s">
        <v>3130</v>
      </c>
      <c r="AX1189" s="19" t="s">
        <v>1557</v>
      </c>
      <c r="AY1189" s="19" t="s">
        <v>55</v>
      </c>
      <c r="AZ1189" s="19" t="s">
        <v>3830</v>
      </c>
      <c r="BA1189" s="22">
        <v>0</v>
      </c>
      <c r="BB1189" s="22"/>
      <c r="BC1189" s="22"/>
      <c r="BD1189" s="19" t="s">
        <v>2205</v>
      </c>
      <c r="BE1189" s="19" t="s">
        <v>660</v>
      </c>
      <c r="BF1189" s="19" t="s">
        <v>2204</v>
      </c>
      <c r="BG1189" s="19" t="s">
        <v>55</v>
      </c>
      <c r="BH1189" s="19" t="s">
        <v>4513</v>
      </c>
      <c r="BI1189" s="22" t="s">
        <v>4513</v>
      </c>
      <c r="BJ1189" s="22"/>
      <c r="BK1189" s="22"/>
      <c r="BL1189" s="37" t="s">
        <v>4513</v>
      </c>
      <c r="BM1189" s="32" t="s">
        <v>4513</v>
      </c>
      <c r="BN1189" s="22" t="s">
        <v>4513</v>
      </c>
      <c r="BO1189" s="19" t="s">
        <v>3906</v>
      </c>
      <c r="BP1189" s="54" t="s">
        <v>3919</v>
      </c>
      <c r="BQ1189" s="19" t="s">
        <v>55</v>
      </c>
      <c r="BR1189" s="19" t="s">
        <v>3918</v>
      </c>
      <c r="BS1189" s="22"/>
      <c r="BT1189" s="22"/>
      <c r="BU1189" s="37">
        <v>127</v>
      </c>
      <c r="BV1189" s="19" t="s">
        <v>4694</v>
      </c>
      <c r="BW1189" s="19" t="s">
        <v>3839</v>
      </c>
      <c r="BX1189" s="22"/>
      <c r="BY1189" s="95" t="str">
        <f>IFERROR(
IF(OR(AZ1189="anulado",AZ1189="stand by"),CONCATENATE(AZ1189,": ",AT1189),
IF(OR(YEAR(BA1189)=2022,YEAR(BA1189)=2023),CONCATENATE("Se activó en ",YEAR(BA1189)),
IF(AND(OR(AZ1189="En proceso",AZ1189="facturando"),AND(AV1189="-",BA1189="")),"Por revisar",
IF(BA1189="",IF(AV1189="NUEVAS",CONCATENATE("Estado: ",AZ1189,", ",AV1189),
IF(AX1189=Meses!$A$3,"Por revisar",
IF(AT1189="","Sin registro","En programación Frcst."))),"En programación")))),
"Error")</f>
        <v>En programación</v>
      </c>
      <c r="BZ1189" s="14" t="str">
        <f t="shared" si="54"/>
        <v/>
      </c>
      <c r="CA1189" s="95">
        <f>IF(BY1189="En programación Frcst.",VLOOKUP(AX1189,Meses!$A$1:$H$14,3+HLOOKUP(Cronograma!AV1189,Meses!$D$1:$G$2,2,FALSE),FALSE),
IF(BY1189="En programación",BA1189,""))</f>
        <v>0</v>
      </c>
      <c r="CB1189" s="95" t="str">
        <f t="shared" si="55"/>
        <v>1900/1</v>
      </c>
      <c r="CC1189" s="91">
        <f>IFERROR(
(VLOOKUP(MONTH(CA1189),Meses!$B$3:$C$14,2,FALSE)-DAY(CA1189))/VLOOKUP(MONTH(CA1189),Meses!$B$3:$C$14,2,FALSE)*CD1189,
"")</f>
        <v>191</v>
      </c>
      <c r="CD1189" s="92">
        <f t="shared" si="56"/>
        <v>191</v>
      </c>
    </row>
    <row r="1190" spans="1:82" ht="109.8" thickBot="1" x14ac:dyDescent="0.6">
      <c r="A1190" s="25" t="s">
        <v>2485</v>
      </c>
      <c r="B1190" s="25" t="s">
        <v>2814</v>
      </c>
      <c r="C1190" s="25" t="s">
        <v>2815</v>
      </c>
      <c r="D1190" s="25" t="s">
        <v>936</v>
      </c>
      <c r="E1190" s="26">
        <v>45195</v>
      </c>
      <c r="F1190" s="26">
        <v>45195.535613425927</v>
      </c>
      <c r="G1190" s="26">
        <v>45195</v>
      </c>
      <c r="H1190" s="26">
        <v>45203</v>
      </c>
      <c r="I1190" s="22"/>
      <c r="J1190" s="22"/>
      <c r="K1190" s="22">
        <v>0</v>
      </c>
      <c r="L1190" s="50"/>
      <c r="M1190" s="22"/>
      <c r="N1190" s="22"/>
      <c r="O1190" s="19" t="s">
        <v>72</v>
      </c>
      <c r="P1190" s="19" t="s">
        <v>72</v>
      </c>
      <c r="Q1190" s="49" t="s">
        <v>55</v>
      </c>
      <c r="R1190" s="49">
        <v>970</v>
      </c>
      <c r="S1190" s="25" t="s">
        <v>145</v>
      </c>
      <c r="T1190" s="25" t="s">
        <v>145</v>
      </c>
      <c r="U1190" s="19" t="e">
        <v>#NAME?</v>
      </c>
      <c r="V1190" s="22"/>
      <c r="W1190" s="22" t="s">
        <v>4513</v>
      </c>
      <c r="X1190" s="23">
        <v>45195</v>
      </c>
      <c r="Y1190" s="23">
        <v>45202</v>
      </c>
      <c r="Z1190" s="23">
        <v>45195</v>
      </c>
      <c r="AA1190" s="23">
        <v>45195</v>
      </c>
      <c r="AB1190" s="22">
        <v>0</v>
      </c>
      <c r="AC1190" s="22">
        <v>0</v>
      </c>
      <c r="AD1190" s="50">
        <v>0</v>
      </c>
      <c r="AE1190" s="22">
        <v>0</v>
      </c>
      <c r="AF1190" s="19" t="s">
        <v>58</v>
      </c>
      <c r="AG1190" s="19" t="s">
        <v>58</v>
      </c>
      <c r="AH1190" s="50">
        <v>0</v>
      </c>
      <c r="AI1190" s="37">
        <v>-45195</v>
      </c>
      <c r="AJ1190" s="37">
        <v>8</v>
      </c>
      <c r="AK1190" s="37">
        <v>-45203</v>
      </c>
      <c r="AL1190" s="19" t="s">
        <v>15</v>
      </c>
      <c r="AM1190" s="22">
        <v>0</v>
      </c>
      <c r="AN1190" s="22" t="s">
        <v>4513</v>
      </c>
      <c r="AO1190" s="22"/>
      <c r="AP1190" s="19" t="s">
        <v>76</v>
      </c>
      <c r="AQ1190" s="19" t="s">
        <v>76</v>
      </c>
      <c r="AR1190" s="19" t="s">
        <v>60</v>
      </c>
      <c r="AS1190" s="19" t="s">
        <v>55</v>
      </c>
      <c r="AT1190" s="19" t="s">
        <v>937</v>
      </c>
      <c r="AU1190" s="19" t="s">
        <v>62</v>
      </c>
      <c r="AV1190" s="19" t="s">
        <v>679</v>
      </c>
      <c r="AW1190" s="19" t="s">
        <v>3130</v>
      </c>
      <c r="AX1190" s="19" t="s">
        <v>1557</v>
      </c>
      <c r="AY1190" s="19" t="s">
        <v>55</v>
      </c>
      <c r="AZ1190" s="19" t="s">
        <v>3830</v>
      </c>
      <c r="BA1190" s="22">
        <v>0</v>
      </c>
      <c r="BB1190" s="22"/>
      <c r="BC1190" s="22"/>
      <c r="BD1190" s="19" t="s">
        <v>2205</v>
      </c>
      <c r="BE1190" s="19" t="s">
        <v>660</v>
      </c>
      <c r="BF1190" s="19" t="s">
        <v>2204</v>
      </c>
      <c r="BG1190" s="19" t="s">
        <v>55</v>
      </c>
      <c r="BH1190" s="19" t="s">
        <v>4513</v>
      </c>
      <c r="BI1190" s="22" t="s">
        <v>4513</v>
      </c>
      <c r="BJ1190" s="22"/>
      <c r="BK1190" s="22"/>
      <c r="BL1190" s="37" t="s">
        <v>4513</v>
      </c>
      <c r="BM1190" s="32" t="s">
        <v>4513</v>
      </c>
      <c r="BN1190" s="22" t="s">
        <v>4513</v>
      </c>
      <c r="BO1190" s="19" t="s">
        <v>3906</v>
      </c>
      <c r="BP1190" s="54" t="s">
        <v>3919</v>
      </c>
      <c r="BQ1190" s="19" t="s">
        <v>55</v>
      </c>
      <c r="BR1190" s="19" t="s">
        <v>3918</v>
      </c>
      <c r="BS1190" s="22"/>
      <c r="BT1190" s="22"/>
      <c r="BU1190" s="37">
        <v>127</v>
      </c>
      <c r="BV1190" s="19" t="s">
        <v>4694</v>
      </c>
      <c r="BW1190" s="19" t="s">
        <v>3839</v>
      </c>
      <c r="BX1190" s="22"/>
      <c r="BY1190" s="95" t="str">
        <f>IFERROR(
IF(OR(AZ1190="anulado",AZ1190="stand by"),CONCATENATE(AZ1190,": ",AT1190),
IF(OR(YEAR(BA1190)=2022,YEAR(BA1190)=2023),CONCATENATE("Se activó en ",YEAR(BA1190)),
IF(AND(OR(AZ1190="En proceso",AZ1190="facturando"),AND(AV1190="-",BA1190="")),"Por revisar",
IF(BA1190="",IF(AV1190="NUEVAS",CONCATENATE("Estado: ",AZ1190,", ",AV1190),
IF(AX1190=Meses!$A$3,"Por revisar",
IF(AT1190="","Sin registro","En programación Frcst."))),"En programación")))),
"Error")</f>
        <v>En programación</v>
      </c>
      <c r="BZ1190" s="14" t="str">
        <f t="shared" si="54"/>
        <v/>
      </c>
      <c r="CA1190" s="95">
        <f>IF(BY1190="En programación Frcst.",VLOOKUP(AX1190,Meses!$A$1:$H$14,3+HLOOKUP(Cronograma!AV1190,Meses!$D$1:$G$2,2,FALSE),FALSE),
IF(BY1190="En programación",BA1190,""))</f>
        <v>0</v>
      </c>
      <c r="CB1190" s="95" t="str">
        <f t="shared" si="55"/>
        <v>1900/1</v>
      </c>
      <c r="CC1190" s="91">
        <f>IFERROR(
(VLOOKUP(MONTH(CA1190),Meses!$B$3:$C$14,2,FALSE)-DAY(CA1190))/VLOOKUP(MONTH(CA1190),Meses!$B$3:$C$14,2,FALSE)*CD1190,
"")</f>
        <v>970</v>
      </c>
      <c r="CD1190" s="92">
        <f t="shared" si="56"/>
        <v>970</v>
      </c>
    </row>
    <row r="1191" spans="1:82" ht="141" thickBot="1" x14ac:dyDescent="0.6">
      <c r="A1191" s="19" t="s">
        <v>2485</v>
      </c>
      <c r="B1191" s="19" t="s">
        <v>2816</v>
      </c>
      <c r="C1191" s="19" t="s">
        <v>2817</v>
      </c>
      <c r="D1191" s="19" t="s">
        <v>936</v>
      </c>
      <c r="E1191" s="21">
        <v>45195</v>
      </c>
      <c r="F1191" s="21">
        <v>45195.535613425927</v>
      </c>
      <c r="G1191" s="21">
        <v>45195</v>
      </c>
      <c r="H1191" s="21">
        <v>45203</v>
      </c>
      <c r="I1191" s="22"/>
      <c r="J1191" s="22"/>
      <c r="K1191" s="22">
        <v>0</v>
      </c>
      <c r="L1191" s="50"/>
      <c r="M1191" s="22"/>
      <c r="N1191" s="22"/>
      <c r="O1191" s="19" t="s">
        <v>72</v>
      </c>
      <c r="P1191" s="19" t="s">
        <v>72</v>
      </c>
      <c r="Q1191" s="49" t="s">
        <v>55</v>
      </c>
      <c r="R1191" s="49">
        <v>0</v>
      </c>
      <c r="S1191" s="25" t="s">
        <v>145</v>
      </c>
      <c r="T1191" s="25" t="s">
        <v>145</v>
      </c>
      <c r="U1191" s="19" t="e">
        <v>#NAME?</v>
      </c>
      <c r="V1191" s="22"/>
      <c r="W1191" s="22" t="s">
        <v>4513</v>
      </c>
      <c r="X1191" s="23">
        <v>45195</v>
      </c>
      <c r="Y1191" s="23">
        <v>45202</v>
      </c>
      <c r="Z1191" s="23">
        <v>45195</v>
      </c>
      <c r="AA1191" s="23">
        <v>45195</v>
      </c>
      <c r="AB1191" s="22">
        <v>0</v>
      </c>
      <c r="AC1191" s="22">
        <v>0</v>
      </c>
      <c r="AD1191" s="50">
        <v>0</v>
      </c>
      <c r="AE1191" s="22">
        <v>0</v>
      </c>
      <c r="AF1191" s="19" t="s">
        <v>58</v>
      </c>
      <c r="AG1191" s="19" t="s">
        <v>58</v>
      </c>
      <c r="AH1191" s="50">
        <v>0</v>
      </c>
      <c r="AI1191" s="37">
        <v>-45195</v>
      </c>
      <c r="AJ1191" s="37">
        <v>8</v>
      </c>
      <c r="AK1191" s="37">
        <v>-45203</v>
      </c>
      <c r="AL1191" s="19" t="s">
        <v>15</v>
      </c>
      <c r="AM1191" s="22">
        <v>0</v>
      </c>
      <c r="AN1191" s="22" t="s">
        <v>4513</v>
      </c>
      <c r="AO1191" s="22"/>
      <c r="AP1191" s="19" t="s">
        <v>76</v>
      </c>
      <c r="AQ1191" s="19" t="s">
        <v>76</v>
      </c>
      <c r="AR1191" s="19" t="s">
        <v>60</v>
      </c>
      <c r="AS1191" s="19" t="s">
        <v>55</v>
      </c>
      <c r="AT1191" s="19" t="s">
        <v>937</v>
      </c>
      <c r="AU1191" s="19" t="s">
        <v>62</v>
      </c>
      <c r="AV1191" s="19" t="s">
        <v>679</v>
      </c>
      <c r="AW1191" s="19" t="s">
        <v>3130</v>
      </c>
      <c r="AX1191" s="19" t="s">
        <v>1557</v>
      </c>
      <c r="AY1191" s="19" t="s">
        <v>55</v>
      </c>
      <c r="AZ1191" s="19" t="s">
        <v>3830</v>
      </c>
      <c r="BA1191" s="22">
        <v>0</v>
      </c>
      <c r="BB1191" s="22"/>
      <c r="BC1191" s="22"/>
      <c r="BD1191" s="19" t="s">
        <v>2205</v>
      </c>
      <c r="BE1191" s="19" t="s">
        <v>660</v>
      </c>
      <c r="BF1191" s="19" t="s">
        <v>2204</v>
      </c>
      <c r="BG1191" s="19" t="s">
        <v>55</v>
      </c>
      <c r="BH1191" s="19" t="s">
        <v>4513</v>
      </c>
      <c r="BI1191" s="22" t="s">
        <v>4513</v>
      </c>
      <c r="BJ1191" s="22"/>
      <c r="BK1191" s="22"/>
      <c r="BL1191" s="37" t="s">
        <v>4513</v>
      </c>
      <c r="BM1191" s="32" t="s">
        <v>4513</v>
      </c>
      <c r="BN1191" s="22" t="s">
        <v>4513</v>
      </c>
      <c r="BO1191" s="19" t="s">
        <v>3906</v>
      </c>
      <c r="BP1191" s="54" t="s">
        <v>3919</v>
      </c>
      <c r="BQ1191" s="19" t="s">
        <v>55</v>
      </c>
      <c r="BR1191" s="19" t="s">
        <v>3918</v>
      </c>
      <c r="BS1191" s="22"/>
      <c r="BT1191" s="22"/>
      <c r="BU1191" s="37">
        <v>127</v>
      </c>
      <c r="BV1191" s="19" t="s">
        <v>4694</v>
      </c>
      <c r="BW1191" s="19" t="s">
        <v>3839</v>
      </c>
      <c r="BX1191" s="22"/>
      <c r="BY1191" s="95" t="str">
        <f>IFERROR(
IF(OR(AZ1191="anulado",AZ1191="stand by"),CONCATENATE(AZ1191,": ",AT1191),
IF(OR(YEAR(BA1191)=2022,YEAR(BA1191)=2023),CONCATENATE("Se activó en ",YEAR(BA1191)),
IF(AND(OR(AZ1191="En proceso",AZ1191="facturando"),AND(AV1191="-",BA1191="")),"Por revisar",
IF(BA1191="",IF(AV1191="NUEVAS",CONCATENATE("Estado: ",AZ1191,", ",AV1191),
IF(AX1191=Meses!$A$3,"Por revisar",
IF(AT1191="","Sin registro","En programación Frcst."))),"En programación")))),
"Error")</f>
        <v>En programación</v>
      </c>
      <c r="BZ1191" s="14" t="str">
        <f t="shared" si="54"/>
        <v/>
      </c>
      <c r="CA1191" s="95">
        <f>IF(BY1191="En programación Frcst.",VLOOKUP(AX1191,Meses!$A$1:$H$14,3+HLOOKUP(Cronograma!AV1191,Meses!$D$1:$G$2,2,FALSE),FALSE),
IF(BY1191="En programación",BA1191,""))</f>
        <v>0</v>
      </c>
      <c r="CB1191" s="95" t="str">
        <f t="shared" si="55"/>
        <v>1900/1</v>
      </c>
      <c r="CC1191" s="91">
        <f>IFERROR(
(VLOOKUP(MONTH(CA1191),Meses!$B$3:$C$14,2,FALSE)-DAY(CA1191))/VLOOKUP(MONTH(CA1191),Meses!$B$3:$C$14,2,FALSE)*CD1191,
"")</f>
        <v>0</v>
      </c>
      <c r="CD1191" s="92">
        <f t="shared" si="56"/>
        <v>0</v>
      </c>
    </row>
    <row r="1192" spans="1:82" ht="47.4" thickBot="1" x14ac:dyDescent="0.6">
      <c r="A1192" s="25" t="s">
        <v>2818</v>
      </c>
      <c r="B1192" s="25" t="s">
        <v>2819</v>
      </c>
      <c r="C1192" s="25" t="s">
        <v>2820</v>
      </c>
      <c r="D1192" s="45" t="s">
        <v>936</v>
      </c>
      <c r="E1192" s="26">
        <v>45196</v>
      </c>
      <c r="F1192" s="26">
        <v>45196.655324074076</v>
      </c>
      <c r="G1192" s="26">
        <v>45219</v>
      </c>
      <c r="H1192" s="26">
        <v>45226</v>
      </c>
      <c r="I1192" s="22"/>
      <c r="J1192" s="22"/>
      <c r="K1192" s="22">
        <v>0</v>
      </c>
      <c r="L1192" s="50"/>
      <c r="M1192" s="22"/>
      <c r="N1192" s="22"/>
      <c r="O1192" s="19" t="s">
        <v>199</v>
      </c>
      <c r="P1192" s="19" t="s">
        <v>199</v>
      </c>
      <c r="Q1192" s="49" t="s">
        <v>55</v>
      </c>
      <c r="R1192" s="49">
        <v>7880</v>
      </c>
      <c r="S1192" s="25" t="s">
        <v>145</v>
      </c>
      <c r="T1192" s="25" t="s">
        <v>145</v>
      </c>
      <c r="U1192" s="19" t="e">
        <v>#NAME?</v>
      </c>
      <c r="V1192" s="22"/>
      <c r="W1192" s="22" t="s">
        <v>4513</v>
      </c>
      <c r="X1192" s="23">
        <v>45196</v>
      </c>
      <c r="Y1192" s="23">
        <v>45203</v>
      </c>
      <c r="Z1192" s="23">
        <v>45196</v>
      </c>
      <c r="AA1192" s="23">
        <v>45196</v>
      </c>
      <c r="AB1192" s="22">
        <v>0</v>
      </c>
      <c r="AC1192" s="22">
        <v>0</v>
      </c>
      <c r="AD1192" s="50">
        <v>0</v>
      </c>
      <c r="AE1192" s="22">
        <v>0</v>
      </c>
      <c r="AF1192" s="19" t="s">
        <v>58</v>
      </c>
      <c r="AG1192" s="19" t="s">
        <v>58</v>
      </c>
      <c r="AH1192" s="50">
        <v>0</v>
      </c>
      <c r="AI1192" s="37">
        <v>-45196</v>
      </c>
      <c r="AJ1192" s="37">
        <v>7</v>
      </c>
      <c r="AK1192" s="37">
        <v>-45226</v>
      </c>
      <c r="AL1192" s="19" t="s">
        <v>15</v>
      </c>
      <c r="AM1192" s="22">
        <v>0</v>
      </c>
      <c r="AN1192" s="22" t="s">
        <v>4513</v>
      </c>
      <c r="AO1192" s="22"/>
      <c r="AP1192" s="19" t="s">
        <v>201</v>
      </c>
      <c r="AQ1192" s="19" t="s">
        <v>140</v>
      </c>
      <c r="AR1192" s="19" t="s">
        <v>60</v>
      </c>
      <c r="AS1192" s="19" t="s">
        <v>55</v>
      </c>
      <c r="AT1192" s="19" t="s">
        <v>937</v>
      </c>
      <c r="AU1192" s="19" t="s">
        <v>132</v>
      </c>
      <c r="AV1192" s="25" t="s">
        <v>354</v>
      </c>
      <c r="AW1192" s="25" t="s">
        <v>1745</v>
      </c>
      <c r="AX1192" s="25" t="s">
        <v>1557</v>
      </c>
      <c r="AY1192" s="25" t="s">
        <v>55</v>
      </c>
      <c r="AZ1192" s="25" t="s">
        <v>3830</v>
      </c>
      <c r="BA1192" s="27">
        <v>0</v>
      </c>
      <c r="BB1192" s="27"/>
      <c r="BC1192" s="27"/>
      <c r="BD1192" s="25" t="s">
        <v>653</v>
      </c>
      <c r="BE1192" s="25" t="s">
        <v>679</v>
      </c>
      <c r="BF1192" s="25" t="s">
        <v>680</v>
      </c>
      <c r="BG1192" s="25" t="s">
        <v>55</v>
      </c>
      <c r="BH1192" s="25" t="s">
        <v>4513</v>
      </c>
      <c r="BI1192" s="27" t="s">
        <v>4513</v>
      </c>
      <c r="BJ1192" s="27"/>
      <c r="BK1192" s="27"/>
      <c r="BL1192" s="37" t="s">
        <v>4513</v>
      </c>
      <c r="BM1192" s="36" t="s">
        <v>4513</v>
      </c>
      <c r="BN1192" s="57" t="s">
        <v>4513</v>
      </c>
      <c r="BO1192" s="27"/>
      <c r="BP1192" s="27"/>
      <c r="BQ1192" s="25" t="s">
        <v>64</v>
      </c>
      <c r="BR1192" s="27"/>
      <c r="BS1192" s="27"/>
      <c r="BT1192" s="27"/>
      <c r="BU1192" s="37">
        <v>126</v>
      </c>
      <c r="BV1192" s="25" t="s">
        <v>4696</v>
      </c>
      <c r="BW1192" s="25" t="s">
        <v>3869</v>
      </c>
      <c r="BX1192" s="27"/>
      <c r="BY1192" s="95" t="str">
        <f>IFERROR(
IF(OR(AZ1192="anulado",AZ1192="stand by"),CONCATENATE(AZ1192,": ",AT1192),
IF(OR(YEAR(BA1192)=2022,YEAR(BA1192)=2023),CONCATENATE("Se activó en ",YEAR(BA1192)),
IF(AND(OR(AZ1192="En proceso",AZ1192="facturando"),AND(AV1192="-",BA1192="")),"Por revisar",
IF(BA1192="",IF(AV1192="NUEVAS",CONCATENATE("Estado: ",AZ1192,", ",AV1192),
IF(AX1192=Meses!$A$3,"Por revisar",
IF(AT1192="","Sin registro","En programación Frcst."))),"En programación")))),
"Error")</f>
        <v>En programación</v>
      </c>
      <c r="BZ1192" s="14" t="str">
        <f t="shared" si="54"/>
        <v/>
      </c>
      <c r="CA1192" s="95">
        <f>IF(BY1192="En programación Frcst.",VLOOKUP(AX1192,Meses!$A$1:$H$14,3+HLOOKUP(Cronograma!AV1192,Meses!$D$1:$G$2,2,FALSE),FALSE),
IF(BY1192="En programación",BA1192,""))</f>
        <v>0</v>
      </c>
      <c r="CB1192" s="95" t="str">
        <f t="shared" si="55"/>
        <v>1900/1</v>
      </c>
      <c r="CC1192" s="91">
        <f>IFERROR(
(VLOOKUP(MONTH(CA1192),Meses!$B$3:$C$14,2,FALSE)-DAY(CA1192))/VLOOKUP(MONTH(CA1192),Meses!$B$3:$C$14,2,FALSE)*CD1192,
"")</f>
        <v>7880</v>
      </c>
      <c r="CD1192" s="92">
        <f t="shared" si="56"/>
        <v>7880</v>
      </c>
    </row>
    <row r="1193" spans="1:82" ht="47.4" thickBot="1" x14ac:dyDescent="0.6">
      <c r="A1193" s="19" t="s">
        <v>2821</v>
      </c>
      <c r="B1193" s="19" t="s">
        <v>2822</v>
      </c>
      <c r="C1193" s="19" t="s">
        <v>2823</v>
      </c>
      <c r="D1193" s="19" t="s">
        <v>53</v>
      </c>
      <c r="E1193" s="21">
        <v>45196</v>
      </c>
      <c r="F1193" s="21">
        <v>45198</v>
      </c>
      <c r="G1193" s="21">
        <v>45198</v>
      </c>
      <c r="H1193" s="21">
        <v>45211</v>
      </c>
      <c r="I1193" s="21">
        <v>45290</v>
      </c>
      <c r="J1193" s="21">
        <v>45290</v>
      </c>
      <c r="K1193" s="119" t="s">
        <v>4599</v>
      </c>
      <c r="L1193" s="49">
        <v>2023124588</v>
      </c>
      <c r="M1193" s="21">
        <v>45289</v>
      </c>
      <c r="N1193" s="21">
        <v>45302</v>
      </c>
      <c r="O1193" s="19" t="s">
        <v>54</v>
      </c>
      <c r="P1193" s="19" t="s">
        <v>54</v>
      </c>
      <c r="Q1193" s="49" t="s">
        <v>55</v>
      </c>
      <c r="R1193" s="49">
        <v>2341</v>
      </c>
      <c r="S1193" s="25" t="s">
        <v>4632</v>
      </c>
      <c r="T1193" s="25" t="s">
        <v>4632</v>
      </c>
      <c r="U1193" s="19" t="e">
        <v>#NAME?</v>
      </c>
      <c r="V1193" s="22"/>
      <c r="W1193" s="22" t="s">
        <v>4513</v>
      </c>
      <c r="X1193" s="23">
        <v>45196</v>
      </c>
      <c r="Y1193" s="23">
        <v>45203</v>
      </c>
      <c r="Z1193" s="23">
        <v>45196</v>
      </c>
      <c r="AA1193" s="23">
        <v>45196</v>
      </c>
      <c r="AB1193" s="22">
        <v>0</v>
      </c>
      <c r="AC1193" s="22">
        <v>0</v>
      </c>
      <c r="AD1193" s="50">
        <v>0</v>
      </c>
      <c r="AE1193" s="22">
        <v>0</v>
      </c>
      <c r="AF1193" s="19" t="s">
        <v>58</v>
      </c>
      <c r="AG1193" s="19" t="s">
        <v>58</v>
      </c>
      <c r="AH1193" s="50">
        <v>0</v>
      </c>
      <c r="AI1193" s="37">
        <v>94</v>
      </c>
      <c r="AJ1193" s="37">
        <v>13</v>
      </c>
      <c r="AK1193" s="37">
        <v>79</v>
      </c>
      <c r="AL1193" s="19" t="s">
        <v>15</v>
      </c>
      <c r="AM1193" s="19" t="s">
        <v>4601</v>
      </c>
      <c r="AN1193" s="37">
        <v>30</v>
      </c>
      <c r="AO1193" s="22"/>
      <c r="AP1193" s="19" t="s">
        <v>82</v>
      </c>
      <c r="AQ1193" s="19" t="s">
        <v>82</v>
      </c>
      <c r="AR1193" s="19" t="s">
        <v>60</v>
      </c>
      <c r="AS1193" s="19" t="s">
        <v>55</v>
      </c>
      <c r="AT1193" s="19" t="s">
        <v>61</v>
      </c>
      <c r="AU1193" s="19" t="s">
        <v>62</v>
      </c>
      <c r="AV1193" s="19" t="s">
        <v>651</v>
      </c>
      <c r="AW1193" s="19" t="s">
        <v>652</v>
      </c>
      <c r="AX1193" s="19" t="s">
        <v>653</v>
      </c>
      <c r="AY1193" s="19" t="s">
        <v>55</v>
      </c>
      <c r="AZ1193" s="19" t="s">
        <v>3822</v>
      </c>
      <c r="BA1193" s="23">
        <v>45302</v>
      </c>
      <c r="BB1193" s="37">
        <v>1</v>
      </c>
      <c r="BC1193" s="37">
        <v>2024</v>
      </c>
      <c r="BD1193" s="19" t="s">
        <v>653</v>
      </c>
      <c r="BE1193" s="19" t="s">
        <v>679</v>
      </c>
      <c r="BF1193" s="19" t="s">
        <v>680</v>
      </c>
      <c r="BG1193" s="19" t="s">
        <v>55</v>
      </c>
      <c r="BH1193" s="19" t="s">
        <v>4513</v>
      </c>
      <c r="BI1193" s="60" t="s">
        <v>4513</v>
      </c>
      <c r="BJ1193" s="37" t="e">
        <v>#VALUE!</v>
      </c>
      <c r="BK1193" s="56" t="e">
        <v>#VALUE!</v>
      </c>
      <c r="BL1193" s="37" t="s">
        <v>4513</v>
      </c>
      <c r="BM1193" s="32" t="s">
        <v>4513</v>
      </c>
      <c r="BN1193" s="57" t="s">
        <v>4513</v>
      </c>
      <c r="BO1193" s="19" t="s">
        <v>3906</v>
      </c>
      <c r="BP1193" s="22"/>
      <c r="BQ1193" s="19" t="s">
        <v>64</v>
      </c>
      <c r="BR1193" s="22"/>
      <c r="BS1193" s="19" t="e">
        <v>#N/A</v>
      </c>
      <c r="BT1193" s="37">
        <v>94</v>
      </c>
      <c r="BU1193" s="22">
        <v>126</v>
      </c>
      <c r="BV1193" s="19"/>
      <c r="BW1193" s="19" t="s">
        <v>3823</v>
      </c>
      <c r="BX1193" s="37">
        <v>2023</v>
      </c>
      <c r="BY1193" s="95" t="str">
        <f>IFERROR(
IF(OR(AZ1193="anulado",AZ1193="stand by"),CONCATENATE(AZ1193,": ",AT1193),
IF(OR(YEAR(BA1193)=2022,YEAR(BA1193)=2023),CONCATENATE("Se activó en ",YEAR(BA1193)),
IF(AND(OR(AZ1193="En proceso",AZ1193="facturando"),AND(AV1193="-",BA1193="")),"Por revisar",
IF(BA1193="",IF(AV1193="NUEVAS",CONCATENATE("Estado: ",AZ1193,", ",AV1193),
IF(AX1193=Meses!$A$3,"Por revisar",
IF(AT1193="","Sin registro","En programación Frcst."))),"En programación")))),
"Error")</f>
        <v>En programación</v>
      </c>
      <c r="BZ1193" s="14" t="str">
        <f t="shared" si="54"/>
        <v/>
      </c>
      <c r="CA1193" s="95">
        <f>IF(BY1193="En programación Frcst.",VLOOKUP(AX1193,Meses!$A$1:$H$14,3+HLOOKUP(Cronograma!AV1193,Meses!$D$1:$G$2,2,FALSE),FALSE),
IF(BY1193="En programación",BA1193,""))</f>
        <v>45302</v>
      </c>
      <c r="CB1193" s="95" t="str">
        <f t="shared" si="55"/>
        <v>2024/1</v>
      </c>
      <c r="CC1193" s="91">
        <f>IFERROR(
(VLOOKUP(MONTH(CA1193),Meses!$B$3:$C$14,2,FALSE)-DAY(CA1193))/VLOOKUP(MONTH(CA1193),Meses!$B$3:$C$14,2,FALSE)*CD1193,
"")</f>
        <v>1510.3225806451612</v>
      </c>
      <c r="CD1193" s="92">
        <f t="shared" si="56"/>
        <v>2341</v>
      </c>
    </row>
    <row r="1194" spans="1:82" ht="109.8" thickBot="1" x14ac:dyDescent="0.6">
      <c r="A1194" s="25" t="s">
        <v>2824</v>
      </c>
      <c r="B1194" s="25" t="s">
        <v>2825</v>
      </c>
      <c r="C1194" s="25" t="s">
        <v>2826</v>
      </c>
      <c r="D1194" s="29" t="s">
        <v>144</v>
      </c>
      <c r="E1194" s="26">
        <v>45197</v>
      </c>
      <c r="F1194" s="26">
        <v>45197.691817129627</v>
      </c>
      <c r="G1194" s="26">
        <v>45212</v>
      </c>
      <c r="H1194" s="26">
        <v>45218</v>
      </c>
      <c r="I1194" s="22"/>
      <c r="J1194" s="22"/>
      <c r="K1194" s="22">
        <v>0</v>
      </c>
      <c r="L1194" s="50"/>
      <c r="M1194" s="22"/>
      <c r="N1194" s="22"/>
      <c r="O1194" s="61" t="s">
        <v>1384</v>
      </c>
      <c r="P1194" s="41" t="s">
        <v>54</v>
      </c>
      <c r="Q1194" s="49" t="s">
        <v>55</v>
      </c>
      <c r="R1194" s="61">
        <v>7398</v>
      </c>
      <c r="S1194" s="25" t="s">
        <v>145</v>
      </c>
      <c r="T1194" s="25" t="s">
        <v>145</v>
      </c>
      <c r="U1194" s="19" t="e">
        <v>#NAME?</v>
      </c>
      <c r="V1194" s="22"/>
      <c r="W1194" s="22" t="s">
        <v>4513</v>
      </c>
      <c r="X1194" s="23">
        <v>45197</v>
      </c>
      <c r="Y1194" s="23">
        <v>45204</v>
      </c>
      <c r="Z1194" s="23">
        <v>45197</v>
      </c>
      <c r="AA1194" s="23">
        <v>45197</v>
      </c>
      <c r="AB1194" s="22">
        <v>0</v>
      </c>
      <c r="AC1194" s="22">
        <v>0</v>
      </c>
      <c r="AD1194" s="50">
        <v>0</v>
      </c>
      <c r="AE1194" s="22">
        <v>0</v>
      </c>
      <c r="AF1194" s="19" t="s">
        <v>58</v>
      </c>
      <c r="AG1194" s="19" t="s">
        <v>58</v>
      </c>
      <c r="AH1194" s="50">
        <v>0</v>
      </c>
      <c r="AI1194" s="37">
        <v>-45197</v>
      </c>
      <c r="AJ1194" s="37">
        <v>6</v>
      </c>
      <c r="AK1194" s="37">
        <v>-45218</v>
      </c>
      <c r="AL1194" s="19" t="s">
        <v>15</v>
      </c>
      <c r="AM1194" s="22">
        <v>0</v>
      </c>
      <c r="AN1194" s="22" t="s">
        <v>4513</v>
      </c>
      <c r="AO1194" s="22"/>
      <c r="AP1194" s="19" t="s">
        <v>82</v>
      </c>
      <c r="AQ1194" s="19" t="s">
        <v>82</v>
      </c>
      <c r="AR1194" s="19" t="s">
        <v>60</v>
      </c>
      <c r="AS1194" s="19" t="s">
        <v>55</v>
      </c>
      <c r="AT1194" s="19" t="s">
        <v>146</v>
      </c>
      <c r="AU1194" s="19" t="s">
        <v>179</v>
      </c>
      <c r="AV1194" s="19" t="s">
        <v>63</v>
      </c>
      <c r="AW1194" s="19" t="s">
        <v>63</v>
      </c>
      <c r="AX1194" s="19" t="s">
        <v>63</v>
      </c>
      <c r="AY1194" s="19" t="s">
        <v>64</v>
      </c>
      <c r="AZ1194" s="19" t="s">
        <v>3825</v>
      </c>
      <c r="BA1194" s="22">
        <v>0</v>
      </c>
      <c r="BB1194" s="22"/>
      <c r="BC1194" s="22"/>
      <c r="BD1194" s="19" t="s">
        <v>653</v>
      </c>
      <c r="BE1194" s="19" t="s">
        <v>651</v>
      </c>
      <c r="BF1194" s="19" t="s">
        <v>680</v>
      </c>
      <c r="BG1194" s="19" t="s">
        <v>55</v>
      </c>
      <c r="BH1194" s="19" t="s">
        <v>4513</v>
      </c>
      <c r="BI1194" s="22" t="s">
        <v>4513</v>
      </c>
      <c r="BJ1194" s="22"/>
      <c r="BK1194" s="22"/>
      <c r="BL1194" s="37" t="s">
        <v>4513</v>
      </c>
      <c r="BM1194" s="32" t="s">
        <v>4513</v>
      </c>
      <c r="BN1194" s="22"/>
      <c r="BO1194" s="24" t="s">
        <v>3920</v>
      </c>
      <c r="BP1194" s="22"/>
      <c r="BQ1194" s="19" t="s">
        <v>64</v>
      </c>
      <c r="BR1194" s="22"/>
      <c r="BS1194" s="22"/>
      <c r="BT1194" s="22"/>
      <c r="BU1194" s="37">
        <v>125</v>
      </c>
      <c r="BV1194" s="19" t="s">
        <v>4699</v>
      </c>
      <c r="BW1194" s="19" t="s">
        <v>3839</v>
      </c>
      <c r="BX1194" s="22"/>
      <c r="BY1194" s="95" t="str">
        <f>IFERROR(
IF(OR(AZ1194="anulado",AZ1194="stand by"),CONCATENATE(AZ1194,": ",AT1194),
IF(OR(YEAR(BA1194)=2022,YEAR(BA1194)=2023),CONCATENATE("Se activó en ",YEAR(BA1194)),
IF(AND(OR(AZ1194="En proceso",AZ1194="facturando"),AND(AV1194="-",BA1194="")),"Por revisar",
IF(BA1194="",IF(AV1194="NUEVAS",CONCATENATE("Estado: ",AZ1194,", ",AV1194),
IF(AX1194=Meses!$A$3,"Por revisar",
IF(AT1194="","Sin registro","En programación Frcst."))),"En programación")))),
"Error")</f>
        <v>stand by: Devolver Sales</v>
      </c>
      <c r="BZ1194" s="14" t="str">
        <f t="shared" si="54"/>
        <v/>
      </c>
      <c r="CA1194" s="95" t="str">
        <f>IF(BY1194="En programación Frcst.",VLOOKUP(AX1194,Meses!$A$1:$H$14,3+HLOOKUP(Cronograma!AV1194,Meses!$D$1:$G$2,2,FALSE),FALSE),
IF(BY1194="En programación",BA1194,""))</f>
        <v/>
      </c>
      <c r="CB1194" s="95" t="str">
        <f t="shared" si="55"/>
        <v/>
      </c>
      <c r="CC1194" s="91" t="str">
        <f>IFERROR(
(VLOOKUP(MONTH(CA1194),Meses!$B$3:$C$14,2,FALSE)-DAY(CA1194))/VLOOKUP(MONTH(CA1194),Meses!$B$3:$C$14,2,FALSE)*CD1194,
"")</f>
        <v/>
      </c>
      <c r="CD1194" s="92">
        <f t="shared" si="56"/>
        <v>7398</v>
      </c>
    </row>
    <row r="1195" spans="1:82" ht="63" thickBot="1" x14ac:dyDescent="0.6">
      <c r="A1195" s="19" t="s">
        <v>2824</v>
      </c>
      <c r="B1195" s="19" t="s">
        <v>2827</v>
      </c>
      <c r="C1195" s="19" t="s">
        <v>2828</v>
      </c>
      <c r="D1195" s="41" t="s">
        <v>345</v>
      </c>
      <c r="E1195" s="21">
        <v>45197</v>
      </c>
      <c r="F1195" s="21">
        <v>45197.691817129627</v>
      </c>
      <c r="G1195" s="21">
        <v>45212</v>
      </c>
      <c r="H1195" s="21">
        <v>45218</v>
      </c>
      <c r="I1195" s="22"/>
      <c r="J1195" s="22"/>
      <c r="K1195" s="22">
        <v>0</v>
      </c>
      <c r="L1195" s="50"/>
      <c r="M1195" s="22"/>
      <c r="N1195" s="22"/>
      <c r="O1195" s="61" t="s">
        <v>1384</v>
      </c>
      <c r="P1195" s="41" t="s">
        <v>72</v>
      </c>
      <c r="Q1195" s="49" t="s">
        <v>55</v>
      </c>
      <c r="R1195" s="61">
        <v>2006</v>
      </c>
      <c r="S1195" s="25" t="s">
        <v>145</v>
      </c>
      <c r="T1195" s="25" t="s">
        <v>145</v>
      </c>
      <c r="U1195" s="19" t="e">
        <v>#NAME?</v>
      </c>
      <c r="V1195" s="22"/>
      <c r="W1195" s="22" t="s">
        <v>4513</v>
      </c>
      <c r="X1195" s="23">
        <v>45197</v>
      </c>
      <c r="Y1195" s="23">
        <v>45204</v>
      </c>
      <c r="Z1195" s="23">
        <v>45197</v>
      </c>
      <c r="AA1195" s="23">
        <v>45197</v>
      </c>
      <c r="AB1195" s="22">
        <v>0</v>
      </c>
      <c r="AC1195" s="22">
        <v>0</v>
      </c>
      <c r="AD1195" s="50">
        <v>0</v>
      </c>
      <c r="AE1195" s="22">
        <v>0</v>
      </c>
      <c r="AF1195" s="19" t="s">
        <v>58</v>
      </c>
      <c r="AG1195" s="19" t="s">
        <v>58</v>
      </c>
      <c r="AH1195" s="50">
        <v>0</v>
      </c>
      <c r="AI1195" s="37">
        <v>-45197</v>
      </c>
      <c r="AJ1195" s="37">
        <v>6</v>
      </c>
      <c r="AK1195" s="37">
        <v>-45218</v>
      </c>
      <c r="AL1195" s="19" t="s">
        <v>15</v>
      </c>
      <c r="AM1195" s="22">
        <v>0</v>
      </c>
      <c r="AN1195" s="22" t="s">
        <v>4513</v>
      </c>
      <c r="AO1195" s="22"/>
      <c r="AP1195" s="19" t="s">
        <v>76</v>
      </c>
      <c r="AQ1195" s="19" t="s">
        <v>76</v>
      </c>
      <c r="AR1195" s="19" t="s">
        <v>60</v>
      </c>
      <c r="AS1195" s="19" t="s">
        <v>55</v>
      </c>
      <c r="AT1195" s="19" t="s">
        <v>347</v>
      </c>
      <c r="AU1195" s="19" t="s">
        <v>179</v>
      </c>
      <c r="AV1195" s="19" t="s">
        <v>63</v>
      </c>
      <c r="AW1195" s="19" t="s">
        <v>63</v>
      </c>
      <c r="AX1195" s="19" t="s">
        <v>63</v>
      </c>
      <c r="AY1195" s="19" t="s">
        <v>64</v>
      </c>
      <c r="AZ1195" s="19" t="s">
        <v>3827</v>
      </c>
      <c r="BA1195" s="22">
        <v>0</v>
      </c>
      <c r="BB1195" s="22"/>
      <c r="BC1195" s="22"/>
      <c r="BD1195" s="19" t="s">
        <v>63</v>
      </c>
      <c r="BE1195" s="19" t="s">
        <v>63</v>
      </c>
      <c r="BF1195" s="19" t="s">
        <v>63</v>
      </c>
      <c r="BG1195" s="19" t="s">
        <v>64</v>
      </c>
      <c r="BH1195" s="19" t="s">
        <v>4513</v>
      </c>
      <c r="BI1195" s="22" t="s">
        <v>4513</v>
      </c>
      <c r="BJ1195" s="22"/>
      <c r="BK1195" s="22"/>
      <c r="BL1195" s="37" t="s">
        <v>4513</v>
      </c>
      <c r="BM1195" s="32" t="s">
        <v>4513</v>
      </c>
      <c r="BN1195" s="22" t="s">
        <v>4513</v>
      </c>
      <c r="BO1195" s="19" t="s">
        <v>3921</v>
      </c>
      <c r="BP1195" s="22"/>
      <c r="BQ1195" s="19" t="s">
        <v>64</v>
      </c>
      <c r="BR1195" s="22"/>
      <c r="BS1195" s="22"/>
      <c r="BT1195" s="22"/>
      <c r="BU1195" s="22"/>
      <c r="BV1195" s="19" t="s">
        <v>4699</v>
      </c>
      <c r="BW1195" s="19" t="s">
        <v>3839</v>
      </c>
      <c r="BX1195" s="22"/>
      <c r="BY1195" s="95" t="str">
        <f>IFERROR(
IF(OR(AZ1195="anulado",AZ1195="stand by"),CONCATENATE(AZ1195,": ",AT1195),
IF(OR(YEAR(BA1195)=2022,YEAR(BA1195)=2023),CONCATENATE("Se activó en ",YEAR(BA1195)),
IF(AND(OR(AZ1195="En proceso",AZ1195="facturando"),AND(AV1195="-",BA1195="")),"Por revisar",
IF(BA1195="",IF(AV1195="NUEVAS",CONCATENATE("Estado: ",AZ1195,", ",AV1195),
IF(AX1195=Meses!$A$3,"Por revisar",
IF(AT1195="","Sin registro","En programación Frcst."))),"En programación")))),
"Error")</f>
        <v>anulado: Desistido</v>
      </c>
      <c r="BZ1195" s="14" t="str">
        <f t="shared" si="54"/>
        <v/>
      </c>
      <c r="CA1195" s="95" t="str">
        <f>IF(BY1195="En programación Frcst.",VLOOKUP(AX1195,Meses!$A$1:$H$14,3+HLOOKUP(Cronograma!AV1195,Meses!$D$1:$G$2,2,FALSE),FALSE),
IF(BY1195="En programación",BA1195,""))</f>
        <v/>
      </c>
      <c r="CB1195" s="95" t="str">
        <f t="shared" si="55"/>
        <v/>
      </c>
      <c r="CC1195" s="91" t="str">
        <f>IFERROR(
(VLOOKUP(MONTH(CA1195),Meses!$B$3:$C$14,2,FALSE)-DAY(CA1195))/VLOOKUP(MONTH(CA1195),Meses!$B$3:$C$14,2,FALSE)*CD1195,
"")</f>
        <v/>
      </c>
      <c r="CD1195" s="92">
        <f t="shared" si="56"/>
        <v>2006</v>
      </c>
    </row>
    <row r="1196" spans="1:82" ht="63" thickBot="1" x14ac:dyDescent="0.6">
      <c r="A1196" s="25" t="s">
        <v>2824</v>
      </c>
      <c r="B1196" s="25" t="s">
        <v>2829</v>
      </c>
      <c r="C1196" s="25" t="s">
        <v>2830</v>
      </c>
      <c r="D1196" s="45" t="s">
        <v>345</v>
      </c>
      <c r="E1196" s="26">
        <v>45197</v>
      </c>
      <c r="F1196" s="26">
        <v>45197.691817129627</v>
      </c>
      <c r="G1196" s="26">
        <v>45212</v>
      </c>
      <c r="H1196" s="26">
        <v>45218</v>
      </c>
      <c r="I1196" s="22"/>
      <c r="J1196" s="22"/>
      <c r="K1196" s="22">
        <v>0</v>
      </c>
      <c r="L1196" s="50"/>
      <c r="M1196" s="22"/>
      <c r="N1196" s="22"/>
      <c r="O1196" s="61" t="s">
        <v>1384</v>
      </c>
      <c r="P1196" s="41" t="s">
        <v>72</v>
      </c>
      <c r="Q1196" s="49" t="s">
        <v>55</v>
      </c>
      <c r="R1196" s="61">
        <v>9151</v>
      </c>
      <c r="S1196" s="25" t="s">
        <v>145</v>
      </c>
      <c r="T1196" s="25" t="s">
        <v>145</v>
      </c>
      <c r="U1196" s="19" t="e">
        <v>#NAME?</v>
      </c>
      <c r="V1196" s="22"/>
      <c r="W1196" s="22" t="s">
        <v>4513</v>
      </c>
      <c r="X1196" s="23">
        <v>45197</v>
      </c>
      <c r="Y1196" s="23">
        <v>45204</v>
      </c>
      <c r="Z1196" s="23">
        <v>45197</v>
      </c>
      <c r="AA1196" s="23">
        <v>45197</v>
      </c>
      <c r="AB1196" s="22">
        <v>0</v>
      </c>
      <c r="AC1196" s="22">
        <v>0</v>
      </c>
      <c r="AD1196" s="50">
        <v>0</v>
      </c>
      <c r="AE1196" s="22">
        <v>0</v>
      </c>
      <c r="AF1196" s="19" t="s">
        <v>58</v>
      </c>
      <c r="AG1196" s="19" t="s">
        <v>58</v>
      </c>
      <c r="AH1196" s="50">
        <v>0</v>
      </c>
      <c r="AI1196" s="37">
        <v>-45197</v>
      </c>
      <c r="AJ1196" s="37">
        <v>6</v>
      </c>
      <c r="AK1196" s="37">
        <v>-45218</v>
      </c>
      <c r="AL1196" s="19" t="s">
        <v>15</v>
      </c>
      <c r="AM1196" s="22">
        <v>0</v>
      </c>
      <c r="AN1196" s="22" t="s">
        <v>4513</v>
      </c>
      <c r="AO1196" s="22"/>
      <c r="AP1196" s="19" t="s">
        <v>76</v>
      </c>
      <c r="AQ1196" s="19" t="s">
        <v>76</v>
      </c>
      <c r="AR1196" s="19" t="s">
        <v>94</v>
      </c>
      <c r="AS1196" s="19" t="s">
        <v>55</v>
      </c>
      <c r="AT1196" s="19" t="s">
        <v>347</v>
      </c>
      <c r="AU1196" s="19" t="s">
        <v>179</v>
      </c>
      <c r="AV1196" s="19" t="s">
        <v>63</v>
      </c>
      <c r="AW1196" s="19" t="s">
        <v>63</v>
      </c>
      <c r="AX1196" s="19" t="s">
        <v>63</v>
      </c>
      <c r="AY1196" s="19" t="s">
        <v>64</v>
      </c>
      <c r="AZ1196" s="19" t="s">
        <v>3827</v>
      </c>
      <c r="BA1196" s="22">
        <v>0</v>
      </c>
      <c r="BB1196" s="22"/>
      <c r="BC1196" s="22"/>
      <c r="BD1196" s="19" t="s">
        <v>63</v>
      </c>
      <c r="BE1196" s="19" t="s">
        <v>63</v>
      </c>
      <c r="BF1196" s="19" t="s">
        <v>63</v>
      </c>
      <c r="BG1196" s="19" t="s">
        <v>64</v>
      </c>
      <c r="BH1196" s="19" t="s">
        <v>4513</v>
      </c>
      <c r="BI1196" s="22" t="s">
        <v>4513</v>
      </c>
      <c r="BJ1196" s="22"/>
      <c r="BK1196" s="22"/>
      <c r="BL1196" s="37" t="s">
        <v>4513</v>
      </c>
      <c r="BM1196" s="32" t="s">
        <v>4513</v>
      </c>
      <c r="BN1196" s="22" t="s">
        <v>4513</v>
      </c>
      <c r="BO1196" s="19" t="s">
        <v>3921</v>
      </c>
      <c r="BP1196" s="22"/>
      <c r="BQ1196" s="19" t="s">
        <v>64</v>
      </c>
      <c r="BR1196" s="22"/>
      <c r="BS1196" s="22"/>
      <c r="BT1196" s="22"/>
      <c r="BU1196" s="22"/>
      <c r="BV1196" s="19" t="s">
        <v>4699</v>
      </c>
      <c r="BW1196" s="19" t="s">
        <v>3839</v>
      </c>
      <c r="BX1196" s="22"/>
      <c r="BY1196" s="95" t="str">
        <f>IFERROR(
IF(OR(AZ1196="anulado",AZ1196="stand by"),CONCATENATE(AZ1196,": ",AT1196),
IF(OR(YEAR(BA1196)=2022,YEAR(BA1196)=2023),CONCATENATE("Se activó en ",YEAR(BA1196)),
IF(AND(OR(AZ1196="En proceso",AZ1196="facturando"),AND(AV1196="-",BA1196="")),"Por revisar",
IF(BA1196="",IF(AV1196="NUEVAS",CONCATENATE("Estado: ",AZ1196,", ",AV1196),
IF(AX1196=Meses!$A$3,"Por revisar",
IF(AT1196="","Sin registro","En programación Frcst."))),"En programación")))),
"Error")</f>
        <v>anulado: Desistido</v>
      </c>
      <c r="BZ1196" s="14" t="str">
        <f t="shared" si="54"/>
        <v/>
      </c>
      <c r="CA1196" s="95" t="str">
        <f>IF(BY1196="En programación Frcst.",VLOOKUP(AX1196,Meses!$A$1:$H$14,3+HLOOKUP(Cronograma!AV1196,Meses!$D$1:$G$2,2,FALSE),FALSE),
IF(BY1196="En programación",BA1196,""))</f>
        <v/>
      </c>
      <c r="CB1196" s="95" t="str">
        <f t="shared" si="55"/>
        <v/>
      </c>
      <c r="CC1196" s="91" t="str">
        <f>IFERROR(
(VLOOKUP(MONTH(CA1196),Meses!$B$3:$C$14,2,FALSE)-DAY(CA1196))/VLOOKUP(MONTH(CA1196),Meses!$B$3:$C$14,2,FALSE)*CD1196,
"")</f>
        <v/>
      </c>
      <c r="CD1196" s="92">
        <f t="shared" si="56"/>
        <v>9151</v>
      </c>
    </row>
    <row r="1197" spans="1:82" ht="109.8" thickBot="1" x14ac:dyDescent="0.6">
      <c r="A1197" s="19" t="s">
        <v>2824</v>
      </c>
      <c r="B1197" s="19" t="s">
        <v>2831</v>
      </c>
      <c r="C1197" s="19" t="s">
        <v>2832</v>
      </c>
      <c r="D1197" s="19" t="s">
        <v>650</v>
      </c>
      <c r="E1197" s="21">
        <v>45197</v>
      </c>
      <c r="F1197" s="21">
        <v>45197.691817129627</v>
      </c>
      <c r="G1197" s="21">
        <v>45223</v>
      </c>
      <c r="H1197" s="21">
        <v>45231</v>
      </c>
      <c r="I1197" s="22"/>
      <c r="J1197" s="22"/>
      <c r="K1197" s="22">
        <v>0</v>
      </c>
      <c r="L1197" s="49">
        <v>2024011378</v>
      </c>
      <c r="M1197" s="21">
        <v>45301</v>
      </c>
      <c r="N1197" s="21">
        <v>45316</v>
      </c>
      <c r="O1197" s="61" t="s">
        <v>673</v>
      </c>
      <c r="P1197" s="41" t="s">
        <v>673</v>
      </c>
      <c r="Q1197" s="49" t="s">
        <v>55</v>
      </c>
      <c r="R1197" s="61">
        <v>5261</v>
      </c>
      <c r="S1197" s="25" t="s">
        <v>145</v>
      </c>
      <c r="T1197" s="25" t="s">
        <v>145</v>
      </c>
      <c r="U1197" s="19" t="e">
        <v>#NAME?</v>
      </c>
      <c r="V1197" s="22"/>
      <c r="W1197" s="22" t="s">
        <v>4513</v>
      </c>
      <c r="X1197" s="23">
        <v>45197</v>
      </c>
      <c r="Y1197" s="23">
        <v>45204</v>
      </c>
      <c r="Z1197" s="23">
        <v>45197</v>
      </c>
      <c r="AA1197" s="23">
        <v>45197</v>
      </c>
      <c r="AB1197" s="22">
        <v>0</v>
      </c>
      <c r="AC1197" s="22">
        <v>0</v>
      </c>
      <c r="AD1197" s="50">
        <v>0</v>
      </c>
      <c r="AE1197" s="22">
        <v>0</v>
      </c>
      <c r="AF1197" s="19" t="s">
        <v>58</v>
      </c>
      <c r="AG1197" s="19" t="s">
        <v>58</v>
      </c>
      <c r="AH1197" s="50">
        <v>0</v>
      </c>
      <c r="AI1197" s="37">
        <v>-45197</v>
      </c>
      <c r="AJ1197" s="37">
        <v>8</v>
      </c>
      <c r="AK1197" s="37">
        <v>-45231</v>
      </c>
      <c r="AL1197" s="19" t="s">
        <v>15</v>
      </c>
      <c r="AM1197" s="22">
        <v>0</v>
      </c>
      <c r="AN1197" s="22" t="s">
        <v>4513</v>
      </c>
      <c r="AO1197" s="22"/>
      <c r="AP1197" s="19" t="s">
        <v>76</v>
      </c>
      <c r="AQ1197" s="19" t="s">
        <v>76</v>
      </c>
      <c r="AR1197" s="19" t="s">
        <v>60</v>
      </c>
      <c r="AS1197" s="19" t="s">
        <v>55</v>
      </c>
      <c r="AT1197" s="19" t="s">
        <v>4583</v>
      </c>
      <c r="AU1197" s="19" t="s">
        <v>62</v>
      </c>
      <c r="AV1197" s="19" t="s">
        <v>660</v>
      </c>
      <c r="AW1197" s="19" t="s">
        <v>661</v>
      </c>
      <c r="AX1197" s="19" t="s">
        <v>653</v>
      </c>
      <c r="AY1197" s="19" t="s">
        <v>55</v>
      </c>
      <c r="AZ1197" s="19" t="s">
        <v>3822</v>
      </c>
      <c r="BA1197" s="23">
        <v>45316</v>
      </c>
      <c r="BB1197" s="37">
        <v>1</v>
      </c>
      <c r="BC1197" s="37">
        <v>2024</v>
      </c>
      <c r="BD1197" s="19" t="s">
        <v>653</v>
      </c>
      <c r="BE1197" s="19" t="s">
        <v>354</v>
      </c>
      <c r="BF1197" s="19" t="s">
        <v>1165</v>
      </c>
      <c r="BG1197" s="19" t="s">
        <v>55</v>
      </c>
      <c r="BH1197" s="19" t="s">
        <v>4513</v>
      </c>
      <c r="BI1197" s="22" t="s">
        <v>4513</v>
      </c>
      <c r="BJ1197" s="22"/>
      <c r="BK1197" s="22"/>
      <c r="BL1197" s="37" t="s">
        <v>4513</v>
      </c>
      <c r="BM1197" s="32" t="s">
        <v>4513</v>
      </c>
      <c r="BN1197" s="22" t="s">
        <v>4513</v>
      </c>
      <c r="BO1197" s="19" t="s">
        <v>3826</v>
      </c>
      <c r="BP1197" s="22"/>
      <c r="BQ1197" s="19" t="s">
        <v>64</v>
      </c>
      <c r="BR1197" s="22"/>
      <c r="BS1197" s="22"/>
      <c r="BT1197" s="22"/>
      <c r="BU1197" s="37">
        <v>125</v>
      </c>
      <c r="BV1197" s="19" t="s">
        <v>4699</v>
      </c>
      <c r="BW1197" s="19" t="s">
        <v>3839</v>
      </c>
      <c r="BX1197" s="22"/>
      <c r="BY1197" s="95" t="str">
        <f>IFERROR(
IF(OR(AZ1197="anulado",AZ1197="stand by"),CONCATENATE(AZ1197,": ",AT1197),
IF(OR(YEAR(BA1197)=2022,YEAR(BA1197)=2023),CONCATENATE("Se activó en ",YEAR(BA1197)),
IF(AND(OR(AZ1197="En proceso",AZ1197="facturando"),AND(AV1197="-",BA1197="")),"Por revisar",
IF(BA1197="",IF(AV1197="NUEVAS",CONCATENATE("Estado: ",AZ1197,", ",AV1197),
IF(AX1197=Meses!$A$3,"Por revisar",
IF(AT1197="","Sin registro","En programación Frcst."))),"En programación")))),
"Error")</f>
        <v>En programación</v>
      </c>
      <c r="BZ1197" s="14" t="str">
        <f t="shared" si="54"/>
        <v/>
      </c>
      <c r="CA1197" s="95">
        <f>IF(BY1197="En programación Frcst.",VLOOKUP(AX1197,Meses!$A$1:$H$14,3+HLOOKUP(Cronograma!AV1197,Meses!$D$1:$G$2,2,FALSE),FALSE),
IF(BY1197="En programación",BA1197,""))</f>
        <v>45316</v>
      </c>
      <c r="CB1197" s="95" t="str">
        <f t="shared" si="55"/>
        <v>2024/1</v>
      </c>
      <c r="CC1197" s="91">
        <f>IFERROR(
(VLOOKUP(MONTH(CA1197),Meses!$B$3:$C$14,2,FALSE)-DAY(CA1197))/VLOOKUP(MONTH(CA1197),Meses!$B$3:$C$14,2,FALSE)*CD1197,
"")</f>
        <v>1018.258064516129</v>
      </c>
      <c r="CD1197" s="92">
        <f t="shared" si="56"/>
        <v>5261</v>
      </c>
    </row>
    <row r="1198" spans="1:82" ht="63" thickBot="1" x14ac:dyDescent="0.6">
      <c r="A1198" s="25" t="s">
        <v>2824</v>
      </c>
      <c r="B1198" s="25" t="s">
        <v>2833</v>
      </c>
      <c r="C1198" s="25" t="s">
        <v>2834</v>
      </c>
      <c r="D1198" s="45" t="s">
        <v>345</v>
      </c>
      <c r="E1198" s="26">
        <v>45197</v>
      </c>
      <c r="F1198" s="26">
        <v>45197.691817129627</v>
      </c>
      <c r="G1198" s="26">
        <v>45212</v>
      </c>
      <c r="H1198" s="26">
        <v>45218</v>
      </c>
      <c r="I1198" s="22"/>
      <c r="J1198" s="22"/>
      <c r="K1198" s="22">
        <v>0</v>
      </c>
      <c r="L1198" s="50"/>
      <c r="M1198" s="22"/>
      <c r="N1198" s="22"/>
      <c r="O1198" s="61" t="s">
        <v>1384</v>
      </c>
      <c r="P1198" s="41" t="s">
        <v>72</v>
      </c>
      <c r="Q1198" s="49" t="s">
        <v>55</v>
      </c>
      <c r="R1198" s="61">
        <v>3217</v>
      </c>
      <c r="S1198" s="25" t="s">
        <v>145</v>
      </c>
      <c r="T1198" s="25" t="s">
        <v>145</v>
      </c>
      <c r="U1198" s="19" t="e">
        <v>#NAME?</v>
      </c>
      <c r="V1198" s="22"/>
      <c r="W1198" s="22" t="s">
        <v>4513</v>
      </c>
      <c r="X1198" s="23">
        <v>45197</v>
      </c>
      <c r="Y1198" s="23">
        <v>45204</v>
      </c>
      <c r="Z1198" s="23">
        <v>45197</v>
      </c>
      <c r="AA1198" s="23">
        <v>45197</v>
      </c>
      <c r="AB1198" s="22">
        <v>0</v>
      </c>
      <c r="AC1198" s="22">
        <v>0</v>
      </c>
      <c r="AD1198" s="50">
        <v>0</v>
      </c>
      <c r="AE1198" s="22">
        <v>0</v>
      </c>
      <c r="AF1198" s="19" t="s">
        <v>58</v>
      </c>
      <c r="AG1198" s="19" t="s">
        <v>58</v>
      </c>
      <c r="AH1198" s="50">
        <v>0</v>
      </c>
      <c r="AI1198" s="37">
        <v>-45197</v>
      </c>
      <c r="AJ1198" s="37">
        <v>6</v>
      </c>
      <c r="AK1198" s="37">
        <v>-45218</v>
      </c>
      <c r="AL1198" s="19" t="s">
        <v>15</v>
      </c>
      <c r="AM1198" s="22">
        <v>0</v>
      </c>
      <c r="AN1198" s="22" t="s">
        <v>4513</v>
      </c>
      <c r="AO1198" s="22"/>
      <c r="AP1198" s="19" t="s">
        <v>76</v>
      </c>
      <c r="AQ1198" s="19" t="s">
        <v>76</v>
      </c>
      <c r="AR1198" s="19" t="s">
        <v>60</v>
      </c>
      <c r="AS1198" s="19" t="s">
        <v>55</v>
      </c>
      <c r="AT1198" s="19" t="s">
        <v>347</v>
      </c>
      <c r="AU1198" s="19" t="s">
        <v>179</v>
      </c>
      <c r="AV1198" s="19" t="s">
        <v>63</v>
      </c>
      <c r="AW1198" s="19" t="s">
        <v>63</v>
      </c>
      <c r="AX1198" s="19" t="s">
        <v>63</v>
      </c>
      <c r="AY1198" s="19" t="s">
        <v>64</v>
      </c>
      <c r="AZ1198" s="19" t="s">
        <v>3827</v>
      </c>
      <c r="BA1198" s="22">
        <v>0</v>
      </c>
      <c r="BB1198" s="22"/>
      <c r="BC1198" s="22"/>
      <c r="BD1198" s="19" t="s">
        <v>63</v>
      </c>
      <c r="BE1198" s="19" t="s">
        <v>63</v>
      </c>
      <c r="BF1198" s="19" t="s">
        <v>63</v>
      </c>
      <c r="BG1198" s="19" t="s">
        <v>64</v>
      </c>
      <c r="BH1198" s="19" t="s">
        <v>4513</v>
      </c>
      <c r="BI1198" s="22" t="s">
        <v>4513</v>
      </c>
      <c r="BJ1198" s="22"/>
      <c r="BK1198" s="22"/>
      <c r="BL1198" s="37" t="s">
        <v>4513</v>
      </c>
      <c r="BM1198" s="32" t="s">
        <v>4513</v>
      </c>
      <c r="BN1198" s="22" t="s">
        <v>4513</v>
      </c>
      <c r="BO1198" s="19" t="s">
        <v>3921</v>
      </c>
      <c r="BP1198" s="22"/>
      <c r="BQ1198" s="19" t="s">
        <v>64</v>
      </c>
      <c r="BR1198" s="22"/>
      <c r="BS1198" s="22"/>
      <c r="BT1198" s="22"/>
      <c r="BU1198" s="22"/>
      <c r="BV1198" s="19" t="s">
        <v>4699</v>
      </c>
      <c r="BW1198" s="19" t="s">
        <v>3839</v>
      </c>
      <c r="BX1198" s="22"/>
      <c r="BY1198" s="95" t="str">
        <f>IFERROR(
IF(OR(AZ1198="anulado",AZ1198="stand by"),CONCATENATE(AZ1198,": ",AT1198),
IF(OR(YEAR(BA1198)=2022,YEAR(BA1198)=2023),CONCATENATE("Se activó en ",YEAR(BA1198)),
IF(AND(OR(AZ1198="En proceso",AZ1198="facturando"),AND(AV1198="-",BA1198="")),"Por revisar",
IF(BA1198="",IF(AV1198="NUEVAS",CONCATENATE("Estado: ",AZ1198,", ",AV1198),
IF(AX1198=Meses!$A$3,"Por revisar",
IF(AT1198="","Sin registro","En programación Frcst."))),"En programación")))),
"Error")</f>
        <v>anulado: Desistido</v>
      </c>
      <c r="BZ1198" s="14" t="str">
        <f t="shared" si="54"/>
        <v/>
      </c>
      <c r="CA1198" s="95" t="str">
        <f>IF(BY1198="En programación Frcst.",VLOOKUP(AX1198,Meses!$A$1:$H$14,3+HLOOKUP(Cronograma!AV1198,Meses!$D$1:$G$2,2,FALSE),FALSE),
IF(BY1198="En programación",BA1198,""))</f>
        <v/>
      </c>
      <c r="CB1198" s="95" t="str">
        <f t="shared" si="55"/>
        <v/>
      </c>
      <c r="CC1198" s="91" t="str">
        <f>IFERROR(
(VLOOKUP(MONTH(CA1198),Meses!$B$3:$C$14,2,FALSE)-DAY(CA1198))/VLOOKUP(MONTH(CA1198),Meses!$B$3:$C$14,2,FALSE)*CD1198,
"")</f>
        <v/>
      </c>
      <c r="CD1198" s="92">
        <f t="shared" si="56"/>
        <v>3217</v>
      </c>
    </row>
    <row r="1199" spans="1:82" ht="94.2" thickBot="1" x14ac:dyDescent="0.6">
      <c r="A1199" s="19" t="s">
        <v>2824</v>
      </c>
      <c r="B1199" s="19" t="s">
        <v>2835</v>
      </c>
      <c r="C1199" s="19" t="s">
        <v>2836</v>
      </c>
      <c r="D1199" s="19" t="s">
        <v>650</v>
      </c>
      <c r="E1199" s="21">
        <v>45197</v>
      </c>
      <c r="F1199" s="21">
        <v>45197.691817129627</v>
      </c>
      <c r="G1199" s="21">
        <v>45223</v>
      </c>
      <c r="H1199" s="22"/>
      <c r="I1199" s="22"/>
      <c r="J1199" s="22"/>
      <c r="K1199" s="22">
        <v>0</v>
      </c>
      <c r="L1199" s="49">
        <v>2024011380</v>
      </c>
      <c r="M1199" s="21">
        <v>45301</v>
      </c>
      <c r="N1199" s="21">
        <v>45316</v>
      </c>
      <c r="O1199" s="61" t="s">
        <v>1418</v>
      </c>
      <c r="P1199" s="41" t="s">
        <v>1418</v>
      </c>
      <c r="Q1199" s="49" t="s">
        <v>55</v>
      </c>
      <c r="R1199" s="61">
        <v>4050</v>
      </c>
      <c r="S1199" s="25" t="s">
        <v>145</v>
      </c>
      <c r="T1199" s="25" t="s">
        <v>145</v>
      </c>
      <c r="U1199" s="30" t="e">
        <v>#NAME?</v>
      </c>
      <c r="V1199" s="22"/>
      <c r="W1199" s="22" t="s">
        <v>4513</v>
      </c>
      <c r="X1199" s="23">
        <v>45197</v>
      </c>
      <c r="Y1199" s="23">
        <v>45204</v>
      </c>
      <c r="Z1199" s="23">
        <v>45197</v>
      </c>
      <c r="AA1199" s="23">
        <v>45197</v>
      </c>
      <c r="AB1199" s="22">
        <v>0</v>
      </c>
      <c r="AC1199" s="22">
        <v>0</v>
      </c>
      <c r="AD1199" s="50">
        <v>0</v>
      </c>
      <c r="AE1199" s="22">
        <v>0</v>
      </c>
      <c r="AF1199" s="19" t="s">
        <v>58</v>
      </c>
      <c r="AG1199" s="19" t="s">
        <v>58</v>
      </c>
      <c r="AH1199" s="50">
        <v>0</v>
      </c>
      <c r="AI1199" s="37">
        <v>-45197</v>
      </c>
      <c r="AJ1199" s="37">
        <v>-45223</v>
      </c>
      <c r="AK1199" s="37">
        <v>0</v>
      </c>
      <c r="AL1199" s="19" t="s">
        <v>15</v>
      </c>
      <c r="AM1199" s="22">
        <v>0</v>
      </c>
      <c r="AN1199" s="22" t="s">
        <v>4513</v>
      </c>
      <c r="AO1199" s="22"/>
      <c r="AP1199" s="19" t="s">
        <v>76</v>
      </c>
      <c r="AQ1199" s="19" t="s">
        <v>76</v>
      </c>
      <c r="AR1199" s="19" t="s">
        <v>60</v>
      </c>
      <c r="AS1199" s="19" t="s">
        <v>55</v>
      </c>
      <c r="AT1199" s="19" t="s">
        <v>4583</v>
      </c>
      <c r="AU1199" s="19" t="s">
        <v>62</v>
      </c>
      <c r="AV1199" s="19" t="s">
        <v>660</v>
      </c>
      <c r="AW1199" s="19" t="s">
        <v>661</v>
      </c>
      <c r="AX1199" s="19" t="s">
        <v>653</v>
      </c>
      <c r="AY1199" s="19" t="s">
        <v>55</v>
      </c>
      <c r="AZ1199" s="19" t="s">
        <v>3822</v>
      </c>
      <c r="BA1199" s="23">
        <v>45316</v>
      </c>
      <c r="BB1199" s="22">
        <v>1</v>
      </c>
      <c r="BC1199" s="22">
        <v>2024</v>
      </c>
      <c r="BD1199" s="19" t="s">
        <v>653</v>
      </c>
      <c r="BE1199" s="19" t="s">
        <v>354</v>
      </c>
      <c r="BF1199" s="19" t="s">
        <v>1165</v>
      </c>
      <c r="BG1199" s="19" t="s">
        <v>55</v>
      </c>
      <c r="BH1199" s="19" t="s">
        <v>4513</v>
      </c>
      <c r="BI1199" s="22" t="s">
        <v>4513</v>
      </c>
      <c r="BJ1199" s="22"/>
      <c r="BK1199" s="22"/>
      <c r="BL1199" s="37" t="s">
        <v>4513</v>
      </c>
      <c r="BM1199" s="32" t="s">
        <v>4513</v>
      </c>
      <c r="BN1199" s="22" t="s">
        <v>4513</v>
      </c>
      <c r="BO1199" s="19" t="s">
        <v>3826</v>
      </c>
      <c r="BP1199" s="22"/>
      <c r="BQ1199" s="19" t="s">
        <v>64</v>
      </c>
      <c r="BR1199" s="22"/>
      <c r="BS1199" s="22"/>
      <c r="BT1199" s="22"/>
      <c r="BU1199" s="37">
        <v>125</v>
      </c>
      <c r="BV1199" s="19" t="s">
        <v>4699</v>
      </c>
      <c r="BW1199" s="19" t="s">
        <v>3839</v>
      </c>
      <c r="BX1199" s="22"/>
      <c r="BY1199" s="95" t="str">
        <f>IFERROR(
IF(OR(AZ1199="anulado",AZ1199="stand by"),CONCATENATE(AZ1199,": ",AT1199),
IF(OR(YEAR(BA1199)=2022,YEAR(BA1199)=2023),CONCATENATE("Se activó en ",YEAR(BA1199)),
IF(AND(OR(AZ1199="En proceso",AZ1199="facturando"),AND(AV1199="-",BA1199="")),"Por revisar",
IF(BA1199="",IF(AV1199="NUEVAS",CONCATENATE("Estado: ",AZ1199,", ",AV1199),
IF(AX1199=Meses!$A$3,"Por revisar",
IF(AT1199="","Sin registro","En programación Frcst."))),"En programación")))),
"Error")</f>
        <v>En programación</v>
      </c>
      <c r="BZ1199" s="14" t="str">
        <f t="shared" si="54"/>
        <v/>
      </c>
      <c r="CA1199" s="95">
        <f>IF(BY1199="En programación Frcst.",VLOOKUP(AX1199,Meses!$A$1:$H$14,3+HLOOKUP(Cronograma!AV1199,Meses!$D$1:$G$2,2,FALSE),FALSE),
IF(BY1199="En programación",BA1199,""))</f>
        <v>45316</v>
      </c>
      <c r="CB1199" s="95" t="str">
        <f t="shared" si="55"/>
        <v>2024/1</v>
      </c>
      <c r="CC1199" s="91">
        <f>IFERROR(
(VLOOKUP(MONTH(CA1199),Meses!$B$3:$C$14,2,FALSE)-DAY(CA1199))/VLOOKUP(MONTH(CA1199),Meses!$B$3:$C$14,2,FALSE)*CD1199,
"")</f>
        <v>783.87096774193549</v>
      </c>
      <c r="CD1199" s="92">
        <f t="shared" si="56"/>
        <v>4050</v>
      </c>
    </row>
    <row r="1200" spans="1:82" ht="94.2" thickBot="1" x14ac:dyDescent="0.6">
      <c r="A1200" s="25" t="s">
        <v>2824</v>
      </c>
      <c r="B1200" s="25" t="s">
        <v>2837</v>
      </c>
      <c r="C1200" s="25" t="s">
        <v>2838</v>
      </c>
      <c r="D1200" s="25" t="s">
        <v>650</v>
      </c>
      <c r="E1200" s="26">
        <v>45197</v>
      </c>
      <c r="F1200" s="26">
        <v>45197.691817129627</v>
      </c>
      <c r="G1200" s="26">
        <v>45223</v>
      </c>
      <c r="H1200" s="26">
        <v>45231</v>
      </c>
      <c r="I1200" s="22"/>
      <c r="J1200" s="22"/>
      <c r="K1200" s="22">
        <v>0</v>
      </c>
      <c r="L1200" s="49">
        <v>2024011379</v>
      </c>
      <c r="M1200" s="21">
        <v>45301</v>
      </c>
      <c r="N1200" s="21">
        <v>45316</v>
      </c>
      <c r="O1200" s="61" t="s">
        <v>673</v>
      </c>
      <c r="P1200" s="41" t="s">
        <v>673</v>
      </c>
      <c r="Q1200" s="49" t="s">
        <v>55</v>
      </c>
      <c r="R1200" s="61">
        <v>5272</v>
      </c>
      <c r="S1200" s="25" t="s">
        <v>145</v>
      </c>
      <c r="T1200" s="25" t="s">
        <v>145</v>
      </c>
      <c r="U1200" s="19" t="e">
        <v>#NAME?</v>
      </c>
      <c r="V1200" s="22"/>
      <c r="W1200" s="22" t="s">
        <v>4513</v>
      </c>
      <c r="X1200" s="23">
        <v>45197</v>
      </c>
      <c r="Y1200" s="23">
        <v>45204</v>
      </c>
      <c r="Z1200" s="23">
        <v>45197</v>
      </c>
      <c r="AA1200" s="23">
        <v>45197</v>
      </c>
      <c r="AB1200" s="22">
        <v>0</v>
      </c>
      <c r="AC1200" s="22">
        <v>0</v>
      </c>
      <c r="AD1200" s="50">
        <v>0</v>
      </c>
      <c r="AE1200" s="22">
        <v>0</v>
      </c>
      <c r="AF1200" s="19" t="s">
        <v>58</v>
      </c>
      <c r="AG1200" s="19" t="s">
        <v>58</v>
      </c>
      <c r="AH1200" s="50">
        <v>0</v>
      </c>
      <c r="AI1200" s="37">
        <v>-45197</v>
      </c>
      <c r="AJ1200" s="37">
        <v>8</v>
      </c>
      <c r="AK1200" s="37">
        <v>-45231</v>
      </c>
      <c r="AL1200" s="19" t="s">
        <v>15</v>
      </c>
      <c r="AM1200" s="22">
        <v>0</v>
      </c>
      <c r="AN1200" s="22" t="s">
        <v>4513</v>
      </c>
      <c r="AO1200" s="22"/>
      <c r="AP1200" s="19" t="s">
        <v>76</v>
      </c>
      <c r="AQ1200" s="19" t="s">
        <v>76</v>
      </c>
      <c r="AR1200" s="19" t="s">
        <v>60</v>
      </c>
      <c r="AS1200" s="19" t="s">
        <v>55</v>
      </c>
      <c r="AT1200" s="19" t="s">
        <v>4583</v>
      </c>
      <c r="AU1200" s="19" t="s">
        <v>62</v>
      </c>
      <c r="AV1200" s="19" t="s">
        <v>660</v>
      </c>
      <c r="AW1200" s="19" t="s">
        <v>661</v>
      </c>
      <c r="AX1200" s="19" t="s">
        <v>653</v>
      </c>
      <c r="AY1200" s="19" t="s">
        <v>55</v>
      </c>
      <c r="AZ1200" s="19" t="s">
        <v>3822</v>
      </c>
      <c r="BA1200" s="23">
        <v>45316</v>
      </c>
      <c r="BB1200" s="37">
        <v>1</v>
      </c>
      <c r="BC1200" s="37">
        <v>2024</v>
      </c>
      <c r="BD1200" s="19" t="s">
        <v>653</v>
      </c>
      <c r="BE1200" s="19" t="s">
        <v>354</v>
      </c>
      <c r="BF1200" s="19" t="s">
        <v>1165</v>
      </c>
      <c r="BG1200" s="19" t="s">
        <v>55</v>
      </c>
      <c r="BH1200" s="19" t="s">
        <v>4513</v>
      </c>
      <c r="BI1200" s="22" t="s">
        <v>4513</v>
      </c>
      <c r="BJ1200" s="22"/>
      <c r="BK1200" s="22"/>
      <c r="BL1200" s="37" t="s">
        <v>4513</v>
      </c>
      <c r="BM1200" s="32" t="s">
        <v>4513</v>
      </c>
      <c r="BN1200" s="22" t="s">
        <v>4513</v>
      </c>
      <c r="BO1200" s="19" t="s">
        <v>3826</v>
      </c>
      <c r="BP1200" s="22"/>
      <c r="BQ1200" s="19" t="s">
        <v>64</v>
      </c>
      <c r="BR1200" s="22"/>
      <c r="BS1200" s="22"/>
      <c r="BT1200" s="22"/>
      <c r="BU1200" s="37">
        <v>125</v>
      </c>
      <c r="BV1200" s="19" t="s">
        <v>4699</v>
      </c>
      <c r="BW1200" s="19" t="s">
        <v>3839</v>
      </c>
      <c r="BX1200" s="22"/>
      <c r="BY1200" s="95" t="str">
        <f>IFERROR(
IF(OR(AZ1200="anulado",AZ1200="stand by"),CONCATENATE(AZ1200,": ",AT1200),
IF(OR(YEAR(BA1200)=2022,YEAR(BA1200)=2023),CONCATENATE("Se activó en ",YEAR(BA1200)),
IF(AND(OR(AZ1200="En proceso",AZ1200="facturando"),AND(AV1200="-",BA1200="")),"Por revisar",
IF(BA1200="",IF(AV1200="NUEVAS",CONCATENATE("Estado: ",AZ1200,", ",AV1200),
IF(AX1200=Meses!$A$3,"Por revisar",
IF(AT1200="","Sin registro","En programación Frcst."))),"En programación")))),
"Error")</f>
        <v>En programación</v>
      </c>
      <c r="BZ1200" s="14" t="str">
        <f t="shared" si="54"/>
        <v/>
      </c>
      <c r="CA1200" s="95">
        <f>IF(BY1200="En programación Frcst.",VLOOKUP(AX1200,Meses!$A$1:$H$14,3+HLOOKUP(Cronograma!AV1200,Meses!$D$1:$G$2,2,FALSE),FALSE),
IF(BY1200="En programación",BA1200,""))</f>
        <v>45316</v>
      </c>
      <c r="CB1200" s="95" t="str">
        <f t="shared" si="55"/>
        <v>2024/1</v>
      </c>
      <c r="CC1200" s="91">
        <f>IFERROR(
(VLOOKUP(MONTH(CA1200),Meses!$B$3:$C$14,2,FALSE)-DAY(CA1200))/VLOOKUP(MONTH(CA1200),Meses!$B$3:$C$14,2,FALSE)*CD1200,
"")</f>
        <v>1020.3870967741935</v>
      </c>
      <c r="CD1200" s="92">
        <f t="shared" si="56"/>
        <v>5272</v>
      </c>
    </row>
    <row r="1201" spans="1:82" ht="78.599999999999994" thickBot="1" x14ac:dyDescent="0.6">
      <c r="A1201" s="19" t="s">
        <v>2824</v>
      </c>
      <c r="B1201" s="19" t="s">
        <v>2839</v>
      </c>
      <c r="C1201" s="19" t="s">
        <v>2840</v>
      </c>
      <c r="D1201" s="70" t="s">
        <v>345</v>
      </c>
      <c r="E1201" s="21">
        <v>45197</v>
      </c>
      <c r="F1201" s="21">
        <v>45197.691817129627</v>
      </c>
      <c r="G1201" s="21">
        <v>45223</v>
      </c>
      <c r="H1201" s="21">
        <v>45231</v>
      </c>
      <c r="I1201" s="22"/>
      <c r="J1201" s="22"/>
      <c r="K1201" s="22">
        <v>0</v>
      </c>
      <c r="L1201" s="22"/>
      <c r="M1201" s="22"/>
      <c r="N1201" s="22"/>
      <c r="O1201" s="61" t="s">
        <v>673</v>
      </c>
      <c r="P1201" s="41" t="s">
        <v>72</v>
      </c>
      <c r="Q1201" s="49" t="s">
        <v>55</v>
      </c>
      <c r="R1201" s="61">
        <v>4777</v>
      </c>
      <c r="S1201" s="25" t="s">
        <v>145</v>
      </c>
      <c r="T1201" s="25" t="s">
        <v>145</v>
      </c>
      <c r="U1201" s="19" t="e">
        <v>#NAME?</v>
      </c>
      <c r="V1201" s="22"/>
      <c r="W1201" s="22" t="s">
        <v>4513</v>
      </c>
      <c r="X1201" s="23">
        <v>45197</v>
      </c>
      <c r="Y1201" s="23">
        <v>45204</v>
      </c>
      <c r="Z1201" s="23">
        <v>45197</v>
      </c>
      <c r="AA1201" s="23">
        <v>45197</v>
      </c>
      <c r="AB1201" s="22">
        <v>0</v>
      </c>
      <c r="AC1201" s="22">
        <v>0</v>
      </c>
      <c r="AD1201" s="50">
        <v>0</v>
      </c>
      <c r="AE1201" s="22">
        <v>0</v>
      </c>
      <c r="AF1201" s="19" t="s">
        <v>58</v>
      </c>
      <c r="AG1201" s="19" t="s">
        <v>58</v>
      </c>
      <c r="AH1201" s="50">
        <v>0</v>
      </c>
      <c r="AI1201" s="37">
        <v>-45197</v>
      </c>
      <c r="AJ1201" s="37">
        <v>8</v>
      </c>
      <c r="AK1201" s="37">
        <v>-45231</v>
      </c>
      <c r="AL1201" s="19" t="s">
        <v>15</v>
      </c>
      <c r="AM1201" s="22">
        <v>0</v>
      </c>
      <c r="AN1201" s="22" t="s">
        <v>4513</v>
      </c>
      <c r="AO1201" s="22"/>
      <c r="AP1201" s="19" t="s">
        <v>76</v>
      </c>
      <c r="AQ1201" s="19" t="s">
        <v>76</v>
      </c>
      <c r="AR1201" s="19" t="s">
        <v>60</v>
      </c>
      <c r="AS1201" s="19" t="s">
        <v>55</v>
      </c>
      <c r="AT1201" s="19" t="s">
        <v>347</v>
      </c>
      <c r="AU1201" s="42" t="s">
        <v>179</v>
      </c>
      <c r="AV1201" s="19" t="s">
        <v>63</v>
      </c>
      <c r="AW1201" s="19" t="s">
        <v>63</v>
      </c>
      <c r="AX1201" s="19" t="s">
        <v>63</v>
      </c>
      <c r="AY1201" s="19" t="s">
        <v>64</v>
      </c>
      <c r="AZ1201" s="19" t="s">
        <v>3827</v>
      </c>
      <c r="BA1201" s="22">
        <v>0</v>
      </c>
      <c r="BB1201" s="22"/>
      <c r="BC1201" s="22"/>
      <c r="BD1201" s="19" t="s">
        <v>63</v>
      </c>
      <c r="BE1201" s="19" t="s">
        <v>63</v>
      </c>
      <c r="BF1201" s="19" t="s">
        <v>63</v>
      </c>
      <c r="BG1201" s="19" t="s">
        <v>64</v>
      </c>
      <c r="BH1201" s="19" t="s">
        <v>4513</v>
      </c>
      <c r="BI1201" s="22" t="s">
        <v>4513</v>
      </c>
      <c r="BJ1201" s="22"/>
      <c r="BK1201" s="22"/>
      <c r="BL1201" s="37" t="s">
        <v>4513</v>
      </c>
      <c r="BM1201" s="32" t="s">
        <v>4513</v>
      </c>
      <c r="BN1201" s="22" t="s">
        <v>4513</v>
      </c>
      <c r="BO1201" s="19" t="s">
        <v>3921</v>
      </c>
      <c r="BP1201" s="22"/>
      <c r="BQ1201" s="19" t="s">
        <v>64</v>
      </c>
      <c r="BR1201" s="22"/>
      <c r="BS1201" s="22"/>
      <c r="BT1201" s="22"/>
      <c r="BU1201" s="22"/>
      <c r="BV1201" s="19" t="s">
        <v>4699</v>
      </c>
      <c r="BW1201" s="19" t="s">
        <v>3839</v>
      </c>
      <c r="BX1201" s="22"/>
      <c r="BY1201" s="95" t="str">
        <f>IFERROR(
IF(OR(AZ1201="anulado",AZ1201="stand by"),CONCATENATE(AZ1201,": ",AT1201),
IF(OR(YEAR(BA1201)=2022,YEAR(BA1201)=2023),CONCATENATE("Se activó en ",YEAR(BA1201)),
IF(AND(OR(AZ1201="En proceso",AZ1201="facturando"),AND(AV1201="-",BA1201="")),"Por revisar",
IF(BA1201="",IF(AV1201="NUEVAS",CONCATENATE("Estado: ",AZ1201,", ",AV1201),
IF(AX1201=Meses!$A$3,"Por revisar",
IF(AT1201="","Sin registro","En programación Frcst."))),"En programación")))),
"Error")</f>
        <v>anulado: Desistido</v>
      </c>
      <c r="BZ1201" s="14" t="str">
        <f t="shared" si="54"/>
        <v/>
      </c>
      <c r="CA1201" s="95" t="str">
        <f>IF(BY1201="En programación Frcst.",VLOOKUP(AX1201,Meses!$A$1:$H$14,3+HLOOKUP(Cronograma!AV1201,Meses!$D$1:$G$2,2,FALSE),FALSE),
IF(BY1201="En programación",BA1201,""))</f>
        <v/>
      </c>
      <c r="CB1201" s="95" t="str">
        <f t="shared" si="55"/>
        <v/>
      </c>
      <c r="CC1201" s="91" t="str">
        <f>IFERROR(
(VLOOKUP(MONTH(CA1201),Meses!$B$3:$C$14,2,FALSE)-DAY(CA1201))/VLOOKUP(MONTH(CA1201),Meses!$B$3:$C$14,2,FALSE)*CD1201,
"")</f>
        <v/>
      </c>
      <c r="CD1201" s="92">
        <f t="shared" si="56"/>
        <v>4777</v>
      </c>
    </row>
    <row r="1202" spans="1:82" ht="63" thickBot="1" x14ac:dyDescent="0.6">
      <c r="A1202" s="25" t="s">
        <v>2824</v>
      </c>
      <c r="B1202" s="25" t="s">
        <v>2841</v>
      </c>
      <c r="C1202" s="25" t="s">
        <v>2842</v>
      </c>
      <c r="D1202" s="70" t="s">
        <v>345</v>
      </c>
      <c r="E1202" s="26">
        <v>45197</v>
      </c>
      <c r="F1202" s="26">
        <v>45197.691817129627</v>
      </c>
      <c r="G1202" s="26">
        <v>45223</v>
      </c>
      <c r="H1202" s="26">
        <v>45231</v>
      </c>
      <c r="I1202" s="22"/>
      <c r="J1202" s="22"/>
      <c r="K1202" s="22">
        <v>0</v>
      </c>
      <c r="L1202" s="22"/>
      <c r="M1202" s="22"/>
      <c r="N1202" s="22"/>
      <c r="O1202" s="61" t="s">
        <v>673</v>
      </c>
      <c r="P1202" s="41" t="s">
        <v>72</v>
      </c>
      <c r="Q1202" s="49" t="s">
        <v>55</v>
      </c>
      <c r="R1202" s="61">
        <v>3249</v>
      </c>
      <c r="S1202" s="25" t="s">
        <v>145</v>
      </c>
      <c r="T1202" s="25" t="s">
        <v>145</v>
      </c>
      <c r="U1202" s="19" t="e">
        <v>#NAME?</v>
      </c>
      <c r="V1202" s="22"/>
      <c r="W1202" s="22" t="s">
        <v>4513</v>
      </c>
      <c r="X1202" s="23">
        <v>45197</v>
      </c>
      <c r="Y1202" s="23">
        <v>45204</v>
      </c>
      <c r="Z1202" s="23">
        <v>45197</v>
      </c>
      <c r="AA1202" s="23">
        <v>45197</v>
      </c>
      <c r="AB1202" s="22">
        <v>0</v>
      </c>
      <c r="AC1202" s="22">
        <v>0</v>
      </c>
      <c r="AD1202" s="50">
        <v>0</v>
      </c>
      <c r="AE1202" s="22">
        <v>0</v>
      </c>
      <c r="AF1202" s="19" t="s">
        <v>58</v>
      </c>
      <c r="AG1202" s="19" t="s">
        <v>58</v>
      </c>
      <c r="AH1202" s="50">
        <v>0</v>
      </c>
      <c r="AI1202" s="37">
        <v>-45197</v>
      </c>
      <c r="AJ1202" s="37">
        <v>8</v>
      </c>
      <c r="AK1202" s="37">
        <v>-45231</v>
      </c>
      <c r="AL1202" s="19" t="s">
        <v>15</v>
      </c>
      <c r="AM1202" s="22">
        <v>0</v>
      </c>
      <c r="AN1202" s="22" t="s">
        <v>4513</v>
      </c>
      <c r="AO1202" s="22"/>
      <c r="AP1202" s="19" t="s">
        <v>76</v>
      </c>
      <c r="AQ1202" s="19" t="s">
        <v>76</v>
      </c>
      <c r="AR1202" s="19" t="s">
        <v>60</v>
      </c>
      <c r="AS1202" s="19" t="s">
        <v>55</v>
      </c>
      <c r="AT1202" s="19" t="s">
        <v>347</v>
      </c>
      <c r="AU1202" s="42" t="s">
        <v>179</v>
      </c>
      <c r="AV1202" s="19" t="s">
        <v>63</v>
      </c>
      <c r="AW1202" s="19" t="s">
        <v>63</v>
      </c>
      <c r="AX1202" s="19" t="s">
        <v>63</v>
      </c>
      <c r="AY1202" s="19" t="s">
        <v>64</v>
      </c>
      <c r="AZ1202" s="19" t="s">
        <v>3827</v>
      </c>
      <c r="BA1202" s="22">
        <v>0</v>
      </c>
      <c r="BB1202" s="22"/>
      <c r="BC1202" s="22"/>
      <c r="BD1202" s="19" t="s">
        <v>63</v>
      </c>
      <c r="BE1202" s="19" t="s">
        <v>63</v>
      </c>
      <c r="BF1202" s="19" t="s">
        <v>63</v>
      </c>
      <c r="BG1202" s="19" t="s">
        <v>64</v>
      </c>
      <c r="BH1202" s="19" t="s">
        <v>4513</v>
      </c>
      <c r="BI1202" s="22" t="s">
        <v>4513</v>
      </c>
      <c r="BJ1202" s="22"/>
      <c r="BK1202" s="22"/>
      <c r="BL1202" s="37" t="s">
        <v>4513</v>
      </c>
      <c r="BM1202" s="32" t="s">
        <v>4513</v>
      </c>
      <c r="BN1202" s="22" t="s">
        <v>4513</v>
      </c>
      <c r="BO1202" s="19" t="s">
        <v>3921</v>
      </c>
      <c r="BP1202" s="22"/>
      <c r="BQ1202" s="19" t="s">
        <v>64</v>
      </c>
      <c r="BR1202" s="22"/>
      <c r="BS1202" s="22"/>
      <c r="BT1202" s="22"/>
      <c r="BU1202" s="22"/>
      <c r="BV1202" s="19" t="s">
        <v>4699</v>
      </c>
      <c r="BW1202" s="19" t="s">
        <v>3839</v>
      </c>
      <c r="BX1202" s="22"/>
      <c r="BY1202" s="95" t="str">
        <f>IFERROR(
IF(OR(AZ1202="anulado",AZ1202="stand by"),CONCATENATE(AZ1202,": ",AT1202),
IF(OR(YEAR(BA1202)=2022,YEAR(BA1202)=2023),CONCATENATE("Se activó en ",YEAR(BA1202)),
IF(AND(OR(AZ1202="En proceso",AZ1202="facturando"),AND(AV1202="-",BA1202="")),"Por revisar",
IF(BA1202="",IF(AV1202="NUEVAS",CONCATENATE("Estado: ",AZ1202,", ",AV1202),
IF(AX1202=Meses!$A$3,"Por revisar",
IF(AT1202="","Sin registro","En programación Frcst."))),"En programación")))),
"Error")</f>
        <v>anulado: Desistido</v>
      </c>
      <c r="BZ1202" s="14" t="str">
        <f t="shared" si="54"/>
        <v/>
      </c>
      <c r="CA1202" s="95" t="str">
        <f>IF(BY1202="En programación Frcst.",VLOOKUP(AX1202,Meses!$A$1:$H$14,3+HLOOKUP(Cronograma!AV1202,Meses!$D$1:$G$2,2,FALSE),FALSE),
IF(BY1202="En programación",BA1202,""))</f>
        <v/>
      </c>
      <c r="CB1202" s="95" t="str">
        <f t="shared" si="55"/>
        <v/>
      </c>
      <c r="CC1202" s="91" t="str">
        <f>IFERROR(
(VLOOKUP(MONTH(CA1202),Meses!$B$3:$C$14,2,FALSE)-DAY(CA1202))/VLOOKUP(MONTH(CA1202),Meses!$B$3:$C$14,2,FALSE)*CD1202,
"")</f>
        <v/>
      </c>
      <c r="CD1202" s="92">
        <f t="shared" si="56"/>
        <v>3249</v>
      </c>
    </row>
    <row r="1203" spans="1:82" ht="94.2" thickBot="1" x14ac:dyDescent="0.6">
      <c r="A1203" s="19" t="s">
        <v>2824</v>
      </c>
      <c r="B1203" s="19" t="s">
        <v>2843</v>
      </c>
      <c r="C1203" s="19" t="s">
        <v>2844</v>
      </c>
      <c r="D1203" s="19" t="s">
        <v>861</v>
      </c>
      <c r="E1203" s="21">
        <v>45197</v>
      </c>
      <c r="F1203" s="21">
        <v>45197.691817129627</v>
      </c>
      <c r="G1203" s="21">
        <v>45223</v>
      </c>
      <c r="H1203" s="21">
        <v>45231</v>
      </c>
      <c r="I1203" s="22"/>
      <c r="J1203" s="22"/>
      <c r="K1203" s="22">
        <v>0</v>
      </c>
      <c r="L1203" s="19">
        <v>2024012532</v>
      </c>
      <c r="M1203" s="21">
        <v>45309</v>
      </c>
      <c r="N1203" s="21">
        <v>45323</v>
      </c>
      <c r="O1203" s="61" t="s">
        <v>673</v>
      </c>
      <c r="P1203" s="41" t="s">
        <v>673</v>
      </c>
      <c r="Q1203" s="49" t="s">
        <v>55</v>
      </c>
      <c r="R1203" s="61">
        <v>5710</v>
      </c>
      <c r="S1203" s="25" t="s">
        <v>145</v>
      </c>
      <c r="T1203" s="25" t="s">
        <v>145</v>
      </c>
      <c r="U1203" s="19" t="e">
        <v>#NAME?</v>
      </c>
      <c r="V1203" s="22"/>
      <c r="W1203" s="22" t="s">
        <v>4513</v>
      </c>
      <c r="X1203" s="23">
        <v>45197</v>
      </c>
      <c r="Y1203" s="23">
        <v>45204</v>
      </c>
      <c r="Z1203" s="23">
        <v>45197</v>
      </c>
      <c r="AA1203" s="23">
        <v>45197</v>
      </c>
      <c r="AB1203" s="22">
        <v>0</v>
      </c>
      <c r="AC1203" s="22">
        <v>0</v>
      </c>
      <c r="AD1203" s="50">
        <v>0</v>
      </c>
      <c r="AE1203" s="22">
        <v>0</v>
      </c>
      <c r="AF1203" s="19" t="s">
        <v>58</v>
      </c>
      <c r="AG1203" s="19" t="s">
        <v>58</v>
      </c>
      <c r="AH1203" s="50">
        <v>0</v>
      </c>
      <c r="AI1203" s="37">
        <v>-45197</v>
      </c>
      <c r="AJ1203" s="37">
        <v>8</v>
      </c>
      <c r="AK1203" s="37">
        <v>-45231</v>
      </c>
      <c r="AL1203" s="19" t="s">
        <v>15</v>
      </c>
      <c r="AM1203" s="22">
        <v>0</v>
      </c>
      <c r="AN1203" s="22" t="s">
        <v>4513</v>
      </c>
      <c r="AO1203" s="22"/>
      <c r="AP1203" s="19" t="s">
        <v>76</v>
      </c>
      <c r="AQ1203" s="19" t="s">
        <v>76</v>
      </c>
      <c r="AR1203" s="19" t="s">
        <v>60</v>
      </c>
      <c r="AS1203" s="19" t="s">
        <v>55</v>
      </c>
      <c r="AT1203" s="19" t="s">
        <v>862</v>
      </c>
      <c r="AU1203" s="19" t="s">
        <v>62</v>
      </c>
      <c r="AV1203" s="19" t="s">
        <v>660</v>
      </c>
      <c r="AW1203" s="19" t="s">
        <v>661</v>
      </c>
      <c r="AX1203" s="19" t="s">
        <v>653</v>
      </c>
      <c r="AY1203" s="19" t="s">
        <v>55</v>
      </c>
      <c r="AZ1203" s="19" t="s">
        <v>3830</v>
      </c>
      <c r="BA1203" s="23">
        <v>45316</v>
      </c>
      <c r="BB1203" s="37">
        <v>1</v>
      </c>
      <c r="BC1203" s="37">
        <v>2024</v>
      </c>
      <c r="BD1203" s="19" t="s">
        <v>653</v>
      </c>
      <c r="BE1203" s="19" t="s">
        <v>354</v>
      </c>
      <c r="BF1203" s="19" t="s">
        <v>1165</v>
      </c>
      <c r="BG1203" s="19" t="s">
        <v>55</v>
      </c>
      <c r="BH1203" s="19" t="s">
        <v>4513</v>
      </c>
      <c r="BI1203" s="22" t="s">
        <v>4513</v>
      </c>
      <c r="BJ1203" s="22"/>
      <c r="BK1203" s="22"/>
      <c r="BL1203" s="37" t="s">
        <v>4513</v>
      </c>
      <c r="BM1203" s="32" t="s">
        <v>4513</v>
      </c>
      <c r="BN1203" s="22" t="s">
        <v>4513</v>
      </c>
      <c r="BO1203" s="19" t="s">
        <v>3826</v>
      </c>
      <c r="BP1203" s="22"/>
      <c r="BQ1203" s="19" t="s">
        <v>64</v>
      </c>
      <c r="BR1203" s="22"/>
      <c r="BS1203" s="22"/>
      <c r="BT1203" s="22"/>
      <c r="BU1203" s="37">
        <v>125</v>
      </c>
      <c r="BV1203" s="19" t="s">
        <v>4699</v>
      </c>
      <c r="BW1203" s="19" t="s">
        <v>3839</v>
      </c>
      <c r="BX1203" s="22"/>
      <c r="BY1203" s="95" t="str">
        <f>IFERROR(
IF(OR(AZ1203="anulado",AZ1203="stand by"),CONCATENATE(AZ1203,": ",AT1203),
IF(OR(YEAR(BA1203)=2022,YEAR(BA1203)=2023),CONCATENATE("Se activó en ",YEAR(BA1203)),
IF(AND(OR(AZ1203="En proceso",AZ1203="facturando"),AND(AV1203="-",BA1203="")),"Por revisar",
IF(BA1203="",IF(AV1203="NUEVAS",CONCATENATE("Estado: ",AZ1203,", ",AV1203),
IF(AX1203=Meses!$A$3,"Por revisar",
IF(AT1203="","Sin registro","En programación Frcst."))),"En programación")))),
"Error")</f>
        <v>En programación</v>
      </c>
      <c r="BZ1203" s="14" t="str">
        <f t="shared" si="54"/>
        <v/>
      </c>
      <c r="CA1203" s="95">
        <f>IF(BY1203="En programación Frcst.",VLOOKUP(AX1203,Meses!$A$1:$H$14,3+HLOOKUP(Cronograma!AV1203,Meses!$D$1:$G$2,2,FALSE),FALSE),
IF(BY1203="En programación",BA1203,""))</f>
        <v>45316</v>
      </c>
      <c r="CB1203" s="95" t="str">
        <f t="shared" si="55"/>
        <v>2024/1</v>
      </c>
      <c r="CC1203" s="91">
        <f>IFERROR(
(VLOOKUP(MONTH(CA1203),Meses!$B$3:$C$14,2,FALSE)-DAY(CA1203))/VLOOKUP(MONTH(CA1203),Meses!$B$3:$C$14,2,FALSE)*CD1203,
"")</f>
        <v>1105.1612903225807</v>
      </c>
      <c r="CD1203" s="92">
        <f t="shared" si="56"/>
        <v>5710</v>
      </c>
    </row>
    <row r="1204" spans="1:82" ht="78.599999999999994" thickBot="1" x14ac:dyDescent="0.6">
      <c r="A1204" s="25" t="s">
        <v>2824</v>
      </c>
      <c r="B1204" s="25" t="s">
        <v>2845</v>
      </c>
      <c r="C1204" s="25" t="s">
        <v>2846</v>
      </c>
      <c r="D1204" s="25" t="s">
        <v>144</v>
      </c>
      <c r="E1204" s="26">
        <v>45197</v>
      </c>
      <c r="F1204" s="26">
        <v>45197.691817129627</v>
      </c>
      <c r="G1204" s="26">
        <v>45223</v>
      </c>
      <c r="H1204" s="27"/>
      <c r="I1204" s="22"/>
      <c r="J1204" s="22"/>
      <c r="K1204" s="22">
        <v>0</v>
      </c>
      <c r="L1204" s="50"/>
      <c r="M1204" s="22"/>
      <c r="N1204" s="22"/>
      <c r="O1204" s="61" t="s">
        <v>72</v>
      </c>
      <c r="P1204" s="41" t="s">
        <v>72</v>
      </c>
      <c r="Q1204" s="49" t="s">
        <v>55</v>
      </c>
      <c r="R1204" s="61">
        <v>3475</v>
      </c>
      <c r="S1204" s="25" t="s">
        <v>145</v>
      </c>
      <c r="T1204" s="25" t="s">
        <v>145</v>
      </c>
      <c r="U1204" s="30" t="e">
        <v>#NAME?</v>
      </c>
      <c r="V1204" s="22"/>
      <c r="W1204" s="22" t="s">
        <v>4513</v>
      </c>
      <c r="X1204" s="23">
        <v>45197</v>
      </c>
      <c r="Y1204" s="23">
        <v>45204</v>
      </c>
      <c r="Z1204" s="23">
        <v>45197</v>
      </c>
      <c r="AA1204" s="23">
        <v>45197</v>
      </c>
      <c r="AB1204" s="22">
        <v>0</v>
      </c>
      <c r="AC1204" s="22">
        <v>0</v>
      </c>
      <c r="AD1204" s="50">
        <v>0</v>
      </c>
      <c r="AE1204" s="22">
        <v>0</v>
      </c>
      <c r="AF1204" s="19" t="s">
        <v>58</v>
      </c>
      <c r="AG1204" s="19" t="s">
        <v>58</v>
      </c>
      <c r="AH1204" s="50">
        <v>0</v>
      </c>
      <c r="AI1204" s="37">
        <v>-45197</v>
      </c>
      <c r="AJ1204" s="37">
        <v>-45223</v>
      </c>
      <c r="AK1204" s="37">
        <v>0</v>
      </c>
      <c r="AL1204" s="19" t="s">
        <v>15</v>
      </c>
      <c r="AM1204" s="22">
        <v>0</v>
      </c>
      <c r="AN1204" s="22" t="s">
        <v>4513</v>
      </c>
      <c r="AO1204" s="22"/>
      <c r="AP1204" s="19" t="s">
        <v>76</v>
      </c>
      <c r="AQ1204" s="19" t="s">
        <v>76</v>
      </c>
      <c r="AR1204" s="19" t="s">
        <v>60</v>
      </c>
      <c r="AS1204" s="19" t="s">
        <v>55</v>
      </c>
      <c r="AT1204" s="19" t="s">
        <v>146</v>
      </c>
      <c r="AU1204" s="19" t="s">
        <v>132</v>
      </c>
      <c r="AV1204" s="19" t="s">
        <v>660</v>
      </c>
      <c r="AW1204" s="19" t="s">
        <v>661</v>
      </c>
      <c r="AX1204" s="19" t="s">
        <v>653</v>
      </c>
      <c r="AY1204" s="19" t="s">
        <v>55</v>
      </c>
      <c r="AZ1204" s="19" t="s">
        <v>3825</v>
      </c>
      <c r="BA1204" s="22">
        <v>0</v>
      </c>
      <c r="BB1204" s="22"/>
      <c r="BC1204" s="22"/>
      <c r="BD1204" s="19" t="s">
        <v>653</v>
      </c>
      <c r="BE1204" s="19" t="s">
        <v>354</v>
      </c>
      <c r="BF1204" s="19" t="s">
        <v>1165</v>
      </c>
      <c r="BG1204" s="19" t="s">
        <v>55</v>
      </c>
      <c r="BH1204" s="19" t="s">
        <v>4513</v>
      </c>
      <c r="BI1204" s="22" t="s">
        <v>4513</v>
      </c>
      <c r="BJ1204" s="22"/>
      <c r="BK1204" s="22"/>
      <c r="BL1204" s="37" t="s">
        <v>4513</v>
      </c>
      <c r="BM1204" s="32" t="s">
        <v>4513</v>
      </c>
      <c r="BN1204" s="22" t="s">
        <v>4513</v>
      </c>
      <c r="BO1204" s="19" t="s">
        <v>3826</v>
      </c>
      <c r="BP1204" s="22"/>
      <c r="BQ1204" s="19" t="s">
        <v>64</v>
      </c>
      <c r="BR1204" s="22"/>
      <c r="BS1204" s="22"/>
      <c r="BT1204" s="22"/>
      <c r="BU1204" s="37">
        <v>125</v>
      </c>
      <c r="BV1204" s="19" t="s">
        <v>4699</v>
      </c>
      <c r="BW1204" s="19" t="s">
        <v>3839</v>
      </c>
      <c r="BX1204" s="22"/>
      <c r="BY1204" s="95" t="str">
        <f>IFERROR(
IF(OR(AZ1204="anulado",AZ1204="stand by"),CONCATENATE(AZ1204,": ",AT1204),
IF(OR(YEAR(BA1204)=2022,YEAR(BA1204)=2023),CONCATENATE("Se activó en ",YEAR(BA1204)),
IF(AND(OR(AZ1204="En proceso",AZ1204="facturando"),AND(AV1204="-",BA1204="")),"Por revisar",
IF(BA1204="",IF(AV1204="NUEVAS",CONCATENATE("Estado: ",AZ1204,", ",AV1204),
IF(AX1204=Meses!$A$3,"Por revisar",
IF(AT1204="","Sin registro","En programación Frcst."))),"En programación")))),
"Error")</f>
        <v>stand by: Devolver Sales</v>
      </c>
      <c r="BZ1204" s="14" t="str">
        <f t="shared" si="54"/>
        <v/>
      </c>
      <c r="CA1204" s="95" t="str">
        <f>IF(BY1204="En programación Frcst.",VLOOKUP(AX1204,Meses!$A$1:$H$14,3+HLOOKUP(Cronograma!AV1204,Meses!$D$1:$G$2,2,FALSE),FALSE),
IF(BY1204="En programación",BA1204,""))</f>
        <v/>
      </c>
      <c r="CB1204" s="95" t="str">
        <f t="shared" si="55"/>
        <v/>
      </c>
      <c r="CC1204" s="91" t="str">
        <f>IFERROR(
(VLOOKUP(MONTH(CA1204),Meses!$B$3:$C$14,2,FALSE)-DAY(CA1204))/VLOOKUP(MONTH(CA1204),Meses!$B$3:$C$14,2,FALSE)*CD1204,
"")</f>
        <v/>
      </c>
      <c r="CD1204" s="92">
        <f t="shared" si="56"/>
        <v>3475</v>
      </c>
    </row>
    <row r="1205" spans="1:82" ht="63" thickBot="1" x14ac:dyDescent="0.6">
      <c r="A1205" s="19" t="s">
        <v>2824</v>
      </c>
      <c r="B1205" s="19" t="s">
        <v>2847</v>
      </c>
      <c r="C1205" s="19" t="s">
        <v>2848</v>
      </c>
      <c r="D1205" s="41" t="s">
        <v>345</v>
      </c>
      <c r="E1205" s="21">
        <v>45197</v>
      </c>
      <c r="F1205" s="21">
        <v>45197.691817129627</v>
      </c>
      <c r="G1205" s="21">
        <v>45223</v>
      </c>
      <c r="H1205" s="21">
        <v>45231</v>
      </c>
      <c r="I1205" s="22"/>
      <c r="J1205" s="22"/>
      <c r="K1205" s="22">
        <v>0</v>
      </c>
      <c r="L1205" s="22"/>
      <c r="M1205" s="22"/>
      <c r="N1205" s="22"/>
      <c r="O1205" s="61" t="s">
        <v>673</v>
      </c>
      <c r="P1205" s="41" t="s">
        <v>72</v>
      </c>
      <c r="Q1205" s="49" t="s">
        <v>55</v>
      </c>
      <c r="R1205" s="61">
        <v>980</v>
      </c>
      <c r="S1205" s="25" t="s">
        <v>145</v>
      </c>
      <c r="T1205" s="25" t="s">
        <v>145</v>
      </c>
      <c r="U1205" s="19" t="e">
        <v>#NAME?</v>
      </c>
      <c r="V1205" s="22"/>
      <c r="W1205" s="22" t="s">
        <v>4513</v>
      </c>
      <c r="X1205" s="23">
        <v>45197</v>
      </c>
      <c r="Y1205" s="23">
        <v>45204</v>
      </c>
      <c r="Z1205" s="23">
        <v>45197</v>
      </c>
      <c r="AA1205" s="23">
        <v>45197</v>
      </c>
      <c r="AB1205" s="22">
        <v>0</v>
      </c>
      <c r="AC1205" s="22">
        <v>0</v>
      </c>
      <c r="AD1205" s="50">
        <v>0</v>
      </c>
      <c r="AE1205" s="22">
        <v>0</v>
      </c>
      <c r="AF1205" s="19" t="s">
        <v>58</v>
      </c>
      <c r="AG1205" s="19" t="s">
        <v>58</v>
      </c>
      <c r="AH1205" s="50">
        <v>0</v>
      </c>
      <c r="AI1205" s="37">
        <v>-45197</v>
      </c>
      <c r="AJ1205" s="37">
        <v>8</v>
      </c>
      <c r="AK1205" s="37">
        <v>-45231</v>
      </c>
      <c r="AL1205" s="19" t="s">
        <v>15</v>
      </c>
      <c r="AM1205" s="22">
        <v>0</v>
      </c>
      <c r="AN1205" s="22" t="s">
        <v>4513</v>
      </c>
      <c r="AO1205" s="22"/>
      <c r="AP1205" s="19" t="s">
        <v>76</v>
      </c>
      <c r="AQ1205" s="19" t="s">
        <v>76</v>
      </c>
      <c r="AR1205" s="19" t="s">
        <v>60</v>
      </c>
      <c r="AS1205" s="19" t="s">
        <v>55</v>
      </c>
      <c r="AT1205" s="19" t="s">
        <v>347</v>
      </c>
      <c r="AU1205" s="42" t="s">
        <v>179</v>
      </c>
      <c r="AV1205" s="19" t="s">
        <v>63</v>
      </c>
      <c r="AW1205" s="19" t="s">
        <v>63</v>
      </c>
      <c r="AX1205" s="19" t="s">
        <v>63</v>
      </c>
      <c r="AY1205" s="19" t="s">
        <v>64</v>
      </c>
      <c r="AZ1205" s="19" t="s">
        <v>3827</v>
      </c>
      <c r="BA1205" s="22">
        <v>0</v>
      </c>
      <c r="BB1205" s="22"/>
      <c r="BC1205" s="22"/>
      <c r="BD1205" s="19" t="s">
        <v>63</v>
      </c>
      <c r="BE1205" s="19" t="s">
        <v>63</v>
      </c>
      <c r="BF1205" s="19" t="s">
        <v>63</v>
      </c>
      <c r="BG1205" s="19" t="s">
        <v>64</v>
      </c>
      <c r="BH1205" s="19" t="s">
        <v>4513</v>
      </c>
      <c r="BI1205" s="22" t="s">
        <v>4513</v>
      </c>
      <c r="BJ1205" s="22"/>
      <c r="BK1205" s="22"/>
      <c r="BL1205" s="37" t="s">
        <v>4513</v>
      </c>
      <c r="BM1205" s="32" t="s">
        <v>4513</v>
      </c>
      <c r="BN1205" s="22" t="s">
        <v>4513</v>
      </c>
      <c r="BO1205" s="19" t="s">
        <v>3921</v>
      </c>
      <c r="BP1205" s="22"/>
      <c r="BQ1205" s="19" t="s">
        <v>64</v>
      </c>
      <c r="BR1205" s="22"/>
      <c r="BS1205" s="22"/>
      <c r="BT1205" s="22"/>
      <c r="BU1205" s="22"/>
      <c r="BV1205" s="19" t="s">
        <v>4699</v>
      </c>
      <c r="BW1205" s="19" t="s">
        <v>3839</v>
      </c>
      <c r="BX1205" s="22"/>
      <c r="BY1205" s="95" t="str">
        <f>IFERROR(
IF(OR(AZ1205="anulado",AZ1205="stand by"),CONCATENATE(AZ1205,": ",AT1205),
IF(OR(YEAR(BA1205)=2022,YEAR(BA1205)=2023),CONCATENATE("Se activó en ",YEAR(BA1205)),
IF(AND(OR(AZ1205="En proceso",AZ1205="facturando"),AND(AV1205="-",BA1205="")),"Por revisar",
IF(BA1205="",IF(AV1205="NUEVAS",CONCATENATE("Estado: ",AZ1205,", ",AV1205),
IF(AX1205=Meses!$A$3,"Por revisar",
IF(AT1205="","Sin registro","En programación Frcst."))),"En programación")))),
"Error")</f>
        <v>anulado: Desistido</v>
      </c>
      <c r="BZ1205" s="14" t="str">
        <f t="shared" si="54"/>
        <v/>
      </c>
      <c r="CA1205" s="95" t="str">
        <f>IF(BY1205="En programación Frcst.",VLOOKUP(AX1205,Meses!$A$1:$H$14,3+HLOOKUP(Cronograma!AV1205,Meses!$D$1:$G$2,2,FALSE),FALSE),
IF(BY1205="En programación",BA1205,""))</f>
        <v/>
      </c>
      <c r="CB1205" s="95" t="str">
        <f t="shared" si="55"/>
        <v/>
      </c>
      <c r="CC1205" s="91" t="str">
        <f>IFERROR(
(VLOOKUP(MONTH(CA1205),Meses!$B$3:$C$14,2,FALSE)-DAY(CA1205))/VLOOKUP(MONTH(CA1205),Meses!$B$3:$C$14,2,FALSE)*CD1205,
"")</f>
        <v/>
      </c>
      <c r="CD1205" s="92">
        <f t="shared" si="56"/>
        <v>980</v>
      </c>
    </row>
    <row r="1206" spans="1:82" ht="125.4" thickBot="1" x14ac:dyDescent="0.6">
      <c r="A1206" s="25" t="s">
        <v>2824</v>
      </c>
      <c r="B1206" s="25" t="s">
        <v>2849</v>
      </c>
      <c r="C1206" s="25" t="s">
        <v>2850</v>
      </c>
      <c r="D1206" s="25" t="s">
        <v>53</v>
      </c>
      <c r="E1206" s="26">
        <v>45197</v>
      </c>
      <c r="F1206" s="26">
        <v>45197.691817129627</v>
      </c>
      <c r="G1206" s="26">
        <v>45223</v>
      </c>
      <c r="H1206" s="26">
        <v>45238</v>
      </c>
      <c r="I1206" s="21">
        <v>45289</v>
      </c>
      <c r="J1206" s="21">
        <v>45289</v>
      </c>
      <c r="K1206" s="119" t="s">
        <v>4599</v>
      </c>
      <c r="L1206" s="49">
        <v>2023122547</v>
      </c>
      <c r="M1206" s="21">
        <v>45279</v>
      </c>
      <c r="N1206" s="21">
        <v>45295</v>
      </c>
      <c r="O1206" s="61" t="s">
        <v>2851</v>
      </c>
      <c r="P1206" s="41" t="s">
        <v>54</v>
      </c>
      <c r="Q1206" s="49" t="s">
        <v>55</v>
      </c>
      <c r="R1206" s="61">
        <v>8717</v>
      </c>
      <c r="S1206" s="25" t="s">
        <v>4632</v>
      </c>
      <c r="T1206" s="25" t="s">
        <v>4632</v>
      </c>
      <c r="U1206" s="19" t="e">
        <v>#NAME?</v>
      </c>
      <c r="V1206" s="22"/>
      <c r="W1206" s="22" t="s">
        <v>4513</v>
      </c>
      <c r="X1206" s="23">
        <v>45197</v>
      </c>
      <c r="Y1206" s="23">
        <v>45204</v>
      </c>
      <c r="Z1206" s="23">
        <v>45197</v>
      </c>
      <c r="AA1206" s="23">
        <v>45197</v>
      </c>
      <c r="AB1206" s="22">
        <v>0</v>
      </c>
      <c r="AC1206" s="22">
        <v>0</v>
      </c>
      <c r="AD1206" s="50">
        <v>0</v>
      </c>
      <c r="AE1206" s="22">
        <v>0</v>
      </c>
      <c r="AF1206" s="19" t="s">
        <v>58</v>
      </c>
      <c r="AG1206" s="19" t="s">
        <v>58</v>
      </c>
      <c r="AH1206" s="50">
        <v>0</v>
      </c>
      <c r="AI1206" s="23">
        <v>92</v>
      </c>
      <c r="AJ1206" s="37">
        <v>15</v>
      </c>
      <c r="AK1206" s="37">
        <v>51</v>
      </c>
      <c r="AL1206" s="19" t="s">
        <v>15</v>
      </c>
      <c r="AM1206" s="19" t="s">
        <v>4601</v>
      </c>
      <c r="AN1206" s="37">
        <v>29</v>
      </c>
      <c r="AO1206" s="22"/>
      <c r="AP1206" s="19" t="s">
        <v>82</v>
      </c>
      <c r="AQ1206" s="19" t="s">
        <v>82</v>
      </c>
      <c r="AR1206" s="19" t="s">
        <v>94</v>
      </c>
      <c r="AS1206" s="19" t="s">
        <v>55</v>
      </c>
      <c r="AT1206" s="19" t="s">
        <v>61</v>
      </c>
      <c r="AU1206" s="19" t="s">
        <v>179</v>
      </c>
      <c r="AV1206" s="19" t="s">
        <v>679</v>
      </c>
      <c r="AW1206" s="19" t="s">
        <v>1913</v>
      </c>
      <c r="AX1206" s="19" t="s">
        <v>356</v>
      </c>
      <c r="AY1206" s="19" t="s">
        <v>55</v>
      </c>
      <c r="AZ1206" s="19" t="s">
        <v>3822</v>
      </c>
      <c r="BA1206" s="23">
        <v>45295</v>
      </c>
      <c r="BB1206" s="37">
        <v>1</v>
      </c>
      <c r="BC1206" s="37">
        <v>2024</v>
      </c>
      <c r="BD1206" s="19" t="s">
        <v>356</v>
      </c>
      <c r="BE1206" s="19" t="s">
        <v>679</v>
      </c>
      <c r="BF1206" s="19" t="s">
        <v>1913</v>
      </c>
      <c r="BG1206" s="19" t="s">
        <v>55</v>
      </c>
      <c r="BH1206" s="19" t="s">
        <v>4513</v>
      </c>
      <c r="BI1206" s="60" t="s">
        <v>4513</v>
      </c>
      <c r="BJ1206" s="37" t="e">
        <v>#VALUE!</v>
      </c>
      <c r="BK1206" s="56" t="e">
        <v>#VALUE!</v>
      </c>
      <c r="BL1206" s="37" t="s">
        <v>4513</v>
      </c>
      <c r="BM1206" s="32" t="s">
        <v>4513</v>
      </c>
      <c r="BN1206" s="22" t="s">
        <v>4513</v>
      </c>
      <c r="BO1206" s="19" t="s">
        <v>3863</v>
      </c>
      <c r="BP1206" s="22"/>
      <c r="BQ1206" s="19" t="s">
        <v>64</v>
      </c>
      <c r="BR1206" s="22"/>
      <c r="BS1206" s="19" t="e">
        <v>#N/A</v>
      </c>
      <c r="BT1206" s="37">
        <v>92</v>
      </c>
      <c r="BU1206" s="22"/>
      <c r="BV1206" s="19" t="s">
        <v>4699</v>
      </c>
      <c r="BW1206" s="19" t="s">
        <v>3823</v>
      </c>
      <c r="BX1206" s="37">
        <v>2023</v>
      </c>
      <c r="BY1206" s="95" t="str">
        <f>IFERROR(
IF(OR(AZ1206="anulado",AZ1206="stand by"),CONCATENATE(AZ1206,": ",AT1206),
IF(OR(YEAR(BA1206)=2022,YEAR(BA1206)=2023),CONCATENATE("Se activó en ",YEAR(BA1206)),
IF(AND(OR(AZ1206="En proceso",AZ1206="facturando"),AND(AV1206="-",BA1206="")),"Por revisar",
IF(BA1206="",IF(AV1206="NUEVAS",CONCATENATE("Estado: ",AZ1206,", ",AV1206),
IF(AX1206=Meses!$A$3,"Por revisar",
IF(AT1206="","Sin registro","En programación Frcst."))),"En programación")))),
"Error")</f>
        <v>En programación</v>
      </c>
      <c r="BZ1206" s="14" t="str">
        <f t="shared" si="54"/>
        <v/>
      </c>
      <c r="CA1206" s="95">
        <f>IF(BY1206="En programación Frcst.",VLOOKUP(AX1206,Meses!$A$1:$H$14,3+HLOOKUP(Cronograma!AV1206,Meses!$D$1:$G$2,2,FALSE),FALSE),
IF(BY1206="En programación",BA1206,""))</f>
        <v>45295</v>
      </c>
      <c r="CB1206" s="95" t="str">
        <f t="shared" si="55"/>
        <v>2024/1</v>
      </c>
      <c r="CC1206" s="91">
        <f>IFERROR(
(VLOOKUP(MONTH(CA1206),Meses!$B$3:$C$14,2,FALSE)-DAY(CA1206))/VLOOKUP(MONTH(CA1206),Meses!$B$3:$C$14,2,FALSE)*CD1206,
"")</f>
        <v>7592.2258064516127</v>
      </c>
      <c r="CD1206" s="92">
        <f t="shared" si="56"/>
        <v>8717</v>
      </c>
    </row>
    <row r="1207" spans="1:82" ht="63" thickBot="1" x14ac:dyDescent="0.6">
      <c r="A1207" s="19" t="s">
        <v>2824</v>
      </c>
      <c r="B1207" s="19" t="s">
        <v>2852</v>
      </c>
      <c r="C1207" s="19" t="s">
        <v>2853</v>
      </c>
      <c r="D1207" s="19" t="s">
        <v>53</v>
      </c>
      <c r="E1207" s="21">
        <v>45197</v>
      </c>
      <c r="F1207" s="21">
        <v>45197.691817129627</v>
      </c>
      <c r="G1207" s="21">
        <v>45212</v>
      </c>
      <c r="H1207" s="21">
        <v>45218</v>
      </c>
      <c r="I1207" s="21">
        <v>45314</v>
      </c>
      <c r="J1207" s="21">
        <v>45314</v>
      </c>
      <c r="K1207" s="119" t="s">
        <v>4615</v>
      </c>
      <c r="L1207" s="49">
        <v>2024010081</v>
      </c>
      <c r="M1207" s="21">
        <v>45293</v>
      </c>
      <c r="N1207" s="21">
        <v>45309</v>
      </c>
      <c r="O1207" s="61" t="s">
        <v>1384</v>
      </c>
      <c r="P1207" s="41" t="s">
        <v>54</v>
      </c>
      <c r="Q1207" s="49" t="s">
        <v>55</v>
      </c>
      <c r="R1207" s="61">
        <v>35642</v>
      </c>
      <c r="S1207" s="25" t="s">
        <v>145</v>
      </c>
      <c r="T1207" s="25" t="s">
        <v>145</v>
      </c>
      <c r="U1207" s="19" t="e">
        <v>#NAME?</v>
      </c>
      <c r="V1207" s="22"/>
      <c r="W1207" s="22" t="s">
        <v>4513</v>
      </c>
      <c r="X1207" s="23">
        <v>45197</v>
      </c>
      <c r="Y1207" s="23">
        <v>45204</v>
      </c>
      <c r="Z1207" s="23">
        <v>45197</v>
      </c>
      <c r="AA1207" s="23">
        <v>45197</v>
      </c>
      <c r="AB1207" s="22">
        <v>0</v>
      </c>
      <c r="AC1207" s="22">
        <v>0</v>
      </c>
      <c r="AD1207" s="50">
        <v>0</v>
      </c>
      <c r="AE1207" s="22">
        <v>0</v>
      </c>
      <c r="AF1207" s="19" t="s">
        <v>58</v>
      </c>
      <c r="AG1207" s="19" t="s">
        <v>58</v>
      </c>
      <c r="AH1207" s="50">
        <v>0</v>
      </c>
      <c r="AI1207" s="37">
        <v>117</v>
      </c>
      <c r="AJ1207" s="37">
        <v>6</v>
      </c>
      <c r="AK1207" s="37">
        <v>96</v>
      </c>
      <c r="AL1207" s="19" t="s">
        <v>15</v>
      </c>
      <c r="AM1207" s="19" t="s">
        <v>4616</v>
      </c>
      <c r="AN1207" s="37">
        <v>23</v>
      </c>
      <c r="AO1207" s="22"/>
      <c r="AP1207" s="19" t="s">
        <v>399</v>
      </c>
      <c r="AQ1207" s="19" t="s">
        <v>399</v>
      </c>
      <c r="AR1207" s="19" t="s">
        <v>389</v>
      </c>
      <c r="AS1207" s="19" t="s">
        <v>55</v>
      </c>
      <c r="AT1207" s="19" t="s">
        <v>61</v>
      </c>
      <c r="AU1207" s="19" t="s">
        <v>179</v>
      </c>
      <c r="AV1207" s="19" t="s">
        <v>63</v>
      </c>
      <c r="AW1207" s="19" t="s">
        <v>63</v>
      </c>
      <c r="AX1207" s="19" t="s">
        <v>63</v>
      </c>
      <c r="AY1207" s="19" t="s">
        <v>64</v>
      </c>
      <c r="AZ1207" s="19" t="s">
        <v>3822</v>
      </c>
      <c r="BA1207" s="23">
        <v>45309</v>
      </c>
      <c r="BB1207" s="37">
        <v>1</v>
      </c>
      <c r="BC1207" s="37">
        <v>2024</v>
      </c>
      <c r="BD1207" s="19" t="s">
        <v>653</v>
      </c>
      <c r="BE1207" s="19" t="s">
        <v>651</v>
      </c>
      <c r="BF1207" s="19" t="s">
        <v>680</v>
      </c>
      <c r="BG1207" s="19" t="s">
        <v>55</v>
      </c>
      <c r="BH1207" s="19" t="s">
        <v>4513</v>
      </c>
      <c r="BI1207" s="60" t="s">
        <v>4513</v>
      </c>
      <c r="BJ1207" s="37" t="e">
        <v>#VALUE!</v>
      </c>
      <c r="BK1207" s="56" t="e">
        <v>#VALUE!</v>
      </c>
      <c r="BL1207" s="37" t="s">
        <v>4513</v>
      </c>
      <c r="BM1207" s="32" t="s">
        <v>4513</v>
      </c>
      <c r="BN1207" s="22"/>
      <c r="BO1207" s="24" t="s">
        <v>3920</v>
      </c>
      <c r="BP1207" s="22"/>
      <c r="BQ1207" s="19" t="s">
        <v>64</v>
      </c>
      <c r="BR1207" s="22"/>
      <c r="BS1207" s="22"/>
      <c r="BT1207" s="22"/>
      <c r="BU1207" s="37">
        <v>125</v>
      </c>
      <c r="BV1207" s="19" t="s">
        <v>4699</v>
      </c>
      <c r="BW1207" s="19" t="s">
        <v>3823</v>
      </c>
      <c r="BX1207" s="22"/>
      <c r="BY1207" s="95" t="str">
        <f>IFERROR(
IF(OR(AZ1207="anulado",AZ1207="stand by"),CONCATENATE(AZ1207,": ",AT1207),
IF(OR(YEAR(BA1207)=2022,YEAR(BA1207)=2023),CONCATENATE("Se activó en ",YEAR(BA1207)),
IF(AND(OR(AZ1207="En proceso",AZ1207="facturando"),AND(AV1207="-",BA1207="")),"Por revisar",
IF(BA1207="",IF(AV1207="NUEVAS",CONCATENATE("Estado: ",AZ1207,", ",AV1207),
IF(AX1207=Meses!$A$3,"Por revisar",
IF(AT1207="","Sin registro","En programación Frcst."))),"En programación")))),
"Error")</f>
        <v>En programación</v>
      </c>
      <c r="BZ1207" s="14" t="str">
        <f t="shared" si="54"/>
        <v/>
      </c>
      <c r="CA1207" s="95">
        <f>IF(BY1207="En programación Frcst.",VLOOKUP(AX1207,Meses!$A$1:$H$14,3+HLOOKUP(Cronograma!AV1207,Meses!$D$1:$G$2,2,FALSE),FALSE),
IF(BY1207="En programación",BA1207,""))</f>
        <v>45309</v>
      </c>
      <c r="CB1207" s="95" t="str">
        <f t="shared" si="55"/>
        <v>2024/1</v>
      </c>
      <c r="CC1207" s="91">
        <f>IFERROR(
(VLOOKUP(MONTH(CA1207),Meses!$B$3:$C$14,2,FALSE)-DAY(CA1207))/VLOOKUP(MONTH(CA1207),Meses!$B$3:$C$14,2,FALSE)*CD1207,
"")</f>
        <v>14946.645161290324</v>
      </c>
      <c r="CD1207" s="92">
        <f t="shared" si="56"/>
        <v>35642</v>
      </c>
    </row>
    <row r="1208" spans="1:82" ht="125.4" thickBot="1" x14ac:dyDescent="0.6">
      <c r="A1208" s="25" t="s">
        <v>2824</v>
      </c>
      <c r="B1208" s="25" t="s">
        <v>2854</v>
      </c>
      <c r="C1208" s="25" t="s">
        <v>2855</v>
      </c>
      <c r="D1208" s="25" t="s">
        <v>53</v>
      </c>
      <c r="E1208" s="26">
        <v>45197</v>
      </c>
      <c r="F1208" s="26">
        <v>45197.691817129627</v>
      </c>
      <c r="G1208" s="26">
        <v>45223</v>
      </c>
      <c r="H1208" s="26">
        <v>45226</v>
      </c>
      <c r="I1208" s="21">
        <v>45288</v>
      </c>
      <c r="J1208" s="21">
        <v>45288</v>
      </c>
      <c r="K1208" s="119" t="s">
        <v>4599</v>
      </c>
      <c r="L1208" s="61">
        <v>2023104231</v>
      </c>
      <c r="M1208" s="21">
        <v>45229</v>
      </c>
      <c r="N1208" s="21">
        <v>45246</v>
      </c>
      <c r="O1208" s="61" t="s">
        <v>178</v>
      </c>
      <c r="P1208" s="41" t="s">
        <v>135</v>
      </c>
      <c r="Q1208" s="49" t="s">
        <v>55</v>
      </c>
      <c r="R1208" s="61">
        <v>19418</v>
      </c>
      <c r="S1208" s="25" t="s">
        <v>4632</v>
      </c>
      <c r="T1208" s="25" t="s">
        <v>4632</v>
      </c>
      <c r="U1208" s="19" t="e">
        <v>#NAME?</v>
      </c>
      <c r="V1208" s="22"/>
      <c r="W1208" s="22" t="s">
        <v>4513</v>
      </c>
      <c r="X1208" s="23">
        <v>45197</v>
      </c>
      <c r="Y1208" s="23">
        <v>45204</v>
      </c>
      <c r="Z1208" s="23">
        <v>45197</v>
      </c>
      <c r="AA1208" s="23">
        <v>45197</v>
      </c>
      <c r="AB1208" s="22">
        <v>0</v>
      </c>
      <c r="AC1208" s="22">
        <v>0</v>
      </c>
      <c r="AD1208" s="50">
        <v>0</v>
      </c>
      <c r="AE1208" s="22">
        <v>0</v>
      </c>
      <c r="AF1208" s="19" t="s">
        <v>58</v>
      </c>
      <c r="AG1208" s="19" t="s">
        <v>58</v>
      </c>
      <c r="AH1208" s="50">
        <v>0</v>
      </c>
      <c r="AI1208" s="37">
        <v>91</v>
      </c>
      <c r="AJ1208" s="37">
        <v>3</v>
      </c>
      <c r="AK1208" s="37">
        <v>62</v>
      </c>
      <c r="AL1208" s="19" t="s">
        <v>15</v>
      </c>
      <c r="AM1208" s="19" t="s">
        <v>4601</v>
      </c>
      <c r="AN1208" s="37">
        <v>28</v>
      </c>
      <c r="AO1208" s="22"/>
      <c r="AP1208" s="19" t="s">
        <v>139</v>
      </c>
      <c r="AQ1208" s="19" t="s">
        <v>140</v>
      </c>
      <c r="AR1208" s="19" t="s">
        <v>237</v>
      </c>
      <c r="AS1208" s="19" t="s">
        <v>55</v>
      </c>
      <c r="AT1208" s="19" t="s">
        <v>61</v>
      </c>
      <c r="AU1208" s="19" t="s">
        <v>179</v>
      </c>
      <c r="AV1208" s="19" t="s">
        <v>63</v>
      </c>
      <c r="AW1208" s="19" t="s">
        <v>63</v>
      </c>
      <c r="AX1208" s="19" t="s">
        <v>63</v>
      </c>
      <c r="AY1208" s="19" t="s">
        <v>64</v>
      </c>
      <c r="AZ1208" s="19" t="s">
        <v>3822</v>
      </c>
      <c r="BA1208" s="23">
        <v>45246</v>
      </c>
      <c r="BB1208" s="37">
        <v>11</v>
      </c>
      <c r="BC1208" s="37">
        <v>2023</v>
      </c>
      <c r="BD1208" s="19" t="s">
        <v>653</v>
      </c>
      <c r="BE1208" s="19" t="s">
        <v>660</v>
      </c>
      <c r="BF1208" s="19" t="s">
        <v>661</v>
      </c>
      <c r="BG1208" s="19" t="s">
        <v>55</v>
      </c>
      <c r="BH1208" s="19" t="s">
        <v>4513</v>
      </c>
      <c r="BI1208" s="60" t="s">
        <v>4513</v>
      </c>
      <c r="BJ1208" s="37" t="e">
        <v>#VALUE!</v>
      </c>
      <c r="BK1208" s="56" t="e">
        <v>#VALUE!</v>
      </c>
      <c r="BL1208" s="37" t="s">
        <v>4513</v>
      </c>
      <c r="BM1208" s="32" t="s">
        <v>4513</v>
      </c>
      <c r="BN1208" s="22" t="s">
        <v>4513</v>
      </c>
      <c r="BO1208" s="22"/>
      <c r="BP1208" s="22"/>
      <c r="BQ1208" s="19" t="s">
        <v>64</v>
      </c>
      <c r="BR1208" s="22"/>
      <c r="BS1208" s="19" t="s">
        <v>3824</v>
      </c>
      <c r="BT1208" s="37">
        <v>91</v>
      </c>
      <c r="BU1208" s="22">
        <v>125</v>
      </c>
      <c r="BV1208" s="19" t="s">
        <v>4699</v>
      </c>
      <c r="BW1208" s="19" t="s">
        <v>3823</v>
      </c>
      <c r="BX1208" s="37">
        <v>2023</v>
      </c>
      <c r="BY1208" s="95" t="str">
        <f>IFERROR(
IF(OR(AZ1208="anulado",AZ1208="stand by"),CONCATENATE(AZ1208,": ",AT1208),
IF(OR(YEAR(BA1208)=2022,YEAR(BA1208)=2023),CONCATENATE("Se activó en ",YEAR(BA1208)),
IF(AND(OR(AZ1208="En proceso",AZ1208="facturando"),AND(AV1208="-",BA1208="")),"Por revisar",
IF(BA1208="",IF(AV1208="NUEVAS",CONCATENATE("Estado: ",AZ1208,", ",AV1208),
IF(AX1208=Meses!$A$3,"Por revisar",
IF(AT1208="","Sin registro","En programación Frcst."))),"En programación")))),
"Error")</f>
        <v>Se activó en 2023</v>
      </c>
      <c r="BZ1208" s="14" t="str">
        <f t="shared" si="54"/>
        <v/>
      </c>
      <c r="CA1208" s="95" t="str">
        <f>IF(BY1208="En programación Frcst.",VLOOKUP(AX1208,Meses!$A$1:$H$14,3+HLOOKUP(Cronograma!AV1208,Meses!$D$1:$G$2,2,FALSE),FALSE),
IF(BY1208="En programación",BA1208,""))</f>
        <v/>
      </c>
      <c r="CB1208" s="95" t="str">
        <f t="shared" si="55"/>
        <v/>
      </c>
      <c r="CC1208" s="91" t="str">
        <f>IFERROR(
(VLOOKUP(MONTH(CA1208),Meses!$B$3:$C$14,2,FALSE)-DAY(CA1208))/VLOOKUP(MONTH(CA1208),Meses!$B$3:$C$14,2,FALSE)*CD1208,
"")</f>
        <v/>
      </c>
      <c r="CD1208" s="92">
        <f t="shared" si="56"/>
        <v>19418</v>
      </c>
    </row>
    <row r="1209" spans="1:82" ht="78.599999999999994" thickBot="1" x14ac:dyDescent="0.6">
      <c r="A1209" s="19" t="s">
        <v>2824</v>
      </c>
      <c r="B1209" s="19" t="s">
        <v>2856</v>
      </c>
      <c r="C1209" s="19" t="s">
        <v>2857</v>
      </c>
      <c r="D1209" s="19" t="s">
        <v>53</v>
      </c>
      <c r="E1209" s="21">
        <v>45197</v>
      </c>
      <c r="F1209" s="21">
        <v>45197.691817129627</v>
      </c>
      <c r="G1209" s="21">
        <v>45223</v>
      </c>
      <c r="H1209" s="21">
        <v>45238</v>
      </c>
      <c r="I1209" s="21">
        <v>45302</v>
      </c>
      <c r="J1209" s="21">
        <v>45302</v>
      </c>
      <c r="K1209" s="119" t="s">
        <v>4615</v>
      </c>
      <c r="L1209" s="49">
        <v>2023122552</v>
      </c>
      <c r="M1209" s="21">
        <v>45279</v>
      </c>
      <c r="N1209" s="21">
        <v>45295</v>
      </c>
      <c r="O1209" s="61" t="s">
        <v>2851</v>
      </c>
      <c r="P1209" s="41" t="s">
        <v>54</v>
      </c>
      <c r="Q1209" s="49" t="s">
        <v>55</v>
      </c>
      <c r="R1209" s="61">
        <v>9115</v>
      </c>
      <c r="S1209" s="25" t="s">
        <v>145</v>
      </c>
      <c r="T1209" s="25" t="s">
        <v>145</v>
      </c>
      <c r="U1209" s="19" t="e">
        <v>#NAME?</v>
      </c>
      <c r="V1209" s="22"/>
      <c r="W1209" s="22" t="s">
        <v>4513</v>
      </c>
      <c r="X1209" s="23">
        <v>45197</v>
      </c>
      <c r="Y1209" s="23">
        <v>45204</v>
      </c>
      <c r="Z1209" s="23">
        <v>45197</v>
      </c>
      <c r="AA1209" s="23">
        <v>45197</v>
      </c>
      <c r="AB1209" s="22">
        <v>0</v>
      </c>
      <c r="AC1209" s="22">
        <v>0</v>
      </c>
      <c r="AD1209" s="50">
        <v>0</v>
      </c>
      <c r="AE1209" s="22">
        <v>0</v>
      </c>
      <c r="AF1209" s="19" t="s">
        <v>58</v>
      </c>
      <c r="AG1209" s="19" t="s">
        <v>58</v>
      </c>
      <c r="AH1209" s="50">
        <v>0</v>
      </c>
      <c r="AI1209" s="23">
        <v>105</v>
      </c>
      <c r="AJ1209" s="37">
        <v>15</v>
      </c>
      <c r="AK1209" s="37">
        <v>64</v>
      </c>
      <c r="AL1209" s="19" t="s">
        <v>15</v>
      </c>
      <c r="AM1209" s="19" t="s">
        <v>4616</v>
      </c>
      <c r="AN1209" s="37">
        <v>11</v>
      </c>
      <c r="AO1209" s="22"/>
      <c r="AP1209" s="19" t="s">
        <v>82</v>
      </c>
      <c r="AQ1209" s="19" t="s">
        <v>82</v>
      </c>
      <c r="AR1209" s="19" t="s">
        <v>94</v>
      </c>
      <c r="AS1209" s="19" t="s">
        <v>55</v>
      </c>
      <c r="AT1209" s="19" t="s">
        <v>61</v>
      </c>
      <c r="AU1209" s="19" t="s">
        <v>179</v>
      </c>
      <c r="AV1209" s="19" t="s">
        <v>679</v>
      </c>
      <c r="AW1209" s="19" t="s">
        <v>1913</v>
      </c>
      <c r="AX1209" s="19" t="s">
        <v>356</v>
      </c>
      <c r="AY1209" s="19" t="s">
        <v>55</v>
      </c>
      <c r="AZ1209" s="19" t="s">
        <v>3822</v>
      </c>
      <c r="BA1209" s="23">
        <v>45295</v>
      </c>
      <c r="BB1209" s="37">
        <v>1</v>
      </c>
      <c r="BC1209" s="37">
        <v>2024</v>
      </c>
      <c r="BD1209" s="19" t="s">
        <v>356</v>
      </c>
      <c r="BE1209" s="19" t="s">
        <v>679</v>
      </c>
      <c r="BF1209" s="19" t="s">
        <v>1913</v>
      </c>
      <c r="BG1209" s="19" t="s">
        <v>55</v>
      </c>
      <c r="BH1209" s="19" t="s">
        <v>4513</v>
      </c>
      <c r="BI1209" s="60" t="s">
        <v>4513</v>
      </c>
      <c r="BJ1209" s="37" t="e">
        <v>#VALUE!</v>
      </c>
      <c r="BK1209" s="56" t="e">
        <v>#VALUE!</v>
      </c>
      <c r="BL1209" s="37" t="s">
        <v>4513</v>
      </c>
      <c r="BM1209" s="32" t="s">
        <v>4513</v>
      </c>
      <c r="BN1209" s="22"/>
      <c r="BO1209" s="19" t="s">
        <v>3863</v>
      </c>
      <c r="BP1209" s="22"/>
      <c r="BQ1209" s="19" t="s">
        <v>64</v>
      </c>
      <c r="BR1209" s="22"/>
      <c r="BS1209" s="19" t="s">
        <v>3824</v>
      </c>
      <c r="BT1209" s="37">
        <v>105</v>
      </c>
      <c r="BU1209" s="22">
        <v>125</v>
      </c>
      <c r="BV1209" s="19" t="s">
        <v>4699</v>
      </c>
      <c r="BW1209" s="19" t="s">
        <v>3823</v>
      </c>
      <c r="BX1209" s="37">
        <v>2024</v>
      </c>
      <c r="BY1209" s="95" t="str">
        <f>IFERROR(
IF(OR(AZ1209="anulado",AZ1209="stand by"),CONCATENATE(AZ1209,": ",AT1209),
IF(OR(YEAR(BA1209)=2022,YEAR(BA1209)=2023),CONCATENATE("Se activó en ",YEAR(BA1209)),
IF(AND(OR(AZ1209="En proceso",AZ1209="facturando"),AND(AV1209="-",BA1209="")),"Por revisar",
IF(BA1209="",IF(AV1209="NUEVAS",CONCATENATE("Estado: ",AZ1209,", ",AV1209),
IF(AX1209=Meses!$A$3,"Por revisar",
IF(AT1209="","Sin registro","En programación Frcst."))),"En programación")))),
"Error")</f>
        <v>En programación</v>
      </c>
      <c r="BZ1209" s="14" t="str">
        <f t="shared" si="54"/>
        <v/>
      </c>
      <c r="CA1209" s="95">
        <f>IF(BY1209="En programación Frcst.",VLOOKUP(AX1209,Meses!$A$1:$H$14,3+HLOOKUP(Cronograma!AV1209,Meses!$D$1:$G$2,2,FALSE),FALSE),
IF(BY1209="En programación",BA1209,""))</f>
        <v>45295</v>
      </c>
      <c r="CB1209" s="95" t="str">
        <f t="shared" si="55"/>
        <v>2024/1</v>
      </c>
      <c r="CC1209" s="91">
        <f>IFERROR(
(VLOOKUP(MONTH(CA1209),Meses!$B$3:$C$14,2,FALSE)-DAY(CA1209))/VLOOKUP(MONTH(CA1209),Meses!$B$3:$C$14,2,FALSE)*CD1209,
"")</f>
        <v>7938.8709677419356</v>
      </c>
      <c r="CD1209" s="92">
        <f t="shared" si="56"/>
        <v>9115</v>
      </c>
    </row>
    <row r="1210" spans="1:82" ht="109.8" thickBot="1" x14ac:dyDescent="0.6">
      <c r="A1210" s="25" t="s">
        <v>2824</v>
      </c>
      <c r="B1210" s="25" t="s">
        <v>2858</v>
      </c>
      <c r="C1210" s="31" t="s">
        <v>2859</v>
      </c>
      <c r="D1210" s="25" t="s">
        <v>53</v>
      </c>
      <c r="E1210" s="26">
        <v>45197</v>
      </c>
      <c r="F1210" s="26">
        <v>45197.691817129627</v>
      </c>
      <c r="G1210" s="26">
        <v>45223</v>
      </c>
      <c r="H1210" s="26">
        <v>45238</v>
      </c>
      <c r="I1210" s="22"/>
      <c r="J1210" s="22"/>
      <c r="K1210" s="22">
        <v>0</v>
      </c>
      <c r="L1210" s="49">
        <v>2023122548</v>
      </c>
      <c r="M1210" s="21">
        <v>45279</v>
      </c>
      <c r="N1210" s="21">
        <v>45295</v>
      </c>
      <c r="O1210" s="61" t="s">
        <v>2851</v>
      </c>
      <c r="P1210" s="41" t="s">
        <v>54</v>
      </c>
      <c r="Q1210" s="49" t="s">
        <v>55</v>
      </c>
      <c r="R1210" s="61">
        <v>5514</v>
      </c>
      <c r="S1210" s="25" t="s">
        <v>145</v>
      </c>
      <c r="T1210" s="25" t="s">
        <v>145</v>
      </c>
      <c r="U1210" s="19" t="e">
        <v>#NAME?</v>
      </c>
      <c r="V1210" s="22"/>
      <c r="W1210" s="22" t="s">
        <v>4513</v>
      </c>
      <c r="X1210" s="23">
        <v>45197</v>
      </c>
      <c r="Y1210" s="23">
        <v>45204</v>
      </c>
      <c r="Z1210" s="23">
        <v>45197</v>
      </c>
      <c r="AA1210" s="23">
        <v>45197</v>
      </c>
      <c r="AB1210" s="22">
        <v>0</v>
      </c>
      <c r="AC1210" s="22">
        <v>0</v>
      </c>
      <c r="AD1210" s="50">
        <v>0</v>
      </c>
      <c r="AE1210" s="22">
        <v>0</v>
      </c>
      <c r="AF1210" s="19" t="s">
        <v>58</v>
      </c>
      <c r="AG1210" s="19" t="s">
        <v>58</v>
      </c>
      <c r="AH1210" s="50">
        <v>0</v>
      </c>
      <c r="AI1210" s="37">
        <v>-45197</v>
      </c>
      <c r="AJ1210" s="37">
        <v>15</v>
      </c>
      <c r="AK1210" s="37">
        <v>-45238</v>
      </c>
      <c r="AL1210" s="19" t="s">
        <v>15</v>
      </c>
      <c r="AM1210" s="22">
        <v>0</v>
      </c>
      <c r="AN1210" s="22" t="s">
        <v>4513</v>
      </c>
      <c r="AO1210" s="22"/>
      <c r="AP1210" s="19" t="s">
        <v>82</v>
      </c>
      <c r="AQ1210" s="19" t="s">
        <v>82</v>
      </c>
      <c r="AR1210" s="19" t="s">
        <v>60</v>
      </c>
      <c r="AS1210" s="19" t="s">
        <v>55</v>
      </c>
      <c r="AT1210" s="19" t="s">
        <v>61</v>
      </c>
      <c r="AU1210" s="19" t="s">
        <v>179</v>
      </c>
      <c r="AV1210" s="19" t="s">
        <v>679</v>
      </c>
      <c r="AW1210" s="19" t="s">
        <v>1913</v>
      </c>
      <c r="AX1210" s="19" t="s">
        <v>356</v>
      </c>
      <c r="AY1210" s="19" t="s">
        <v>55</v>
      </c>
      <c r="AZ1210" s="19" t="s">
        <v>3822</v>
      </c>
      <c r="BA1210" s="23">
        <v>45295</v>
      </c>
      <c r="BB1210" s="37">
        <v>1</v>
      </c>
      <c r="BC1210" s="37">
        <v>2024</v>
      </c>
      <c r="BD1210" s="19" t="s">
        <v>356</v>
      </c>
      <c r="BE1210" s="19" t="s">
        <v>679</v>
      </c>
      <c r="BF1210" s="19" t="s">
        <v>1913</v>
      </c>
      <c r="BG1210" s="19" t="s">
        <v>55</v>
      </c>
      <c r="BH1210" s="19" t="s">
        <v>4513</v>
      </c>
      <c r="BI1210" s="60" t="s">
        <v>4513</v>
      </c>
      <c r="BJ1210" s="37" t="e">
        <v>#VALUE!</v>
      </c>
      <c r="BK1210" s="56" t="e">
        <v>#VALUE!</v>
      </c>
      <c r="BL1210" s="37" t="s">
        <v>4513</v>
      </c>
      <c r="BM1210" s="32" t="s">
        <v>4513</v>
      </c>
      <c r="BN1210" s="22"/>
      <c r="BO1210" s="19" t="s">
        <v>3863</v>
      </c>
      <c r="BP1210" s="22"/>
      <c r="BQ1210" s="19" t="s">
        <v>64</v>
      </c>
      <c r="BR1210" s="22"/>
      <c r="BS1210" s="19" t="s">
        <v>3824</v>
      </c>
      <c r="BT1210" s="37" t="e">
        <v>#VALUE!</v>
      </c>
      <c r="BU1210" s="37">
        <v>125</v>
      </c>
      <c r="BV1210" s="19" t="s">
        <v>4699</v>
      </c>
      <c r="BW1210" s="19" t="s">
        <v>3823</v>
      </c>
      <c r="BX1210" s="22"/>
      <c r="BY1210" s="95" t="str">
        <f>IFERROR(
IF(OR(AZ1210="anulado",AZ1210="stand by"),CONCATENATE(AZ1210,": ",AT1210),
IF(OR(YEAR(BA1210)=2022,YEAR(BA1210)=2023),CONCATENATE("Se activó en ",YEAR(BA1210)),
IF(AND(OR(AZ1210="En proceso",AZ1210="facturando"),AND(AV1210="-",BA1210="")),"Por revisar",
IF(BA1210="",IF(AV1210="NUEVAS",CONCATENATE("Estado: ",AZ1210,", ",AV1210),
IF(AX1210=Meses!$A$3,"Por revisar",
IF(AT1210="","Sin registro","En programación Frcst."))),"En programación")))),
"Error")</f>
        <v>En programación</v>
      </c>
      <c r="BZ1210" s="14" t="str">
        <f t="shared" si="54"/>
        <v/>
      </c>
      <c r="CA1210" s="95">
        <f>IF(BY1210="En programación Frcst.",VLOOKUP(AX1210,Meses!$A$1:$H$14,3+HLOOKUP(Cronograma!AV1210,Meses!$D$1:$G$2,2,FALSE),FALSE),
IF(BY1210="En programación",BA1210,""))</f>
        <v>45295</v>
      </c>
      <c r="CB1210" s="95" t="str">
        <f t="shared" si="55"/>
        <v>2024/1</v>
      </c>
      <c r="CC1210" s="91">
        <f>IFERROR(
(VLOOKUP(MONTH(CA1210),Meses!$B$3:$C$14,2,FALSE)-DAY(CA1210))/VLOOKUP(MONTH(CA1210),Meses!$B$3:$C$14,2,FALSE)*CD1210,
"")</f>
        <v>4802.5161290322585</v>
      </c>
      <c r="CD1210" s="92">
        <f t="shared" si="56"/>
        <v>5514</v>
      </c>
    </row>
    <row r="1211" spans="1:82" ht="78.599999999999994" thickBot="1" x14ac:dyDescent="0.6">
      <c r="A1211" s="19" t="s">
        <v>2824</v>
      </c>
      <c r="B1211" s="19" t="s">
        <v>2860</v>
      </c>
      <c r="C1211" s="31" t="s">
        <v>2861</v>
      </c>
      <c r="D1211" s="19" t="s">
        <v>53</v>
      </c>
      <c r="E1211" s="21">
        <v>45197</v>
      </c>
      <c r="F1211" s="21">
        <v>45197.691817129627</v>
      </c>
      <c r="G1211" s="21">
        <v>45223</v>
      </c>
      <c r="H1211" s="21">
        <v>45238</v>
      </c>
      <c r="I1211" s="22"/>
      <c r="J1211" s="22"/>
      <c r="K1211" s="22">
        <v>0</v>
      </c>
      <c r="L1211" s="49">
        <v>2023122553</v>
      </c>
      <c r="M1211" s="21">
        <v>45279</v>
      </c>
      <c r="N1211" s="21">
        <v>45295</v>
      </c>
      <c r="O1211" s="61" t="s">
        <v>2851</v>
      </c>
      <c r="P1211" s="41" t="s">
        <v>54</v>
      </c>
      <c r="Q1211" s="49" t="s">
        <v>55</v>
      </c>
      <c r="R1211" s="61">
        <v>8388</v>
      </c>
      <c r="S1211" s="25" t="s">
        <v>145</v>
      </c>
      <c r="T1211" s="25" t="s">
        <v>145</v>
      </c>
      <c r="U1211" s="19" t="e">
        <v>#NAME?</v>
      </c>
      <c r="V1211" s="22"/>
      <c r="W1211" s="22" t="s">
        <v>4513</v>
      </c>
      <c r="X1211" s="23">
        <v>45197</v>
      </c>
      <c r="Y1211" s="23">
        <v>45204</v>
      </c>
      <c r="Z1211" s="23">
        <v>45197</v>
      </c>
      <c r="AA1211" s="23">
        <v>45197</v>
      </c>
      <c r="AB1211" s="22">
        <v>0</v>
      </c>
      <c r="AC1211" s="22">
        <v>0</v>
      </c>
      <c r="AD1211" s="50">
        <v>0</v>
      </c>
      <c r="AE1211" s="22">
        <v>0</v>
      </c>
      <c r="AF1211" s="19" t="s">
        <v>58</v>
      </c>
      <c r="AG1211" s="19" t="s">
        <v>58</v>
      </c>
      <c r="AH1211" s="50">
        <v>0</v>
      </c>
      <c r="AI1211" s="37">
        <v>-45197</v>
      </c>
      <c r="AJ1211" s="37">
        <v>15</v>
      </c>
      <c r="AK1211" s="37">
        <v>-45238</v>
      </c>
      <c r="AL1211" s="19" t="s">
        <v>15</v>
      </c>
      <c r="AM1211" s="22">
        <v>0</v>
      </c>
      <c r="AN1211" s="22" t="s">
        <v>4513</v>
      </c>
      <c r="AO1211" s="22"/>
      <c r="AP1211" s="19" t="s">
        <v>82</v>
      </c>
      <c r="AQ1211" s="19" t="s">
        <v>82</v>
      </c>
      <c r="AR1211" s="19" t="s">
        <v>60</v>
      </c>
      <c r="AS1211" s="19" t="s">
        <v>55</v>
      </c>
      <c r="AT1211" s="19" t="s">
        <v>61</v>
      </c>
      <c r="AU1211" s="19" t="s">
        <v>179</v>
      </c>
      <c r="AV1211" s="19" t="s">
        <v>679</v>
      </c>
      <c r="AW1211" s="19" t="s">
        <v>1913</v>
      </c>
      <c r="AX1211" s="19" t="s">
        <v>356</v>
      </c>
      <c r="AY1211" s="19" t="s">
        <v>55</v>
      </c>
      <c r="AZ1211" s="19" t="s">
        <v>3822</v>
      </c>
      <c r="BA1211" s="23">
        <v>45295</v>
      </c>
      <c r="BB1211" s="37">
        <v>1</v>
      </c>
      <c r="BC1211" s="37">
        <v>2024</v>
      </c>
      <c r="BD1211" s="19" t="s">
        <v>356</v>
      </c>
      <c r="BE1211" s="19" t="s">
        <v>679</v>
      </c>
      <c r="BF1211" s="19" t="s">
        <v>1165</v>
      </c>
      <c r="BG1211" s="19" t="s">
        <v>55</v>
      </c>
      <c r="BH1211" s="19" t="s">
        <v>4513</v>
      </c>
      <c r="BI1211" s="60" t="s">
        <v>4513</v>
      </c>
      <c r="BJ1211" s="37" t="e">
        <v>#VALUE!</v>
      </c>
      <c r="BK1211" s="56" t="e">
        <v>#VALUE!</v>
      </c>
      <c r="BL1211" s="37" t="s">
        <v>4513</v>
      </c>
      <c r="BM1211" s="32" t="s">
        <v>4513</v>
      </c>
      <c r="BN1211" s="22"/>
      <c r="BO1211" s="19" t="s">
        <v>3863</v>
      </c>
      <c r="BP1211" s="22"/>
      <c r="BQ1211" s="19" t="s">
        <v>64</v>
      </c>
      <c r="BR1211" s="22"/>
      <c r="BS1211" s="19" t="s">
        <v>3824</v>
      </c>
      <c r="BT1211" s="37" t="e">
        <v>#VALUE!</v>
      </c>
      <c r="BU1211" s="37">
        <v>125</v>
      </c>
      <c r="BV1211" s="19" t="s">
        <v>4699</v>
      </c>
      <c r="BW1211" s="19" t="s">
        <v>3823</v>
      </c>
      <c r="BX1211" s="22"/>
      <c r="BY1211" s="95" t="str">
        <f>IFERROR(
IF(OR(AZ1211="anulado",AZ1211="stand by"),CONCATENATE(AZ1211,": ",AT1211),
IF(OR(YEAR(BA1211)=2022,YEAR(BA1211)=2023),CONCATENATE("Se activó en ",YEAR(BA1211)),
IF(AND(OR(AZ1211="En proceso",AZ1211="facturando"),AND(AV1211="-",BA1211="")),"Por revisar",
IF(BA1211="",IF(AV1211="NUEVAS",CONCATENATE("Estado: ",AZ1211,", ",AV1211),
IF(AX1211=Meses!$A$3,"Por revisar",
IF(AT1211="","Sin registro","En programación Frcst."))),"En programación")))),
"Error")</f>
        <v>En programación</v>
      </c>
      <c r="BZ1211" s="14" t="str">
        <f t="shared" si="54"/>
        <v/>
      </c>
      <c r="CA1211" s="95">
        <f>IF(BY1211="En programación Frcst.",VLOOKUP(AX1211,Meses!$A$1:$H$14,3+HLOOKUP(Cronograma!AV1211,Meses!$D$1:$G$2,2,FALSE),FALSE),
IF(BY1211="En programación",BA1211,""))</f>
        <v>45295</v>
      </c>
      <c r="CB1211" s="95" t="str">
        <f t="shared" si="55"/>
        <v>2024/1</v>
      </c>
      <c r="CC1211" s="91">
        <f>IFERROR(
(VLOOKUP(MONTH(CA1211),Meses!$B$3:$C$14,2,FALSE)-DAY(CA1211))/VLOOKUP(MONTH(CA1211),Meses!$B$3:$C$14,2,FALSE)*CD1211,
"")</f>
        <v>7305.677419354839</v>
      </c>
      <c r="CD1211" s="92">
        <f t="shared" si="56"/>
        <v>8388</v>
      </c>
    </row>
    <row r="1212" spans="1:82" ht="125.4" thickBot="1" x14ac:dyDescent="0.6">
      <c r="A1212" s="25" t="s">
        <v>2824</v>
      </c>
      <c r="B1212" s="25" t="s">
        <v>2862</v>
      </c>
      <c r="C1212" s="25" t="s">
        <v>2863</v>
      </c>
      <c r="D1212" s="25" t="s">
        <v>53</v>
      </c>
      <c r="E1212" s="26">
        <v>45197</v>
      </c>
      <c r="F1212" s="26">
        <v>45197.691817129627</v>
      </c>
      <c r="G1212" s="26">
        <v>45223</v>
      </c>
      <c r="H1212" s="26">
        <v>45238</v>
      </c>
      <c r="I1212" s="21">
        <v>45311</v>
      </c>
      <c r="J1212" s="21">
        <v>45311</v>
      </c>
      <c r="K1212" s="119" t="s">
        <v>4615</v>
      </c>
      <c r="L1212" s="49">
        <v>2023122546</v>
      </c>
      <c r="M1212" s="21">
        <v>45279</v>
      </c>
      <c r="N1212" s="21">
        <v>45295</v>
      </c>
      <c r="O1212" s="61" t="s">
        <v>2851</v>
      </c>
      <c r="P1212" s="41" t="s">
        <v>54</v>
      </c>
      <c r="Q1212" s="49" t="s">
        <v>55</v>
      </c>
      <c r="R1212" s="61">
        <v>8257</v>
      </c>
      <c r="S1212" s="25" t="s">
        <v>145</v>
      </c>
      <c r="T1212" s="25" t="s">
        <v>145</v>
      </c>
      <c r="U1212" s="19" t="e">
        <v>#NAME?</v>
      </c>
      <c r="V1212" s="22"/>
      <c r="W1212" s="22" t="s">
        <v>4513</v>
      </c>
      <c r="X1212" s="23">
        <v>45197</v>
      </c>
      <c r="Y1212" s="23">
        <v>45204</v>
      </c>
      <c r="Z1212" s="23">
        <v>45197</v>
      </c>
      <c r="AA1212" s="23">
        <v>45197</v>
      </c>
      <c r="AB1212" s="22">
        <v>0</v>
      </c>
      <c r="AC1212" s="22">
        <v>0</v>
      </c>
      <c r="AD1212" s="50">
        <v>0</v>
      </c>
      <c r="AE1212" s="22">
        <v>0</v>
      </c>
      <c r="AF1212" s="19" t="s">
        <v>58</v>
      </c>
      <c r="AG1212" s="19" t="s">
        <v>58</v>
      </c>
      <c r="AH1212" s="50">
        <v>0</v>
      </c>
      <c r="AI1212" s="23">
        <v>114</v>
      </c>
      <c r="AJ1212" s="37">
        <v>15</v>
      </c>
      <c r="AK1212" s="37">
        <v>73</v>
      </c>
      <c r="AL1212" s="19" t="s">
        <v>15</v>
      </c>
      <c r="AM1212" s="19" t="s">
        <v>4616</v>
      </c>
      <c r="AN1212" s="37">
        <v>20</v>
      </c>
      <c r="AO1212" s="22"/>
      <c r="AP1212" s="19" t="s">
        <v>82</v>
      </c>
      <c r="AQ1212" s="19" t="s">
        <v>82</v>
      </c>
      <c r="AR1212" s="19" t="s">
        <v>60</v>
      </c>
      <c r="AS1212" s="19" t="s">
        <v>55</v>
      </c>
      <c r="AT1212" s="19" t="s">
        <v>61</v>
      </c>
      <c r="AU1212" s="19" t="s">
        <v>179</v>
      </c>
      <c r="AV1212" s="19" t="s">
        <v>679</v>
      </c>
      <c r="AW1212" s="19" t="s">
        <v>1913</v>
      </c>
      <c r="AX1212" s="19" t="s">
        <v>356</v>
      </c>
      <c r="AY1212" s="19" t="s">
        <v>55</v>
      </c>
      <c r="AZ1212" s="19" t="s">
        <v>3822</v>
      </c>
      <c r="BA1212" s="23">
        <v>45295</v>
      </c>
      <c r="BB1212" s="37">
        <v>1</v>
      </c>
      <c r="BC1212" s="37">
        <v>2024</v>
      </c>
      <c r="BD1212" s="19" t="s">
        <v>356</v>
      </c>
      <c r="BE1212" s="19" t="s">
        <v>679</v>
      </c>
      <c r="BF1212" s="19" t="s">
        <v>1913</v>
      </c>
      <c r="BG1212" s="19" t="s">
        <v>55</v>
      </c>
      <c r="BH1212" s="19" t="s">
        <v>4513</v>
      </c>
      <c r="BI1212" s="60" t="s">
        <v>4513</v>
      </c>
      <c r="BJ1212" s="37" t="e">
        <v>#VALUE!</v>
      </c>
      <c r="BK1212" s="56" t="e">
        <v>#VALUE!</v>
      </c>
      <c r="BL1212" s="37" t="s">
        <v>4513</v>
      </c>
      <c r="BM1212" s="32" t="s">
        <v>4513</v>
      </c>
      <c r="BN1212" s="22"/>
      <c r="BO1212" s="19" t="s">
        <v>3863</v>
      </c>
      <c r="BP1212" s="22"/>
      <c r="BQ1212" s="19" t="s">
        <v>64</v>
      </c>
      <c r="BR1212" s="22"/>
      <c r="BS1212" s="22"/>
      <c r="BT1212" s="22"/>
      <c r="BU1212" s="37">
        <v>125</v>
      </c>
      <c r="BV1212" s="19" t="s">
        <v>4699</v>
      </c>
      <c r="BW1212" s="19" t="s">
        <v>3823</v>
      </c>
      <c r="BX1212" s="22"/>
      <c r="BY1212" s="95" t="str">
        <f>IFERROR(
IF(OR(AZ1212="anulado",AZ1212="stand by"),CONCATENATE(AZ1212,": ",AT1212),
IF(OR(YEAR(BA1212)=2022,YEAR(BA1212)=2023),CONCATENATE("Se activó en ",YEAR(BA1212)),
IF(AND(OR(AZ1212="En proceso",AZ1212="facturando"),AND(AV1212="-",BA1212="")),"Por revisar",
IF(BA1212="",IF(AV1212="NUEVAS",CONCATENATE("Estado: ",AZ1212,", ",AV1212),
IF(AX1212=Meses!$A$3,"Por revisar",
IF(AT1212="","Sin registro","En programación Frcst."))),"En programación")))),
"Error")</f>
        <v>En programación</v>
      </c>
      <c r="BZ1212" s="14" t="str">
        <f t="shared" si="54"/>
        <v/>
      </c>
      <c r="CA1212" s="95">
        <f>IF(BY1212="En programación Frcst.",VLOOKUP(AX1212,Meses!$A$1:$H$14,3+HLOOKUP(Cronograma!AV1212,Meses!$D$1:$G$2,2,FALSE),FALSE),
IF(BY1212="En programación",BA1212,""))</f>
        <v>45295</v>
      </c>
      <c r="CB1212" s="95" t="str">
        <f t="shared" si="55"/>
        <v>2024/1</v>
      </c>
      <c r="CC1212" s="91">
        <f>IFERROR(
(VLOOKUP(MONTH(CA1212),Meses!$B$3:$C$14,2,FALSE)-DAY(CA1212))/VLOOKUP(MONTH(CA1212),Meses!$B$3:$C$14,2,FALSE)*CD1212,
"")</f>
        <v>7191.5806451612907</v>
      </c>
      <c r="CD1212" s="92">
        <f t="shared" si="56"/>
        <v>8257</v>
      </c>
    </row>
    <row r="1213" spans="1:82" ht="125.4" thickBot="1" x14ac:dyDescent="0.6">
      <c r="A1213" s="19" t="s">
        <v>2824</v>
      </c>
      <c r="B1213" s="19" t="s">
        <v>2864</v>
      </c>
      <c r="C1213" s="19" t="s">
        <v>2865</v>
      </c>
      <c r="D1213" s="19" t="s">
        <v>53</v>
      </c>
      <c r="E1213" s="21">
        <v>45197</v>
      </c>
      <c r="F1213" s="21">
        <v>45197.691817129627</v>
      </c>
      <c r="G1213" s="21">
        <v>45223</v>
      </c>
      <c r="H1213" s="21">
        <v>45238</v>
      </c>
      <c r="I1213" s="21">
        <v>45310</v>
      </c>
      <c r="J1213" s="21">
        <v>45310</v>
      </c>
      <c r="K1213" s="119" t="s">
        <v>4615</v>
      </c>
      <c r="L1213" s="49">
        <v>2023122549</v>
      </c>
      <c r="M1213" s="21">
        <v>45279</v>
      </c>
      <c r="N1213" s="21">
        <v>45295</v>
      </c>
      <c r="O1213" s="61" t="s">
        <v>2851</v>
      </c>
      <c r="P1213" s="41" t="s">
        <v>54</v>
      </c>
      <c r="Q1213" s="49" t="s">
        <v>55</v>
      </c>
      <c r="R1213" s="61">
        <v>7360</v>
      </c>
      <c r="S1213" s="25" t="s">
        <v>145</v>
      </c>
      <c r="T1213" s="25" t="s">
        <v>145</v>
      </c>
      <c r="U1213" s="19" t="e">
        <v>#NAME?</v>
      </c>
      <c r="V1213" s="22"/>
      <c r="W1213" s="22" t="s">
        <v>4513</v>
      </c>
      <c r="X1213" s="23">
        <v>45197</v>
      </c>
      <c r="Y1213" s="23">
        <v>45204</v>
      </c>
      <c r="Z1213" s="23">
        <v>45197</v>
      </c>
      <c r="AA1213" s="23">
        <v>45197</v>
      </c>
      <c r="AB1213" s="22">
        <v>0</v>
      </c>
      <c r="AC1213" s="22">
        <v>0</v>
      </c>
      <c r="AD1213" s="50">
        <v>0</v>
      </c>
      <c r="AE1213" s="22">
        <v>0</v>
      </c>
      <c r="AF1213" s="19" t="s">
        <v>58</v>
      </c>
      <c r="AG1213" s="19" t="s">
        <v>58</v>
      </c>
      <c r="AH1213" s="50">
        <v>0</v>
      </c>
      <c r="AI1213" s="23">
        <v>113</v>
      </c>
      <c r="AJ1213" s="37">
        <v>15</v>
      </c>
      <c r="AK1213" s="37">
        <v>72</v>
      </c>
      <c r="AL1213" s="19" t="s">
        <v>15</v>
      </c>
      <c r="AM1213" s="19" t="s">
        <v>4616</v>
      </c>
      <c r="AN1213" s="37">
        <v>19</v>
      </c>
      <c r="AO1213" s="22"/>
      <c r="AP1213" s="19" t="s">
        <v>82</v>
      </c>
      <c r="AQ1213" s="19" t="s">
        <v>82</v>
      </c>
      <c r="AR1213" s="19" t="s">
        <v>60</v>
      </c>
      <c r="AS1213" s="19" t="s">
        <v>55</v>
      </c>
      <c r="AT1213" s="19" t="s">
        <v>61</v>
      </c>
      <c r="AU1213" s="19" t="s">
        <v>179</v>
      </c>
      <c r="AV1213" s="19" t="s">
        <v>679</v>
      </c>
      <c r="AW1213" s="19" t="s">
        <v>1913</v>
      </c>
      <c r="AX1213" s="19" t="s">
        <v>356</v>
      </c>
      <c r="AY1213" s="19" t="s">
        <v>55</v>
      </c>
      <c r="AZ1213" s="19" t="s">
        <v>3822</v>
      </c>
      <c r="BA1213" s="23">
        <v>45295</v>
      </c>
      <c r="BB1213" s="37">
        <v>1</v>
      </c>
      <c r="BC1213" s="37">
        <v>2024</v>
      </c>
      <c r="BD1213" s="19" t="s">
        <v>356</v>
      </c>
      <c r="BE1213" s="19" t="s">
        <v>679</v>
      </c>
      <c r="BF1213" s="19" t="s">
        <v>1913</v>
      </c>
      <c r="BG1213" s="19" t="s">
        <v>55</v>
      </c>
      <c r="BH1213" s="19" t="s">
        <v>4513</v>
      </c>
      <c r="BI1213" s="60" t="s">
        <v>4513</v>
      </c>
      <c r="BJ1213" s="37" t="e">
        <v>#VALUE!</v>
      </c>
      <c r="BK1213" s="56" t="e">
        <v>#VALUE!</v>
      </c>
      <c r="BL1213" s="37" t="s">
        <v>4513</v>
      </c>
      <c r="BM1213" s="32" t="s">
        <v>4513</v>
      </c>
      <c r="BN1213" s="22"/>
      <c r="BO1213" s="19" t="s">
        <v>3863</v>
      </c>
      <c r="BP1213" s="22"/>
      <c r="BQ1213" s="19" t="s">
        <v>64</v>
      </c>
      <c r="BR1213" s="22"/>
      <c r="BS1213" s="19" t="s">
        <v>3824</v>
      </c>
      <c r="BT1213" s="37" t="e">
        <v>#VALUE!</v>
      </c>
      <c r="BU1213" s="37">
        <v>125</v>
      </c>
      <c r="BV1213" s="19" t="s">
        <v>4699</v>
      </c>
      <c r="BW1213" s="19" t="s">
        <v>3823</v>
      </c>
      <c r="BX1213" s="22"/>
      <c r="BY1213" s="95" t="str">
        <f>IFERROR(
IF(OR(AZ1213="anulado",AZ1213="stand by"),CONCATENATE(AZ1213,": ",AT1213),
IF(OR(YEAR(BA1213)=2022,YEAR(BA1213)=2023),CONCATENATE("Se activó en ",YEAR(BA1213)),
IF(AND(OR(AZ1213="En proceso",AZ1213="facturando"),AND(AV1213="-",BA1213="")),"Por revisar",
IF(BA1213="",IF(AV1213="NUEVAS",CONCATENATE("Estado: ",AZ1213,", ",AV1213),
IF(AX1213=Meses!$A$3,"Por revisar",
IF(AT1213="","Sin registro","En programación Frcst."))),"En programación")))),
"Error")</f>
        <v>En programación</v>
      </c>
      <c r="BZ1213" s="14" t="str">
        <f t="shared" si="54"/>
        <v/>
      </c>
      <c r="CA1213" s="95">
        <f>IF(BY1213="En programación Frcst.",VLOOKUP(AX1213,Meses!$A$1:$H$14,3+HLOOKUP(Cronograma!AV1213,Meses!$D$1:$G$2,2,FALSE),FALSE),
IF(BY1213="En programación",BA1213,""))</f>
        <v>45295</v>
      </c>
      <c r="CB1213" s="95" t="str">
        <f t="shared" si="55"/>
        <v>2024/1</v>
      </c>
      <c r="CC1213" s="91">
        <f>IFERROR(
(VLOOKUP(MONTH(CA1213),Meses!$B$3:$C$14,2,FALSE)-DAY(CA1213))/VLOOKUP(MONTH(CA1213),Meses!$B$3:$C$14,2,FALSE)*CD1213,
"")</f>
        <v>6410.322580645161</v>
      </c>
      <c r="CD1213" s="92">
        <f t="shared" si="56"/>
        <v>7360</v>
      </c>
    </row>
    <row r="1214" spans="1:82" ht="94.2" thickBot="1" x14ac:dyDescent="0.6">
      <c r="A1214" s="25" t="s">
        <v>2824</v>
      </c>
      <c r="B1214" s="25" t="s">
        <v>2866</v>
      </c>
      <c r="C1214" s="25" t="s">
        <v>2867</v>
      </c>
      <c r="D1214" s="25" t="s">
        <v>53</v>
      </c>
      <c r="E1214" s="26">
        <v>45197</v>
      </c>
      <c r="F1214" s="26">
        <v>45197.691817129627</v>
      </c>
      <c r="G1214" s="26">
        <v>45223</v>
      </c>
      <c r="H1214" s="26">
        <v>45238</v>
      </c>
      <c r="I1214" s="21">
        <v>45290</v>
      </c>
      <c r="J1214" s="21">
        <v>45290</v>
      </c>
      <c r="K1214" s="119" t="s">
        <v>4599</v>
      </c>
      <c r="L1214" s="49">
        <v>2023122544</v>
      </c>
      <c r="M1214" s="21">
        <v>45279</v>
      </c>
      <c r="N1214" s="21">
        <v>45295</v>
      </c>
      <c r="O1214" s="61" t="s">
        <v>2851</v>
      </c>
      <c r="P1214" s="41" t="s">
        <v>54</v>
      </c>
      <c r="Q1214" s="49" t="s">
        <v>55</v>
      </c>
      <c r="R1214" s="61">
        <v>4273</v>
      </c>
      <c r="S1214" s="25" t="s">
        <v>4632</v>
      </c>
      <c r="T1214" s="25" t="s">
        <v>4632</v>
      </c>
      <c r="U1214" s="19" t="e">
        <v>#NAME?</v>
      </c>
      <c r="V1214" s="22"/>
      <c r="W1214" s="22" t="s">
        <v>4513</v>
      </c>
      <c r="X1214" s="23">
        <v>45197</v>
      </c>
      <c r="Y1214" s="23">
        <v>45204</v>
      </c>
      <c r="Z1214" s="23">
        <v>45197</v>
      </c>
      <c r="AA1214" s="23">
        <v>45197</v>
      </c>
      <c r="AB1214" s="22">
        <v>0</v>
      </c>
      <c r="AC1214" s="22">
        <v>0</v>
      </c>
      <c r="AD1214" s="50">
        <v>0</v>
      </c>
      <c r="AE1214" s="22">
        <v>0</v>
      </c>
      <c r="AF1214" s="19" t="s">
        <v>58</v>
      </c>
      <c r="AG1214" s="19" t="s">
        <v>58</v>
      </c>
      <c r="AH1214" s="50">
        <v>0</v>
      </c>
      <c r="AI1214" s="23">
        <v>93</v>
      </c>
      <c r="AJ1214" s="37">
        <v>15</v>
      </c>
      <c r="AK1214" s="37">
        <v>52</v>
      </c>
      <c r="AL1214" s="19" t="s">
        <v>15</v>
      </c>
      <c r="AM1214" s="19" t="s">
        <v>4601</v>
      </c>
      <c r="AN1214" s="37">
        <v>30</v>
      </c>
      <c r="AO1214" s="22"/>
      <c r="AP1214" s="19" t="s">
        <v>82</v>
      </c>
      <c r="AQ1214" s="19" t="s">
        <v>82</v>
      </c>
      <c r="AR1214" s="19" t="s">
        <v>60</v>
      </c>
      <c r="AS1214" s="19" t="s">
        <v>55</v>
      </c>
      <c r="AT1214" s="19" t="s">
        <v>61</v>
      </c>
      <c r="AU1214" s="19" t="s">
        <v>179</v>
      </c>
      <c r="AV1214" s="19" t="s">
        <v>679</v>
      </c>
      <c r="AW1214" s="19" t="s">
        <v>1913</v>
      </c>
      <c r="AX1214" s="19" t="s">
        <v>356</v>
      </c>
      <c r="AY1214" s="19" t="s">
        <v>55</v>
      </c>
      <c r="AZ1214" s="19" t="s">
        <v>3822</v>
      </c>
      <c r="BA1214" s="23">
        <v>45295</v>
      </c>
      <c r="BB1214" s="37">
        <v>1</v>
      </c>
      <c r="BC1214" s="37">
        <v>2024</v>
      </c>
      <c r="BD1214" s="19" t="s">
        <v>356</v>
      </c>
      <c r="BE1214" s="19" t="s">
        <v>679</v>
      </c>
      <c r="BF1214" s="19" t="s">
        <v>1913</v>
      </c>
      <c r="BG1214" s="19" t="s">
        <v>55</v>
      </c>
      <c r="BH1214" s="19" t="s">
        <v>4513</v>
      </c>
      <c r="BI1214" s="60" t="s">
        <v>4513</v>
      </c>
      <c r="BJ1214" s="37" t="e">
        <v>#VALUE!</v>
      </c>
      <c r="BK1214" s="56" t="e">
        <v>#VALUE!</v>
      </c>
      <c r="BL1214" s="37" t="s">
        <v>4513</v>
      </c>
      <c r="BM1214" s="32" t="s">
        <v>4513</v>
      </c>
      <c r="BN1214" s="22" t="s">
        <v>4513</v>
      </c>
      <c r="BO1214" s="19" t="s">
        <v>3863</v>
      </c>
      <c r="BP1214" s="22"/>
      <c r="BQ1214" s="19" t="s">
        <v>64</v>
      </c>
      <c r="BR1214" s="22"/>
      <c r="BS1214" s="19" t="s">
        <v>3824</v>
      </c>
      <c r="BT1214" s="37">
        <v>93</v>
      </c>
      <c r="BU1214" s="22"/>
      <c r="BV1214" s="19" t="s">
        <v>4699</v>
      </c>
      <c r="BW1214" s="19" t="s">
        <v>3823</v>
      </c>
      <c r="BX1214" s="37">
        <v>2023</v>
      </c>
      <c r="BY1214" s="95" t="str">
        <f>IFERROR(
IF(OR(AZ1214="anulado",AZ1214="stand by"),CONCATENATE(AZ1214,": ",AT1214),
IF(OR(YEAR(BA1214)=2022,YEAR(BA1214)=2023),CONCATENATE("Se activó en ",YEAR(BA1214)),
IF(AND(OR(AZ1214="En proceso",AZ1214="facturando"),AND(AV1214="-",BA1214="")),"Por revisar",
IF(BA1214="",IF(AV1214="NUEVAS",CONCATENATE("Estado: ",AZ1214,", ",AV1214),
IF(AX1214=Meses!$A$3,"Por revisar",
IF(AT1214="","Sin registro","En programación Frcst."))),"En programación")))),
"Error")</f>
        <v>En programación</v>
      </c>
      <c r="BZ1214" s="14" t="str">
        <f t="shared" si="54"/>
        <v/>
      </c>
      <c r="CA1214" s="95">
        <f>IF(BY1214="En programación Frcst.",VLOOKUP(AX1214,Meses!$A$1:$H$14,3+HLOOKUP(Cronograma!AV1214,Meses!$D$1:$G$2,2,FALSE),FALSE),
IF(BY1214="En programación",BA1214,""))</f>
        <v>45295</v>
      </c>
      <c r="CB1214" s="95" t="str">
        <f t="shared" si="55"/>
        <v>2024/1</v>
      </c>
      <c r="CC1214" s="91">
        <f>IFERROR(
(VLOOKUP(MONTH(CA1214),Meses!$B$3:$C$14,2,FALSE)-DAY(CA1214))/VLOOKUP(MONTH(CA1214),Meses!$B$3:$C$14,2,FALSE)*CD1214,
"")</f>
        <v>3721.6451612903224</v>
      </c>
      <c r="CD1214" s="92">
        <f t="shared" si="56"/>
        <v>4273</v>
      </c>
    </row>
    <row r="1215" spans="1:82" ht="78.599999999999994" thickBot="1" x14ac:dyDescent="0.6">
      <c r="A1215" s="19" t="s">
        <v>2824</v>
      </c>
      <c r="B1215" s="62" t="s">
        <v>2868</v>
      </c>
      <c r="C1215" s="19" t="s">
        <v>2869</v>
      </c>
      <c r="D1215" s="19" t="s">
        <v>936</v>
      </c>
      <c r="E1215" s="21">
        <v>45197</v>
      </c>
      <c r="F1215" s="21">
        <v>45197.691817129627</v>
      </c>
      <c r="G1215" s="21">
        <v>45223</v>
      </c>
      <c r="H1215" s="21">
        <v>45238</v>
      </c>
      <c r="I1215" s="22"/>
      <c r="J1215" s="22"/>
      <c r="K1215" s="22">
        <v>0</v>
      </c>
      <c r="L1215" s="50"/>
      <c r="M1215" s="22"/>
      <c r="N1215" s="22"/>
      <c r="O1215" s="61" t="s">
        <v>2851</v>
      </c>
      <c r="P1215" s="41" t="s">
        <v>54</v>
      </c>
      <c r="Q1215" s="49" t="s">
        <v>55</v>
      </c>
      <c r="R1215" s="61">
        <v>6959</v>
      </c>
      <c r="S1215" s="25" t="s">
        <v>145</v>
      </c>
      <c r="T1215" s="25" t="s">
        <v>145</v>
      </c>
      <c r="U1215" s="19" t="e">
        <v>#NAME?</v>
      </c>
      <c r="V1215" s="22"/>
      <c r="W1215" s="22" t="s">
        <v>4513</v>
      </c>
      <c r="X1215" s="23">
        <v>45197</v>
      </c>
      <c r="Y1215" s="23">
        <v>45204</v>
      </c>
      <c r="Z1215" s="23">
        <v>45197</v>
      </c>
      <c r="AA1215" s="23">
        <v>45197</v>
      </c>
      <c r="AB1215" s="22">
        <v>0</v>
      </c>
      <c r="AC1215" s="22">
        <v>0</v>
      </c>
      <c r="AD1215" s="50">
        <v>0</v>
      </c>
      <c r="AE1215" s="22">
        <v>0</v>
      </c>
      <c r="AF1215" s="19" t="s">
        <v>58</v>
      </c>
      <c r="AG1215" s="19" t="s">
        <v>58</v>
      </c>
      <c r="AH1215" s="50">
        <v>0</v>
      </c>
      <c r="AI1215" s="37">
        <v>-45197</v>
      </c>
      <c r="AJ1215" s="37">
        <v>15</v>
      </c>
      <c r="AK1215" s="37">
        <v>-45238</v>
      </c>
      <c r="AL1215" s="19" t="s">
        <v>15</v>
      </c>
      <c r="AM1215" s="22">
        <v>0</v>
      </c>
      <c r="AN1215" s="22" t="s">
        <v>4513</v>
      </c>
      <c r="AO1215" s="22"/>
      <c r="AP1215" s="19" t="s">
        <v>82</v>
      </c>
      <c r="AQ1215" s="19" t="s">
        <v>82</v>
      </c>
      <c r="AR1215" s="19" t="s">
        <v>60</v>
      </c>
      <c r="AS1215" s="19" t="s">
        <v>55</v>
      </c>
      <c r="AT1215" s="19" t="s">
        <v>937</v>
      </c>
      <c r="AU1215" s="19" t="s">
        <v>179</v>
      </c>
      <c r="AV1215" s="19" t="s">
        <v>679</v>
      </c>
      <c r="AW1215" s="19" t="s">
        <v>3130</v>
      </c>
      <c r="AX1215" s="19" t="s">
        <v>1557</v>
      </c>
      <c r="AY1215" s="19" t="s">
        <v>55</v>
      </c>
      <c r="AZ1215" s="19" t="s">
        <v>3830</v>
      </c>
      <c r="BA1215" s="22">
        <v>0</v>
      </c>
      <c r="BB1215" s="37"/>
      <c r="BC1215" s="37"/>
      <c r="BD1215" s="19" t="s">
        <v>1557</v>
      </c>
      <c r="BE1215" s="19" t="s">
        <v>679</v>
      </c>
      <c r="BF1215" s="19" t="s">
        <v>3130</v>
      </c>
      <c r="BG1215" s="19" t="s">
        <v>55</v>
      </c>
      <c r="BH1215" s="19" t="s">
        <v>4513</v>
      </c>
      <c r="BI1215" s="22" t="s">
        <v>4513</v>
      </c>
      <c r="BJ1215" s="22"/>
      <c r="BK1215" s="22"/>
      <c r="BL1215" s="37" t="s">
        <v>4513</v>
      </c>
      <c r="BM1215" s="32" t="s">
        <v>4513</v>
      </c>
      <c r="BN1215" s="22"/>
      <c r="BO1215" s="22"/>
      <c r="BP1215" s="22"/>
      <c r="BQ1215" s="19" t="s">
        <v>64</v>
      </c>
      <c r="BR1215" s="22"/>
      <c r="BS1215" s="22"/>
      <c r="BT1215" s="22"/>
      <c r="BU1215" s="37">
        <v>125</v>
      </c>
      <c r="BV1215" s="19" t="s">
        <v>4699</v>
      </c>
      <c r="BW1215" s="19" t="s">
        <v>3839</v>
      </c>
      <c r="BX1215" s="22"/>
      <c r="BY1215" s="95" t="str">
        <f>IFERROR(
IF(OR(AZ1215="anulado",AZ1215="stand by"),CONCATENATE(AZ1215,": ",AT1215),
IF(OR(YEAR(BA1215)=2022,YEAR(BA1215)=2023),CONCATENATE("Se activó en ",YEAR(BA1215)),
IF(AND(OR(AZ1215="En proceso",AZ1215="facturando"),AND(AV1215="-",BA1215="")),"Por revisar",
IF(BA1215="",IF(AV1215="NUEVAS",CONCATENATE("Estado: ",AZ1215,", ",AV1215),
IF(AX1215=Meses!$A$3,"Por revisar",
IF(AT1215="","Sin registro","En programación Frcst."))),"En programación")))),
"Error")</f>
        <v>En programación</v>
      </c>
      <c r="BZ1215" s="14" t="str">
        <f t="shared" si="54"/>
        <v/>
      </c>
      <c r="CA1215" s="95">
        <f>IF(BY1215="En programación Frcst.",VLOOKUP(AX1215,Meses!$A$1:$H$14,3+HLOOKUP(Cronograma!AV1215,Meses!$D$1:$G$2,2,FALSE),FALSE),
IF(BY1215="En programación",BA1215,""))</f>
        <v>0</v>
      </c>
      <c r="CB1215" s="95" t="str">
        <f t="shared" si="55"/>
        <v>1900/1</v>
      </c>
      <c r="CC1215" s="91">
        <f>IFERROR(
(VLOOKUP(MONTH(CA1215),Meses!$B$3:$C$14,2,FALSE)-DAY(CA1215))/VLOOKUP(MONTH(CA1215),Meses!$B$3:$C$14,2,FALSE)*CD1215,
"")</f>
        <v>6959</v>
      </c>
      <c r="CD1215" s="92">
        <f t="shared" si="56"/>
        <v>6959</v>
      </c>
    </row>
    <row r="1216" spans="1:82" ht="63" thickBot="1" x14ac:dyDescent="0.6">
      <c r="A1216" s="25" t="s">
        <v>2824</v>
      </c>
      <c r="B1216" s="25" t="s">
        <v>2870</v>
      </c>
      <c r="C1216" s="25" t="s">
        <v>2871</v>
      </c>
      <c r="D1216" s="25" t="s">
        <v>53</v>
      </c>
      <c r="E1216" s="26">
        <v>45197</v>
      </c>
      <c r="F1216" s="26">
        <v>45197.691817129627</v>
      </c>
      <c r="G1216" s="26">
        <v>45223</v>
      </c>
      <c r="H1216" s="26">
        <v>45238</v>
      </c>
      <c r="I1216" s="21">
        <v>45296</v>
      </c>
      <c r="J1216" s="21">
        <v>45296</v>
      </c>
      <c r="K1216" s="119" t="s">
        <v>4615</v>
      </c>
      <c r="L1216" s="49">
        <v>2023122545</v>
      </c>
      <c r="M1216" s="21">
        <v>45279</v>
      </c>
      <c r="N1216" s="21">
        <v>45295</v>
      </c>
      <c r="O1216" s="61" t="s">
        <v>2851</v>
      </c>
      <c r="P1216" s="41" t="s">
        <v>54</v>
      </c>
      <c r="Q1216" s="49" t="s">
        <v>55</v>
      </c>
      <c r="R1216" s="61">
        <v>6579</v>
      </c>
      <c r="S1216" s="25" t="s">
        <v>145</v>
      </c>
      <c r="T1216" s="25" t="s">
        <v>145</v>
      </c>
      <c r="U1216" s="19" t="e">
        <v>#NAME?</v>
      </c>
      <c r="V1216" s="22"/>
      <c r="W1216" s="22" t="s">
        <v>4513</v>
      </c>
      <c r="X1216" s="23">
        <v>45197</v>
      </c>
      <c r="Y1216" s="23">
        <v>45204</v>
      </c>
      <c r="Z1216" s="23">
        <v>45197</v>
      </c>
      <c r="AA1216" s="23">
        <v>45197</v>
      </c>
      <c r="AB1216" s="22">
        <v>0</v>
      </c>
      <c r="AC1216" s="22">
        <v>0</v>
      </c>
      <c r="AD1216" s="50">
        <v>0</v>
      </c>
      <c r="AE1216" s="22">
        <v>0</v>
      </c>
      <c r="AF1216" s="19" t="s">
        <v>58</v>
      </c>
      <c r="AG1216" s="19" t="s">
        <v>58</v>
      </c>
      <c r="AH1216" s="50">
        <v>0</v>
      </c>
      <c r="AI1216" s="23">
        <v>99</v>
      </c>
      <c r="AJ1216" s="37">
        <v>15</v>
      </c>
      <c r="AK1216" s="37">
        <v>58</v>
      </c>
      <c r="AL1216" s="19" t="s">
        <v>15</v>
      </c>
      <c r="AM1216" s="19" t="s">
        <v>4616</v>
      </c>
      <c r="AN1216" s="37">
        <v>5</v>
      </c>
      <c r="AO1216" s="22"/>
      <c r="AP1216" s="19" t="s">
        <v>82</v>
      </c>
      <c r="AQ1216" s="19" t="s">
        <v>82</v>
      </c>
      <c r="AR1216" s="19" t="s">
        <v>60</v>
      </c>
      <c r="AS1216" s="19" t="s">
        <v>55</v>
      </c>
      <c r="AT1216" s="19" t="s">
        <v>61</v>
      </c>
      <c r="AU1216" s="19" t="s">
        <v>179</v>
      </c>
      <c r="AV1216" s="19" t="s">
        <v>679</v>
      </c>
      <c r="AW1216" s="19" t="s">
        <v>1913</v>
      </c>
      <c r="AX1216" s="19" t="s">
        <v>356</v>
      </c>
      <c r="AY1216" s="19" t="s">
        <v>55</v>
      </c>
      <c r="AZ1216" s="19" t="s">
        <v>3822</v>
      </c>
      <c r="BA1216" s="23">
        <v>45295</v>
      </c>
      <c r="BB1216" s="37">
        <v>1</v>
      </c>
      <c r="BC1216" s="37">
        <v>2024</v>
      </c>
      <c r="BD1216" s="19" t="s">
        <v>356</v>
      </c>
      <c r="BE1216" s="19" t="s">
        <v>679</v>
      </c>
      <c r="BF1216" s="19" t="s">
        <v>1913</v>
      </c>
      <c r="BG1216" s="19" t="s">
        <v>55</v>
      </c>
      <c r="BH1216" s="19" t="s">
        <v>4513</v>
      </c>
      <c r="BI1216" s="60" t="s">
        <v>4513</v>
      </c>
      <c r="BJ1216" s="37" t="e">
        <v>#VALUE!</v>
      </c>
      <c r="BK1216" s="56" t="e">
        <v>#VALUE!</v>
      </c>
      <c r="BL1216" s="37" t="s">
        <v>4513</v>
      </c>
      <c r="BM1216" s="32" t="s">
        <v>4513</v>
      </c>
      <c r="BN1216" s="22"/>
      <c r="BO1216" s="19" t="s">
        <v>3863</v>
      </c>
      <c r="BP1216" s="22"/>
      <c r="BQ1216" s="19" t="s">
        <v>64</v>
      </c>
      <c r="BR1216" s="22"/>
      <c r="BS1216" s="19" t="s">
        <v>3824</v>
      </c>
      <c r="BT1216" s="37">
        <v>99</v>
      </c>
      <c r="BU1216" s="22">
        <v>125</v>
      </c>
      <c r="BV1216" s="19" t="s">
        <v>4699</v>
      </c>
      <c r="BW1216" s="19" t="s">
        <v>3823</v>
      </c>
      <c r="BX1216" s="37">
        <v>2024</v>
      </c>
      <c r="BY1216" s="95" t="str">
        <f>IFERROR(
IF(OR(AZ1216="anulado",AZ1216="stand by"),CONCATENATE(AZ1216,": ",AT1216),
IF(OR(YEAR(BA1216)=2022,YEAR(BA1216)=2023),CONCATENATE("Se activó en ",YEAR(BA1216)),
IF(AND(OR(AZ1216="En proceso",AZ1216="facturando"),AND(AV1216="-",BA1216="")),"Por revisar",
IF(BA1216="",IF(AV1216="NUEVAS",CONCATENATE("Estado: ",AZ1216,", ",AV1216),
IF(AX1216=Meses!$A$3,"Por revisar",
IF(AT1216="","Sin registro","En programación Frcst."))),"En programación")))),
"Error")</f>
        <v>En programación</v>
      </c>
      <c r="BZ1216" s="14" t="str">
        <f t="shared" si="54"/>
        <v/>
      </c>
      <c r="CA1216" s="95">
        <f>IF(BY1216="En programación Frcst.",VLOOKUP(AX1216,Meses!$A$1:$H$14,3+HLOOKUP(Cronograma!AV1216,Meses!$D$1:$G$2,2,FALSE),FALSE),
IF(BY1216="En programación",BA1216,""))</f>
        <v>45295</v>
      </c>
      <c r="CB1216" s="95" t="str">
        <f t="shared" si="55"/>
        <v>2024/1</v>
      </c>
      <c r="CC1216" s="91">
        <f>IFERROR(
(VLOOKUP(MONTH(CA1216),Meses!$B$3:$C$14,2,FALSE)-DAY(CA1216))/VLOOKUP(MONTH(CA1216),Meses!$B$3:$C$14,2,FALSE)*CD1216,
"")</f>
        <v>5730.0967741935483</v>
      </c>
      <c r="CD1216" s="92">
        <f t="shared" si="56"/>
        <v>6579</v>
      </c>
    </row>
    <row r="1217" spans="1:82" ht="94.2" thickBot="1" x14ac:dyDescent="0.6">
      <c r="A1217" s="19" t="s">
        <v>2824</v>
      </c>
      <c r="B1217" s="19" t="s">
        <v>2872</v>
      </c>
      <c r="C1217" s="19" t="s">
        <v>2873</v>
      </c>
      <c r="D1217" s="19" t="s">
        <v>53</v>
      </c>
      <c r="E1217" s="21">
        <v>45197</v>
      </c>
      <c r="F1217" s="21">
        <v>45197.691817129627</v>
      </c>
      <c r="G1217" s="21">
        <v>45223</v>
      </c>
      <c r="H1217" s="21">
        <v>45238</v>
      </c>
      <c r="I1217" s="21">
        <v>45307</v>
      </c>
      <c r="J1217" s="21">
        <v>45307</v>
      </c>
      <c r="K1217" s="119" t="s">
        <v>4615</v>
      </c>
      <c r="L1217" s="49">
        <v>2023122555</v>
      </c>
      <c r="M1217" s="21">
        <v>45279</v>
      </c>
      <c r="N1217" s="21">
        <v>45295</v>
      </c>
      <c r="O1217" s="61" t="s">
        <v>2851</v>
      </c>
      <c r="P1217" s="41" t="s">
        <v>54</v>
      </c>
      <c r="Q1217" s="49" t="s">
        <v>55</v>
      </c>
      <c r="R1217" s="61">
        <v>6152</v>
      </c>
      <c r="S1217" s="25" t="s">
        <v>145</v>
      </c>
      <c r="T1217" s="25" t="s">
        <v>145</v>
      </c>
      <c r="U1217" s="19" t="e">
        <v>#NAME?</v>
      </c>
      <c r="V1217" s="22"/>
      <c r="W1217" s="22" t="s">
        <v>4513</v>
      </c>
      <c r="X1217" s="23">
        <v>45197</v>
      </c>
      <c r="Y1217" s="23">
        <v>45204</v>
      </c>
      <c r="Z1217" s="23">
        <v>45197</v>
      </c>
      <c r="AA1217" s="23">
        <v>45197</v>
      </c>
      <c r="AB1217" s="22">
        <v>0</v>
      </c>
      <c r="AC1217" s="22">
        <v>0</v>
      </c>
      <c r="AD1217" s="50">
        <v>0</v>
      </c>
      <c r="AE1217" s="22">
        <v>0</v>
      </c>
      <c r="AF1217" s="19" t="s">
        <v>58</v>
      </c>
      <c r="AG1217" s="19" t="s">
        <v>58</v>
      </c>
      <c r="AH1217" s="50">
        <v>0</v>
      </c>
      <c r="AI1217" s="23">
        <v>110</v>
      </c>
      <c r="AJ1217" s="37">
        <v>15</v>
      </c>
      <c r="AK1217" s="37">
        <v>69</v>
      </c>
      <c r="AL1217" s="19" t="s">
        <v>15</v>
      </c>
      <c r="AM1217" s="19" t="s">
        <v>4616</v>
      </c>
      <c r="AN1217" s="37">
        <v>16</v>
      </c>
      <c r="AO1217" s="22"/>
      <c r="AP1217" s="19" t="s">
        <v>82</v>
      </c>
      <c r="AQ1217" s="19" t="s">
        <v>82</v>
      </c>
      <c r="AR1217" s="19" t="s">
        <v>60</v>
      </c>
      <c r="AS1217" s="19" t="s">
        <v>55</v>
      </c>
      <c r="AT1217" s="19" t="s">
        <v>61</v>
      </c>
      <c r="AU1217" s="19" t="s">
        <v>179</v>
      </c>
      <c r="AV1217" s="19" t="s">
        <v>679</v>
      </c>
      <c r="AW1217" s="19" t="s">
        <v>1913</v>
      </c>
      <c r="AX1217" s="19" t="s">
        <v>356</v>
      </c>
      <c r="AY1217" s="19" t="s">
        <v>55</v>
      </c>
      <c r="AZ1217" s="19" t="s">
        <v>3822</v>
      </c>
      <c r="BA1217" s="23">
        <v>45295</v>
      </c>
      <c r="BB1217" s="37">
        <v>1</v>
      </c>
      <c r="BC1217" s="37">
        <v>2024</v>
      </c>
      <c r="BD1217" s="19" t="s">
        <v>356</v>
      </c>
      <c r="BE1217" s="19" t="s">
        <v>679</v>
      </c>
      <c r="BF1217" s="19" t="s">
        <v>1165</v>
      </c>
      <c r="BG1217" s="19" t="s">
        <v>55</v>
      </c>
      <c r="BH1217" s="19" t="s">
        <v>4513</v>
      </c>
      <c r="BI1217" s="60" t="s">
        <v>4513</v>
      </c>
      <c r="BJ1217" s="37" t="e">
        <v>#VALUE!</v>
      </c>
      <c r="BK1217" s="56" t="e">
        <v>#VALUE!</v>
      </c>
      <c r="BL1217" s="37" t="s">
        <v>4513</v>
      </c>
      <c r="BM1217" s="32" t="s">
        <v>4513</v>
      </c>
      <c r="BN1217" s="22"/>
      <c r="BO1217" s="19" t="s">
        <v>3863</v>
      </c>
      <c r="BP1217" s="22"/>
      <c r="BQ1217" s="19" t="s">
        <v>64</v>
      </c>
      <c r="BR1217" s="22"/>
      <c r="BS1217" s="19" t="s">
        <v>3824</v>
      </c>
      <c r="BT1217" s="37" t="e">
        <v>#VALUE!</v>
      </c>
      <c r="BU1217" s="37">
        <v>125</v>
      </c>
      <c r="BV1217" s="19" t="s">
        <v>4699</v>
      </c>
      <c r="BW1217" s="19" t="s">
        <v>3823</v>
      </c>
      <c r="BX1217" s="22"/>
      <c r="BY1217" s="95" t="str">
        <f>IFERROR(
IF(OR(AZ1217="anulado",AZ1217="stand by"),CONCATENATE(AZ1217,": ",AT1217),
IF(OR(YEAR(BA1217)=2022,YEAR(BA1217)=2023),CONCATENATE("Se activó en ",YEAR(BA1217)),
IF(AND(OR(AZ1217="En proceso",AZ1217="facturando"),AND(AV1217="-",BA1217="")),"Por revisar",
IF(BA1217="",IF(AV1217="NUEVAS",CONCATENATE("Estado: ",AZ1217,", ",AV1217),
IF(AX1217=Meses!$A$3,"Por revisar",
IF(AT1217="","Sin registro","En programación Frcst."))),"En programación")))),
"Error")</f>
        <v>En programación</v>
      </c>
      <c r="BZ1217" s="14" t="str">
        <f t="shared" si="54"/>
        <v/>
      </c>
      <c r="CA1217" s="95">
        <f>IF(BY1217="En programación Frcst.",VLOOKUP(AX1217,Meses!$A$1:$H$14,3+HLOOKUP(Cronograma!AV1217,Meses!$D$1:$G$2,2,FALSE),FALSE),
IF(BY1217="En programación",BA1217,""))</f>
        <v>45295</v>
      </c>
      <c r="CB1217" s="95" t="str">
        <f t="shared" si="55"/>
        <v>2024/1</v>
      </c>
      <c r="CC1217" s="91">
        <f>IFERROR(
(VLOOKUP(MONTH(CA1217),Meses!$B$3:$C$14,2,FALSE)-DAY(CA1217))/VLOOKUP(MONTH(CA1217),Meses!$B$3:$C$14,2,FALSE)*CD1217,
"")</f>
        <v>5358.1935483870966</v>
      </c>
      <c r="CD1217" s="92">
        <f t="shared" si="56"/>
        <v>6152</v>
      </c>
    </row>
    <row r="1218" spans="1:82" ht="78.599999999999994" thickBot="1" x14ac:dyDescent="0.6">
      <c r="A1218" s="25" t="s">
        <v>2824</v>
      </c>
      <c r="B1218" s="25" t="s">
        <v>2874</v>
      </c>
      <c r="C1218" s="25" t="s">
        <v>2875</v>
      </c>
      <c r="D1218" s="45" t="s">
        <v>345</v>
      </c>
      <c r="E1218" s="26">
        <v>45197</v>
      </c>
      <c r="F1218" s="26">
        <v>45197.691817129627</v>
      </c>
      <c r="G1218" s="26">
        <v>45212</v>
      </c>
      <c r="H1218" s="26">
        <v>45218</v>
      </c>
      <c r="I1218" s="22"/>
      <c r="J1218" s="22"/>
      <c r="K1218" s="22">
        <v>0</v>
      </c>
      <c r="L1218" s="50"/>
      <c r="M1218" s="22"/>
      <c r="N1218" s="22"/>
      <c r="O1218" s="61" t="s">
        <v>1384</v>
      </c>
      <c r="P1218" s="41" t="s">
        <v>72</v>
      </c>
      <c r="Q1218" s="49" t="s">
        <v>55</v>
      </c>
      <c r="R1218" s="61">
        <v>578</v>
      </c>
      <c r="S1218" s="25" t="s">
        <v>145</v>
      </c>
      <c r="T1218" s="25" t="s">
        <v>145</v>
      </c>
      <c r="U1218" s="19" t="e">
        <v>#NAME?</v>
      </c>
      <c r="V1218" s="22"/>
      <c r="W1218" s="22" t="s">
        <v>4513</v>
      </c>
      <c r="X1218" s="23">
        <v>45197</v>
      </c>
      <c r="Y1218" s="23">
        <v>45204</v>
      </c>
      <c r="Z1218" s="23">
        <v>45197</v>
      </c>
      <c r="AA1218" s="23">
        <v>45197</v>
      </c>
      <c r="AB1218" s="22">
        <v>0</v>
      </c>
      <c r="AC1218" s="22">
        <v>0</v>
      </c>
      <c r="AD1218" s="50">
        <v>0</v>
      </c>
      <c r="AE1218" s="22">
        <v>0</v>
      </c>
      <c r="AF1218" s="19" t="s">
        <v>58</v>
      </c>
      <c r="AG1218" s="19" t="s">
        <v>58</v>
      </c>
      <c r="AH1218" s="50">
        <v>0</v>
      </c>
      <c r="AI1218" s="37">
        <v>-45197</v>
      </c>
      <c r="AJ1218" s="37">
        <v>6</v>
      </c>
      <c r="AK1218" s="37">
        <v>-45218</v>
      </c>
      <c r="AL1218" s="19" t="s">
        <v>15</v>
      </c>
      <c r="AM1218" s="22">
        <v>0</v>
      </c>
      <c r="AN1218" s="22" t="s">
        <v>4513</v>
      </c>
      <c r="AO1218" s="22"/>
      <c r="AP1218" s="19" t="s">
        <v>76</v>
      </c>
      <c r="AQ1218" s="19" t="s">
        <v>76</v>
      </c>
      <c r="AR1218" s="19" t="s">
        <v>60</v>
      </c>
      <c r="AS1218" s="19" t="s">
        <v>55</v>
      </c>
      <c r="AT1218" s="19" t="s">
        <v>347</v>
      </c>
      <c r="AU1218" s="19" t="s">
        <v>179</v>
      </c>
      <c r="AV1218" s="19" t="s">
        <v>63</v>
      </c>
      <c r="AW1218" s="19" t="s">
        <v>63</v>
      </c>
      <c r="AX1218" s="19" t="s">
        <v>63</v>
      </c>
      <c r="AY1218" s="19" t="s">
        <v>64</v>
      </c>
      <c r="AZ1218" s="19" t="s">
        <v>3827</v>
      </c>
      <c r="BA1218" s="22">
        <v>0</v>
      </c>
      <c r="BB1218" s="22"/>
      <c r="BC1218" s="22"/>
      <c r="BD1218" s="19" t="s">
        <v>63</v>
      </c>
      <c r="BE1218" s="19" t="s">
        <v>63</v>
      </c>
      <c r="BF1218" s="19" t="s">
        <v>63</v>
      </c>
      <c r="BG1218" s="19" t="s">
        <v>64</v>
      </c>
      <c r="BH1218" s="19" t="s">
        <v>4513</v>
      </c>
      <c r="BI1218" s="22" t="s">
        <v>4513</v>
      </c>
      <c r="BJ1218" s="22"/>
      <c r="BK1218" s="22"/>
      <c r="BL1218" s="37" t="s">
        <v>4513</v>
      </c>
      <c r="BM1218" s="32" t="s">
        <v>4513</v>
      </c>
      <c r="BN1218" s="22" t="s">
        <v>4513</v>
      </c>
      <c r="BO1218" s="19" t="s">
        <v>3921</v>
      </c>
      <c r="BP1218" s="22"/>
      <c r="BQ1218" s="19" t="s">
        <v>64</v>
      </c>
      <c r="BR1218" s="22"/>
      <c r="BS1218" s="22"/>
      <c r="BT1218" s="22"/>
      <c r="BU1218" s="22"/>
      <c r="BV1218" s="19" t="s">
        <v>4699</v>
      </c>
      <c r="BW1218" s="19" t="s">
        <v>3839</v>
      </c>
      <c r="BX1218" s="22"/>
      <c r="BY1218" s="95" t="str">
        <f>IFERROR(
IF(OR(AZ1218="anulado",AZ1218="stand by"),CONCATENATE(AZ1218,": ",AT1218),
IF(OR(YEAR(BA1218)=2022,YEAR(BA1218)=2023),CONCATENATE("Se activó en ",YEAR(BA1218)),
IF(AND(OR(AZ1218="En proceso",AZ1218="facturando"),AND(AV1218="-",BA1218="")),"Por revisar",
IF(BA1218="",IF(AV1218="NUEVAS",CONCATENATE("Estado: ",AZ1218,", ",AV1218),
IF(AX1218=Meses!$A$3,"Por revisar",
IF(AT1218="","Sin registro","En programación Frcst."))),"En programación")))),
"Error")</f>
        <v>anulado: Desistido</v>
      </c>
      <c r="BZ1218" s="14" t="str">
        <f t="shared" si="54"/>
        <v/>
      </c>
      <c r="CA1218" s="95" t="str">
        <f>IF(BY1218="En programación Frcst.",VLOOKUP(AX1218,Meses!$A$1:$H$14,3+HLOOKUP(Cronograma!AV1218,Meses!$D$1:$G$2,2,FALSE),FALSE),
IF(BY1218="En programación",BA1218,""))</f>
        <v/>
      </c>
      <c r="CB1218" s="95" t="str">
        <f t="shared" si="55"/>
        <v/>
      </c>
      <c r="CC1218" s="91" t="str">
        <f>IFERROR(
(VLOOKUP(MONTH(CA1218),Meses!$B$3:$C$14,2,FALSE)-DAY(CA1218))/VLOOKUP(MONTH(CA1218),Meses!$B$3:$C$14,2,FALSE)*CD1218,
"")</f>
        <v/>
      </c>
      <c r="CD1218" s="92">
        <f t="shared" si="56"/>
        <v>578</v>
      </c>
    </row>
    <row r="1219" spans="1:82" ht="78.599999999999994" thickBot="1" x14ac:dyDescent="0.6">
      <c r="A1219" s="19" t="s">
        <v>2824</v>
      </c>
      <c r="B1219" s="19" t="s">
        <v>2876</v>
      </c>
      <c r="C1219" s="19" t="s">
        <v>2877</v>
      </c>
      <c r="D1219" s="19" t="s">
        <v>53</v>
      </c>
      <c r="E1219" s="21">
        <v>45197</v>
      </c>
      <c r="F1219" s="21">
        <v>45197.691817129627</v>
      </c>
      <c r="G1219" s="21">
        <v>45223</v>
      </c>
      <c r="H1219" s="21">
        <v>45238</v>
      </c>
      <c r="I1219" s="22">
        <v>45318</v>
      </c>
      <c r="J1219" s="22">
        <v>45318</v>
      </c>
      <c r="K1219" s="22" t="s">
        <v>4615</v>
      </c>
      <c r="L1219" s="49">
        <v>2023122556</v>
      </c>
      <c r="M1219" s="21">
        <v>45279</v>
      </c>
      <c r="N1219" s="21">
        <v>45295</v>
      </c>
      <c r="O1219" s="61" t="s">
        <v>2851</v>
      </c>
      <c r="P1219" s="41" t="s">
        <v>54</v>
      </c>
      <c r="Q1219" s="49" t="s">
        <v>55</v>
      </c>
      <c r="R1219" s="61">
        <v>4031</v>
      </c>
      <c r="S1219" s="25" t="s">
        <v>145</v>
      </c>
      <c r="T1219" s="25" t="s">
        <v>145</v>
      </c>
      <c r="U1219" s="19" t="e">
        <v>#NAME?</v>
      </c>
      <c r="V1219" s="22"/>
      <c r="W1219" s="22" t="s">
        <v>4513</v>
      </c>
      <c r="X1219" s="23">
        <v>45197</v>
      </c>
      <c r="Y1219" s="23">
        <v>45204</v>
      </c>
      <c r="Z1219" s="23">
        <v>45197</v>
      </c>
      <c r="AA1219" s="23">
        <v>45197</v>
      </c>
      <c r="AB1219" s="22">
        <v>0</v>
      </c>
      <c r="AC1219" s="22">
        <v>0</v>
      </c>
      <c r="AD1219" s="50">
        <v>0</v>
      </c>
      <c r="AE1219" s="22">
        <v>0</v>
      </c>
      <c r="AF1219" s="19" t="s">
        <v>58</v>
      </c>
      <c r="AG1219" s="19" t="s">
        <v>58</v>
      </c>
      <c r="AH1219" s="50">
        <v>0</v>
      </c>
      <c r="AI1219" s="37">
        <v>121</v>
      </c>
      <c r="AJ1219" s="37">
        <v>15</v>
      </c>
      <c r="AK1219" s="37">
        <v>80</v>
      </c>
      <c r="AL1219" s="19" t="s">
        <v>15</v>
      </c>
      <c r="AM1219" s="22" t="s">
        <v>4616</v>
      </c>
      <c r="AN1219" s="22">
        <v>27</v>
      </c>
      <c r="AO1219" s="22"/>
      <c r="AP1219" s="19" t="s">
        <v>82</v>
      </c>
      <c r="AQ1219" s="19" t="s">
        <v>82</v>
      </c>
      <c r="AR1219" s="19" t="s">
        <v>60</v>
      </c>
      <c r="AS1219" s="19" t="s">
        <v>55</v>
      </c>
      <c r="AT1219" s="19" t="s">
        <v>61</v>
      </c>
      <c r="AU1219" s="19" t="s">
        <v>179</v>
      </c>
      <c r="AV1219" s="19" t="s">
        <v>679</v>
      </c>
      <c r="AW1219" s="19" t="s">
        <v>1913</v>
      </c>
      <c r="AX1219" s="19" t="s">
        <v>356</v>
      </c>
      <c r="AY1219" s="19" t="s">
        <v>55</v>
      </c>
      <c r="AZ1219" s="19" t="s">
        <v>3822</v>
      </c>
      <c r="BA1219" s="23">
        <v>45295</v>
      </c>
      <c r="BB1219" s="37">
        <v>1</v>
      </c>
      <c r="BC1219" s="37">
        <v>2024</v>
      </c>
      <c r="BD1219" s="19" t="s">
        <v>653</v>
      </c>
      <c r="BE1219" s="19" t="s">
        <v>679</v>
      </c>
      <c r="BF1219" s="19" t="s">
        <v>680</v>
      </c>
      <c r="BG1219" s="19" t="s">
        <v>55</v>
      </c>
      <c r="BH1219" s="19" t="s">
        <v>4513</v>
      </c>
      <c r="BI1219" s="71" t="s">
        <v>4513</v>
      </c>
      <c r="BJ1219" s="37" t="e">
        <v>#VALUE!</v>
      </c>
      <c r="BK1219" s="56" t="e">
        <v>#VALUE!</v>
      </c>
      <c r="BL1219" s="37" t="s">
        <v>4513</v>
      </c>
      <c r="BM1219" s="32" t="s">
        <v>4513</v>
      </c>
      <c r="BN1219" s="22"/>
      <c r="BO1219" s="19" t="s">
        <v>3863</v>
      </c>
      <c r="BP1219" s="22"/>
      <c r="BQ1219" s="19" t="s">
        <v>64</v>
      </c>
      <c r="BR1219" s="22"/>
      <c r="BS1219" s="22"/>
      <c r="BT1219" s="22"/>
      <c r="BU1219" s="37">
        <v>125</v>
      </c>
      <c r="BV1219" s="19" t="s">
        <v>4699</v>
      </c>
      <c r="BW1219" s="19" t="s">
        <v>3823</v>
      </c>
      <c r="BX1219" s="22"/>
      <c r="BY1219" s="95" t="str">
        <f>IFERROR(
IF(OR(AZ1219="anulado",AZ1219="stand by"),CONCATENATE(AZ1219,": ",AT1219),
IF(OR(YEAR(BA1219)=2022,YEAR(BA1219)=2023),CONCATENATE("Se activó en ",YEAR(BA1219)),
IF(AND(OR(AZ1219="En proceso",AZ1219="facturando"),AND(AV1219="-",BA1219="")),"Por revisar",
IF(BA1219="",IF(AV1219="NUEVAS",CONCATENATE("Estado: ",AZ1219,", ",AV1219),
IF(AX1219=Meses!$A$3,"Por revisar",
IF(AT1219="","Sin registro","En programación Frcst."))),"En programación")))),
"Error")</f>
        <v>En programación</v>
      </c>
      <c r="BZ1219" s="14" t="str">
        <f t="shared" ref="BZ1219:BZ1282" si="57">IF(BY1219="Por revisar",CONCATENATE("programación de act. ",AY1219,", estado: ",AZ1219,", Comercializador: ",O1219,", Etapa: ",AT1219),"")</f>
        <v/>
      </c>
      <c r="CA1219" s="95">
        <f>IF(BY1219="En programación Frcst.",VLOOKUP(AX1219,Meses!$A$1:$H$14,3+HLOOKUP(Cronograma!AV1219,Meses!$D$1:$G$2,2,FALSE),FALSE),
IF(BY1219="En programación",BA1219,""))</f>
        <v>45295</v>
      </c>
      <c r="CB1219" s="95" t="str">
        <f t="shared" ref="CB1219:CB1282" si="58">IFERROR(CONCATENATE(YEAR(CA1219),"/",MONTH(CA1219)),"")</f>
        <v>2024/1</v>
      </c>
      <c r="CC1219" s="91">
        <f>IFERROR(
(VLOOKUP(MONTH(CA1219),Meses!$B$3:$C$14,2,FALSE)-DAY(CA1219))/VLOOKUP(MONTH(CA1219),Meses!$B$3:$C$14,2,FALSE)*CD1219,
"")</f>
        <v>3510.8709677419356</v>
      </c>
      <c r="CD1219" s="92">
        <f t="shared" ref="CD1219:CD1282" si="59">R1219</f>
        <v>4031</v>
      </c>
    </row>
    <row r="1220" spans="1:82" ht="125.4" thickBot="1" x14ac:dyDescent="0.6">
      <c r="A1220" s="25" t="s">
        <v>2824</v>
      </c>
      <c r="B1220" s="25" t="s">
        <v>2878</v>
      </c>
      <c r="C1220" s="25" t="s">
        <v>2879</v>
      </c>
      <c r="D1220" s="25" t="s">
        <v>650</v>
      </c>
      <c r="E1220" s="26">
        <v>45197</v>
      </c>
      <c r="F1220" s="26">
        <v>45197.691817129627</v>
      </c>
      <c r="G1220" s="26">
        <v>45223</v>
      </c>
      <c r="H1220" s="26">
        <v>45238</v>
      </c>
      <c r="I1220" s="22"/>
      <c r="J1220" s="22"/>
      <c r="K1220" s="22">
        <v>0</v>
      </c>
      <c r="L1220" s="49">
        <v>2023122551</v>
      </c>
      <c r="M1220" s="21">
        <v>45279</v>
      </c>
      <c r="N1220" s="21">
        <v>45295</v>
      </c>
      <c r="O1220" s="61" t="s">
        <v>2851</v>
      </c>
      <c r="P1220" s="41" t="s">
        <v>54</v>
      </c>
      <c r="Q1220" s="49" t="s">
        <v>55</v>
      </c>
      <c r="R1220" s="61">
        <v>6296</v>
      </c>
      <c r="S1220" s="25" t="s">
        <v>145</v>
      </c>
      <c r="T1220" s="25" t="s">
        <v>145</v>
      </c>
      <c r="U1220" s="19" t="e">
        <v>#NAME?</v>
      </c>
      <c r="V1220" s="22"/>
      <c r="W1220" s="22" t="s">
        <v>4513</v>
      </c>
      <c r="X1220" s="23">
        <v>45197</v>
      </c>
      <c r="Y1220" s="23">
        <v>45204</v>
      </c>
      <c r="Z1220" s="23">
        <v>45197</v>
      </c>
      <c r="AA1220" s="23">
        <v>45197</v>
      </c>
      <c r="AB1220" s="22">
        <v>0</v>
      </c>
      <c r="AC1220" s="22">
        <v>0</v>
      </c>
      <c r="AD1220" s="50">
        <v>0</v>
      </c>
      <c r="AE1220" s="22">
        <v>0</v>
      </c>
      <c r="AF1220" s="19" t="s">
        <v>58</v>
      </c>
      <c r="AG1220" s="19" t="s">
        <v>58</v>
      </c>
      <c r="AH1220" s="50">
        <v>0</v>
      </c>
      <c r="AI1220" s="37">
        <v>-45197</v>
      </c>
      <c r="AJ1220" s="37">
        <v>15</v>
      </c>
      <c r="AK1220" s="37">
        <v>-45238</v>
      </c>
      <c r="AL1220" s="19" t="s">
        <v>15</v>
      </c>
      <c r="AM1220" s="22">
        <v>0</v>
      </c>
      <c r="AN1220" s="22" t="s">
        <v>4513</v>
      </c>
      <c r="AO1220" s="22"/>
      <c r="AP1220" s="19" t="s">
        <v>82</v>
      </c>
      <c r="AQ1220" s="19" t="s">
        <v>82</v>
      </c>
      <c r="AR1220" s="19" t="s">
        <v>60</v>
      </c>
      <c r="AS1220" s="19" t="s">
        <v>55</v>
      </c>
      <c r="AT1220" s="19" t="s">
        <v>4583</v>
      </c>
      <c r="AU1220" s="19" t="s">
        <v>179</v>
      </c>
      <c r="AV1220" s="19" t="s">
        <v>679</v>
      </c>
      <c r="AW1220" s="19" t="s">
        <v>1913</v>
      </c>
      <c r="AX1220" s="19" t="s">
        <v>356</v>
      </c>
      <c r="AY1220" s="19" t="s">
        <v>55</v>
      </c>
      <c r="AZ1220" s="19" t="s">
        <v>3822</v>
      </c>
      <c r="BA1220" s="23">
        <v>45295</v>
      </c>
      <c r="BB1220" s="37">
        <v>1</v>
      </c>
      <c r="BC1220" s="37">
        <v>2024</v>
      </c>
      <c r="BD1220" s="19" t="s">
        <v>2205</v>
      </c>
      <c r="BE1220" s="19" t="s">
        <v>660</v>
      </c>
      <c r="BF1220" s="19" t="s">
        <v>2204</v>
      </c>
      <c r="BG1220" s="19" t="s">
        <v>55</v>
      </c>
      <c r="BH1220" s="19" t="s">
        <v>4513</v>
      </c>
      <c r="BI1220" s="22" t="s">
        <v>4513</v>
      </c>
      <c r="BJ1220" s="37" t="e">
        <v>#VALUE!</v>
      </c>
      <c r="BK1220" s="56" t="e">
        <v>#VALUE!</v>
      </c>
      <c r="BL1220" s="37" t="s">
        <v>4513</v>
      </c>
      <c r="BM1220" s="32" t="s">
        <v>4513</v>
      </c>
      <c r="BN1220" s="22"/>
      <c r="BO1220" s="19" t="s">
        <v>3863</v>
      </c>
      <c r="BP1220" s="22"/>
      <c r="BQ1220" s="19" t="s">
        <v>64</v>
      </c>
      <c r="BR1220" s="22"/>
      <c r="BS1220" s="19" t="e">
        <v>#N/A</v>
      </c>
      <c r="BT1220" s="37" t="e">
        <v>#VALUE!</v>
      </c>
      <c r="BU1220" s="37">
        <v>125</v>
      </c>
      <c r="BV1220" s="19" t="s">
        <v>4699</v>
      </c>
      <c r="BW1220" s="19" t="s">
        <v>3839</v>
      </c>
      <c r="BX1220" s="22"/>
      <c r="BY1220" s="95" t="str">
        <f>IFERROR(
IF(OR(AZ1220="anulado",AZ1220="stand by"),CONCATENATE(AZ1220,": ",AT1220),
IF(OR(YEAR(BA1220)=2022,YEAR(BA1220)=2023),CONCATENATE("Se activó en ",YEAR(BA1220)),
IF(AND(OR(AZ1220="En proceso",AZ1220="facturando"),AND(AV1220="-",BA1220="")),"Por revisar",
IF(BA1220="",IF(AV1220="NUEVAS",CONCATENATE("Estado: ",AZ1220,", ",AV1220),
IF(AX1220=Meses!$A$3,"Por revisar",
IF(AT1220="","Sin registro","En programación Frcst."))),"En programación")))),
"Error")</f>
        <v>En programación</v>
      </c>
      <c r="BZ1220" s="14" t="str">
        <f t="shared" si="57"/>
        <v/>
      </c>
      <c r="CA1220" s="95">
        <f>IF(BY1220="En programación Frcst.",VLOOKUP(AX1220,Meses!$A$1:$H$14,3+HLOOKUP(Cronograma!AV1220,Meses!$D$1:$G$2,2,FALSE),FALSE),
IF(BY1220="En programación",BA1220,""))</f>
        <v>45295</v>
      </c>
      <c r="CB1220" s="95" t="str">
        <f t="shared" si="58"/>
        <v>2024/1</v>
      </c>
      <c r="CC1220" s="91">
        <f>IFERROR(
(VLOOKUP(MONTH(CA1220),Meses!$B$3:$C$14,2,FALSE)-DAY(CA1220))/VLOOKUP(MONTH(CA1220),Meses!$B$3:$C$14,2,FALSE)*CD1220,
"")</f>
        <v>5483.6129032258068</v>
      </c>
      <c r="CD1220" s="92">
        <f t="shared" si="59"/>
        <v>6296</v>
      </c>
    </row>
    <row r="1221" spans="1:82" ht="63" thickBot="1" x14ac:dyDescent="0.6">
      <c r="A1221" s="19" t="s">
        <v>2824</v>
      </c>
      <c r="B1221" s="19" t="s">
        <v>2880</v>
      </c>
      <c r="C1221" s="19" t="s">
        <v>2881</v>
      </c>
      <c r="D1221" s="41" t="s">
        <v>345</v>
      </c>
      <c r="E1221" s="21">
        <v>45197</v>
      </c>
      <c r="F1221" s="21">
        <v>45197.691817129627</v>
      </c>
      <c r="G1221" s="21">
        <v>45212</v>
      </c>
      <c r="H1221" s="21">
        <v>45218</v>
      </c>
      <c r="I1221" s="22"/>
      <c r="J1221" s="22"/>
      <c r="K1221" s="22">
        <v>0</v>
      </c>
      <c r="L1221" s="50"/>
      <c r="M1221" s="22"/>
      <c r="N1221" s="22"/>
      <c r="O1221" s="61" t="s">
        <v>1384</v>
      </c>
      <c r="P1221" s="41" t="s">
        <v>72</v>
      </c>
      <c r="Q1221" s="49" t="s">
        <v>55</v>
      </c>
      <c r="R1221" s="61">
        <v>5239</v>
      </c>
      <c r="S1221" s="25" t="s">
        <v>145</v>
      </c>
      <c r="T1221" s="25" t="s">
        <v>145</v>
      </c>
      <c r="U1221" s="19" t="e">
        <v>#NAME?</v>
      </c>
      <c r="V1221" s="22"/>
      <c r="W1221" s="22" t="s">
        <v>4513</v>
      </c>
      <c r="X1221" s="23">
        <v>45197</v>
      </c>
      <c r="Y1221" s="23">
        <v>45204</v>
      </c>
      <c r="Z1221" s="23">
        <v>45197</v>
      </c>
      <c r="AA1221" s="23">
        <v>45197</v>
      </c>
      <c r="AB1221" s="22">
        <v>0</v>
      </c>
      <c r="AC1221" s="22">
        <v>0</v>
      </c>
      <c r="AD1221" s="50">
        <v>0</v>
      </c>
      <c r="AE1221" s="22">
        <v>0</v>
      </c>
      <c r="AF1221" s="19" t="s">
        <v>58</v>
      </c>
      <c r="AG1221" s="19" t="s">
        <v>58</v>
      </c>
      <c r="AH1221" s="50">
        <v>0</v>
      </c>
      <c r="AI1221" s="37">
        <v>-45197</v>
      </c>
      <c r="AJ1221" s="37">
        <v>6</v>
      </c>
      <c r="AK1221" s="37">
        <v>-45218</v>
      </c>
      <c r="AL1221" s="19" t="s">
        <v>15</v>
      </c>
      <c r="AM1221" s="22">
        <v>0</v>
      </c>
      <c r="AN1221" s="22" t="s">
        <v>4513</v>
      </c>
      <c r="AO1221" s="22"/>
      <c r="AP1221" s="19" t="s">
        <v>76</v>
      </c>
      <c r="AQ1221" s="19" t="s">
        <v>76</v>
      </c>
      <c r="AR1221" s="19" t="s">
        <v>60</v>
      </c>
      <c r="AS1221" s="19" t="s">
        <v>55</v>
      </c>
      <c r="AT1221" s="19" t="s">
        <v>347</v>
      </c>
      <c r="AU1221" s="19" t="s">
        <v>179</v>
      </c>
      <c r="AV1221" s="19" t="s">
        <v>63</v>
      </c>
      <c r="AW1221" s="19" t="s">
        <v>63</v>
      </c>
      <c r="AX1221" s="19" t="s">
        <v>63</v>
      </c>
      <c r="AY1221" s="19" t="s">
        <v>64</v>
      </c>
      <c r="AZ1221" s="19" t="s">
        <v>3827</v>
      </c>
      <c r="BA1221" s="22">
        <v>0</v>
      </c>
      <c r="BB1221" s="22"/>
      <c r="BC1221" s="22"/>
      <c r="BD1221" s="19" t="s">
        <v>63</v>
      </c>
      <c r="BE1221" s="19" t="s">
        <v>63</v>
      </c>
      <c r="BF1221" s="19" t="s">
        <v>63</v>
      </c>
      <c r="BG1221" s="19" t="s">
        <v>64</v>
      </c>
      <c r="BH1221" s="19" t="s">
        <v>4513</v>
      </c>
      <c r="BI1221" s="22" t="s">
        <v>4513</v>
      </c>
      <c r="BJ1221" s="22"/>
      <c r="BK1221" s="22"/>
      <c r="BL1221" s="37" t="s">
        <v>4513</v>
      </c>
      <c r="BM1221" s="32" t="s">
        <v>4513</v>
      </c>
      <c r="BN1221" s="22" t="s">
        <v>4513</v>
      </c>
      <c r="BO1221" s="19" t="s">
        <v>3921</v>
      </c>
      <c r="BP1221" s="22"/>
      <c r="BQ1221" s="19" t="s">
        <v>64</v>
      </c>
      <c r="BR1221" s="22"/>
      <c r="BS1221" s="22"/>
      <c r="BT1221" s="22"/>
      <c r="BU1221" s="22"/>
      <c r="BV1221" s="19" t="s">
        <v>4699</v>
      </c>
      <c r="BW1221" s="19" t="s">
        <v>3839</v>
      </c>
      <c r="BX1221" s="22"/>
      <c r="BY1221" s="95" t="str">
        <f>IFERROR(
IF(OR(AZ1221="anulado",AZ1221="stand by"),CONCATENATE(AZ1221,": ",AT1221),
IF(OR(YEAR(BA1221)=2022,YEAR(BA1221)=2023),CONCATENATE("Se activó en ",YEAR(BA1221)),
IF(AND(OR(AZ1221="En proceso",AZ1221="facturando"),AND(AV1221="-",BA1221="")),"Por revisar",
IF(BA1221="",IF(AV1221="NUEVAS",CONCATENATE("Estado: ",AZ1221,", ",AV1221),
IF(AX1221=Meses!$A$3,"Por revisar",
IF(AT1221="","Sin registro","En programación Frcst."))),"En programación")))),
"Error")</f>
        <v>anulado: Desistido</v>
      </c>
      <c r="BZ1221" s="14" t="str">
        <f t="shared" si="57"/>
        <v/>
      </c>
      <c r="CA1221" s="95" t="str">
        <f>IF(BY1221="En programación Frcst.",VLOOKUP(AX1221,Meses!$A$1:$H$14,3+HLOOKUP(Cronograma!AV1221,Meses!$D$1:$G$2,2,FALSE),FALSE),
IF(BY1221="En programación",BA1221,""))</f>
        <v/>
      </c>
      <c r="CB1221" s="95" t="str">
        <f t="shared" si="58"/>
        <v/>
      </c>
      <c r="CC1221" s="91" t="str">
        <f>IFERROR(
(VLOOKUP(MONTH(CA1221),Meses!$B$3:$C$14,2,FALSE)-DAY(CA1221))/VLOOKUP(MONTH(CA1221),Meses!$B$3:$C$14,2,FALSE)*CD1221,
"")</f>
        <v/>
      </c>
      <c r="CD1221" s="92">
        <f t="shared" si="59"/>
        <v>5239</v>
      </c>
    </row>
    <row r="1222" spans="1:82" ht="125.4" thickBot="1" x14ac:dyDescent="0.6">
      <c r="A1222" s="25" t="s">
        <v>2824</v>
      </c>
      <c r="B1222" s="25" t="s">
        <v>2882</v>
      </c>
      <c r="C1222" s="25" t="s">
        <v>2883</v>
      </c>
      <c r="D1222" s="45" t="s">
        <v>53</v>
      </c>
      <c r="E1222" s="26">
        <v>45197</v>
      </c>
      <c r="F1222" s="26">
        <v>45197.691817129627</v>
      </c>
      <c r="G1222" s="26">
        <v>45223</v>
      </c>
      <c r="H1222" s="26">
        <v>45238</v>
      </c>
      <c r="I1222" s="21">
        <v>45316</v>
      </c>
      <c r="J1222" s="21">
        <v>45316</v>
      </c>
      <c r="K1222" s="119" t="s">
        <v>4615</v>
      </c>
      <c r="L1222" s="19">
        <v>2023122550</v>
      </c>
      <c r="M1222" s="21">
        <v>45279</v>
      </c>
      <c r="N1222" s="21">
        <v>45295</v>
      </c>
      <c r="O1222" s="19" t="s">
        <v>2851</v>
      </c>
      <c r="P1222" s="19" t="s">
        <v>54</v>
      </c>
      <c r="Q1222" s="61" t="s">
        <v>55</v>
      </c>
      <c r="R1222" s="41">
        <v>4903</v>
      </c>
      <c r="S1222" s="49" t="s">
        <v>145</v>
      </c>
      <c r="T1222" s="61" t="s">
        <v>145</v>
      </c>
      <c r="U1222" s="25" t="e">
        <v>#NAME?</v>
      </c>
      <c r="V1222" s="27"/>
      <c r="W1222" s="22" t="s">
        <v>4513</v>
      </c>
      <c r="X1222" s="72">
        <v>45197</v>
      </c>
      <c r="Y1222" s="23">
        <v>45204</v>
      </c>
      <c r="Z1222" s="23">
        <v>45197</v>
      </c>
      <c r="AA1222" s="23">
        <v>45197</v>
      </c>
      <c r="AB1222" s="22">
        <v>0</v>
      </c>
      <c r="AC1222" s="22">
        <v>0</v>
      </c>
      <c r="AD1222" s="22">
        <v>0</v>
      </c>
      <c r="AE1222" s="22">
        <v>0</v>
      </c>
      <c r="AF1222" s="49" t="s">
        <v>58</v>
      </c>
      <c r="AG1222" s="19" t="s">
        <v>58</v>
      </c>
      <c r="AH1222" s="22">
        <v>0</v>
      </c>
      <c r="AI1222" s="23">
        <v>119</v>
      </c>
      <c r="AJ1222" s="59">
        <v>15</v>
      </c>
      <c r="AK1222" s="37">
        <v>78</v>
      </c>
      <c r="AL1222" s="19" t="s">
        <v>15</v>
      </c>
      <c r="AM1222" s="19" t="s">
        <v>4616</v>
      </c>
      <c r="AN1222" s="37">
        <v>25</v>
      </c>
      <c r="AO1222" s="22"/>
      <c r="AP1222" s="19" t="s">
        <v>82</v>
      </c>
      <c r="AQ1222" s="19" t="s">
        <v>82</v>
      </c>
      <c r="AR1222" s="19" t="s">
        <v>60</v>
      </c>
      <c r="AS1222" s="19" t="s">
        <v>55</v>
      </c>
      <c r="AT1222" s="19" t="s">
        <v>61</v>
      </c>
      <c r="AU1222" s="19" t="s">
        <v>179</v>
      </c>
      <c r="AV1222" s="19" t="s">
        <v>679</v>
      </c>
      <c r="AW1222" s="19" t="s">
        <v>1913</v>
      </c>
      <c r="AX1222" s="19" t="s">
        <v>356</v>
      </c>
      <c r="AY1222" s="19" t="s">
        <v>55</v>
      </c>
      <c r="AZ1222" s="19" t="s">
        <v>3822</v>
      </c>
      <c r="BA1222" s="23">
        <v>45295</v>
      </c>
      <c r="BB1222" s="37">
        <v>1</v>
      </c>
      <c r="BC1222" s="23">
        <v>2024</v>
      </c>
      <c r="BD1222" s="19" t="s">
        <v>356</v>
      </c>
      <c r="BE1222" s="19" t="s">
        <v>679</v>
      </c>
      <c r="BF1222" s="19" t="s">
        <v>1913</v>
      </c>
      <c r="BG1222" s="19" t="s">
        <v>55</v>
      </c>
      <c r="BH1222" s="19" t="s">
        <v>4513</v>
      </c>
      <c r="BI1222" s="60" t="s">
        <v>4513</v>
      </c>
      <c r="BJ1222" s="37" t="e">
        <v>#VALUE!</v>
      </c>
      <c r="BK1222" s="56" t="e">
        <v>#VALUE!</v>
      </c>
      <c r="BL1222" s="37" t="s">
        <v>4513</v>
      </c>
      <c r="BM1222" s="19" t="s">
        <v>4513</v>
      </c>
      <c r="BN1222" s="22"/>
      <c r="BO1222" s="32" t="s">
        <v>3863</v>
      </c>
      <c r="BP1222" s="22"/>
      <c r="BQ1222" s="19" t="s">
        <v>64</v>
      </c>
      <c r="BR1222" s="22"/>
      <c r="BS1222" s="19" t="s">
        <v>3824</v>
      </c>
      <c r="BT1222" s="60" t="e">
        <v>#VALUE!</v>
      </c>
      <c r="BU1222" s="37">
        <v>125</v>
      </c>
      <c r="BV1222" s="19" t="s">
        <v>4699</v>
      </c>
      <c r="BW1222" s="19" t="s">
        <v>3823</v>
      </c>
      <c r="BX1222" s="22"/>
      <c r="BY1222" s="95" t="str">
        <f>IFERROR(
IF(OR(AZ1222="anulado",AZ1222="stand by"),CONCATENATE(AZ1222,": ",AT1222),
IF(OR(YEAR(BA1222)=2022,YEAR(BA1222)=2023),CONCATENATE("Se activó en ",YEAR(BA1222)),
IF(AND(OR(AZ1222="En proceso",AZ1222="facturando"),AND(AV1222="-",BA1222="")),"Por revisar",
IF(BA1222="",IF(AV1222="NUEVAS",CONCATENATE("Estado: ",AZ1222,", ",AV1222),
IF(AX1222=Meses!$A$3,"Por revisar",
IF(AT1222="","Sin registro","En programación Frcst."))),"En programación")))),
"Error")</f>
        <v>En programación</v>
      </c>
      <c r="BZ1222" s="14" t="str">
        <f t="shared" si="57"/>
        <v/>
      </c>
      <c r="CA1222" s="95">
        <f>IF(BY1222="En programación Frcst.",VLOOKUP(AX1222,Meses!$A$1:$H$14,3+HLOOKUP(Cronograma!AV1222,Meses!$D$1:$G$2,2,FALSE),FALSE),
IF(BY1222="En programación",BA1222,""))</f>
        <v>45295</v>
      </c>
      <c r="CB1222" s="95" t="str">
        <f t="shared" si="58"/>
        <v>2024/1</v>
      </c>
      <c r="CC1222" s="91">
        <f>IFERROR(
(VLOOKUP(MONTH(CA1222),Meses!$B$3:$C$14,2,FALSE)-DAY(CA1222))/VLOOKUP(MONTH(CA1222),Meses!$B$3:$C$14,2,FALSE)*CD1222,
"")</f>
        <v>4270.3548387096771</v>
      </c>
      <c r="CD1222" s="92">
        <f t="shared" si="59"/>
        <v>4903</v>
      </c>
    </row>
    <row r="1223" spans="1:82" ht="94.2" thickBot="1" x14ac:dyDescent="0.6">
      <c r="A1223" s="19" t="s">
        <v>2824</v>
      </c>
      <c r="B1223" s="19" t="s">
        <v>2884</v>
      </c>
      <c r="C1223" s="19" t="s">
        <v>2885</v>
      </c>
      <c r="D1223" s="41" t="s">
        <v>53</v>
      </c>
      <c r="E1223" s="21">
        <v>45197</v>
      </c>
      <c r="F1223" s="21">
        <v>45197.691817129627</v>
      </c>
      <c r="G1223" s="21">
        <v>45223</v>
      </c>
      <c r="H1223" s="21">
        <v>45238</v>
      </c>
      <c r="I1223" s="21">
        <v>45306</v>
      </c>
      <c r="J1223" s="21">
        <v>45306</v>
      </c>
      <c r="K1223" s="119" t="s">
        <v>4615</v>
      </c>
      <c r="L1223" s="49">
        <v>2023122542</v>
      </c>
      <c r="M1223" s="21">
        <v>45279</v>
      </c>
      <c r="N1223" s="21">
        <v>45295</v>
      </c>
      <c r="O1223" s="61" t="s">
        <v>2851</v>
      </c>
      <c r="P1223" s="41" t="s">
        <v>54</v>
      </c>
      <c r="Q1223" s="49" t="s">
        <v>55</v>
      </c>
      <c r="R1223" s="61">
        <v>6810</v>
      </c>
      <c r="S1223" s="25" t="s">
        <v>145</v>
      </c>
      <c r="T1223" s="25" t="s">
        <v>145</v>
      </c>
      <c r="U1223" s="19" t="e">
        <v>#NAME?</v>
      </c>
      <c r="V1223" s="22"/>
      <c r="W1223" s="22" t="s">
        <v>4513</v>
      </c>
      <c r="X1223" s="23">
        <v>45197</v>
      </c>
      <c r="Y1223" s="23">
        <v>45204</v>
      </c>
      <c r="Z1223" s="23">
        <v>45197</v>
      </c>
      <c r="AA1223" s="23">
        <v>45197</v>
      </c>
      <c r="AB1223" s="22">
        <v>0</v>
      </c>
      <c r="AC1223" s="22">
        <v>0</v>
      </c>
      <c r="AD1223" s="50">
        <v>0</v>
      </c>
      <c r="AE1223" s="22">
        <v>0</v>
      </c>
      <c r="AF1223" s="19" t="s">
        <v>58</v>
      </c>
      <c r="AG1223" s="19" t="s">
        <v>58</v>
      </c>
      <c r="AH1223" s="50">
        <v>0</v>
      </c>
      <c r="AI1223" s="23">
        <v>109</v>
      </c>
      <c r="AJ1223" s="37">
        <v>15</v>
      </c>
      <c r="AK1223" s="37">
        <v>68</v>
      </c>
      <c r="AL1223" s="19" t="s">
        <v>15</v>
      </c>
      <c r="AM1223" s="19" t="s">
        <v>4616</v>
      </c>
      <c r="AN1223" s="37">
        <v>15</v>
      </c>
      <c r="AO1223" s="22"/>
      <c r="AP1223" s="19" t="s">
        <v>82</v>
      </c>
      <c r="AQ1223" s="19" t="s">
        <v>82</v>
      </c>
      <c r="AR1223" s="19" t="s">
        <v>60</v>
      </c>
      <c r="AS1223" s="19" t="s">
        <v>55</v>
      </c>
      <c r="AT1223" s="19" t="s">
        <v>61</v>
      </c>
      <c r="AU1223" s="19" t="s">
        <v>179</v>
      </c>
      <c r="AV1223" s="19" t="s">
        <v>679</v>
      </c>
      <c r="AW1223" s="19" t="s">
        <v>1913</v>
      </c>
      <c r="AX1223" s="19" t="s">
        <v>356</v>
      </c>
      <c r="AY1223" s="19" t="s">
        <v>55</v>
      </c>
      <c r="AZ1223" s="19" t="s">
        <v>3822</v>
      </c>
      <c r="BA1223" s="23">
        <v>45295</v>
      </c>
      <c r="BB1223" s="37">
        <v>1</v>
      </c>
      <c r="BC1223" s="37">
        <v>2024</v>
      </c>
      <c r="BD1223" s="19" t="s">
        <v>356</v>
      </c>
      <c r="BE1223" s="19" t="s">
        <v>679</v>
      </c>
      <c r="BF1223" s="19" t="s">
        <v>1913</v>
      </c>
      <c r="BG1223" s="19" t="s">
        <v>55</v>
      </c>
      <c r="BH1223" s="19" t="s">
        <v>4513</v>
      </c>
      <c r="BI1223" s="60" t="s">
        <v>4513</v>
      </c>
      <c r="BJ1223" s="37" t="e">
        <v>#VALUE!</v>
      </c>
      <c r="BK1223" s="56" t="e">
        <v>#VALUE!</v>
      </c>
      <c r="BL1223" s="37" t="s">
        <v>4513</v>
      </c>
      <c r="BM1223" s="32" t="s">
        <v>4513</v>
      </c>
      <c r="BN1223" s="22" t="s">
        <v>4513</v>
      </c>
      <c r="BO1223" s="19" t="s">
        <v>3863</v>
      </c>
      <c r="BP1223" s="22"/>
      <c r="BQ1223" s="19" t="s">
        <v>64</v>
      </c>
      <c r="BR1223" s="22"/>
      <c r="BS1223" s="19" t="s">
        <v>3824</v>
      </c>
      <c r="BT1223" s="37">
        <v>109</v>
      </c>
      <c r="BU1223" s="22"/>
      <c r="BV1223" s="19" t="s">
        <v>4699</v>
      </c>
      <c r="BW1223" s="19" t="s">
        <v>3823</v>
      </c>
      <c r="BX1223" s="37">
        <v>2024</v>
      </c>
      <c r="BY1223" s="95" t="str">
        <f>IFERROR(
IF(OR(AZ1223="anulado",AZ1223="stand by"),CONCATENATE(AZ1223,": ",AT1223),
IF(OR(YEAR(BA1223)=2022,YEAR(BA1223)=2023),CONCATENATE("Se activó en ",YEAR(BA1223)),
IF(AND(OR(AZ1223="En proceso",AZ1223="facturando"),AND(AV1223="-",BA1223="")),"Por revisar",
IF(BA1223="",IF(AV1223="NUEVAS",CONCATENATE("Estado: ",AZ1223,", ",AV1223),
IF(AX1223=Meses!$A$3,"Por revisar",
IF(AT1223="","Sin registro","En programación Frcst."))),"En programación")))),
"Error")</f>
        <v>En programación</v>
      </c>
      <c r="BZ1223" s="14" t="str">
        <f t="shared" si="57"/>
        <v/>
      </c>
      <c r="CA1223" s="95">
        <f>IF(BY1223="En programación Frcst.",VLOOKUP(AX1223,Meses!$A$1:$H$14,3+HLOOKUP(Cronograma!AV1223,Meses!$D$1:$G$2,2,FALSE),FALSE),
IF(BY1223="En programación",BA1223,""))</f>
        <v>45295</v>
      </c>
      <c r="CB1223" s="95" t="str">
        <f t="shared" si="58"/>
        <v>2024/1</v>
      </c>
      <c r="CC1223" s="91">
        <f>IFERROR(
(VLOOKUP(MONTH(CA1223),Meses!$B$3:$C$14,2,FALSE)-DAY(CA1223))/VLOOKUP(MONTH(CA1223),Meses!$B$3:$C$14,2,FALSE)*CD1223,
"")</f>
        <v>5931.2903225806449</v>
      </c>
      <c r="CD1223" s="92">
        <f t="shared" si="59"/>
        <v>6810</v>
      </c>
    </row>
    <row r="1224" spans="1:82" ht="78.599999999999994" thickBot="1" x14ac:dyDescent="0.6">
      <c r="A1224" s="25" t="s">
        <v>2824</v>
      </c>
      <c r="B1224" s="25" t="s">
        <v>2886</v>
      </c>
      <c r="C1224" s="25" t="s">
        <v>2887</v>
      </c>
      <c r="D1224" s="25" t="s">
        <v>53</v>
      </c>
      <c r="E1224" s="26">
        <v>45197</v>
      </c>
      <c r="F1224" s="26">
        <v>45197.691817129627</v>
      </c>
      <c r="G1224" s="26">
        <v>45223</v>
      </c>
      <c r="H1224" s="26">
        <v>45238</v>
      </c>
      <c r="I1224" s="21">
        <v>45290</v>
      </c>
      <c r="J1224" s="21">
        <v>45290</v>
      </c>
      <c r="K1224" s="119" t="s">
        <v>4599</v>
      </c>
      <c r="L1224" s="49">
        <v>2023122543</v>
      </c>
      <c r="M1224" s="21">
        <v>45279</v>
      </c>
      <c r="N1224" s="21">
        <v>45295</v>
      </c>
      <c r="O1224" s="61" t="s">
        <v>2851</v>
      </c>
      <c r="P1224" s="41" t="s">
        <v>54</v>
      </c>
      <c r="Q1224" s="49" t="s">
        <v>55</v>
      </c>
      <c r="R1224" s="61">
        <v>6480</v>
      </c>
      <c r="S1224" s="25" t="s">
        <v>4632</v>
      </c>
      <c r="T1224" s="25" t="s">
        <v>4632</v>
      </c>
      <c r="U1224" s="19" t="e">
        <v>#NAME?</v>
      </c>
      <c r="V1224" s="22"/>
      <c r="W1224" s="22" t="s">
        <v>4513</v>
      </c>
      <c r="X1224" s="23">
        <v>45197</v>
      </c>
      <c r="Y1224" s="23">
        <v>45204</v>
      </c>
      <c r="Z1224" s="23">
        <v>45197</v>
      </c>
      <c r="AA1224" s="23">
        <v>45197</v>
      </c>
      <c r="AB1224" s="22">
        <v>0</v>
      </c>
      <c r="AC1224" s="22">
        <v>0</v>
      </c>
      <c r="AD1224" s="50">
        <v>0</v>
      </c>
      <c r="AE1224" s="22">
        <v>0</v>
      </c>
      <c r="AF1224" s="19" t="s">
        <v>58</v>
      </c>
      <c r="AG1224" s="19" t="s">
        <v>58</v>
      </c>
      <c r="AH1224" s="50">
        <v>0</v>
      </c>
      <c r="AI1224" s="23">
        <v>93</v>
      </c>
      <c r="AJ1224" s="37">
        <v>15</v>
      </c>
      <c r="AK1224" s="37">
        <v>52</v>
      </c>
      <c r="AL1224" s="19" t="s">
        <v>15</v>
      </c>
      <c r="AM1224" s="19" t="s">
        <v>4601</v>
      </c>
      <c r="AN1224" s="37">
        <v>30</v>
      </c>
      <c r="AO1224" s="22"/>
      <c r="AP1224" s="19" t="s">
        <v>82</v>
      </c>
      <c r="AQ1224" s="19" t="s">
        <v>82</v>
      </c>
      <c r="AR1224" s="19" t="s">
        <v>60</v>
      </c>
      <c r="AS1224" s="19" t="s">
        <v>55</v>
      </c>
      <c r="AT1224" s="19" t="s">
        <v>61</v>
      </c>
      <c r="AU1224" s="19" t="s">
        <v>179</v>
      </c>
      <c r="AV1224" s="19" t="s">
        <v>679</v>
      </c>
      <c r="AW1224" s="19" t="s">
        <v>1913</v>
      </c>
      <c r="AX1224" s="19" t="s">
        <v>356</v>
      </c>
      <c r="AY1224" s="19" t="s">
        <v>55</v>
      </c>
      <c r="AZ1224" s="19" t="s">
        <v>3822</v>
      </c>
      <c r="BA1224" s="23">
        <v>45295</v>
      </c>
      <c r="BB1224" s="37">
        <v>1</v>
      </c>
      <c r="BC1224" s="37">
        <v>2024</v>
      </c>
      <c r="BD1224" s="19" t="s">
        <v>356</v>
      </c>
      <c r="BE1224" s="19" t="s">
        <v>679</v>
      </c>
      <c r="BF1224" s="19" t="s">
        <v>1913</v>
      </c>
      <c r="BG1224" s="19" t="s">
        <v>55</v>
      </c>
      <c r="BH1224" s="19" t="s">
        <v>4513</v>
      </c>
      <c r="BI1224" s="60" t="s">
        <v>4513</v>
      </c>
      <c r="BJ1224" s="37" t="e">
        <v>#VALUE!</v>
      </c>
      <c r="BK1224" s="56" t="e">
        <v>#VALUE!</v>
      </c>
      <c r="BL1224" s="37" t="s">
        <v>4513</v>
      </c>
      <c r="BM1224" s="32" t="s">
        <v>4513</v>
      </c>
      <c r="BN1224" s="22" t="s">
        <v>4513</v>
      </c>
      <c r="BO1224" s="19" t="s">
        <v>3863</v>
      </c>
      <c r="BP1224" s="22"/>
      <c r="BQ1224" s="19" t="s">
        <v>64</v>
      </c>
      <c r="BR1224" s="22"/>
      <c r="BS1224" s="19" t="s">
        <v>3824</v>
      </c>
      <c r="BT1224" s="37">
        <v>93</v>
      </c>
      <c r="BU1224" s="22"/>
      <c r="BV1224" s="19" t="s">
        <v>4699</v>
      </c>
      <c r="BW1224" s="19" t="s">
        <v>3823</v>
      </c>
      <c r="BX1224" s="37">
        <v>2023</v>
      </c>
      <c r="BY1224" s="95" t="str">
        <f>IFERROR(
IF(OR(AZ1224="anulado",AZ1224="stand by"),CONCATENATE(AZ1224,": ",AT1224),
IF(OR(YEAR(BA1224)=2022,YEAR(BA1224)=2023),CONCATENATE("Se activó en ",YEAR(BA1224)),
IF(AND(OR(AZ1224="En proceso",AZ1224="facturando"),AND(AV1224="-",BA1224="")),"Por revisar",
IF(BA1224="",IF(AV1224="NUEVAS",CONCATENATE("Estado: ",AZ1224,", ",AV1224),
IF(AX1224=Meses!$A$3,"Por revisar",
IF(AT1224="","Sin registro","En programación Frcst."))),"En programación")))),
"Error")</f>
        <v>En programación</v>
      </c>
      <c r="BZ1224" s="14" t="str">
        <f t="shared" si="57"/>
        <v/>
      </c>
      <c r="CA1224" s="95">
        <f>IF(BY1224="En programación Frcst.",VLOOKUP(AX1224,Meses!$A$1:$H$14,3+HLOOKUP(Cronograma!AV1224,Meses!$D$1:$G$2,2,FALSE),FALSE),
IF(BY1224="En programación",BA1224,""))</f>
        <v>45295</v>
      </c>
      <c r="CB1224" s="95" t="str">
        <f t="shared" si="58"/>
        <v>2024/1</v>
      </c>
      <c r="CC1224" s="91">
        <f>IFERROR(
(VLOOKUP(MONTH(CA1224),Meses!$B$3:$C$14,2,FALSE)-DAY(CA1224))/VLOOKUP(MONTH(CA1224),Meses!$B$3:$C$14,2,FALSE)*CD1224,
"")</f>
        <v>5643.8709677419356</v>
      </c>
      <c r="CD1224" s="92">
        <f t="shared" si="59"/>
        <v>6480</v>
      </c>
    </row>
    <row r="1225" spans="1:82" ht="109.8" thickBot="1" x14ac:dyDescent="0.6">
      <c r="A1225" s="19" t="s">
        <v>2888</v>
      </c>
      <c r="B1225" s="19" t="s">
        <v>2889</v>
      </c>
      <c r="C1225" s="19" t="s">
        <v>2890</v>
      </c>
      <c r="D1225" s="41" t="s">
        <v>345</v>
      </c>
      <c r="E1225" s="21">
        <v>45198</v>
      </c>
      <c r="F1225" s="21">
        <v>45198.404224537036</v>
      </c>
      <c r="G1225" s="21">
        <v>45198</v>
      </c>
      <c r="H1225" s="22"/>
      <c r="I1225" s="22"/>
      <c r="J1225" s="22"/>
      <c r="K1225" s="22">
        <v>0</v>
      </c>
      <c r="L1225" s="50"/>
      <c r="M1225" s="22"/>
      <c r="N1225" s="22"/>
      <c r="O1225" s="41" t="s">
        <v>677</v>
      </c>
      <c r="P1225" s="41" t="s">
        <v>677</v>
      </c>
      <c r="Q1225" s="49" t="s">
        <v>55</v>
      </c>
      <c r="R1225" s="61">
        <v>17520</v>
      </c>
      <c r="S1225" s="25" t="s">
        <v>145</v>
      </c>
      <c r="T1225" s="25" t="s">
        <v>145</v>
      </c>
      <c r="U1225" s="30" t="e">
        <v>#NAME?</v>
      </c>
      <c r="V1225" s="22"/>
      <c r="W1225" s="22" t="s">
        <v>4513</v>
      </c>
      <c r="X1225" s="23">
        <v>45198</v>
      </c>
      <c r="Y1225" s="23">
        <v>45205</v>
      </c>
      <c r="Z1225" s="23">
        <v>45198</v>
      </c>
      <c r="AA1225" s="23">
        <v>45198</v>
      </c>
      <c r="AB1225" s="22">
        <v>0</v>
      </c>
      <c r="AC1225" s="22">
        <v>0</v>
      </c>
      <c r="AD1225" s="50">
        <v>0</v>
      </c>
      <c r="AE1225" s="22">
        <v>0</v>
      </c>
      <c r="AF1225" s="19" t="s">
        <v>58</v>
      </c>
      <c r="AG1225" s="19" t="s">
        <v>58</v>
      </c>
      <c r="AH1225" s="50">
        <v>0</v>
      </c>
      <c r="AI1225" s="37">
        <v>-45198</v>
      </c>
      <c r="AJ1225" s="37">
        <v>-45198</v>
      </c>
      <c r="AK1225" s="37">
        <v>0</v>
      </c>
      <c r="AL1225" s="19" t="s">
        <v>15</v>
      </c>
      <c r="AM1225" s="22">
        <v>0</v>
      </c>
      <c r="AN1225" s="22" t="s">
        <v>4513</v>
      </c>
      <c r="AO1225" s="22"/>
      <c r="AP1225" s="19" t="s">
        <v>678</v>
      </c>
      <c r="AQ1225" s="19" t="s">
        <v>451</v>
      </c>
      <c r="AR1225" s="19" t="s">
        <v>237</v>
      </c>
      <c r="AS1225" s="19" t="s">
        <v>55</v>
      </c>
      <c r="AT1225" s="19" t="s">
        <v>347</v>
      </c>
      <c r="AU1225" s="19" t="s">
        <v>132</v>
      </c>
      <c r="AV1225" s="19" t="s">
        <v>63</v>
      </c>
      <c r="AW1225" s="19" t="s">
        <v>63</v>
      </c>
      <c r="AX1225" s="19" t="s">
        <v>63</v>
      </c>
      <c r="AY1225" s="19" t="s">
        <v>64</v>
      </c>
      <c r="AZ1225" s="19" t="s">
        <v>3827</v>
      </c>
      <c r="BA1225" s="22">
        <v>0</v>
      </c>
      <c r="BB1225" s="22"/>
      <c r="BC1225" s="22"/>
      <c r="BD1225" s="19" t="s">
        <v>63</v>
      </c>
      <c r="BE1225" s="19" t="s">
        <v>63</v>
      </c>
      <c r="BF1225" s="19" t="s">
        <v>63</v>
      </c>
      <c r="BG1225" s="19" t="s">
        <v>64</v>
      </c>
      <c r="BH1225" s="19" t="s">
        <v>4513</v>
      </c>
      <c r="BI1225" s="22" t="s">
        <v>4513</v>
      </c>
      <c r="BJ1225" s="22"/>
      <c r="BK1225" s="22"/>
      <c r="BL1225" s="37" t="s">
        <v>4513</v>
      </c>
      <c r="BM1225" s="32" t="s">
        <v>4513</v>
      </c>
      <c r="BN1225" s="22" t="s">
        <v>4513</v>
      </c>
      <c r="BO1225" s="24" t="s">
        <v>3922</v>
      </c>
      <c r="BP1225" s="22"/>
      <c r="BQ1225" s="19" t="s">
        <v>64</v>
      </c>
      <c r="BR1225" s="22"/>
      <c r="BS1225" s="22"/>
      <c r="BT1225" s="22"/>
      <c r="BU1225" s="22"/>
      <c r="BV1225" s="19"/>
      <c r="BW1225" s="19" t="s">
        <v>3823</v>
      </c>
      <c r="BX1225" s="22"/>
      <c r="BY1225" s="95" t="str">
        <f>IFERROR(
IF(OR(AZ1225="anulado",AZ1225="stand by"),CONCATENATE(AZ1225,": ",AT1225),
IF(OR(YEAR(BA1225)=2022,YEAR(BA1225)=2023),CONCATENATE("Se activó en ",YEAR(BA1225)),
IF(AND(OR(AZ1225="En proceso",AZ1225="facturando"),AND(AV1225="-",BA1225="")),"Por revisar",
IF(BA1225="",IF(AV1225="NUEVAS",CONCATENATE("Estado: ",AZ1225,", ",AV1225),
IF(AX1225=Meses!$A$3,"Por revisar",
IF(AT1225="","Sin registro","En programación Frcst."))),"En programación")))),
"Error")</f>
        <v>anulado: Desistido</v>
      </c>
      <c r="BZ1225" s="14" t="str">
        <f t="shared" si="57"/>
        <v/>
      </c>
      <c r="CA1225" s="95" t="str">
        <f>IF(BY1225="En programación Frcst.",VLOOKUP(AX1225,Meses!$A$1:$H$14,3+HLOOKUP(Cronograma!AV1225,Meses!$D$1:$G$2,2,FALSE),FALSE),
IF(BY1225="En programación",BA1225,""))</f>
        <v/>
      </c>
      <c r="CB1225" s="95" t="str">
        <f t="shared" si="58"/>
        <v/>
      </c>
      <c r="CC1225" s="91" t="str">
        <f>IFERROR(
(VLOOKUP(MONTH(CA1225),Meses!$B$3:$C$14,2,FALSE)-DAY(CA1225))/VLOOKUP(MONTH(CA1225),Meses!$B$3:$C$14,2,FALSE)*CD1225,
"")</f>
        <v/>
      </c>
      <c r="CD1225" s="92">
        <f t="shared" si="59"/>
        <v>17520</v>
      </c>
    </row>
    <row r="1226" spans="1:82" ht="78.599999999999994" thickBot="1" x14ac:dyDescent="0.6">
      <c r="A1226" s="25" t="s">
        <v>2888</v>
      </c>
      <c r="B1226" s="25" t="s">
        <v>2891</v>
      </c>
      <c r="C1226" s="25" t="s">
        <v>2892</v>
      </c>
      <c r="D1226" s="25" t="s">
        <v>345</v>
      </c>
      <c r="E1226" s="26">
        <v>45198</v>
      </c>
      <c r="F1226" s="26">
        <v>45198.404224537036</v>
      </c>
      <c r="G1226" s="26">
        <v>45198</v>
      </c>
      <c r="H1226" s="26">
        <v>45198</v>
      </c>
      <c r="I1226" s="22"/>
      <c r="J1226" s="22"/>
      <c r="K1226" s="22">
        <v>0</v>
      </c>
      <c r="L1226" s="50"/>
      <c r="M1226" s="22"/>
      <c r="N1226" s="22"/>
      <c r="O1226" s="61" t="s">
        <v>2413</v>
      </c>
      <c r="P1226" s="41" t="s">
        <v>673</v>
      </c>
      <c r="Q1226" s="49" t="s">
        <v>55</v>
      </c>
      <c r="R1226" s="61">
        <v>14058</v>
      </c>
      <c r="S1226" s="25" t="s">
        <v>145</v>
      </c>
      <c r="T1226" s="25" t="s">
        <v>145</v>
      </c>
      <c r="U1226" s="19" t="e">
        <v>#NAME?</v>
      </c>
      <c r="V1226" s="22"/>
      <c r="W1226" s="22" t="s">
        <v>4513</v>
      </c>
      <c r="X1226" s="23">
        <v>45198</v>
      </c>
      <c r="Y1226" s="23">
        <v>45205</v>
      </c>
      <c r="Z1226" s="23">
        <v>45198</v>
      </c>
      <c r="AA1226" s="23">
        <v>45198</v>
      </c>
      <c r="AB1226" s="22">
        <v>0</v>
      </c>
      <c r="AC1226" s="22">
        <v>0</v>
      </c>
      <c r="AD1226" s="50">
        <v>0</v>
      </c>
      <c r="AE1226" s="22">
        <v>0</v>
      </c>
      <c r="AF1226" s="19" t="s">
        <v>58</v>
      </c>
      <c r="AG1226" s="19" t="s">
        <v>58</v>
      </c>
      <c r="AH1226" s="50">
        <v>0</v>
      </c>
      <c r="AI1226" s="37">
        <v>-45198</v>
      </c>
      <c r="AJ1226" s="37">
        <v>0</v>
      </c>
      <c r="AK1226" s="37">
        <v>-45198</v>
      </c>
      <c r="AL1226" s="19" t="s">
        <v>15</v>
      </c>
      <c r="AM1226" s="22">
        <v>0</v>
      </c>
      <c r="AN1226" s="22" t="s">
        <v>4513</v>
      </c>
      <c r="AO1226" s="22"/>
      <c r="AP1226" s="19" t="s">
        <v>76</v>
      </c>
      <c r="AQ1226" s="19" t="s">
        <v>76</v>
      </c>
      <c r="AR1226" s="19" t="s">
        <v>94</v>
      </c>
      <c r="AS1226" s="19" t="s">
        <v>55</v>
      </c>
      <c r="AT1226" s="19" t="s">
        <v>347</v>
      </c>
      <c r="AU1226" s="19" t="s">
        <v>179</v>
      </c>
      <c r="AV1226" s="19" t="s">
        <v>63</v>
      </c>
      <c r="AW1226" s="19" t="s">
        <v>63</v>
      </c>
      <c r="AX1226" s="19" t="s">
        <v>63</v>
      </c>
      <c r="AY1226" s="19" t="s">
        <v>64</v>
      </c>
      <c r="AZ1226" s="19" t="s">
        <v>3827</v>
      </c>
      <c r="BA1226" s="22">
        <v>0</v>
      </c>
      <c r="BB1226" s="27"/>
      <c r="BC1226" s="27"/>
      <c r="BD1226" s="25" t="s">
        <v>1557</v>
      </c>
      <c r="BE1226" s="25" t="s">
        <v>679</v>
      </c>
      <c r="BF1226" s="25" t="s">
        <v>3130</v>
      </c>
      <c r="BG1226" s="19" t="s">
        <v>55</v>
      </c>
      <c r="BH1226" s="19" t="s">
        <v>4513</v>
      </c>
      <c r="BI1226" s="22" t="s">
        <v>4513</v>
      </c>
      <c r="BJ1226" s="22"/>
      <c r="BK1226" s="22"/>
      <c r="BL1226" s="37" t="s">
        <v>4513</v>
      </c>
      <c r="BM1226" s="32" t="s">
        <v>4513</v>
      </c>
      <c r="BN1226" s="57" t="s">
        <v>4513</v>
      </c>
      <c r="BO1226" s="24" t="s">
        <v>3922</v>
      </c>
      <c r="BP1226" s="22"/>
      <c r="BQ1226" s="19" t="s">
        <v>64</v>
      </c>
      <c r="BR1226" s="22"/>
      <c r="BS1226" s="22"/>
      <c r="BT1226" s="22"/>
      <c r="BU1226" s="22">
        <v>124</v>
      </c>
      <c r="BV1226" s="19"/>
      <c r="BW1226" s="19" t="s">
        <v>3823</v>
      </c>
      <c r="BX1226" s="22"/>
      <c r="BY1226" s="95" t="str">
        <f>IFERROR(
IF(OR(AZ1226="anulado",AZ1226="stand by"),CONCATENATE(AZ1226,": ",AT1226),
IF(OR(YEAR(BA1226)=2022,YEAR(BA1226)=2023),CONCATENATE("Se activó en ",YEAR(BA1226)),
IF(AND(OR(AZ1226="En proceso",AZ1226="facturando"),AND(AV1226="-",BA1226="")),"Por revisar",
IF(BA1226="",IF(AV1226="NUEVAS",CONCATENATE("Estado: ",AZ1226,", ",AV1226),
IF(AX1226=Meses!$A$3,"Por revisar",
IF(AT1226="","Sin registro","En programación Frcst."))),"En programación")))),
"Error")</f>
        <v>anulado: Desistido</v>
      </c>
      <c r="BZ1226" s="14" t="str">
        <f t="shared" si="57"/>
        <v/>
      </c>
      <c r="CA1226" s="95" t="str">
        <f>IF(BY1226="En programación Frcst.",VLOOKUP(AX1226,Meses!$A$1:$H$14,3+HLOOKUP(Cronograma!AV1226,Meses!$D$1:$G$2,2,FALSE),FALSE),
IF(BY1226="En programación",BA1226,""))</f>
        <v/>
      </c>
      <c r="CB1226" s="95" t="str">
        <f t="shared" si="58"/>
        <v/>
      </c>
      <c r="CC1226" s="91" t="str">
        <f>IFERROR(
(VLOOKUP(MONTH(CA1226),Meses!$B$3:$C$14,2,FALSE)-DAY(CA1226))/VLOOKUP(MONTH(CA1226),Meses!$B$3:$C$14,2,FALSE)*CD1226,
"")</f>
        <v/>
      </c>
      <c r="CD1226" s="92">
        <f t="shared" si="59"/>
        <v>14058</v>
      </c>
    </row>
    <row r="1227" spans="1:82" ht="78.599999999999994" thickBot="1" x14ac:dyDescent="0.6">
      <c r="A1227" s="19" t="s">
        <v>2888</v>
      </c>
      <c r="B1227" s="19" t="s">
        <v>2893</v>
      </c>
      <c r="C1227" s="19" t="s">
        <v>2894</v>
      </c>
      <c r="D1227" s="19" t="s">
        <v>345</v>
      </c>
      <c r="E1227" s="21">
        <v>45198</v>
      </c>
      <c r="F1227" s="21">
        <v>45198.404224537036</v>
      </c>
      <c r="G1227" s="21">
        <v>45198</v>
      </c>
      <c r="H1227" s="21">
        <v>45198</v>
      </c>
      <c r="I1227" s="22"/>
      <c r="J1227" s="22"/>
      <c r="K1227" s="22">
        <v>0</v>
      </c>
      <c r="L1227" s="50"/>
      <c r="M1227" s="22"/>
      <c r="N1227" s="22"/>
      <c r="O1227" s="61" t="s">
        <v>2413</v>
      </c>
      <c r="P1227" s="41" t="s">
        <v>1388</v>
      </c>
      <c r="Q1227" s="49" t="s">
        <v>55</v>
      </c>
      <c r="R1227" s="61">
        <v>10337</v>
      </c>
      <c r="S1227" s="25" t="s">
        <v>145</v>
      </c>
      <c r="T1227" s="25" t="s">
        <v>145</v>
      </c>
      <c r="U1227" s="19" t="e">
        <v>#NAME?</v>
      </c>
      <c r="V1227" s="22"/>
      <c r="W1227" s="22" t="s">
        <v>4513</v>
      </c>
      <c r="X1227" s="23">
        <v>45198</v>
      </c>
      <c r="Y1227" s="23">
        <v>45205</v>
      </c>
      <c r="Z1227" s="23">
        <v>45198</v>
      </c>
      <c r="AA1227" s="23">
        <v>45198</v>
      </c>
      <c r="AB1227" s="22">
        <v>0</v>
      </c>
      <c r="AC1227" s="22">
        <v>0</v>
      </c>
      <c r="AD1227" s="50">
        <v>0</v>
      </c>
      <c r="AE1227" s="22">
        <v>0</v>
      </c>
      <c r="AF1227" s="19" t="s">
        <v>58</v>
      </c>
      <c r="AG1227" s="19" t="s">
        <v>58</v>
      </c>
      <c r="AH1227" s="50">
        <v>0</v>
      </c>
      <c r="AI1227" s="37">
        <v>-45198</v>
      </c>
      <c r="AJ1227" s="37">
        <v>0</v>
      </c>
      <c r="AK1227" s="37">
        <v>-45198</v>
      </c>
      <c r="AL1227" s="19" t="s">
        <v>15</v>
      </c>
      <c r="AM1227" s="22">
        <v>0</v>
      </c>
      <c r="AN1227" s="22" t="s">
        <v>4513</v>
      </c>
      <c r="AO1227" s="22"/>
      <c r="AP1227" s="19" t="s">
        <v>1547</v>
      </c>
      <c r="AQ1227" s="19" t="s">
        <v>451</v>
      </c>
      <c r="AR1227" s="19" t="s">
        <v>94</v>
      </c>
      <c r="AS1227" s="19" t="s">
        <v>55</v>
      </c>
      <c r="AT1227" s="19" t="s">
        <v>347</v>
      </c>
      <c r="AU1227" s="19" t="s">
        <v>179</v>
      </c>
      <c r="AV1227" s="19" t="s">
        <v>63</v>
      </c>
      <c r="AW1227" s="19" t="s">
        <v>63</v>
      </c>
      <c r="AX1227" s="19" t="s">
        <v>63</v>
      </c>
      <c r="AY1227" s="19" t="s">
        <v>64</v>
      </c>
      <c r="AZ1227" s="19" t="s">
        <v>3827</v>
      </c>
      <c r="BA1227" s="22">
        <v>0</v>
      </c>
      <c r="BB1227" s="27"/>
      <c r="BC1227" s="27"/>
      <c r="BD1227" s="25" t="s">
        <v>1557</v>
      </c>
      <c r="BE1227" s="25" t="s">
        <v>679</v>
      </c>
      <c r="BF1227" s="25" t="s">
        <v>3130</v>
      </c>
      <c r="BG1227" s="19" t="s">
        <v>55</v>
      </c>
      <c r="BH1227" s="19" t="s">
        <v>4513</v>
      </c>
      <c r="BI1227" s="22" t="s">
        <v>4513</v>
      </c>
      <c r="BJ1227" s="22"/>
      <c r="BK1227" s="22"/>
      <c r="BL1227" s="37" t="s">
        <v>4513</v>
      </c>
      <c r="BM1227" s="32" t="s">
        <v>4513</v>
      </c>
      <c r="BN1227" s="57" t="s">
        <v>4513</v>
      </c>
      <c r="BO1227" s="24" t="s">
        <v>3922</v>
      </c>
      <c r="BP1227" s="22"/>
      <c r="BQ1227" s="19" t="s">
        <v>64</v>
      </c>
      <c r="BR1227" s="22"/>
      <c r="BS1227" s="22"/>
      <c r="BT1227" s="22"/>
      <c r="BU1227" s="22">
        <v>124</v>
      </c>
      <c r="BV1227" s="19"/>
      <c r="BW1227" s="19" t="s">
        <v>3823</v>
      </c>
      <c r="BX1227" s="22"/>
      <c r="BY1227" s="95" t="str">
        <f>IFERROR(
IF(OR(AZ1227="anulado",AZ1227="stand by"),CONCATENATE(AZ1227,": ",AT1227),
IF(OR(YEAR(BA1227)=2022,YEAR(BA1227)=2023),CONCATENATE("Se activó en ",YEAR(BA1227)),
IF(AND(OR(AZ1227="En proceso",AZ1227="facturando"),AND(AV1227="-",BA1227="")),"Por revisar",
IF(BA1227="",IF(AV1227="NUEVAS",CONCATENATE("Estado: ",AZ1227,", ",AV1227),
IF(AX1227=Meses!$A$3,"Por revisar",
IF(AT1227="","Sin registro","En programación Frcst."))),"En programación")))),
"Error")</f>
        <v>anulado: Desistido</v>
      </c>
      <c r="BZ1227" s="14" t="str">
        <f t="shared" si="57"/>
        <v/>
      </c>
      <c r="CA1227" s="95" t="str">
        <f>IF(BY1227="En programación Frcst.",VLOOKUP(AX1227,Meses!$A$1:$H$14,3+HLOOKUP(Cronograma!AV1227,Meses!$D$1:$G$2,2,FALSE),FALSE),
IF(BY1227="En programación",BA1227,""))</f>
        <v/>
      </c>
      <c r="CB1227" s="95" t="str">
        <f t="shared" si="58"/>
        <v/>
      </c>
      <c r="CC1227" s="91" t="str">
        <f>IFERROR(
(VLOOKUP(MONTH(CA1227),Meses!$B$3:$C$14,2,FALSE)-DAY(CA1227))/VLOOKUP(MONTH(CA1227),Meses!$B$3:$C$14,2,FALSE)*CD1227,
"")</f>
        <v/>
      </c>
      <c r="CD1227" s="92">
        <f t="shared" si="59"/>
        <v>10337</v>
      </c>
    </row>
    <row r="1228" spans="1:82" ht="94.2" thickBot="1" x14ac:dyDescent="0.6">
      <c r="A1228" s="25" t="s">
        <v>2888</v>
      </c>
      <c r="B1228" s="25" t="s">
        <v>2895</v>
      </c>
      <c r="C1228" s="25" t="s">
        <v>2896</v>
      </c>
      <c r="D1228" s="25" t="s">
        <v>345</v>
      </c>
      <c r="E1228" s="26">
        <v>45198</v>
      </c>
      <c r="F1228" s="26">
        <v>45198.404224537036</v>
      </c>
      <c r="G1228" s="26">
        <v>45198</v>
      </c>
      <c r="H1228" s="26">
        <v>45198</v>
      </c>
      <c r="I1228" s="22"/>
      <c r="J1228" s="22"/>
      <c r="K1228" s="22">
        <v>0</v>
      </c>
      <c r="L1228" s="50"/>
      <c r="M1228" s="22"/>
      <c r="N1228" s="22"/>
      <c r="O1228" s="61" t="s">
        <v>2413</v>
      </c>
      <c r="P1228" s="41" t="s">
        <v>54</v>
      </c>
      <c r="Q1228" s="49" t="s">
        <v>55</v>
      </c>
      <c r="R1228" s="61">
        <v>10420</v>
      </c>
      <c r="S1228" s="25" t="s">
        <v>145</v>
      </c>
      <c r="T1228" s="25" t="s">
        <v>145</v>
      </c>
      <c r="U1228" s="19" t="e">
        <v>#NAME?</v>
      </c>
      <c r="V1228" s="22"/>
      <c r="W1228" s="22" t="s">
        <v>4513</v>
      </c>
      <c r="X1228" s="23">
        <v>45198</v>
      </c>
      <c r="Y1228" s="23">
        <v>45205</v>
      </c>
      <c r="Z1228" s="23">
        <v>45198</v>
      </c>
      <c r="AA1228" s="23">
        <v>45198</v>
      </c>
      <c r="AB1228" s="22">
        <v>0</v>
      </c>
      <c r="AC1228" s="22">
        <v>0</v>
      </c>
      <c r="AD1228" s="50">
        <v>0</v>
      </c>
      <c r="AE1228" s="22">
        <v>0</v>
      </c>
      <c r="AF1228" s="19" t="s">
        <v>58</v>
      </c>
      <c r="AG1228" s="19" t="s">
        <v>58</v>
      </c>
      <c r="AH1228" s="50">
        <v>0</v>
      </c>
      <c r="AI1228" s="37">
        <v>-45198</v>
      </c>
      <c r="AJ1228" s="37">
        <v>0</v>
      </c>
      <c r="AK1228" s="37">
        <v>-45198</v>
      </c>
      <c r="AL1228" s="19" t="s">
        <v>15</v>
      </c>
      <c r="AM1228" s="22">
        <v>0</v>
      </c>
      <c r="AN1228" s="22" t="s">
        <v>4513</v>
      </c>
      <c r="AO1228" s="22"/>
      <c r="AP1228" s="19" t="s">
        <v>82</v>
      </c>
      <c r="AQ1228" s="19" t="s">
        <v>82</v>
      </c>
      <c r="AR1228" s="19" t="s">
        <v>94</v>
      </c>
      <c r="AS1228" s="19" t="s">
        <v>55</v>
      </c>
      <c r="AT1228" s="19" t="s">
        <v>347</v>
      </c>
      <c r="AU1228" s="19" t="s">
        <v>179</v>
      </c>
      <c r="AV1228" s="19" t="s">
        <v>63</v>
      </c>
      <c r="AW1228" s="19" t="s">
        <v>63</v>
      </c>
      <c r="AX1228" s="19" t="s">
        <v>63</v>
      </c>
      <c r="AY1228" s="19" t="s">
        <v>64</v>
      </c>
      <c r="AZ1228" s="19" t="s">
        <v>3827</v>
      </c>
      <c r="BA1228" s="22">
        <v>0</v>
      </c>
      <c r="BB1228" s="22"/>
      <c r="BC1228" s="22"/>
      <c r="BD1228" s="19" t="s">
        <v>63</v>
      </c>
      <c r="BE1228" s="19" t="s">
        <v>63</v>
      </c>
      <c r="BF1228" s="19" t="s">
        <v>63</v>
      </c>
      <c r="BG1228" s="19" t="s">
        <v>64</v>
      </c>
      <c r="BH1228" s="19" t="s">
        <v>4513</v>
      </c>
      <c r="BI1228" s="22" t="s">
        <v>4513</v>
      </c>
      <c r="BJ1228" s="22"/>
      <c r="BK1228" s="22"/>
      <c r="BL1228" s="37" t="s">
        <v>4513</v>
      </c>
      <c r="BM1228" s="32" t="s">
        <v>4513</v>
      </c>
      <c r="BN1228" s="22" t="s">
        <v>4513</v>
      </c>
      <c r="BO1228" s="24" t="s">
        <v>3922</v>
      </c>
      <c r="BP1228" s="22"/>
      <c r="BQ1228" s="19" t="s">
        <v>64</v>
      </c>
      <c r="BR1228" s="22"/>
      <c r="BS1228" s="22"/>
      <c r="BT1228" s="22"/>
      <c r="BU1228" s="22"/>
      <c r="BV1228" s="19"/>
      <c r="BW1228" s="19" t="s">
        <v>3823</v>
      </c>
      <c r="BX1228" s="22"/>
      <c r="BY1228" s="95" t="str">
        <f>IFERROR(
IF(OR(AZ1228="anulado",AZ1228="stand by"),CONCATENATE(AZ1228,": ",AT1228),
IF(OR(YEAR(BA1228)=2022,YEAR(BA1228)=2023),CONCATENATE("Se activó en ",YEAR(BA1228)),
IF(AND(OR(AZ1228="En proceso",AZ1228="facturando"),AND(AV1228="-",BA1228="")),"Por revisar",
IF(BA1228="",IF(AV1228="NUEVAS",CONCATENATE("Estado: ",AZ1228,", ",AV1228),
IF(AX1228=Meses!$A$3,"Por revisar",
IF(AT1228="","Sin registro","En programación Frcst."))),"En programación")))),
"Error")</f>
        <v>anulado: Desistido</v>
      </c>
      <c r="BZ1228" s="14" t="str">
        <f t="shared" si="57"/>
        <v/>
      </c>
      <c r="CA1228" s="95" t="str">
        <f>IF(BY1228="En programación Frcst.",VLOOKUP(AX1228,Meses!$A$1:$H$14,3+HLOOKUP(Cronograma!AV1228,Meses!$D$1:$G$2,2,FALSE),FALSE),
IF(BY1228="En programación",BA1228,""))</f>
        <v/>
      </c>
      <c r="CB1228" s="95" t="str">
        <f t="shared" si="58"/>
        <v/>
      </c>
      <c r="CC1228" s="91" t="str">
        <f>IFERROR(
(VLOOKUP(MONTH(CA1228),Meses!$B$3:$C$14,2,FALSE)-DAY(CA1228))/VLOOKUP(MONTH(CA1228),Meses!$B$3:$C$14,2,FALSE)*CD1228,
"")</f>
        <v/>
      </c>
      <c r="CD1228" s="92">
        <f t="shared" si="59"/>
        <v>10420</v>
      </c>
    </row>
    <row r="1229" spans="1:82" ht="109.8" thickBot="1" x14ac:dyDescent="0.6">
      <c r="A1229" s="19" t="s">
        <v>2897</v>
      </c>
      <c r="B1229" s="19" t="s">
        <v>2898</v>
      </c>
      <c r="C1229" s="19" t="s">
        <v>2899</v>
      </c>
      <c r="D1229" s="41" t="s">
        <v>345</v>
      </c>
      <c r="E1229" s="21">
        <v>45198</v>
      </c>
      <c r="F1229" s="21">
        <v>45198.627141203702</v>
      </c>
      <c r="G1229" s="21">
        <v>45222</v>
      </c>
      <c r="H1229" s="22"/>
      <c r="I1229" s="22"/>
      <c r="J1229" s="22"/>
      <c r="K1229" s="22">
        <v>0</v>
      </c>
      <c r="L1229" s="50"/>
      <c r="M1229" s="22"/>
      <c r="N1229" s="22"/>
      <c r="O1229" s="41" t="s">
        <v>669</v>
      </c>
      <c r="P1229" s="41" t="s">
        <v>669</v>
      </c>
      <c r="Q1229" s="49" t="s">
        <v>55</v>
      </c>
      <c r="R1229" s="61">
        <v>17860</v>
      </c>
      <c r="S1229" s="25" t="s">
        <v>145</v>
      </c>
      <c r="T1229" s="25" t="s">
        <v>145</v>
      </c>
      <c r="U1229" s="30" t="e">
        <v>#NAME?</v>
      </c>
      <c r="V1229" s="22"/>
      <c r="W1229" s="22" t="s">
        <v>4513</v>
      </c>
      <c r="X1229" s="23">
        <v>45198</v>
      </c>
      <c r="Y1229" s="23">
        <v>45205</v>
      </c>
      <c r="Z1229" s="23">
        <v>45198</v>
      </c>
      <c r="AA1229" s="23">
        <v>45198</v>
      </c>
      <c r="AB1229" s="22">
        <v>0</v>
      </c>
      <c r="AC1229" s="22">
        <v>0</v>
      </c>
      <c r="AD1229" s="50">
        <v>0</v>
      </c>
      <c r="AE1229" s="22">
        <v>0</v>
      </c>
      <c r="AF1229" s="19" t="s">
        <v>58</v>
      </c>
      <c r="AG1229" s="19" t="s">
        <v>58</v>
      </c>
      <c r="AH1229" s="50">
        <v>0</v>
      </c>
      <c r="AI1229" s="37">
        <v>-45198</v>
      </c>
      <c r="AJ1229" s="37">
        <v>-45222</v>
      </c>
      <c r="AK1229" s="37">
        <v>0</v>
      </c>
      <c r="AL1229" s="19" t="s">
        <v>15</v>
      </c>
      <c r="AM1229" s="22">
        <v>0</v>
      </c>
      <c r="AN1229" s="22" t="s">
        <v>4513</v>
      </c>
      <c r="AO1229" s="22"/>
      <c r="AP1229" s="19" t="s">
        <v>670</v>
      </c>
      <c r="AQ1229" s="19" t="s">
        <v>451</v>
      </c>
      <c r="AR1229" s="19" t="s">
        <v>237</v>
      </c>
      <c r="AS1229" s="19" t="s">
        <v>55</v>
      </c>
      <c r="AT1229" s="19" t="s">
        <v>347</v>
      </c>
      <c r="AU1229" s="19" t="s">
        <v>132</v>
      </c>
      <c r="AV1229" s="19" t="s">
        <v>63</v>
      </c>
      <c r="AW1229" s="19" t="s">
        <v>63</v>
      </c>
      <c r="AX1229" s="19" t="s">
        <v>63</v>
      </c>
      <c r="AY1229" s="19" t="s">
        <v>64</v>
      </c>
      <c r="AZ1229" s="19" t="s">
        <v>3827</v>
      </c>
      <c r="BA1229" s="22">
        <v>0</v>
      </c>
      <c r="BB1229" s="22"/>
      <c r="BC1229" s="22"/>
      <c r="BD1229" s="19" t="s">
        <v>63</v>
      </c>
      <c r="BE1229" s="19" t="s">
        <v>63</v>
      </c>
      <c r="BF1229" s="19" t="s">
        <v>63</v>
      </c>
      <c r="BG1229" s="19" t="s">
        <v>64</v>
      </c>
      <c r="BH1229" s="19" t="s">
        <v>4513</v>
      </c>
      <c r="BI1229" s="22" t="s">
        <v>4513</v>
      </c>
      <c r="BJ1229" s="22"/>
      <c r="BK1229" s="22"/>
      <c r="BL1229" s="37" t="s">
        <v>4513</v>
      </c>
      <c r="BM1229" s="32" t="s">
        <v>4513</v>
      </c>
      <c r="BN1229" s="22" t="s">
        <v>4513</v>
      </c>
      <c r="BO1229" s="24" t="s">
        <v>3922</v>
      </c>
      <c r="BP1229" s="22"/>
      <c r="BQ1229" s="19" t="s">
        <v>64</v>
      </c>
      <c r="BR1229" s="22"/>
      <c r="BS1229" s="22"/>
      <c r="BT1229" s="22"/>
      <c r="BU1229" s="22"/>
      <c r="BV1229" s="19"/>
      <c r="BW1229" s="19" t="s">
        <v>3823</v>
      </c>
      <c r="BX1229" s="22"/>
      <c r="BY1229" s="95" t="str">
        <f>IFERROR(
IF(OR(AZ1229="anulado",AZ1229="stand by"),CONCATENATE(AZ1229,": ",AT1229),
IF(OR(YEAR(BA1229)=2022,YEAR(BA1229)=2023),CONCATENATE("Se activó en ",YEAR(BA1229)),
IF(AND(OR(AZ1229="En proceso",AZ1229="facturando"),AND(AV1229="-",BA1229="")),"Por revisar",
IF(BA1229="",IF(AV1229="NUEVAS",CONCATENATE("Estado: ",AZ1229,", ",AV1229),
IF(AX1229=Meses!$A$3,"Por revisar",
IF(AT1229="","Sin registro","En programación Frcst."))),"En programación")))),
"Error")</f>
        <v>anulado: Desistido</v>
      </c>
      <c r="BZ1229" s="14" t="str">
        <f t="shared" si="57"/>
        <v/>
      </c>
      <c r="CA1229" s="95" t="str">
        <f>IF(BY1229="En programación Frcst.",VLOOKUP(AX1229,Meses!$A$1:$H$14,3+HLOOKUP(Cronograma!AV1229,Meses!$D$1:$G$2,2,FALSE),FALSE),
IF(BY1229="En programación",BA1229,""))</f>
        <v/>
      </c>
      <c r="CB1229" s="95" t="str">
        <f t="shared" si="58"/>
        <v/>
      </c>
      <c r="CC1229" s="91" t="str">
        <f>IFERROR(
(VLOOKUP(MONTH(CA1229),Meses!$B$3:$C$14,2,FALSE)-DAY(CA1229))/VLOOKUP(MONTH(CA1229),Meses!$B$3:$C$14,2,FALSE)*CD1229,
"")</f>
        <v/>
      </c>
      <c r="CD1229" s="92">
        <f t="shared" si="59"/>
        <v>17860</v>
      </c>
    </row>
    <row r="1230" spans="1:82" ht="125.4" thickBot="1" x14ac:dyDescent="0.6">
      <c r="A1230" s="25" t="s">
        <v>2897</v>
      </c>
      <c r="B1230" s="25" t="s">
        <v>2900</v>
      </c>
      <c r="C1230" s="25" t="s">
        <v>2901</v>
      </c>
      <c r="D1230" s="45" t="s">
        <v>345</v>
      </c>
      <c r="E1230" s="26">
        <v>45198</v>
      </c>
      <c r="F1230" s="26">
        <v>45198.627141203702</v>
      </c>
      <c r="G1230" s="26">
        <v>45222</v>
      </c>
      <c r="H1230" s="26">
        <v>45229</v>
      </c>
      <c r="I1230" s="22"/>
      <c r="J1230" s="22"/>
      <c r="K1230" s="22">
        <v>0</v>
      </c>
      <c r="L1230" s="50"/>
      <c r="M1230" s="22"/>
      <c r="N1230" s="22"/>
      <c r="O1230" s="19" t="s">
        <v>199</v>
      </c>
      <c r="P1230" s="19" t="s">
        <v>199</v>
      </c>
      <c r="Q1230" s="49" t="s">
        <v>55</v>
      </c>
      <c r="R1230" s="61">
        <v>6637</v>
      </c>
      <c r="S1230" s="25" t="s">
        <v>145</v>
      </c>
      <c r="T1230" s="25" t="s">
        <v>145</v>
      </c>
      <c r="U1230" s="19" t="e">
        <v>#NAME?</v>
      </c>
      <c r="V1230" s="22"/>
      <c r="W1230" s="22" t="s">
        <v>4513</v>
      </c>
      <c r="X1230" s="23">
        <v>45198</v>
      </c>
      <c r="Y1230" s="23">
        <v>45205</v>
      </c>
      <c r="Z1230" s="23">
        <v>45198</v>
      </c>
      <c r="AA1230" s="23">
        <v>45198</v>
      </c>
      <c r="AB1230" s="22">
        <v>0</v>
      </c>
      <c r="AC1230" s="22">
        <v>0</v>
      </c>
      <c r="AD1230" s="50">
        <v>0</v>
      </c>
      <c r="AE1230" s="22">
        <v>0</v>
      </c>
      <c r="AF1230" s="19" t="s">
        <v>58</v>
      </c>
      <c r="AG1230" s="19" t="s">
        <v>58</v>
      </c>
      <c r="AH1230" s="50">
        <v>0</v>
      </c>
      <c r="AI1230" s="37">
        <v>-45198</v>
      </c>
      <c r="AJ1230" s="37">
        <v>7</v>
      </c>
      <c r="AK1230" s="37">
        <v>-45229</v>
      </c>
      <c r="AL1230" s="19" t="s">
        <v>15</v>
      </c>
      <c r="AM1230" s="22">
        <v>0</v>
      </c>
      <c r="AN1230" s="22" t="s">
        <v>4513</v>
      </c>
      <c r="AO1230" s="22"/>
      <c r="AP1230" s="19" t="s">
        <v>201</v>
      </c>
      <c r="AQ1230" s="19" t="s">
        <v>140</v>
      </c>
      <c r="AR1230" s="19" t="s">
        <v>60</v>
      </c>
      <c r="AS1230" s="19" t="s">
        <v>55</v>
      </c>
      <c r="AT1230" s="19" t="s">
        <v>347</v>
      </c>
      <c r="AU1230" s="19" t="s">
        <v>132</v>
      </c>
      <c r="AV1230" s="19" t="s">
        <v>63</v>
      </c>
      <c r="AW1230" s="19" t="s">
        <v>63</v>
      </c>
      <c r="AX1230" s="19" t="s">
        <v>63</v>
      </c>
      <c r="AY1230" s="19" t="s">
        <v>64</v>
      </c>
      <c r="AZ1230" s="19" t="s">
        <v>3827</v>
      </c>
      <c r="BA1230" s="22">
        <v>0</v>
      </c>
      <c r="BB1230" s="22"/>
      <c r="BC1230" s="22"/>
      <c r="BD1230" s="19" t="s">
        <v>63</v>
      </c>
      <c r="BE1230" s="19" t="s">
        <v>63</v>
      </c>
      <c r="BF1230" s="19" t="s">
        <v>63</v>
      </c>
      <c r="BG1230" s="19" t="s">
        <v>64</v>
      </c>
      <c r="BH1230" s="19" t="s">
        <v>4513</v>
      </c>
      <c r="BI1230" s="22" t="s">
        <v>4513</v>
      </c>
      <c r="BJ1230" s="22"/>
      <c r="BK1230" s="22"/>
      <c r="BL1230" s="37" t="s">
        <v>4513</v>
      </c>
      <c r="BM1230" s="32" t="s">
        <v>4513</v>
      </c>
      <c r="BN1230" s="22" t="s">
        <v>4513</v>
      </c>
      <c r="BO1230" s="24" t="s">
        <v>3922</v>
      </c>
      <c r="BP1230" s="22"/>
      <c r="BQ1230" s="19" t="s">
        <v>64</v>
      </c>
      <c r="BR1230" s="22"/>
      <c r="BS1230" s="22"/>
      <c r="BT1230" s="22"/>
      <c r="BU1230" s="22"/>
      <c r="BV1230" s="19"/>
      <c r="BW1230" s="19" t="s">
        <v>3823</v>
      </c>
      <c r="BX1230" s="22"/>
      <c r="BY1230" s="95" t="str">
        <f>IFERROR(
IF(OR(AZ1230="anulado",AZ1230="stand by"),CONCATENATE(AZ1230,": ",AT1230),
IF(OR(YEAR(BA1230)=2022,YEAR(BA1230)=2023),CONCATENATE("Se activó en ",YEAR(BA1230)),
IF(AND(OR(AZ1230="En proceso",AZ1230="facturando"),AND(AV1230="-",BA1230="")),"Por revisar",
IF(BA1230="",IF(AV1230="NUEVAS",CONCATENATE("Estado: ",AZ1230,", ",AV1230),
IF(AX1230=Meses!$A$3,"Por revisar",
IF(AT1230="","Sin registro","En programación Frcst."))),"En programación")))),
"Error")</f>
        <v>anulado: Desistido</v>
      </c>
      <c r="BZ1230" s="14" t="str">
        <f t="shared" si="57"/>
        <v/>
      </c>
      <c r="CA1230" s="95" t="str">
        <f>IF(BY1230="En programación Frcst.",VLOOKUP(AX1230,Meses!$A$1:$H$14,3+HLOOKUP(Cronograma!AV1230,Meses!$D$1:$G$2,2,FALSE),FALSE),
IF(BY1230="En programación",BA1230,""))</f>
        <v/>
      </c>
      <c r="CB1230" s="95" t="str">
        <f t="shared" si="58"/>
        <v/>
      </c>
      <c r="CC1230" s="91" t="str">
        <f>IFERROR(
(VLOOKUP(MONTH(CA1230),Meses!$B$3:$C$14,2,FALSE)-DAY(CA1230))/VLOOKUP(MONTH(CA1230),Meses!$B$3:$C$14,2,FALSE)*CD1230,
"")</f>
        <v/>
      </c>
      <c r="CD1230" s="92">
        <f t="shared" si="59"/>
        <v>6637</v>
      </c>
    </row>
    <row r="1231" spans="1:82" ht="125.4" thickBot="1" x14ac:dyDescent="0.6">
      <c r="A1231" s="19" t="s">
        <v>2897</v>
      </c>
      <c r="B1231" s="19" t="s">
        <v>2902</v>
      </c>
      <c r="C1231" s="19" t="s">
        <v>2903</v>
      </c>
      <c r="D1231" s="41" t="s">
        <v>345</v>
      </c>
      <c r="E1231" s="21">
        <v>45198</v>
      </c>
      <c r="F1231" s="21">
        <v>45198.627141203702</v>
      </c>
      <c r="G1231" s="21">
        <v>45222</v>
      </c>
      <c r="H1231" s="21">
        <v>45229</v>
      </c>
      <c r="I1231" s="22"/>
      <c r="J1231" s="22"/>
      <c r="K1231" s="22">
        <v>0</v>
      </c>
      <c r="L1231" s="50"/>
      <c r="M1231" s="22"/>
      <c r="N1231" s="22"/>
      <c r="O1231" s="19" t="s">
        <v>199</v>
      </c>
      <c r="P1231" s="19" t="s">
        <v>199</v>
      </c>
      <c r="Q1231" s="49" t="s">
        <v>55</v>
      </c>
      <c r="R1231" s="61">
        <v>2689</v>
      </c>
      <c r="S1231" s="25" t="s">
        <v>145</v>
      </c>
      <c r="T1231" s="25" t="s">
        <v>145</v>
      </c>
      <c r="U1231" s="19" t="e">
        <v>#NAME?</v>
      </c>
      <c r="V1231" s="22"/>
      <c r="W1231" s="22" t="s">
        <v>4513</v>
      </c>
      <c r="X1231" s="23">
        <v>45198</v>
      </c>
      <c r="Y1231" s="23">
        <v>45205</v>
      </c>
      <c r="Z1231" s="23">
        <v>45198</v>
      </c>
      <c r="AA1231" s="23">
        <v>45198</v>
      </c>
      <c r="AB1231" s="22">
        <v>0</v>
      </c>
      <c r="AC1231" s="22">
        <v>0</v>
      </c>
      <c r="AD1231" s="50">
        <v>0</v>
      </c>
      <c r="AE1231" s="22">
        <v>0</v>
      </c>
      <c r="AF1231" s="19" t="s">
        <v>58</v>
      </c>
      <c r="AG1231" s="19" t="s">
        <v>58</v>
      </c>
      <c r="AH1231" s="50">
        <v>0</v>
      </c>
      <c r="AI1231" s="37">
        <v>-45198</v>
      </c>
      <c r="AJ1231" s="37">
        <v>7</v>
      </c>
      <c r="AK1231" s="37">
        <v>-45229</v>
      </c>
      <c r="AL1231" s="19" t="s">
        <v>15</v>
      </c>
      <c r="AM1231" s="22">
        <v>0</v>
      </c>
      <c r="AN1231" s="22" t="s">
        <v>4513</v>
      </c>
      <c r="AO1231" s="22"/>
      <c r="AP1231" s="19" t="s">
        <v>201</v>
      </c>
      <c r="AQ1231" s="19" t="s">
        <v>140</v>
      </c>
      <c r="AR1231" s="19" t="s">
        <v>60</v>
      </c>
      <c r="AS1231" s="19" t="s">
        <v>55</v>
      </c>
      <c r="AT1231" s="19" t="s">
        <v>347</v>
      </c>
      <c r="AU1231" s="19" t="s">
        <v>132</v>
      </c>
      <c r="AV1231" s="19" t="s">
        <v>63</v>
      </c>
      <c r="AW1231" s="19" t="s">
        <v>63</v>
      </c>
      <c r="AX1231" s="19" t="s">
        <v>63</v>
      </c>
      <c r="AY1231" s="19" t="s">
        <v>64</v>
      </c>
      <c r="AZ1231" s="19" t="s">
        <v>3827</v>
      </c>
      <c r="BA1231" s="22">
        <v>0</v>
      </c>
      <c r="BB1231" s="22"/>
      <c r="BC1231" s="22"/>
      <c r="BD1231" s="19" t="s">
        <v>63</v>
      </c>
      <c r="BE1231" s="19" t="s">
        <v>63</v>
      </c>
      <c r="BF1231" s="19" t="s">
        <v>63</v>
      </c>
      <c r="BG1231" s="19" t="s">
        <v>64</v>
      </c>
      <c r="BH1231" s="19" t="s">
        <v>4513</v>
      </c>
      <c r="BI1231" s="22" t="s">
        <v>4513</v>
      </c>
      <c r="BJ1231" s="22"/>
      <c r="BK1231" s="22"/>
      <c r="BL1231" s="37" t="s">
        <v>4513</v>
      </c>
      <c r="BM1231" s="32" t="s">
        <v>4513</v>
      </c>
      <c r="BN1231" s="22" t="s">
        <v>4513</v>
      </c>
      <c r="BO1231" s="24" t="s">
        <v>3922</v>
      </c>
      <c r="BP1231" s="22"/>
      <c r="BQ1231" s="19" t="s">
        <v>64</v>
      </c>
      <c r="BR1231" s="22"/>
      <c r="BS1231" s="22"/>
      <c r="BT1231" s="22"/>
      <c r="BU1231" s="22"/>
      <c r="BV1231" s="19"/>
      <c r="BW1231" s="19" t="s">
        <v>3823</v>
      </c>
      <c r="BX1231" s="22"/>
      <c r="BY1231" s="95" t="str">
        <f>IFERROR(
IF(OR(AZ1231="anulado",AZ1231="stand by"),CONCATENATE(AZ1231,": ",AT1231),
IF(OR(YEAR(BA1231)=2022,YEAR(BA1231)=2023),CONCATENATE("Se activó en ",YEAR(BA1231)),
IF(AND(OR(AZ1231="En proceso",AZ1231="facturando"),AND(AV1231="-",BA1231="")),"Por revisar",
IF(BA1231="",IF(AV1231="NUEVAS",CONCATENATE("Estado: ",AZ1231,", ",AV1231),
IF(AX1231=Meses!$A$3,"Por revisar",
IF(AT1231="","Sin registro","En programación Frcst."))),"En programación")))),
"Error")</f>
        <v>anulado: Desistido</v>
      </c>
      <c r="BZ1231" s="14" t="str">
        <f t="shared" si="57"/>
        <v/>
      </c>
      <c r="CA1231" s="95" t="str">
        <f>IF(BY1231="En programación Frcst.",VLOOKUP(AX1231,Meses!$A$1:$H$14,3+HLOOKUP(Cronograma!AV1231,Meses!$D$1:$G$2,2,FALSE),FALSE),
IF(BY1231="En programación",BA1231,""))</f>
        <v/>
      </c>
      <c r="CB1231" s="95" t="str">
        <f t="shared" si="58"/>
        <v/>
      </c>
      <c r="CC1231" s="91" t="str">
        <f>IFERROR(
(VLOOKUP(MONTH(CA1231),Meses!$B$3:$C$14,2,FALSE)-DAY(CA1231))/VLOOKUP(MONTH(CA1231),Meses!$B$3:$C$14,2,FALSE)*CD1231,
"")</f>
        <v/>
      </c>
      <c r="CD1231" s="92">
        <f t="shared" si="59"/>
        <v>2689</v>
      </c>
    </row>
    <row r="1232" spans="1:82" ht="125.4" thickBot="1" x14ac:dyDescent="0.6">
      <c r="A1232" s="25" t="s">
        <v>2897</v>
      </c>
      <c r="B1232" s="25" t="s">
        <v>2904</v>
      </c>
      <c r="C1232" s="25" t="s">
        <v>2905</v>
      </c>
      <c r="D1232" s="45" t="s">
        <v>345</v>
      </c>
      <c r="E1232" s="26">
        <v>45198</v>
      </c>
      <c r="F1232" s="26">
        <v>45198.627141203702</v>
      </c>
      <c r="G1232" s="26">
        <v>45222</v>
      </c>
      <c r="H1232" s="26">
        <v>45229</v>
      </c>
      <c r="I1232" s="22"/>
      <c r="J1232" s="22"/>
      <c r="K1232" s="22">
        <v>0</v>
      </c>
      <c r="L1232" s="50"/>
      <c r="M1232" s="22"/>
      <c r="N1232" s="22"/>
      <c r="O1232" s="19" t="s">
        <v>199</v>
      </c>
      <c r="P1232" s="19" t="s">
        <v>199</v>
      </c>
      <c r="Q1232" s="49" t="s">
        <v>55</v>
      </c>
      <c r="R1232" s="61">
        <v>1793</v>
      </c>
      <c r="S1232" s="25" t="s">
        <v>145</v>
      </c>
      <c r="T1232" s="25" t="s">
        <v>145</v>
      </c>
      <c r="U1232" s="19" t="e">
        <v>#NAME?</v>
      </c>
      <c r="V1232" s="22"/>
      <c r="W1232" s="22" t="s">
        <v>4513</v>
      </c>
      <c r="X1232" s="23">
        <v>45198</v>
      </c>
      <c r="Y1232" s="23">
        <v>45205</v>
      </c>
      <c r="Z1232" s="23">
        <v>45198</v>
      </c>
      <c r="AA1232" s="23">
        <v>45198</v>
      </c>
      <c r="AB1232" s="22">
        <v>0</v>
      </c>
      <c r="AC1232" s="22">
        <v>0</v>
      </c>
      <c r="AD1232" s="50">
        <v>0</v>
      </c>
      <c r="AE1232" s="22">
        <v>0</v>
      </c>
      <c r="AF1232" s="19" t="s">
        <v>58</v>
      </c>
      <c r="AG1232" s="19" t="s">
        <v>58</v>
      </c>
      <c r="AH1232" s="50">
        <v>0</v>
      </c>
      <c r="AI1232" s="37">
        <v>-45198</v>
      </c>
      <c r="AJ1232" s="37">
        <v>7</v>
      </c>
      <c r="AK1232" s="37">
        <v>-45229</v>
      </c>
      <c r="AL1232" s="19" t="s">
        <v>15</v>
      </c>
      <c r="AM1232" s="22">
        <v>0</v>
      </c>
      <c r="AN1232" s="22" t="s">
        <v>4513</v>
      </c>
      <c r="AO1232" s="22"/>
      <c r="AP1232" s="19" t="s">
        <v>201</v>
      </c>
      <c r="AQ1232" s="19" t="s">
        <v>140</v>
      </c>
      <c r="AR1232" s="19" t="s">
        <v>60</v>
      </c>
      <c r="AS1232" s="19" t="s">
        <v>55</v>
      </c>
      <c r="AT1232" s="19" t="s">
        <v>347</v>
      </c>
      <c r="AU1232" s="19" t="s">
        <v>132</v>
      </c>
      <c r="AV1232" s="19" t="s">
        <v>63</v>
      </c>
      <c r="AW1232" s="19" t="s">
        <v>63</v>
      </c>
      <c r="AX1232" s="19" t="s">
        <v>63</v>
      </c>
      <c r="AY1232" s="19" t="s">
        <v>64</v>
      </c>
      <c r="AZ1232" s="19" t="s">
        <v>3827</v>
      </c>
      <c r="BA1232" s="22">
        <v>0</v>
      </c>
      <c r="BB1232" s="22"/>
      <c r="BC1232" s="22"/>
      <c r="BD1232" s="19" t="s">
        <v>63</v>
      </c>
      <c r="BE1232" s="19" t="s">
        <v>63</v>
      </c>
      <c r="BF1232" s="19" t="s">
        <v>63</v>
      </c>
      <c r="BG1232" s="19" t="s">
        <v>64</v>
      </c>
      <c r="BH1232" s="19" t="s">
        <v>4513</v>
      </c>
      <c r="BI1232" s="22" t="s">
        <v>4513</v>
      </c>
      <c r="BJ1232" s="22"/>
      <c r="BK1232" s="22"/>
      <c r="BL1232" s="37" t="s">
        <v>4513</v>
      </c>
      <c r="BM1232" s="32" t="s">
        <v>4513</v>
      </c>
      <c r="BN1232" s="22" t="s">
        <v>4513</v>
      </c>
      <c r="BO1232" s="24" t="s">
        <v>3922</v>
      </c>
      <c r="BP1232" s="22"/>
      <c r="BQ1232" s="19" t="s">
        <v>64</v>
      </c>
      <c r="BR1232" s="22"/>
      <c r="BS1232" s="22"/>
      <c r="BT1232" s="22"/>
      <c r="BU1232" s="22"/>
      <c r="BV1232" s="19"/>
      <c r="BW1232" s="19" t="s">
        <v>3823</v>
      </c>
      <c r="BX1232" s="22"/>
      <c r="BY1232" s="95" t="str">
        <f>IFERROR(
IF(OR(AZ1232="anulado",AZ1232="stand by"),CONCATENATE(AZ1232,": ",AT1232),
IF(OR(YEAR(BA1232)=2022,YEAR(BA1232)=2023),CONCATENATE("Se activó en ",YEAR(BA1232)),
IF(AND(OR(AZ1232="En proceso",AZ1232="facturando"),AND(AV1232="-",BA1232="")),"Por revisar",
IF(BA1232="",IF(AV1232="NUEVAS",CONCATENATE("Estado: ",AZ1232,", ",AV1232),
IF(AX1232=Meses!$A$3,"Por revisar",
IF(AT1232="","Sin registro","En programación Frcst."))),"En programación")))),
"Error")</f>
        <v>anulado: Desistido</v>
      </c>
      <c r="BZ1232" s="14" t="str">
        <f t="shared" si="57"/>
        <v/>
      </c>
      <c r="CA1232" s="95" t="str">
        <f>IF(BY1232="En programación Frcst.",VLOOKUP(AX1232,Meses!$A$1:$H$14,3+HLOOKUP(Cronograma!AV1232,Meses!$D$1:$G$2,2,FALSE),FALSE),
IF(BY1232="En programación",BA1232,""))</f>
        <v/>
      </c>
      <c r="CB1232" s="95" t="str">
        <f t="shared" si="58"/>
        <v/>
      </c>
      <c r="CC1232" s="91" t="str">
        <f>IFERROR(
(VLOOKUP(MONTH(CA1232),Meses!$B$3:$C$14,2,FALSE)-DAY(CA1232))/VLOOKUP(MONTH(CA1232),Meses!$B$3:$C$14,2,FALSE)*CD1232,
"")</f>
        <v/>
      </c>
      <c r="CD1232" s="92">
        <f t="shared" si="59"/>
        <v>1793</v>
      </c>
    </row>
    <row r="1233" spans="1:82" ht="172.2" thickBot="1" x14ac:dyDescent="0.6">
      <c r="A1233" s="19" t="s">
        <v>2897</v>
      </c>
      <c r="B1233" s="19" t="s">
        <v>2906</v>
      </c>
      <c r="C1233" s="19" t="s">
        <v>2907</v>
      </c>
      <c r="D1233" s="41" t="s">
        <v>936</v>
      </c>
      <c r="E1233" s="21">
        <v>45198</v>
      </c>
      <c r="F1233" s="21">
        <v>45198.627141203702</v>
      </c>
      <c r="G1233" s="21">
        <v>45222</v>
      </c>
      <c r="H1233" s="21">
        <v>45229</v>
      </c>
      <c r="I1233" s="22"/>
      <c r="J1233" s="22"/>
      <c r="K1233" s="22">
        <v>0</v>
      </c>
      <c r="L1233" s="50"/>
      <c r="M1233" s="22"/>
      <c r="N1233" s="22"/>
      <c r="O1233" s="41" t="s">
        <v>72</v>
      </c>
      <c r="P1233" s="41" t="s">
        <v>72</v>
      </c>
      <c r="Q1233" s="49" t="s">
        <v>55</v>
      </c>
      <c r="R1233" s="61">
        <v>10040</v>
      </c>
      <c r="S1233" s="25" t="s">
        <v>145</v>
      </c>
      <c r="T1233" s="25" t="s">
        <v>145</v>
      </c>
      <c r="U1233" s="19" t="e">
        <v>#NAME?</v>
      </c>
      <c r="V1233" s="22"/>
      <c r="W1233" s="22" t="s">
        <v>4513</v>
      </c>
      <c r="X1233" s="23">
        <v>45198</v>
      </c>
      <c r="Y1233" s="23">
        <v>45205</v>
      </c>
      <c r="Z1233" s="23">
        <v>45198</v>
      </c>
      <c r="AA1233" s="23">
        <v>45198</v>
      </c>
      <c r="AB1233" s="22">
        <v>0</v>
      </c>
      <c r="AC1233" s="22">
        <v>0</v>
      </c>
      <c r="AD1233" s="50">
        <v>0</v>
      </c>
      <c r="AE1233" s="22">
        <v>0</v>
      </c>
      <c r="AF1233" s="19" t="s">
        <v>58</v>
      </c>
      <c r="AG1233" s="19" t="s">
        <v>58</v>
      </c>
      <c r="AH1233" s="50">
        <v>0</v>
      </c>
      <c r="AI1233" s="37">
        <v>-45198</v>
      </c>
      <c r="AJ1233" s="37">
        <v>7</v>
      </c>
      <c r="AK1233" s="37">
        <v>-45229</v>
      </c>
      <c r="AL1233" s="19" t="s">
        <v>15</v>
      </c>
      <c r="AM1233" s="22">
        <v>0</v>
      </c>
      <c r="AN1233" s="22" t="s">
        <v>4513</v>
      </c>
      <c r="AO1233" s="22"/>
      <c r="AP1233" s="19" t="s">
        <v>76</v>
      </c>
      <c r="AQ1233" s="19" t="s">
        <v>76</v>
      </c>
      <c r="AR1233" s="19" t="s">
        <v>94</v>
      </c>
      <c r="AS1233" s="19" t="s">
        <v>55</v>
      </c>
      <c r="AT1233" s="19" t="s">
        <v>937</v>
      </c>
      <c r="AU1233" s="19" t="s">
        <v>132</v>
      </c>
      <c r="AV1233" s="19" t="s">
        <v>354</v>
      </c>
      <c r="AW1233" s="19" t="s">
        <v>2274</v>
      </c>
      <c r="AX1233" s="19" t="s">
        <v>2205</v>
      </c>
      <c r="AY1233" s="19" t="s">
        <v>55</v>
      </c>
      <c r="AZ1233" s="19" t="s">
        <v>3830</v>
      </c>
      <c r="BA1233" s="22">
        <v>0</v>
      </c>
      <c r="BB1233" s="22"/>
      <c r="BC1233" s="22"/>
      <c r="BD1233" s="19" t="s">
        <v>1557</v>
      </c>
      <c r="BE1233" s="19" t="s">
        <v>651</v>
      </c>
      <c r="BF1233" s="19" t="s">
        <v>2222</v>
      </c>
      <c r="BG1233" s="19" t="s">
        <v>55</v>
      </c>
      <c r="BH1233" s="19" t="s">
        <v>4513</v>
      </c>
      <c r="BI1233" s="22" t="s">
        <v>4513</v>
      </c>
      <c r="BJ1233" s="22"/>
      <c r="BK1233" s="22"/>
      <c r="BL1233" s="37" t="s">
        <v>4513</v>
      </c>
      <c r="BM1233" s="32" t="s">
        <v>4513</v>
      </c>
      <c r="BN1233" s="22" t="s">
        <v>4513</v>
      </c>
      <c r="BO1233" s="24" t="s">
        <v>3922</v>
      </c>
      <c r="BP1233" s="22"/>
      <c r="BQ1233" s="19" t="s">
        <v>64</v>
      </c>
      <c r="BR1233" s="22"/>
      <c r="BS1233" s="22"/>
      <c r="BT1233" s="22"/>
      <c r="BU1233" s="37">
        <v>124</v>
      </c>
      <c r="BV1233" s="19" t="s">
        <v>4701</v>
      </c>
      <c r="BW1233" s="19" t="s">
        <v>3837</v>
      </c>
      <c r="BX1233" s="22"/>
      <c r="BY1233" s="95" t="str">
        <f>IFERROR(
IF(OR(AZ1233="anulado",AZ1233="stand by"),CONCATENATE(AZ1233,": ",AT1233),
IF(OR(YEAR(BA1233)=2022,YEAR(BA1233)=2023),CONCATENATE("Se activó en ",YEAR(BA1233)),
IF(AND(OR(AZ1233="En proceso",AZ1233="facturando"),AND(AV1233="-",BA1233="")),"Por revisar",
IF(BA1233="",IF(AV1233="NUEVAS",CONCATENATE("Estado: ",AZ1233,", ",AV1233),
IF(AX1233=Meses!$A$3,"Por revisar",
IF(AT1233="","Sin registro","En programación Frcst."))),"En programación")))),
"Error")</f>
        <v>En programación</v>
      </c>
      <c r="BZ1233" s="14" t="str">
        <f t="shared" si="57"/>
        <v/>
      </c>
      <c r="CA1233" s="95">
        <f>IF(BY1233="En programación Frcst.",VLOOKUP(AX1233,Meses!$A$1:$H$14,3+HLOOKUP(Cronograma!AV1233,Meses!$D$1:$G$2,2,FALSE),FALSE),
IF(BY1233="En programación",BA1233,""))</f>
        <v>0</v>
      </c>
      <c r="CB1233" s="95" t="str">
        <f t="shared" si="58"/>
        <v>1900/1</v>
      </c>
      <c r="CC1233" s="91">
        <f>IFERROR(
(VLOOKUP(MONTH(CA1233),Meses!$B$3:$C$14,2,FALSE)-DAY(CA1233))/VLOOKUP(MONTH(CA1233),Meses!$B$3:$C$14,2,FALSE)*CD1233,
"")</f>
        <v>10040</v>
      </c>
      <c r="CD1233" s="92">
        <f t="shared" si="59"/>
        <v>10040</v>
      </c>
    </row>
    <row r="1234" spans="1:82" ht="172.2" thickBot="1" x14ac:dyDescent="0.6">
      <c r="A1234" s="25" t="s">
        <v>2908</v>
      </c>
      <c r="B1234" s="25" t="s">
        <v>2909</v>
      </c>
      <c r="C1234" s="25" t="s">
        <v>4643</v>
      </c>
      <c r="D1234" s="25" t="s">
        <v>345</v>
      </c>
      <c r="E1234" s="26">
        <v>45198</v>
      </c>
      <c r="F1234" s="26">
        <v>45198.648055555554</v>
      </c>
      <c r="G1234" s="27"/>
      <c r="H1234" s="27"/>
      <c r="I1234" s="22"/>
      <c r="J1234" s="22"/>
      <c r="K1234" s="22">
        <v>0</v>
      </c>
      <c r="L1234" s="50"/>
      <c r="M1234" s="22"/>
      <c r="N1234" s="22"/>
      <c r="O1234" s="41" t="s">
        <v>54</v>
      </c>
      <c r="P1234" s="41" t="s">
        <v>54</v>
      </c>
      <c r="Q1234" s="49" t="s">
        <v>55</v>
      </c>
      <c r="R1234" s="61">
        <v>3715</v>
      </c>
      <c r="S1234" s="25" t="s">
        <v>145</v>
      </c>
      <c r="T1234" s="25" t="s">
        <v>145</v>
      </c>
      <c r="U1234" s="51" t="e">
        <v>#NAME?</v>
      </c>
      <c r="V1234" s="22"/>
      <c r="W1234" s="22" t="s">
        <v>4513</v>
      </c>
      <c r="X1234" s="23">
        <v>45198</v>
      </c>
      <c r="Y1234" s="23">
        <v>45205</v>
      </c>
      <c r="Z1234" s="23">
        <v>45198</v>
      </c>
      <c r="AA1234" s="23">
        <v>45198</v>
      </c>
      <c r="AB1234" s="22">
        <v>0</v>
      </c>
      <c r="AC1234" s="22">
        <v>0</v>
      </c>
      <c r="AD1234" s="50">
        <v>0</v>
      </c>
      <c r="AE1234" s="22">
        <v>0</v>
      </c>
      <c r="AF1234" s="19" t="s">
        <v>58</v>
      </c>
      <c r="AG1234" s="19" t="s">
        <v>58</v>
      </c>
      <c r="AH1234" s="50">
        <v>0</v>
      </c>
      <c r="AI1234" s="37">
        <v>-45198</v>
      </c>
      <c r="AJ1234" s="37">
        <v>0</v>
      </c>
      <c r="AK1234" s="37">
        <v>0</v>
      </c>
      <c r="AL1234" s="19" t="s">
        <v>15</v>
      </c>
      <c r="AM1234" s="22">
        <v>0</v>
      </c>
      <c r="AN1234" s="22" t="s">
        <v>4513</v>
      </c>
      <c r="AO1234" s="22"/>
      <c r="AP1234" s="19" t="s">
        <v>399</v>
      </c>
      <c r="AQ1234" s="19" t="s">
        <v>399</v>
      </c>
      <c r="AR1234" s="19" t="s">
        <v>60</v>
      </c>
      <c r="AS1234" s="19" t="s">
        <v>55</v>
      </c>
      <c r="AT1234" s="19" t="s">
        <v>347</v>
      </c>
      <c r="AU1234" s="19" t="s">
        <v>62</v>
      </c>
      <c r="AV1234" s="19" t="s">
        <v>63</v>
      </c>
      <c r="AW1234" s="19" t="s">
        <v>63</v>
      </c>
      <c r="AX1234" s="19" t="s">
        <v>63</v>
      </c>
      <c r="AY1234" s="19" t="s">
        <v>64</v>
      </c>
      <c r="AZ1234" s="19" t="s">
        <v>3827</v>
      </c>
      <c r="BA1234" s="22">
        <v>0</v>
      </c>
      <c r="BB1234" s="27"/>
      <c r="BC1234" s="27"/>
      <c r="BD1234" s="25" t="s">
        <v>1557</v>
      </c>
      <c r="BE1234" s="25" t="s">
        <v>679</v>
      </c>
      <c r="BF1234" s="25" t="s">
        <v>3130</v>
      </c>
      <c r="BG1234" s="19" t="s">
        <v>55</v>
      </c>
      <c r="BH1234" s="19" t="s">
        <v>4513</v>
      </c>
      <c r="BI1234" s="22" t="s">
        <v>4513</v>
      </c>
      <c r="BJ1234" s="22"/>
      <c r="BK1234" s="22"/>
      <c r="BL1234" s="37" t="s">
        <v>4513</v>
      </c>
      <c r="BM1234" s="32" t="s">
        <v>4513</v>
      </c>
      <c r="BN1234" s="57" t="s">
        <v>4513</v>
      </c>
      <c r="BO1234" s="24" t="s">
        <v>3922</v>
      </c>
      <c r="BP1234" s="22"/>
      <c r="BQ1234" s="19" t="s">
        <v>64</v>
      </c>
      <c r="BR1234" s="22"/>
      <c r="BS1234" s="22"/>
      <c r="BT1234" s="22"/>
      <c r="BU1234" s="22">
        <v>124</v>
      </c>
      <c r="BV1234" s="19"/>
      <c r="BW1234" s="19" t="s">
        <v>3823</v>
      </c>
      <c r="BX1234" s="22"/>
      <c r="BY1234" s="95" t="str">
        <f>IFERROR(
IF(OR(AZ1234="anulado",AZ1234="stand by"),CONCATENATE(AZ1234,": ",AT1234),
IF(OR(YEAR(BA1234)=2022,YEAR(BA1234)=2023),CONCATENATE("Se activó en ",YEAR(BA1234)),
IF(AND(OR(AZ1234="En proceso",AZ1234="facturando"),AND(AV1234="-",BA1234="")),"Por revisar",
IF(BA1234="",IF(AV1234="NUEVAS",CONCATENATE("Estado: ",AZ1234,", ",AV1234),
IF(AX1234=Meses!$A$3,"Por revisar",
IF(AT1234="","Sin registro","En programación Frcst."))),"En programación")))),
"Error")</f>
        <v>anulado: Desistido</v>
      </c>
      <c r="BZ1234" s="14" t="str">
        <f t="shared" si="57"/>
        <v/>
      </c>
      <c r="CA1234" s="95" t="str">
        <f>IF(BY1234="En programación Frcst.",VLOOKUP(AX1234,Meses!$A$1:$H$14,3+HLOOKUP(Cronograma!AV1234,Meses!$D$1:$G$2,2,FALSE),FALSE),
IF(BY1234="En programación",BA1234,""))</f>
        <v/>
      </c>
      <c r="CB1234" s="95" t="str">
        <f t="shared" si="58"/>
        <v/>
      </c>
      <c r="CC1234" s="91" t="str">
        <f>IFERROR(
(VLOOKUP(MONTH(CA1234),Meses!$B$3:$C$14,2,FALSE)-DAY(CA1234))/VLOOKUP(MONTH(CA1234),Meses!$B$3:$C$14,2,FALSE)*CD1234,
"")</f>
        <v/>
      </c>
      <c r="CD1234" s="92">
        <f t="shared" si="59"/>
        <v>3715</v>
      </c>
    </row>
    <row r="1235" spans="1:82" ht="172.2" thickBot="1" x14ac:dyDescent="0.6">
      <c r="A1235" s="19" t="s">
        <v>2908</v>
      </c>
      <c r="B1235" s="19" t="s">
        <v>2910</v>
      </c>
      <c r="C1235" s="19" t="s">
        <v>4643</v>
      </c>
      <c r="D1235" s="19" t="s">
        <v>345</v>
      </c>
      <c r="E1235" s="21">
        <v>45198</v>
      </c>
      <c r="F1235" s="21">
        <v>45198.648055555554</v>
      </c>
      <c r="G1235" s="22"/>
      <c r="H1235" s="22"/>
      <c r="I1235" s="22"/>
      <c r="J1235" s="22"/>
      <c r="K1235" s="22">
        <v>0</v>
      </c>
      <c r="L1235" s="50"/>
      <c r="M1235" s="22"/>
      <c r="N1235" s="22"/>
      <c r="O1235" s="41" t="s">
        <v>54</v>
      </c>
      <c r="P1235" s="41" t="s">
        <v>54</v>
      </c>
      <c r="Q1235" s="49" t="s">
        <v>55</v>
      </c>
      <c r="R1235" s="61">
        <v>2824</v>
      </c>
      <c r="S1235" s="25" t="s">
        <v>145</v>
      </c>
      <c r="T1235" s="25" t="s">
        <v>145</v>
      </c>
      <c r="U1235" s="51" t="e">
        <v>#NAME?</v>
      </c>
      <c r="V1235" s="22"/>
      <c r="W1235" s="22" t="s">
        <v>4513</v>
      </c>
      <c r="X1235" s="23">
        <v>45198</v>
      </c>
      <c r="Y1235" s="23">
        <v>45205</v>
      </c>
      <c r="Z1235" s="23">
        <v>45198</v>
      </c>
      <c r="AA1235" s="23">
        <v>45198</v>
      </c>
      <c r="AB1235" s="22">
        <v>0</v>
      </c>
      <c r="AC1235" s="22">
        <v>0</v>
      </c>
      <c r="AD1235" s="50">
        <v>0</v>
      </c>
      <c r="AE1235" s="22">
        <v>0</v>
      </c>
      <c r="AF1235" s="19" t="s">
        <v>58</v>
      </c>
      <c r="AG1235" s="19" t="s">
        <v>58</v>
      </c>
      <c r="AH1235" s="50">
        <v>0</v>
      </c>
      <c r="AI1235" s="37">
        <v>-45198</v>
      </c>
      <c r="AJ1235" s="37">
        <v>0</v>
      </c>
      <c r="AK1235" s="37">
        <v>0</v>
      </c>
      <c r="AL1235" s="19" t="s">
        <v>15</v>
      </c>
      <c r="AM1235" s="22">
        <v>0</v>
      </c>
      <c r="AN1235" s="22" t="s">
        <v>4513</v>
      </c>
      <c r="AO1235" s="22"/>
      <c r="AP1235" s="19" t="s">
        <v>399</v>
      </c>
      <c r="AQ1235" s="19" t="s">
        <v>399</v>
      </c>
      <c r="AR1235" s="19" t="s">
        <v>60</v>
      </c>
      <c r="AS1235" s="19" t="s">
        <v>55</v>
      </c>
      <c r="AT1235" s="19" t="s">
        <v>347</v>
      </c>
      <c r="AU1235" s="19" t="s">
        <v>62</v>
      </c>
      <c r="AV1235" s="19" t="s">
        <v>63</v>
      </c>
      <c r="AW1235" s="19" t="s">
        <v>63</v>
      </c>
      <c r="AX1235" s="19" t="s">
        <v>63</v>
      </c>
      <c r="AY1235" s="19" t="s">
        <v>64</v>
      </c>
      <c r="AZ1235" s="19" t="s">
        <v>3827</v>
      </c>
      <c r="BA1235" s="22">
        <v>0</v>
      </c>
      <c r="BB1235" s="27"/>
      <c r="BC1235" s="27"/>
      <c r="BD1235" s="25" t="s">
        <v>1557</v>
      </c>
      <c r="BE1235" s="25" t="s">
        <v>679</v>
      </c>
      <c r="BF1235" s="25" t="s">
        <v>3130</v>
      </c>
      <c r="BG1235" s="19" t="s">
        <v>55</v>
      </c>
      <c r="BH1235" s="19" t="s">
        <v>4513</v>
      </c>
      <c r="BI1235" s="22" t="s">
        <v>4513</v>
      </c>
      <c r="BJ1235" s="22"/>
      <c r="BK1235" s="22"/>
      <c r="BL1235" s="37" t="s">
        <v>4513</v>
      </c>
      <c r="BM1235" s="32" t="s">
        <v>4513</v>
      </c>
      <c r="BN1235" s="57" t="s">
        <v>4513</v>
      </c>
      <c r="BO1235" s="24" t="s">
        <v>3922</v>
      </c>
      <c r="BP1235" s="22"/>
      <c r="BQ1235" s="19" t="s">
        <v>64</v>
      </c>
      <c r="BR1235" s="22"/>
      <c r="BS1235" s="22"/>
      <c r="BT1235" s="22"/>
      <c r="BU1235" s="22">
        <v>124</v>
      </c>
      <c r="BV1235" s="19"/>
      <c r="BW1235" s="19" t="s">
        <v>3823</v>
      </c>
      <c r="BX1235" s="22"/>
      <c r="BY1235" s="95" t="str">
        <f>IFERROR(
IF(OR(AZ1235="anulado",AZ1235="stand by"),CONCATENATE(AZ1235,": ",AT1235),
IF(OR(YEAR(BA1235)=2022,YEAR(BA1235)=2023),CONCATENATE("Se activó en ",YEAR(BA1235)),
IF(AND(OR(AZ1235="En proceso",AZ1235="facturando"),AND(AV1235="-",BA1235="")),"Por revisar",
IF(BA1235="",IF(AV1235="NUEVAS",CONCATENATE("Estado: ",AZ1235,", ",AV1235),
IF(AX1235=Meses!$A$3,"Por revisar",
IF(AT1235="","Sin registro","En programación Frcst."))),"En programación")))),
"Error")</f>
        <v>anulado: Desistido</v>
      </c>
      <c r="BZ1235" s="14" t="str">
        <f t="shared" si="57"/>
        <v/>
      </c>
      <c r="CA1235" s="95" t="str">
        <f>IF(BY1235="En programación Frcst.",VLOOKUP(AX1235,Meses!$A$1:$H$14,3+HLOOKUP(Cronograma!AV1235,Meses!$D$1:$G$2,2,FALSE),FALSE),
IF(BY1235="En programación",BA1235,""))</f>
        <v/>
      </c>
      <c r="CB1235" s="95" t="str">
        <f t="shared" si="58"/>
        <v/>
      </c>
      <c r="CC1235" s="91" t="str">
        <f>IFERROR(
(VLOOKUP(MONTH(CA1235),Meses!$B$3:$C$14,2,FALSE)-DAY(CA1235))/VLOOKUP(MONTH(CA1235),Meses!$B$3:$C$14,2,FALSE)*CD1235,
"")</f>
        <v/>
      </c>
      <c r="CD1235" s="92">
        <f t="shared" si="59"/>
        <v>2824</v>
      </c>
    </row>
    <row r="1236" spans="1:82" ht="172.2" thickBot="1" x14ac:dyDescent="0.6">
      <c r="A1236" s="25" t="s">
        <v>2908</v>
      </c>
      <c r="B1236" s="25" t="s">
        <v>2911</v>
      </c>
      <c r="C1236" s="25" t="s">
        <v>4643</v>
      </c>
      <c r="D1236" s="25" t="s">
        <v>345</v>
      </c>
      <c r="E1236" s="26">
        <v>45198</v>
      </c>
      <c r="F1236" s="26">
        <v>45198.648055555554</v>
      </c>
      <c r="G1236" s="27"/>
      <c r="H1236" s="27"/>
      <c r="I1236" s="22"/>
      <c r="J1236" s="22"/>
      <c r="K1236" s="22">
        <v>0</v>
      </c>
      <c r="L1236" s="50"/>
      <c r="M1236" s="22"/>
      <c r="N1236" s="22"/>
      <c r="O1236" s="41" t="s">
        <v>54</v>
      </c>
      <c r="P1236" s="41" t="s">
        <v>54</v>
      </c>
      <c r="Q1236" s="49" t="s">
        <v>55</v>
      </c>
      <c r="R1236" s="61">
        <v>3364</v>
      </c>
      <c r="S1236" s="25" t="s">
        <v>145</v>
      </c>
      <c r="T1236" s="25" t="s">
        <v>145</v>
      </c>
      <c r="U1236" s="51" t="e">
        <v>#NAME?</v>
      </c>
      <c r="V1236" s="22"/>
      <c r="W1236" s="22" t="s">
        <v>4513</v>
      </c>
      <c r="X1236" s="23">
        <v>45198</v>
      </c>
      <c r="Y1236" s="23">
        <v>45205</v>
      </c>
      <c r="Z1236" s="23">
        <v>45198</v>
      </c>
      <c r="AA1236" s="23">
        <v>45198</v>
      </c>
      <c r="AB1236" s="22">
        <v>0</v>
      </c>
      <c r="AC1236" s="22">
        <v>0</v>
      </c>
      <c r="AD1236" s="50">
        <v>0</v>
      </c>
      <c r="AE1236" s="22">
        <v>0</v>
      </c>
      <c r="AF1236" s="19" t="s">
        <v>58</v>
      </c>
      <c r="AG1236" s="19" t="s">
        <v>58</v>
      </c>
      <c r="AH1236" s="50">
        <v>0</v>
      </c>
      <c r="AI1236" s="37">
        <v>-45198</v>
      </c>
      <c r="AJ1236" s="37">
        <v>0</v>
      </c>
      <c r="AK1236" s="37">
        <v>0</v>
      </c>
      <c r="AL1236" s="19" t="s">
        <v>15</v>
      </c>
      <c r="AM1236" s="22">
        <v>0</v>
      </c>
      <c r="AN1236" s="22" t="s">
        <v>4513</v>
      </c>
      <c r="AO1236" s="22"/>
      <c r="AP1236" s="19" t="s">
        <v>399</v>
      </c>
      <c r="AQ1236" s="19" t="s">
        <v>399</v>
      </c>
      <c r="AR1236" s="19" t="s">
        <v>60</v>
      </c>
      <c r="AS1236" s="19" t="s">
        <v>55</v>
      </c>
      <c r="AT1236" s="19" t="s">
        <v>347</v>
      </c>
      <c r="AU1236" s="19" t="s">
        <v>62</v>
      </c>
      <c r="AV1236" s="19" t="s">
        <v>63</v>
      </c>
      <c r="AW1236" s="19" t="s">
        <v>63</v>
      </c>
      <c r="AX1236" s="19" t="s">
        <v>63</v>
      </c>
      <c r="AY1236" s="19" t="s">
        <v>64</v>
      </c>
      <c r="AZ1236" s="19" t="s">
        <v>3827</v>
      </c>
      <c r="BA1236" s="22">
        <v>0</v>
      </c>
      <c r="BB1236" s="27"/>
      <c r="BC1236" s="27"/>
      <c r="BD1236" s="25" t="s">
        <v>1557</v>
      </c>
      <c r="BE1236" s="25" t="s">
        <v>679</v>
      </c>
      <c r="BF1236" s="25" t="s">
        <v>3130</v>
      </c>
      <c r="BG1236" s="19" t="s">
        <v>55</v>
      </c>
      <c r="BH1236" s="19" t="s">
        <v>4513</v>
      </c>
      <c r="BI1236" s="22" t="s">
        <v>4513</v>
      </c>
      <c r="BJ1236" s="22"/>
      <c r="BK1236" s="22"/>
      <c r="BL1236" s="37" t="s">
        <v>4513</v>
      </c>
      <c r="BM1236" s="32" t="s">
        <v>4513</v>
      </c>
      <c r="BN1236" s="57" t="s">
        <v>4513</v>
      </c>
      <c r="BO1236" s="24" t="s">
        <v>3922</v>
      </c>
      <c r="BP1236" s="22"/>
      <c r="BQ1236" s="19" t="s">
        <v>64</v>
      </c>
      <c r="BR1236" s="22"/>
      <c r="BS1236" s="22"/>
      <c r="BT1236" s="22"/>
      <c r="BU1236" s="22">
        <v>124</v>
      </c>
      <c r="BV1236" s="19"/>
      <c r="BW1236" s="19" t="s">
        <v>3823</v>
      </c>
      <c r="BX1236" s="22"/>
      <c r="BY1236" s="95" t="str">
        <f>IFERROR(
IF(OR(AZ1236="anulado",AZ1236="stand by"),CONCATENATE(AZ1236,": ",AT1236),
IF(OR(YEAR(BA1236)=2022,YEAR(BA1236)=2023),CONCATENATE("Se activó en ",YEAR(BA1236)),
IF(AND(OR(AZ1236="En proceso",AZ1236="facturando"),AND(AV1236="-",BA1236="")),"Por revisar",
IF(BA1236="",IF(AV1236="NUEVAS",CONCATENATE("Estado: ",AZ1236,", ",AV1236),
IF(AX1236=Meses!$A$3,"Por revisar",
IF(AT1236="","Sin registro","En programación Frcst."))),"En programación")))),
"Error")</f>
        <v>anulado: Desistido</v>
      </c>
      <c r="BZ1236" s="14" t="str">
        <f t="shared" si="57"/>
        <v/>
      </c>
      <c r="CA1236" s="95" t="str">
        <f>IF(BY1236="En programación Frcst.",VLOOKUP(AX1236,Meses!$A$1:$H$14,3+HLOOKUP(Cronograma!AV1236,Meses!$D$1:$G$2,2,FALSE),FALSE),
IF(BY1236="En programación",BA1236,""))</f>
        <v/>
      </c>
      <c r="CB1236" s="95" t="str">
        <f t="shared" si="58"/>
        <v/>
      </c>
      <c r="CC1236" s="91" t="str">
        <f>IFERROR(
(VLOOKUP(MONTH(CA1236),Meses!$B$3:$C$14,2,FALSE)-DAY(CA1236))/VLOOKUP(MONTH(CA1236),Meses!$B$3:$C$14,2,FALSE)*CD1236,
"")</f>
        <v/>
      </c>
      <c r="CD1236" s="92">
        <f t="shared" si="59"/>
        <v>3364</v>
      </c>
    </row>
    <row r="1237" spans="1:82" ht="172.2" thickBot="1" x14ac:dyDescent="0.6">
      <c r="A1237" s="19" t="s">
        <v>2908</v>
      </c>
      <c r="B1237" s="19" t="s">
        <v>2912</v>
      </c>
      <c r="C1237" s="19" t="s">
        <v>4643</v>
      </c>
      <c r="D1237" s="19" t="s">
        <v>345</v>
      </c>
      <c r="E1237" s="21">
        <v>45198</v>
      </c>
      <c r="F1237" s="21">
        <v>45198.648055555554</v>
      </c>
      <c r="G1237" s="22"/>
      <c r="H1237" s="22"/>
      <c r="I1237" s="22"/>
      <c r="J1237" s="22"/>
      <c r="K1237" s="22">
        <v>0</v>
      </c>
      <c r="L1237" s="50"/>
      <c r="M1237" s="22"/>
      <c r="N1237" s="22"/>
      <c r="O1237" s="41" t="s">
        <v>54</v>
      </c>
      <c r="P1237" s="41" t="s">
        <v>54</v>
      </c>
      <c r="Q1237" s="49" t="s">
        <v>55</v>
      </c>
      <c r="R1237" s="61">
        <v>501</v>
      </c>
      <c r="S1237" s="25" t="s">
        <v>145</v>
      </c>
      <c r="T1237" s="25" t="s">
        <v>145</v>
      </c>
      <c r="U1237" s="51" t="e">
        <v>#NAME?</v>
      </c>
      <c r="V1237" s="22"/>
      <c r="W1237" s="22" t="s">
        <v>4513</v>
      </c>
      <c r="X1237" s="23">
        <v>45198</v>
      </c>
      <c r="Y1237" s="23">
        <v>45205</v>
      </c>
      <c r="Z1237" s="23">
        <v>45198</v>
      </c>
      <c r="AA1237" s="23">
        <v>45198</v>
      </c>
      <c r="AB1237" s="22">
        <v>0</v>
      </c>
      <c r="AC1237" s="22">
        <v>0</v>
      </c>
      <c r="AD1237" s="50">
        <v>0</v>
      </c>
      <c r="AE1237" s="22">
        <v>0</v>
      </c>
      <c r="AF1237" s="19" t="s">
        <v>58</v>
      </c>
      <c r="AG1237" s="19" t="s">
        <v>58</v>
      </c>
      <c r="AH1237" s="50">
        <v>0</v>
      </c>
      <c r="AI1237" s="37">
        <v>-45198</v>
      </c>
      <c r="AJ1237" s="37">
        <v>0</v>
      </c>
      <c r="AK1237" s="37">
        <v>0</v>
      </c>
      <c r="AL1237" s="19" t="s">
        <v>15</v>
      </c>
      <c r="AM1237" s="22">
        <v>0</v>
      </c>
      <c r="AN1237" s="22" t="s">
        <v>4513</v>
      </c>
      <c r="AO1237" s="22"/>
      <c r="AP1237" s="19" t="s">
        <v>399</v>
      </c>
      <c r="AQ1237" s="19" t="s">
        <v>399</v>
      </c>
      <c r="AR1237" s="19" t="s">
        <v>60</v>
      </c>
      <c r="AS1237" s="19" t="s">
        <v>55</v>
      </c>
      <c r="AT1237" s="19" t="s">
        <v>347</v>
      </c>
      <c r="AU1237" s="19" t="s">
        <v>62</v>
      </c>
      <c r="AV1237" s="19" t="s">
        <v>63</v>
      </c>
      <c r="AW1237" s="19" t="s">
        <v>63</v>
      </c>
      <c r="AX1237" s="19" t="s">
        <v>63</v>
      </c>
      <c r="AY1237" s="19" t="s">
        <v>64</v>
      </c>
      <c r="AZ1237" s="19" t="s">
        <v>3827</v>
      </c>
      <c r="BA1237" s="22">
        <v>0</v>
      </c>
      <c r="BB1237" s="22"/>
      <c r="BC1237" s="22"/>
      <c r="BD1237" s="19" t="s">
        <v>1557</v>
      </c>
      <c r="BE1237" s="19" t="s">
        <v>679</v>
      </c>
      <c r="BF1237" s="19" t="s">
        <v>3130</v>
      </c>
      <c r="BG1237" s="19" t="s">
        <v>55</v>
      </c>
      <c r="BH1237" s="19" t="s">
        <v>4513</v>
      </c>
      <c r="BI1237" s="22" t="s">
        <v>4513</v>
      </c>
      <c r="BJ1237" s="22"/>
      <c r="BK1237" s="22"/>
      <c r="BL1237" s="37" t="s">
        <v>4513</v>
      </c>
      <c r="BM1237" s="32" t="s">
        <v>4513</v>
      </c>
      <c r="BN1237" s="57" t="s">
        <v>4513</v>
      </c>
      <c r="BO1237" s="24" t="s">
        <v>3922</v>
      </c>
      <c r="BP1237" s="22"/>
      <c r="BQ1237" s="19" t="s">
        <v>64</v>
      </c>
      <c r="BR1237" s="22"/>
      <c r="BS1237" s="22"/>
      <c r="BT1237" s="22"/>
      <c r="BU1237" s="22">
        <v>124</v>
      </c>
      <c r="BV1237" s="19"/>
      <c r="BW1237" s="19" t="s">
        <v>3823</v>
      </c>
      <c r="BX1237" s="22"/>
      <c r="BY1237" s="95" t="str">
        <f>IFERROR(
IF(OR(AZ1237="anulado",AZ1237="stand by"),CONCATENATE(AZ1237,": ",AT1237),
IF(OR(YEAR(BA1237)=2022,YEAR(BA1237)=2023),CONCATENATE("Se activó en ",YEAR(BA1237)),
IF(AND(OR(AZ1237="En proceso",AZ1237="facturando"),AND(AV1237="-",BA1237="")),"Por revisar",
IF(BA1237="",IF(AV1237="NUEVAS",CONCATENATE("Estado: ",AZ1237,", ",AV1237),
IF(AX1237=Meses!$A$3,"Por revisar",
IF(AT1237="","Sin registro","En programación Frcst."))),"En programación")))),
"Error")</f>
        <v>anulado: Desistido</v>
      </c>
      <c r="BZ1237" s="14" t="str">
        <f t="shared" si="57"/>
        <v/>
      </c>
      <c r="CA1237" s="95" t="str">
        <f>IF(BY1237="En programación Frcst.",VLOOKUP(AX1237,Meses!$A$1:$H$14,3+HLOOKUP(Cronograma!AV1237,Meses!$D$1:$G$2,2,FALSE),FALSE),
IF(BY1237="En programación",BA1237,""))</f>
        <v/>
      </c>
      <c r="CB1237" s="95" t="str">
        <f t="shared" si="58"/>
        <v/>
      </c>
      <c r="CC1237" s="91" t="str">
        <f>IFERROR(
(VLOOKUP(MONTH(CA1237),Meses!$B$3:$C$14,2,FALSE)-DAY(CA1237))/VLOOKUP(MONTH(CA1237),Meses!$B$3:$C$14,2,FALSE)*CD1237,
"")</f>
        <v/>
      </c>
      <c r="CD1237" s="92">
        <f t="shared" si="59"/>
        <v>501</v>
      </c>
    </row>
    <row r="1238" spans="1:82" ht="109.8" thickBot="1" x14ac:dyDescent="0.6">
      <c r="A1238" s="25" t="s">
        <v>2908</v>
      </c>
      <c r="B1238" s="25" t="s">
        <v>2913</v>
      </c>
      <c r="C1238" s="25" t="s">
        <v>2914</v>
      </c>
      <c r="D1238" s="25" t="s">
        <v>345</v>
      </c>
      <c r="E1238" s="26">
        <v>45198</v>
      </c>
      <c r="F1238" s="26">
        <v>45198.648055555554</v>
      </c>
      <c r="G1238" s="27"/>
      <c r="H1238" s="27"/>
      <c r="I1238" s="22"/>
      <c r="J1238" s="22"/>
      <c r="K1238" s="22">
        <v>0</v>
      </c>
      <c r="L1238" s="50"/>
      <c r="M1238" s="22"/>
      <c r="N1238" s="22"/>
      <c r="O1238" s="41" t="s">
        <v>54</v>
      </c>
      <c r="P1238" s="41" t="s">
        <v>54</v>
      </c>
      <c r="Q1238" s="49" t="s">
        <v>55</v>
      </c>
      <c r="R1238" s="61">
        <v>4500</v>
      </c>
      <c r="S1238" s="25" t="s">
        <v>145</v>
      </c>
      <c r="T1238" s="25" t="s">
        <v>145</v>
      </c>
      <c r="U1238" s="51" t="e">
        <v>#NAME?</v>
      </c>
      <c r="V1238" s="22"/>
      <c r="W1238" s="22" t="s">
        <v>4513</v>
      </c>
      <c r="X1238" s="23">
        <v>45198</v>
      </c>
      <c r="Y1238" s="23">
        <v>45205</v>
      </c>
      <c r="Z1238" s="23">
        <v>45198</v>
      </c>
      <c r="AA1238" s="23">
        <v>45198</v>
      </c>
      <c r="AB1238" s="22">
        <v>0</v>
      </c>
      <c r="AC1238" s="22">
        <v>0</v>
      </c>
      <c r="AD1238" s="50">
        <v>0</v>
      </c>
      <c r="AE1238" s="22">
        <v>0</v>
      </c>
      <c r="AF1238" s="19" t="s">
        <v>58</v>
      </c>
      <c r="AG1238" s="19" t="s">
        <v>58</v>
      </c>
      <c r="AH1238" s="50">
        <v>0</v>
      </c>
      <c r="AI1238" s="37">
        <v>-45198</v>
      </c>
      <c r="AJ1238" s="37">
        <v>0</v>
      </c>
      <c r="AK1238" s="37">
        <v>0</v>
      </c>
      <c r="AL1238" s="19" t="s">
        <v>15</v>
      </c>
      <c r="AM1238" s="22">
        <v>0</v>
      </c>
      <c r="AN1238" s="22" t="s">
        <v>4513</v>
      </c>
      <c r="AO1238" s="22"/>
      <c r="AP1238" s="19" t="s">
        <v>399</v>
      </c>
      <c r="AQ1238" s="19" t="s">
        <v>399</v>
      </c>
      <c r="AR1238" s="19" t="s">
        <v>60</v>
      </c>
      <c r="AS1238" s="19" t="s">
        <v>55</v>
      </c>
      <c r="AT1238" s="19" t="s">
        <v>347</v>
      </c>
      <c r="AU1238" s="19" t="s">
        <v>62</v>
      </c>
      <c r="AV1238" s="19" t="s">
        <v>63</v>
      </c>
      <c r="AW1238" s="19" t="s">
        <v>63</v>
      </c>
      <c r="AX1238" s="19" t="s">
        <v>63</v>
      </c>
      <c r="AY1238" s="19" t="s">
        <v>64</v>
      </c>
      <c r="AZ1238" s="19" t="s">
        <v>3827</v>
      </c>
      <c r="BA1238" s="22">
        <v>0</v>
      </c>
      <c r="BB1238" s="22"/>
      <c r="BC1238" s="22"/>
      <c r="BD1238" s="19" t="s">
        <v>1557</v>
      </c>
      <c r="BE1238" s="19" t="s">
        <v>679</v>
      </c>
      <c r="BF1238" s="19" t="s">
        <v>3130</v>
      </c>
      <c r="BG1238" s="19" t="s">
        <v>55</v>
      </c>
      <c r="BH1238" s="19" t="s">
        <v>4513</v>
      </c>
      <c r="BI1238" s="22" t="s">
        <v>4513</v>
      </c>
      <c r="BJ1238" s="22"/>
      <c r="BK1238" s="22"/>
      <c r="BL1238" s="37" t="s">
        <v>4513</v>
      </c>
      <c r="BM1238" s="32" t="s">
        <v>4513</v>
      </c>
      <c r="BN1238" s="57" t="s">
        <v>4513</v>
      </c>
      <c r="BO1238" s="24" t="s">
        <v>3922</v>
      </c>
      <c r="BP1238" s="22"/>
      <c r="BQ1238" s="19" t="s">
        <v>64</v>
      </c>
      <c r="BR1238" s="22"/>
      <c r="BS1238" s="22"/>
      <c r="BT1238" s="22"/>
      <c r="BU1238" s="22">
        <v>124</v>
      </c>
      <c r="BV1238" s="19"/>
      <c r="BW1238" s="19" t="s">
        <v>3823</v>
      </c>
      <c r="BX1238" s="22"/>
      <c r="BY1238" s="95" t="str">
        <f>IFERROR(
IF(OR(AZ1238="anulado",AZ1238="stand by"),CONCATENATE(AZ1238,": ",AT1238),
IF(OR(YEAR(BA1238)=2022,YEAR(BA1238)=2023),CONCATENATE("Se activó en ",YEAR(BA1238)),
IF(AND(OR(AZ1238="En proceso",AZ1238="facturando"),AND(AV1238="-",BA1238="")),"Por revisar",
IF(BA1238="",IF(AV1238="NUEVAS",CONCATENATE("Estado: ",AZ1238,", ",AV1238),
IF(AX1238=Meses!$A$3,"Por revisar",
IF(AT1238="","Sin registro","En programación Frcst."))),"En programación")))),
"Error")</f>
        <v>anulado: Desistido</v>
      </c>
      <c r="BZ1238" s="14" t="str">
        <f t="shared" si="57"/>
        <v/>
      </c>
      <c r="CA1238" s="95" t="str">
        <f>IF(BY1238="En programación Frcst.",VLOOKUP(AX1238,Meses!$A$1:$H$14,3+HLOOKUP(Cronograma!AV1238,Meses!$D$1:$G$2,2,FALSE),FALSE),
IF(BY1238="En programación",BA1238,""))</f>
        <v/>
      </c>
      <c r="CB1238" s="95" t="str">
        <f t="shared" si="58"/>
        <v/>
      </c>
      <c r="CC1238" s="91" t="str">
        <f>IFERROR(
(VLOOKUP(MONTH(CA1238),Meses!$B$3:$C$14,2,FALSE)-DAY(CA1238))/VLOOKUP(MONTH(CA1238),Meses!$B$3:$C$14,2,FALSE)*CD1238,
"")</f>
        <v/>
      </c>
      <c r="CD1238" s="92">
        <f t="shared" si="59"/>
        <v>4500</v>
      </c>
    </row>
    <row r="1239" spans="1:82" ht="109.8" thickBot="1" x14ac:dyDescent="0.6">
      <c r="A1239" s="19" t="s">
        <v>2908</v>
      </c>
      <c r="B1239" s="19" t="s">
        <v>2915</v>
      </c>
      <c r="C1239" s="19" t="s">
        <v>2914</v>
      </c>
      <c r="D1239" s="19" t="s">
        <v>345</v>
      </c>
      <c r="E1239" s="21">
        <v>45198</v>
      </c>
      <c r="F1239" s="21">
        <v>45198.648055555554</v>
      </c>
      <c r="G1239" s="22"/>
      <c r="H1239" s="22"/>
      <c r="I1239" s="22"/>
      <c r="J1239" s="22"/>
      <c r="K1239" s="22">
        <v>0</v>
      </c>
      <c r="L1239" s="50"/>
      <c r="M1239" s="22"/>
      <c r="N1239" s="22"/>
      <c r="O1239" s="41" t="s">
        <v>54</v>
      </c>
      <c r="P1239" s="41" t="s">
        <v>54</v>
      </c>
      <c r="Q1239" s="49" t="s">
        <v>55</v>
      </c>
      <c r="R1239" s="61">
        <v>110</v>
      </c>
      <c r="S1239" s="25" t="s">
        <v>145</v>
      </c>
      <c r="T1239" s="25" t="s">
        <v>145</v>
      </c>
      <c r="U1239" s="51" t="e">
        <v>#NAME?</v>
      </c>
      <c r="V1239" s="22"/>
      <c r="W1239" s="22" t="s">
        <v>4513</v>
      </c>
      <c r="X1239" s="23">
        <v>45198</v>
      </c>
      <c r="Y1239" s="23">
        <v>45205</v>
      </c>
      <c r="Z1239" s="23">
        <v>45198</v>
      </c>
      <c r="AA1239" s="23">
        <v>45198</v>
      </c>
      <c r="AB1239" s="22">
        <v>0</v>
      </c>
      <c r="AC1239" s="22">
        <v>0</v>
      </c>
      <c r="AD1239" s="50">
        <v>0</v>
      </c>
      <c r="AE1239" s="22">
        <v>0</v>
      </c>
      <c r="AF1239" s="19" t="s">
        <v>58</v>
      </c>
      <c r="AG1239" s="19" t="s">
        <v>58</v>
      </c>
      <c r="AH1239" s="50">
        <v>0</v>
      </c>
      <c r="AI1239" s="37">
        <v>-45198</v>
      </c>
      <c r="AJ1239" s="37">
        <v>0</v>
      </c>
      <c r="AK1239" s="37">
        <v>0</v>
      </c>
      <c r="AL1239" s="19" t="s">
        <v>15</v>
      </c>
      <c r="AM1239" s="22">
        <v>0</v>
      </c>
      <c r="AN1239" s="22" t="s">
        <v>4513</v>
      </c>
      <c r="AO1239" s="22"/>
      <c r="AP1239" s="19" t="s">
        <v>399</v>
      </c>
      <c r="AQ1239" s="19" t="s">
        <v>399</v>
      </c>
      <c r="AR1239" s="19" t="s">
        <v>60</v>
      </c>
      <c r="AS1239" s="19" t="s">
        <v>55</v>
      </c>
      <c r="AT1239" s="19" t="s">
        <v>347</v>
      </c>
      <c r="AU1239" s="19" t="s">
        <v>62</v>
      </c>
      <c r="AV1239" s="19" t="s">
        <v>63</v>
      </c>
      <c r="AW1239" s="19" t="s">
        <v>63</v>
      </c>
      <c r="AX1239" s="19" t="s">
        <v>63</v>
      </c>
      <c r="AY1239" s="19" t="s">
        <v>64</v>
      </c>
      <c r="AZ1239" s="19" t="s">
        <v>3827</v>
      </c>
      <c r="BA1239" s="22">
        <v>0</v>
      </c>
      <c r="BB1239" s="22"/>
      <c r="BC1239" s="22"/>
      <c r="BD1239" s="19" t="s">
        <v>1557</v>
      </c>
      <c r="BE1239" s="19" t="s">
        <v>679</v>
      </c>
      <c r="BF1239" s="19" t="s">
        <v>3130</v>
      </c>
      <c r="BG1239" s="19" t="s">
        <v>55</v>
      </c>
      <c r="BH1239" s="19" t="s">
        <v>4513</v>
      </c>
      <c r="BI1239" s="22" t="s">
        <v>4513</v>
      </c>
      <c r="BJ1239" s="22"/>
      <c r="BK1239" s="22"/>
      <c r="BL1239" s="37" t="s">
        <v>4513</v>
      </c>
      <c r="BM1239" s="32" t="s">
        <v>4513</v>
      </c>
      <c r="BN1239" s="57" t="s">
        <v>4513</v>
      </c>
      <c r="BO1239" s="24" t="s">
        <v>3922</v>
      </c>
      <c r="BP1239" s="22"/>
      <c r="BQ1239" s="19" t="s">
        <v>64</v>
      </c>
      <c r="BR1239" s="22"/>
      <c r="BS1239" s="22"/>
      <c r="BT1239" s="22"/>
      <c r="BU1239" s="22">
        <v>124</v>
      </c>
      <c r="BV1239" s="19"/>
      <c r="BW1239" s="19" t="s">
        <v>3823</v>
      </c>
      <c r="BX1239" s="22"/>
      <c r="BY1239" s="95" t="str">
        <f>IFERROR(
IF(OR(AZ1239="anulado",AZ1239="stand by"),CONCATENATE(AZ1239,": ",AT1239),
IF(OR(YEAR(BA1239)=2022,YEAR(BA1239)=2023),CONCATENATE("Se activó en ",YEAR(BA1239)),
IF(AND(OR(AZ1239="En proceso",AZ1239="facturando"),AND(AV1239="-",BA1239="")),"Por revisar",
IF(BA1239="",IF(AV1239="NUEVAS",CONCATENATE("Estado: ",AZ1239,", ",AV1239),
IF(AX1239=Meses!$A$3,"Por revisar",
IF(AT1239="","Sin registro","En programación Frcst."))),"En programación")))),
"Error")</f>
        <v>anulado: Desistido</v>
      </c>
      <c r="BZ1239" s="14" t="str">
        <f t="shared" si="57"/>
        <v/>
      </c>
      <c r="CA1239" s="95" t="str">
        <f>IF(BY1239="En programación Frcst.",VLOOKUP(AX1239,Meses!$A$1:$H$14,3+HLOOKUP(Cronograma!AV1239,Meses!$D$1:$G$2,2,FALSE),FALSE),
IF(BY1239="En programación",BA1239,""))</f>
        <v/>
      </c>
      <c r="CB1239" s="95" t="str">
        <f t="shared" si="58"/>
        <v/>
      </c>
      <c r="CC1239" s="91" t="str">
        <f>IFERROR(
(VLOOKUP(MONTH(CA1239),Meses!$B$3:$C$14,2,FALSE)-DAY(CA1239))/VLOOKUP(MONTH(CA1239),Meses!$B$3:$C$14,2,FALSE)*CD1239,
"")</f>
        <v/>
      </c>
      <c r="CD1239" s="92">
        <f t="shared" si="59"/>
        <v>110</v>
      </c>
    </row>
    <row r="1240" spans="1:82" ht="109.8" thickBot="1" x14ac:dyDescent="0.6">
      <c r="A1240" s="25" t="s">
        <v>2908</v>
      </c>
      <c r="B1240" s="25" t="s">
        <v>2916</v>
      </c>
      <c r="C1240" s="25" t="s">
        <v>2914</v>
      </c>
      <c r="D1240" s="25" t="s">
        <v>345</v>
      </c>
      <c r="E1240" s="26">
        <v>45198</v>
      </c>
      <c r="F1240" s="26">
        <v>45198.648055555554</v>
      </c>
      <c r="G1240" s="27"/>
      <c r="H1240" s="27"/>
      <c r="I1240" s="22"/>
      <c r="J1240" s="22"/>
      <c r="K1240" s="22">
        <v>0</v>
      </c>
      <c r="L1240" s="50"/>
      <c r="M1240" s="22"/>
      <c r="N1240" s="22"/>
      <c r="O1240" s="41" t="s">
        <v>54</v>
      </c>
      <c r="P1240" s="41" t="s">
        <v>54</v>
      </c>
      <c r="Q1240" s="49" t="s">
        <v>55</v>
      </c>
      <c r="R1240" s="61">
        <v>1500</v>
      </c>
      <c r="S1240" s="25" t="s">
        <v>145</v>
      </c>
      <c r="T1240" s="25" t="s">
        <v>145</v>
      </c>
      <c r="U1240" s="51" t="e">
        <v>#NAME?</v>
      </c>
      <c r="V1240" s="22"/>
      <c r="W1240" s="22" t="s">
        <v>4513</v>
      </c>
      <c r="X1240" s="23">
        <v>45198</v>
      </c>
      <c r="Y1240" s="23">
        <v>45205</v>
      </c>
      <c r="Z1240" s="23">
        <v>45198</v>
      </c>
      <c r="AA1240" s="23">
        <v>45198</v>
      </c>
      <c r="AB1240" s="22">
        <v>0</v>
      </c>
      <c r="AC1240" s="22">
        <v>0</v>
      </c>
      <c r="AD1240" s="50">
        <v>0</v>
      </c>
      <c r="AE1240" s="22">
        <v>0</v>
      </c>
      <c r="AF1240" s="19" t="s">
        <v>58</v>
      </c>
      <c r="AG1240" s="19" t="s">
        <v>58</v>
      </c>
      <c r="AH1240" s="50">
        <v>0</v>
      </c>
      <c r="AI1240" s="37">
        <v>-45198</v>
      </c>
      <c r="AJ1240" s="37">
        <v>0</v>
      </c>
      <c r="AK1240" s="37">
        <v>0</v>
      </c>
      <c r="AL1240" s="19" t="s">
        <v>15</v>
      </c>
      <c r="AM1240" s="22">
        <v>0</v>
      </c>
      <c r="AN1240" s="22" t="s">
        <v>4513</v>
      </c>
      <c r="AO1240" s="22"/>
      <c r="AP1240" s="19" t="s">
        <v>399</v>
      </c>
      <c r="AQ1240" s="19" t="s">
        <v>399</v>
      </c>
      <c r="AR1240" s="19" t="s">
        <v>60</v>
      </c>
      <c r="AS1240" s="19" t="s">
        <v>55</v>
      </c>
      <c r="AT1240" s="19" t="s">
        <v>347</v>
      </c>
      <c r="AU1240" s="19" t="s">
        <v>62</v>
      </c>
      <c r="AV1240" s="19" t="s">
        <v>63</v>
      </c>
      <c r="AW1240" s="19" t="s">
        <v>63</v>
      </c>
      <c r="AX1240" s="19" t="s">
        <v>63</v>
      </c>
      <c r="AY1240" s="19" t="s">
        <v>64</v>
      </c>
      <c r="AZ1240" s="19" t="s">
        <v>3827</v>
      </c>
      <c r="BA1240" s="22">
        <v>0</v>
      </c>
      <c r="BB1240" s="22"/>
      <c r="BC1240" s="22"/>
      <c r="BD1240" s="19" t="s">
        <v>1557</v>
      </c>
      <c r="BE1240" s="19" t="s">
        <v>679</v>
      </c>
      <c r="BF1240" s="19" t="s">
        <v>3130</v>
      </c>
      <c r="BG1240" s="19" t="s">
        <v>55</v>
      </c>
      <c r="BH1240" s="19" t="s">
        <v>4513</v>
      </c>
      <c r="BI1240" s="22" t="s">
        <v>4513</v>
      </c>
      <c r="BJ1240" s="22"/>
      <c r="BK1240" s="22"/>
      <c r="BL1240" s="37" t="s">
        <v>4513</v>
      </c>
      <c r="BM1240" s="32" t="s">
        <v>4513</v>
      </c>
      <c r="BN1240" s="57" t="s">
        <v>4513</v>
      </c>
      <c r="BO1240" s="24" t="s">
        <v>3922</v>
      </c>
      <c r="BP1240" s="22"/>
      <c r="BQ1240" s="19" t="s">
        <v>64</v>
      </c>
      <c r="BR1240" s="22"/>
      <c r="BS1240" s="22"/>
      <c r="BT1240" s="22"/>
      <c r="BU1240" s="22">
        <v>124</v>
      </c>
      <c r="BV1240" s="19"/>
      <c r="BW1240" s="19" t="s">
        <v>3823</v>
      </c>
      <c r="BX1240" s="22"/>
      <c r="BY1240" s="95" t="str">
        <f>IFERROR(
IF(OR(AZ1240="anulado",AZ1240="stand by"),CONCATENATE(AZ1240,": ",AT1240),
IF(OR(YEAR(BA1240)=2022,YEAR(BA1240)=2023),CONCATENATE("Se activó en ",YEAR(BA1240)),
IF(AND(OR(AZ1240="En proceso",AZ1240="facturando"),AND(AV1240="-",BA1240="")),"Por revisar",
IF(BA1240="",IF(AV1240="NUEVAS",CONCATENATE("Estado: ",AZ1240,", ",AV1240),
IF(AX1240=Meses!$A$3,"Por revisar",
IF(AT1240="","Sin registro","En programación Frcst."))),"En programación")))),
"Error")</f>
        <v>anulado: Desistido</v>
      </c>
      <c r="BZ1240" s="14" t="str">
        <f t="shared" si="57"/>
        <v/>
      </c>
      <c r="CA1240" s="95" t="str">
        <f>IF(BY1240="En programación Frcst.",VLOOKUP(AX1240,Meses!$A$1:$H$14,3+HLOOKUP(Cronograma!AV1240,Meses!$D$1:$G$2,2,FALSE),FALSE),
IF(BY1240="En programación",BA1240,""))</f>
        <v/>
      </c>
      <c r="CB1240" s="95" t="str">
        <f t="shared" si="58"/>
        <v/>
      </c>
      <c r="CC1240" s="91" t="str">
        <f>IFERROR(
(VLOOKUP(MONTH(CA1240),Meses!$B$3:$C$14,2,FALSE)-DAY(CA1240))/VLOOKUP(MONTH(CA1240),Meses!$B$3:$C$14,2,FALSE)*CD1240,
"")</f>
        <v/>
      </c>
      <c r="CD1240" s="92">
        <f t="shared" si="59"/>
        <v>1500</v>
      </c>
    </row>
    <row r="1241" spans="1:82" ht="125.4" thickBot="1" x14ac:dyDescent="0.6">
      <c r="A1241" s="19" t="s">
        <v>2908</v>
      </c>
      <c r="B1241" s="19" t="s">
        <v>2917</v>
      </c>
      <c r="C1241" s="19" t="s">
        <v>2918</v>
      </c>
      <c r="D1241" s="19" t="s">
        <v>345</v>
      </c>
      <c r="E1241" s="21">
        <v>45198</v>
      </c>
      <c r="F1241" s="21">
        <v>45198.648055555554</v>
      </c>
      <c r="G1241" s="22"/>
      <c r="H1241" s="22"/>
      <c r="I1241" s="22"/>
      <c r="J1241" s="22"/>
      <c r="K1241" s="22">
        <v>0</v>
      </c>
      <c r="L1241" s="50"/>
      <c r="M1241" s="22"/>
      <c r="N1241" s="22"/>
      <c r="O1241" s="41" t="s">
        <v>677</v>
      </c>
      <c r="P1241" s="41" t="s">
        <v>677</v>
      </c>
      <c r="Q1241" s="49" t="s">
        <v>55</v>
      </c>
      <c r="R1241" s="61">
        <v>3345</v>
      </c>
      <c r="S1241" s="25" t="s">
        <v>145</v>
      </c>
      <c r="T1241" s="25" t="s">
        <v>145</v>
      </c>
      <c r="U1241" s="51" t="e">
        <v>#NAME?</v>
      </c>
      <c r="V1241" s="22"/>
      <c r="W1241" s="22" t="s">
        <v>4513</v>
      </c>
      <c r="X1241" s="23">
        <v>45198</v>
      </c>
      <c r="Y1241" s="23">
        <v>45205</v>
      </c>
      <c r="Z1241" s="23">
        <v>45198</v>
      </c>
      <c r="AA1241" s="23">
        <v>45198</v>
      </c>
      <c r="AB1241" s="22">
        <v>0</v>
      </c>
      <c r="AC1241" s="22">
        <v>0</v>
      </c>
      <c r="AD1241" s="50">
        <v>0</v>
      </c>
      <c r="AE1241" s="22">
        <v>0</v>
      </c>
      <c r="AF1241" s="19" t="s">
        <v>58</v>
      </c>
      <c r="AG1241" s="19" t="s">
        <v>58</v>
      </c>
      <c r="AH1241" s="50">
        <v>0</v>
      </c>
      <c r="AI1241" s="37">
        <v>-45198</v>
      </c>
      <c r="AJ1241" s="37">
        <v>0</v>
      </c>
      <c r="AK1241" s="37">
        <v>0</v>
      </c>
      <c r="AL1241" s="19" t="s">
        <v>15</v>
      </c>
      <c r="AM1241" s="22">
        <v>0</v>
      </c>
      <c r="AN1241" s="22" t="s">
        <v>4513</v>
      </c>
      <c r="AO1241" s="22"/>
      <c r="AP1241" s="19" t="s">
        <v>678</v>
      </c>
      <c r="AQ1241" s="19" t="s">
        <v>451</v>
      </c>
      <c r="AR1241" s="19" t="s">
        <v>60</v>
      </c>
      <c r="AS1241" s="19" t="s">
        <v>55</v>
      </c>
      <c r="AT1241" s="19" t="s">
        <v>347</v>
      </c>
      <c r="AU1241" s="19" t="s">
        <v>132</v>
      </c>
      <c r="AV1241" s="19" t="s">
        <v>63</v>
      </c>
      <c r="AW1241" s="19" t="s">
        <v>63</v>
      </c>
      <c r="AX1241" s="19" t="s">
        <v>63</v>
      </c>
      <c r="AY1241" s="19" t="s">
        <v>64</v>
      </c>
      <c r="AZ1241" s="19" t="s">
        <v>3827</v>
      </c>
      <c r="BA1241" s="22">
        <v>0</v>
      </c>
      <c r="BB1241" s="22"/>
      <c r="BC1241" s="22"/>
      <c r="BD1241" s="19" t="s">
        <v>1557</v>
      </c>
      <c r="BE1241" s="19" t="s">
        <v>679</v>
      </c>
      <c r="BF1241" s="19" t="s">
        <v>3130</v>
      </c>
      <c r="BG1241" s="19" t="s">
        <v>55</v>
      </c>
      <c r="BH1241" s="19" t="s">
        <v>4513</v>
      </c>
      <c r="BI1241" s="22" t="s">
        <v>4513</v>
      </c>
      <c r="BJ1241" s="22"/>
      <c r="BK1241" s="22"/>
      <c r="BL1241" s="37" t="s">
        <v>4513</v>
      </c>
      <c r="BM1241" s="32" t="s">
        <v>4513</v>
      </c>
      <c r="BN1241" s="57" t="s">
        <v>4513</v>
      </c>
      <c r="BO1241" s="24" t="s">
        <v>3922</v>
      </c>
      <c r="BP1241" s="22"/>
      <c r="BQ1241" s="19" t="s">
        <v>64</v>
      </c>
      <c r="BR1241" s="22"/>
      <c r="BS1241" s="22"/>
      <c r="BT1241" s="22"/>
      <c r="BU1241" s="22">
        <v>124</v>
      </c>
      <c r="BV1241" s="19"/>
      <c r="BW1241" s="19" t="s">
        <v>3823</v>
      </c>
      <c r="BX1241" s="22"/>
      <c r="BY1241" s="95" t="str">
        <f>IFERROR(
IF(OR(AZ1241="anulado",AZ1241="stand by"),CONCATENATE(AZ1241,": ",AT1241),
IF(OR(YEAR(BA1241)=2022,YEAR(BA1241)=2023),CONCATENATE("Se activó en ",YEAR(BA1241)),
IF(AND(OR(AZ1241="En proceso",AZ1241="facturando"),AND(AV1241="-",BA1241="")),"Por revisar",
IF(BA1241="",IF(AV1241="NUEVAS",CONCATENATE("Estado: ",AZ1241,", ",AV1241),
IF(AX1241=Meses!$A$3,"Por revisar",
IF(AT1241="","Sin registro","En programación Frcst."))),"En programación")))),
"Error")</f>
        <v>anulado: Desistido</v>
      </c>
      <c r="BZ1241" s="14" t="str">
        <f t="shared" si="57"/>
        <v/>
      </c>
      <c r="CA1241" s="95" t="str">
        <f>IF(BY1241="En programación Frcst.",VLOOKUP(AX1241,Meses!$A$1:$H$14,3+HLOOKUP(Cronograma!AV1241,Meses!$D$1:$G$2,2,FALSE),FALSE),
IF(BY1241="En programación",BA1241,""))</f>
        <v/>
      </c>
      <c r="CB1241" s="95" t="str">
        <f t="shared" si="58"/>
        <v/>
      </c>
      <c r="CC1241" s="91" t="str">
        <f>IFERROR(
(VLOOKUP(MONTH(CA1241),Meses!$B$3:$C$14,2,FALSE)-DAY(CA1241))/VLOOKUP(MONTH(CA1241),Meses!$B$3:$C$14,2,FALSE)*CD1241,
"")</f>
        <v/>
      </c>
      <c r="CD1241" s="92">
        <f t="shared" si="59"/>
        <v>3345</v>
      </c>
    </row>
    <row r="1242" spans="1:82" ht="109.8" thickBot="1" x14ac:dyDescent="0.6">
      <c r="A1242" s="25" t="s">
        <v>2908</v>
      </c>
      <c r="B1242" s="25" t="s">
        <v>2919</v>
      </c>
      <c r="C1242" s="25" t="s">
        <v>2920</v>
      </c>
      <c r="D1242" s="25" t="s">
        <v>345</v>
      </c>
      <c r="E1242" s="26">
        <v>45198</v>
      </c>
      <c r="F1242" s="26">
        <v>45198.648055555554</v>
      </c>
      <c r="G1242" s="26">
        <v>45229</v>
      </c>
      <c r="H1242" s="26">
        <v>45232</v>
      </c>
      <c r="I1242" s="22"/>
      <c r="J1242" s="22"/>
      <c r="K1242" s="22">
        <v>0</v>
      </c>
      <c r="L1242" s="50"/>
      <c r="M1242" s="22"/>
      <c r="N1242" s="22"/>
      <c r="O1242" s="61" t="s">
        <v>2413</v>
      </c>
      <c r="P1242" s="41" t="s">
        <v>135</v>
      </c>
      <c r="Q1242" s="49" t="s">
        <v>55</v>
      </c>
      <c r="R1242" s="61">
        <v>7667</v>
      </c>
      <c r="S1242" s="25" t="s">
        <v>145</v>
      </c>
      <c r="T1242" s="25" t="s">
        <v>145</v>
      </c>
      <c r="U1242" s="19" t="e">
        <v>#NAME?</v>
      </c>
      <c r="V1242" s="22"/>
      <c r="W1242" s="22" t="s">
        <v>4513</v>
      </c>
      <c r="X1242" s="23">
        <v>45198</v>
      </c>
      <c r="Y1242" s="23">
        <v>45205</v>
      </c>
      <c r="Z1242" s="23">
        <v>45198</v>
      </c>
      <c r="AA1242" s="23">
        <v>45198</v>
      </c>
      <c r="AB1242" s="22">
        <v>0</v>
      </c>
      <c r="AC1242" s="22">
        <v>0</v>
      </c>
      <c r="AD1242" s="50">
        <v>0</v>
      </c>
      <c r="AE1242" s="22">
        <v>0</v>
      </c>
      <c r="AF1242" s="19" t="s">
        <v>58</v>
      </c>
      <c r="AG1242" s="19" t="s">
        <v>58</v>
      </c>
      <c r="AH1242" s="50">
        <v>0</v>
      </c>
      <c r="AI1242" s="37">
        <v>-45198</v>
      </c>
      <c r="AJ1242" s="37">
        <v>3</v>
      </c>
      <c r="AK1242" s="37">
        <v>-45232</v>
      </c>
      <c r="AL1242" s="19" t="s">
        <v>15</v>
      </c>
      <c r="AM1242" s="22">
        <v>0</v>
      </c>
      <c r="AN1242" s="22" t="s">
        <v>4513</v>
      </c>
      <c r="AO1242" s="22"/>
      <c r="AP1242" s="19" t="s">
        <v>506</v>
      </c>
      <c r="AQ1242" s="19" t="s">
        <v>140</v>
      </c>
      <c r="AR1242" s="19" t="s">
        <v>60</v>
      </c>
      <c r="AS1242" s="19" t="s">
        <v>55</v>
      </c>
      <c r="AT1242" s="19" t="s">
        <v>347</v>
      </c>
      <c r="AU1242" s="19" t="s">
        <v>179</v>
      </c>
      <c r="AV1242" s="19" t="s">
        <v>63</v>
      </c>
      <c r="AW1242" s="19" t="s">
        <v>63</v>
      </c>
      <c r="AX1242" s="19" t="s">
        <v>63</v>
      </c>
      <c r="AY1242" s="19" t="s">
        <v>64</v>
      </c>
      <c r="AZ1242" s="19" t="s">
        <v>3827</v>
      </c>
      <c r="BA1242" s="22">
        <v>0</v>
      </c>
      <c r="BB1242" s="22"/>
      <c r="BC1242" s="22"/>
      <c r="BD1242" s="19" t="s">
        <v>1557</v>
      </c>
      <c r="BE1242" s="19" t="s">
        <v>679</v>
      </c>
      <c r="BF1242" s="19" t="s">
        <v>3130</v>
      </c>
      <c r="BG1242" s="19" t="s">
        <v>55</v>
      </c>
      <c r="BH1242" s="19" t="s">
        <v>4513</v>
      </c>
      <c r="BI1242" s="22" t="s">
        <v>4513</v>
      </c>
      <c r="BJ1242" s="22"/>
      <c r="BK1242" s="22"/>
      <c r="BL1242" s="37" t="s">
        <v>4513</v>
      </c>
      <c r="BM1242" s="32" t="s">
        <v>4513</v>
      </c>
      <c r="BN1242" s="57" t="s">
        <v>4513</v>
      </c>
      <c r="BO1242" s="24" t="s">
        <v>3922</v>
      </c>
      <c r="BP1242" s="22"/>
      <c r="BQ1242" s="19" t="s">
        <v>64</v>
      </c>
      <c r="BR1242" s="22"/>
      <c r="BS1242" s="22"/>
      <c r="BT1242" s="22"/>
      <c r="BU1242" s="22">
        <v>124</v>
      </c>
      <c r="BV1242" s="19"/>
      <c r="BW1242" s="19" t="s">
        <v>3823</v>
      </c>
      <c r="BX1242" s="22"/>
      <c r="BY1242" s="95" t="str">
        <f>IFERROR(
IF(OR(AZ1242="anulado",AZ1242="stand by"),CONCATENATE(AZ1242,": ",AT1242),
IF(OR(YEAR(BA1242)=2022,YEAR(BA1242)=2023),CONCATENATE("Se activó en ",YEAR(BA1242)),
IF(AND(OR(AZ1242="En proceso",AZ1242="facturando"),AND(AV1242="-",BA1242="")),"Por revisar",
IF(BA1242="",IF(AV1242="NUEVAS",CONCATENATE("Estado: ",AZ1242,", ",AV1242),
IF(AX1242=Meses!$A$3,"Por revisar",
IF(AT1242="","Sin registro","En programación Frcst."))),"En programación")))),
"Error")</f>
        <v>anulado: Desistido</v>
      </c>
      <c r="BZ1242" s="14" t="str">
        <f t="shared" si="57"/>
        <v/>
      </c>
      <c r="CA1242" s="95" t="str">
        <f>IF(BY1242="En programación Frcst.",VLOOKUP(AX1242,Meses!$A$1:$H$14,3+HLOOKUP(Cronograma!AV1242,Meses!$D$1:$G$2,2,FALSE),FALSE),
IF(BY1242="En programación",BA1242,""))</f>
        <v/>
      </c>
      <c r="CB1242" s="95" t="str">
        <f t="shared" si="58"/>
        <v/>
      </c>
      <c r="CC1242" s="91" t="str">
        <f>IFERROR(
(VLOOKUP(MONTH(CA1242),Meses!$B$3:$C$14,2,FALSE)-DAY(CA1242))/VLOOKUP(MONTH(CA1242),Meses!$B$3:$C$14,2,FALSE)*CD1242,
"")</f>
        <v/>
      </c>
      <c r="CD1242" s="92">
        <f t="shared" si="59"/>
        <v>7667</v>
      </c>
    </row>
    <row r="1243" spans="1:82" ht="156.6" thickBot="1" x14ac:dyDescent="0.6">
      <c r="A1243" s="19" t="s">
        <v>2908</v>
      </c>
      <c r="B1243" s="19" t="s">
        <v>2921</v>
      </c>
      <c r="C1243" s="19" t="s">
        <v>2922</v>
      </c>
      <c r="D1243" s="19" t="s">
        <v>345</v>
      </c>
      <c r="E1243" s="21">
        <v>45198</v>
      </c>
      <c r="F1243" s="21">
        <v>45198.648055555554</v>
      </c>
      <c r="G1243" s="21">
        <v>45229</v>
      </c>
      <c r="H1243" s="21">
        <v>45232</v>
      </c>
      <c r="I1243" s="22"/>
      <c r="J1243" s="22"/>
      <c r="K1243" s="22">
        <v>0</v>
      </c>
      <c r="L1243" s="50"/>
      <c r="M1243" s="22"/>
      <c r="N1243" s="22"/>
      <c r="O1243" s="61" t="s">
        <v>2413</v>
      </c>
      <c r="P1243" s="41" t="s">
        <v>677</v>
      </c>
      <c r="Q1243" s="49" t="s">
        <v>55</v>
      </c>
      <c r="R1243" s="61">
        <v>14944</v>
      </c>
      <c r="S1243" s="25" t="s">
        <v>145</v>
      </c>
      <c r="T1243" s="25" t="s">
        <v>145</v>
      </c>
      <c r="U1243" s="19" t="e">
        <v>#NAME?</v>
      </c>
      <c r="V1243" s="22"/>
      <c r="W1243" s="22" t="s">
        <v>4513</v>
      </c>
      <c r="X1243" s="23">
        <v>45198</v>
      </c>
      <c r="Y1243" s="23">
        <v>45205</v>
      </c>
      <c r="Z1243" s="23">
        <v>45198</v>
      </c>
      <c r="AA1243" s="23">
        <v>45198</v>
      </c>
      <c r="AB1243" s="22">
        <v>0</v>
      </c>
      <c r="AC1243" s="22">
        <v>0</v>
      </c>
      <c r="AD1243" s="50">
        <v>0</v>
      </c>
      <c r="AE1243" s="22">
        <v>0</v>
      </c>
      <c r="AF1243" s="19" t="s">
        <v>58</v>
      </c>
      <c r="AG1243" s="19" t="s">
        <v>58</v>
      </c>
      <c r="AH1243" s="50">
        <v>0</v>
      </c>
      <c r="AI1243" s="37">
        <v>-45198</v>
      </c>
      <c r="AJ1243" s="37">
        <v>3</v>
      </c>
      <c r="AK1243" s="37">
        <v>-45232</v>
      </c>
      <c r="AL1243" s="19" t="s">
        <v>15</v>
      </c>
      <c r="AM1243" s="22">
        <v>0</v>
      </c>
      <c r="AN1243" s="22" t="s">
        <v>4513</v>
      </c>
      <c r="AO1243" s="22"/>
      <c r="AP1243" s="19" t="s">
        <v>678</v>
      </c>
      <c r="AQ1243" s="19" t="s">
        <v>451</v>
      </c>
      <c r="AR1243" s="19" t="s">
        <v>94</v>
      </c>
      <c r="AS1243" s="19" t="s">
        <v>55</v>
      </c>
      <c r="AT1243" s="19" t="s">
        <v>347</v>
      </c>
      <c r="AU1243" s="19" t="s">
        <v>179</v>
      </c>
      <c r="AV1243" s="19" t="s">
        <v>63</v>
      </c>
      <c r="AW1243" s="19" t="s">
        <v>63</v>
      </c>
      <c r="AX1243" s="19" t="s">
        <v>63</v>
      </c>
      <c r="AY1243" s="19" t="s">
        <v>64</v>
      </c>
      <c r="AZ1243" s="19" t="s">
        <v>3827</v>
      </c>
      <c r="BA1243" s="22">
        <v>0</v>
      </c>
      <c r="BB1243" s="22"/>
      <c r="BC1243" s="22"/>
      <c r="BD1243" s="19" t="s">
        <v>1557</v>
      </c>
      <c r="BE1243" s="19" t="s">
        <v>679</v>
      </c>
      <c r="BF1243" s="19" t="s">
        <v>3130</v>
      </c>
      <c r="BG1243" s="19" t="s">
        <v>55</v>
      </c>
      <c r="BH1243" s="19" t="s">
        <v>4513</v>
      </c>
      <c r="BI1243" s="22" t="s">
        <v>4513</v>
      </c>
      <c r="BJ1243" s="22"/>
      <c r="BK1243" s="22"/>
      <c r="BL1243" s="37" t="s">
        <v>4513</v>
      </c>
      <c r="BM1243" s="32" t="s">
        <v>4513</v>
      </c>
      <c r="BN1243" s="57" t="s">
        <v>4513</v>
      </c>
      <c r="BO1243" s="24" t="s">
        <v>3922</v>
      </c>
      <c r="BP1243" s="22"/>
      <c r="BQ1243" s="19" t="s">
        <v>64</v>
      </c>
      <c r="BR1243" s="22"/>
      <c r="BS1243" s="22"/>
      <c r="BT1243" s="22"/>
      <c r="BU1243" s="22">
        <v>124</v>
      </c>
      <c r="BV1243" s="19"/>
      <c r="BW1243" s="19" t="s">
        <v>3823</v>
      </c>
      <c r="BX1243" s="22"/>
      <c r="BY1243" s="95" t="str">
        <f>IFERROR(
IF(OR(AZ1243="anulado",AZ1243="stand by"),CONCATENATE(AZ1243,": ",AT1243),
IF(OR(YEAR(BA1243)=2022,YEAR(BA1243)=2023),CONCATENATE("Se activó en ",YEAR(BA1243)),
IF(AND(OR(AZ1243="En proceso",AZ1243="facturando"),AND(AV1243="-",BA1243="")),"Por revisar",
IF(BA1243="",IF(AV1243="NUEVAS",CONCATENATE("Estado: ",AZ1243,", ",AV1243),
IF(AX1243=Meses!$A$3,"Por revisar",
IF(AT1243="","Sin registro","En programación Frcst."))),"En programación")))),
"Error")</f>
        <v>anulado: Desistido</v>
      </c>
      <c r="BZ1243" s="14" t="str">
        <f t="shared" si="57"/>
        <v/>
      </c>
      <c r="CA1243" s="95" t="str">
        <f>IF(BY1243="En programación Frcst.",VLOOKUP(AX1243,Meses!$A$1:$H$14,3+HLOOKUP(Cronograma!AV1243,Meses!$D$1:$G$2,2,FALSE),FALSE),
IF(BY1243="En programación",BA1243,""))</f>
        <v/>
      </c>
      <c r="CB1243" s="95" t="str">
        <f t="shared" si="58"/>
        <v/>
      </c>
      <c r="CC1243" s="91" t="str">
        <f>IFERROR(
(VLOOKUP(MONTH(CA1243),Meses!$B$3:$C$14,2,FALSE)-DAY(CA1243))/VLOOKUP(MONTH(CA1243),Meses!$B$3:$C$14,2,FALSE)*CD1243,
"")</f>
        <v/>
      </c>
      <c r="CD1243" s="92">
        <f t="shared" si="59"/>
        <v>14944</v>
      </c>
    </row>
    <row r="1244" spans="1:82" ht="31.8" thickBot="1" x14ac:dyDescent="0.6">
      <c r="A1244" s="25" t="s">
        <v>2923</v>
      </c>
      <c r="B1244" s="25" t="s">
        <v>2924</v>
      </c>
      <c r="C1244" s="25" t="s">
        <v>2925</v>
      </c>
      <c r="D1244" s="25" t="s">
        <v>345</v>
      </c>
      <c r="E1244" s="26">
        <v>45198</v>
      </c>
      <c r="F1244" s="26">
        <v>45198.66909722222</v>
      </c>
      <c r="G1244" s="26">
        <v>45216</v>
      </c>
      <c r="H1244" s="26">
        <v>45225</v>
      </c>
      <c r="I1244" s="22"/>
      <c r="J1244" s="22"/>
      <c r="K1244" s="22">
        <v>0</v>
      </c>
      <c r="L1244" s="50"/>
      <c r="M1244" s="22"/>
      <c r="N1244" s="22"/>
      <c r="O1244" s="61" t="s">
        <v>1384</v>
      </c>
      <c r="P1244" s="41" t="s">
        <v>54</v>
      </c>
      <c r="Q1244" s="49" t="s">
        <v>55</v>
      </c>
      <c r="R1244" s="61">
        <v>5612</v>
      </c>
      <c r="S1244" s="25" t="s">
        <v>145</v>
      </c>
      <c r="T1244" s="25" t="s">
        <v>145</v>
      </c>
      <c r="U1244" s="19" t="e">
        <v>#NAME?</v>
      </c>
      <c r="V1244" s="22"/>
      <c r="W1244" s="22" t="s">
        <v>4513</v>
      </c>
      <c r="X1244" s="23">
        <v>45198</v>
      </c>
      <c r="Y1244" s="23">
        <v>45205</v>
      </c>
      <c r="Z1244" s="23">
        <v>45198</v>
      </c>
      <c r="AA1244" s="23">
        <v>45198</v>
      </c>
      <c r="AB1244" s="22">
        <v>0</v>
      </c>
      <c r="AC1244" s="22">
        <v>0</v>
      </c>
      <c r="AD1244" s="50">
        <v>0</v>
      </c>
      <c r="AE1244" s="22">
        <v>0</v>
      </c>
      <c r="AF1244" s="19" t="s">
        <v>58</v>
      </c>
      <c r="AG1244" s="19" t="s">
        <v>58</v>
      </c>
      <c r="AH1244" s="50">
        <v>0</v>
      </c>
      <c r="AI1244" s="37">
        <v>-45198</v>
      </c>
      <c r="AJ1244" s="37">
        <v>9</v>
      </c>
      <c r="AK1244" s="37">
        <v>-45225</v>
      </c>
      <c r="AL1244" s="19" t="s">
        <v>15</v>
      </c>
      <c r="AM1244" s="22">
        <v>0</v>
      </c>
      <c r="AN1244" s="22" t="s">
        <v>4513</v>
      </c>
      <c r="AO1244" s="22"/>
      <c r="AP1244" s="19" t="s">
        <v>82</v>
      </c>
      <c r="AQ1244" s="19" t="s">
        <v>82</v>
      </c>
      <c r="AR1244" s="19" t="s">
        <v>60</v>
      </c>
      <c r="AS1244" s="19" t="s">
        <v>55</v>
      </c>
      <c r="AT1244" s="19" t="s">
        <v>347</v>
      </c>
      <c r="AU1244" s="19" t="s">
        <v>179</v>
      </c>
      <c r="AV1244" s="19" t="s">
        <v>63</v>
      </c>
      <c r="AW1244" s="19" t="s">
        <v>63</v>
      </c>
      <c r="AX1244" s="19" t="s">
        <v>63</v>
      </c>
      <c r="AY1244" s="19" t="s">
        <v>64</v>
      </c>
      <c r="AZ1244" s="19" t="s">
        <v>3827</v>
      </c>
      <c r="BA1244" s="22">
        <v>0</v>
      </c>
      <c r="BB1244" s="22"/>
      <c r="BC1244" s="22"/>
      <c r="BD1244" s="19" t="s">
        <v>63</v>
      </c>
      <c r="BE1244" s="19" t="s">
        <v>63</v>
      </c>
      <c r="BF1244" s="19" t="s">
        <v>63</v>
      </c>
      <c r="BG1244" s="19" t="s">
        <v>64</v>
      </c>
      <c r="BH1244" s="19" t="s">
        <v>4513</v>
      </c>
      <c r="BI1244" s="22" t="s">
        <v>4513</v>
      </c>
      <c r="BJ1244" s="22"/>
      <c r="BK1244" s="22"/>
      <c r="BL1244" s="37" t="s">
        <v>4513</v>
      </c>
      <c r="BM1244" s="32" t="s">
        <v>4513</v>
      </c>
      <c r="BN1244" s="22" t="s">
        <v>4513</v>
      </c>
      <c r="BO1244" s="19" t="s">
        <v>3923</v>
      </c>
      <c r="BP1244" s="22"/>
      <c r="BQ1244" s="19" t="s">
        <v>64</v>
      </c>
      <c r="BR1244" s="22"/>
      <c r="BS1244" s="22"/>
      <c r="BT1244" s="22"/>
      <c r="BU1244" s="22"/>
      <c r="BV1244" s="19"/>
      <c r="BW1244" s="19" t="s">
        <v>3823</v>
      </c>
      <c r="BX1244" s="22"/>
      <c r="BY1244" s="95" t="str">
        <f>IFERROR(
IF(OR(AZ1244="anulado",AZ1244="stand by"),CONCATENATE(AZ1244,": ",AT1244),
IF(OR(YEAR(BA1244)=2022,YEAR(BA1244)=2023),CONCATENATE("Se activó en ",YEAR(BA1244)),
IF(AND(OR(AZ1244="En proceso",AZ1244="facturando"),AND(AV1244="-",BA1244="")),"Por revisar",
IF(BA1244="",IF(AV1244="NUEVAS",CONCATENATE("Estado: ",AZ1244,", ",AV1244),
IF(AX1244=Meses!$A$3,"Por revisar",
IF(AT1244="","Sin registro","En programación Frcst."))),"En programación")))),
"Error")</f>
        <v>anulado: Desistido</v>
      </c>
      <c r="BZ1244" s="14" t="str">
        <f t="shared" si="57"/>
        <v/>
      </c>
      <c r="CA1244" s="95" t="str">
        <f>IF(BY1244="En programación Frcst.",VLOOKUP(AX1244,Meses!$A$1:$H$14,3+HLOOKUP(Cronograma!AV1244,Meses!$D$1:$G$2,2,FALSE),FALSE),
IF(BY1244="En programación",BA1244,""))</f>
        <v/>
      </c>
      <c r="CB1244" s="95" t="str">
        <f t="shared" si="58"/>
        <v/>
      </c>
      <c r="CC1244" s="91" t="str">
        <f>IFERROR(
(VLOOKUP(MONTH(CA1244),Meses!$B$3:$C$14,2,FALSE)-DAY(CA1244))/VLOOKUP(MONTH(CA1244),Meses!$B$3:$C$14,2,FALSE)*CD1244,
"")</f>
        <v/>
      </c>
      <c r="CD1244" s="92">
        <f t="shared" si="59"/>
        <v>5612</v>
      </c>
    </row>
    <row r="1245" spans="1:82" ht="94.2" thickBot="1" x14ac:dyDescent="0.6">
      <c r="A1245" s="19" t="s">
        <v>2926</v>
      </c>
      <c r="B1245" s="19" t="s">
        <v>2927</v>
      </c>
      <c r="C1245" s="19" t="s">
        <v>2928</v>
      </c>
      <c r="D1245" s="19" t="s">
        <v>650</v>
      </c>
      <c r="E1245" s="21">
        <v>45198</v>
      </c>
      <c r="F1245" s="21">
        <v>45198.677395833336</v>
      </c>
      <c r="G1245" s="21">
        <v>45223</v>
      </c>
      <c r="H1245" s="21">
        <v>45258</v>
      </c>
      <c r="I1245" s="22"/>
      <c r="J1245" s="22"/>
      <c r="K1245" s="22">
        <v>0</v>
      </c>
      <c r="L1245" s="49">
        <v>2023120688</v>
      </c>
      <c r="M1245" s="21">
        <v>45265</v>
      </c>
      <c r="N1245" s="21">
        <v>45288</v>
      </c>
      <c r="O1245" s="19" t="s">
        <v>1384</v>
      </c>
      <c r="P1245" s="41" t="s">
        <v>673</v>
      </c>
      <c r="Q1245" s="49" t="s">
        <v>55</v>
      </c>
      <c r="R1245" s="61">
        <v>9300</v>
      </c>
      <c r="S1245" s="25" t="s">
        <v>145</v>
      </c>
      <c r="T1245" s="25" t="s">
        <v>145</v>
      </c>
      <c r="U1245" s="19" t="e">
        <v>#NAME?</v>
      </c>
      <c r="V1245" s="22"/>
      <c r="W1245" s="22" t="s">
        <v>4513</v>
      </c>
      <c r="X1245" s="23">
        <v>45198</v>
      </c>
      <c r="Y1245" s="23">
        <v>45205</v>
      </c>
      <c r="Z1245" s="23">
        <v>45198</v>
      </c>
      <c r="AA1245" s="23">
        <v>45198</v>
      </c>
      <c r="AB1245" s="22">
        <v>0</v>
      </c>
      <c r="AC1245" s="22">
        <v>0</v>
      </c>
      <c r="AD1245" s="50">
        <v>0</v>
      </c>
      <c r="AE1245" s="22">
        <v>0</v>
      </c>
      <c r="AF1245" s="19" t="s">
        <v>58</v>
      </c>
      <c r="AG1245" s="19" t="s">
        <v>58</v>
      </c>
      <c r="AH1245" s="50">
        <v>0</v>
      </c>
      <c r="AI1245" s="37">
        <v>-45198</v>
      </c>
      <c r="AJ1245" s="37">
        <v>35</v>
      </c>
      <c r="AK1245" s="37">
        <v>-45258</v>
      </c>
      <c r="AL1245" s="19" t="s">
        <v>15</v>
      </c>
      <c r="AM1245" s="22">
        <v>0</v>
      </c>
      <c r="AN1245" s="22" t="s">
        <v>4513</v>
      </c>
      <c r="AO1245" s="22"/>
      <c r="AP1245" s="19" t="s">
        <v>76</v>
      </c>
      <c r="AQ1245" s="19" t="s">
        <v>76</v>
      </c>
      <c r="AR1245" s="19" t="s">
        <v>94</v>
      </c>
      <c r="AS1245" s="19" t="s">
        <v>55</v>
      </c>
      <c r="AT1245" s="19" t="s">
        <v>4583</v>
      </c>
      <c r="AU1245" s="19" t="s">
        <v>179</v>
      </c>
      <c r="AV1245" s="19" t="s">
        <v>679</v>
      </c>
      <c r="AW1245" s="19" t="s">
        <v>1913</v>
      </c>
      <c r="AX1245" s="19" t="s">
        <v>356</v>
      </c>
      <c r="AY1245" s="19" t="s">
        <v>55</v>
      </c>
      <c r="AZ1245" s="19" t="s">
        <v>3822</v>
      </c>
      <c r="BA1245" s="23">
        <v>45288</v>
      </c>
      <c r="BB1245" s="37">
        <v>12</v>
      </c>
      <c r="BC1245" s="37">
        <v>2023</v>
      </c>
      <c r="BD1245" s="19" t="s">
        <v>653</v>
      </c>
      <c r="BE1245" s="19" t="s">
        <v>679</v>
      </c>
      <c r="BF1245" s="19" t="s">
        <v>680</v>
      </c>
      <c r="BG1245" s="19" t="s">
        <v>55</v>
      </c>
      <c r="BH1245" s="19" t="s">
        <v>4513</v>
      </c>
      <c r="BI1245" s="22" t="s">
        <v>4513</v>
      </c>
      <c r="BJ1245" s="22"/>
      <c r="BK1245" s="22"/>
      <c r="BL1245" s="37" t="s">
        <v>4513</v>
      </c>
      <c r="BM1245" s="32" t="s">
        <v>4513</v>
      </c>
      <c r="BN1245" s="22"/>
      <c r="BO1245" s="22"/>
      <c r="BP1245" s="22"/>
      <c r="BQ1245" s="19" t="s">
        <v>64</v>
      </c>
      <c r="BR1245" s="22"/>
      <c r="BS1245" s="22"/>
      <c r="BT1245" s="22"/>
      <c r="BU1245" s="37">
        <v>124</v>
      </c>
      <c r="BV1245" s="19" t="s">
        <v>4698</v>
      </c>
      <c r="BW1245" s="19" t="s">
        <v>3839</v>
      </c>
      <c r="BX1245" s="22"/>
      <c r="BY1245" s="95" t="str">
        <f>IFERROR(
IF(OR(AZ1245="anulado",AZ1245="stand by"),CONCATENATE(AZ1245,": ",AT1245),
IF(OR(YEAR(BA1245)=2022,YEAR(BA1245)=2023),CONCATENATE("Se activó en ",YEAR(BA1245)),
IF(AND(OR(AZ1245="En proceso",AZ1245="facturando"),AND(AV1245="-",BA1245="")),"Por revisar",
IF(BA1245="",IF(AV1245="NUEVAS",CONCATENATE("Estado: ",AZ1245,", ",AV1245),
IF(AX1245=Meses!$A$3,"Por revisar",
IF(AT1245="","Sin registro","En programación Frcst."))),"En programación")))),
"Error")</f>
        <v>Se activó en 2023</v>
      </c>
      <c r="BZ1245" s="14" t="str">
        <f t="shared" si="57"/>
        <v/>
      </c>
      <c r="CA1245" s="95" t="str">
        <f>IF(BY1245="En programación Frcst.",VLOOKUP(AX1245,Meses!$A$1:$H$14,3+HLOOKUP(Cronograma!AV1245,Meses!$D$1:$G$2,2,FALSE),FALSE),
IF(BY1245="En programación",BA1245,""))</f>
        <v/>
      </c>
      <c r="CB1245" s="95" t="str">
        <f t="shared" si="58"/>
        <v/>
      </c>
      <c r="CC1245" s="91" t="str">
        <f>IFERROR(
(VLOOKUP(MONTH(CA1245),Meses!$B$3:$C$14,2,FALSE)-DAY(CA1245))/VLOOKUP(MONTH(CA1245),Meses!$B$3:$C$14,2,FALSE)*CD1245,
"")</f>
        <v/>
      </c>
      <c r="CD1245" s="92">
        <f t="shared" si="59"/>
        <v>9300</v>
      </c>
    </row>
    <row r="1246" spans="1:82" ht="78.599999999999994" thickBot="1" x14ac:dyDescent="0.6">
      <c r="A1246" s="25" t="s">
        <v>2929</v>
      </c>
      <c r="B1246" s="25" t="s">
        <v>2930</v>
      </c>
      <c r="C1246" s="25" t="s">
        <v>2931</v>
      </c>
      <c r="D1246" s="25" t="s">
        <v>53</v>
      </c>
      <c r="E1246" s="26">
        <v>45198</v>
      </c>
      <c r="F1246" s="26">
        <v>45198.700891203705</v>
      </c>
      <c r="G1246" s="26">
        <v>45229</v>
      </c>
      <c r="H1246" s="26">
        <v>45264</v>
      </c>
      <c r="I1246" s="21">
        <v>45287</v>
      </c>
      <c r="J1246" s="21">
        <v>45287</v>
      </c>
      <c r="K1246" s="119" t="s">
        <v>4599</v>
      </c>
      <c r="L1246" s="49">
        <v>2023120693</v>
      </c>
      <c r="M1246" s="21">
        <v>45266</v>
      </c>
      <c r="N1246" s="21">
        <v>45292</v>
      </c>
      <c r="O1246" s="41" t="s">
        <v>54</v>
      </c>
      <c r="P1246" s="41" t="s">
        <v>54</v>
      </c>
      <c r="Q1246" s="49" t="s">
        <v>55</v>
      </c>
      <c r="R1246" s="61">
        <v>430000</v>
      </c>
      <c r="S1246" s="25" t="s">
        <v>4632</v>
      </c>
      <c r="T1246" s="25" t="s">
        <v>4632</v>
      </c>
      <c r="U1246" s="19" t="e">
        <v>#NAME?</v>
      </c>
      <c r="V1246" s="22"/>
      <c r="W1246" s="22" t="s">
        <v>4513</v>
      </c>
      <c r="X1246" s="23">
        <v>45198</v>
      </c>
      <c r="Y1246" s="23">
        <v>45205</v>
      </c>
      <c r="Z1246" s="23">
        <v>45198</v>
      </c>
      <c r="AA1246" s="23">
        <v>45198</v>
      </c>
      <c r="AB1246" s="22">
        <v>0</v>
      </c>
      <c r="AC1246" s="22">
        <v>0</v>
      </c>
      <c r="AD1246" s="50">
        <v>0</v>
      </c>
      <c r="AE1246" s="22">
        <v>0</v>
      </c>
      <c r="AF1246" s="19" t="s">
        <v>58</v>
      </c>
      <c r="AG1246" s="19" t="s">
        <v>58</v>
      </c>
      <c r="AH1246" s="50">
        <v>0</v>
      </c>
      <c r="AI1246" s="23">
        <v>89</v>
      </c>
      <c r="AJ1246" s="37">
        <v>35</v>
      </c>
      <c r="AK1246" s="37">
        <v>23</v>
      </c>
      <c r="AL1246" s="19" t="s">
        <v>15</v>
      </c>
      <c r="AM1246" s="19" t="s">
        <v>4601</v>
      </c>
      <c r="AN1246" s="37">
        <v>27</v>
      </c>
      <c r="AO1246" s="22"/>
      <c r="AP1246" s="19" t="s">
        <v>399</v>
      </c>
      <c r="AQ1246" s="19" t="s">
        <v>399</v>
      </c>
      <c r="AR1246" s="19" t="s">
        <v>182</v>
      </c>
      <c r="AS1246" s="19" t="s">
        <v>55</v>
      </c>
      <c r="AT1246" s="19" t="s">
        <v>61</v>
      </c>
      <c r="AU1246" s="42" t="s">
        <v>179</v>
      </c>
      <c r="AV1246" s="19" t="s">
        <v>679</v>
      </c>
      <c r="AW1246" s="19" t="s">
        <v>1913</v>
      </c>
      <c r="AX1246" s="19" t="s">
        <v>356</v>
      </c>
      <c r="AY1246" s="19" t="s">
        <v>55</v>
      </c>
      <c r="AZ1246" s="19" t="s">
        <v>3822</v>
      </c>
      <c r="BA1246" s="23">
        <v>45292</v>
      </c>
      <c r="BB1246" s="37">
        <v>1</v>
      </c>
      <c r="BC1246" s="37">
        <v>2024</v>
      </c>
      <c r="BD1246" s="19" t="s">
        <v>653</v>
      </c>
      <c r="BE1246" s="19" t="s">
        <v>660</v>
      </c>
      <c r="BF1246" s="19" t="s">
        <v>661</v>
      </c>
      <c r="BG1246" s="19" t="s">
        <v>55</v>
      </c>
      <c r="BH1246" s="19" t="s">
        <v>4513</v>
      </c>
      <c r="BI1246" s="60" t="s">
        <v>4513</v>
      </c>
      <c r="BJ1246" s="37" t="e">
        <v>#VALUE!</v>
      </c>
      <c r="BK1246" s="56" t="e">
        <v>#VALUE!</v>
      </c>
      <c r="BL1246" s="37" t="s">
        <v>4513</v>
      </c>
      <c r="BM1246" s="32" t="s">
        <v>4513</v>
      </c>
      <c r="BN1246" s="22" t="s">
        <v>4513</v>
      </c>
      <c r="BO1246" s="73" t="s">
        <v>3863</v>
      </c>
      <c r="BP1246" s="22"/>
      <c r="BQ1246" s="19" t="s">
        <v>55</v>
      </c>
      <c r="BR1246" s="19" t="s">
        <v>3924</v>
      </c>
      <c r="BS1246" s="19" t="e">
        <v>#N/A</v>
      </c>
      <c r="BT1246" s="37">
        <v>89</v>
      </c>
      <c r="BU1246" s="22">
        <v>124</v>
      </c>
      <c r="BV1246" s="19"/>
      <c r="BW1246" s="19" t="s">
        <v>3823</v>
      </c>
      <c r="BX1246" s="37">
        <v>2023</v>
      </c>
      <c r="BY1246" s="95" t="str">
        <f>IFERROR(
IF(OR(AZ1246="anulado",AZ1246="stand by"),CONCATENATE(AZ1246,": ",AT1246),
IF(OR(YEAR(BA1246)=2022,YEAR(BA1246)=2023),CONCATENATE("Se activó en ",YEAR(BA1246)),
IF(AND(OR(AZ1246="En proceso",AZ1246="facturando"),AND(AV1246="-",BA1246="")),"Por revisar",
IF(BA1246="",IF(AV1246="NUEVAS",CONCATENATE("Estado: ",AZ1246,", ",AV1246),
IF(AX1246=Meses!$A$3,"Por revisar",
IF(AT1246="","Sin registro","En programación Frcst."))),"En programación")))),
"Error")</f>
        <v>En programación</v>
      </c>
      <c r="BZ1246" s="14" t="str">
        <f t="shared" si="57"/>
        <v/>
      </c>
      <c r="CA1246" s="95">
        <f>IF(BY1246="En programación Frcst.",VLOOKUP(AX1246,Meses!$A$1:$H$14,3+HLOOKUP(Cronograma!AV1246,Meses!$D$1:$G$2,2,FALSE),FALSE),
IF(BY1246="En programación",BA1246,""))</f>
        <v>45292</v>
      </c>
      <c r="CB1246" s="95" t="str">
        <f t="shared" si="58"/>
        <v>2024/1</v>
      </c>
      <c r="CC1246" s="91">
        <f>IFERROR(
(VLOOKUP(MONTH(CA1246),Meses!$B$3:$C$14,2,FALSE)-DAY(CA1246))/VLOOKUP(MONTH(CA1246),Meses!$B$3:$C$14,2,FALSE)*CD1246,
"")</f>
        <v>416129.03225806454</v>
      </c>
      <c r="CD1246" s="92">
        <f t="shared" si="59"/>
        <v>430000</v>
      </c>
    </row>
    <row r="1247" spans="1:82" ht="78.599999999999994" thickBot="1" x14ac:dyDescent="0.6">
      <c r="A1247" s="19" t="s">
        <v>2932</v>
      </c>
      <c r="B1247" s="19" t="s">
        <v>2933</v>
      </c>
      <c r="C1247" s="19" t="s">
        <v>2934</v>
      </c>
      <c r="D1247" s="19" t="s">
        <v>53</v>
      </c>
      <c r="E1247" s="21">
        <v>45201</v>
      </c>
      <c r="F1247" s="21">
        <v>45201.790648148148</v>
      </c>
      <c r="G1247" s="21">
        <v>45208</v>
      </c>
      <c r="H1247" s="21">
        <v>45212</v>
      </c>
      <c r="I1247" s="21">
        <v>45226</v>
      </c>
      <c r="J1247" s="21">
        <v>45226</v>
      </c>
      <c r="K1247" s="119" t="s">
        <v>4541</v>
      </c>
      <c r="L1247" s="49">
        <v>2023101900</v>
      </c>
      <c r="M1247" s="21">
        <v>45212</v>
      </c>
      <c r="N1247" s="21">
        <v>45225</v>
      </c>
      <c r="O1247" s="19" t="s">
        <v>1384</v>
      </c>
      <c r="P1247" s="19" t="s">
        <v>54</v>
      </c>
      <c r="Q1247" s="49" t="s">
        <v>55</v>
      </c>
      <c r="R1247" s="61">
        <v>10346</v>
      </c>
      <c r="S1247" s="25" t="s">
        <v>4613</v>
      </c>
      <c r="T1247" s="25" t="s">
        <v>4613</v>
      </c>
      <c r="U1247" s="19" t="e">
        <v>#NAME?</v>
      </c>
      <c r="V1247" s="22"/>
      <c r="W1247" s="22" t="s">
        <v>4513</v>
      </c>
      <c r="X1247" s="23">
        <v>45201</v>
      </c>
      <c r="Y1247" s="23">
        <v>45208</v>
      </c>
      <c r="Z1247" s="23">
        <v>45201</v>
      </c>
      <c r="AA1247" s="23">
        <v>45201</v>
      </c>
      <c r="AB1247" s="22">
        <v>0</v>
      </c>
      <c r="AC1247" s="22">
        <v>0</v>
      </c>
      <c r="AD1247" s="50">
        <v>0</v>
      </c>
      <c r="AE1247" s="22">
        <v>0</v>
      </c>
      <c r="AF1247" s="19" t="s">
        <v>58</v>
      </c>
      <c r="AG1247" s="19" t="s">
        <v>58</v>
      </c>
      <c r="AH1247" s="50">
        <v>0</v>
      </c>
      <c r="AI1247" s="37">
        <v>25</v>
      </c>
      <c r="AJ1247" s="37">
        <v>4</v>
      </c>
      <c r="AK1247" s="37">
        <v>14</v>
      </c>
      <c r="AL1247" s="19" t="s">
        <v>15</v>
      </c>
      <c r="AM1247" s="19" t="s">
        <v>4543</v>
      </c>
      <c r="AN1247" s="37">
        <v>27</v>
      </c>
      <c r="AO1247" s="22"/>
      <c r="AP1247" s="19" t="s">
        <v>82</v>
      </c>
      <c r="AQ1247" s="19" t="s">
        <v>82</v>
      </c>
      <c r="AR1247" s="19" t="s">
        <v>94</v>
      </c>
      <c r="AS1247" s="19" t="s">
        <v>55</v>
      </c>
      <c r="AT1247" s="19" t="s">
        <v>61</v>
      </c>
      <c r="AU1247" s="19" t="s">
        <v>179</v>
      </c>
      <c r="AV1247" s="19" t="s">
        <v>63</v>
      </c>
      <c r="AW1247" s="19" t="s">
        <v>63</v>
      </c>
      <c r="AX1247" s="19" t="s">
        <v>63</v>
      </c>
      <c r="AY1247" s="19" t="s">
        <v>64</v>
      </c>
      <c r="AZ1247" s="19" t="s">
        <v>3822</v>
      </c>
      <c r="BA1247" s="23">
        <v>45225</v>
      </c>
      <c r="BB1247" s="37">
        <v>10</v>
      </c>
      <c r="BC1247" s="37">
        <v>2023</v>
      </c>
      <c r="BD1247" s="19" t="s">
        <v>63</v>
      </c>
      <c r="BE1247" s="19" t="s">
        <v>63</v>
      </c>
      <c r="BF1247" s="19" t="s">
        <v>63</v>
      </c>
      <c r="BG1247" s="19" t="s">
        <v>64</v>
      </c>
      <c r="BH1247" s="22" t="s">
        <v>4513</v>
      </c>
      <c r="BI1247" s="22" t="s">
        <v>4513</v>
      </c>
      <c r="BJ1247" s="22"/>
      <c r="BK1247" s="22"/>
      <c r="BL1247" s="37" t="s">
        <v>4513</v>
      </c>
      <c r="BM1247" s="22" t="s">
        <v>4513</v>
      </c>
      <c r="BN1247" s="22" t="s">
        <v>4513</v>
      </c>
      <c r="BO1247" s="22"/>
      <c r="BP1247" s="22"/>
      <c r="BQ1247" s="19" t="s">
        <v>64</v>
      </c>
      <c r="BR1247" s="22"/>
      <c r="BS1247" s="22"/>
      <c r="BT1247" s="37">
        <v>25</v>
      </c>
      <c r="BU1247" s="22"/>
      <c r="BV1247" s="19"/>
      <c r="BW1247" s="19"/>
      <c r="BX1247" s="37">
        <v>2023</v>
      </c>
      <c r="BY1247" s="95" t="str">
        <f>IFERROR(
IF(OR(AZ1247="anulado",AZ1247="stand by"),CONCATENATE(AZ1247,": ",AT1247),
IF(OR(YEAR(BA1247)=2022,YEAR(BA1247)=2023),CONCATENATE("Se activó en ",YEAR(BA1247)),
IF(AND(OR(AZ1247="En proceso",AZ1247="facturando"),AND(AV1247="-",BA1247="")),"Por revisar",
IF(BA1247="",IF(AV1247="NUEVAS",CONCATENATE("Estado: ",AZ1247,", ",AV1247),
IF(AX1247=Meses!$A$3,"Por revisar",
IF(AT1247="","Sin registro","En programación Frcst."))),"En programación")))),
"Error")</f>
        <v>Se activó en 2023</v>
      </c>
      <c r="BZ1247" s="14" t="str">
        <f t="shared" si="57"/>
        <v/>
      </c>
      <c r="CA1247" s="95" t="str">
        <f>IF(BY1247="En programación Frcst.",VLOOKUP(AX1247,Meses!$A$1:$H$14,3+HLOOKUP(Cronograma!AV1247,Meses!$D$1:$G$2,2,FALSE),FALSE),
IF(BY1247="En programación",BA1247,""))</f>
        <v/>
      </c>
      <c r="CB1247" s="95" t="str">
        <f t="shared" si="58"/>
        <v/>
      </c>
      <c r="CC1247" s="91" t="str">
        <f>IFERROR(
(VLOOKUP(MONTH(CA1247),Meses!$B$3:$C$14,2,FALSE)-DAY(CA1247))/VLOOKUP(MONTH(CA1247),Meses!$B$3:$C$14,2,FALSE)*CD1247,
"")</f>
        <v/>
      </c>
      <c r="CD1247" s="92">
        <f t="shared" si="59"/>
        <v>10346</v>
      </c>
    </row>
    <row r="1248" spans="1:82" ht="78.599999999999994" thickBot="1" x14ac:dyDescent="0.6">
      <c r="A1248" s="25" t="s">
        <v>2932</v>
      </c>
      <c r="B1248" s="25" t="s">
        <v>2935</v>
      </c>
      <c r="C1248" s="25" t="s">
        <v>2936</v>
      </c>
      <c r="D1248" s="25" t="s">
        <v>53</v>
      </c>
      <c r="E1248" s="26">
        <v>45201</v>
      </c>
      <c r="F1248" s="26">
        <v>45201.790648148148</v>
      </c>
      <c r="G1248" s="26">
        <v>45208</v>
      </c>
      <c r="H1248" s="26">
        <v>45212</v>
      </c>
      <c r="I1248" s="21">
        <v>45226</v>
      </c>
      <c r="J1248" s="21">
        <v>45226</v>
      </c>
      <c r="K1248" s="119" t="s">
        <v>4541</v>
      </c>
      <c r="L1248" s="49">
        <v>2023101857</v>
      </c>
      <c r="M1248" s="21">
        <v>45212</v>
      </c>
      <c r="N1248" s="21">
        <v>45225</v>
      </c>
      <c r="O1248" s="19" t="s">
        <v>1384</v>
      </c>
      <c r="P1248" s="19" t="s">
        <v>54</v>
      </c>
      <c r="Q1248" s="49" t="s">
        <v>55</v>
      </c>
      <c r="R1248" s="61">
        <v>3248</v>
      </c>
      <c r="S1248" s="25" t="s">
        <v>4613</v>
      </c>
      <c r="T1248" s="25" t="s">
        <v>4613</v>
      </c>
      <c r="U1248" s="19" t="e">
        <v>#NAME?</v>
      </c>
      <c r="V1248" s="22"/>
      <c r="W1248" s="22" t="s">
        <v>4513</v>
      </c>
      <c r="X1248" s="23">
        <v>45201</v>
      </c>
      <c r="Y1248" s="23">
        <v>45208</v>
      </c>
      <c r="Z1248" s="23">
        <v>45201</v>
      </c>
      <c r="AA1248" s="23">
        <v>45201</v>
      </c>
      <c r="AB1248" s="22">
        <v>0</v>
      </c>
      <c r="AC1248" s="22">
        <v>0</v>
      </c>
      <c r="AD1248" s="50">
        <v>0</v>
      </c>
      <c r="AE1248" s="22">
        <v>0</v>
      </c>
      <c r="AF1248" s="19" t="s">
        <v>58</v>
      </c>
      <c r="AG1248" s="19" t="s">
        <v>58</v>
      </c>
      <c r="AH1248" s="50">
        <v>0</v>
      </c>
      <c r="AI1248" s="37">
        <v>25</v>
      </c>
      <c r="AJ1248" s="37">
        <v>4</v>
      </c>
      <c r="AK1248" s="37">
        <v>14</v>
      </c>
      <c r="AL1248" s="19" t="s">
        <v>15</v>
      </c>
      <c r="AM1248" s="19" t="s">
        <v>4543</v>
      </c>
      <c r="AN1248" s="37">
        <v>27</v>
      </c>
      <c r="AO1248" s="22"/>
      <c r="AP1248" s="19" t="s">
        <v>82</v>
      </c>
      <c r="AQ1248" s="19" t="s">
        <v>82</v>
      </c>
      <c r="AR1248" s="19" t="s">
        <v>60</v>
      </c>
      <c r="AS1248" s="19" t="s">
        <v>55</v>
      </c>
      <c r="AT1248" s="19" t="s">
        <v>61</v>
      </c>
      <c r="AU1248" s="19" t="s">
        <v>179</v>
      </c>
      <c r="AV1248" s="19" t="s">
        <v>63</v>
      </c>
      <c r="AW1248" s="19" t="s">
        <v>63</v>
      </c>
      <c r="AX1248" s="19" t="s">
        <v>63</v>
      </c>
      <c r="AY1248" s="19" t="s">
        <v>64</v>
      </c>
      <c r="AZ1248" s="19" t="s">
        <v>3822</v>
      </c>
      <c r="BA1248" s="23">
        <v>45225</v>
      </c>
      <c r="BB1248" s="37">
        <v>10</v>
      </c>
      <c r="BC1248" s="37">
        <v>2023</v>
      </c>
      <c r="BD1248" s="19" t="s">
        <v>63</v>
      </c>
      <c r="BE1248" s="19" t="s">
        <v>63</v>
      </c>
      <c r="BF1248" s="19" t="s">
        <v>63</v>
      </c>
      <c r="BG1248" s="19" t="s">
        <v>64</v>
      </c>
      <c r="BH1248" s="22" t="s">
        <v>4513</v>
      </c>
      <c r="BI1248" s="22" t="s">
        <v>4513</v>
      </c>
      <c r="BJ1248" s="22"/>
      <c r="BK1248" s="22"/>
      <c r="BL1248" s="37" t="s">
        <v>4513</v>
      </c>
      <c r="BM1248" s="22" t="s">
        <v>4513</v>
      </c>
      <c r="BN1248" s="22" t="s">
        <v>4513</v>
      </c>
      <c r="BO1248" s="22"/>
      <c r="BP1248" s="22"/>
      <c r="BQ1248" s="19" t="s">
        <v>64</v>
      </c>
      <c r="BR1248" s="22"/>
      <c r="BS1248" s="22"/>
      <c r="BT1248" s="37">
        <v>25</v>
      </c>
      <c r="BU1248" s="22"/>
      <c r="BV1248" s="19"/>
      <c r="BW1248" s="19"/>
      <c r="BX1248" s="37">
        <v>2023</v>
      </c>
      <c r="BY1248" s="95" t="str">
        <f>IFERROR(
IF(OR(AZ1248="anulado",AZ1248="stand by"),CONCATENATE(AZ1248,": ",AT1248),
IF(OR(YEAR(BA1248)=2022,YEAR(BA1248)=2023),CONCATENATE("Se activó en ",YEAR(BA1248)),
IF(AND(OR(AZ1248="En proceso",AZ1248="facturando"),AND(AV1248="-",BA1248="")),"Por revisar",
IF(BA1248="",IF(AV1248="NUEVAS",CONCATENATE("Estado: ",AZ1248,", ",AV1248),
IF(AX1248=Meses!$A$3,"Por revisar",
IF(AT1248="","Sin registro","En programación Frcst."))),"En programación")))),
"Error")</f>
        <v>Se activó en 2023</v>
      </c>
      <c r="BZ1248" s="14" t="str">
        <f t="shared" si="57"/>
        <v/>
      </c>
      <c r="CA1248" s="95" t="str">
        <f>IF(BY1248="En programación Frcst.",VLOOKUP(AX1248,Meses!$A$1:$H$14,3+HLOOKUP(Cronograma!AV1248,Meses!$D$1:$G$2,2,FALSE),FALSE),
IF(BY1248="En programación",BA1248,""))</f>
        <v/>
      </c>
      <c r="CB1248" s="95" t="str">
        <f t="shared" si="58"/>
        <v/>
      </c>
      <c r="CC1248" s="91" t="str">
        <f>IFERROR(
(VLOOKUP(MONTH(CA1248),Meses!$B$3:$C$14,2,FALSE)-DAY(CA1248))/VLOOKUP(MONTH(CA1248),Meses!$B$3:$C$14,2,FALSE)*CD1248,
"")</f>
        <v/>
      </c>
      <c r="CD1248" s="92">
        <f t="shared" si="59"/>
        <v>3248</v>
      </c>
    </row>
    <row r="1249" spans="1:82" ht="78.599999999999994" thickBot="1" x14ac:dyDescent="0.6">
      <c r="A1249" s="19" t="s">
        <v>2932</v>
      </c>
      <c r="B1249" s="19" t="s">
        <v>2937</v>
      </c>
      <c r="C1249" s="19" t="s">
        <v>2938</v>
      </c>
      <c r="D1249" s="19" t="s">
        <v>53</v>
      </c>
      <c r="E1249" s="21">
        <v>45201</v>
      </c>
      <c r="F1249" s="21">
        <v>45201.790648148148</v>
      </c>
      <c r="G1249" s="21">
        <v>45208</v>
      </c>
      <c r="H1249" s="21">
        <v>45212</v>
      </c>
      <c r="I1249" s="21">
        <v>45225</v>
      </c>
      <c r="J1249" s="21">
        <v>45225</v>
      </c>
      <c r="K1249" s="119" t="s">
        <v>4541</v>
      </c>
      <c r="L1249" s="61">
        <v>2023101854</v>
      </c>
      <c r="M1249" s="21">
        <v>45212</v>
      </c>
      <c r="N1249" s="21">
        <v>45225</v>
      </c>
      <c r="O1249" s="19" t="s">
        <v>1384</v>
      </c>
      <c r="P1249" s="41" t="s">
        <v>54</v>
      </c>
      <c r="Q1249" s="49" t="s">
        <v>55</v>
      </c>
      <c r="R1249" s="61">
        <v>5367</v>
      </c>
      <c r="S1249" s="25" t="s">
        <v>4613</v>
      </c>
      <c r="T1249" s="25" t="s">
        <v>4613</v>
      </c>
      <c r="U1249" s="19" t="e">
        <v>#NAME?</v>
      </c>
      <c r="V1249" s="22"/>
      <c r="W1249" s="22" t="s">
        <v>4513</v>
      </c>
      <c r="X1249" s="23">
        <v>45201</v>
      </c>
      <c r="Y1249" s="23">
        <v>45208</v>
      </c>
      <c r="Z1249" s="23">
        <v>45201</v>
      </c>
      <c r="AA1249" s="23">
        <v>45201</v>
      </c>
      <c r="AB1249" s="22">
        <v>0</v>
      </c>
      <c r="AC1249" s="22">
        <v>0</v>
      </c>
      <c r="AD1249" s="50">
        <v>0</v>
      </c>
      <c r="AE1249" s="22">
        <v>0</v>
      </c>
      <c r="AF1249" s="19" t="s">
        <v>58</v>
      </c>
      <c r="AG1249" s="19" t="s">
        <v>58</v>
      </c>
      <c r="AH1249" s="50">
        <v>0</v>
      </c>
      <c r="AI1249" s="37">
        <v>24</v>
      </c>
      <c r="AJ1249" s="37">
        <v>4</v>
      </c>
      <c r="AK1249" s="37">
        <v>13</v>
      </c>
      <c r="AL1249" s="19" t="s">
        <v>15</v>
      </c>
      <c r="AM1249" s="19" t="s">
        <v>4543</v>
      </c>
      <c r="AN1249" s="37">
        <v>26</v>
      </c>
      <c r="AO1249" s="22"/>
      <c r="AP1249" s="19" t="s">
        <v>82</v>
      </c>
      <c r="AQ1249" s="19" t="s">
        <v>82</v>
      </c>
      <c r="AR1249" s="19" t="s">
        <v>60</v>
      </c>
      <c r="AS1249" s="19" t="s">
        <v>55</v>
      </c>
      <c r="AT1249" s="19" t="s">
        <v>61</v>
      </c>
      <c r="AU1249" s="19" t="s">
        <v>179</v>
      </c>
      <c r="AV1249" s="19" t="s">
        <v>63</v>
      </c>
      <c r="AW1249" s="19" t="s">
        <v>63</v>
      </c>
      <c r="AX1249" s="19" t="s">
        <v>63</v>
      </c>
      <c r="AY1249" s="19" t="s">
        <v>64</v>
      </c>
      <c r="AZ1249" s="19" t="s">
        <v>3822</v>
      </c>
      <c r="BA1249" s="23">
        <v>45225</v>
      </c>
      <c r="BB1249" s="37">
        <v>10</v>
      </c>
      <c r="BC1249" s="37">
        <v>2023</v>
      </c>
      <c r="BD1249" s="19" t="s">
        <v>63</v>
      </c>
      <c r="BE1249" s="19" t="s">
        <v>63</v>
      </c>
      <c r="BF1249" s="19" t="s">
        <v>63</v>
      </c>
      <c r="BG1249" s="19" t="s">
        <v>64</v>
      </c>
      <c r="BH1249" s="22" t="s">
        <v>4513</v>
      </c>
      <c r="BI1249" s="22" t="s">
        <v>4513</v>
      </c>
      <c r="BJ1249" s="22"/>
      <c r="BK1249" s="22"/>
      <c r="BL1249" s="37" t="s">
        <v>4513</v>
      </c>
      <c r="BM1249" s="22" t="s">
        <v>4513</v>
      </c>
      <c r="BN1249" s="22" t="s">
        <v>4513</v>
      </c>
      <c r="BO1249" s="22"/>
      <c r="BP1249" s="22"/>
      <c r="BQ1249" s="19" t="s">
        <v>64</v>
      </c>
      <c r="BR1249" s="22"/>
      <c r="BS1249" s="22"/>
      <c r="BT1249" s="37">
        <v>24</v>
      </c>
      <c r="BU1249" s="22"/>
      <c r="BV1249" s="19"/>
      <c r="BW1249" s="19"/>
      <c r="BX1249" s="37">
        <v>2023</v>
      </c>
      <c r="BY1249" s="95" t="str">
        <f>IFERROR(
IF(OR(AZ1249="anulado",AZ1249="stand by"),CONCATENATE(AZ1249,": ",AT1249),
IF(OR(YEAR(BA1249)=2022,YEAR(BA1249)=2023),CONCATENATE("Se activó en ",YEAR(BA1249)),
IF(AND(OR(AZ1249="En proceso",AZ1249="facturando"),AND(AV1249="-",BA1249="")),"Por revisar",
IF(BA1249="",IF(AV1249="NUEVAS",CONCATENATE("Estado: ",AZ1249,", ",AV1249),
IF(AX1249=Meses!$A$3,"Por revisar",
IF(AT1249="","Sin registro","En programación Frcst."))),"En programación")))),
"Error")</f>
        <v>Se activó en 2023</v>
      </c>
      <c r="BZ1249" s="14" t="str">
        <f t="shared" si="57"/>
        <v/>
      </c>
      <c r="CA1249" s="95" t="str">
        <f>IF(BY1249="En programación Frcst.",VLOOKUP(AX1249,Meses!$A$1:$H$14,3+HLOOKUP(Cronograma!AV1249,Meses!$D$1:$G$2,2,FALSE),FALSE),
IF(BY1249="En programación",BA1249,""))</f>
        <v/>
      </c>
      <c r="CB1249" s="95" t="str">
        <f t="shared" si="58"/>
        <v/>
      </c>
      <c r="CC1249" s="91" t="str">
        <f>IFERROR(
(VLOOKUP(MONTH(CA1249),Meses!$B$3:$C$14,2,FALSE)-DAY(CA1249))/VLOOKUP(MONTH(CA1249),Meses!$B$3:$C$14,2,FALSE)*CD1249,
"")</f>
        <v/>
      </c>
      <c r="CD1249" s="92">
        <f t="shared" si="59"/>
        <v>5367</v>
      </c>
    </row>
    <row r="1250" spans="1:82" ht="78.599999999999994" thickBot="1" x14ac:dyDescent="0.6">
      <c r="A1250" s="25" t="s">
        <v>2932</v>
      </c>
      <c r="B1250" s="25" t="s">
        <v>2939</v>
      </c>
      <c r="C1250" s="25" t="s">
        <v>2940</v>
      </c>
      <c r="D1250" s="25" t="s">
        <v>53</v>
      </c>
      <c r="E1250" s="26">
        <v>45201</v>
      </c>
      <c r="F1250" s="26">
        <v>45201.790648148148</v>
      </c>
      <c r="G1250" s="26">
        <v>45208</v>
      </c>
      <c r="H1250" s="26">
        <v>45212</v>
      </c>
      <c r="I1250" s="21">
        <v>45226</v>
      </c>
      <c r="J1250" s="21">
        <v>45226</v>
      </c>
      <c r="K1250" s="119" t="s">
        <v>4541</v>
      </c>
      <c r="L1250" s="49">
        <v>2023101897</v>
      </c>
      <c r="M1250" s="21">
        <v>45212</v>
      </c>
      <c r="N1250" s="21">
        <v>45225</v>
      </c>
      <c r="O1250" s="19" t="s">
        <v>1384</v>
      </c>
      <c r="P1250" s="19" t="s">
        <v>54</v>
      </c>
      <c r="Q1250" s="49" t="s">
        <v>55</v>
      </c>
      <c r="R1250" s="61">
        <v>4484</v>
      </c>
      <c r="S1250" s="25" t="s">
        <v>4613</v>
      </c>
      <c r="T1250" s="25" t="s">
        <v>4613</v>
      </c>
      <c r="U1250" s="19" t="e">
        <v>#NAME?</v>
      </c>
      <c r="V1250" s="22"/>
      <c r="W1250" s="22" t="s">
        <v>4513</v>
      </c>
      <c r="X1250" s="23">
        <v>45201</v>
      </c>
      <c r="Y1250" s="23">
        <v>45208</v>
      </c>
      <c r="Z1250" s="23">
        <v>45201</v>
      </c>
      <c r="AA1250" s="23">
        <v>45201</v>
      </c>
      <c r="AB1250" s="22">
        <v>0</v>
      </c>
      <c r="AC1250" s="22">
        <v>0</v>
      </c>
      <c r="AD1250" s="50">
        <v>0</v>
      </c>
      <c r="AE1250" s="22">
        <v>0</v>
      </c>
      <c r="AF1250" s="19" t="s">
        <v>58</v>
      </c>
      <c r="AG1250" s="19" t="s">
        <v>58</v>
      </c>
      <c r="AH1250" s="50">
        <v>0</v>
      </c>
      <c r="AI1250" s="37">
        <v>25</v>
      </c>
      <c r="AJ1250" s="37">
        <v>4</v>
      </c>
      <c r="AK1250" s="37">
        <v>14</v>
      </c>
      <c r="AL1250" s="19" t="s">
        <v>15</v>
      </c>
      <c r="AM1250" s="19" t="s">
        <v>4543</v>
      </c>
      <c r="AN1250" s="37">
        <v>27</v>
      </c>
      <c r="AO1250" s="22"/>
      <c r="AP1250" s="19" t="s">
        <v>82</v>
      </c>
      <c r="AQ1250" s="19" t="s">
        <v>82</v>
      </c>
      <c r="AR1250" s="19" t="s">
        <v>60</v>
      </c>
      <c r="AS1250" s="19" t="s">
        <v>55</v>
      </c>
      <c r="AT1250" s="19" t="s">
        <v>61</v>
      </c>
      <c r="AU1250" s="19" t="s">
        <v>179</v>
      </c>
      <c r="AV1250" s="19" t="s">
        <v>63</v>
      </c>
      <c r="AW1250" s="19" t="s">
        <v>63</v>
      </c>
      <c r="AX1250" s="19" t="s">
        <v>63</v>
      </c>
      <c r="AY1250" s="19" t="s">
        <v>64</v>
      </c>
      <c r="AZ1250" s="19" t="s">
        <v>3822</v>
      </c>
      <c r="BA1250" s="23">
        <v>45225</v>
      </c>
      <c r="BB1250" s="37">
        <v>10</v>
      </c>
      <c r="BC1250" s="37">
        <v>2023</v>
      </c>
      <c r="BD1250" s="19" t="s">
        <v>63</v>
      </c>
      <c r="BE1250" s="19" t="s">
        <v>63</v>
      </c>
      <c r="BF1250" s="19" t="s">
        <v>63</v>
      </c>
      <c r="BG1250" s="19" t="s">
        <v>64</v>
      </c>
      <c r="BH1250" s="22" t="s">
        <v>4513</v>
      </c>
      <c r="BI1250" s="22" t="s">
        <v>4513</v>
      </c>
      <c r="BJ1250" s="22"/>
      <c r="BK1250" s="22"/>
      <c r="BL1250" s="37" t="s">
        <v>4513</v>
      </c>
      <c r="BM1250" s="22" t="s">
        <v>4513</v>
      </c>
      <c r="BN1250" s="22" t="s">
        <v>4513</v>
      </c>
      <c r="BO1250" s="22"/>
      <c r="BP1250" s="22"/>
      <c r="BQ1250" s="19" t="s">
        <v>64</v>
      </c>
      <c r="BR1250" s="22"/>
      <c r="BS1250" s="22"/>
      <c r="BT1250" s="37">
        <v>25</v>
      </c>
      <c r="BU1250" s="22"/>
      <c r="BV1250" s="19"/>
      <c r="BW1250" s="19"/>
      <c r="BX1250" s="37">
        <v>2023</v>
      </c>
      <c r="BY1250" s="95" t="str">
        <f>IFERROR(
IF(OR(AZ1250="anulado",AZ1250="stand by"),CONCATENATE(AZ1250,": ",AT1250),
IF(OR(YEAR(BA1250)=2022,YEAR(BA1250)=2023),CONCATENATE("Se activó en ",YEAR(BA1250)),
IF(AND(OR(AZ1250="En proceso",AZ1250="facturando"),AND(AV1250="-",BA1250="")),"Por revisar",
IF(BA1250="",IF(AV1250="NUEVAS",CONCATENATE("Estado: ",AZ1250,", ",AV1250),
IF(AX1250=Meses!$A$3,"Por revisar",
IF(AT1250="","Sin registro","En programación Frcst."))),"En programación")))),
"Error")</f>
        <v>Se activó en 2023</v>
      </c>
      <c r="BZ1250" s="14" t="str">
        <f t="shared" si="57"/>
        <v/>
      </c>
      <c r="CA1250" s="95" t="str">
        <f>IF(BY1250="En programación Frcst.",VLOOKUP(AX1250,Meses!$A$1:$H$14,3+HLOOKUP(Cronograma!AV1250,Meses!$D$1:$G$2,2,FALSE),FALSE),
IF(BY1250="En programación",BA1250,""))</f>
        <v/>
      </c>
      <c r="CB1250" s="95" t="str">
        <f t="shared" si="58"/>
        <v/>
      </c>
      <c r="CC1250" s="91" t="str">
        <f>IFERROR(
(VLOOKUP(MONTH(CA1250),Meses!$B$3:$C$14,2,FALSE)-DAY(CA1250))/VLOOKUP(MONTH(CA1250),Meses!$B$3:$C$14,2,FALSE)*CD1250,
"")</f>
        <v/>
      </c>
      <c r="CD1250" s="92">
        <f t="shared" si="59"/>
        <v>4484</v>
      </c>
    </row>
    <row r="1251" spans="1:82" ht="78.599999999999994" thickBot="1" x14ac:dyDescent="0.6">
      <c r="A1251" s="19" t="s">
        <v>2932</v>
      </c>
      <c r="B1251" s="19" t="s">
        <v>2941</v>
      </c>
      <c r="C1251" s="19" t="s">
        <v>2942</v>
      </c>
      <c r="D1251" s="19" t="s">
        <v>53</v>
      </c>
      <c r="E1251" s="21">
        <v>45201</v>
      </c>
      <c r="F1251" s="21">
        <v>45201.790648148148</v>
      </c>
      <c r="G1251" s="21">
        <v>45208</v>
      </c>
      <c r="H1251" s="21">
        <v>45212</v>
      </c>
      <c r="I1251" s="21">
        <v>45225</v>
      </c>
      <c r="J1251" s="21">
        <v>45225</v>
      </c>
      <c r="K1251" s="119" t="s">
        <v>4541</v>
      </c>
      <c r="L1251" s="49">
        <v>2023101903</v>
      </c>
      <c r="M1251" s="21">
        <v>45212</v>
      </c>
      <c r="N1251" s="21">
        <v>45225</v>
      </c>
      <c r="O1251" s="19" t="s">
        <v>1384</v>
      </c>
      <c r="P1251" s="19" t="s">
        <v>54</v>
      </c>
      <c r="Q1251" s="49" t="s">
        <v>55</v>
      </c>
      <c r="R1251" s="61">
        <v>7484</v>
      </c>
      <c r="S1251" s="25" t="s">
        <v>4613</v>
      </c>
      <c r="T1251" s="25" t="s">
        <v>4613</v>
      </c>
      <c r="U1251" s="19" t="e">
        <v>#NAME?</v>
      </c>
      <c r="V1251" s="22"/>
      <c r="W1251" s="22" t="s">
        <v>4513</v>
      </c>
      <c r="X1251" s="23">
        <v>45201</v>
      </c>
      <c r="Y1251" s="23">
        <v>45208</v>
      </c>
      <c r="Z1251" s="23">
        <v>45201</v>
      </c>
      <c r="AA1251" s="23">
        <v>45201</v>
      </c>
      <c r="AB1251" s="22">
        <v>0</v>
      </c>
      <c r="AC1251" s="22">
        <v>0</v>
      </c>
      <c r="AD1251" s="50">
        <v>0</v>
      </c>
      <c r="AE1251" s="22">
        <v>0</v>
      </c>
      <c r="AF1251" s="19" t="s">
        <v>58</v>
      </c>
      <c r="AG1251" s="19" t="s">
        <v>58</v>
      </c>
      <c r="AH1251" s="50">
        <v>0</v>
      </c>
      <c r="AI1251" s="37">
        <v>24</v>
      </c>
      <c r="AJ1251" s="37">
        <v>4</v>
      </c>
      <c r="AK1251" s="37">
        <v>13</v>
      </c>
      <c r="AL1251" s="19" t="s">
        <v>15</v>
      </c>
      <c r="AM1251" s="19" t="s">
        <v>4543</v>
      </c>
      <c r="AN1251" s="37">
        <v>26</v>
      </c>
      <c r="AO1251" s="22"/>
      <c r="AP1251" s="19" t="s">
        <v>82</v>
      </c>
      <c r="AQ1251" s="19" t="s">
        <v>82</v>
      </c>
      <c r="AR1251" s="19" t="s">
        <v>60</v>
      </c>
      <c r="AS1251" s="19" t="s">
        <v>55</v>
      </c>
      <c r="AT1251" s="19" t="s">
        <v>61</v>
      </c>
      <c r="AU1251" s="19" t="s">
        <v>179</v>
      </c>
      <c r="AV1251" s="19" t="s">
        <v>63</v>
      </c>
      <c r="AW1251" s="19" t="s">
        <v>63</v>
      </c>
      <c r="AX1251" s="19" t="s">
        <v>63</v>
      </c>
      <c r="AY1251" s="19" t="s">
        <v>64</v>
      </c>
      <c r="AZ1251" s="19" t="s">
        <v>3822</v>
      </c>
      <c r="BA1251" s="23">
        <v>45225</v>
      </c>
      <c r="BB1251" s="37">
        <v>10</v>
      </c>
      <c r="BC1251" s="37">
        <v>2023</v>
      </c>
      <c r="BD1251" s="19" t="s">
        <v>63</v>
      </c>
      <c r="BE1251" s="19" t="s">
        <v>63</v>
      </c>
      <c r="BF1251" s="19" t="s">
        <v>63</v>
      </c>
      <c r="BG1251" s="19" t="s">
        <v>64</v>
      </c>
      <c r="BH1251" s="22" t="s">
        <v>4513</v>
      </c>
      <c r="BI1251" s="22" t="s">
        <v>4513</v>
      </c>
      <c r="BJ1251" s="22"/>
      <c r="BK1251" s="22"/>
      <c r="BL1251" s="37" t="s">
        <v>4513</v>
      </c>
      <c r="BM1251" s="22" t="s">
        <v>4513</v>
      </c>
      <c r="BN1251" s="22" t="s">
        <v>4513</v>
      </c>
      <c r="BO1251" s="22"/>
      <c r="BP1251" s="22"/>
      <c r="BQ1251" s="19" t="s">
        <v>64</v>
      </c>
      <c r="BR1251" s="22"/>
      <c r="BS1251" s="22"/>
      <c r="BT1251" s="37">
        <v>24</v>
      </c>
      <c r="BU1251" s="22"/>
      <c r="BV1251" s="19"/>
      <c r="BW1251" s="19"/>
      <c r="BX1251" s="37">
        <v>2023</v>
      </c>
      <c r="BY1251" s="95" t="str">
        <f>IFERROR(
IF(OR(AZ1251="anulado",AZ1251="stand by"),CONCATENATE(AZ1251,": ",AT1251),
IF(OR(YEAR(BA1251)=2022,YEAR(BA1251)=2023),CONCATENATE("Se activó en ",YEAR(BA1251)),
IF(AND(OR(AZ1251="En proceso",AZ1251="facturando"),AND(AV1251="-",BA1251="")),"Por revisar",
IF(BA1251="",IF(AV1251="NUEVAS",CONCATENATE("Estado: ",AZ1251,", ",AV1251),
IF(AX1251=Meses!$A$3,"Por revisar",
IF(AT1251="","Sin registro","En programación Frcst."))),"En programación")))),
"Error")</f>
        <v>Se activó en 2023</v>
      </c>
      <c r="BZ1251" s="14" t="str">
        <f t="shared" si="57"/>
        <v/>
      </c>
      <c r="CA1251" s="95" t="str">
        <f>IF(BY1251="En programación Frcst.",VLOOKUP(AX1251,Meses!$A$1:$H$14,3+HLOOKUP(Cronograma!AV1251,Meses!$D$1:$G$2,2,FALSE),FALSE),
IF(BY1251="En programación",BA1251,""))</f>
        <v/>
      </c>
      <c r="CB1251" s="95" t="str">
        <f t="shared" si="58"/>
        <v/>
      </c>
      <c r="CC1251" s="91" t="str">
        <f>IFERROR(
(VLOOKUP(MONTH(CA1251),Meses!$B$3:$C$14,2,FALSE)-DAY(CA1251))/VLOOKUP(MONTH(CA1251),Meses!$B$3:$C$14,2,FALSE)*CD1251,
"")</f>
        <v/>
      </c>
      <c r="CD1251" s="92">
        <f t="shared" si="59"/>
        <v>7484</v>
      </c>
    </row>
    <row r="1252" spans="1:82" ht="78.599999999999994" thickBot="1" x14ac:dyDescent="0.6">
      <c r="A1252" s="25" t="s">
        <v>2932</v>
      </c>
      <c r="B1252" s="25" t="s">
        <v>2943</v>
      </c>
      <c r="C1252" s="25" t="s">
        <v>2944</v>
      </c>
      <c r="D1252" s="25" t="s">
        <v>53</v>
      </c>
      <c r="E1252" s="26">
        <v>45201</v>
      </c>
      <c r="F1252" s="26">
        <v>45201.790648148148</v>
      </c>
      <c r="G1252" s="26">
        <v>45208</v>
      </c>
      <c r="H1252" s="26">
        <v>45212</v>
      </c>
      <c r="I1252" s="21">
        <v>45226</v>
      </c>
      <c r="J1252" s="21">
        <v>45226</v>
      </c>
      <c r="K1252" s="119" t="s">
        <v>4541</v>
      </c>
      <c r="L1252" s="49">
        <v>2023101896</v>
      </c>
      <c r="M1252" s="21">
        <v>45212</v>
      </c>
      <c r="N1252" s="21">
        <v>45225</v>
      </c>
      <c r="O1252" s="19" t="s">
        <v>1384</v>
      </c>
      <c r="P1252" s="19" t="s">
        <v>54</v>
      </c>
      <c r="Q1252" s="49" t="s">
        <v>55</v>
      </c>
      <c r="R1252" s="61">
        <v>8175</v>
      </c>
      <c r="S1252" s="25" t="s">
        <v>4613</v>
      </c>
      <c r="T1252" s="25" t="s">
        <v>4613</v>
      </c>
      <c r="U1252" s="19" t="e">
        <v>#NAME?</v>
      </c>
      <c r="V1252" s="22"/>
      <c r="W1252" s="22" t="s">
        <v>4513</v>
      </c>
      <c r="X1252" s="23">
        <v>45201</v>
      </c>
      <c r="Y1252" s="23">
        <v>45208</v>
      </c>
      <c r="Z1252" s="23">
        <v>45201</v>
      </c>
      <c r="AA1252" s="23">
        <v>45201</v>
      </c>
      <c r="AB1252" s="22">
        <v>0</v>
      </c>
      <c r="AC1252" s="22">
        <v>0</v>
      </c>
      <c r="AD1252" s="50">
        <v>0</v>
      </c>
      <c r="AE1252" s="22">
        <v>0</v>
      </c>
      <c r="AF1252" s="19" t="s">
        <v>58</v>
      </c>
      <c r="AG1252" s="19" t="s">
        <v>58</v>
      </c>
      <c r="AH1252" s="50">
        <v>0</v>
      </c>
      <c r="AI1252" s="37">
        <v>25</v>
      </c>
      <c r="AJ1252" s="37">
        <v>4</v>
      </c>
      <c r="AK1252" s="37">
        <v>14</v>
      </c>
      <c r="AL1252" s="19" t="s">
        <v>15</v>
      </c>
      <c r="AM1252" s="19" t="s">
        <v>4543</v>
      </c>
      <c r="AN1252" s="37">
        <v>27</v>
      </c>
      <c r="AO1252" s="22"/>
      <c r="AP1252" s="19" t="s">
        <v>82</v>
      </c>
      <c r="AQ1252" s="19" t="s">
        <v>82</v>
      </c>
      <c r="AR1252" s="19" t="s">
        <v>60</v>
      </c>
      <c r="AS1252" s="19" t="s">
        <v>55</v>
      </c>
      <c r="AT1252" s="19" t="s">
        <v>61</v>
      </c>
      <c r="AU1252" s="19" t="s">
        <v>179</v>
      </c>
      <c r="AV1252" s="19" t="s">
        <v>63</v>
      </c>
      <c r="AW1252" s="19" t="s">
        <v>63</v>
      </c>
      <c r="AX1252" s="19" t="s">
        <v>63</v>
      </c>
      <c r="AY1252" s="19" t="s">
        <v>64</v>
      </c>
      <c r="AZ1252" s="19" t="s">
        <v>3822</v>
      </c>
      <c r="BA1252" s="23">
        <v>45225</v>
      </c>
      <c r="BB1252" s="37">
        <v>10</v>
      </c>
      <c r="BC1252" s="37">
        <v>2023</v>
      </c>
      <c r="BD1252" s="19" t="s">
        <v>63</v>
      </c>
      <c r="BE1252" s="19" t="s">
        <v>63</v>
      </c>
      <c r="BF1252" s="19" t="s">
        <v>63</v>
      </c>
      <c r="BG1252" s="19" t="s">
        <v>64</v>
      </c>
      <c r="BH1252" s="22" t="s">
        <v>4513</v>
      </c>
      <c r="BI1252" s="22" t="s">
        <v>4513</v>
      </c>
      <c r="BJ1252" s="22"/>
      <c r="BK1252" s="22"/>
      <c r="BL1252" s="37" t="s">
        <v>4513</v>
      </c>
      <c r="BM1252" s="22" t="s">
        <v>4513</v>
      </c>
      <c r="BN1252" s="22" t="s">
        <v>4513</v>
      </c>
      <c r="BO1252" s="22"/>
      <c r="BP1252" s="22"/>
      <c r="BQ1252" s="19" t="s">
        <v>64</v>
      </c>
      <c r="BR1252" s="22"/>
      <c r="BS1252" s="22"/>
      <c r="BT1252" s="37">
        <v>25</v>
      </c>
      <c r="BU1252" s="22"/>
      <c r="BV1252" s="19"/>
      <c r="BW1252" s="19"/>
      <c r="BX1252" s="37">
        <v>2023</v>
      </c>
      <c r="BY1252" s="95" t="str">
        <f>IFERROR(
IF(OR(AZ1252="anulado",AZ1252="stand by"),CONCATENATE(AZ1252,": ",AT1252),
IF(OR(YEAR(BA1252)=2022,YEAR(BA1252)=2023),CONCATENATE("Se activó en ",YEAR(BA1252)),
IF(AND(OR(AZ1252="En proceso",AZ1252="facturando"),AND(AV1252="-",BA1252="")),"Por revisar",
IF(BA1252="",IF(AV1252="NUEVAS",CONCATENATE("Estado: ",AZ1252,", ",AV1252),
IF(AX1252=Meses!$A$3,"Por revisar",
IF(AT1252="","Sin registro","En programación Frcst."))),"En programación")))),
"Error")</f>
        <v>Se activó en 2023</v>
      </c>
      <c r="BZ1252" s="14" t="str">
        <f t="shared" si="57"/>
        <v/>
      </c>
      <c r="CA1252" s="95" t="str">
        <f>IF(BY1252="En programación Frcst.",VLOOKUP(AX1252,Meses!$A$1:$H$14,3+HLOOKUP(Cronograma!AV1252,Meses!$D$1:$G$2,2,FALSE),FALSE),
IF(BY1252="En programación",BA1252,""))</f>
        <v/>
      </c>
      <c r="CB1252" s="95" t="str">
        <f t="shared" si="58"/>
        <v/>
      </c>
      <c r="CC1252" s="91" t="str">
        <f>IFERROR(
(VLOOKUP(MONTH(CA1252),Meses!$B$3:$C$14,2,FALSE)-DAY(CA1252))/VLOOKUP(MONTH(CA1252),Meses!$B$3:$C$14,2,FALSE)*CD1252,
"")</f>
        <v/>
      </c>
      <c r="CD1252" s="92">
        <f t="shared" si="59"/>
        <v>8175</v>
      </c>
    </row>
    <row r="1253" spans="1:82" ht="78.599999999999994" thickBot="1" x14ac:dyDescent="0.6">
      <c r="A1253" s="19" t="s">
        <v>2932</v>
      </c>
      <c r="B1253" s="19" t="s">
        <v>2945</v>
      </c>
      <c r="C1253" s="19" t="s">
        <v>2946</v>
      </c>
      <c r="D1253" s="19" t="s">
        <v>53</v>
      </c>
      <c r="E1253" s="21">
        <v>45201</v>
      </c>
      <c r="F1253" s="21">
        <v>45201.790648148148</v>
      </c>
      <c r="G1253" s="21">
        <v>45208</v>
      </c>
      <c r="H1253" s="21">
        <v>45212</v>
      </c>
      <c r="I1253" s="21">
        <v>45226</v>
      </c>
      <c r="J1253" s="21">
        <v>45226</v>
      </c>
      <c r="K1253" s="119" t="s">
        <v>4541</v>
      </c>
      <c r="L1253" s="61">
        <v>2023101905</v>
      </c>
      <c r="M1253" s="21">
        <v>45212</v>
      </c>
      <c r="N1253" s="21">
        <v>45225</v>
      </c>
      <c r="O1253" s="19" t="s">
        <v>1384</v>
      </c>
      <c r="P1253" s="41" t="s">
        <v>54</v>
      </c>
      <c r="Q1253" s="49" t="s">
        <v>55</v>
      </c>
      <c r="R1253" s="61">
        <v>73751</v>
      </c>
      <c r="S1253" s="25" t="s">
        <v>4613</v>
      </c>
      <c r="T1253" s="25" t="s">
        <v>4613</v>
      </c>
      <c r="U1253" s="19" t="e">
        <v>#NAME?</v>
      </c>
      <c r="V1253" s="22"/>
      <c r="W1253" s="22" t="s">
        <v>4513</v>
      </c>
      <c r="X1253" s="23">
        <v>45201</v>
      </c>
      <c r="Y1253" s="23">
        <v>45208</v>
      </c>
      <c r="Z1253" s="23">
        <v>45201</v>
      </c>
      <c r="AA1253" s="23">
        <v>45201</v>
      </c>
      <c r="AB1253" s="22">
        <v>0</v>
      </c>
      <c r="AC1253" s="22">
        <v>0</v>
      </c>
      <c r="AD1253" s="50">
        <v>0</v>
      </c>
      <c r="AE1253" s="22">
        <v>0</v>
      </c>
      <c r="AF1253" s="19" t="s">
        <v>58</v>
      </c>
      <c r="AG1253" s="19" t="s">
        <v>58</v>
      </c>
      <c r="AH1253" s="50">
        <v>0</v>
      </c>
      <c r="AI1253" s="37">
        <v>25</v>
      </c>
      <c r="AJ1253" s="37">
        <v>4</v>
      </c>
      <c r="AK1253" s="37">
        <v>14</v>
      </c>
      <c r="AL1253" s="19" t="s">
        <v>15</v>
      </c>
      <c r="AM1253" s="19" t="s">
        <v>4543</v>
      </c>
      <c r="AN1253" s="37">
        <v>27</v>
      </c>
      <c r="AO1253" s="22"/>
      <c r="AP1253" s="19" t="s">
        <v>82</v>
      </c>
      <c r="AQ1253" s="19" t="s">
        <v>82</v>
      </c>
      <c r="AR1253" s="19" t="s">
        <v>160</v>
      </c>
      <c r="AS1253" s="19" t="s">
        <v>55</v>
      </c>
      <c r="AT1253" s="19" t="s">
        <v>61</v>
      </c>
      <c r="AU1253" s="19" t="s">
        <v>179</v>
      </c>
      <c r="AV1253" s="19" t="s">
        <v>63</v>
      </c>
      <c r="AW1253" s="19" t="s">
        <v>63</v>
      </c>
      <c r="AX1253" s="19" t="s">
        <v>63</v>
      </c>
      <c r="AY1253" s="19" t="s">
        <v>64</v>
      </c>
      <c r="AZ1253" s="19" t="s">
        <v>3822</v>
      </c>
      <c r="BA1253" s="23">
        <v>45225</v>
      </c>
      <c r="BB1253" s="37">
        <v>10</v>
      </c>
      <c r="BC1253" s="37">
        <v>2023</v>
      </c>
      <c r="BD1253" s="19" t="s">
        <v>63</v>
      </c>
      <c r="BE1253" s="19" t="s">
        <v>63</v>
      </c>
      <c r="BF1253" s="19" t="s">
        <v>63</v>
      </c>
      <c r="BG1253" s="19" t="s">
        <v>64</v>
      </c>
      <c r="BH1253" s="22" t="s">
        <v>4513</v>
      </c>
      <c r="BI1253" s="22" t="s">
        <v>4513</v>
      </c>
      <c r="BJ1253" s="22"/>
      <c r="BK1253" s="22"/>
      <c r="BL1253" s="37" t="s">
        <v>4513</v>
      </c>
      <c r="BM1253" s="22" t="s">
        <v>4513</v>
      </c>
      <c r="BN1253" s="22" t="s">
        <v>4513</v>
      </c>
      <c r="BO1253" s="22"/>
      <c r="BP1253" s="22"/>
      <c r="BQ1253" s="19" t="s">
        <v>64</v>
      </c>
      <c r="BR1253" s="22"/>
      <c r="BS1253" s="22"/>
      <c r="BT1253" s="37">
        <v>25</v>
      </c>
      <c r="BU1253" s="22"/>
      <c r="BV1253" s="19"/>
      <c r="BW1253" s="19"/>
      <c r="BX1253" s="37">
        <v>2023</v>
      </c>
      <c r="BY1253" s="95" t="str">
        <f>IFERROR(
IF(OR(AZ1253="anulado",AZ1253="stand by"),CONCATENATE(AZ1253,": ",AT1253),
IF(OR(YEAR(BA1253)=2022,YEAR(BA1253)=2023),CONCATENATE("Se activó en ",YEAR(BA1253)),
IF(AND(OR(AZ1253="En proceso",AZ1253="facturando"),AND(AV1253="-",BA1253="")),"Por revisar",
IF(BA1253="",IF(AV1253="NUEVAS",CONCATENATE("Estado: ",AZ1253,", ",AV1253),
IF(AX1253=Meses!$A$3,"Por revisar",
IF(AT1253="","Sin registro","En programación Frcst."))),"En programación")))),
"Error")</f>
        <v>Se activó en 2023</v>
      </c>
      <c r="BZ1253" s="14" t="str">
        <f t="shared" si="57"/>
        <v/>
      </c>
      <c r="CA1253" s="95" t="str">
        <f>IF(BY1253="En programación Frcst.",VLOOKUP(AX1253,Meses!$A$1:$H$14,3+HLOOKUP(Cronograma!AV1253,Meses!$D$1:$G$2,2,FALSE),FALSE),
IF(BY1253="En programación",BA1253,""))</f>
        <v/>
      </c>
      <c r="CB1253" s="95" t="str">
        <f t="shared" si="58"/>
        <v/>
      </c>
      <c r="CC1253" s="91" t="str">
        <f>IFERROR(
(VLOOKUP(MONTH(CA1253),Meses!$B$3:$C$14,2,FALSE)-DAY(CA1253))/VLOOKUP(MONTH(CA1253),Meses!$B$3:$C$14,2,FALSE)*CD1253,
"")</f>
        <v/>
      </c>
      <c r="CD1253" s="92">
        <f t="shared" si="59"/>
        <v>73751</v>
      </c>
    </row>
    <row r="1254" spans="1:82" ht="78.599999999999994" thickBot="1" x14ac:dyDescent="0.6">
      <c r="A1254" s="25" t="s">
        <v>2932</v>
      </c>
      <c r="B1254" s="25" t="s">
        <v>2947</v>
      </c>
      <c r="C1254" s="25" t="s">
        <v>2948</v>
      </c>
      <c r="D1254" s="25" t="s">
        <v>53</v>
      </c>
      <c r="E1254" s="26">
        <v>45201</v>
      </c>
      <c r="F1254" s="26">
        <v>45201.790648148148</v>
      </c>
      <c r="G1254" s="26">
        <v>45208</v>
      </c>
      <c r="H1254" s="26">
        <v>45212</v>
      </c>
      <c r="I1254" s="21">
        <v>45225</v>
      </c>
      <c r="J1254" s="21">
        <v>45225</v>
      </c>
      <c r="K1254" s="119" t="s">
        <v>4541</v>
      </c>
      <c r="L1254" s="61">
        <v>2023101912</v>
      </c>
      <c r="M1254" s="21">
        <v>45212</v>
      </c>
      <c r="N1254" s="21">
        <v>45225</v>
      </c>
      <c r="O1254" s="19" t="s">
        <v>1384</v>
      </c>
      <c r="P1254" s="41" t="s">
        <v>54</v>
      </c>
      <c r="Q1254" s="49" t="s">
        <v>55</v>
      </c>
      <c r="R1254" s="61">
        <v>19462</v>
      </c>
      <c r="S1254" s="25" t="s">
        <v>4613</v>
      </c>
      <c r="T1254" s="25" t="s">
        <v>4613</v>
      </c>
      <c r="U1254" s="19" t="e">
        <v>#NAME?</v>
      </c>
      <c r="V1254" s="22"/>
      <c r="W1254" s="22" t="s">
        <v>4513</v>
      </c>
      <c r="X1254" s="23">
        <v>45201</v>
      </c>
      <c r="Y1254" s="23">
        <v>45208</v>
      </c>
      <c r="Z1254" s="23">
        <v>45201</v>
      </c>
      <c r="AA1254" s="23">
        <v>45201</v>
      </c>
      <c r="AB1254" s="22">
        <v>0</v>
      </c>
      <c r="AC1254" s="22">
        <v>0</v>
      </c>
      <c r="AD1254" s="50">
        <v>0</v>
      </c>
      <c r="AE1254" s="22">
        <v>0</v>
      </c>
      <c r="AF1254" s="19" t="s">
        <v>58</v>
      </c>
      <c r="AG1254" s="19" t="s">
        <v>58</v>
      </c>
      <c r="AH1254" s="50">
        <v>0</v>
      </c>
      <c r="AI1254" s="37">
        <v>24</v>
      </c>
      <c r="AJ1254" s="37">
        <v>4</v>
      </c>
      <c r="AK1254" s="37">
        <v>13</v>
      </c>
      <c r="AL1254" s="19" t="s">
        <v>15</v>
      </c>
      <c r="AM1254" s="19" t="s">
        <v>4543</v>
      </c>
      <c r="AN1254" s="37">
        <v>26</v>
      </c>
      <c r="AO1254" s="22"/>
      <c r="AP1254" s="19" t="s">
        <v>82</v>
      </c>
      <c r="AQ1254" s="19" t="s">
        <v>82</v>
      </c>
      <c r="AR1254" s="19" t="s">
        <v>237</v>
      </c>
      <c r="AS1254" s="19" t="s">
        <v>55</v>
      </c>
      <c r="AT1254" s="19" t="s">
        <v>61</v>
      </c>
      <c r="AU1254" s="19" t="s">
        <v>179</v>
      </c>
      <c r="AV1254" s="19" t="s">
        <v>63</v>
      </c>
      <c r="AW1254" s="19" t="s">
        <v>63</v>
      </c>
      <c r="AX1254" s="19" t="s">
        <v>63</v>
      </c>
      <c r="AY1254" s="19" t="s">
        <v>64</v>
      </c>
      <c r="AZ1254" s="19" t="s">
        <v>3822</v>
      </c>
      <c r="BA1254" s="23">
        <v>45225</v>
      </c>
      <c r="BB1254" s="37">
        <v>10</v>
      </c>
      <c r="BC1254" s="37">
        <v>2023</v>
      </c>
      <c r="BD1254" s="19" t="s">
        <v>63</v>
      </c>
      <c r="BE1254" s="19" t="s">
        <v>63</v>
      </c>
      <c r="BF1254" s="19" t="s">
        <v>63</v>
      </c>
      <c r="BG1254" s="19" t="s">
        <v>64</v>
      </c>
      <c r="BH1254" s="22" t="s">
        <v>4513</v>
      </c>
      <c r="BI1254" s="22" t="s">
        <v>4513</v>
      </c>
      <c r="BJ1254" s="22"/>
      <c r="BK1254" s="22"/>
      <c r="BL1254" s="37" t="s">
        <v>4513</v>
      </c>
      <c r="BM1254" s="22" t="s">
        <v>4513</v>
      </c>
      <c r="BN1254" s="22" t="s">
        <v>4513</v>
      </c>
      <c r="BO1254" s="22"/>
      <c r="BP1254" s="22"/>
      <c r="BQ1254" s="19" t="s">
        <v>64</v>
      </c>
      <c r="BR1254" s="22"/>
      <c r="BS1254" s="22"/>
      <c r="BT1254" s="37">
        <v>24</v>
      </c>
      <c r="BU1254" s="22"/>
      <c r="BV1254" s="19"/>
      <c r="BW1254" s="19"/>
      <c r="BX1254" s="37">
        <v>2023</v>
      </c>
      <c r="BY1254" s="95" t="str">
        <f>IFERROR(
IF(OR(AZ1254="anulado",AZ1254="stand by"),CONCATENATE(AZ1254,": ",AT1254),
IF(OR(YEAR(BA1254)=2022,YEAR(BA1254)=2023),CONCATENATE("Se activó en ",YEAR(BA1254)),
IF(AND(OR(AZ1254="En proceso",AZ1254="facturando"),AND(AV1254="-",BA1254="")),"Por revisar",
IF(BA1254="",IF(AV1254="NUEVAS",CONCATENATE("Estado: ",AZ1254,", ",AV1254),
IF(AX1254=Meses!$A$3,"Por revisar",
IF(AT1254="","Sin registro","En programación Frcst."))),"En programación")))),
"Error")</f>
        <v>Se activó en 2023</v>
      </c>
      <c r="BZ1254" s="14" t="str">
        <f t="shared" si="57"/>
        <v/>
      </c>
      <c r="CA1254" s="95" t="str">
        <f>IF(BY1254="En programación Frcst.",VLOOKUP(AX1254,Meses!$A$1:$H$14,3+HLOOKUP(Cronograma!AV1254,Meses!$D$1:$G$2,2,FALSE),FALSE),
IF(BY1254="En programación",BA1254,""))</f>
        <v/>
      </c>
      <c r="CB1254" s="95" t="str">
        <f t="shared" si="58"/>
        <v/>
      </c>
      <c r="CC1254" s="91" t="str">
        <f>IFERROR(
(VLOOKUP(MONTH(CA1254),Meses!$B$3:$C$14,2,FALSE)-DAY(CA1254))/VLOOKUP(MONTH(CA1254),Meses!$B$3:$C$14,2,FALSE)*CD1254,
"")</f>
        <v/>
      </c>
      <c r="CD1254" s="92">
        <f t="shared" si="59"/>
        <v>19462</v>
      </c>
    </row>
    <row r="1255" spans="1:82" ht="78.599999999999994" thickBot="1" x14ac:dyDescent="0.6">
      <c r="A1255" s="19" t="s">
        <v>2932</v>
      </c>
      <c r="B1255" s="19" t="s">
        <v>2949</v>
      </c>
      <c r="C1255" s="19" t="s">
        <v>2950</v>
      </c>
      <c r="D1255" s="19" t="s">
        <v>53</v>
      </c>
      <c r="E1255" s="21">
        <v>45201</v>
      </c>
      <c r="F1255" s="21">
        <v>45201.790648148148</v>
      </c>
      <c r="G1255" s="21">
        <v>45208</v>
      </c>
      <c r="H1255" s="21">
        <v>45212</v>
      </c>
      <c r="I1255" s="21">
        <v>45225</v>
      </c>
      <c r="J1255" s="21">
        <v>45225</v>
      </c>
      <c r="K1255" s="119" t="s">
        <v>4541</v>
      </c>
      <c r="L1255" s="49">
        <v>2023101901</v>
      </c>
      <c r="M1255" s="21">
        <v>45212</v>
      </c>
      <c r="N1255" s="21">
        <v>45225</v>
      </c>
      <c r="O1255" s="19" t="s">
        <v>1384</v>
      </c>
      <c r="P1255" s="19" t="s">
        <v>54</v>
      </c>
      <c r="Q1255" s="49" t="s">
        <v>55</v>
      </c>
      <c r="R1255" s="61">
        <v>7891</v>
      </c>
      <c r="S1255" s="25" t="s">
        <v>4613</v>
      </c>
      <c r="T1255" s="25" t="s">
        <v>4613</v>
      </c>
      <c r="U1255" s="19" t="e">
        <v>#NAME?</v>
      </c>
      <c r="V1255" s="22"/>
      <c r="W1255" s="22" t="s">
        <v>4513</v>
      </c>
      <c r="X1255" s="23">
        <v>45201</v>
      </c>
      <c r="Y1255" s="23">
        <v>45208</v>
      </c>
      <c r="Z1255" s="23">
        <v>45201</v>
      </c>
      <c r="AA1255" s="23">
        <v>45201</v>
      </c>
      <c r="AB1255" s="22">
        <v>0</v>
      </c>
      <c r="AC1255" s="22">
        <v>0</v>
      </c>
      <c r="AD1255" s="50">
        <v>0</v>
      </c>
      <c r="AE1255" s="22">
        <v>0</v>
      </c>
      <c r="AF1255" s="19" t="s">
        <v>58</v>
      </c>
      <c r="AG1255" s="19" t="s">
        <v>58</v>
      </c>
      <c r="AH1255" s="50">
        <v>0</v>
      </c>
      <c r="AI1255" s="37">
        <v>24</v>
      </c>
      <c r="AJ1255" s="37">
        <v>4</v>
      </c>
      <c r="AK1255" s="37">
        <v>13</v>
      </c>
      <c r="AL1255" s="19" t="s">
        <v>15</v>
      </c>
      <c r="AM1255" s="19" t="s">
        <v>4543</v>
      </c>
      <c r="AN1255" s="37">
        <v>26</v>
      </c>
      <c r="AO1255" s="22"/>
      <c r="AP1255" s="19" t="s">
        <v>82</v>
      </c>
      <c r="AQ1255" s="19" t="s">
        <v>82</v>
      </c>
      <c r="AR1255" s="19" t="s">
        <v>60</v>
      </c>
      <c r="AS1255" s="19" t="s">
        <v>55</v>
      </c>
      <c r="AT1255" s="19" t="s">
        <v>61</v>
      </c>
      <c r="AU1255" s="19" t="s">
        <v>179</v>
      </c>
      <c r="AV1255" s="19" t="s">
        <v>63</v>
      </c>
      <c r="AW1255" s="19" t="s">
        <v>63</v>
      </c>
      <c r="AX1255" s="19" t="s">
        <v>63</v>
      </c>
      <c r="AY1255" s="19" t="s">
        <v>64</v>
      </c>
      <c r="AZ1255" s="19" t="s">
        <v>3822</v>
      </c>
      <c r="BA1255" s="23">
        <v>45225</v>
      </c>
      <c r="BB1255" s="37">
        <v>10</v>
      </c>
      <c r="BC1255" s="37">
        <v>2023</v>
      </c>
      <c r="BD1255" s="19" t="s">
        <v>63</v>
      </c>
      <c r="BE1255" s="19" t="s">
        <v>63</v>
      </c>
      <c r="BF1255" s="19" t="s">
        <v>63</v>
      </c>
      <c r="BG1255" s="19" t="s">
        <v>64</v>
      </c>
      <c r="BH1255" s="22" t="s">
        <v>4513</v>
      </c>
      <c r="BI1255" s="22" t="s">
        <v>4513</v>
      </c>
      <c r="BJ1255" s="22"/>
      <c r="BK1255" s="22"/>
      <c r="BL1255" s="37" t="s">
        <v>4513</v>
      </c>
      <c r="BM1255" s="22" t="s">
        <v>4513</v>
      </c>
      <c r="BN1255" s="22" t="s">
        <v>4513</v>
      </c>
      <c r="BO1255" s="22"/>
      <c r="BP1255" s="22"/>
      <c r="BQ1255" s="19" t="s">
        <v>64</v>
      </c>
      <c r="BR1255" s="22"/>
      <c r="BS1255" s="22"/>
      <c r="BT1255" s="37">
        <v>24</v>
      </c>
      <c r="BU1255" s="22"/>
      <c r="BV1255" s="19"/>
      <c r="BW1255" s="19"/>
      <c r="BX1255" s="37">
        <v>2023</v>
      </c>
      <c r="BY1255" s="95" t="str">
        <f>IFERROR(
IF(OR(AZ1255="anulado",AZ1255="stand by"),CONCATENATE(AZ1255,": ",AT1255),
IF(OR(YEAR(BA1255)=2022,YEAR(BA1255)=2023),CONCATENATE("Se activó en ",YEAR(BA1255)),
IF(AND(OR(AZ1255="En proceso",AZ1255="facturando"),AND(AV1255="-",BA1255="")),"Por revisar",
IF(BA1255="",IF(AV1255="NUEVAS",CONCATENATE("Estado: ",AZ1255,", ",AV1255),
IF(AX1255=Meses!$A$3,"Por revisar",
IF(AT1255="","Sin registro","En programación Frcst."))),"En programación")))),
"Error")</f>
        <v>Se activó en 2023</v>
      </c>
      <c r="BZ1255" s="14" t="str">
        <f t="shared" si="57"/>
        <v/>
      </c>
      <c r="CA1255" s="95" t="str">
        <f>IF(BY1255="En programación Frcst.",VLOOKUP(AX1255,Meses!$A$1:$H$14,3+HLOOKUP(Cronograma!AV1255,Meses!$D$1:$G$2,2,FALSE),FALSE),
IF(BY1255="En programación",BA1255,""))</f>
        <v/>
      </c>
      <c r="CB1255" s="95" t="str">
        <f t="shared" si="58"/>
        <v/>
      </c>
      <c r="CC1255" s="91" t="str">
        <f>IFERROR(
(VLOOKUP(MONTH(CA1255),Meses!$B$3:$C$14,2,FALSE)-DAY(CA1255))/VLOOKUP(MONTH(CA1255),Meses!$B$3:$C$14,2,FALSE)*CD1255,
"")</f>
        <v/>
      </c>
      <c r="CD1255" s="92">
        <f t="shared" si="59"/>
        <v>7891</v>
      </c>
    </row>
    <row r="1256" spans="1:82" ht="78.599999999999994" thickBot="1" x14ac:dyDescent="0.6">
      <c r="A1256" s="25" t="s">
        <v>2932</v>
      </c>
      <c r="B1256" s="25" t="s">
        <v>2951</v>
      </c>
      <c r="C1256" s="25" t="s">
        <v>2952</v>
      </c>
      <c r="D1256" s="25" t="s">
        <v>53</v>
      </c>
      <c r="E1256" s="26">
        <v>45201</v>
      </c>
      <c r="F1256" s="26">
        <v>45201.790648148148</v>
      </c>
      <c r="G1256" s="26">
        <v>45208</v>
      </c>
      <c r="H1256" s="26">
        <v>45212</v>
      </c>
      <c r="I1256" s="21">
        <v>45225</v>
      </c>
      <c r="J1256" s="21">
        <v>45225</v>
      </c>
      <c r="K1256" s="119" t="s">
        <v>4541</v>
      </c>
      <c r="L1256" s="49">
        <v>2023101911</v>
      </c>
      <c r="M1256" s="21">
        <v>45212</v>
      </c>
      <c r="N1256" s="21">
        <v>45225</v>
      </c>
      <c r="O1256" s="19" t="s">
        <v>1384</v>
      </c>
      <c r="P1256" s="19" t="s">
        <v>54</v>
      </c>
      <c r="Q1256" s="49" t="s">
        <v>55</v>
      </c>
      <c r="R1256" s="61">
        <v>1266</v>
      </c>
      <c r="S1256" s="25" t="s">
        <v>4613</v>
      </c>
      <c r="T1256" s="25" t="s">
        <v>4613</v>
      </c>
      <c r="U1256" s="19" t="e">
        <v>#NAME?</v>
      </c>
      <c r="V1256" s="22"/>
      <c r="W1256" s="22" t="s">
        <v>4513</v>
      </c>
      <c r="X1256" s="23">
        <v>45201</v>
      </c>
      <c r="Y1256" s="23">
        <v>45208</v>
      </c>
      <c r="Z1256" s="23">
        <v>45201</v>
      </c>
      <c r="AA1256" s="23">
        <v>45201</v>
      </c>
      <c r="AB1256" s="22">
        <v>0</v>
      </c>
      <c r="AC1256" s="22">
        <v>0</v>
      </c>
      <c r="AD1256" s="50">
        <v>0</v>
      </c>
      <c r="AE1256" s="22">
        <v>0</v>
      </c>
      <c r="AF1256" s="19" t="s">
        <v>58</v>
      </c>
      <c r="AG1256" s="19" t="s">
        <v>58</v>
      </c>
      <c r="AH1256" s="50">
        <v>0</v>
      </c>
      <c r="AI1256" s="37">
        <v>24</v>
      </c>
      <c r="AJ1256" s="37">
        <v>4</v>
      </c>
      <c r="AK1256" s="37">
        <v>13</v>
      </c>
      <c r="AL1256" s="19" t="s">
        <v>15</v>
      </c>
      <c r="AM1256" s="19" t="s">
        <v>4543</v>
      </c>
      <c r="AN1256" s="37">
        <v>26</v>
      </c>
      <c r="AO1256" s="22"/>
      <c r="AP1256" s="19" t="s">
        <v>82</v>
      </c>
      <c r="AQ1256" s="19" t="s">
        <v>82</v>
      </c>
      <c r="AR1256" s="19" t="s">
        <v>60</v>
      </c>
      <c r="AS1256" s="19" t="s">
        <v>55</v>
      </c>
      <c r="AT1256" s="19" t="s">
        <v>61</v>
      </c>
      <c r="AU1256" s="19" t="s">
        <v>179</v>
      </c>
      <c r="AV1256" s="19" t="s">
        <v>63</v>
      </c>
      <c r="AW1256" s="19" t="s">
        <v>63</v>
      </c>
      <c r="AX1256" s="19" t="s">
        <v>63</v>
      </c>
      <c r="AY1256" s="19" t="s">
        <v>64</v>
      </c>
      <c r="AZ1256" s="19" t="s">
        <v>3822</v>
      </c>
      <c r="BA1256" s="23">
        <v>45225</v>
      </c>
      <c r="BB1256" s="37">
        <v>10</v>
      </c>
      <c r="BC1256" s="37">
        <v>2023</v>
      </c>
      <c r="BD1256" s="19" t="s">
        <v>63</v>
      </c>
      <c r="BE1256" s="19" t="s">
        <v>63</v>
      </c>
      <c r="BF1256" s="19" t="s">
        <v>63</v>
      </c>
      <c r="BG1256" s="19" t="s">
        <v>64</v>
      </c>
      <c r="BH1256" s="22" t="s">
        <v>4513</v>
      </c>
      <c r="BI1256" s="22" t="s">
        <v>4513</v>
      </c>
      <c r="BJ1256" s="22"/>
      <c r="BK1256" s="22"/>
      <c r="BL1256" s="37" t="s">
        <v>4513</v>
      </c>
      <c r="BM1256" s="22" t="s">
        <v>4513</v>
      </c>
      <c r="BN1256" s="22" t="s">
        <v>4513</v>
      </c>
      <c r="BO1256" s="22"/>
      <c r="BP1256" s="22"/>
      <c r="BQ1256" s="19" t="s">
        <v>64</v>
      </c>
      <c r="BR1256" s="22"/>
      <c r="BS1256" s="22"/>
      <c r="BT1256" s="37">
        <v>24</v>
      </c>
      <c r="BU1256" s="22"/>
      <c r="BV1256" s="19"/>
      <c r="BW1256" s="19"/>
      <c r="BX1256" s="37">
        <v>2023</v>
      </c>
      <c r="BY1256" s="95" t="str">
        <f>IFERROR(
IF(OR(AZ1256="anulado",AZ1256="stand by"),CONCATENATE(AZ1256,": ",AT1256),
IF(OR(YEAR(BA1256)=2022,YEAR(BA1256)=2023),CONCATENATE("Se activó en ",YEAR(BA1256)),
IF(AND(OR(AZ1256="En proceso",AZ1256="facturando"),AND(AV1256="-",BA1256="")),"Por revisar",
IF(BA1256="",IF(AV1256="NUEVAS",CONCATENATE("Estado: ",AZ1256,", ",AV1256),
IF(AX1256=Meses!$A$3,"Por revisar",
IF(AT1256="","Sin registro","En programación Frcst."))),"En programación")))),
"Error")</f>
        <v>Se activó en 2023</v>
      </c>
      <c r="BZ1256" s="14" t="str">
        <f t="shared" si="57"/>
        <v/>
      </c>
      <c r="CA1256" s="95" t="str">
        <f>IF(BY1256="En programación Frcst.",VLOOKUP(AX1256,Meses!$A$1:$H$14,3+HLOOKUP(Cronograma!AV1256,Meses!$D$1:$G$2,2,FALSE),FALSE),
IF(BY1256="En programación",BA1256,""))</f>
        <v/>
      </c>
      <c r="CB1256" s="95" t="str">
        <f t="shared" si="58"/>
        <v/>
      </c>
      <c r="CC1256" s="91" t="str">
        <f>IFERROR(
(VLOOKUP(MONTH(CA1256),Meses!$B$3:$C$14,2,FALSE)-DAY(CA1256))/VLOOKUP(MONTH(CA1256),Meses!$B$3:$C$14,2,FALSE)*CD1256,
"")</f>
        <v/>
      </c>
      <c r="CD1256" s="92">
        <f t="shared" si="59"/>
        <v>1266</v>
      </c>
    </row>
    <row r="1257" spans="1:82" ht="78.599999999999994" thickBot="1" x14ac:dyDescent="0.6">
      <c r="A1257" s="19" t="s">
        <v>2932</v>
      </c>
      <c r="B1257" s="19" t="s">
        <v>2953</v>
      </c>
      <c r="C1257" s="19" t="s">
        <v>2954</v>
      </c>
      <c r="D1257" s="19" t="s">
        <v>53</v>
      </c>
      <c r="E1257" s="21">
        <v>45201</v>
      </c>
      <c r="F1257" s="21">
        <v>45201.790648148148</v>
      </c>
      <c r="G1257" s="21">
        <v>45208</v>
      </c>
      <c r="H1257" s="21">
        <v>45212</v>
      </c>
      <c r="I1257" s="21">
        <v>45225</v>
      </c>
      <c r="J1257" s="21">
        <v>45225</v>
      </c>
      <c r="K1257" s="119" t="s">
        <v>4541</v>
      </c>
      <c r="L1257" s="49">
        <v>2023101853</v>
      </c>
      <c r="M1257" s="21">
        <v>45212</v>
      </c>
      <c r="N1257" s="21">
        <v>45225</v>
      </c>
      <c r="O1257" s="19" t="s">
        <v>1384</v>
      </c>
      <c r="P1257" s="19" t="s">
        <v>54</v>
      </c>
      <c r="Q1257" s="49" t="s">
        <v>55</v>
      </c>
      <c r="R1257" s="61">
        <v>10544</v>
      </c>
      <c r="S1257" s="25" t="s">
        <v>4613</v>
      </c>
      <c r="T1257" s="25" t="s">
        <v>4613</v>
      </c>
      <c r="U1257" s="19" t="e">
        <v>#NAME?</v>
      </c>
      <c r="V1257" s="22"/>
      <c r="W1257" s="22" t="s">
        <v>4513</v>
      </c>
      <c r="X1257" s="23">
        <v>45201</v>
      </c>
      <c r="Y1257" s="23">
        <v>45208</v>
      </c>
      <c r="Z1257" s="23">
        <v>45201</v>
      </c>
      <c r="AA1257" s="23">
        <v>45201</v>
      </c>
      <c r="AB1257" s="22">
        <v>0</v>
      </c>
      <c r="AC1257" s="22">
        <v>0</v>
      </c>
      <c r="AD1257" s="50">
        <v>0</v>
      </c>
      <c r="AE1257" s="22">
        <v>0</v>
      </c>
      <c r="AF1257" s="19" t="s">
        <v>58</v>
      </c>
      <c r="AG1257" s="19" t="s">
        <v>58</v>
      </c>
      <c r="AH1257" s="50">
        <v>0</v>
      </c>
      <c r="AI1257" s="37">
        <v>24</v>
      </c>
      <c r="AJ1257" s="37">
        <v>4</v>
      </c>
      <c r="AK1257" s="37">
        <v>13</v>
      </c>
      <c r="AL1257" s="19" t="s">
        <v>15</v>
      </c>
      <c r="AM1257" s="19" t="s">
        <v>4543</v>
      </c>
      <c r="AN1257" s="37">
        <v>26</v>
      </c>
      <c r="AO1257" s="22"/>
      <c r="AP1257" s="19" t="s">
        <v>82</v>
      </c>
      <c r="AQ1257" s="19" t="s">
        <v>82</v>
      </c>
      <c r="AR1257" s="19" t="s">
        <v>94</v>
      </c>
      <c r="AS1257" s="19" t="s">
        <v>55</v>
      </c>
      <c r="AT1257" s="19" t="s">
        <v>61</v>
      </c>
      <c r="AU1257" s="19" t="s">
        <v>179</v>
      </c>
      <c r="AV1257" s="19" t="s">
        <v>63</v>
      </c>
      <c r="AW1257" s="19" t="s">
        <v>63</v>
      </c>
      <c r="AX1257" s="19" t="s">
        <v>63</v>
      </c>
      <c r="AY1257" s="19" t="s">
        <v>64</v>
      </c>
      <c r="AZ1257" s="19" t="s">
        <v>3822</v>
      </c>
      <c r="BA1257" s="23">
        <v>45225</v>
      </c>
      <c r="BB1257" s="37">
        <v>10</v>
      </c>
      <c r="BC1257" s="37">
        <v>2023</v>
      </c>
      <c r="BD1257" s="19" t="s">
        <v>63</v>
      </c>
      <c r="BE1257" s="19" t="s">
        <v>63</v>
      </c>
      <c r="BF1257" s="19" t="s">
        <v>63</v>
      </c>
      <c r="BG1257" s="19" t="s">
        <v>64</v>
      </c>
      <c r="BH1257" s="22" t="s">
        <v>4513</v>
      </c>
      <c r="BI1257" s="22" t="s">
        <v>4513</v>
      </c>
      <c r="BJ1257" s="22"/>
      <c r="BK1257" s="22"/>
      <c r="BL1257" s="37" t="s">
        <v>4513</v>
      </c>
      <c r="BM1257" s="22" t="s">
        <v>4513</v>
      </c>
      <c r="BN1257" s="22" t="s">
        <v>4513</v>
      </c>
      <c r="BO1257" s="22"/>
      <c r="BP1257" s="22"/>
      <c r="BQ1257" s="19" t="s">
        <v>64</v>
      </c>
      <c r="BR1257" s="22"/>
      <c r="BS1257" s="22"/>
      <c r="BT1257" s="37">
        <v>24</v>
      </c>
      <c r="BU1257" s="22"/>
      <c r="BV1257" s="19"/>
      <c r="BW1257" s="19"/>
      <c r="BX1257" s="37">
        <v>2023</v>
      </c>
      <c r="BY1257" s="95" t="str">
        <f>IFERROR(
IF(OR(AZ1257="anulado",AZ1257="stand by"),CONCATENATE(AZ1257,": ",AT1257),
IF(OR(YEAR(BA1257)=2022,YEAR(BA1257)=2023),CONCATENATE("Se activó en ",YEAR(BA1257)),
IF(AND(OR(AZ1257="En proceso",AZ1257="facturando"),AND(AV1257="-",BA1257="")),"Por revisar",
IF(BA1257="",IF(AV1257="NUEVAS",CONCATENATE("Estado: ",AZ1257,", ",AV1257),
IF(AX1257=Meses!$A$3,"Por revisar",
IF(AT1257="","Sin registro","En programación Frcst."))),"En programación")))),
"Error")</f>
        <v>Se activó en 2023</v>
      </c>
      <c r="BZ1257" s="14" t="str">
        <f t="shared" si="57"/>
        <v/>
      </c>
      <c r="CA1257" s="95" t="str">
        <f>IF(BY1257="En programación Frcst.",VLOOKUP(AX1257,Meses!$A$1:$H$14,3+HLOOKUP(Cronograma!AV1257,Meses!$D$1:$G$2,2,FALSE),FALSE),
IF(BY1257="En programación",BA1257,""))</f>
        <v/>
      </c>
      <c r="CB1257" s="95" t="str">
        <f t="shared" si="58"/>
        <v/>
      </c>
      <c r="CC1257" s="91" t="str">
        <f>IFERROR(
(VLOOKUP(MONTH(CA1257),Meses!$B$3:$C$14,2,FALSE)-DAY(CA1257))/VLOOKUP(MONTH(CA1257),Meses!$B$3:$C$14,2,FALSE)*CD1257,
"")</f>
        <v/>
      </c>
      <c r="CD1257" s="92">
        <f t="shared" si="59"/>
        <v>10544</v>
      </c>
    </row>
    <row r="1258" spans="1:82" ht="78.599999999999994" thickBot="1" x14ac:dyDescent="0.6">
      <c r="A1258" s="25" t="s">
        <v>2932</v>
      </c>
      <c r="B1258" s="25" t="s">
        <v>2955</v>
      </c>
      <c r="C1258" s="25" t="s">
        <v>2956</v>
      </c>
      <c r="D1258" s="25" t="s">
        <v>53</v>
      </c>
      <c r="E1258" s="26">
        <v>45201</v>
      </c>
      <c r="F1258" s="26">
        <v>45201.790648148148</v>
      </c>
      <c r="G1258" s="26">
        <v>45208</v>
      </c>
      <c r="H1258" s="26">
        <v>45212</v>
      </c>
      <c r="I1258" s="21">
        <v>45225</v>
      </c>
      <c r="J1258" s="21">
        <v>45225</v>
      </c>
      <c r="K1258" s="119" t="s">
        <v>4541</v>
      </c>
      <c r="L1258" s="61">
        <v>2023101913</v>
      </c>
      <c r="M1258" s="21">
        <v>45212</v>
      </c>
      <c r="N1258" s="21">
        <v>45225</v>
      </c>
      <c r="O1258" s="19" t="s">
        <v>1384</v>
      </c>
      <c r="P1258" s="41" t="s">
        <v>54</v>
      </c>
      <c r="Q1258" s="49" t="s">
        <v>55</v>
      </c>
      <c r="R1258" s="61">
        <v>9782</v>
      </c>
      <c r="S1258" s="25" t="s">
        <v>4613</v>
      </c>
      <c r="T1258" s="25" t="s">
        <v>4613</v>
      </c>
      <c r="U1258" s="19" t="e">
        <v>#NAME?</v>
      </c>
      <c r="V1258" s="22"/>
      <c r="W1258" s="22" t="s">
        <v>4513</v>
      </c>
      <c r="X1258" s="23">
        <v>45201</v>
      </c>
      <c r="Y1258" s="23">
        <v>45208</v>
      </c>
      <c r="Z1258" s="23">
        <v>45201</v>
      </c>
      <c r="AA1258" s="23">
        <v>45201</v>
      </c>
      <c r="AB1258" s="22">
        <v>0</v>
      </c>
      <c r="AC1258" s="22">
        <v>0</v>
      </c>
      <c r="AD1258" s="50">
        <v>0</v>
      </c>
      <c r="AE1258" s="22">
        <v>0</v>
      </c>
      <c r="AF1258" s="19" t="s">
        <v>58</v>
      </c>
      <c r="AG1258" s="19" t="s">
        <v>58</v>
      </c>
      <c r="AH1258" s="50">
        <v>0</v>
      </c>
      <c r="AI1258" s="37">
        <v>24</v>
      </c>
      <c r="AJ1258" s="37">
        <v>4</v>
      </c>
      <c r="AK1258" s="37">
        <v>13</v>
      </c>
      <c r="AL1258" s="19" t="s">
        <v>15</v>
      </c>
      <c r="AM1258" s="19" t="s">
        <v>4543</v>
      </c>
      <c r="AN1258" s="37">
        <v>26</v>
      </c>
      <c r="AO1258" s="22"/>
      <c r="AP1258" s="19" t="s">
        <v>82</v>
      </c>
      <c r="AQ1258" s="19" t="s">
        <v>82</v>
      </c>
      <c r="AR1258" s="19" t="s">
        <v>94</v>
      </c>
      <c r="AS1258" s="19" t="s">
        <v>55</v>
      </c>
      <c r="AT1258" s="19" t="s">
        <v>61</v>
      </c>
      <c r="AU1258" s="19" t="s">
        <v>179</v>
      </c>
      <c r="AV1258" s="19" t="s">
        <v>63</v>
      </c>
      <c r="AW1258" s="19" t="s">
        <v>63</v>
      </c>
      <c r="AX1258" s="19" t="s">
        <v>63</v>
      </c>
      <c r="AY1258" s="19" t="s">
        <v>64</v>
      </c>
      <c r="AZ1258" s="19" t="s">
        <v>3822</v>
      </c>
      <c r="BA1258" s="23">
        <v>45225</v>
      </c>
      <c r="BB1258" s="37">
        <v>10</v>
      </c>
      <c r="BC1258" s="37">
        <v>2023</v>
      </c>
      <c r="BD1258" s="19" t="s">
        <v>63</v>
      </c>
      <c r="BE1258" s="19" t="s">
        <v>63</v>
      </c>
      <c r="BF1258" s="19" t="s">
        <v>63</v>
      </c>
      <c r="BG1258" s="19" t="s">
        <v>64</v>
      </c>
      <c r="BH1258" s="22" t="s">
        <v>4513</v>
      </c>
      <c r="BI1258" s="22" t="s">
        <v>4513</v>
      </c>
      <c r="BJ1258" s="22"/>
      <c r="BK1258" s="22"/>
      <c r="BL1258" s="37" t="s">
        <v>4513</v>
      </c>
      <c r="BM1258" s="22" t="s">
        <v>4513</v>
      </c>
      <c r="BN1258" s="22" t="s">
        <v>4513</v>
      </c>
      <c r="BO1258" s="22"/>
      <c r="BP1258" s="22"/>
      <c r="BQ1258" s="19" t="s">
        <v>64</v>
      </c>
      <c r="BR1258" s="22"/>
      <c r="BS1258" s="22"/>
      <c r="BT1258" s="37">
        <v>24</v>
      </c>
      <c r="BU1258" s="22"/>
      <c r="BV1258" s="19"/>
      <c r="BW1258" s="19"/>
      <c r="BX1258" s="37">
        <v>2023</v>
      </c>
      <c r="BY1258" s="95" t="str">
        <f>IFERROR(
IF(OR(AZ1258="anulado",AZ1258="stand by"),CONCATENATE(AZ1258,": ",AT1258),
IF(OR(YEAR(BA1258)=2022,YEAR(BA1258)=2023),CONCATENATE("Se activó en ",YEAR(BA1258)),
IF(AND(OR(AZ1258="En proceso",AZ1258="facturando"),AND(AV1258="-",BA1258="")),"Por revisar",
IF(BA1258="",IF(AV1258="NUEVAS",CONCATENATE("Estado: ",AZ1258,", ",AV1258),
IF(AX1258=Meses!$A$3,"Por revisar",
IF(AT1258="","Sin registro","En programación Frcst."))),"En programación")))),
"Error")</f>
        <v>Se activó en 2023</v>
      </c>
      <c r="BZ1258" s="14" t="str">
        <f t="shared" si="57"/>
        <v/>
      </c>
      <c r="CA1258" s="95" t="str">
        <f>IF(BY1258="En programación Frcst.",VLOOKUP(AX1258,Meses!$A$1:$H$14,3+HLOOKUP(Cronograma!AV1258,Meses!$D$1:$G$2,2,FALSE),FALSE),
IF(BY1258="En programación",BA1258,""))</f>
        <v/>
      </c>
      <c r="CB1258" s="95" t="str">
        <f t="shared" si="58"/>
        <v/>
      </c>
      <c r="CC1258" s="91" t="str">
        <f>IFERROR(
(VLOOKUP(MONTH(CA1258),Meses!$B$3:$C$14,2,FALSE)-DAY(CA1258))/VLOOKUP(MONTH(CA1258),Meses!$B$3:$C$14,2,FALSE)*CD1258,
"")</f>
        <v/>
      </c>
      <c r="CD1258" s="92">
        <f t="shared" si="59"/>
        <v>9782</v>
      </c>
    </row>
    <row r="1259" spans="1:82" ht="78.599999999999994" thickBot="1" x14ac:dyDescent="0.6">
      <c r="A1259" s="19" t="s">
        <v>2932</v>
      </c>
      <c r="B1259" s="19" t="s">
        <v>2957</v>
      </c>
      <c r="C1259" s="19" t="s">
        <v>2958</v>
      </c>
      <c r="D1259" s="19" t="s">
        <v>53</v>
      </c>
      <c r="E1259" s="21">
        <v>45201</v>
      </c>
      <c r="F1259" s="21">
        <v>45201.790648148148</v>
      </c>
      <c r="G1259" s="21">
        <v>45208</v>
      </c>
      <c r="H1259" s="21">
        <v>45212</v>
      </c>
      <c r="I1259" s="21">
        <v>45229</v>
      </c>
      <c r="J1259" s="21">
        <v>45229</v>
      </c>
      <c r="K1259" s="119" t="s">
        <v>4541</v>
      </c>
      <c r="L1259" s="61">
        <v>2023101898</v>
      </c>
      <c r="M1259" s="21">
        <v>45212</v>
      </c>
      <c r="N1259" s="21">
        <v>45225</v>
      </c>
      <c r="O1259" s="19" t="s">
        <v>1384</v>
      </c>
      <c r="P1259" s="41" t="s">
        <v>54</v>
      </c>
      <c r="Q1259" s="49" t="s">
        <v>55</v>
      </c>
      <c r="R1259" s="61">
        <v>5795</v>
      </c>
      <c r="S1259" s="25" t="s">
        <v>4612</v>
      </c>
      <c r="T1259" s="25" t="s">
        <v>4612</v>
      </c>
      <c r="U1259" s="19" t="e">
        <v>#NAME?</v>
      </c>
      <c r="V1259" s="41" t="s">
        <v>80</v>
      </c>
      <c r="W1259" s="19" t="s">
        <v>68</v>
      </c>
      <c r="X1259" s="23">
        <v>45201</v>
      </c>
      <c r="Y1259" s="23">
        <v>45208</v>
      </c>
      <c r="Z1259" s="23">
        <v>45201</v>
      </c>
      <c r="AA1259" s="23">
        <v>45201</v>
      </c>
      <c r="AB1259" s="19" t="s">
        <v>58</v>
      </c>
      <c r="AC1259" s="23">
        <v>45204</v>
      </c>
      <c r="AD1259" s="49" t="s">
        <v>58</v>
      </c>
      <c r="AE1259" s="23">
        <v>45206</v>
      </c>
      <c r="AF1259" s="23">
        <v>45208</v>
      </c>
      <c r="AG1259" s="23">
        <v>45211</v>
      </c>
      <c r="AH1259" s="59">
        <v>45215</v>
      </c>
      <c r="AI1259" s="37">
        <v>28</v>
      </c>
      <c r="AJ1259" s="37">
        <v>4</v>
      </c>
      <c r="AK1259" s="37">
        <v>17</v>
      </c>
      <c r="AL1259" s="19" t="s">
        <v>15</v>
      </c>
      <c r="AM1259" s="19" t="s">
        <v>4543</v>
      </c>
      <c r="AN1259" s="37">
        <v>30</v>
      </c>
      <c r="AO1259" s="22"/>
      <c r="AP1259" s="19" t="s">
        <v>82</v>
      </c>
      <c r="AQ1259" s="19" t="s">
        <v>82</v>
      </c>
      <c r="AR1259" s="19" t="s">
        <v>60</v>
      </c>
      <c r="AS1259" s="19" t="s">
        <v>55</v>
      </c>
      <c r="AT1259" s="19" t="s">
        <v>61</v>
      </c>
      <c r="AU1259" s="19" t="s">
        <v>179</v>
      </c>
      <c r="AV1259" s="19" t="s">
        <v>63</v>
      </c>
      <c r="AW1259" s="19" t="s">
        <v>63</v>
      </c>
      <c r="AX1259" s="19" t="s">
        <v>63</v>
      </c>
      <c r="AY1259" s="19" t="s">
        <v>64</v>
      </c>
      <c r="AZ1259" s="19" t="s">
        <v>3822</v>
      </c>
      <c r="BA1259" s="23">
        <v>45225</v>
      </c>
      <c r="BB1259" s="37">
        <v>10</v>
      </c>
      <c r="BC1259" s="37">
        <v>2023</v>
      </c>
      <c r="BD1259" s="19" t="s">
        <v>63</v>
      </c>
      <c r="BE1259" s="19" t="s">
        <v>63</v>
      </c>
      <c r="BF1259" s="19" t="s">
        <v>63</v>
      </c>
      <c r="BG1259" s="19" t="s">
        <v>64</v>
      </c>
      <c r="BH1259" s="22" t="s">
        <v>4513</v>
      </c>
      <c r="BI1259" s="22" t="s">
        <v>4513</v>
      </c>
      <c r="BJ1259" s="22"/>
      <c r="BK1259" s="22"/>
      <c r="BL1259" s="37" t="s">
        <v>4513</v>
      </c>
      <c r="BM1259" s="22" t="s">
        <v>4513</v>
      </c>
      <c r="BN1259" s="22" t="s">
        <v>4513</v>
      </c>
      <c r="BO1259" s="22"/>
      <c r="BP1259" s="22"/>
      <c r="BQ1259" s="19" t="s">
        <v>64</v>
      </c>
      <c r="BR1259" s="22"/>
      <c r="BS1259" s="22"/>
      <c r="BT1259" s="37">
        <v>28</v>
      </c>
      <c r="BU1259" s="22"/>
      <c r="BV1259" s="19"/>
      <c r="BW1259" s="19"/>
      <c r="BX1259" s="37">
        <v>2023</v>
      </c>
      <c r="BY1259" s="95" t="str">
        <f>IFERROR(
IF(OR(AZ1259="anulado",AZ1259="stand by"),CONCATENATE(AZ1259,": ",AT1259),
IF(OR(YEAR(BA1259)=2022,YEAR(BA1259)=2023),CONCATENATE("Se activó en ",YEAR(BA1259)),
IF(AND(OR(AZ1259="En proceso",AZ1259="facturando"),AND(AV1259="-",BA1259="")),"Por revisar",
IF(BA1259="",IF(AV1259="NUEVAS",CONCATENATE("Estado: ",AZ1259,", ",AV1259),
IF(AX1259=Meses!$A$3,"Por revisar",
IF(AT1259="","Sin registro","En programación Frcst."))),"En programación")))),
"Error")</f>
        <v>Se activó en 2023</v>
      </c>
      <c r="BZ1259" s="14" t="str">
        <f t="shared" si="57"/>
        <v/>
      </c>
      <c r="CA1259" s="95" t="str">
        <f>IF(BY1259="En programación Frcst.",VLOOKUP(AX1259,Meses!$A$1:$H$14,3+HLOOKUP(Cronograma!AV1259,Meses!$D$1:$G$2,2,FALSE),FALSE),
IF(BY1259="En programación",BA1259,""))</f>
        <v/>
      </c>
      <c r="CB1259" s="95" t="str">
        <f t="shared" si="58"/>
        <v/>
      </c>
      <c r="CC1259" s="91" t="str">
        <f>IFERROR(
(VLOOKUP(MONTH(CA1259),Meses!$B$3:$C$14,2,FALSE)-DAY(CA1259))/VLOOKUP(MONTH(CA1259),Meses!$B$3:$C$14,2,FALSE)*CD1259,
"")</f>
        <v/>
      </c>
      <c r="CD1259" s="92">
        <f t="shared" si="59"/>
        <v>5795</v>
      </c>
    </row>
    <row r="1260" spans="1:82" ht="78.599999999999994" thickBot="1" x14ac:dyDescent="0.6">
      <c r="A1260" s="25" t="s">
        <v>2932</v>
      </c>
      <c r="B1260" s="25" t="s">
        <v>2959</v>
      </c>
      <c r="C1260" s="25" t="s">
        <v>2960</v>
      </c>
      <c r="D1260" s="25" t="s">
        <v>53</v>
      </c>
      <c r="E1260" s="26">
        <v>45201</v>
      </c>
      <c r="F1260" s="26">
        <v>45201.790648148148</v>
      </c>
      <c r="G1260" s="26">
        <v>45208</v>
      </c>
      <c r="H1260" s="26">
        <v>45212</v>
      </c>
      <c r="I1260" s="21">
        <v>45229</v>
      </c>
      <c r="J1260" s="21">
        <v>45229</v>
      </c>
      <c r="K1260" s="119" t="s">
        <v>4541</v>
      </c>
      <c r="L1260" s="49">
        <v>2023101899</v>
      </c>
      <c r="M1260" s="21">
        <v>45212</v>
      </c>
      <c r="N1260" s="21">
        <v>45225</v>
      </c>
      <c r="O1260" s="19" t="s">
        <v>1384</v>
      </c>
      <c r="P1260" s="19" t="s">
        <v>54</v>
      </c>
      <c r="Q1260" s="49" t="s">
        <v>55</v>
      </c>
      <c r="R1260" s="61">
        <v>5686</v>
      </c>
      <c r="S1260" s="25" t="s">
        <v>4612</v>
      </c>
      <c r="T1260" s="25" t="s">
        <v>4612</v>
      </c>
      <c r="U1260" s="19" t="e">
        <v>#NAME?</v>
      </c>
      <c r="V1260" s="41" t="s">
        <v>80</v>
      </c>
      <c r="W1260" s="19" t="s">
        <v>68</v>
      </c>
      <c r="X1260" s="23">
        <v>45201</v>
      </c>
      <c r="Y1260" s="23">
        <v>45208</v>
      </c>
      <c r="Z1260" s="23">
        <v>45201</v>
      </c>
      <c r="AA1260" s="23">
        <v>45201</v>
      </c>
      <c r="AB1260" s="19" t="s">
        <v>58</v>
      </c>
      <c r="AC1260" s="23">
        <v>45204</v>
      </c>
      <c r="AD1260" s="49" t="s">
        <v>58</v>
      </c>
      <c r="AE1260" s="23">
        <v>45206</v>
      </c>
      <c r="AF1260" s="23">
        <v>45208</v>
      </c>
      <c r="AG1260" s="23">
        <v>45211</v>
      </c>
      <c r="AH1260" s="59">
        <v>45215</v>
      </c>
      <c r="AI1260" s="37">
        <v>28</v>
      </c>
      <c r="AJ1260" s="37">
        <v>4</v>
      </c>
      <c r="AK1260" s="37">
        <v>17</v>
      </c>
      <c r="AL1260" s="19" t="s">
        <v>15</v>
      </c>
      <c r="AM1260" s="19" t="s">
        <v>4543</v>
      </c>
      <c r="AN1260" s="37">
        <v>30</v>
      </c>
      <c r="AO1260" s="22"/>
      <c r="AP1260" s="19" t="s">
        <v>82</v>
      </c>
      <c r="AQ1260" s="19" t="s">
        <v>82</v>
      </c>
      <c r="AR1260" s="19" t="s">
        <v>60</v>
      </c>
      <c r="AS1260" s="19" t="s">
        <v>55</v>
      </c>
      <c r="AT1260" s="19" t="s">
        <v>61</v>
      </c>
      <c r="AU1260" s="19" t="s">
        <v>179</v>
      </c>
      <c r="AV1260" s="19" t="s">
        <v>63</v>
      </c>
      <c r="AW1260" s="19" t="s">
        <v>63</v>
      </c>
      <c r="AX1260" s="19" t="s">
        <v>63</v>
      </c>
      <c r="AY1260" s="19" t="s">
        <v>64</v>
      </c>
      <c r="AZ1260" s="19" t="s">
        <v>3822</v>
      </c>
      <c r="BA1260" s="23">
        <v>45225</v>
      </c>
      <c r="BB1260" s="37">
        <v>10</v>
      </c>
      <c r="BC1260" s="37">
        <v>2023</v>
      </c>
      <c r="BD1260" s="19" t="s">
        <v>63</v>
      </c>
      <c r="BE1260" s="19" t="s">
        <v>63</v>
      </c>
      <c r="BF1260" s="19" t="s">
        <v>63</v>
      </c>
      <c r="BG1260" s="19" t="s">
        <v>64</v>
      </c>
      <c r="BH1260" s="22" t="s">
        <v>4513</v>
      </c>
      <c r="BI1260" s="22" t="s">
        <v>4513</v>
      </c>
      <c r="BJ1260" s="22"/>
      <c r="BK1260" s="22"/>
      <c r="BL1260" s="37" t="s">
        <v>4513</v>
      </c>
      <c r="BM1260" s="22" t="s">
        <v>4513</v>
      </c>
      <c r="BN1260" s="22" t="s">
        <v>4513</v>
      </c>
      <c r="BO1260" s="22"/>
      <c r="BP1260" s="22"/>
      <c r="BQ1260" s="19" t="s">
        <v>64</v>
      </c>
      <c r="BR1260" s="22"/>
      <c r="BS1260" s="22"/>
      <c r="BT1260" s="37">
        <v>28</v>
      </c>
      <c r="BU1260" s="22"/>
      <c r="BV1260" s="19"/>
      <c r="BW1260" s="19"/>
      <c r="BX1260" s="37">
        <v>2023</v>
      </c>
      <c r="BY1260" s="95" t="str">
        <f>IFERROR(
IF(OR(AZ1260="anulado",AZ1260="stand by"),CONCATENATE(AZ1260,": ",AT1260),
IF(OR(YEAR(BA1260)=2022,YEAR(BA1260)=2023),CONCATENATE("Se activó en ",YEAR(BA1260)),
IF(AND(OR(AZ1260="En proceso",AZ1260="facturando"),AND(AV1260="-",BA1260="")),"Por revisar",
IF(BA1260="",IF(AV1260="NUEVAS",CONCATENATE("Estado: ",AZ1260,", ",AV1260),
IF(AX1260=Meses!$A$3,"Por revisar",
IF(AT1260="","Sin registro","En programación Frcst."))),"En programación")))),
"Error")</f>
        <v>Se activó en 2023</v>
      </c>
      <c r="BZ1260" s="14" t="str">
        <f t="shared" si="57"/>
        <v/>
      </c>
      <c r="CA1260" s="95" t="str">
        <f>IF(BY1260="En programación Frcst.",VLOOKUP(AX1260,Meses!$A$1:$H$14,3+HLOOKUP(Cronograma!AV1260,Meses!$D$1:$G$2,2,FALSE),FALSE),
IF(BY1260="En programación",BA1260,""))</f>
        <v/>
      </c>
      <c r="CB1260" s="95" t="str">
        <f t="shared" si="58"/>
        <v/>
      </c>
      <c r="CC1260" s="91" t="str">
        <f>IFERROR(
(VLOOKUP(MONTH(CA1260),Meses!$B$3:$C$14,2,FALSE)-DAY(CA1260))/VLOOKUP(MONTH(CA1260),Meses!$B$3:$C$14,2,FALSE)*CD1260,
"")</f>
        <v/>
      </c>
      <c r="CD1260" s="92">
        <f t="shared" si="59"/>
        <v>5686</v>
      </c>
    </row>
    <row r="1261" spans="1:82" ht="78.599999999999994" thickBot="1" x14ac:dyDescent="0.6">
      <c r="A1261" s="19" t="s">
        <v>2932</v>
      </c>
      <c r="B1261" s="19" t="s">
        <v>2961</v>
      </c>
      <c r="C1261" s="19" t="s">
        <v>2962</v>
      </c>
      <c r="D1261" s="19" t="s">
        <v>53</v>
      </c>
      <c r="E1261" s="21">
        <v>45201</v>
      </c>
      <c r="F1261" s="21">
        <v>45201.790648148148</v>
      </c>
      <c r="G1261" s="21">
        <v>45208</v>
      </c>
      <c r="H1261" s="21">
        <v>45212</v>
      </c>
      <c r="I1261" s="21">
        <v>45229</v>
      </c>
      <c r="J1261" s="21">
        <v>45229</v>
      </c>
      <c r="K1261" s="119" t="s">
        <v>4541</v>
      </c>
      <c r="L1261" s="49">
        <v>2023101908</v>
      </c>
      <c r="M1261" s="21">
        <v>45212</v>
      </c>
      <c r="N1261" s="21">
        <v>45225</v>
      </c>
      <c r="O1261" s="19" t="s">
        <v>1384</v>
      </c>
      <c r="P1261" s="19" t="s">
        <v>54</v>
      </c>
      <c r="Q1261" s="49" t="s">
        <v>55</v>
      </c>
      <c r="R1261" s="61">
        <v>8865</v>
      </c>
      <c r="S1261" s="25" t="s">
        <v>4612</v>
      </c>
      <c r="T1261" s="25" t="s">
        <v>4612</v>
      </c>
      <c r="U1261" s="19" t="e">
        <v>#NAME?</v>
      </c>
      <c r="V1261" s="41" t="s">
        <v>80</v>
      </c>
      <c r="W1261" s="19" t="s">
        <v>68</v>
      </c>
      <c r="X1261" s="23">
        <v>45201</v>
      </c>
      <c r="Y1261" s="23">
        <v>45208</v>
      </c>
      <c r="Z1261" s="23">
        <v>45201</v>
      </c>
      <c r="AA1261" s="23">
        <v>45201</v>
      </c>
      <c r="AB1261" s="19" t="s">
        <v>58</v>
      </c>
      <c r="AC1261" s="23">
        <v>45204</v>
      </c>
      <c r="AD1261" s="49" t="s">
        <v>58</v>
      </c>
      <c r="AE1261" s="23">
        <v>45206</v>
      </c>
      <c r="AF1261" s="23">
        <v>45208</v>
      </c>
      <c r="AG1261" s="23">
        <v>45211</v>
      </c>
      <c r="AH1261" s="59">
        <v>45215</v>
      </c>
      <c r="AI1261" s="37">
        <v>28</v>
      </c>
      <c r="AJ1261" s="37">
        <v>4</v>
      </c>
      <c r="AK1261" s="37">
        <v>17</v>
      </c>
      <c r="AL1261" s="19" t="s">
        <v>15</v>
      </c>
      <c r="AM1261" s="19" t="s">
        <v>4543</v>
      </c>
      <c r="AN1261" s="37">
        <v>30</v>
      </c>
      <c r="AO1261" s="22"/>
      <c r="AP1261" s="19" t="s">
        <v>82</v>
      </c>
      <c r="AQ1261" s="19" t="s">
        <v>82</v>
      </c>
      <c r="AR1261" s="19" t="s">
        <v>94</v>
      </c>
      <c r="AS1261" s="19" t="s">
        <v>55</v>
      </c>
      <c r="AT1261" s="19" t="s">
        <v>61</v>
      </c>
      <c r="AU1261" s="19" t="s">
        <v>179</v>
      </c>
      <c r="AV1261" s="19" t="s">
        <v>63</v>
      </c>
      <c r="AW1261" s="19" t="s">
        <v>63</v>
      </c>
      <c r="AX1261" s="19" t="s">
        <v>63</v>
      </c>
      <c r="AY1261" s="19" t="s">
        <v>64</v>
      </c>
      <c r="AZ1261" s="19" t="s">
        <v>3822</v>
      </c>
      <c r="BA1261" s="23">
        <v>45225</v>
      </c>
      <c r="BB1261" s="37">
        <v>10</v>
      </c>
      <c r="BC1261" s="37">
        <v>2023</v>
      </c>
      <c r="BD1261" s="19" t="s">
        <v>63</v>
      </c>
      <c r="BE1261" s="19" t="s">
        <v>63</v>
      </c>
      <c r="BF1261" s="19" t="s">
        <v>63</v>
      </c>
      <c r="BG1261" s="19" t="s">
        <v>64</v>
      </c>
      <c r="BH1261" s="22" t="s">
        <v>4513</v>
      </c>
      <c r="BI1261" s="22" t="s">
        <v>4513</v>
      </c>
      <c r="BJ1261" s="22"/>
      <c r="BK1261" s="22"/>
      <c r="BL1261" s="37" t="s">
        <v>4513</v>
      </c>
      <c r="BM1261" s="22" t="s">
        <v>4513</v>
      </c>
      <c r="BN1261" s="22" t="s">
        <v>4513</v>
      </c>
      <c r="BO1261" s="22"/>
      <c r="BP1261" s="22"/>
      <c r="BQ1261" s="19" t="s">
        <v>64</v>
      </c>
      <c r="BR1261" s="22"/>
      <c r="BS1261" s="22"/>
      <c r="BT1261" s="37">
        <v>28</v>
      </c>
      <c r="BU1261" s="22"/>
      <c r="BV1261" s="19"/>
      <c r="BW1261" s="19"/>
      <c r="BX1261" s="37">
        <v>2023</v>
      </c>
      <c r="BY1261" s="95" t="str">
        <f>IFERROR(
IF(OR(AZ1261="anulado",AZ1261="stand by"),CONCATENATE(AZ1261,": ",AT1261),
IF(OR(YEAR(BA1261)=2022,YEAR(BA1261)=2023),CONCATENATE("Se activó en ",YEAR(BA1261)),
IF(AND(OR(AZ1261="En proceso",AZ1261="facturando"),AND(AV1261="-",BA1261="")),"Por revisar",
IF(BA1261="",IF(AV1261="NUEVAS",CONCATENATE("Estado: ",AZ1261,", ",AV1261),
IF(AX1261=Meses!$A$3,"Por revisar",
IF(AT1261="","Sin registro","En programación Frcst."))),"En programación")))),
"Error")</f>
        <v>Se activó en 2023</v>
      </c>
      <c r="BZ1261" s="14" t="str">
        <f t="shared" si="57"/>
        <v/>
      </c>
      <c r="CA1261" s="95" t="str">
        <f>IF(BY1261="En programación Frcst.",VLOOKUP(AX1261,Meses!$A$1:$H$14,3+HLOOKUP(Cronograma!AV1261,Meses!$D$1:$G$2,2,FALSE),FALSE),
IF(BY1261="En programación",BA1261,""))</f>
        <v/>
      </c>
      <c r="CB1261" s="95" t="str">
        <f t="shared" si="58"/>
        <v/>
      </c>
      <c r="CC1261" s="91" t="str">
        <f>IFERROR(
(VLOOKUP(MONTH(CA1261),Meses!$B$3:$C$14,2,FALSE)-DAY(CA1261))/VLOOKUP(MONTH(CA1261),Meses!$B$3:$C$14,2,FALSE)*CD1261,
"")</f>
        <v/>
      </c>
      <c r="CD1261" s="92">
        <f t="shared" si="59"/>
        <v>8865</v>
      </c>
    </row>
    <row r="1262" spans="1:82" ht="78.599999999999994" thickBot="1" x14ac:dyDescent="0.6">
      <c r="A1262" s="25" t="s">
        <v>2932</v>
      </c>
      <c r="B1262" s="25" t="s">
        <v>2963</v>
      </c>
      <c r="C1262" s="25" t="s">
        <v>2964</v>
      </c>
      <c r="D1262" s="25" t="s">
        <v>53</v>
      </c>
      <c r="E1262" s="26">
        <v>45201</v>
      </c>
      <c r="F1262" s="26">
        <v>45201.790648148148</v>
      </c>
      <c r="G1262" s="26">
        <v>45208</v>
      </c>
      <c r="H1262" s="26">
        <v>45212</v>
      </c>
      <c r="I1262" s="21">
        <v>45226</v>
      </c>
      <c r="J1262" s="21">
        <v>45226</v>
      </c>
      <c r="K1262" s="119" t="s">
        <v>4541</v>
      </c>
      <c r="L1262" s="49">
        <v>2023101907</v>
      </c>
      <c r="M1262" s="21">
        <v>45212</v>
      </c>
      <c r="N1262" s="21">
        <v>45225</v>
      </c>
      <c r="O1262" s="19" t="s">
        <v>1384</v>
      </c>
      <c r="P1262" s="19" t="s">
        <v>54</v>
      </c>
      <c r="Q1262" s="49" t="s">
        <v>55</v>
      </c>
      <c r="R1262" s="61">
        <v>7088</v>
      </c>
      <c r="S1262" s="25" t="s">
        <v>4613</v>
      </c>
      <c r="T1262" s="25" t="s">
        <v>4613</v>
      </c>
      <c r="U1262" s="19" t="e">
        <v>#NAME?</v>
      </c>
      <c r="V1262" s="22"/>
      <c r="W1262" s="22" t="s">
        <v>4513</v>
      </c>
      <c r="X1262" s="23">
        <v>45201</v>
      </c>
      <c r="Y1262" s="23">
        <v>45208</v>
      </c>
      <c r="Z1262" s="23">
        <v>45201</v>
      </c>
      <c r="AA1262" s="23">
        <v>45201</v>
      </c>
      <c r="AB1262" s="22">
        <v>0</v>
      </c>
      <c r="AC1262" s="22">
        <v>0</v>
      </c>
      <c r="AD1262" s="50">
        <v>0</v>
      </c>
      <c r="AE1262" s="22">
        <v>0</v>
      </c>
      <c r="AF1262" s="19" t="s">
        <v>58</v>
      </c>
      <c r="AG1262" s="19" t="s">
        <v>58</v>
      </c>
      <c r="AH1262" s="50">
        <v>0</v>
      </c>
      <c r="AI1262" s="37">
        <v>25</v>
      </c>
      <c r="AJ1262" s="37">
        <v>4</v>
      </c>
      <c r="AK1262" s="37">
        <v>14</v>
      </c>
      <c r="AL1262" s="19" t="s">
        <v>15</v>
      </c>
      <c r="AM1262" s="19" t="s">
        <v>4543</v>
      </c>
      <c r="AN1262" s="37">
        <v>27</v>
      </c>
      <c r="AO1262" s="22"/>
      <c r="AP1262" s="19" t="s">
        <v>82</v>
      </c>
      <c r="AQ1262" s="19" t="s">
        <v>82</v>
      </c>
      <c r="AR1262" s="19" t="s">
        <v>60</v>
      </c>
      <c r="AS1262" s="19" t="s">
        <v>55</v>
      </c>
      <c r="AT1262" s="19" t="s">
        <v>61</v>
      </c>
      <c r="AU1262" s="19" t="s">
        <v>179</v>
      </c>
      <c r="AV1262" s="19" t="s">
        <v>63</v>
      </c>
      <c r="AW1262" s="19" t="s">
        <v>63</v>
      </c>
      <c r="AX1262" s="19" t="s">
        <v>63</v>
      </c>
      <c r="AY1262" s="19" t="s">
        <v>64</v>
      </c>
      <c r="AZ1262" s="19" t="s">
        <v>3822</v>
      </c>
      <c r="BA1262" s="23">
        <v>45225</v>
      </c>
      <c r="BB1262" s="37">
        <v>10</v>
      </c>
      <c r="BC1262" s="37">
        <v>2023</v>
      </c>
      <c r="BD1262" s="19" t="s">
        <v>63</v>
      </c>
      <c r="BE1262" s="19" t="s">
        <v>63</v>
      </c>
      <c r="BF1262" s="19" t="s">
        <v>63</v>
      </c>
      <c r="BG1262" s="19" t="s">
        <v>64</v>
      </c>
      <c r="BH1262" s="22" t="s">
        <v>4513</v>
      </c>
      <c r="BI1262" s="22" t="s">
        <v>4513</v>
      </c>
      <c r="BJ1262" s="22"/>
      <c r="BK1262" s="22"/>
      <c r="BL1262" s="37" t="s">
        <v>4513</v>
      </c>
      <c r="BM1262" s="22" t="s">
        <v>4513</v>
      </c>
      <c r="BN1262" s="22" t="s">
        <v>4513</v>
      </c>
      <c r="BO1262" s="22"/>
      <c r="BP1262" s="22"/>
      <c r="BQ1262" s="19" t="s">
        <v>64</v>
      </c>
      <c r="BR1262" s="22"/>
      <c r="BS1262" s="22"/>
      <c r="BT1262" s="37">
        <v>25</v>
      </c>
      <c r="BU1262" s="22"/>
      <c r="BV1262" s="19"/>
      <c r="BW1262" s="19"/>
      <c r="BX1262" s="37">
        <v>2023</v>
      </c>
      <c r="BY1262" s="95" t="str">
        <f>IFERROR(
IF(OR(AZ1262="anulado",AZ1262="stand by"),CONCATENATE(AZ1262,": ",AT1262),
IF(OR(YEAR(BA1262)=2022,YEAR(BA1262)=2023),CONCATENATE("Se activó en ",YEAR(BA1262)),
IF(AND(OR(AZ1262="En proceso",AZ1262="facturando"),AND(AV1262="-",BA1262="")),"Por revisar",
IF(BA1262="",IF(AV1262="NUEVAS",CONCATENATE("Estado: ",AZ1262,", ",AV1262),
IF(AX1262=Meses!$A$3,"Por revisar",
IF(AT1262="","Sin registro","En programación Frcst."))),"En programación")))),
"Error")</f>
        <v>Se activó en 2023</v>
      </c>
      <c r="BZ1262" s="14" t="str">
        <f t="shared" si="57"/>
        <v/>
      </c>
      <c r="CA1262" s="95" t="str">
        <f>IF(BY1262="En programación Frcst.",VLOOKUP(AX1262,Meses!$A$1:$H$14,3+HLOOKUP(Cronograma!AV1262,Meses!$D$1:$G$2,2,FALSE),FALSE),
IF(BY1262="En programación",BA1262,""))</f>
        <v/>
      </c>
      <c r="CB1262" s="95" t="str">
        <f t="shared" si="58"/>
        <v/>
      </c>
      <c r="CC1262" s="91" t="str">
        <f>IFERROR(
(VLOOKUP(MONTH(CA1262),Meses!$B$3:$C$14,2,FALSE)-DAY(CA1262))/VLOOKUP(MONTH(CA1262),Meses!$B$3:$C$14,2,FALSE)*CD1262,
"")</f>
        <v/>
      </c>
      <c r="CD1262" s="92">
        <f t="shared" si="59"/>
        <v>7088</v>
      </c>
    </row>
    <row r="1263" spans="1:82" ht="78.599999999999994" thickBot="1" x14ac:dyDescent="0.6">
      <c r="A1263" s="19" t="s">
        <v>2932</v>
      </c>
      <c r="B1263" s="19" t="s">
        <v>2965</v>
      </c>
      <c r="C1263" s="19" t="s">
        <v>2966</v>
      </c>
      <c r="D1263" s="19" t="s">
        <v>53</v>
      </c>
      <c r="E1263" s="21">
        <v>45201</v>
      </c>
      <c r="F1263" s="21">
        <v>45201.790648148148</v>
      </c>
      <c r="G1263" s="21">
        <v>45208</v>
      </c>
      <c r="H1263" s="21">
        <v>45212</v>
      </c>
      <c r="I1263" s="21">
        <v>45225</v>
      </c>
      <c r="J1263" s="21">
        <v>45225</v>
      </c>
      <c r="K1263" s="119" t="s">
        <v>4541</v>
      </c>
      <c r="L1263" s="61">
        <v>2023101852</v>
      </c>
      <c r="M1263" s="21">
        <v>45212</v>
      </c>
      <c r="N1263" s="21">
        <v>45225</v>
      </c>
      <c r="O1263" s="19" t="s">
        <v>1384</v>
      </c>
      <c r="P1263" s="41" t="s">
        <v>54</v>
      </c>
      <c r="Q1263" s="49" t="s">
        <v>55</v>
      </c>
      <c r="R1263" s="61" t="s">
        <v>4644</v>
      </c>
      <c r="S1263" s="25" t="s">
        <v>4613</v>
      </c>
      <c r="T1263" s="25" t="s">
        <v>4613</v>
      </c>
      <c r="U1263" s="19" t="e">
        <v>#NAME?</v>
      </c>
      <c r="V1263" s="22"/>
      <c r="W1263" s="22" t="s">
        <v>4513</v>
      </c>
      <c r="X1263" s="23">
        <v>45201</v>
      </c>
      <c r="Y1263" s="23">
        <v>45208</v>
      </c>
      <c r="Z1263" s="23">
        <v>45201</v>
      </c>
      <c r="AA1263" s="23">
        <v>45201</v>
      </c>
      <c r="AB1263" s="22">
        <v>0</v>
      </c>
      <c r="AC1263" s="22">
        <v>0</v>
      </c>
      <c r="AD1263" s="50">
        <v>0</v>
      </c>
      <c r="AE1263" s="22">
        <v>0</v>
      </c>
      <c r="AF1263" s="19" t="s">
        <v>58</v>
      </c>
      <c r="AG1263" s="19" t="s">
        <v>58</v>
      </c>
      <c r="AH1263" s="50">
        <v>0</v>
      </c>
      <c r="AI1263" s="37">
        <v>24</v>
      </c>
      <c r="AJ1263" s="37">
        <v>4</v>
      </c>
      <c r="AK1263" s="37">
        <v>13</v>
      </c>
      <c r="AL1263" s="19" t="s">
        <v>15</v>
      </c>
      <c r="AM1263" s="19" t="s">
        <v>4543</v>
      </c>
      <c r="AN1263" s="37">
        <v>26</v>
      </c>
      <c r="AO1263" s="22"/>
      <c r="AP1263" s="19" t="s">
        <v>82</v>
      </c>
      <c r="AQ1263" s="19" t="s">
        <v>82</v>
      </c>
      <c r="AR1263" s="19" t="s">
        <v>60</v>
      </c>
      <c r="AS1263" s="19" t="s">
        <v>55</v>
      </c>
      <c r="AT1263" s="19" t="s">
        <v>61</v>
      </c>
      <c r="AU1263" s="19" t="s">
        <v>179</v>
      </c>
      <c r="AV1263" s="19" t="s">
        <v>63</v>
      </c>
      <c r="AW1263" s="19" t="s">
        <v>63</v>
      </c>
      <c r="AX1263" s="19" t="s">
        <v>63</v>
      </c>
      <c r="AY1263" s="19" t="s">
        <v>64</v>
      </c>
      <c r="AZ1263" s="19" t="s">
        <v>3822</v>
      </c>
      <c r="BA1263" s="23">
        <v>45225</v>
      </c>
      <c r="BB1263" s="37">
        <v>10</v>
      </c>
      <c r="BC1263" s="37">
        <v>2023</v>
      </c>
      <c r="BD1263" s="19" t="s">
        <v>63</v>
      </c>
      <c r="BE1263" s="19" t="s">
        <v>63</v>
      </c>
      <c r="BF1263" s="19" t="s">
        <v>63</v>
      </c>
      <c r="BG1263" s="19" t="s">
        <v>64</v>
      </c>
      <c r="BH1263" s="22" t="s">
        <v>4513</v>
      </c>
      <c r="BI1263" s="22" t="s">
        <v>4513</v>
      </c>
      <c r="BJ1263" s="22"/>
      <c r="BK1263" s="22"/>
      <c r="BL1263" s="37" t="s">
        <v>4513</v>
      </c>
      <c r="BM1263" s="22" t="s">
        <v>4513</v>
      </c>
      <c r="BN1263" s="22" t="s">
        <v>4513</v>
      </c>
      <c r="BO1263" s="22"/>
      <c r="BP1263" s="22"/>
      <c r="BQ1263" s="19" t="s">
        <v>64</v>
      </c>
      <c r="BR1263" s="22"/>
      <c r="BS1263" s="22"/>
      <c r="BT1263" s="37">
        <v>24</v>
      </c>
      <c r="BU1263" s="22"/>
      <c r="BV1263" s="19"/>
      <c r="BW1263" s="19"/>
      <c r="BX1263" s="37">
        <v>2023</v>
      </c>
      <c r="BY1263" s="95" t="str">
        <f>IFERROR(
IF(OR(AZ1263="anulado",AZ1263="stand by"),CONCATENATE(AZ1263,": ",AT1263),
IF(OR(YEAR(BA1263)=2022,YEAR(BA1263)=2023),CONCATENATE("Se activó en ",YEAR(BA1263)),
IF(AND(OR(AZ1263="En proceso",AZ1263="facturando"),AND(AV1263="-",BA1263="")),"Por revisar",
IF(BA1263="",IF(AV1263="NUEVAS",CONCATENATE("Estado: ",AZ1263,", ",AV1263),
IF(AX1263=Meses!$A$3,"Por revisar",
IF(AT1263="","Sin registro","En programación Frcst."))),"En programación")))),
"Error")</f>
        <v>Se activó en 2023</v>
      </c>
      <c r="BZ1263" s="14" t="str">
        <f t="shared" si="57"/>
        <v/>
      </c>
      <c r="CA1263" s="95" t="str">
        <f>IF(BY1263="En programación Frcst.",VLOOKUP(AX1263,Meses!$A$1:$H$14,3+HLOOKUP(Cronograma!AV1263,Meses!$D$1:$G$2,2,FALSE),FALSE),
IF(BY1263="En programación",BA1263,""))</f>
        <v/>
      </c>
      <c r="CB1263" s="95" t="str">
        <f t="shared" si="58"/>
        <v/>
      </c>
      <c r="CC1263" s="91" t="str">
        <f>IFERROR(
(VLOOKUP(MONTH(CA1263),Meses!$B$3:$C$14,2,FALSE)-DAY(CA1263))/VLOOKUP(MONTH(CA1263),Meses!$B$3:$C$14,2,FALSE)*CD1263,
"")</f>
        <v/>
      </c>
      <c r="CD1263" s="92" t="str">
        <f t="shared" si="59"/>
        <v>5.,290.00</v>
      </c>
    </row>
    <row r="1264" spans="1:82" ht="78.599999999999994" thickBot="1" x14ac:dyDescent="0.6">
      <c r="A1264" s="25" t="s">
        <v>2932</v>
      </c>
      <c r="B1264" s="25" t="s">
        <v>2967</v>
      </c>
      <c r="C1264" s="25" t="s">
        <v>2968</v>
      </c>
      <c r="D1264" s="25" t="s">
        <v>53</v>
      </c>
      <c r="E1264" s="26">
        <v>45201</v>
      </c>
      <c r="F1264" s="26">
        <v>45201.790648148148</v>
      </c>
      <c r="G1264" s="26">
        <v>45208</v>
      </c>
      <c r="H1264" s="26">
        <v>45212</v>
      </c>
      <c r="I1264" s="21">
        <v>45245</v>
      </c>
      <c r="J1264" s="21">
        <v>45245</v>
      </c>
      <c r="K1264" s="119" t="s">
        <v>4619</v>
      </c>
      <c r="L1264" s="61">
        <v>2023101856</v>
      </c>
      <c r="M1264" s="21">
        <v>45212</v>
      </c>
      <c r="N1264" s="21">
        <v>45225</v>
      </c>
      <c r="O1264" s="19" t="s">
        <v>1384</v>
      </c>
      <c r="P1264" s="41" t="s">
        <v>54</v>
      </c>
      <c r="Q1264" s="49" t="s">
        <v>55</v>
      </c>
      <c r="R1264" s="61">
        <v>6696</v>
      </c>
      <c r="S1264" s="25" t="s">
        <v>4624</v>
      </c>
      <c r="T1264" s="25" t="s">
        <v>4624</v>
      </c>
      <c r="U1264" s="19" t="e">
        <v>#NAME?</v>
      </c>
      <c r="V1264" s="41" t="s">
        <v>80</v>
      </c>
      <c r="W1264" s="19" t="s">
        <v>68</v>
      </c>
      <c r="X1264" s="23">
        <v>45201</v>
      </c>
      <c r="Y1264" s="23">
        <v>45208</v>
      </c>
      <c r="Z1264" s="23">
        <v>45201</v>
      </c>
      <c r="AA1264" s="23">
        <v>45201</v>
      </c>
      <c r="AB1264" s="19" t="s">
        <v>58</v>
      </c>
      <c r="AC1264" s="23">
        <v>45204</v>
      </c>
      <c r="AD1264" s="49" t="s">
        <v>58</v>
      </c>
      <c r="AE1264" s="23">
        <v>45206</v>
      </c>
      <c r="AF1264" s="23">
        <v>45208</v>
      </c>
      <c r="AG1264" s="23">
        <v>45211</v>
      </c>
      <c r="AH1264" s="59">
        <v>45215</v>
      </c>
      <c r="AI1264" s="37">
        <v>44</v>
      </c>
      <c r="AJ1264" s="37">
        <v>4</v>
      </c>
      <c r="AK1264" s="37">
        <v>33</v>
      </c>
      <c r="AL1264" s="19" t="s">
        <v>15</v>
      </c>
      <c r="AM1264" s="19" t="s">
        <v>4621</v>
      </c>
      <c r="AN1264" s="37">
        <v>15</v>
      </c>
      <c r="AO1264" s="22"/>
      <c r="AP1264" s="19" t="s">
        <v>82</v>
      </c>
      <c r="AQ1264" s="19" t="s">
        <v>82</v>
      </c>
      <c r="AR1264" s="19" t="s">
        <v>60</v>
      </c>
      <c r="AS1264" s="19" t="s">
        <v>55</v>
      </c>
      <c r="AT1264" s="19" t="s">
        <v>61</v>
      </c>
      <c r="AU1264" s="19" t="s">
        <v>179</v>
      </c>
      <c r="AV1264" s="19" t="s">
        <v>63</v>
      </c>
      <c r="AW1264" s="19" t="s">
        <v>63</v>
      </c>
      <c r="AX1264" s="19" t="s">
        <v>63</v>
      </c>
      <c r="AY1264" s="19" t="s">
        <v>64</v>
      </c>
      <c r="AZ1264" s="19" t="s">
        <v>3822</v>
      </c>
      <c r="BA1264" s="23">
        <v>45225</v>
      </c>
      <c r="BB1264" s="37">
        <v>10</v>
      </c>
      <c r="BC1264" s="37">
        <v>2023</v>
      </c>
      <c r="BD1264" s="19" t="s">
        <v>63</v>
      </c>
      <c r="BE1264" s="19" t="s">
        <v>63</v>
      </c>
      <c r="BF1264" s="19" t="s">
        <v>63</v>
      </c>
      <c r="BG1264" s="19" t="s">
        <v>64</v>
      </c>
      <c r="BH1264" s="19" t="s">
        <v>4513</v>
      </c>
      <c r="BI1264" s="60" t="s">
        <v>4513</v>
      </c>
      <c r="BJ1264" s="37" t="e">
        <v>#VALUE!</v>
      </c>
      <c r="BK1264" s="56" t="e">
        <v>#VALUE!</v>
      </c>
      <c r="BL1264" s="37" t="s">
        <v>4513</v>
      </c>
      <c r="BM1264" s="32" t="s">
        <v>4513</v>
      </c>
      <c r="BN1264" s="22" t="s">
        <v>4513</v>
      </c>
      <c r="BO1264" s="22"/>
      <c r="BP1264" s="22"/>
      <c r="BQ1264" s="19" t="s">
        <v>64</v>
      </c>
      <c r="BR1264" s="22"/>
      <c r="BS1264" s="19" t="e">
        <v>#N/A</v>
      </c>
      <c r="BT1264" s="37">
        <v>44</v>
      </c>
      <c r="BU1264" s="22"/>
      <c r="BV1264" s="19"/>
      <c r="BW1264" s="19" t="s">
        <v>3823</v>
      </c>
      <c r="BX1264" s="37">
        <v>2023</v>
      </c>
      <c r="BY1264" s="95" t="str">
        <f>IFERROR(
IF(OR(AZ1264="anulado",AZ1264="stand by"),CONCATENATE(AZ1264,": ",AT1264),
IF(OR(YEAR(BA1264)=2022,YEAR(BA1264)=2023),CONCATENATE("Se activó en ",YEAR(BA1264)),
IF(AND(OR(AZ1264="En proceso",AZ1264="facturando"),AND(AV1264="-",BA1264="")),"Por revisar",
IF(BA1264="",IF(AV1264="NUEVAS",CONCATENATE("Estado: ",AZ1264,", ",AV1264),
IF(AX1264=Meses!$A$3,"Por revisar",
IF(AT1264="","Sin registro","En programación Frcst."))),"En programación")))),
"Error")</f>
        <v>Se activó en 2023</v>
      </c>
      <c r="BZ1264" s="14" t="str">
        <f t="shared" si="57"/>
        <v/>
      </c>
      <c r="CA1264" s="95" t="str">
        <f>IF(BY1264="En programación Frcst.",VLOOKUP(AX1264,Meses!$A$1:$H$14,3+HLOOKUP(Cronograma!AV1264,Meses!$D$1:$G$2,2,FALSE),FALSE),
IF(BY1264="En programación",BA1264,""))</f>
        <v/>
      </c>
      <c r="CB1264" s="95" t="str">
        <f t="shared" si="58"/>
        <v/>
      </c>
      <c r="CC1264" s="91" t="str">
        <f>IFERROR(
(VLOOKUP(MONTH(CA1264),Meses!$B$3:$C$14,2,FALSE)-DAY(CA1264))/VLOOKUP(MONTH(CA1264),Meses!$B$3:$C$14,2,FALSE)*CD1264,
"")</f>
        <v/>
      </c>
      <c r="CD1264" s="92">
        <f t="shared" si="59"/>
        <v>6696</v>
      </c>
    </row>
    <row r="1265" spans="1:82" ht="78.599999999999994" thickBot="1" x14ac:dyDescent="0.6">
      <c r="A1265" s="19" t="s">
        <v>2932</v>
      </c>
      <c r="B1265" s="19" t="s">
        <v>2969</v>
      </c>
      <c r="C1265" s="19" t="s">
        <v>2970</v>
      </c>
      <c r="D1265" s="19" t="s">
        <v>53</v>
      </c>
      <c r="E1265" s="21">
        <v>45201</v>
      </c>
      <c r="F1265" s="21">
        <v>45201.790648148148</v>
      </c>
      <c r="G1265" s="21">
        <v>45208</v>
      </c>
      <c r="H1265" s="21">
        <v>45212</v>
      </c>
      <c r="I1265" s="21">
        <v>45226</v>
      </c>
      <c r="J1265" s="21">
        <v>45226</v>
      </c>
      <c r="K1265" s="119" t="s">
        <v>4541</v>
      </c>
      <c r="L1265" s="61">
        <v>2023101904</v>
      </c>
      <c r="M1265" s="21">
        <v>45212</v>
      </c>
      <c r="N1265" s="21">
        <v>45225</v>
      </c>
      <c r="O1265" s="19" t="s">
        <v>1384</v>
      </c>
      <c r="P1265" s="41" t="s">
        <v>54</v>
      </c>
      <c r="Q1265" s="49" t="s">
        <v>55</v>
      </c>
      <c r="R1265" s="61">
        <v>17630</v>
      </c>
      <c r="S1265" s="25" t="s">
        <v>4613</v>
      </c>
      <c r="T1265" s="25" t="s">
        <v>4613</v>
      </c>
      <c r="U1265" s="19" t="e">
        <v>#NAME?</v>
      </c>
      <c r="V1265" s="22"/>
      <c r="W1265" s="22" t="s">
        <v>4513</v>
      </c>
      <c r="X1265" s="23">
        <v>45201</v>
      </c>
      <c r="Y1265" s="23">
        <v>45208</v>
      </c>
      <c r="Z1265" s="23">
        <v>45201</v>
      </c>
      <c r="AA1265" s="23">
        <v>45201</v>
      </c>
      <c r="AB1265" s="22">
        <v>0</v>
      </c>
      <c r="AC1265" s="22">
        <v>0</v>
      </c>
      <c r="AD1265" s="50">
        <v>0</v>
      </c>
      <c r="AE1265" s="22">
        <v>0</v>
      </c>
      <c r="AF1265" s="19" t="s">
        <v>58</v>
      </c>
      <c r="AG1265" s="19" t="s">
        <v>58</v>
      </c>
      <c r="AH1265" s="50">
        <v>0</v>
      </c>
      <c r="AI1265" s="37">
        <v>25</v>
      </c>
      <c r="AJ1265" s="37">
        <v>4</v>
      </c>
      <c r="AK1265" s="37">
        <v>14</v>
      </c>
      <c r="AL1265" s="19" t="s">
        <v>15</v>
      </c>
      <c r="AM1265" s="19" t="s">
        <v>4543</v>
      </c>
      <c r="AN1265" s="37">
        <v>27</v>
      </c>
      <c r="AO1265" s="22"/>
      <c r="AP1265" s="19" t="s">
        <v>82</v>
      </c>
      <c r="AQ1265" s="19" t="s">
        <v>82</v>
      </c>
      <c r="AR1265" s="19" t="s">
        <v>237</v>
      </c>
      <c r="AS1265" s="19" t="s">
        <v>55</v>
      </c>
      <c r="AT1265" s="19" t="s">
        <v>61</v>
      </c>
      <c r="AU1265" s="19" t="s">
        <v>179</v>
      </c>
      <c r="AV1265" s="19" t="s">
        <v>63</v>
      </c>
      <c r="AW1265" s="19" t="s">
        <v>63</v>
      </c>
      <c r="AX1265" s="19" t="s">
        <v>63</v>
      </c>
      <c r="AY1265" s="19" t="s">
        <v>64</v>
      </c>
      <c r="AZ1265" s="19" t="s">
        <v>3822</v>
      </c>
      <c r="BA1265" s="23">
        <v>45225</v>
      </c>
      <c r="BB1265" s="37">
        <v>10</v>
      </c>
      <c r="BC1265" s="37">
        <v>2023</v>
      </c>
      <c r="BD1265" s="19" t="s">
        <v>63</v>
      </c>
      <c r="BE1265" s="19" t="s">
        <v>63</v>
      </c>
      <c r="BF1265" s="19" t="s">
        <v>63</v>
      </c>
      <c r="BG1265" s="19" t="s">
        <v>64</v>
      </c>
      <c r="BH1265" s="22" t="s">
        <v>4513</v>
      </c>
      <c r="BI1265" s="22" t="s">
        <v>4513</v>
      </c>
      <c r="BJ1265" s="22"/>
      <c r="BK1265" s="22"/>
      <c r="BL1265" s="37" t="s">
        <v>4513</v>
      </c>
      <c r="BM1265" s="22" t="s">
        <v>4513</v>
      </c>
      <c r="BN1265" s="22" t="s">
        <v>4513</v>
      </c>
      <c r="BO1265" s="22"/>
      <c r="BP1265" s="22"/>
      <c r="BQ1265" s="19" t="s">
        <v>64</v>
      </c>
      <c r="BR1265" s="22"/>
      <c r="BS1265" s="22"/>
      <c r="BT1265" s="37">
        <v>25</v>
      </c>
      <c r="BU1265" s="22"/>
      <c r="BV1265" s="19"/>
      <c r="BW1265" s="19"/>
      <c r="BX1265" s="37">
        <v>2023</v>
      </c>
      <c r="BY1265" s="95" t="str">
        <f>IFERROR(
IF(OR(AZ1265="anulado",AZ1265="stand by"),CONCATENATE(AZ1265,": ",AT1265),
IF(OR(YEAR(BA1265)=2022,YEAR(BA1265)=2023),CONCATENATE("Se activó en ",YEAR(BA1265)),
IF(AND(OR(AZ1265="En proceso",AZ1265="facturando"),AND(AV1265="-",BA1265="")),"Por revisar",
IF(BA1265="",IF(AV1265="NUEVAS",CONCATENATE("Estado: ",AZ1265,", ",AV1265),
IF(AX1265=Meses!$A$3,"Por revisar",
IF(AT1265="","Sin registro","En programación Frcst."))),"En programación")))),
"Error")</f>
        <v>Se activó en 2023</v>
      </c>
      <c r="BZ1265" s="14" t="str">
        <f t="shared" si="57"/>
        <v/>
      </c>
      <c r="CA1265" s="95" t="str">
        <f>IF(BY1265="En programación Frcst.",VLOOKUP(AX1265,Meses!$A$1:$H$14,3+HLOOKUP(Cronograma!AV1265,Meses!$D$1:$G$2,2,FALSE),FALSE),
IF(BY1265="En programación",BA1265,""))</f>
        <v/>
      </c>
      <c r="CB1265" s="95" t="str">
        <f t="shared" si="58"/>
        <v/>
      </c>
      <c r="CC1265" s="91" t="str">
        <f>IFERROR(
(VLOOKUP(MONTH(CA1265),Meses!$B$3:$C$14,2,FALSE)-DAY(CA1265))/VLOOKUP(MONTH(CA1265),Meses!$B$3:$C$14,2,FALSE)*CD1265,
"")</f>
        <v/>
      </c>
      <c r="CD1265" s="92">
        <f t="shared" si="59"/>
        <v>17630</v>
      </c>
    </row>
    <row r="1266" spans="1:82" ht="78.599999999999994" thickBot="1" x14ac:dyDescent="0.6">
      <c r="A1266" s="25" t="s">
        <v>2932</v>
      </c>
      <c r="B1266" s="25" t="s">
        <v>2971</v>
      </c>
      <c r="C1266" s="25" t="s">
        <v>2972</v>
      </c>
      <c r="D1266" s="25" t="s">
        <v>53</v>
      </c>
      <c r="E1266" s="26">
        <v>45201</v>
      </c>
      <c r="F1266" s="26">
        <v>45201.790648148148</v>
      </c>
      <c r="G1266" s="26">
        <v>45208</v>
      </c>
      <c r="H1266" s="26">
        <v>45212</v>
      </c>
      <c r="I1266" s="21">
        <v>45226</v>
      </c>
      <c r="J1266" s="21">
        <v>45226</v>
      </c>
      <c r="K1266" s="119" t="s">
        <v>4541</v>
      </c>
      <c r="L1266" s="61">
        <v>2023101906</v>
      </c>
      <c r="M1266" s="21">
        <v>45212</v>
      </c>
      <c r="N1266" s="21">
        <v>45225</v>
      </c>
      <c r="O1266" s="19" t="s">
        <v>1384</v>
      </c>
      <c r="P1266" s="41" t="s">
        <v>54</v>
      </c>
      <c r="Q1266" s="49" t="s">
        <v>55</v>
      </c>
      <c r="R1266" s="61">
        <v>3877</v>
      </c>
      <c r="S1266" s="25" t="s">
        <v>4613</v>
      </c>
      <c r="T1266" s="25" t="s">
        <v>4613</v>
      </c>
      <c r="U1266" s="19" t="e">
        <v>#NAME?</v>
      </c>
      <c r="V1266" s="22"/>
      <c r="W1266" s="22" t="s">
        <v>4513</v>
      </c>
      <c r="X1266" s="23">
        <v>45201</v>
      </c>
      <c r="Y1266" s="23">
        <v>45208</v>
      </c>
      <c r="Z1266" s="23">
        <v>45201</v>
      </c>
      <c r="AA1266" s="23">
        <v>45201</v>
      </c>
      <c r="AB1266" s="22">
        <v>0</v>
      </c>
      <c r="AC1266" s="22">
        <v>0</v>
      </c>
      <c r="AD1266" s="50">
        <v>0</v>
      </c>
      <c r="AE1266" s="22">
        <v>0</v>
      </c>
      <c r="AF1266" s="19" t="s">
        <v>58</v>
      </c>
      <c r="AG1266" s="19" t="s">
        <v>58</v>
      </c>
      <c r="AH1266" s="50">
        <v>0</v>
      </c>
      <c r="AI1266" s="37">
        <v>25</v>
      </c>
      <c r="AJ1266" s="37">
        <v>4</v>
      </c>
      <c r="AK1266" s="37">
        <v>14</v>
      </c>
      <c r="AL1266" s="19" t="s">
        <v>15</v>
      </c>
      <c r="AM1266" s="19" t="s">
        <v>4543</v>
      </c>
      <c r="AN1266" s="37">
        <v>27</v>
      </c>
      <c r="AO1266" s="22"/>
      <c r="AP1266" s="19" t="s">
        <v>82</v>
      </c>
      <c r="AQ1266" s="19" t="s">
        <v>82</v>
      </c>
      <c r="AR1266" s="19" t="s">
        <v>60</v>
      </c>
      <c r="AS1266" s="19" t="s">
        <v>55</v>
      </c>
      <c r="AT1266" s="19" t="s">
        <v>61</v>
      </c>
      <c r="AU1266" s="19" t="s">
        <v>179</v>
      </c>
      <c r="AV1266" s="19" t="s">
        <v>63</v>
      </c>
      <c r="AW1266" s="19" t="s">
        <v>63</v>
      </c>
      <c r="AX1266" s="19" t="s">
        <v>63</v>
      </c>
      <c r="AY1266" s="19" t="s">
        <v>64</v>
      </c>
      <c r="AZ1266" s="19" t="s">
        <v>3822</v>
      </c>
      <c r="BA1266" s="23">
        <v>45225</v>
      </c>
      <c r="BB1266" s="37">
        <v>10</v>
      </c>
      <c r="BC1266" s="37">
        <v>2023</v>
      </c>
      <c r="BD1266" s="19" t="s">
        <v>63</v>
      </c>
      <c r="BE1266" s="19" t="s">
        <v>63</v>
      </c>
      <c r="BF1266" s="19" t="s">
        <v>63</v>
      </c>
      <c r="BG1266" s="19" t="s">
        <v>64</v>
      </c>
      <c r="BH1266" s="22" t="s">
        <v>4513</v>
      </c>
      <c r="BI1266" s="22" t="s">
        <v>4513</v>
      </c>
      <c r="BJ1266" s="22"/>
      <c r="BK1266" s="22"/>
      <c r="BL1266" s="37" t="s">
        <v>4513</v>
      </c>
      <c r="BM1266" s="22" t="s">
        <v>4513</v>
      </c>
      <c r="BN1266" s="22" t="s">
        <v>4513</v>
      </c>
      <c r="BO1266" s="22"/>
      <c r="BP1266" s="22"/>
      <c r="BQ1266" s="19" t="s">
        <v>64</v>
      </c>
      <c r="BR1266" s="22"/>
      <c r="BS1266" s="22"/>
      <c r="BT1266" s="37">
        <v>25</v>
      </c>
      <c r="BU1266" s="22"/>
      <c r="BV1266" s="19"/>
      <c r="BW1266" s="19"/>
      <c r="BX1266" s="37">
        <v>2023</v>
      </c>
      <c r="BY1266" s="95" t="str">
        <f>IFERROR(
IF(OR(AZ1266="anulado",AZ1266="stand by"),CONCATENATE(AZ1266,": ",AT1266),
IF(OR(YEAR(BA1266)=2022,YEAR(BA1266)=2023),CONCATENATE("Se activó en ",YEAR(BA1266)),
IF(AND(OR(AZ1266="En proceso",AZ1266="facturando"),AND(AV1266="-",BA1266="")),"Por revisar",
IF(BA1266="",IF(AV1266="NUEVAS",CONCATENATE("Estado: ",AZ1266,", ",AV1266),
IF(AX1266=Meses!$A$3,"Por revisar",
IF(AT1266="","Sin registro","En programación Frcst."))),"En programación")))),
"Error")</f>
        <v>Se activó en 2023</v>
      </c>
      <c r="BZ1266" s="14" t="str">
        <f t="shared" si="57"/>
        <v/>
      </c>
      <c r="CA1266" s="95" t="str">
        <f>IF(BY1266="En programación Frcst.",VLOOKUP(AX1266,Meses!$A$1:$H$14,3+HLOOKUP(Cronograma!AV1266,Meses!$D$1:$G$2,2,FALSE),FALSE),
IF(BY1266="En programación",BA1266,""))</f>
        <v/>
      </c>
      <c r="CB1266" s="95" t="str">
        <f t="shared" si="58"/>
        <v/>
      </c>
      <c r="CC1266" s="91" t="str">
        <f>IFERROR(
(VLOOKUP(MONTH(CA1266),Meses!$B$3:$C$14,2,FALSE)-DAY(CA1266))/VLOOKUP(MONTH(CA1266),Meses!$B$3:$C$14,2,FALSE)*CD1266,
"")</f>
        <v/>
      </c>
      <c r="CD1266" s="92">
        <f t="shared" si="59"/>
        <v>3877</v>
      </c>
    </row>
    <row r="1267" spans="1:82" ht="78.599999999999994" thickBot="1" x14ac:dyDescent="0.6">
      <c r="A1267" s="19" t="s">
        <v>2932</v>
      </c>
      <c r="B1267" s="19" t="s">
        <v>2973</v>
      </c>
      <c r="C1267" s="19" t="s">
        <v>2946</v>
      </c>
      <c r="D1267" s="19" t="s">
        <v>53</v>
      </c>
      <c r="E1267" s="21">
        <v>45201</v>
      </c>
      <c r="F1267" s="21">
        <v>45201.790648148148</v>
      </c>
      <c r="G1267" s="21">
        <v>45208</v>
      </c>
      <c r="H1267" s="21">
        <v>45212</v>
      </c>
      <c r="I1267" s="21">
        <v>45226</v>
      </c>
      <c r="J1267" s="21">
        <v>45226</v>
      </c>
      <c r="K1267" s="119" t="s">
        <v>4541</v>
      </c>
      <c r="L1267" s="61">
        <v>2023101902</v>
      </c>
      <c r="M1267" s="21">
        <v>45212</v>
      </c>
      <c r="N1267" s="21">
        <v>45225</v>
      </c>
      <c r="O1267" s="19" t="s">
        <v>1384</v>
      </c>
      <c r="P1267" s="41" t="s">
        <v>54</v>
      </c>
      <c r="Q1267" s="49" t="s">
        <v>55</v>
      </c>
      <c r="R1267" s="61">
        <v>14617</v>
      </c>
      <c r="S1267" s="25" t="s">
        <v>4613</v>
      </c>
      <c r="T1267" s="25" t="s">
        <v>4613</v>
      </c>
      <c r="U1267" s="19" t="e">
        <v>#NAME?</v>
      </c>
      <c r="V1267" s="22"/>
      <c r="W1267" s="22" t="s">
        <v>4513</v>
      </c>
      <c r="X1267" s="23">
        <v>45201</v>
      </c>
      <c r="Y1267" s="23">
        <v>45208</v>
      </c>
      <c r="Z1267" s="23">
        <v>45201</v>
      </c>
      <c r="AA1267" s="23">
        <v>45201</v>
      </c>
      <c r="AB1267" s="22">
        <v>0</v>
      </c>
      <c r="AC1267" s="22">
        <v>0</v>
      </c>
      <c r="AD1267" s="50">
        <v>0</v>
      </c>
      <c r="AE1267" s="22">
        <v>0</v>
      </c>
      <c r="AF1267" s="19" t="s">
        <v>58</v>
      </c>
      <c r="AG1267" s="19" t="s">
        <v>58</v>
      </c>
      <c r="AH1267" s="50">
        <v>0</v>
      </c>
      <c r="AI1267" s="37">
        <v>25</v>
      </c>
      <c r="AJ1267" s="37">
        <v>4</v>
      </c>
      <c r="AK1267" s="37">
        <v>14</v>
      </c>
      <c r="AL1267" s="19" t="s">
        <v>15</v>
      </c>
      <c r="AM1267" s="19" t="s">
        <v>4543</v>
      </c>
      <c r="AN1267" s="37">
        <v>27</v>
      </c>
      <c r="AO1267" s="22"/>
      <c r="AP1267" s="19" t="s">
        <v>82</v>
      </c>
      <c r="AQ1267" s="19" t="s">
        <v>82</v>
      </c>
      <c r="AR1267" s="19" t="s">
        <v>94</v>
      </c>
      <c r="AS1267" s="19" t="s">
        <v>55</v>
      </c>
      <c r="AT1267" s="19" t="s">
        <v>61</v>
      </c>
      <c r="AU1267" s="19" t="s">
        <v>179</v>
      </c>
      <c r="AV1267" s="19" t="s">
        <v>63</v>
      </c>
      <c r="AW1267" s="19" t="s">
        <v>63</v>
      </c>
      <c r="AX1267" s="19" t="s">
        <v>63</v>
      </c>
      <c r="AY1267" s="19" t="s">
        <v>64</v>
      </c>
      <c r="AZ1267" s="19" t="s">
        <v>3822</v>
      </c>
      <c r="BA1267" s="23">
        <v>45225</v>
      </c>
      <c r="BB1267" s="37">
        <v>10</v>
      </c>
      <c r="BC1267" s="37">
        <v>2023</v>
      </c>
      <c r="BD1267" s="19" t="s">
        <v>63</v>
      </c>
      <c r="BE1267" s="19" t="s">
        <v>63</v>
      </c>
      <c r="BF1267" s="19" t="s">
        <v>63</v>
      </c>
      <c r="BG1267" s="19" t="s">
        <v>64</v>
      </c>
      <c r="BH1267" s="22" t="s">
        <v>4513</v>
      </c>
      <c r="BI1267" s="22" t="s">
        <v>4513</v>
      </c>
      <c r="BJ1267" s="22"/>
      <c r="BK1267" s="22"/>
      <c r="BL1267" s="37" t="s">
        <v>4513</v>
      </c>
      <c r="BM1267" s="22" t="s">
        <v>4513</v>
      </c>
      <c r="BN1267" s="22" t="s">
        <v>4513</v>
      </c>
      <c r="BO1267" s="22"/>
      <c r="BP1267" s="22"/>
      <c r="BQ1267" s="19" t="s">
        <v>64</v>
      </c>
      <c r="BR1267" s="22"/>
      <c r="BS1267" s="22"/>
      <c r="BT1267" s="37">
        <v>25</v>
      </c>
      <c r="BU1267" s="22"/>
      <c r="BV1267" s="19"/>
      <c r="BW1267" s="19"/>
      <c r="BX1267" s="37">
        <v>2023</v>
      </c>
      <c r="BY1267" s="95" t="str">
        <f>IFERROR(
IF(OR(AZ1267="anulado",AZ1267="stand by"),CONCATENATE(AZ1267,": ",AT1267),
IF(OR(YEAR(BA1267)=2022,YEAR(BA1267)=2023),CONCATENATE("Se activó en ",YEAR(BA1267)),
IF(AND(OR(AZ1267="En proceso",AZ1267="facturando"),AND(AV1267="-",BA1267="")),"Por revisar",
IF(BA1267="",IF(AV1267="NUEVAS",CONCATENATE("Estado: ",AZ1267,", ",AV1267),
IF(AX1267=Meses!$A$3,"Por revisar",
IF(AT1267="","Sin registro","En programación Frcst."))),"En programación")))),
"Error")</f>
        <v>Se activó en 2023</v>
      </c>
      <c r="BZ1267" s="14" t="str">
        <f t="shared" si="57"/>
        <v/>
      </c>
      <c r="CA1267" s="95" t="str">
        <f>IF(BY1267="En programación Frcst.",VLOOKUP(AX1267,Meses!$A$1:$H$14,3+HLOOKUP(Cronograma!AV1267,Meses!$D$1:$G$2,2,FALSE),FALSE),
IF(BY1267="En programación",BA1267,""))</f>
        <v/>
      </c>
      <c r="CB1267" s="95" t="str">
        <f t="shared" si="58"/>
        <v/>
      </c>
      <c r="CC1267" s="91" t="str">
        <f>IFERROR(
(VLOOKUP(MONTH(CA1267),Meses!$B$3:$C$14,2,FALSE)-DAY(CA1267))/VLOOKUP(MONTH(CA1267),Meses!$B$3:$C$14,2,FALSE)*CD1267,
"")</f>
        <v/>
      </c>
      <c r="CD1267" s="92">
        <f t="shared" si="59"/>
        <v>14617</v>
      </c>
    </row>
    <row r="1268" spans="1:82" ht="78.599999999999994" thickBot="1" x14ac:dyDescent="0.6">
      <c r="A1268" s="25" t="s">
        <v>2932</v>
      </c>
      <c r="B1268" s="25" t="s">
        <v>2974</v>
      </c>
      <c r="C1268" s="25" t="s">
        <v>2975</v>
      </c>
      <c r="D1268" s="25" t="s">
        <v>53</v>
      </c>
      <c r="E1268" s="26">
        <v>45201</v>
      </c>
      <c r="F1268" s="26">
        <v>45201.790648148148</v>
      </c>
      <c r="G1268" s="26">
        <v>45208</v>
      </c>
      <c r="H1268" s="26">
        <v>45212</v>
      </c>
      <c r="I1268" s="21">
        <v>45245</v>
      </c>
      <c r="J1268" s="21">
        <v>45245</v>
      </c>
      <c r="K1268" s="119" t="s">
        <v>4619</v>
      </c>
      <c r="L1268" s="61">
        <v>2023101855</v>
      </c>
      <c r="M1268" s="21">
        <v>45212</v>
      </c>
      <c r="N1268" s="21">
        <v>45225</v>
      </c>
      <c r="O1268" s="19" t="s">
        <v>1384</v>
      </c>
      <c r="P1268" s="41" t="s">
        <v>54</v>
      </c>
      <c r="Q1268" s="49" t="s">
        <v>55</v>
      </c>
      <c r="R1268" s="61">
        <v>3919</v>
      </c>
      <c r="S1268" s="25" t="s">
        <v>4624</v>
      </c>
      <c r="T1268" s="25" t="s">
        <v>4624</v>
      </c>
      <c r="U1268" s="19" t="e">
        <v>#NAME?</v>
      </c>
      <c r="V1268" s="41" t="s">
        <v>80</v>
      </c>
      <c r="W1268" s="19" t="s">
        <v>68</v>
      </c>
      <c r="X1268" s="23">
        <v>45201</v>
      </c>
      <c r="Y1268" s="23">
        <v>45208</v>
      </c>
      <c r="Z1268" s="23">
        <v>45201</v>
      </c>
      <c r="AA1268" s="23">
        <v>45201</v>
      </c>
      <c r="AB1268" s="19" t="s">
        <v>58</v>
      </c>
      <c r="AC1268" s="23">
        <v>45204</v>
      </c>
      <c r="AD1268" s="49" t="s">
        <v>58</v>
      </c>
      <c r="AE1268" s="23">
        <v>45206</v>
      </c>
      <c r="AF1268" s="23">
        <v>45208</v>
      </c>
      <c r="AG1268" s="23">
        <v>45211</v>
      </c>
      <c r="AH1268" s="59">
        <v>45215</v>
      </c>
      <c r="AI1268" s="37">
        <v>44</v>
      </c>
      <c r="AJ1268" s="37">
        <v>4</v>
      </c>
      <c r="AK1268" s="37">
        <v>33</v>
      </c>
      <c r="AL1268" s="19" t="s">
        <v>15</v>
      </c>
      <c r="AM1268" s="19" t="s">
        <v>4621</v>
      </c>
      <c r="AN1268" s="37">
        <v>15</v>
      </c>
      <c r="AO1268" s="22"/>
      <c r="AP1268" s="19" t="s">
        <v>82</v>
      </c>
      <c r="AQ1268" s="19" t="s">
        <v>82</v>
      </c>
      <c r="AR1268" s="19" t="s">
        <v>60</v>
      </c>
      <c r="AS1268" s="19" t="s">
        <v>55</v>
      </c>
      <c r="AT1268" s="19" t="s">
        <v>61</v>
      </c>
      <c r="AU1268" s="19" t="s">
        <v>179</v>
      </c>
      <c r="AV1268" s="19" t="s">
        <v>63</v>
      </c>
      <c r="AW1268" s="19" t="s">
        <v>63</v>
      </c>
      <c r="AX1268" s="19" t="s">
        <v>63</v>
      </c>
      <c r="AY1268" s="19" t="s">
        <v>64</v>
      </c>
      <c r="AZ1268" s="19" t="s">
        <v>3822</v>
      </c>
      <c r="BA1268" s="23">
        <v>45225</v>
      </c>
      <c r="BB1268" s="37">
        <v>10</v>
      </c>
      <c r="BC1268" s="37">
        <v>2023</v>
      </c>
      <c r="BD1268" s="19" t="s">
        <v>63</v>
      </c>
      <c r="BE1268" s="19" t="s">
        <v>63</v>
      </c>
      <c r="BF1268" s="19" t="s">
        <v>63</v>
      </c>
      <c r="BG1268" s="19" t="s">
        <v>64</v>
      </c>
      <c r="BH1268" s="19" t="s">
        <v>4513</v>
      </c>
      <c r="BI1268" s="60" t="s">
        <v>4513</v>
      </c>
      <c r="BJ1268" s="37" t="e">
        <v>#VALUE!</v>
      </c>
      <c r="BK1268" s="56" t="e">
        <v>#VALUE!</v>
      </c>
      <c r="BL1268" s="37" t="s">
        <v>4513</v>
      </c>
      <c r="BM1268" s="32" t="s">
        <v>4513</v>
      </c>
      <c r="BN1268" s="22" t="s">
        <v>4513</v>
      </c>
      <c r="BO1268" s="22"/>
      <c r="BP1268" s="22"/>
      <c r="BQ1268" s="19" t="s">
        <v>64</v>
      </c>
      <c r="BR1268" s="22"/>
      <c r="BS1268" s="19" t="e">
        <v>#N/A</v>
      </c>
      <c r="BT1268" s="37">
        <v>44</v>
      </c>
      <c r="BU1268" s="22"/>
      <c r="BV1268" s="19"/>
      <c r="BW1268" s="19" t="s">
        <v>3823</v>
      </c>
      <c r="BX1268" s="37">
        <v>2023</v>
      </c>
      <c r="BY1268" s="95" t="str">
        <f>IFERROR(
IF(OR(AZ1268="anulado",AZ1268="stand by"),CONCATENATE(AZ1268,": ",AT1268),
IF(OR(YEAR(BA1268)=2022,YEAR(BA1268)=2023),CONCATENATE("Se activó en ",YEAR(BA1268)),
IF(AND(OR(AZ1268="En proceso",AZ1268="facturando"),AND(AV1268="-",BA1268="")),"Por revisar",
IF(BA1268="",IF(AV1268="NUEVAS",CONCATENATE("Estado: ",AZ1268,", ",AV1268),
IF(AX1268=Meses!$A$3,"Por revisar",
IF(AT1268="","Sin registro","En programación Frcst."))),"En programación")))),
"Error")</f>
        <v>Se activó en 2023</v>
      </c>
      <c r="BZ1268" s="14" t="str">
        <f t="shared" si="57"/>
        <v/>
      </c>
      <c r="CA1268" s="95" t="str">
        <f>IF(BY1268="En programación Frcst.",VLOOKUP(AX1268,Meses!$A$1:$H$14,3+HLOOKUP(Cronograma!AV1268,Meses!$D$1:$G$2,2,FALSE),FALSE),
IF(BY1268="En programación",BA1268,""))</f>
        <v/>
      </c>
      <c r="CB1268" s="95" t="str">
        <f t="shared" si="58"/>
        <v/>
      </c>
      <c r="CC1268" s="91" t="str">
        <f>IFERROR(
(VLOOKUP(MONTH(CA1268),Meses!$B$3:$C$14,2,FALSE)-DAY(CA1268))/VLOOKUP(MONTH(CA1268),Meses!$B$3:$C$14,2,FALSE)*CD1268,
"")</f>
        <v/>
      </c>
      <c r="CD1268" s="92">
        <f t="shared" si="59"/>
        <v>3919</v>
      </c>
    </row>
    <row r="1269" spans="1:82" ht="78.599999999999994" thickBot="1" x14ac:dyDescent="0.6">
      <c r="A1269" s="19" t="s">
        <v>2932</v>
      </c>
      <c r="B1269" s="19" t="s">
        <v>2976</v>
      </c>
      <c r="C1269" s="19" t="s">
        <v>2977</v>
      </c>
      <c r="D1269" s="19" t="s">
        <v>53</v>
      </c>
      <c r="E1269" s="21">
        <v>45201</v>
      </c>
      <c r="F1269" s="21">
        <v>45201.790648148148</v>
      </c>
      <c r="G1269" s="21">
        <v>45208</v>
      </c>
      <c r="H1269" s="21">
        <v>45212</v>
      </c>
      <c r="I1269" s="21">
        <v>45225</v>
      </c>
      <c r="J1269" s="21">
        <v>45225</v>
      </c>
      <c r="K1269" s="119" t="s">
        <v>4541</v>
      </c>
      <c r="L1269" s="61">
        <v>2023101851</v>
      </c>
      <c r="M1269" s="21">
        <v>45212</v>
      </c>
      <c r="N1269" s="21">
        <v>45225</v>
      </c>
      <c r="O1269" s="19" t="s">
        <v>1384</v>
      </c>
      <c r="P1269" s="41" t="s">
        <v>54</v>
      </c>
      <c r="Q1269" s="49" t="s">
        <v>55</v>
      </c>
      <c r="R1269" s="61">
        <v>5419</v>
      </c>
      <c r="S1269" s="25" t="s">
        <v>4613</v>
      </c>
      <c r="T1269" s="25" t="s">
        <v>4613</v>
      </c>
      <c r="U1269" s="19" t="e">
        <v>#NAME?</v>
      </c>
      <c r="V1269" s="22"/>
      <c r="W1269" s="22" t="s">
        <v>4513</v>
      </c>
      <c r="X1269" s="23">
        <v>45201</v>
      </c>
      <c r="Y1269" s="23">
        <v>45208</v>
      </c>
      <c r="Z1269" s="23">
        <v>45201</v>
      </c>
      <c r="AA1269" s="23">
        <v>45201</v>
      </c>
      <c r="AB1269" s="22">
        <v>0</v>
      </c>
      <c r="AC1269" s="22">
        <v>0</v>
      </c>
      <c r="AD1269" s="50">
        <v>0</v>
      </c>
      <c r="AE1269" s="22">
        <v>0</v>
      </c>
      <c r="AF1269" s="19" t="s">
        <v>58</v>
      </c>
      <c r="AG1269" s="19" t="s">
        <v>58</v>
      </c>
      <c r="AH1269" s="50">
        <v>0</v>
      </c>
      <c r="AI1269" s="37">
        <v>24</v>
      </c>
      <c r="AJ1269" s="37">
        <v>4</v>
      </c>
      <c r="AK1269" s="37">
        <v>13</v>
      </c>
      <c r="AL1269" s="19" t="s">
        <v>15</v>
      </c>
      <c r="AM1269" s="19" t="s">
        <v>4543</v>
      </c>
      <c r="AN1269" s="37">
        <v>26</v>
      </c>
      <c r="AO1269" s="22"/>
      <c r="AP1269" s="19" t="s">
        <v>82</v>
      </c>
      <c r="AQ1269" s="19" t="s">
        <v>82</v>
      </c>
      <c r="AR1269" s="19" t="s">
        <v>60</v>
      </c>
      <c r="AS1269" s="19" t="s">
        <v>55</v>
      </c>
      <c r="AT1269" s="19" t="s">
        <v>61</v>
      </c>
      <c r="AU1269" s="19" t="s">
        <v>179</v>
      </c>
      <c r="AV1269" s="19" t="s">
        <v>63</v>
      </c>
      <c r="AW1269" s="19" t="s">
        <v>63</v>
      </c>
      <c r="AX1269" s="19" t="s">
        <v>63</v>
      </c>
      <c r="AY1269" s="19" t="s">
        <v>64</v>
      </c>
      <c r="AZ1269" s="19" t="s">
        <v>3822</v>
      </c>
      <c r="BA1269" s="23">
        <v>45225</v>
      </c>
      <c r="BB1269" s="37">
        <v>10</v>
      </c>
      <c r="BC1269" s="37">
        <v>2023</v>
      </c>
      <c r="BD1269" s="19" t="s">
        <v>63</v>
      </c>
      <c r="BE1269" s="19" t="s">
        <v>63</v>
      </c>
      <c r="BF1269" s="19" t="s">
        <v>63</v>
      </c>
      <c r="BG1269" s="19" t="s">
        <v>64</v>
      </c>
      <c r="BH1269" s="22" t="s">
        <v>4513</v>
      </c>
      <c r="BI1269" s="22" t="s">
        <v>4513</v>
      </c>
      <c r="BJ1269" s="22"/>
      <c r="BK1269" s="22"/>
      <c r="BL1269" s="37" t="s">
        <v>4513</v>
      </c>
      <c r="BM1269" s="22" t="s">
        <v>4513</v>
      </c>
      <c r="BN1269" s="22" t="s">
        <v>4513</v>
      </c>
      <c r="BO1269" s="22"/>
      <c r="BP1269" s="22"/>
      <c r="BQ1269" s="19" t="s">
        <v>64</v>
      </c>
      <c r="BR1269" s="22"/>
      <c r="BS1269" s="22"/>
      <c r="BT1269" s="37">
        <v>24</v>
      </c>
      <c r="BU1269" s="22"/>
      <c r="BV1269" s="19"/>
      <c r="BW1269" s="19"/>
      <c r="BX1269" s="37">
        <v>2023</v>
      </c>
      <c r="BY1269" s="95" t="str">
        <f>IFERROR(
IF(OR(AZ1269="anulado",AZ1269="stand by"),CONCATENATE(AZ1269,": ",AT1269),
IF(OR(YEAR(BA1269)=2022,YEAR(BA1269)=2023),CONCATENATE("Se activó en ",YEAR(BA1269)),
IF(AND(OR(AZ1269="En proceso",AZ1269="facturando"),AND(AV1269="-",BA1269="")),"Por revisar",
IF(BA1269="",IF(AV1269="NUEVAS",CONCATENATE("Estado: ",AZ1269,", ",AV1269),
IF(AX1269=Meses!$A$3,"Por revisar",
IF(AT1269="","Sin registro","En programación Frcst."))),"En programación")))),
"Error")</f>
        <v>Se activó en 2023</v>
      </c>
      <c r="BZ1269" s="14" t="str">
        <f t="shared" si="57"/>
        <v/>
      </c>
      <c r="CA1269" s="95" t="str">
        <f>IF(BY1269="En programación Frcst.",VLOOKUP(AX1269,Meses!$A$1:$H$14,3+HLOOKUP(Cronograma!AV1269,Meses!$D$1:$G$2,2,FALSE),FALSE),
IF(BY1269="En programación",BA1269,""))</f>
        <v/>
      </c>
      <c r="CB1269" s="95" t="str">
        <f t="shared" si="58"/>
        <v/>
      </c>
      <c r="CC1269" s="91" t="str">
        <f>IFERROR(
(VLOOKUP(MONTH(CA1269),Meses!$B$3:$C$14,2,FALSE)-DAY(CA1269))/VLOOKUP(MONTH(CA1269),Meses!$B$3:$C$14,2,FALSE)*CD1269,
"")</f>
        <v/>
      </c>
      <c r="CD1269" s="92">
        <f t="shared" si="59"/>
        <v>5419</v>
      </c>
    </row>
    <row r="1270" spans="1:82" ht="78.599999999999994" thickBot="1" x14ac:dyDescent="0.6">
      <c r="A1270" s="25" t="s">
        <v>2978</v>
      </c>
      <c r="B1270" s="25" t="s">
        <v>2979</v>
      </c>
      <c r="C1270" s="25" t="s">
        <v>2980</v>
      </c>
      <c r="D1270" s="45" t="s">
        <v>144</v>
      </c>
      <c r="E1270" s="26">
        <v>45202</v>
      </c>
      <c r="F1270" s="26">
        <v>45202.340219907404</v>
      </c>
      <c r="G1270" s="26">
        <v>45218</v>
      </c>
      <c r="H1270" s="26">
        <v>45231</v>
      </c>
      <c r="I1270" s="22"/>
      <c r="J1270" s="22"/>
      <c r="K1270" s="22">
        <v>0</v>
      </c>
      <c r="L1270" s="50"/>
      <c r="M1270" s="22"/>
      <c r="N1270" s="22"/>
      <c r="O1270" s="19" t="s">
        <v>673</v>
      </c>
      <c r="P1270" s="41" t="s">
        <v>673</v>
      </c>
      <c r="Q1270" s="49" t="s">
        <v>55</v>
      </c>
      <c r="R1270" s="61">
        <v>41360</v>
      </c>
      <c r="S1270" s="25" t="s">
        <v>145</v>
      </c>
      <c r="T1270" s="25" t="s">
        <v>145</v>
      </c>
      <c r="U1270" s="19" t="e">
        <v>#NAME?</v>
      </c>
      <c r="V1270" s="22"/>
      <c r="W1270" s="22" t="s">
        <v>4513</v>
      </c>
      <c r="X1270" s="23">
        <v>45202</v>
      </c>
      <c r="Y1270" s="23">
        <v>45209</v>
      </c>
      <c r="Z1270" s="23">
        <v>45202</v>
      </c>
      <c r="AA1270" s="23">
        <v>45202</v>
      </c>
      <c r="AB1270" s="22">
        <v>0</v>
      </c>
      <c r="AC1270" s="22">
        <v>0</v>
      </c>
      <c r="AD1270" s="50">
        <v>0</v>
      </c>
      <c r="AE1270" s="22">
        <v>0</v>
      </c>
      <c r="AF1270" s="19" t="s">
        <v>58</v>
      </c>
      <c r="AG1270" s="19" t="s">
        <v>58</v>
      </c>
      <c r="AH1270" s="50">
        <v>0</v>
      </c>
      <c r="AI1270" s="37">
        <v>-45202</v>
      </c>
      <c r="AJ1270" s="37">
        <v>13</v>
      </c>
      <c r="AK1270" s="37">
        <v>-45231</v>
      </c>
      <c r="AL1270" s="19" t="s">
        <v>15</v>
      </c>
      <c r="AM1270" s="22">
        <v>0</v>
      </c>
      <c r="AN1270" s="22" t="s">
        <v>4513</v>
      </c>
      <c r="AO1270" s="22"/>
      <c r="AP1270" s="19" t="s">
        <v>76</v>
      </c>
      <c r="AQ1270" s="19" t="s">
        <v>76</v>
      </c>
      <c r="AR1270" s="19" t="s">
        <v>389</v>
      </c>
      <c r="AS1270" s="19" t="s">
        <v>55</v>
      </c>
      <c r="AT1270" s="19" t="s">
        <v>146</v>
      </c>
      <c r="AU1270" s="19" t="s">
        <v>62</v>
      </c>
      <c r="AV1270" s="19" t="s">
        <v>651</v>
      </c>
      <c r="AW1270" s="19" t="s">
        <v>652</v>
      </c>
      <c r="AX1270" s="19" t="s">
        <v>653</v>
      </c>
      <c r="AY1270" s="19" t="s">
        <v>55</v>
      </c>
      <c r="AZ1270" s="19" t="s">
        <v>3825</v>
      </c>
      <c r="BA1270" s="22">
        <v>0</v>
      </c>
      <c r="BB1270" s="22"/>
      <c r="BC1270" s="22"/>
      <c r="BD1270" s="19" t="s">
        <v>653</v>
      </c>
      <c r="BE1270" s="19" t="s">
        <v>679</v>
      </c>
      <c r="BF1270" s="19" t="s">
        <v>680</v>
      </c>
      <c r="BG1270" s="19" t="s">
        <v>55</v>
      </c>
      <c r="BH1270" s="19" t="s">
        <v>4513</v>
      </c>
      <c r="BI1270" s="22" t="s">
        <v>4513</v>
      </c>
      <c r="BJ1270" s="22"/>
      <c r="BK1270" s="22"/>
      <c r="BL1270" s="37" t="s">
        <v>4513</v>
      </c>
      <c r="BM1270" s="32" t="s">
        <v>4513</v>
      </c>
      <c r="BN1270" s="57" t="s">
        <v>4513</v>
      </c>
      <c r="BO1270" s="19" t="s">
        <v>3826</v>
      </c>
      <c r="BP1270" s="22"/>
      <c r="BQ1270" s="19" t="s">
        <v>64</v>
      </c>
      <c r="BR1270" s="22"/>
      <c r="BS1270" s="22"/>
      <c r="BT1270" s="22"/>
      <c r="BU1270" s="37">
        <v>120</v>
      </c>
      <c r="BV1270" s="19"/>
      <c r="BW1270" s="19" t="s">
        <v>3823</v>
      </c>
      <c r="BX1270" s="22"/>
      <c r="BY1270" s="95" t="str">
        <f>IFERROR(
IF(OR(AZ1270="anulado",AZ1270="stand by"),CONCATENATE(AZ1270,": ",AT1270),
IF(OR(YEAR(BA1270)=2022,YEAR(BA1270)=2023),CONCATENATE("Se activó en ",YEAR(BA1270)),
IF(AND(OR(AZ1270="En proceso",AZ1270="facturando"),AND(AV1270="-",BA1270="")),"Por revisar",
IF(BA1270="",IF(AV1270="NUEVAS",CONCATENATE("Estado: ",AZ1270,", ",AV1270),
IF(AX1270=Meses!$A$3,"Por revisar",
IF(AT1270="","Sin registro","En programación Frcst."))),"En programación")))),
"Error")</f>
        <v>stand by: Devolver Sales</v>
      </c>
      <c r="BZ1270" s="14" t="str">
        <f t="shared" si="57"/>
        <v/>
      </c>
      <c r="CA1270" s="95" t="str">
        <f>IF(BY1270="En programación Frcst.",VLOOKUP(AX1270,Meses!$A$1:$H$14,3+HLOOKUP(Cronograma!AV1270,Meses!$D$1:$G$2,2,FALSE),FALSE),
IF(BY1270="En programación",BA1270,""))</f>
        <v/>
      </c>
      <c r="CB1270" s="95" t="str">
        <f t="shared" si="58"/>
        <v/>
      </c>
      <c r="CC1270" s="91" t="str">
        <f>IFERROR(
(VLOOKUP(MONTH(CA1270),Meses!$B$3:$C$14,2,FALSE)-DAY(CA1270))/VLOOKUP(MONTH(CA1270),Meses!$B$3:$C$14,2,FALSE)*CD1270,
"")</f>
        <v/>
      </c>
      <c r="CD1270" s="92">
        <f t="shared" si="59"/>
        <v>41360</v>
      </c>
    </row>
    <row r="1271" spans="1:82" ht="109.8" thickBot="1" x14ac:dyDescent="0.6">
      <c r="A1271" s="19" t="s">
        <v>2981</v>
      </c>
      <c r="B1271" s="19" t="s">
        <v>2982</v>
      </c>
      <c r="C1271" s="19" t="s">
        <v>2983</v>
      </c>
      <c r="D1271" s="41" t="s">
        <v>351</v>
      </c>
      <c r="E1271" s="21">
        <v>45202</v>
      </c>
      <c r="F1271" s="21">
        <v>45202.347893518519</v>
      </c>
      <c r="G1271" s="21">
        <v>45219</v>
      </c>
      <c r="H1271" s="21">
        <v>45226</v>
      </c>
      <c r="I1271" s="22"/>
      <c r="J1271" s="22"/>
      <c r="K1271" s="22">
        <v>0</v>
      </c>
      <c r="L1271" s="50"/>
      <c r="M1271" s="22"/>
      <c r="N1271" s="22"/>
      <c r="O1271" s="19" t="s">
        <v>199</v>
      </c>
      <c r="P1271" s="19" t="s">
        <v>199</v>
      </c>
      <c r="Q1271" s="49" t="s">
        <v>55</v>
      </c>
      <c r="R1271" s="61">
        <v>27590</v>
      </c>
      <c r="S1271" s="25" t="s">
        <v>145</v>
      </c>
      <c r="T1271" s="25" t="s">
        <v>145</v>
      </c>
      <c r="U1271" s="19" t="e">
        <v>#NAME?</v>
      </c>
      <c r="V1271" s="22"/>
      <c r="W1271" s="22" t="s">
        <v>4513</v>
      </c>
      <c r="X1271" s="23">
        <v>45202</v>
      </c>
      <c r="Y1271" s="23">
        <v>45209</v>
      </c>
      <c r="Z1271" s="23">
        <v>45202</v>
      </c>
      <c r="AA1271" s="23">
        <v>45202</v>
      </c>
      <c r="AB1271" s="22">
        <v>0</v>
      </c>
      <c r="AC1271" s="22">
        <v>0</v>
      </c>
      <c r="AD1271" s="50">
        <v>0</v>
      </c>
      <c r="AE1271" s="22">
        <v>0</v>
      </c>
      <c r="AF1271" s="19" t="s">
        <v>58</v>
      </c>
      <c r="AG1271" s="19" t="s">
        <v>58</v>
      </c>
      <c r="AH1271" s="50">
        <v>0</v>
      </c>
      <c r="AI1271" s="37">
        <v>-45202</v>
      </c>
      <c r="AJ1271" s="37">
        <v>7</v>
      </c>
      <c r="AK1271" s="37">
        <v>-45226</v>
      </c>
      <c r="AL1271" s="19" t="s">
        <v>15</v>
      </c>
      <c r="AM1271" s="22">
        <v>0</v>
      </c>
      <c r="AN1271" s="22" t="s">
        <v>4513</v>
      </c>
      <c r="AO1271" s="22"/>
      <c r="AP1271" s="19" t="s">
        <v>201</v>
      </c>
      <c r="AQ1271" s="19" t="s">
        <v>140</v>
      </c>
      <c r="AR1271" s="19" t="s">
        <v>237</v>
      </c>
      <c r="AS1271" s="19" t="s">
        <v>55</v>
      </c>
      <c r="AT1271" s="19" t="s">
        <v>353</v>
      </c>
      <c r="AU1271" s="19" t="s">
        <v>132</v>
      </c>
      <c r="AV1271" s="25" t="s">
        <v>679</v>
      </c>
      <c r="AW1271" s="25" t="s">
        <v>3130</v>
      </c>
      <c r="AX1271" s="25" t="s">
        <v>1557</v>
      </c>
      <c r="AY1271" s="25" t="s">
        <v>55</v>
      </c>
      <c r="AZ1271" s="25" t="s">
        <v>3830</v>
      </c>
      <c r="BA1271" s="27">
        <v>0</v>
      </c>
      <c r="BB1271" s="27"/>
      <c r="BC1271" s="27"/>
      <c r="BD1271" s="25" t="s">
        <v>653</v>
      </c>
      <c r="BE1271" s="25" t="s">
        <v>354</v>
      </c>
      <c r="BF1271" s="25" t="s">
        <v>1165</v>
      </c>
      <c r="BG1271" s="25" t="s">
        <v>55</v>
      </c>
      <c r="BH1271" s="25" t="s">
        <v>4513</v>
      </c>
      <c r="BI1271" s="60" t="s">
        <v>4513</v>
      </c>
      <c r="BJ1271" s="37" t="e">
        <v>#VALUE!</v>
      </c>
      <c r="BK1271" s="56" t="e">
        <v>#VALUE!</v>
      </c>
      <c r="BL1271" s="37" t="s">
        <v>4513</v>
      </c>
      <c r="BM1271" s="36" t="s">
        <v>4513</v>
      </c>
      <c r="BN1271" s="27" t="s">
        <v>4513</v>
      </c>
      <c r="BO1271" s="25" t="s">
        <v>3842</v>
      </c>
      <c r="BP1271" s="74" t="s">
        <v>3925</v>
      </c>
      <c r="BQ1271" s="25" t="s">
        <v>55</v>
      </c>
      <c r="BR1271" s="25" t="s">
        <v>3926</v>
      </c>
      <c r="BS1271" s="25" t="e">
        <v>#N/A</v>
      </c>
      <c r="BT1271" s="37" t="e">
        <v>#VALUE!</v>
      </c>
      <c r="BU1271" s="37">
        <v>120</v>
      </c>
      <c r="BV1271" s="25" t="s">
        <v>4695</v>
      </c>
      <c r="BW1271" s="25" t="s">
        <v>3869</v>
      </c>
      <c r="BX1271" s="27"/>
      <c r="BY1271" s="95" t="str">
        <f>IFERROR(
IF(OR(AZ1271="anulado",AZ1271="stand by"),CONCATENATE(AZ1271,": ",AT1271),
IF(OR(YEAR(BA1271)=2022,YEAR(BA1271)=2023),CONCATENATE("Se activó en ",YEAR(BA1271)),
IF(AND(OR(AZ1271="En proceso",AZ1271="facturando"),AND(AV1271="-",BA1271="")),"Por revisar",
IF(BA1271="",IF(AV1271="NUEVAS",CONCATENATE("Estado: ",AZ1271,", ",AV1271),
IF(AX1271=Meses!$A$3,"Por revisar",
IF(AT1271="","Sin registro","En programación Frcst."))),"En programación")))),
"Error")</f>
        <v>En programación</v>
      </c>
      <c r="BZ1271" s="14" t="str">
        <f t="shared" si="57"/>
        <v/>
      </c>
      <c r="CA1271" s="95">
        <f>IF(BY1271="En programación Frcst.",VLOOKUP(AX1271,Meses!$A$1:$H$14,3+HLOOKUP(Cronograma!AV1271,Meses!$D$1:$G$2,2,FALSE),FALSE),
IF(BY1271="En programación",BA1271,""))</f>
        <v>0</v>
      </c>
      <c r="CB1271" s="95" t="str">
        <f t="shared" si="58"/>
        <v>1900/1</v>
      </c>
      <c r="CC1271" s="91">
        <f>IFERROR(
(VLOOKUP(MONTH(CA1271),Meses!$B$3:$C$14,2,FALSE)-DAY(CA1271))/VLOOKUP(MONTH(CA1271),Meses!$B$3:$C$14,2,FALSE)*CD1271,
"")</f>
        <v>27590</v>
      </c>
      <c r="CD1271" s="92">
        <f t="shared" si="59"/>
        <v>27590</v>
      </c>
    </row>
    <row r="1272" spans="1:82" ht="63" thickBot="1" x14ac:dyDescent="0.6">
      <c r="A1272" s="25" t="s">
        <v>1576</v>
      </c>
      <c r="B1272" s="25" t="s">
        <v>2984</v>
      </c>
      <c r="C1272" s="25" t="s">
        <v>2985</v>
      </c>
      <c r="D1272" s="25" t="s">
        <v>53</v>
      </c>
      <c r="E1272" s="26">
        <v>45202</v>
      </c>
      <c r="F1272" s="26">
        <v>45202.353113425925</v>
      </c>
      <c r="G1272" s="26">
        <v>45216</v>
      </c>
      <c r="H1272" s="26">
        <v>45216</v>
      </c>
      <c r="I1272" s="21">
        <v>45229</v>
      </c>
      <c r="J1272" s="21">
        <v>45229</v>
      </c>
      <c r="K1272" s="119" t="s">
        <v>4541</v>
      </c>
      <c r="L1272" s="61">
        <v>2023101916</v>
      </c>
      <c r="M1272" s="21">
        <v>45212</v>
      </c>
      <c r="N1272" s="21">
        <v>45225</v>
      </c>
      <c r="O1272" s="61" t="s">
        <v>1761</v>
      </c>
      <c r="P1272" s="41" t="s">
        <v>54</v>
      </c>
      <c r="Q1272" s="49" t="s">
        <v>55</v>
      </c>
      <c r="R1272" s="61">
        <v>13068</v>
      </c>
      <c r="S1272" s="25" t="s">
        <v>4612</v>
      </c>
      <c r="T1272" s="25" t="s">
        <v>4612</v>
      </c>
      <c r="U1272" s="19" t="e">
        <v>#NAME?</v>
      </c>
      <c r="V1272" s="41" t="s">
        <v>80</v>
      </c>
      <c r="W1272" s="19" t="s">
        <v>68</v>
      </c>
      <c r="X1272" s="23">
        <v>45202</v>
      </c>
      <c r="Y1272" s="23">
        <v>45209</v>
      </c>
      <c r="Z1272" s="23">
        <v>45202</v>
      </c>
      <c r="AA1272" s="23">
        <v>45202</v>
      </c>
      <c r="AB1272" s="19" t="s">
        <v>58</v>
      </c>
      <c r="AC1272" s="23">
        <v>45205</v>
      </c>
      <c r="AD1272" s="49" t="s">
        <v>58</v>
      </c>
      <c r="AE1272" s="23">
        <v>45207</v>
      </c>
      <c r="AF1272" s="23">
        <v>45209</v>
      </c>
      <c r="AG1272" s="23">
        <v>45212</v>
      </c>
      <c r="AH1272" s="59">
        <v>45216</v>
      </c>
      <c r="AI1272" s="37">
        <v>27</v>
      </c>
      <c r="AJ1272" s="37">
        <v>0</v>
      </c>
      <c r="AK1272" s="37">
        <v>13</v>
      </c>
      <c r="AL1272" s="19" t="s">
        <v>15</v>
      </c>
      <c r="AM1272" s="19" t="s">
        <v>4543</v>
      </c>
      <c r="AN1272" s="37">
        <v>30</v>
      </c>
      <c r="AO1272" s="22"/>
      <c r="AP1272" s="19" t="s">
        <v>82</v>
      </c>
      <c r="AQ1272" s="19" t="s">
        <v>82</v>
      </c>
      <c r="AR1272" s="19" t="s">
        <v>94</v>
      </c>
      <c r="AS1272" s="19" t="s">
        <v>55</v>
      </c>
      <c r="AT1272" s="19" t="s">
        <v>61</v>
      </c>
      <c r="AU1272" s="19" t="s">
        <v>179</v>
      </c>
      <c r="AV1272" s="19" t="s">
        <v>63</v>
      </c>
      <c r="AW1272" s="19" t="s">
        <v>63</v>
      </c>
      <c r="AX1272" s="19" t="s">
        <v>63</v>
      </c>
      <c r="AY1272" s="19" t="s">
        <v>64</v>
      </c>
      <c r="AZ1272" s="19" t="s">
        <v>3822</v>
      </c>
      <c r="BA1272" s="23">
        <v>45225</v>
      </c>
      <c r="BB1272" s="37">
        <v>10</v>
      </c>
      <c r="BC1272" s="37">
        <v>2023</v>
      </c>
      <c r="BD1272" s="19" t="s">
        <v>63</v>
      </c>
      <c r="BE1272" s="19" t="s">
        <v>63</v>
      </c>
      <c r="BF1272" s="19" t="s">
        <v>63</v>
      </c>
      <c r="BG1272" s="19" t="s">
        <v>64</v>
      </c>
      <c r="BH1272" s="22" t="s">
        <v>4513</v>
      </c>
      <c r="BI1272" s="22" t="s">
        <v>4513</v>
      </c>
      <c r="BJ1272" s="22"/>
      <c r="BK1272" s="22"/>
      <c r="BL1272" s="37" t="s">
        <v>4513</v>
      </c>
      <c r="BM1272" s="22" t="s">
        <v>4513</v>
      </c>
      <c r="BN1272" s="22" t="s">
        <v>4513</v>
      </c>
      <c r="BO1272" s="22"/>
      <c r="BP1272" s="22"/>
      <c r="BQ1272" s="19" t="s">
        <v>64</v>
      </c>
      <c r="BR1272" s="22"/>
      <c r="BS1272" s="22"/>
      <c r="BT1272" s="37">
        <v>27</v>
      </c>
      <c r="BU1272" s="22"/>
      <c r="BV1272" s="19"/>
      <c r="BW1272" s="19"/>
      <c r="BX1272" s="37">
        <v>2023</v>
      </c>
      <c r="BY1272" s="95" t="str">
        <f>IFERROR(
IF(OR(AZ1272="anulado",AZ1272="stand by"),CONCATENATE(AZ1272,": ",AT1272),
IF(OR(YEAR(BA1272)=2022,YEAR(BA1272)=2023),CONCATENATE("Se activó en ",YEAR(BA1272)),
IF(AND(OR(AZ1272="En proceso",AZ1272="facturando"),AND(AV1272="-",BA1272="")),"Por revisar",
IF(BA1272="",IF(AV1272="NUEVAS",CONCATENATE("Estado: ",AZ1272,", ",AV1272),
IF(AX1272=Meses!$A$3,"Por revisar",
IF(AT1272="","Sin registro","En programación Frcst."))),"En programación")))),
"Error")</f>
        <v>Se activó en 2023</v>
      </c>
      <c r="BZ1272" s="14" t="str">
        <f t="shared" si="57"/>
        <v/>
      </c>
      <c r="CA1272" s="95" t="str">
        <f>IF(BY1272="En programación Frcst.",VLOOKUP(AX1272,Meses!$A$1:$H$14,3+HLOOKUP(Cronograma!AV1272,Meses!$D$1:$G$2,2,FALSE),FALSE),
IF(BY1272="En programación",BA1272,""))</f>
        <v/>
      </c>
      <c r="CB1272" s="95" t="str">
        <f t="shared" si="58"/>
        <v/>
      </c>
      <c r="CC1272" s="91" t="str">
        <f>IFERROR(
(VLOOKUP(MONTH(CA1272),Meses!$B$3:$C$14,2,FALSE)-DAY(CA1272))/VLOOKUP(MONTH(CA1272),Meses!$B$3:$C$14,2,FALSE)*CD1272,
"")</f>
        <v/>
      </c>
      <c r="CD1272" s="92">
        <f t="shared" si="59"/>
        <v>13068</v>
      </c>
    </row>
    <row r="1273" spans="1:82" ht="47.4" thickBot="1" x14ac:dyDescent="0.6">
      <c r="A1273" s="19" t="s">
        <v>1576</v>
      </c>
      <c r="B1273" s="19" t="s">
        <v>2986</v>
      </c>
      <c r="C1273" s="19" t="s">
        <v>2987</v>
      </c>
      <c r="D1273" s="19" t="s">
        <v>53</v>
      </c>
      <c r="E1273" s="21">
        <v>45202</v>
      </c>
      <c r="F1273" s="21">
        <v>45202.353113425925</v>
      </c>
      <c r="G1273" s="21">
        <v>45216</v>
      </c>
      <c r="H1273" s="21">
        <v>45216</v>
      </c>
      <c r="I1273" s="21">
        <v>45231</v>
      </c>
      <c r="J1273" s="21">
        <v>45231</v>
      </c>
      <c r="K1273" s="119" t="s">
        <v>4619</v>
      </c>
      <c r="L1273" s="61">
        <v>2023101918</v>
      </c>
      <c r="M1273" s="21">
        <v>45212</v>
      </c>
      <c r="N1273" s="21">
        <v>45225</v>
      </c>
      <c r="O1273" s="61" t="s">
        <v>1761</v>
      </c>
      <c r="P1273" s="41" t="s">
        <v>54</v>
      </c>
      <c r="Q1273" s="49" t="s">
        <v>55</v>
      </c>
      <c r="R1273" s="61">
        <v>15296</v>
      </c>
      <c r="S1273" s="25" t="s">
        <v>4620</v>
      </c>
      <c r="T1273" s="25" t="s">
        <v>4620</v>
      </c>
      <c r="U1273" s="19" t="e">
        <v>#NAME?</v>
      </c>
      <c r="V1273" s="41" t="s">
        <v>136</v>
      </c>
      <c r="W1273" s="19" t="s">
        <v>155</v>
      </c>
      <c r="X1273" s="23">
        <v>45202</v>
      </c>
      <c r="Y1273" s="23">
        <v>45209</v>
      </c>
      <c r="Z1273" s="23">
        <v>45202</v>
      </c>
      <c r="AA1273" s="23">
        <v>45202</v>
      </c>
      <c r="AB1273" s="19" t="s">
        <v>58</v>
      </c>
      <c r="AC1273" s="23">
        <v>45205</v>
      </c>
      <c r="AD1273" s="23">
        <v>45210</v>
      </c>
      <c r="AE1273" s="23">
        <v>45212</v>
      </c>
      <c r="AF1273" s="23">
        <v>45214</v>
      </c>
      <c r="AG1273" s="23">
        <v>45217</v>
      </c>
      <c r="AH1273" s="59">
        <v>45221</v>
      </c>
      <c r="AI1273" s="37">
        <v>29</v>
      </c>
      <c r="AJ1273" s="37">
        <v>0</v>
      </c>
      <c r="AK1273" s="37">
        <v>15</v>
      </c>
      <c r="AL1273" s="19" t="s">
        <v>15</v>
      </c>
      <c r="AM1273" s="19" t="s">
        <v>4621</v>
      </c>
      <c r="AN1273" s="37">
        <v>1</v>
      </c>
      <c r="AO1273" s="22"/>
      <c r="AP1273" s="19" t="s">
        <v>82</v>
      </c>
      <c r="AQ1273" s="19" t="s">
        <v>82</v>
      </c>
      <c r="AR1273" s="19" t="s">
        <v>94</v>
      </c>
      <c r="AS1273" s="19" t="s">
        <v>55</v>
      </c>
      <c r="AT1273" s="19" t="s">
        <v>61</v>
      </c>
      <c r="AU1273" s="19" t="s">
        <v>179</v>
      </c>
      <c r="AV1273" s="19" t="s">
        <v>63</v>
      </c>
      <c r="AW1273" s="19" t="s">
        <v>63</v>
      </c>
      <c r="AX1273" s="19" t="s">
        <v>63</v>
      </c>
      <c r="AY1273" s="19" t="s">
        <v>64</v>
      </c>
      <c r="AZ1273" s="19" t="s">
        <v>3822</v>
      </c>
      <c r="BA1273" s="23">
        <v>45225</v>
      </c>
      <c r="BB1273" s="37">
        <v>10</v>
      </c>
      <c r="BC1273" s="37">
        <v>2023</v>
      </c>
      <c r="BD1273" s="19" t="s">
        <v>63</v>
      </c>
      <c r="BE1273" s="19" t="s">
        <v>63</v>
      </c>
      <c r="BF1273" s="19" t="s">
        <v>63</v>
      </c>
      <c r="BG1273" s="19" t="s">
        <v>64</v>
      </c>
      <c r="BH1273" s="19" t="s">
        <v>4513</v>
      </c>
      <c r="BI1273" s="60" t="s">
        <v>4513</v>
      </c>
      <c r="BJ1273" s="37" t="e">
        <v>#VALUE!</v>
      </c>
      <c r="BK1273" s="56" t="e">
        <v>#VALUE!</v>
      </c>
      <c r="BL1273" s="37" t="s">
        <v>4513</v>
      </c>
      <c r="BM1273" s="32" t="s">
        <v>4513</v>
      </c>
      <c r="BN1273" s="22" t="s">
        <v>4513</v>
      </c>
      <c r="BO1273" s="22"/>
      <c r="BP1273" s="22"/>
      <c r="BQ1273" s="19" t="s">
        <v>64</v>
      </c>
      <c r="BR1273" s="22"/>
      <c r="BS1273" s="19" t="e">
        <v>#N/A</v>
      </c>
      <c r="BT1273" s="37">
        <v>29</v>
      </c>
      <c r="BU1273" s="22"/>
      <c r="BV1273" s="19"/>
      <c r="BW1273" s="19" t="s">
        <v>3823</v>
      </c>
      <c r="BX1273" s="37">
        <v>2023</v>
      </c>
      <c r="BY1273" s="95" t="str">
        <f>IFERROR(
IF(OR(AZ1273="anulado",AZ1273="stand by"),CONCATENATE(AZ1273,": ",AT1273),
IF(OR(YEAR(BA1273)=2022,YEAR(BA1273)=2023),CONCATENATE("Se activó en ",YEAR(BA1273)),
IF(AND(OR(AZ1273="En proceso",AZ1273="facturando"),AND(AV1273="-",BA1273="")),"Por revisar",
IF(BA1273="",IF(AV1273="NUEVAS",CONCATENATE("Estado: ",AZ1273,", ",AV1273),
IF(AX1273=Meses!$A$3,"Por revisar",
IF(AT1273="","Sin registro","En programación Frcst."))),"En programación")))),
"Error")</f>
        <v>Se activó en 2023</v>
      </c>
      <c r="BZ1273" s="14" t="str">
        <f t="shared" si="57"/>
        <v/>
      </c>
      <c r="CA1273" s="95" t="str">
        <f>IF(BY1273="En programación Frcst.",VLOOKUP(AX1273,Meses!$A$1:$H$14,3+HLOOKUP(Cronograma!AV1273,Meses!$D$1:$G$2,2,FALSE),FALSE),
IF(BY1273="En programación",BA1273,""))</f>
        <v/>
      </c>
      <c r="CB1273" s="95" t="str">
        <f t="shared" si="58"/>
        <v/>
      </c>
      <c r="CC1273" s="91" t="str">
        <f>IFERROR(
(VLOOKUP(MONTH(CA1273),Meses!$B$3:$C$14,2,FALSE)-DAY(CA1273))/VLOOKUP(MONTH(CA1273),Meses!$B$3:$C$14,2,FALSE)*CD1273,
"")</f>
        <v/>
      </c>
      <c r="CD1273" s="92">
        <f t="shared" si="59"/>
        <v>15296</v>
      </c>
    </row>
    <row r="1274" spans="1:82" ht="63" thickBot="1" x14ac:dyDescent="0.6">
      <c r="A1274" s="25" t="s">
        <v>1576</v>
      </c>
      <c r="B1274" s="25" t="s">
        <v>2988</v>
      </c>
      <c r="C1274" s="25" t="s">
        <v>2989</v>
      </c>
      <c r="D1274" s="25" t="s">
        <v>53</v>
      </c>
      <c r="E1274" s="26">
        <v>45202</v>
      </c>
      <c r="F1274" s="26">
        <v>45202.353113425925</v>
      </c>
      <c r="G1274" s="26">
        <v>45216</v>
      </c>
      <c r="H1274" s="26">
        <v>45216</v>
      </c>
      <c r="I1274" s="21">
        <v>45229</v>
      </c>
      <c r="J1274" s="21">
        <v>45229</v>
      </c>
      <c r="K1274" s="119" t="s">
        <v>4541</v>
      </c>
      <c r="L1274" s="49">
        <v>2023101914</v>
      </c>
      <c r="M1274" s="21">
        <v>45212</v>
      </c>
      <c r="N1274" s="21">
        <v>45225</v>
      </c>
      <c r="O1274" s="61" t="s">
        <v>1761</v>
      </c>
      <c r="P1274" s="19" t="s">
        <v>54</v>
      </c>
      <c r="Q1274" s="49" t="s">
        <v>55</v>
      </c>
      <c r="R1274" s="61">
        <v>10582</v>
      </c>
      <c r="S1274" s="25" t="s">
        <v>4612</v>
      </c>
      <c r="T1274" s="25" t="s">
        <v>4612</v>
      </c>
      <c r="U1274" s="19" t="e">
        <v>#NAME?</v>
      </c>
      <c r="V1274" s="41" t="s">
        <v>80</v>
      </c>
      <c r="W1274" s="19" t="s">
        <v>68</v>
      </c>
      <c r="X1274" s="23">
        <v>45202</v>
      </c>
      <c r="Y1274" s="23">
        <v>45209</v>
      </c>
      <c r="Z1274" s="23">
        <v>45202</v>
      </c>
      <c r="AA1274" s="23">
        <v>45202</v>
      </c>
      <c r="AB1274" s="19" t="s">
        <v>58</v>
      </c>
      <c r="AC1274" s="23">
        <v>45205</v>
      </c>
      <c r="AD1274" s="49" t="s">
        <v>58</v>
      </c>
      <c r="AE1274" s="23">
        <v>45207</v>
      </c>
      <c r="AF1274" s="23">
        <v>45209</v>
      </c>
      <c r="AG1274" s="23">
        <v>45212</v>
      </c>
      <c r="AH1274" s="59">
        <v>45216</v>
      </c>
      <c r="AI1274" s="37">
        <v>27</v>
      </c>
      <c r="AJ1274" s="37">
        <v>0</v>
      </c>
      <c r="AK1274" s="37">
        <v>13</v>
      </c>
      <c r="AL1274" s="19" t="s">
        <v>15</v>
      </c>
      <c r="AM1274" s="19" t="s">
        <v>4543</v>
      </c>
      <c r="AN1274" s="37">
        <v>30</v>
      </c>
      <c r="AO1274" s="22"/>
      <c r="AP1274" s="19" t="s">
        <v>82</v>
      </c>
      <c r="AQ1274" s="19" t="s">
        <v>82</v>
      </c>
      <c r="AR1274" s="19" t="s">
        <v>94</v>
      </c>
      <c r="AS1274" s="19" t="s">
        <v>55</v>
      </c>
      <c r="AT1274" s="19" t="s">
        <v>61</v>
      </c>
      <c r="AU1274" s="19" t="s">
        <v>179</v>
      </c>
      <c r="AV1274" s="19" t="s">
        <v>63</v>
      </c>
      <c r="AW1274" s="19" t="s">
        <v>63</v>
      </c>
      <c r="AX1274" s="19" t="s">
        <v>63</v>
      </c>
      <c r="AY1274" s="19" t="s">
        <v>64</v>
      </c>
      <c r="AZ1274" s="19" t="s">
        <v>3822</v>
      </c>
      <c r="BA1274" s="23">
        <v>45225</v>
      </c>
      <c r="BB1274" s="37">
        <v>10</v>
      </c>
      <c r="BC1274" s="37">
        <v>2023</v>
      </c>
      <c r="BD1274" s="19" t="s">
        <v>63</v>
      </c>
      <c r="BE1274" s="19" t="s">
        <v>63</v>
      </c>
      <c r="BF1274" s="19" t="s">
        <v>63</v>
      </c>
      <c r="BG1274" s="19" t="s">
        <v>64</v>
      </c>
      <c r="BH1274" s="22" t="s">
        <v>4513</v>
      </c>
      <c r="BI1274" s="22" t="s">
        <v>4513</v>
      </c>
      <c r="BJ1274" s="22"/>
      <c r="BK1274" s="22"/>
      <c r="BL1274" s="37" t="s">
        <v>4513</v>
      </c>
      <c r="BM1274" s="22" t="s">
        <v>4513</v>
      </c>
      <c r="BN1274" s="22" t="s">
        <v>4513</v>
      </c>
      <c r="BO1274" s="22"/>
      <c r="BP1274" s="22"/>
      <c r="BQ1274" s="19" t="s">
        <v>64</v>
      </c>
      <c r="BR1274" s="22"/>
      <c r="BS1274" s="22"/>
      <c r="BT1274" s="37">
        <v>27</v>
      </c>
      <c r="BU1274" s="22"/>
      <c r="BV1274" s="19"/>
      <c r="BW1274" s="19"/>
      <c r="BX1274" s="37">
        <v>2023</v>
      </c>
      <c r="BY1274" s="95" t="str">
        <f>IFERROR(
IF(OR(AZ1274="anulado",AZ1274="stand by"),CONCATENATE(AZ1274,": ",AT1274),
IF(OR(YEAR(BA1274)=2022,YEAR(BA1274)=2023),CONCATENATE("Se activó en ",YEAR(BA1274)),
IF(AND(OR(AZ1274="En proceso",AZ1274="facturando"),AND(AV1274="-",BA1274="")),"Por revisar",
IF(BA1274="",IF(AV1274="NUEVAS",CONCATENATE("Estado: ",AZ1274,", ",AV1274),
IF(AX1274=Meses!$A$3,"Por revisar",
IF(AT1274="","Sin registro","En programación Frcst."))),"En programación")))),
"Error")</f>
        <v>Se activó en 2023</v>
      </c>
      <c r="BZ1274" s="14" t="str">
        <f t="shared" si="57"/>
        <v/>
      </c>
      <c r="CA1274" s="95" t="str">
        <f>IF(BY1274="En programación Frcst.",VLOOKUP(AX1274,Meses!$A$1:$H$14,3+HLOOKUP(Cronograma!AV1274,Meses!$D$1:$G$2,2,FALSE),FALSE),
IF(BY1274="En programación",BA1274,""))</f>
        <v/>
      </c>
      <c r="CB1274" s="95" t="str">
        <f t="shared" si="58"/>
        <v/>
      </c>
      <c r="CC1274" s="91" t="str">
        <f>IFERROR(
(VLOOKUP(MONTH(CA1274),Meses!$B$3:$C$14,2,FALSE)-DAY(CA1274))/VLOOKUP(MONTH(CA1274),Meses!$B$3:$C$14,2,FALSE)*CD1274,
"")</f>
        <v/>
      </c>
      <c r="CD1274" s="92">
        <f t="shared" si="59"/>
        <v>10582</v>
      </c>
    </row>
    <row r="1275" spans="1:82" ht="47.4" thickBot="1" x14ac:dyDescent="0.6">
      <c r="A1275" s="19" t="s">
        <v>1576</v>
      </c>
      <c r="B1275" s="19" t="s">
        <v>2990</v>
      </c>
      <c r="C1275" s="19" t="s">
        <v>2991</v>
      </c>
      <c r="D1275" s="19" t="s">
        <v>53</v>
      </c>
      <c r="E1275" s="21">
        <v>45202</v>
      </c>
      <c r="F1275" s="21">
        <v>45202.353113425925</v>
      </c>
      <c r="G1275" s="21">
        <v>45216</v>
      </c>
      <c r="H1275" s="21">
        <v>45216</v>
      </c>
      <c r="I1275" s="21">
        <v>45229</v>
      </c>
      <c r="J1275" s="21">
        <v>45229</v>
      </c>
      <c r="K1275" s="119" t="s">
        <v>4541</v>
      </c>
      <c r="L1275" s="61">
        <v>2023101917</v>
      </c>
      <c r="M1275" s="21">
        <v>45212</v>
      </c>
      <c r="N1275" s="21">
        <v>45225</v>
      </c>
      <c r="O1275" s="61" t="s">
        <v>1761</v>
      </c>
      <c r="P1275" s="41" t="s">
        <v>54</v>
      </c>
      <c r="Q1275" s="49" t="s">
        <v>55</v>
      </c>
      <c r="R1275" s="61">
        <v>15978</v>
      </c>
      <c r="S1275" s="25" t="s">
        <v>4612</v>
      </c>
      <c r="T1275" s="25" t="s">
        <v>4612</v>
      </c>
      <c r="U1275" s="19" t="e">
        <v>#NAME?</v>
      </c>
      <c r="V1275" s="41" t="s">
        <v>136</v>
      </c>
      <c r="W1275" s="19" t="s">
        <v>155</v>
      </c>
      <c r="X1275" s="23">
        <v>45202</v>
      </c>
      <c r="Y1275" s="23">
        <v>45209</v>
      </c>
      <c r="Z1275" s="23">
        <v>45202</v>
      </c>
      <c r="AA1275" s="23">
        <v>45202</v>
      </c>
      <c r="AB1275" s="19" t="s">
        <v>58</v>
      </c>
      <c r="AC1275" s="23">
        <v>45205</v>
      </c>
      <c r="AD1275" s="23">
        <v>45210</v>
      </c>
      <c r="AE1275" s="23">
        <v>45212</v>
      </c>
      <c r="AF1275" s="23">
        <v>45214</v>
      </c>
      <c r="AG1275" s="23">
        <v>45217</v>
      </c>
      <c r="AH1275" s="59">
        <v>45221</v>
      </c>
      <c r="AI1275" s="37">
        <v>27</v>
      </c>
      <c r="AJ1275" s="37">
        <v>0</v>
      </c>
      <c r="AK1275" s="37">
        <v>13</v>
      </c>
      <c r="AL1275" s="19" t="s">
        <v>15</v>
      </c>
      <c r="AM1275" s="19" t="s">
        <v>4543</v>
      </c>
      <c r="AN1275" s="37">
        <v>30</v>
      </c>
      <c r="AO1275" s="22"/>
      <c r="AP1275" s="19" t="s">
        <v>82</v>
      </c>
      <c r="AQ1275" s="19" t="s">
        <v>82</v>
      </c>
      <c r="AR1275" s="19" t="s">
        <v>94</v>
      </c>
      <c r="AS1275" s="19" t="s">
        <v>55</v>
      </c>
      <c r="AT1275" s="19" t="s">
        <v>61</v>
      </c>
      <c r="AU1275" s="19" t="s">
        <v>179</v>
      </c>
      <c r="AV1275" s="19" t="s">
        <v>63</v>
      </c>
      <c r="AW1275" s="19" t="s">
        <v>63</v>
      </c>
      <c r="AX1275" s="19" t="s">
        <v>63</v>
      </c>
      <c r="AY1275" s="19" t="s">
        <v>64</v>
      </c>
      <c r="AZ1275" s="19" t="s">
        <v>3822</v>
      </c>
      <c r="BA1275" s="23">
        <v>45225</v>
      </c>
      <c r="BB1275" s="37">
        <v>10</v>
      </c>
      <c r="BC1275" s="37">
        <v>2023</v>
      </c>
      <c r="BD1275" s="19" t="s">
        <v>63</v>
      </c>
      <c r="BE1275" s="19" t="s">
        <v>63</v>
      </c>
      <c r="BF1275" s="19" t="s">
        <v>63</v>
      </c>
      <c r="BG1275" s="19" t="s">
        <v>64</v>
      </c>
      <c r="BH1275" s="22" t="s">
        <v>4513</v>
      </c>
      <c r="BI1275" s="22" t="s">
        <v>4513</v>
      </c>
      <c r="BJ1275" s="22"/>
      <c r="BK1275" s="22"/>
      <c r="BL1275" s="37" t="s">
        <v>4513</v>
      </c>
      <c r="BM1275" s="22" t="s">
        <v>4513</v>
      </c>
      <c r="BN1275" s="22" t="s">
        <v>4513</v>
      </c>
      <c r="BO1275" s="22"/>
      <c r="BP1275" s="22"/>
      <c r="BQ1275" s="19" t="s">
        <v>64</v>
      </c>
      <c r="BR1275" s="22"/>
      <c r="BS1275" s="22"/>
      <c r="BT1275" s="37">
        <v>27</v>
      </c>
      <c r="BU1275" s="22"/>
      <c r="BV1275" s="19"/>
      <c r="BW1275" s="19"/>
      <c r="BX1275" s="37">
        <v>2023</v>
      </c>
      <c r="BY1275" s="95" t="str">
        <f>IFERROR(
IF(OR(AZ1275="anulado",AZ1275="stand by"),CONCATENATE(AZ1275,": ",AT1275),
IF(OR(YEAR(BA1275)=2022,YEAR(BA1275)=2023),CONCATENATE("Se activó en ",YEAR(BA1275)),
IF(AND(OR(AZ1275="En proceso",AZ1275="facturando"),AND(AV1275="-",BA1275="")),"Por revisar",
IF(BA1275="",IF(AV1275="NUEVAS",CONCATENATE("Estado: ",AZ1275,", ",AV1275),
IF(AX1275=Meses!$A$3,"Por revisar",
IF(AT1275="","Sin registro","En programación Frcst."))),"En programación")))),
"Error")</f>
        <v>Se activó en 2023</v>
      </c>
      <c r="BZ1275" s="14" t="str">
        <f t="shared" si="57"/>
        <v/>
      </c>
      <c r="CA1275" s="95" t="str">
        <f>IF(BY1275="En programación Frcst.",VLOOKUP(AX1275,Meses!$A$1:$H$14,3+HLOOKUP(Cronograma!AV1275,Meses!$D$1:$G$2,2,FALSE),FALSE),
IF(BY1275="En programación",BA1275,""))</f>
        <v/>
      </c>
      <c r="CB1275" s="95" t="str">
        <f t="shared" si="58"/>
        <v/>
      </c>
      <c r="CC1275" s="91" t="str">
        <f>IFERROR(
(VLOOKUP(MONTH(CA1275),Meses!$B$3:$C$14,2,FALSE)-DAY(CA1275))/VLOOKUP(MONTH(CA1275),Meses!$B$3:$C$14,2,FALSE)*CD1275,
"")</f>
        <v/>
      </c>
      <c r="CD1275" s="92">
        <f t="shared" si="59"/>
        <v>15978</v>
      </c>
    </row>
    <row r="1276" spans="1:82" ht="63" thickBot="1" x14ac:dyDescent="0.6">
      <c r="A1276" s="25" t="s">
        <v>1576</v>
      </c>
      <c r="B1276" s="25" t="s">
        <v>2992</v>
      </c>
      <c r="C1276" s="25" t="s">
        <v>2993</v>
      </c>
      <c r="D1276" s="25" t="s">
        <v>53</v>
      </c>
      <c r="E1276" s="26">
        <v>45202</v>
      </c>
      <c r="F1276" s="26">
        <v>45202.353113425925</v>
      </c>
      <c r="G1276" s="26">
        <v>45216</v>
      </c>
      <c r="H1276" s="26">
        <v>45216</v>
      </c>
      <c r="I1276" s="21">
        <v>45229</v>
      </c>
      <c r="J1276" s="21">
        <v>45229</v>
      </c>
      <c r="K1276" s="119" t="s">
        <v>4541</v>
      </c>
      <c r="L1276" s="49">
        <v>2023101915</v>
      </c>
      <c r="M1276" s="21">
        <v>45212</v>
      </c>
      <c r="N1276" s="21">
        <v>45225</v>
      </c>
      <c r="O1276" s="61" t="s">
        <v>1761</v>
      </c>
      <c r="P1276" s="19" t="s">
        <v>54</v>
      </c>
      <c r="Q1276" s="49" t="s">
        <v>55</v>
      </c>
      <c r="R1276" s="61">
        <v>11219</v>
      </c>
      <c r="S1276" s="25" t="s">
        <v>4612</v>
      </c>
      <c r="T1276" s="25" t="s">
        <v>4612</v>
      </c>
      <c r="U1276" s="19" t="e">
        <v>#NAME?</v>
      </c>
      <c r="V1276" s="41" t="s">
        <v>80</v>
      </c>
      <c r="W1276" s="19" t="s">
        <v>68</v>
      </c>
      <c r="X1276" s="23">
        <v>45202</v>
      </c>
      <c r="Y1276" s="23">
        <v>45209</v>
      </c>
      <c r="Z1276" s="23">
        <v>45202</v>
      </c>
      <c r="AA1276" s="23">
        <v>45202</v>
      </c>
      <c r="AB1276" s="19" t="s">
        <v>58</v>
      </c>
      <c r="AC1276" s="23">
        <v>45205</v>
      </c>
      <c r="AD1276" s="49" t="s">
        <v>58</v>
      </c>
      <c r="AE1276" s="23">
        <v>45207</v>
      </c>
      <c r="AF1276" s="23">
        <v>45209</v>
      </c>
      <c r="AG1276" s="23">
        <v>45212</v>
      </c>
      <c r="AH1276" s="59">
        <v>45216</v>
      </c>
      <c r="AI1276" s="37">
        <v>27</v>
      </c>
      <c r="AJ1276" s="37">
        <v>0</v>
      </c>
      <c r="AK1276" s="37">
        <v>13</v>
      </c>
      <c r="AL1276" s="19" t="s">
        <v>15</v>
      </c>
      <c r="AM1276" s="19" t="s">
        <v>4543</v>
      </c>
      <c r="AN1276" s="37">
        <v>30</v>
      </c>
      <c r="AO1276" s="22"/>
      <c r="AP1276" s="19" t="s">
        <v>82</v>
      </c>
      <c r="AQ1276" s="19" t="s">
        <v>82</v>
      </c>
      <c r="AR1276" s="19" t="s">
        <v>94</v>
      </c>
      <c r="AS1276" s="19" t="s">
        <v>55</v>
      </c>
      <c r="AT1276" s="19" t="s">
        <v>61</v>
      </c>
      <c r="AU1276" s="19" t="s">
        <v>179</v>
      </c>
      <c r="AV1276" s="19" t="s">
        <v>63</v>
      </c>
      <c r="AW1276" s="19" t="s">
        <v>63</v>
      </c>
      <c r="AX1276" s="19" t="s">
        <v>63</v>
      </c>
      <c r="AY1276" s="19" t="s">
        <v>64</v>
      </c>
      <c r="AZ1276" s="19" t="s">
        <v>3822</v>
      </c>
      <c r="BA1276" s="23">
        <v>45225</v>
      </c>
      <c r="BB1276" s="37">
        <v>10</v>
      </c>
      <c r="BC1276" s="37">
        <v>2023</v>
      </c>
      <c r="BD1276" s="19" t="s">
        <v>63</v>
      </c>
      <c r="BE1276" s="19" t="s">
        <v>63</v>
      </c>
      <c r="BF1276" s="19" t="s">
        <v>63</v>
      </c>
      <c r="BG1276" s="19" t="s">
        <v>64</v>
      </c>
      <c r="BH1276" s="22" t="s">
        <v>4513</v>
      </c>
      <c r="BI1276" s="22" t="s">
        <v>4513</v>
      </c>
      <c r="BJ1276" s="22"/>
      <c r="BK1276" s="22"/>
      <c r="BL1276" s="37" t="s">
        <v>4513</v>
      </c>
      <c r="BM1276" s="22" t="s">
        <v>4513</v>
      </c>
      <c r="BN1276" s="22" t="s">
        <v>4513</v>
      </c>
      <c r="BO1276" s="22"/>
      <c r="BP1276" s="22"/>
      <c r="BQ1276" s="19" t="s">
        <v>64</v>
      </c>
      <c r="BR1276" s="22"/>
      <c r="BS1276" s="22"/>
      <c r="BT1276" s="37">
        <v>27</v>
      </c>
      <c r="BU1276" s="22"/>
      <c r="BV1276" s="19"/>
      <c r="BW1276" s="19"/>
      <c r="BX1276" s="37">
        <v>2023</v>
      </c>
      <c r="BY1276" s="95" t="str">
        <f>IFERROR(
IF(OR(AZ1276="anulado",AZ1276="stand by"),CONCATENATE(AZ1276,": ",AT1276),
IF(OR(YEAR(BA1276)=2022,YEAR(BA1276)=2023),CONCATENATE("Se activó en ",YEAR(BA1276)),
IF(AND(OR(AZ1276="En proceso",AZ1276="facturando"),AND(AV1276="-",BA1276="")),"Por revisar",
IF(BA1276="",IF(AV1276="NUEVAS",CONCATENATE("Estado: ",AZ1276,", ",AV1276),
IF(AX1276=Meses!$A$3,"Por revisar",
IF(AT1276="","Sin registro","En programación Frcst."))),"En programación")))),
"Error")</f>
        <v>Se activó en 2023</v>
      </c>
      <c r="BZ1276" s="14" t="str">
        <f t="shared" si="57"/>
        <v/>
      </c>
      <c r="CA1276" s="95" t="str">
        <f>IF(BY1276="En programación Frcst.",VLOOKUP(AX1276,Meses!$A$1:$H$14,3+HLOOKUP(Cronograma!AV1276,Meses!$D$1:$G$2,2,FALSE),FALSE),
IF(BY1276="En programación",BA1276,""))</f>
        <v/>
      </c>
      <c r="CB1276" s="95" t="str">
        <f t="shared" si="58"/>
        <v/>
      </c>
      <c r="CC1276" s="91" t="str">
        <f>IFERROR(
(VLOOKUP(MONTH(CA1276),Meses!$B$3:$C$14,2,FALSE)-DAY(CA1276))/VLOOKUP(MONTH(CA1276),Meses!$B$3:$C$14,2,FALSE)*CD1276,
"")</f>
        <v/>
      </c>
      <c r="CD1276" s="92">
        <f t="shared" si="59"/>
        <v>11219</v>
      </c>
    </row>
    <row r="1277" spans="1:82" ht="47.4" thickBot="1" x14ac:dyDescent="0.6">
      <c r="A1277" s="19" t="s">
        <v>2994</v>
      </c>
      <c r="B1277" s="19" t="s">
        <v>2995</v>
      </c>
      <c r="C1277" s="19" t="s">
        <v>2996</v>
      </c>
      <c r="D1277" s="41" t="s">
        <v>936</v>
      </c>
      <c r="E1277" s="21">
        <v>45203</v>
      </c>
      <c r="F1277" s="21">
        <v>45203.604548611111</v>
      </c>
      <c r="G1277" s="21">
        <v>45218</v>
      </c>
      <c r="H1277" s="21">
        <v>45226</v>
      </c>
      <c r="I1277" s="22"/>
      <c r="J1277" s="22"/>
      <c r="K1277" s="22">
        <v>0</v>
      </c>
      <c r="L1277" s="50"/>
      <c r="M1277" s="22"/>
      <c r="N1277" s="22"/>
      <c r="O1277" s="19" t="s">
        <v>199</v>
      </c>
      <c r="P1277" s="19" t="s">
        <v>199</v>
      </c>
      <c r="Q1277" s="49" t="s">
        <v>55</v>
      </c>
      <c r="R1277" s="61">
        <v>850</v>
      </c>
      <c r="S1277" s="25" t="s">
        <v>145</v>
      </c>
      <c r="T1277" s="25" t="s">
        <v>145</v>
      </c>
      <c r="U1277" s="19" t="e">
        <v>#NAME?</v>
      </c>
      <c r="V1277" s="22"/>
      <c r="W1277" s="22" t="s">
        <v>4513</v>
      </c>
      <c r="X1277" s="23">
        <v>45203</v>
      </c>
      <c r="Y1277" s="23">
        <v>45210</v>
      </c>
      <c r="Z1277" s="23">
        <v>45203</v>
      </c>
      <c r="AA1277" s="23">
        <v>45203</v>
      </c>
      <c r="AB1277" s="22">
        <v>0</v>
      </c>
      <c r="AC1277" s="22">
        <v>0</v>
      </c>
      <c r="AD1277" s="50">
        <v>0</v>
      </c>
      <c r="AE1277" s="22">
        <v>0</v>
      </c>
      <c r="AF1277" s="19" t="s">
        <v>58</v>
      </c>
      <c r="AG1277" s="19" t="s">
        <v>58</v>
      </c>
      <c r="AH1277" s="50">
        <v>0</v>
      </c>
      <c r="AI1277" s="37">
        <v>-45203</v>
      </c>
      <c r="AJ1277" s="37">
        <v>8</v>
      </c>
      <c r="AK1277" s="37">
        <v>-45226</v>
      </c>
      <c r="AL1277" s="19" t="s">
        <v>15</v>
      </c>
      <c r="AM1277" s="22">
        <v>0</v>
      </c>
      <c r="AN1277" s="22" t="s">
        <v>4513</v>
      </c>
      <c r="AO1277" s="22"/>
      <c r="AP1277" s="19" t="s">
        <v>201</v>
      </c>
      <c r="AQ1277" s="19" t="s">
        <v>140</v>
      </c>
      <c r="AR1277" s="19" t="s">
        <v>60</v>
      </c>
      <c r="AS1277" s="19" t="s">
        <v>55</v>
      </c>
      <c r="AT1277" s="19" t="s">
        <v>937</v>
      </c>
      <c r="AU1277" s="19" t="s">
        <v>132</v>
      </c>
      <c r="AV1277" s="19" t="s">
        <v>651</v>
      </c>
      <c r="AW1277" s="19" t="s">
        <v>2222</v>
      </c>
      <c r="AX1277" s="19" t="s">
        <v>1557</v>
      </c>
      <c r="AY1277" s="19" t="s">
        <v>55</v>
      </c>
      <c r="AZ1277" s="19" t="s">
        <v>3830</v>
      </c>
      <c r="BA1277" s="22">
        <v>0</v>
      </c>
      <c r="BB1277" s="22"/>
      <c r="BC1277" s="22"/>
      <c r="BD1277" s="19" t="s">
        <v>1557</v>
      </c>
      <c r="BE1277" s="19" t="s">
        <v>679</v>
      </c>
      <c r="BF1277" s="19" t="s">
        <v>680</v>
      </c>
      <c r="BG1277" s="19" t="s">
        <v>55</v>
      </c>
      <c r="BH1277" s="19" t="s">
        <v>4513</v>
      </c>
      <c r="BI1277" s="22" t="s">
        <v>4513</v>
      </c>
      <c r="BJ1277" s="22"/>
      <c r="BK1277" s="22"/>
      <c r="BL1277" s="37" t="s">
        <v>4513</v>
      </c>
      <c r="BM1277" s="32" t="s">
        <v>4513</v>
      </c>
      <c r="BN1277" s="22" t="s">
        <v>4513</v>
      </c>
      <c r="BO1277" s="22"/>
      <c r="BP1277" s="22"/>
      <c r="BQ1277" s="19" t="s">
        <v>64</v>
      </c>
      <c r="BR1277" s="22"/>
      <c r="BS1277" s="22"/>
      <c r="BT1277" s="22"/>
      <c r="BU1277" s="37">
        <v>119</v>
      </c>
      <c r="BV1277" s="19" t="s">
        <v>4696</v>
      </c>
      <c r="BW1277" s="19" t="s">
        <v>3869</v>
      </c>
      <c r="BX1277" s="22"/>
      <c r="BY1277" s="95" t="str">
        <f>IFERROR(
IF(OR(AZ1277="anulado",AZ1277="stand by"),CONCATENATE(AZ1277,": ",AT1277),
IF(OR(YEAR(BA1277)=2022,YEAR(BA1277)=2023),CONCATENATE("Se activó en ",YEAR(BA1277)),
IF(AND(OR(AZ1277="En proceso",AZ1277="facturando"),AND(AV1277="-",BA1277="")),"Por revisar",
IF(BA1277="",IF(AV1277="NUEVAS",CONCATENATE("Estado: ",AZ1277,", ",AV1277),
IF(AX1277=Meses!$A$3,"Por revisar",
IF(AT1277="","Sin registro","En programación Frcst."))),"En programación")))),
"Error")</f>
        <v>En programación</v>
      </c>
      <c r="BZ1277" s="14" t="str">
        <f t="shared" si="57"/>
        <v/>
      </c>
      <c r="CA1277" s="95">
        <f>IF(BY1277="En programación Frcst.",VLOOKUP(AX1277,Meses!$A$1:$H$14,3+HLOOKUP(Cronograma!AV1277,Meses!$D$1:$G$2,2,FALSE),FALSE),
IF(BY1277="En programación",BA1277,""))</f>
        <v>0</v>
      </c>
      <c r="CB1277" s="95" t="str">
        <f t="shared" si="58"/>
        <v>1900/1</v>
      </c>
      <c r="CC1277" s="91">
        <f>IFERROR(
(VLOOKUP(MONTH(CA1277),Meses!$B$3:$C$14,2,FALSE)-DAY(CA1277))/VLOOKUP(MONTH(CA1277),Meses!$B$3:$C$14,2,FALSE)*CD1277,
"")</f>
        <v>850</v>
      </c>
      <c r="CD1277" s="92">
        <f t="shared" si="59"/>
        <v>850</v>
      </c>
    </row>
    <row r="1278" spans="1:82" ht="47.4" thickBot="1" x14ac:dyDescent="0.6">
      <c r="A1278" s="25" t="s">
        <v>2994</v>
      </c>
      <c r="B1278" s="25" t="s">
        <v>2997</v>
      </c>
      <c r="C1278" s="25" t="s">
        <v>2998</v>
      </c>
      <c r="D1278" s="45" t="s">
        <v>936</v>
      </c>
      <c r="E1278" s="26">
        <v>45203</v>
      </c>
      <c r="F1278" s="26">
        <v>45203.604548611111</v>
      </c>
      <c r="G1278" s="26">
        <v>45218</v>
      </c>
      <c r="H1278" s="26">
        <v>45226</v>
      </c>
      <c r="I1278" s="22"/>
      <c r="J1278" s="22"/>
      <c r="K1278" s="22">
        <v>0</v>
      </c>
      <c r="L1278" s="50"/>
      <c r="M1278" s="22"/>
      <c r="N1278" s="22"/>
      <c r="O1278" s="19" t="s">
        <v>199</v>
      </c>
      <c r="P1278" s="19" t="s">
        <v>199</v>
      </c>
      <c r="Q1278" s="49" t="s">
        <v>55</v>
      </c>
      <c r="R1278" s="61">
        <v>5120</v>
      </c>
      <c r="S1278" s="25" t="s">
        <v>145</v>
      </c>
      <c r="T1278" s="25" t="s">
        <v>145</v>
      </c>
      <c r="U1278" s="19" t="e">
        <v>#NAME?</v>
      </c>
      <c r="V1278" s="22"/>
      <c r="W1278" s="22" t="s">
        <v>4513</v>
      </c>
      <c r="X1278" s="23">
        <v>45203</v>
      </c>
      <c r="Y1278" s="23">
        <v>45210</v>
      </c>
      <c r="Z1278" s="23">
        <v>45203</v>
      </c>
      <c r="AA1278" s="23">
        <v>45203</v>
      </c>
      <c r="AB1278" s="22">
        <v>0</v>
      </c>
      <c r="AC1278" s="22">
        <v>0</v>
      </c>
      <c r="AD1278" s="50">
        <v>0</v>
      </c>
      <c r="AE1278" s="22">
        <v>0</v>
      </c>
      <c r="AF1278" s="19" t="s">
        <v>58</v>
      </c>
      <c r="AG1278" s="19" t="s">
        <v>58</v>
      </c>
      <c r="AH1278" s="50">
        <v>0</v>
      </c>
      <c r="AI1278" s="37">
        <v>-45203</v>
      </c>
      <c r="AJ1278" s="37">
        <v>8</v>
      </c>
      <c r="AK1278" s="37">
        <v>-45226</v>
      </c>
      <c r="AL1278" s="19" t="s">
        <v>15</v>
      </c>
      <c r="AM1278" s="22">
        <v>0</v>
      </c>
      <c r="AN1278" s="22" t="s">
        <v>4513</v>
      </c>
      <c r="AO1278" s="22"/>
      <c r="AP1278" s="19" t="s">
        <v>201</v>
      </c>
      <c r="AQ1278" s="19" t="s">
        <v>140</v>
      </c>
      <c r="AR1278" s="19" t="s">
        <v>60</v>
      </c>
      <c r="AS1278" s="19" t="s">
        <v>55</v>
      </c>
      <c r="AT1278" s="19" t="s">
        <v>937</v>
      </c>
      <c r="AU1278" s="19" t="s">
        <v>132</v>
      </c>
      <c r="AV1278" s="25" t="s">
        <v>651</v>
      </c>
      <c r="AW1278" s="25" t="s">
        <v>2222</v>
      </c>
      <c r="AX1278" s="25" t="s">
        <v>1557</v>
      </c>
      <c r="AY1278" s="25" t="s">
        <v>55</v>
      </c>
      <c r="AZ1278" s="25" t="s">
        <v>3830</v>
      </c>
      <c r="BA1278" s="27">
        <v>0</v>
      </c>
      <c r="BB1278" s="27"/>
      <c r="BC1278" s="27"/>
      <c r="BD1278" s="25" t="s">
        <v>1557</v>
      </c>
      <c r="BE1278" s="25" t="s">
        <v>679</v>
      </c>
      <c r="BF1278" s="25" t="s">
        <v>680</v>
      </c>
      <c r="BG1278" s="25" t="s">
        <v>55</v>
      </c>
      <c r="BH1278" s="25" t="s">
        <v>4513</v>
      </c>
      <c r="BI1278" s="27" t="s">
        <v>4513</v>
      </c>
      <c r="BJ1278" s="27"/>
      <c r="BK1278" s="27"/>
      <c r="BL1278" s="37" t="s">
        <v>4513</v>
      </c>
      <c r="BM1278" s="36" t="s">
        <v>4513</v>
      </c>
      <c r="BN1278" s="57" t="s">
        <v>4513</v>
      </c>
      <c r="BO1278" s="27"/>
      <c r="BP1278" s="27"/>
      <c r="BQ1278" s="25" t="s">
        <v>64</v>
      </c>
      <c r="BR1278" s="27"/>
      <c r="BS1278" s="27"/>
      <c r="BT1278" s="27"/>
      <c r="BU1278" s="37">
        <v>119</v>
      </c>
      <c r="BV1278" s="25" t="s">
        <v>4696</v>
      </c>
      <c r="BW1278" s="25" t="s">
        <v>3869</v>
      </c>
      <c r="BX1278" s="27"/>
      <c r="BY1278" s="95" t="str">
        <f>IFERROR(
IF(OR(AZ1278="anulado",AZ1278="stand by"),CONCATENATE(AZ1278,": ",AT1278),
IF(OR(YEAR(BA1278)=2022,YEAR(BA1278)=2023),CONCATENATE("Se activó en ",YEAR(BA1278)),
IF(AND(OR(AZ1278="En proceso",AZ1278="facturando"),AND(AV1278="-",BA1278="")),"Por revisar",
IF(BA1278="",IF(AV1278="NUEVAS",CONCATENATE("Estado: ",AZ1278,", ",AV1278),
IF(AX1278=Meses!$A$3,"Por revisar",
IF(AT1278="","Sin registro","En programación Frcst."))),"En programación")))),
"Error")</f>
        <v>En programación</v>
      </c>
      <c r="BZ1278" s="14" t="str">
        <f t="shared" si="57"/>
        <v/>
      </c>
      <c r="CA1278" s="95">
        <f>IF(BY1278="En programación Frcst.",VLOOKUP(AX1278,Meses!$A$1:$H$14,3+HLOOKUP(Cronograma!AV1278,Meses!$D$1:$G$2,2,FALSE),FALSE),
IF(BY1278="En programación",BA1278,""))</f>
        <v>0</v>
      </c>
      <c r="CB1278" s="95" t="str">
        <f t="shared" si="58"/>
        <v>1900/1</v>
      </c>
      <c r="CC1278" s="91">
        <f>IFERROR(
(VLOOKUP(MONTH(CA1278),Meses!$B$3:$C$14,2,FALSE)-DAY(CA1278))/VLOOKUP(MONTH(CA1278),Meses!$B$3:$C$14,2,FALSE)*CD1278,
"")</f>
        <v>5120</v>
      </c>
      <c r="CD1278" s="92">
        <f t="shared" si="59"/>
        <v>5120</v>
      </c>
    </row>
    <row r="1279" spans="1:82" ht="109.8" thickBot="1" x14ac:dyDescent="0.6">
      <c r="A1279" s="19" t="s">
        <v>2999</v>
      </c>
      <c r="B1279" s="19" t="s">
        <v>3000</v>
      </c>
      <c r="C1279" s="19" t="s">
        <v>3001</v>
      </c>
      <c r="D1279" s="41" t="s">
        <v>53</v>
      </c>
      <c r="E1279" s="21">
        <v>45203</v>
      </c>
      <c r="F1279" s="21">
        <v>45203.720312500001</v>
      </c>
      <c r="G1279" s="21">
        <v>45217</v>
      </c>
      <c r="H1279" s="21">
        <v>45223</v>
      </c>
      <c r="I1279" s="21">
        <v>45305</v>
      </c>
      <c r="J1279" s="21">
        <v>45305</v>
      </c>
      <c r="K1279" s="119" t="s">
        <v>4615</v>
      </c>
      <c r="L1279" s="49">
        <v>2024010529</v>
      </c>
      <c r="M1279" s="21">
        <v>45295</v>
      </c>
      <c r="N1279" s="21">
        <v>45309</v>
      </c>
      <c r="O1279" s="41" t="s">
        <v>54</v>
      </c>
      <c r="P1279" s="41" t="s">
        <v>54</v>
      </c>
      <c r="Q1279" s="49" t="s">
        <v>55</v>
      </c>
      <c r="R1279" s="61">
        <v>2675</v>
      </c>
      <c r="S1279" s="25" t="s">
        <v>145</v>
      </c>
      <c r="T1279" s="25" t="s">
        <v>145</v>
      </c>
      <c r="U1279" s="19" t="e">
        <v>#NAME?</v>
      </c>
      <c r="V1279" s="22"/>
      <c r="W1279" s="22" t="s">
        <v>4513</v>
      </c>
      <c r="X1279" s="23">
        <v>45203</v>
      </c>
      <c r="Y1279" s="23">
        <v>45210</v>
      </c>
      <c r="Z1279" s="23">
        <v>45203</v>
      </c>
      <c r="AA1279" s="23">
        <v>45203</v>
      </c>
      <c r="AB1279" s="22">
        <v>0</v>
      </c>
      <c r="AC1279" s="22">
        <v>0</v>
      </c>
      <c r="AD1279" s="50">
        <v>0</v>
      </c>
      <c r="AE1279" s="22">
        <v>0</v>
      </c>
      <c r="AF1279" s="19" t="s">
        <v>58</v>
      </c>
      <c r="AG1279" s="19" t="s">
        <v>58</v>
      </c>
      <c r="AH1279" s="50">
        <v>0</v>
      </c>
      <c r="AI1279" s="37">
        <v>102</v>
      </c>
      <c r="AJ1279" s="37">
        <v>6</v>
      </c>
      <c r="AK1279" s="37">
        <v>82</v>
      </c>
      <c r="AL1279" s="19" t="s">
        <v>15</v>
      </c>
      <c r="AM1279" s="19" t="s">
        <v>4616</v>
      </c>
      <c r="AN1279" s="37">
        <v>14</v>
      </c>
      <c r="AO1279" s="22"/>
      <c r="AP1279" s="19" t="s">
        <v>82</v>
      </c>
      <c r="AQ1279" s="19" t="s">
        <v>82</v>
      </c>
      <c r="AR1279" s="19" t="s">
        <v>60</v>
      </c>
      <c r="AS1279" s="19" t="s">
        <v>55</v>
      </c>
      <c r="AT1279" s="19" t="s">
        <v>61</v>
      </c>
      <c r="AU1279" s="19" t="s">
        <v>62</v>
      </c>
      <c r="AV1279" s="19" t="s">
        <v>660</v>
      </c>
      <c r="AW1279" s="19" t="s">
        <v>661</v>
      </c>
      <c r="AX1279" s="19" t="s">
        <v>653</v>
      </c>
      <c r="AY1279" s="19" t="s">
        <v>55</v>
      </c>
      <c r="AZ1279" s="19" t="s">
        <v>3822</v>
      </c>
      <c r="BA1279" s="23">
        <v>45309</v>
      </c>
      <c r="BB1279" s="37">
        <v>1</v>
      </c>
      <c r="BC1279" s="37">
        <v>2024</v>
      </c>
      <c r="BD1279" s="19" t="s">
        <v>653</v>
      </c>
      <c r="BE1279" s="19" t="s">
        <v>354</v>
      </c>
      <c r="BF1279" s="19" t="s">
        <v>1165</v>
      </c>
      <c r="BG1279" s="19" t="s">
        <v>55</v>
      </c>
      <c r="BH1279" s="19" t="s">
        <v>4513</v>
      </c>
      <c r="BI1279" s="60" t="s">
        <v>4513</v>
      </c>
      <c r="BJ1279" s="37" t="e">
        <v>#VALUE!</v>
      </c>
      <c r="BK1279" s="56" t="e">
        <v>#VALUE!</v>
      </c>
      <c r="BL1279" s="37" t="s">
        <v>4513</v>
      </c>
      <c r="BM1279" s="32" t="s">
        <v>4513</v>
      </c>
      <c r="BN1279" s="57" t="s">
        <v>4513</v>
      </c>
      <c r="BO1279" s="19" t="s">
        <v>3883</v>
      </c>
      <c r="BP1279" s="22"/>
      <c r="BQ1279" s="19" t="s">
        <v>64</v>
      </c>
      <c r="BR1279" s="22"/>
      <c r="BS1279" s="19" t="e">
        <v>#N/A</v>
      </c>
      <c r="BT1279" s="37">
        <v>102</v>
      </c>
      <c r="BU1279" s="22">
        <v>119</v>
      </c>
      <c r="BV1279" s="19"/>
      <c r="BW1279" s="19" t="s">
        <v>3823</v>
      </c>
      <c r="BX1279" s="37">
        <v>2024</v>
      </c>
      <c r="BY1279" s="95" t="str">
        <f>IFERROR(
IF(OR(AZ1279="anulado",AZ1279="stand by"),CONCATENATE(AZ1279,": ",AT1279),
IF(OR(YEAR(BA1279)=2022,YEAR(BA1279)=2023),CONCATENATE("Se activó en ",YEAR(BA1279)),
IF(AND(OR(AZ1279="En proceso",AZ1279="facturando"),AND(AV1279="-",BA1279="")),"Por revisar",
IF(BA1279="",IF(AV1279="NUEVAS",CONCATENATE("Estado: ",AZ1279,", ",AV1279),
IF(AX1279=Meses!$A$3,"Por revisar",
IF(AT1279="","Sin registro","En programación Frcst."))),"En programación")))),
"Error")</f>
        <v>En programación</v>
      </c>
      <c r="BZ1279" s="14" t="str">
        <f t="shared" si="57"/>
        <v/>
      </c>
      <c r="CA1279" s="95">
        <f>IF(BY1279="En programación Frcst.",VLOOKUP(AX1279,Meses!$A$1:$H$14,3+HLOOKUP(Cronograma!AV1279,Meses!$D$1:$G$2,2,FALSE),FALSE),
IF(BY1279="En programación",BA1279,""))</f>
        <v>45309</v>
      </c>
      <c r="CB1279" s="95" t="str">
        <f t="shared" si="58"/>
        <v>2024/1</v>
      </c>
      <c r="CC1279" s="91">
        <f>IFERROR(
(VLOOKUP(MONTH(CA1279),Meses!$B$3:$C$14,2,FALSE)-DAY(CA1279))/VLOOKUP(MONTH(CA1279),Meses!$B$3:$C$14,2,FALSE)*CD1279,
"")</f>
        <v>1121.7741935483871</v>
      </c>
      <c r="CD1279" s="92">
        <f t="shared" si="59"/>
        <v>2675</v>
      </c>
    </row>
    <row r="1280" spans="1:82" ht="94.2" thickBot="1" x14ac:dyDescent="0.6">
      <c r="A1280" s="25" t="s">
        <v>2999</v>
      </c>
      <c r="B1280" s="25" t="s">
        <v>3002</v>
      </c>
      <c r="C1280" s="25" t="s">
        <v>3003</v>
      </c>
      <c r="D1280" s="45" t="s">
        <v>53</v>
      </c>
      <c r="E1280" s="26">
        <v>45203</v>
      </c>
      <c r="F1280" s="26">
        <v>45203.720312500001</v>
      </c>
      <c r="G1280" s="26">
        <v>45217</v>
      </c>
      <c r="H1280" s="26">
        <v>45223</v>
      </c>
      <c r="I1280" s="21">
        <v>45311</v>
      </c>
      <c r="J1280" s="21">
        <v>45311</v>
      </c>
      <c r="K1280" s="119" t="s">
        <v>4615</v>
      </c>
      <c r="L1280" s="49">
        <v>2023124164</v>
      </c>
      <c r="M1280" s="21">
        <v>45287</v>
      </c>
      <c r="N1280" s="21">
        <v>45302</v>
      </c>
      <c r="O1280" s="41" t="s">
        <v>54</v>
      </c>
      <c r="P1280" s="41" t="s">
        <v>54</v>
      </c>
      <c r="Q1280" s="49" t="s">
        <v>55</v>
      </c>
      <c r="R1280" s="61">
        <v>1516</v>
      </c>
      <c r="S1280" s="25" t="s">
        <v>145</v>
      </c>
      <c r="T1280" s="25" t="s">
        <v>145</v>
      </c>
      <c r="U1280" s="19" t="e">
        <v>#NAME?</v>
      </c>
      <c r="V1280" s="22"/>
      <c r="W1280" s="22" t="s">
        <v>4513</v>
      </c>
      <c r="X1280" s="23">
        <v>45203</v>
      </c>
      <c r="Y1280" s="23">
        <v>45210</v>
      </c>
      <c r="Z1280" s="23">
        <v>45203</v>
      </c>
      <c r="AA1280" s="23">
        <v>45203</v>
      </c>
      <c r="AB1280" s="22">
        <v>0</v>
      </c>
      <c r="AC1280" s="22">
        <v>0</v>
      </c>
      <c r="AD1280" s="50">
        <v>0</v>
      </c>
      <c r="AE1280" s="22">
        <v>0</v>
      </c>
      <c r="AF1280" s="19" t="s">
        <v>58</v>
      </c>
      <c r="AG1280" s="19" t="s">
        <v>58</v>
      </c>
      <c r="AH1280" s="50">
        <v>0</v>
      </c>
      <c r="AI1280" s="37">
        <v>108</v>
      </c>
      <c r="AJ1280" s="37">
        <v>6</v>
      </c>
      <c r="AK1280" s="37">
        <v>88</v>
      </c>
      <c r="AL1280" s="19" t="s">
        <v>15</v>
      </c>
      <c r="AM1280" s="19" t="s">
        <v>4616</v>
      </c>
      <c r="AN1280" s="37">
        <v>20</v>
      </c>
      <c r="AO1280" s="22"/>
      <c r="AP1280" s="19" t="s">
        <v>82</v>
      </c>
      <c r="AQ1280" s="19" t="s">
        <v>82</v>
      </c>
      <c r="AR1280" s="19" t="s">
        <v>60</v>
      </c>
      <c r="AS1280" s="19" t="s">
        <v>55</v>
      </c>
      <c r="AT1280" s="19" t="s">
        <v>61</v>
      </c>
      <c r="AU1280" s="19" t="s">
        <v>62</v>
      </c>
      <c r="AV1280" s="19" t="s">
        <v>660</v>
      </c>
      <c r="AW1280" s="19" t="s">
        <v>661</v>
      </c>
      <c r="AX1280" s="19" t="s">
        <v>653</v>
      </c>
      <c r="AY1280" s="19" t="s">
        <v>55</v>
      </c>
      <c r="AZ1280" s="19" t="s">
        <v>3822</v>
      </c>
      <c r="BA1280" s="23">
        <v>45302</v>
      </c>
      <c r="BB1280" s="37">
        <v>1</v>
      </c>
      <c r="BC1280" s="37">
        <v>2024</v>
      </c>
      <c r="BD1280" s="19" t="s">
        <v>653</v>
      </c>
      <c r="BE1280" s="19" t="s">
        <v>354</v>
      </c>
      <c r="BF1280" s="19" t="s">
        <v>1165</v>
      </c>
      <c r="BG1280" s="19" t="s">
        <v>55</v>
      </c>
      <c r="BH1280" s="19" t="s">
        <v>4513</v>
      </c>
      <c r="BI1280" s="60" t="s">
        <v>4513</v>
      </c>
      <c r="BJ1280" s="37" t="e">
        <v>#VALUE!</v>
      </c>
      <c r="BK1280" s="56" t="e">
        <v>#VALUE!</v>
      </c>
      <c r="BL1280" s="37" t="s">
        <v>4513</v>
      </c>
      <c r="BM1280" s="32" t="s">
        <v>4513</v>
      </c>
      <c r="BN1280" s="57" t="s">
        <v>4513</v>
      </c>
      <c r="BO1280" s="19" t="s">
        <v>3851</v>
      </c>
      <c r="BP1280" s="22"/>
      <c r="BQ1280" s="19" t="s">
        <v>64</v>
      </c>
      <c r="BR1280" s="22"/>
      <c r="BS1280" s="22"/>
      <c r="BT1280" s="37">
        <v>108</v>
      </c>
      <c r="BU1280" s="37">
        <v>119</v>
      </c>
      <c r="BV1280" s="19"/>
      <c r="BW1280" s="19" t="s">
        <v>3823</v>
      </c>
      <c r="BX1280" s="22"/>
      <c r="BY1280" s="95" t="str">
        <f>IFERROR(
IF(OR(AZ1280="anulado",AZ1280="stand by"),CONCATENATE(AZ1280,": ",AT1280),
IF(OR(YEAR(BA1280)=2022,YEAR(BA1280)=2023),CONCATENATE("Se activó en ",YEAR(BA1280)),
IF(AND(OR(AZ1280="En proceso",AZ1280="facturando"),AND(AV1280="-",BA1280="")),"Por revisar",
IF(BA1280="",IF(AV1280="NUEVAS",CONCATENATE("Estado: ",AZ1280,", ",AV1280),
IF(AX1280=Meses!$A$3,"Por revisar",
IF(AT1280="","Sin registro","En programación Frcst."))),"En programación")))),
"Error")</f>
        <v>En programación</v>
      </c>
      <c r="BZ1280" s="14" t="str">
        <f t="shared" si="57"/>
        <v/>
      </c>
      <c r="CA1280" s="95">
        <f>IF(BY1280="En programación Frcst.",VLOOKUP(AX1280,Meses!$A$1:$H$14,3+HLOOKUP(Cronograma!AV1280,Meses!$D$1:$G$2,2,FALSE),FALSE),
IF(BY1280="En programación",BA1280,""))</f>
        <v>45302</v>
      </c>
      <c r="CB1280" s="95" t="str">
        <f t="shared" si="58"/>
        <v>2024/1</v>
      </c>
      <c r="CC1280" s="91">
        <f>IFERROR(
(VLOOKUP(MONTH(CA1280),Meses!$B$3:$C$14,2,FALSE)-DAY(CA1280))/VLOOKUP(MONTH(CA1280),Meses!$B$3:$C$14,2,FALSE)*CD1280,
"")</f>
        <v>978.0645161290322</v>
      </c>
      <c r="CD1280" s="92">
        <f t="shared" si="59"/>
        <v>1516</v>
      </c>
    </row>
    <row r="1281" spans="1:82" ht="94.2" thickBot="1" x14ac:dyDescent="0.6">
      <c r="A1281" s="19" t="s">
        <v>2999</v>
      </c>
      <c r="B1281" s="19" t="s">
        <v>3004</v>
      </c>
      <c r="C1281" s="19" t="s">
        <v>3005</v>
      </c>
      <c r="D1281" s="41" t="s">
        <v>53</v>
      </c>
      <c r="E1281" s="21">
        <v>45203</v>
      </c>
      <c r="F1281" s="21">
        <v>45203.720312500001</v>
      </c>
      <c r="G1281" s="21">
        <v>45217</v>
      </c>
      <c r="H1281" s="21">
        <v>45223</v>
      </c>
      <c r="I1281" s="21">
        <v>45305</v>
      </c>
      <c r="J1281" s="21">
        <v>45305</v>
      </c>
      <c r="K1281" s="119" t="s">
        <v>4615</v>
      </c>
      <c r="L1281" s="49">
        <v>2023124416</v>
      </c>
      <c r="M1281" s="21">
        <v>45289</v>
      </c>
      <c r="N1281" s="21">
        <v>45302</v>
      </c>
      <c r="O1281" s="41" t="s">
        <v>54</v>
      </c>
      <c r="P1281" s="41" t="s">
        <v>54</v>
      </c>
      <c r="Q1281" s="49" t="s">
        <v>55</v>
      </c>
      <c r="R1281" s="61">
        <v>4609</v>
      </c>
      <c r="S1281" s="25" t="s">
        <v>145</v>
      </c>
      <c r="T1281" s="25" t="s">
        <v>145</v>
      </c>
      <c r="U1281" s="19" t="e">
        <v>#NAME?</v>
      </c>
      <c r="V1281" s="22"/>
      <c r="W1281" s="22" t="s">
        <v>4513</v>
      </c>
      <c r="X1281" s="23">
        <v>45203</v>
      </c>
      <c r="Y1281" s="23">
        <v>45210</v>
      </c>
      <c r="Z1281" s="23">
        <v>45203</v>
      </c>
      <c r="AA1281" s="23">
        <v>45203</v>
      </c>
      <c r="AB1281" s="22">
        <v>0</v>
      </c>
      <c r="AC1281" s="22">
        <v>0</v>
      </c>
      <c r="AD1281" s="50">
        <v>0</v>
      </c>
      <c r="AE1281" s="22">
        <v>0</v>
      </c>
      <c r="AF1281" s="19" t="s">
        <v>58</v>
      </c>
      <c r="AG1281" s="19" t="s">
        <v>58</v>
      </c>
      <c r="AH1281" s="50">
        <v>0</v>
      </c>
      <c r="AI1281" s="37">
        <v>102</v>
      </c>
      <c r="AJ1281" s="37">
        <v>6</v>
      </c>
      <c r="AK1281" s="37">
        <v>82</v>
      </c>
      <c r="AL1281" s="19" t="s">
        <v>15</v>
      </c>
      <c r="AM1281" s="19" t="s">
        <v>4616</v>
      </c>
      <c r="AN1281" s="37">
        <v>14</v>
      </c>
      <c r="AO1281" s="22"/>
      <c r="AP1281" s="19" t="s">
        <v>82</v>
      </c>
      <c r="AQ1281" s="19" t="s">
        <v>82</v>
      </c>
      <c r="AR1281" s="19" t="s">
        <v>60</v>
      </c>
      <c r="AS1281" s="19" t="s">
        <v>55</v>
      </c>
      <c r="AT1281" s="19" t="s">
        <v>61</v>
      </c>
      <c r="AU1281" s="19" t="s">
        <v>62</v>
      </c>
      <c r="AV1281" s="19" t="s">
        <v>660</v>
      </c>
      <c r="AW1281" s="19" t="s">
        <v>661</v>
      </c>
      <c r="AX1281" s="19" t="s">
        <v>653</v>
      </c>
      <c r="AY1281" s="19" t="s">
        <v>55</v>
      </c>
      <c r="AZ1281" s="19" t="s">
        <v>3822</v>
      </c>
      <c r="BA1281" s="23">
        <v>45302</v>
      </c>
      <c r="BB1281" s="37">
        <v>1</v>
      </c>
      <c r="BC1281" s="37">
        <v>2024</v>
      </c>
      <c r="BD1281" s="19" t="s">
        <v>653</v>
      </c>
      <c r="BE1281" s="19" t="s">
        <v>354</v>
      </c>
      <c r="BF1281" s="19" t="s">
        <v>1165</v>
      </c>
      <c r="BG1281" s="19" t="s">
        <v>55</v>
      </c>
      <c r="BH1281" s="19" t="s">
        <v>4513</v>
      </c>
      <c r="BI1281" s="60" t="s">
        <v>4513</v>
      </c>
      <c r="BJ1281" s="37" t="e">
        <v>#VALUE!</v>
      </c>
      <c r="BK1281" s="56" t="e">
        <v>#VALUE!</v>
      </c>
      <c r="BL1281" s="37" t="s">
        <v>4513</v>
      </c>
      <c r="BM1281" s="32" t="s">
        <v>4513</v>
      </c>
      <c r="BN1281" s="57" t="s">
        <v>4513</v>
      </c>
      <c r="BO1281" s="19" t="s">
        <v>3851</v>
      </c>
      <c r="BP1281" s="22"/>
      <c r="BQ1281" s="19" t="s">
        <v>64</v>
      </c>
      <c r="BR1281" s="22"/>
      <c r="BS1281" s="19" t="s">
        <v>3824</v>
      </c>
      <c r="BT1281" s="37">
        <v>102</v>
      </c>
      <c r="BU1281" s="22">
        <v>119</v>
      </c>
      <c r="BV1281" s="19"/>
      <c r="BW1281" s="19" t="s">
        <v>3823</v>
      </c>
      <c r="BX1281" s="37">
        <v>2024</v>
      </c>
      <c r="BY1281" s="95" t="str">
        <f>IFERROR(
IF(OR(AZ1281="anulado",AZ1281="stand by"),CONCATENATE(AZ1281,": ",AT1281),
IF(OR(YEAR(BA1281)=2022,YEAR(BA1281)=2023),CONCATENATE("Se activó en ",YEAR(BA1281)),
IF(AND(OR(AZ1281="En proceso",AZ1281="facturando"),AND(AV1281="-",BA1281="")),"Por revisar",
IF(BA1281="",IF(AV1281="NUEVAS",CONCATENATE("Estado: ",AZ1281,", ",AV1281),
IF(AX1281=Meses!$A$3,"Por revisar",
IF(AT1281="","Sin registro","En programación Frcst."))),"En programación")))),
"Error")</f>
        <v>En programación</v>
      </c>
      <c r="BZ1281" s="14" t="str">
        <f t="shared" si="57"/>
        <v/>
      </c>
      <c r="CA1281" s="95">
        <f>IF(BY1281="En programación Frcst.",VLOOKUP(AX1281,Meses!$A$1:$H$14,3+HLOOKUP(Cronograma!AV1281,Meses!$D$1:$G$2,2,FALSE),FALSE),
IF(BY1281="En programación",BA1281,""))</f>
        <v>45302</v>
      </c>
      <c r="CB1281" s="95" t="str">
        <f t="shared" si="58"/>
        <v>2024/1</v>
      </c>
      <c r="CC1281" s="91">
        <f>IFERROR(
(VLOOKUP(MONTH(CA1281),Meses!$B$3:$C$14,2,FALSE)-DAY(CA1281))/VLOOKUP(MONTH(CA1281),Meses!$B$3:$C$14,2,FALSE)*CD1281,
"")</f>
        <v>2973.5483870967741</v>
      </c>
      <c r="CD1281" s="92">
        <f t="shared" si="59"/>
        <v>4609</v>
      </c>
    </row>
    <row r="1282" spans="1:82" ht="94.2" thickBot="1" x14ac:dyDescent="0.6">
      <c r="A1282" s="25" t="s">
        <v>2999</v>
      </c>
      <c r="B1282" s="25" t="s">
        <v>3006</v>
      </c>
      <c r="C1282" s="25" t="s">
        <v>3007</v>
      </c>
      <c r="D1282" s="45" t="s">
        <v>53</v>
      </c>
      <c r="E1282" s="26">
        <v>45203</v>
      </c>
      <c r="F1282" s="26">
        <v>45203.720312500001</v>
      </c>
      <c r="G1282" s="26">
        <v>45217</v>
      </c>
      <c r="H1282" s="26">
        <v>45223</v>
      </c>
      <c r="I1282" s="21">
        <v>45305</v>
      </c>
      <c r="J1282" s="21">
        <v>45305</v>
      </c>
      <c r="K1282" s="119" t="s">
        <v>4615</v>
      </c>
      <c r="L1282" s="49">
        <v>2023124306</v>
      </c>
      <c r="M1282" s="21">
        <v>45289</v>
      </c>
      <c r="N1282" s="21">
        <v>45302</v>
      </c>
      <c r="O1282" s="41" t="s">
        <v>54</v>
      </c>
      <c r="P1282" s="41" t="s">
        <v>54</v>
      </c>
      <c r="Q1282" s="49" t="s">
        <v>55</v>
      </c>
      <c r="R1282" s="61">
        <v>1075</v>
      </c>
      <c r="S1282" s="25" t="s">
        <v>145</v>
      </c>
      <c r="T1282" s="25" t="s">
        <v>145</v>
      </c>
      <c r="U1282" s="19" t="e">
        <v>#NAME?</v>
      </c>
      <c r="V1282" s="22"/>
      <c r="W1282" s="22" t="s">
        <v>4513</v>
      </c>
      <c r="X1282" s="23">
        <v>45203</v>
      </c>
      <c r="Y1282" s="23">
        <v>45210</v>
      </c>
      <c r="Z1282" s="23">
        <v>45203</v>
      </c>
      <c r="AA1282" s="23">
        <v>45203</v>
      </c>
      <c r="AB1282" s="22">
        <v>0</v>
      </c>
      <c r="AC1282" s="22">
        <v>0</v>
      </c>
      <c r="AD1282" s="50">
        <v>0</v>
      </c>
      <c r="AE1282" s="22">
        <v>0</v>
      </c>
      <c r="AF1282" s="19" t="s">
        <v>58</v>
      </c>
      <c r="AG1282" s="19" t="s">
        <v>58</v>
      </c>
      <c r="AH1282" s="50">
        <v>0</v>
      </c>
      <c r="AI1282" s="37">
        <v>102</v>
      </c>
      <c r="AJ1282" s="37">
        <v>6</v>
      </c>
      <c r="AK1282" s="37">
        <v>82</v>
      </c>
      <c r="AL1282" s="19" t="s">
        <v>15</v>
      </c>
      <c r="AM1282" s="19" t="s">
        <v>4616</v>
      </c>
      <c r="AN1282" s="37">
        <v>14</v>
      </c>
      <c r="AO1282" s="22"/>
      <c r="AP1282" s="19" t="s">
        <v>82</v>
      </c>
      <c r="AQ1282" s="19" t="s">
        <v>82</v>
      </c>
      <c r="AR1282" s="19" t="s">
        <v>60</v>
      </c>
      <c r="AS1282" s="19" t="s">
        <v>55</v>
      </c>
      <c r="AT1282" s="19" t="s">
        <v>61</v>
      </c>
      <c r="AU1282" s="19" t="s">
        <v>62</v>
      </c>
      <c r="AV1282" s="19" t="s">
        <v>660</v>
      </c>
      <c r="AW1282" s="19" t="s">
        <v>661</v>
      </c>
      <c r="AX1282" s="19" t="s">
        <v>653</v>
      </c>
      <c r="AY1282" s="19" t="s">
        <v>55</v>
      </c>
      <c r="AZ1282" s="19" t="s">
        <v>3822</v>
      </c>
      <c r="BA1282" s="23">
        <v>45302</v>
      </c>
      <c r="BB1282" s="37">
        <v>1</v>
      </c>
      <c r="BC1282" s="37">
        <v>2024</v>
      </c>
      <c r="BD1282" s="19" t="s">
        <v>653</v>
      </c>
      <c r="BE1282" s="19" t="s">
        <v>354</v>
      </c>
      <c r="BF1282" s="19" t="s">
        <v>1165</v>
      </c>
      <c r="BG1282" s="19" t="s">
        <v>55</v>
      </c>
      <c r="BH1282" s="19" t="s">
        <v>4513</v>
      </c>
      <c r="BI1282" s="60" t="s">
        <v>4513</v>
      </c>
      <c r="BJ1282" s="37" t="e">
        <v>#VALUE!</v>
      </c>
      <c r="BK1282" s="56" t="e">
        <v>#VALUE!</v>
      </c>
      <c r="BL1282" s="37" t="s">
        <v>4513</v>
      </c>
      <c r="BM1282" s="32" t="s">
        <v>4513</v>
      </c>
      <c r="BN1282" s="57" t="s">
        <v>4513</v>
      </c>
      <c r="BO1282" s="19" t="s">
        <v>3851</v>
      </c>
      <c r="BP1282" s="22"/>
      <c r="BQ1282" s="19" t="s">
        <v>64</v>
      </c>
      <c r="BR1282" s="22"/>
      <c r="BS1282" s="19" t="s">
        <v>3824</v>
      </c>
      <c r="BT1282" s="37">
        <v>102</v>
      </c>
      <c r="BU1282" s="22">
        <v>119</v>
      </c>
      <c r="BV1282" s="19"/>
      <c r="BW1282" s="19" t="s">
        <v>3823</v>
      </c>
      <c r="BX1282" s="37">
        <v>2024</v>
      </c>
      <c r="BY1282" s="95" t="str">
        <f>IFERROR(
IF(OR(AZ1282="anulado",AZ1282="stand by"),CONCATENATE(AZ1282,": ",AT1282),
IF(OR(YEAR(BA1282)=2022,YEAR(BA1282)=2023),CONCATENATE("Se activó en ",YEAR(BA1282)),
IF(AND(OR(AZ1282="En proceso",AZ1282="facturando"),AND(AV1282="-",BA1282="")),"Por revisar",
IF(BA1282="",IF(AV1282="NUEVAS",CONCATENATE("Estado: ",AZ1282,", ",AV1282),
IF(AX1282=Meses!$A$3,"Por revisar",
IF(AT1282="","Sin registro","En programación Frcst."))),"En programación")))),
"Error")</f>
        <v>En programación</v>
      </c>
      <c r="BZ1282" s="14" t="str">
        <f t="shared" si="57"/>
        <v/>
      </c>
      <c r="CA1282" s="95">
        <f>IF(BY1282="En programación Frcst.",VLOOKUP(AX1282,Meses!$A$1:$H$14,3+HLOOKUP(Cronograma!AV1282,Meses!$D$1:$G$2,2,FALSE),FALSE),
IF(BY1282="En programación",BA1282,""))</f>
        <v>45302</v>
      </c>
      <c r="CB1282" s="95" t="str">
        <f t="shared" si="58"/>
        <v>2024/1</v>
      </c>
      <c r="CC1282" s="91">
        <f>IFERROR(
(VLOOKUP(MONTH(CA1282),Meses!$B$3:$C$14,2,FALSE)-DAY(CA1282))/VLOOKUP(MONTH(CA1282),Meses!$B$3:$C$14,2,FALSE)*CD1282,
"")</f>
        <v>693.54838709677415</v>
      </c>
      <c r="CD1282" s="92">
        <f t="shared" si="59"/>
        <v>1075</v>
      </c>
    </row>
    <row r="1283" spans="1:82" ht="94.2" thickBot="1" x14ac:dyDescent="0.6">
      <c r="A1283" s="19" t="s">
        <v>2999</v>
      </c>
      <c r="B1283" s="19" t="s">
        <v>3008</v>
      </c>
      <c r="C1283" s="19" t="s">
        <v>3009</v>
      </c>
      <c r="D1283" s="41" t="s">
        <v>53</v>
      </c>
      <c r="E1283" s="21">
        <v>45203</v>
      </c>
      <c r="F1283" s="21">
        <v>45203.720312500001</v>
      </c>
      <c r="G1283" s="21">
        <v>45217</v>
      </c>
      <c r="H1283" s="21">
        <v>45223</v>
      </c>
      <c r="I1283" s="21">
        <v>45311</v>
      </c>
      <c r="J1283" s="21">
        <v>45311</v>
      </c>
      <c r="K1283" s="119" t="s">
        <v>4615</v>
      </c>
      <c r="L1283" s="49">
        <v>2023124275</v>
      </c>
      <c r="M1283" s="21">
        <v>45289</v>
      </c>
      <c r="N1283" s="21">
        <v>45302</v>
      </c>
      <c r="O1283" s="41" t="s">
        <v>54</v>
      </c>
      <c r="P1283" s="41" t="s">
        <v>54</v>
      </c>
      <c r="Q1283" s="49" t="s">
        <v>55</v>
      </c>
      <c r="R1283" s="61">
        <v>721</v>
      </c>
      <c r="S1283" s="25" t="s">
        <v>145</v>
      </c>
      <c r="T1283" s="25" t="s">
        <v>145</v>
      </c>
      <c r="U1283" s="19" t="e">
        <v>#NAME?</v>
      </c>
      <c r="V1283" s="22"/>
      <c r="W1283" s="22" t="s">
        <v>4513</v>
      </c>
      <c r="X1283" s="23">
        <v>45203</v>
      </c>
      <c r="Y1283" s="23">
        <v>45210</v>
      </c>
      <c r="Z1283" s="23">
        <v>45203</v>
      </c>
      <c r="AA1283" s="23">
        <v>45203</v>
      </c>
      <c r="AB1283" s="22">
        <v>0</v>
      </c>
      <c r="AC1283" s="22">
        <v>0</v>
      </c>
      <c r="AD1283" s="50">
        <v>0</v>
      </c>
      <c r="AE1283" s="22">
        <v>0</v>
      </c>
      <c r="AF1283" s="19" t="s">
        <v>58</v>
      </c>
      <c r="AG1283" s="19" t="s">
        <v>58</v>
      </c>
      <c r="AH1283" s="50">
        <v>0</v>
      </c>
      <c r="AI1283" s="37">
        <v>108</v>
      </c>
      <c r="AJ1283" s="37">
        <v>6</v>
      </c>
      <c r="AK1283" s="37">
        <v>88</v>
      </c>
      <c r="AL1283" s="19" t="s">
        <v>15</v>
      </c>
      <c r="AM1283" s="19" t="s">
        <v>4616</v>
      </c>
      <c r="AN1283" s="37">
        <v>20</v>
      </c>
      <c r="AO1283" s="22"/>
      <c r="AP1283" s="19" t="s">
        <v>82</v>
      </c>
      <c r="AQ1283" s="19" t="s">
        <v>82</v>
      </c>
      <c r="AR1283" s="19" t="s">
        <v>60</v>
      </c>
      <c r="AS1283" s="19" t="s">
        <v>55</v>
      </c>
      <c r="AT1283" s="19" t="s">
        <v>61</v>
      </c>
      <c r="AU1283" s="19" t="s">
        <v>62</v>
      </c>
      <c r="AV1283" s="19" t="s">
        <v>660</v>
      </c>
      <c r="AW1283" s="19" t="s">
        <v>661</v>
      </c>
      <c r="AX1283" s="19" t="s">
        <v>653</v>
      </c>
      <c r="AY1283" s="19" t="s">
        <v>55</v>
      </c>
      <c r="AZ1283" s="19" t="s">
        <v>3822</v>
      </c>
      <c r="BA1283" s="23">
        <v>45302</v>
      </c>
      <c r="BB1283" s="37">
        <v>1</v>
      </c>
      <c r="BC1283" s="37">
        <v>2024</v>
      </c>
      <c r="BD1283" s="19" t="s">
        <v>653</v>
      </c>
      <c r="BE1283" s="19" t="s">
        <v>354</v>
      </c>
      <c r="BF1283" s="19" t="s">
        <v>1165</v>
      </c>
      <c r="BG1283" s="19" t="s">
        <v>55</v>
      </c>
      <c r="BH1283" s="19" t="s">
        <v>4513</v>
      </c>
      <c r="BI1283" s="60" t="s">
        <v>4513</v>
      </c>
      <c r="BJ1283" s="37" t="e">
        <v>#VALUE!</v>
      </c>
      <c r="BK1283" s="56" t="e">
        <v>#VALUE!</v>
      </c>
      <c r="BL1283" s="37" t="s">
        <v>4513</v>
      </c>
      <c r="BM1283" s="32" t="s">
        <v>4513</v>
      </c>
      <c r="BN1283" s="57" t="s">
        <v>4513</v>
      </c>
      <c r="BO1283" s="19" t="s">
        <v>3851</v>
      </c>
      <c r="BP1283" s="22"/>
      <c r="BQ1283" s="19" t="s">
        <v>64</v>
      </c>
      <c r="BR1283" s="22"/>
      <c r="BS1283" s="22"/>
      <c r="BT1283" s="37">
        <v>108</v>
      </c>
      <c r="BU1283" s="37">
        <v>119</v>
      </c>
      <c r="BV1283" s="19"/>
      <c r="BW1283" s="19" t="s">
        <v>3823</v>
      </c>
      <c r="BX1283" s="22"/>
      <c r="BY1283" s="95" t="str">
        <f>IFERROR(
IF(OR(AZ1283="anulado",AZ1283="stand by"),CONCATENATE(AZ1283,": ",AT1283),
IF(OR(YEAR(BA1283)=2022,YEAR(BA1283)=2023),CONCATENATE("Se activó en ",YEAR(BA1283)),
IF(AND(OR(AZ1283="En proceso",AZ1283="facturando"),AND(AV1283="-",BA1283="")),"Por revisar",
IF(BA1283="",IF(AV1283="NUEVAS",CONCATENATE("Estado: ",AZ1283,", ",AV1283),
IF(AX1283=Meses!$A$3,"Por revisar",
IF(AT1283="","Sin registro","En programación Frcst."))),"En programación")))),
"Error")</f>
        <v>En programación</v>
      </c>
      <c r="BZ1283" s="14" t="str">
        <f t="shared" ref="BZ1283:BZ1346" si="60">IF(BY1283="Por revisar",CONCATENATE("programación de act. ",AY1283,", estado: ",AZ1283,", Comercializador: ",O1283,", Etapa: ",AT1283),"")</f>
        <v/>
      </c>
      <c r="CA1283" s="95">
        <f>IF(BY1283="En programación Frcst.",VLOOKUP(AX1283,Meses!$A$1:$H$14,3+HLOOKUP(Cronograma!AV1283,Meses!$D$1:$G$2,2,FALSE),FALSE),
IF(BY1283="En programación",BA1283,""))</f>
        <v>45302</v>
      </c>
      <c r="CB1283" s="95" t="str">
        <f t="shared" ref="CB1283:CB1346" si="61">IFERROR(CONCATENATE(YEAR(CA1283),"/",MONTH(CA1283)),"")</f>
        <v>2024/1</v>
      </c>
      <c r="CC1283" s="91">
        <f>IFERROR(
(VLOOKUP(MONTH(CA1283),Meses!$B$3:$C$14,2,FALSE)-DAY(CA1283))/VLOOKUP(MONTH(CA1283),Meses!$B$3:$C$14,2,FALSE)*CD1283,
"")</f>
        <v>465.16129032258061</v>
      </c>
      <c r="CD1283" s="92">
        <f t="shared" ref="CD1283:CD1346" si="62">R1283</f>
        <v>721</v>
      </c>
    </row>
    <row r="1284" spans="1:82" ht="94.2" thickBot="1" x14ac:dyDescent="0.6">
      <c r="A1284" s="25" t="s">
        <v>2999</v>
      </c>
      <c r="B1284" s="25" t="s">
        <v>3010</v>
      </c>
      <c r="C1284" s="25" t="s">
        <v>3011</v>
      </c>
      <c r="D1284" s="45" t="s">
        <v>53</v>
      </c>
      <c r="E1284" s="26">
        <v>45203</v>
      </c>
      <c r="F1284" s="26">
        <v>45203.720312500001</v>
      </c>
      <c r="G1284" s="26">
        <v>45217</v>
      </c>
      <c r="H1284" s="26">
        <v>45223</v>
      </c>
      <c r="I1284" s="21">
        <v>45311</v>
      </c>
      <c r="J1284" s="21">
        <v>45311</v>
      </c>
      <c r="K1284" s="119" t="s">
        <v>4615</v>
      </c>
      <c r="L1284" s="49">
        <v>2023124203</v>
      </c>
      <c r="M1284" s="21">
        <v>45289</v>
      </c>
      <c r="N1284" s="21">
        <v>45302</v>
      </c>
      <c r="O1284" s="41" t="s">
        <v>54</v>
      </c>
      <c r="P1284" s="41" t="s">
        <v>54</v>
      </c>
      <c r="Q1284" s="49" t="s">
        <v>55</v>
      </c>
      <c r="R1284" s="61">
        <v>1770</v>
      </c>
      <c r="S1284" s="25" t="s">
        <v>145</v>
      </c>
      <c r="T1284" s="25" t="s">
        <v>145</v>
      </c>
      <c r="U1284" s="19" t="e">
        <v>#NAME?</v>
      </c>
      <c r="V1284" s="22"/>
      <c r="W1284" s="22" t="s">
        <v>4513</v>
      </c>
      <c r="X1284" s="23">
        <v>45203</v>
      </c>
      <c r="Y1284" s="23">
        <v>45210</v>
      </c>
      <c r="Z1284" s="23">
        <v>45203</v>
      </c>
      <c r="AA1284" s="23">
        <v>45203</v>
      </c>
      <c r="AB1284" s="22">
        <v>0</v>
      </c>
      <c r="AC1284" s="22">
        <v>0</v>
      </c>
      <c r="AD1284" s="50">
        <v>0</v>
      </c>
      <c r="AE1284" s="22">
        <v>0</v>
      </c>
      <c r="AF1284" s="19" t="s">
        <v>58</v>
      </c>
      <c r="AG1284" s="19" t="s">
        <v>58</v>
      </c>
      <c r="AH1284" s="50">
        <v>0</v>
      </c>
      <c r="AI1284" s="37">
        <v>108</v>
      </c>
      <c r="AJ1284" s="37">
        <v>6</v>
      </c>
      <c r="AK1284" s="37">
        <v>88</v>
      </c>
      <c r="AL1284" s="19" t="s">
        <v>15</v>
      </c>
      <c r="AM1284" s="19" t="s">
        <v>4616</v>
      </c>
      <c r="AN1284" s="37">
        <v>20</v>
      </c>
      <c r="AO1284" s="22"/>
      <c r="AP1284" s="19" t="s">
        <v>82</v>
      </c>
      <c r="AQ1284" s="19" t="s">
        <v>82</v>
      </c>
      <c r="AR1284" s="19" t="s">
        <v>60</v>
      </c>
      <c r="AS1284" s="19" t="s">
        <v>55</v>
      </c>
      <c r="AT1284" s="19" t="s">
        <v>61</v>
      </c>
      <c r="AU1284" s="19" t="s">
        <v>62</v>
      </c>
      <c r="AV1284" s="19" t="s">
        <v>660</v>
      </c>
      <c r="AW1284" s="19" t="s">
        <v>661</v>
      </c>
      <c r="AX1284" s="19" t="s">
        <v>653</v>
      </c>
      <c r="AY1284" s="19" t="s">
        <v>55</v>
      </c>
      <c r="AZ1284" s="19" t="s">
        <v>3822</v>
      </c>
      <c r="BA1284" s="23">
        <v>45302</v>
      </c>
      <c r="BB1284" s="37">
        <v>1</v>
      </c>
      <c r="BC1284" s="37">
        <v>2024</v>
      </c>
      <c r="BD1284" s="19" t="s">
        <v>653</v>
      </c>
      <c r="BE1284" s="19" t="s">
        <v>354</v>
      </c>
      <c r="BF1284" s="19" t="s">
        <v>1165</v>
      </c>
      <c r="BG1284" s="19" t="s">
        <v>55</v>
      </c>
      <c r="BH1284" s="19" t="s">
        <v>4513</v>
      </c>
      <c r="BI1284" s="60" t="s">
        <v>4513</v>
      </c>
      <c r="BJ1284" s="37" t="e">
        <v>#VALUE!</v>
      </c>
      <c r="BK1284" s="56" t="e">
        <v>#VALUE!</v>
      </c>
      <c r="BL1284" s="37" t="s">
        <v>4513</v>
      </c>
      <c r="BM1284" s="32" t="s">
        <v>4513</v>
      </c>
      <c r="BN1284" s="57" t="s">
        <v>4513</v>
      </c>
      <c r="BO1284" s="19" t="s">
        <v>3851</v>
      </c>
      <c r="BP1284" s="22"/>
      <c r="BQ1284" s="19" t="s">
        <v>64</v>
      </c>
      <c r="BR1284" s="22"/>
      <c r="BS1284" s="22"/>
      <c r="BT1284" s="37">
        <v>108</v>
      </c>
      <c r="BU1284" s="37">
        <v>119</v>
      </c>
      <c r="BV1284" s="19"/>
      <c r="BW1284" s="19" t="s">
        <v>3823</v>
      </c>
      <c r="BX1284" s="22"/>
      <c r="BY1284" s="95" t="str">
        <f>IFERROR(
IF(OR(AZ1284="anulado",AZ1284="stand by"),CONCATENATE(AZ1284,": ",AT1284),
IF(OR(YEAR(BA1284)=2022,YEAR(BA1284)=2023),CONCATENATE("Se activó en ",YEAR(BA1284)),
IF(AND(OR(AZ1284="En proceso",AZ1284="facturando"),AND(AV1284="-",BA1284="")),"Por revisar",
IF(BA1284="",IF(AV1284="NUEVAS",CONCATENATE("Estado: ",AZ1284,", ",AV1284),
IF(AX1284=Meses!$A$3,"Por revisar",
IF(AT1284="","Sin registro","En programación Frcst."))),"En programación")))),
"Error")</f>
        <v>En programación</v>
      </c>
      <c r="BZ1284" s="14" t="str">
        <f t="shared" si="60"/>
        <v/>
      </c>
      <c r="CA1284" s="95">
        <f>IF(BY1284="En programación Frcst.",VLOOKUP(AX1284,Meses!$A$1:$H$14,3+HLOOKUP(Cronograma!AV1284,Meses!$D$1:$G$2,2,FALSE),FALSE),
IF(BY1284="En programación",BA1284,""))</f>
        <v>45302</v>
      </c>
      <c r="CB1284" s="95" t="str">
        <f t="shared" si="61"/>
        <v>2024/1</v>
      </c>
      <c r="CC1284" s="91">
        <f>IFERROR(
(VLOOKUP(MONTH(CA1284),Meses!$B$3:$C$14,2,FALSE)-DAY(CA1284))/VLOOKUP(MONTH(CA1284),Meses!$B$3:$C$14,2,FALSE)*CD1284,
"")</f>
        <v>1141.9354838709678</v>
      </c>
      <c r="CD1284" s="92">
        <f t="shared" si="62"/>
        <v>1770</v>
      </c>
    </row>
    <row r="1285" spans="1:82" ht="94.2" thickBot="1" x14ac:dyDescent="0.6">
      <c r="A1285" s="19" t="s">
        <v>2999</v>
      </c>
      <c r="B1285" s="19" t="s">
        <v>3012</v>
      </c>
      <c r="C1285" s="19" t="s">
        <v>3013</v>
      </c>
      <c r="D1285" s="41" t="s">
        <v>53</v>
      </c>
      <c r="E1285" s="21">
        <v>45203</v>
      </c>
      <c r="F1285" s="21">
        <v>45203.720312500001</v>
      </c>
      <c r="G1285" s="21">
        <v>45217</v>
      </c>
      <c r="H1285" s="21">
        <v>45223</v>
      </c>
      <c r="I1285" s="21">
        <v>45305</v>
      </c>
      <c r="J1285" s="21">
        <v>45305</v>
      </c>
      <c r="K1285" s="119" t="s">
        <v>4615</v>
      </c>
      <c r="L1285" s="49">
        <v>2023124271</v>
      </c>
      <c r="M1285" s="21">
        <v>45289</v>
      </c>
      <c r="N1285" s="21">
        <v>45302</v>
      </c>
      <c r="O1285" s="41" t="s">
        <v>54</v>
      </c>
      <c r="P1285" s="41" t="s">
        <v>54</v>
      </c>
      <c r="Q1285" s="49" t="s">
        <v>55</v>
      </c>
      <c r="R1285" s="61">
        <v>1877</v>
      </c>
      <c r="S1285" s="25" t="s">
        <v>145</v>
      </c>
      <c r="T1285" s="25" t="s">
        <v>145</v>
      </c>
      <c r="U1285" s="19" t="e">
        <v>#NAME?</v>
      </c>
      <c r="V1285" s="22"/>
      <c r="W1285" s="22" t="s">
        <v>4513</v>
      </c>
      <c r="X1285" s="23">
        <v>45203</v>
      </c>
      <c r="Y1285" s="23">
        <v>45210</v>
      </c>
      <c r="Z1285" s="23">
        <v>45203</v>
      </c>
      <c r="AA1285" s="23">
        <v>45203</v>
      </c>
      <c r="AB1285" s="22">
        <v>0</v>
      </c>
      <c r="AC1285" s="22">
        <v>0</v>
      </c>
      <c r="AD1285" s="50">
        <v>0</v>
      </c>
      <c r="AE1285" s="22">
        <v>0</v>
      </c>
      <c r="AF1285" s="19" t="s">
        <v>58</v>
      </c>
      <c r="AG1285" s="19" t="s">
        <v>58</v>
      </c>
      <c r="AH1285" s="50">
        <v>0</v>
      </c>
      <c r="AI1285" s="37">
        <v>102</v>
      </c>
      <c r="AJ1285" s="37">
        <v>6</v>
      </c>
      <c r="AK1285" s="37">
        <v>82</v>
      </c>
      <c r="AL1285" s="19" t="s">
        <v>15</v>
      </c>
      <c r="AM1285" s="19" t="s">
        <v>4616</v>
      </c>
      <c r="AN1285" s="37">
        <v>14</v>
      </c>
      <c r="AO1285" s="22"/>
      <c r="AP1285" s="19" t="s">
        <v>82</v>
      </c>
      <c r="AQ1285" s="19" t="s">
        <v>82</v>
      </c>
      <c r="AR1285" s="19" t="s">
        <v>60</v>
      </c>
      <c r="AS1285" s="19" t="s">
        <v>55</v>
      </c>
      <c r="AT1285" s="19" t="s">
        <v>61</v>
      </c>
      <c r="AU1285" s="19" t="s">
        <v>62</v>
      </c>
      <c r="AV1285" s="19" t="s">
        <v>660</v>
      </c>
      <c r="AW1285" s="19" t="s">
        <v>661</v>
      </c>
      <c r="AX1285" s="19" t="s">
        <v>653</v>
      </c>
      <c r="AY1285" s="19" t="s">
        <v>55</v>
      </c>
      <c r="AZ1285" s="19" t="s">
        <v>3822</v>
      </c>
      <c r="BA1285" s="23">
        <v>45302</v>
      </c>
      <c r="BB1285" s="37">
        <v>1</v>
      </c>
      <c r="BC1285" s="37">
        <v>2024</v>
      </c>
      <c r="BD1285" s="19" t="s">
        <v>653</v>
      </c>
      <c r="BE1285" s="19" t="s">
        <v>354</v>
      </c>
      <c r="BF1285" s="19" t="s">
        <v>1165</v>
      </c>
      <c r="BG1285" s="19" t="s">
        <v>55</v>
      </c>
      <c r="BH1285" s="19" t="s">
        <v>4513</v>
      </c>
      <c r="BI1285" s="60" t="s">
        <v>4513</v>
      </c>
      <c r="BJ1285" s="37" t="e">
        <v>#VALUE!</v>
      </c>
      <c r="BK1285" s="56" t="e">
        <v>#VALUE!</v>
      </c>
      <c r="BL1285" s="37" t="s">
        <v>4513</v>
      </c>
      <c r="BM1285" s="32" t="s">
        <v>4513</v>
      </c>
      <c r="BN1285" s="57" t="s">
        <v>4513</v>
      </c>
      <c r="BO1285" s="19" t="s">
        <v>3851</v>
      </c>
      <c r="BP1285" s="22"/>
      <c r="BQ1285" s="19" t="s">
        <v>64</v>
      </c>
      <c r="BR1285" s="22"/>
      <c r="BS1285" s="19" t="s">
        <v>3824</v>
      </c>
      <c r="BT1285" s="37">
        <v>102</v>
      </c>
      <c r="BU1285" s="22">
        <v>119</v>
      </c>
      <c r="BV1285" s="19"/>
      <c r="BW1285" s="19" t="s">
        <v>3823</v>
      </c>
      <c r="BX1285" s="37">
        <v>2024</v>
      </c>
      <c r="BY1285" s="95" t="str">
        <f>IFERROR(
IF(OR(AZ1285="anulado",AZ1285="stand by"),CONCATENATE(AZ1285,": ",AT1285),
IF(OR(YEAR(BA1285)=2022,YEAR(BA1285)=2023),CONCATENATE("Se activó en ",YEAR(BA1285)),
IF(AND(OR(AZ1285="En proceso",AZ1285="facturando"),AND(AV1285="-",BA1285="")),"Por revisar",
IF(BA1285="",IF(AV1285="NUEVAS",CONCATENATE("Estado: ",AZ1285,", ",AV1285),
IF(AX1285=Meses!$A$3,"Por revisar",
IF(AT1285="","Sin registro","En programación Frcst."))),"En programación")))),
"Error")</f>
        <v>En programación</v>
      </c>
      <c r="BZ1285" s="14" t="str">
        <f t="shared" si="60"/>
        <v/>
      </c>
      <c r="CA1285" s="95">
        <f>IF(BY1285="En programación Frcst.",VLOOKUP(AX1285,Meses!$A$1:$H$14,3+HLOOKUP(Cronograma!AV1285,Meses!$D$1:$G$2,2,FALSE),FALSE),
IF(BY1285="En programación",BA1285,""))</f>
        <v>45302</v>
      </c>
      <c r="CB1285" s="95" t="str">
        <f t="shared" si="61"/>
        <v>2024/1</v>
      </c>
      <c r="CC1285" s="91">
        <f>IFERROR(
(VLOOKUP(MONTH(CA1285),Meses!$B$3:$C$14,2,FALSE)-DAY(CA1285))/VLOOKUP(MONTH(CA1285),Meses!$B$3:$C$14,2,FALSE)*CD1285,
"")</f>
        <v>1210.9677419354839</v>
      </c>
      <c r="CD1285" s="92">
        <f t="shared" si="62"/>
        <v>1877</v>
      </c>
    </row>
    <row r="1286" spans="1:82" ht="94.2" thickBot="1" x14ac:dyDescent="0.6">
      <c r="A1286" s="25" t="s">
        <v>2999</v>
      </c>
      <c r="B1286" s="25" t="s">
        <v>3014</v>
      </c>
      <c r="C1286" s="25" t="s">
        <v>3015</v>
      </c>
      <c r="D1286" s="45" t="s">
        <v>53</v>
      </c>
      <c r="E1286" s="26">
        <v>45203</v>
      </c>
      <c r="F1286" s="26">
        <v>45203.720312500001</v>
      </c>
      <c r="G1286" s="26">
        <v>45217</v>
      </c>
      <c r="H1286" s="26">
        <v>45223</v>
      </c>
      <c r="I1286" s="21">
        <v>45305</v>
      </c>
      <c r="J1286" s="21">
        <v>45305</v>
      </c>
      <c r="K1286" s="119" t="s">
        <v>4615</v>
      </c>
      <c r="L1286" s="49">
        <v>2024010524</v>
      </c>
      <c r="M1286" s="21">
        <v>45295</v>
      </c>
      <c r="N1286" s="21">
        <v>45309</v>
      </c>
      <c r="O1286" s="41" t="s">
        <v>54</v>
      </c>
      <c r="P1286" s="41" t="s">
        <v>54</v>
      </c>
      <c r="Q1286" s="49" t="s">
        <v>55</v>
      </c>
      <c r="R1286" s="61">
        <v>664</v>
      </c>
      <c r="S1286" s="25" t="s">
        <v>145</v>
      </c>
      <c r="T1286" s="25" t="s">
        <v>145</v>
      </c>
      <c r="U1286" s="19" t="e">
        <v>#NAME?</v>
      </c>
      <c r="V1286" s="22"/>
      <c r="W1286" s="22" t="s">
        <v>4513</v>
      </c>
      <c r="X1286" s="23">
        <v>45203</v>
      </c>
      <c r="Y1286" s="23">
        <v>45210</v>
      </c>
      <c r="Z1286" s="23">
        <v>45203</v>
      </c>
      <c r="AA1286" s="23">
        <v>45203</v>
      </c>
      <c r="AB1286" s="22">
        <v>0</v>
      </c>
      <c r="AC1286" s="22">
        <v>0</v>
      </c>
      <c r="AD1286" s="50">
        <v>0</v>
      </c>
      <c r="AE1286" s="22">
        <v>0</v>
      </c>
      <c r="AF1286" s="19" t="s">
        <v>58</v>
      </c>
      <c r="AG1286" s="19" t="s">
        <v>58</v>
      </c>
      <c r="AH1286" s="50">
        <v>0</v>
      </c>
      <c r="AI1286" s="37">
        <v>102</v>
      </c>
      <c r="AJ1286" s="37">
        <v>6</v>
      </c>
      <c r="AK1286" s="37">
        <v>82</v>
      </c>
      <c r="AL1286" s="19" t="s">
        <v>15</v>
      </c>
      <c r="AM1286" s="19" t="s">
        <v>4616</v>
      </c>
      <c r="AN1286" s="37">
        <v>14</v>
      </c>
      <c r="AO1286" s="22"/>
      <c r="AP1286" s="19" t="s">
        <v>82</v>
      </c>
      <c r="AQ1286" s="19" t="s">
        <v>82</v>
      </c>
      <c r="AR1286" s="19" t="s">
        <v>60</v>
      </c>
      <c r="AS1286" s="19" t="s">
        <v>55</v>
      </c>
      <c r="AT1286" s="19" t="s">
        <v>61</v>
      </c>
      <c r="AU1286" s="19" t="s">
        <v>62</v>
      </c>
      <c r="AV1286" s="19" t="s">
        <v>660</v>
      </c>
      <c r="AW1286" s="19" t="s">
        <v>661</v>
      </c>
      <c r="AX1286" s="19" t="s">
        <v>653</v>
      </c>
      <c r="AY1286" s="19" t="s">
        <v>55</v>
      </c>
      <c r="AZ1286" s="19" t="s">
        <v>3822</v>
      </c>
      <c r="BA1286" s="23">
        <v>45309</v>
      </c>
      <c r="BB1286" s="37">
        <v>1</v>
      </c>
      <c r="BC1286" s="37">
        <v>2024</v>
      </c>
      <c r="BD1286" s="19" t="s">
        <v>653</v>
      </c>
      <c r="BE1286" s="19" t="s">
        <v>354</v>
      </c>
      <c r="BF1286" s="19" t="s">
        <v>1165</v>
      </c>
      <c r="BG1286" s="19" t="s">
        <v>55</v>
      </c>
      <c r="BH1286" s="19" t="s">
        <v>4513</v>
      </c>
      <c r="BI1286" s="60" t="s">
        <v>4513</v>
      </c>
      <c r="BJ1286" s="37" t="e">
        <v>#VALUE!</v>
      </c>
      <c r="BK1286" s="56" t="e">
        <v>#VALUE!</v>
      </c>
      <c r="BL1286" s="37" t="s">
        <v>4513</v>
      </c>
      <c r="BM1286" s="32" t="s">
        <v>4513</v>
      </c>
      <c r="BN1286" s="57" t="s">
        <v>4513</v>
      </c>
      <c r="BO1286" s="19" t="s">
        <v>3883</v>
      </c>
      <c r="BP1286" s="22"/>
      <c r="BQ1286" s="19" t="s">
        <v>64</v>
      </c>
      <c r="BR1286" s="22"/>
      <c r="BS1286" s="19" t="s">
        <v>3824</v>
      </c>
      <c r="BT1286" s="37">
        <v>102</v>
      </c>
      <c r="BU1286" s="22">
        <v>119</v>
      </c>
      <c r="BV1286" s="19"/>
      <c r="BW1286" s="19" t="s">
        <v>3823</v>
      </c>
      <c r="BX1286" s="37">
        <v>2024</v>
      </c>
      <c r="BY1286" s="95" t="str">
        <f>IFERROR(
IF(OR(AZ1286="anulado",AZ1286="stand by"),CONCATENATE(AZ1286,": ",AT1286),
IF(OR(YEAR(BA1286)=2022,YEAR(BA1286)=2023),CONCATENATE("Se activó en ",YEAR(BA1286)),
IF(AND(OR(AZ1286="En proceso",AZ1286="facturando"),AND(AV1286="-",BA1286="")),"Por revisar",
IF(BA1286="",IF(AV1286="NUEVAS",CONCATENATE("Estado: ",AZ1286,", ",AV1286),
IF(AX1286=Meses!$A$3,"Por revisar",
IF(AT1286="","Sin registro","En programación Frcst."))),"En programación")))),
"Error")</f>
        <v>En programación</v>
      </c>
      <c r="BZ1286" s="14" t="str">
        <f t="shared" si="60"/>
        <v/>
      </c>
      <c r="CA1286" s="95">
        <f>IF(BY1286="En programación Frcst.",VLOOKUP(AX1286,Meses!$A$1:$H$14,3+HLOOKUP(Cronograma!AV1286,Meses!$D$1:$G$2,2,FALSE),FALSE),
IF(BY1286="En programación",BA1286,""))</f>
        <v>45309</v>
      </c>
      <c r="CB1286" s="95" t="str">
        <f t="shared" si="61"/>
        <v>2024/1</v>
      </c>
      <c r="CC1286" s="91">
        <f>IFERROR(
(VLOOKUP(MONTH(CA1286),Meses!$B$3:$C$14,2,FALSE)-DAY(CA1286))/VLOOKUP(MONTH(CA1286),Meses!$B$3:$C$14,2,FALSE)*CD1286,
"")</f>
        <v>278.45161290322579</v>
      </c>
      <c r="CD1286" s="92">
        <f t="shared" si="62"/>
        <v>664</v>
      </c>
    </row>
    <row r="1287" spans="1:82" ht="94.2" thickBot="1" x14ac:dyDescent="0.6">
      <c r="A1287" s="19" t="s">
        <v>2999</v>
      </c>
      <c r="B1287" s="19" t="s">
        <v>3016</v>
      </c>
      <c r="C1287" s="19" t="s">
        <v>3017</v>
      </c>
      <c r="D1287" s="41" t="s">
        <v>53</v>
      </c>
      <c r="E1287" s="21">
        <v>45203</v>
      </c>
      <c r="F1287" s="21">
        <v>45203.720312500001</v>
      </c>
      <c r="G1287" s="21">
        <v>45217</v>
      </c>
      <c r="H1287" s="21">
        <v>45223</v>
      </c>
      <c r="I1287" s="21">
        <v>45311</v>
      </c>
      <c r="J1287" s="21">
        <v>45311</v>
      </c>
      <c r="K1287" s="119" t="s">
        <v>4615</v>
      </c>
      <c r="L1287" s="61">
        <v>2024010189</v>
      </c>
      <c r="M1287" s="21">
        <v>45289</v>
      </c>
      <c r="N1287" s="21">
        <v>45309</v>
      </c>
      <c r="O1287" s="41" t="s">
        <v>54</v>
      </c>
      <c r="P1287" s="41" t="s">
        <v>54</v>
      </c>
      <c r="Q1287" s="49" t="s">
        <v>55</v>
      </c>
      <c r="R1287" s="61">
        <v>5837</v>
      </c>
      <c r="S1287" s="25" t="s">
        <v>145</v>
      </c>
      <c r="T1287" s="25" t="s">
        <v>145</v>
      </c>
      <c r="U1287" s="19" t="e">
        <v>#NAME?</v>
      </c>
      <c r="V1287" s="22"/>
      <c r="W1287" s="22" t="s">
        <v>4513</v>
      </c>
      <c r="X1287" s="23">
        <v>45203</v>
      </c>
      <c r="Y1287" s="23">
        <v>45210</v>
      </c>
      <c r="Z1287" s="23">
        <v>45203</v>
      </c>
      <c r="AA1287" s="23">
        <v>45203</v>
      </c>
      <c r="AB1287" s="22">
        <v>0</v>
      </c>
      <c r="AC1287" s="22">
        <v>0</v>
      </c>
      <c r="AD1287" s="50">
        <v>0</v>
      </c>
      <c r="AE1287" s="22">
        <v>0</v>
      </c>
      <c r="AF1287" s="19" t="s">
        <v>58</v>
      </c>
      <c r="AG1287" s="19" t="s">
        <v>58</v>
      </c>
      <c r="AH1287" s="50">
        <v>0</v>
      </c>
      <c r="AI1287" s="37">
        <v>108</v>
      </c>
      <c r="AJ1287" s="37">
        <v>6</v>
      </c>
      <c r="AK1287" s="37">
        <v>88</v>
      </c>
      <c r="AL1287" s="19" t="s">
        <v>15</v>
      </c>
      <c r="AM1287" s="19" t="s">
        <v>4616</v>
      </c>
      <c r="AN1287" s="37">
        <v>20</v>
      </c>
      <c r="AO1287" s="22"/>
      <c r="AP1287" s="19" t="s">
        <v>82</v>
      </c>
      <c r="AQ1287" s="19" t="s">
        <v>82</v>
      </c>
      <c r="AR1287" s="19" t="s">
        <v>60</v>
      </c>
      <c r="AS1287" s="19" t="s">
        <v>55</v>
      </c>
      <c r="AT1287" s="19" t="s">
        <v>61</v>
      </c>
      <c r="AU1287" s="19" t="s">
        <v>62</v>
      </c>
      <c r="AV1287" s="19" t="s">
        <v>660</v>
      </c>
      <c r="AW1287" s="19" t="s">
        <v>661</v>
      </c>
      <c r="AX1287" s="19" t="s">
        <v>653</v>
      </c>
      <c r="AY1287" s="19" t="s">
        <v>55</v>
      </c>
      <c r="AZ1287" s="19" t="s">
        <v>3822</v>
      </c>
      <c r="BA1287" s="23">
        <v>45309</v>
      </c>
      <c r="BB1287" s="37">
        <v>1</v>
      </c>
      <c r="BC1287" s="37">
        <v>2024</v>
      </c>
      <c r="BD1287" s="19" t="s">
        <v>653</v>
      </c>
      <c r="BE1287" s="19" t="s">
        <v>354</v>
      </c>
      <c r="BF1287" s="19" t="s">
        <v>1165</v>
      </c>
      <c r="BG1287" s="19" t="s">
        <v>55</v>
      </c>
      <c r="BH1287" s="19" t="s">
        <v>4513</v>
      </c>
      <c r="BI1287" s="60" t="s">
        <v>4513</v>
      </c>
      <c r="BJ1287" s="37" t="e">
        <v>#VALUE!</v>
      </c>
      <c r="BK1287" s="56" t="e">
        <v>#VALUE!</v>
      </c>
      <c r="BL1287" s="37" t="s">
        <v>4513</v>
      </c>
      <c r="BM1287" s="32" t="s">
        <v>4513</v>
      </c>
      <c r="BN1287" s="57" t="s">
        <v>4513</v>
      </c>
      <c r="BO1287" s="19" t="s">
        <v>3851</v>
      </c>
      <c r="BP1287" s="22"/>
      <c r="BQ1287" s="19" t="s">
        <v>64</v>
      </c>
      <c r="BR1287" s="22"/>
      <c r="BS1287" s="22"/>
      <c r="BT1287" s="37">
        <v>108</v>
      </c>
      <c r="BU1287" s="37">
        <v>119</v>
      </c>
      <c r="BV1287" s="19"/>
      <c r="BW1287" s="19" t="s">
        <v>3823</v>
      </c>
      <c r="BX1287" s="22"/>
      <c r="BY1287" s="95" t="str">
        <f>IFERROR(
IF(OR(AZ1287="anulado",AZ1287="stand by"),CONCATENATE(AZ1287,": ",AT1287),
IF(OR(YEAR(BA1287)=2022,YEAR(BA1287)=2023),CONCATENATE("Se activó en ",YEAR(BA1287)),
IF(AND(OR(AZ1287="En proceso",AZ1287="facturando"),AND(AV1287="-",BA1287="")),"Por revisar",
IF(BA1287="",IF(AV1287="NUEVAS",CONCATENATE("Estado: ",AZ1287,", ",AV1287),
IF(AX1287=Meses!$A$3,"Por revisar",
IF(AT1287="","Sin registro","En programación Frcst."))),"En programación")))),
"Error")</f>
        <v>En programación</v>
      </c>
      <c r="BZ1287" s="14" t="str">
        <f t="shared" si="60"/>
        <v/>
      </c>
      <c r="CA1287" s="95">
        <f>IF(BY1287="En programación Frcst.",VLOOKUP(AX1287,Meses!$A$1:$H$14,3+HLOOKUP(Cronograma!AV1287,Meses!$D$1:$G$2,2,FALSE),FALSE),
IF(BY1287="En programación",BA1287,""))</f>
        <v>45309</v>
      </c>
      <c r="CB1287" s="95" t="str">
        <f t="shared" si="61"/>
        <v>2024/1</v>
      </c>
      <c r="CC1287" s="91">
        <f>IFERROR(
(VLOOKUP(MONTH(CA1287),Meses!$B$3:$C$14,2,FALSE)-DAY(CA1287))/VLOOKUP(MONTH(CA1287),Meses!$B$3:$C$14,2,FALSE)*CD1287,
"")</f>
        <v>2447.7741935483873</v>
      </c>
      <c r="CD1287" s="92">
        <f t="shared" si="62"/>
        <v>5837</v>
      </c>
    </row>
    <row r="1288" spans="1:82" ht="109.8" thickBot="1" x14ac:dyDescent="0.6">
      <c r="A1288" s="25" t="s">
        <v>2999</v>
      </c>
      <c r="B1288" s="25" t="s">
        <v>3018</v>
      </c>
      <c r="C1288" s="25" t="s">
        <v>3019</v>
      </c>
      <c r="D1288" s="45" t="s">
        <v>53</v>
      </c>
      <c r="E1288" s="26">
        <v>45203</v>
      </c>
      <c r="F1288" s="26">
        <v>45203.720312500001</v>
      </c>
      <c r="G1288" s="26">
        <v>45217</v>
      </c>
      <c r="H1288" s="26">
        <v>45223</v>
      </c>
      <c r="I1288" s="21">
        <v>45305</v>
      </c>
      <c r="J1288" s="21">
        <v>45305</v>
      </c>
      <c r="K1288" s="119" t="s">
        <v>4615</v>
      </c>
      <c r="L1288" s="49">
        <v>2023124301</v>
      </c>
      <c r="M1288" s="21">
        <v>45289</v>
      </c>
      <c r="N1288" s="21">
        <v>45302</v>
      </c>
      <c r="O1288" s="41" t="s">
        <v>54</v>
      </c>
      <c r="P1288" s="41" t="s">
        <v>54</v>
      </c>
      <c r="Q1288" s="49" t="s">
        <v>55</v>
      </c>
      <c r="R1288" s="61">
        <v>16244</v>
      </c>
      <c r="S1288" s="25" t="s">
        <v>145</v>
      </c>
      <c r="T1288" s="25" t="s">
        <v>145</v>
      </c>
      <c r="U1288" s="19" t="e">
        <v>#NAME?</v>
      </c>
      <c r="V1288" s="22"/>
      <c r="W1288" s="22" t="s">
        <v>4513</v>
      </c>
      <c r="X1288" s="23">
        <v>45203</v>
      </c>
      <c r="Y1288" s="23">
        <v>45210</v>
      </c>
      <c r="Z1288" s="23">
        <v>45203</v>
      </c>
      <c r="AA1288" s="23">
        <v>45203</v>
      </c>
      <c r="AB1288" s="22">
        <v>0</v>
      </c>
      <c r="AC1288" s="22">
        <v>0</v>
      </c>
      <c r="AD1288" s="50">
        <v>0</v>
      </c>
      <c r="AE1288" s="22">
        <v>0</v>
      </c>
      <c r="AF1288" s="19" t="s">
        <v>58</v>
      </c>
      <c r="AG1288" s="19" t="s">
        <v>58</v>
      </c>
      <c r="AH1288" s="50">
        <v>0</v>
      </c>
      <c r="AI1288" s="37">
        <v>102</v>
      </c>
      <c r="AJ1288" s="37">
        <v>6</v>
      </c>
      <c r="AK1288" s="37">
        <v>82</v>
      </c>
      <c r="AL1288" s="19" t="s">
        <v>15</v>
      </c>
      <c r="AM1288" s="19" t="s">
        <v>4616</v>
      </c>
      <c r="AN1288" s="37">
        <v>14</v>
      </c>
      <c r="AO1288" s="22"/>
      <c r="AP1288" s="19" t="s">
        <v>82</v>
      </c>
      <c r="AQ1288" s="19" t="s">
        <v>82</v>
      </c>
      <c r="AR1288" s="19" t="s">
        <v>94</v>
      </c>
      <c r="AS1288" s="19" t="s">
        <v>55</v>
      </c>
      <c r="AT1288" s="19" t="s">
        <v>61</v>
      </c>
      <c r="AU1288" s="19" t="s">
        <v>62</v>
      </c>
      <c r="AV1288" s="19" t="s">
        <v>660</v>
      </c>
      <c r="AW1288" s="19" t="s">
        <v>661</v>
      </c>
      <c r="AX1288" s="19" t="s">
        <v>653</v>
      </c>
      <c r="AY1288" s="19" t="s">
        <v>55</v>
      </c>
      <c r="AZ1288" s="19" t="s">
        <v>3822</v>
      </c>
      <c r="BA1288" s="23">
        <v>45302</v>
      </c>
      <c r="BB1288" s="37">
        <v>1</v>
      </c>
      <c r="BC1288" s="37">
        <v>2024</v>
      </c>
      <c r="BD1288" s="19" t="s">
        <v>653</v>
      </c>
      <c r="BE1288" s="19" t="s">
        <v>354</v>
      </c>
      <c r="BF1288" s="19" t="s">
        <v>1165</v>
      </c>
      <c r="BG1288" s="19" t="s">
        <v>55</v>
      </c>
      <c r="BH1288" s="19" t="s">
        <v>4513</v>
      </c>
      <c r="BI1288" s="60" t="s">
        <v>4513</v>
      </c>
      <c r="BJ1288" s="37" t="e">
        <v>#VALUE!</v>
      </c>
      <c r="BK1288" s="56" t="e">
        <v>#VALUE!</v>
      </c>
      <c r="BL1288" s="37" t="s">
        <v>4513</v>
      </c>
      <c r="BM1288" s="32" t="s">
        <v>4513</v>
      </c>
      <c r="BN1288" s="57" t="s">
        <v>4513</v>
      </c>
      <c r="BO1288" s="19" t="s">
        <v>3851</v>
      </c>
      <c r="BP1288" s="22"/>
      <c r="BQ1288" s="19" t="s">
        <v>64</v>
      </c>
      <c r="BR1288" s="22"/>
      <c r="BS1288" s="19" t="e">
        <v>#N/A</v>
      </c>
      <c r="BT1288" s="37">
        <v>102</v>
      </c>
      <c r="BU1288" s="22">
        <v>119</v>
      </c>
      <c r="BV1288" s="19"/>
      <c r="BW1288" s="19" t="s">
        <v>3823</v>
      </c>
      <c r="BX1288" s="37">
        <v>2024</v>
      </c>
      <c r="BY1288" s="95" t="str">
        <f>IFERROR(
IF(OR(AZ1288="anulado",AZ1288="stand by"),CONCATENATE(AZ1288,": ",AT1288),
IF(OR(YEAR(BA1288)=2022,YEAR(BA1288)=2023),CONCATENATE("Se activó en ",YEAR(BA1288)),
IF(AND(OR(AZ1288="En proceso",AZ1288="facturando"),AND(AV1288="-",BA1288="")),"Por revisar",
IF(BA1288="",IF(AV1288="NUEVAS",CONCATENATE("Estado: ",AZ1288,", ",AV1288),
IF(AX1288=Meses!$A$3,"Por revisar",
IF(AT1288="","Sin registro","En programación Frcst."))),"En programación")))),
"Error")</f>
        <v>En programación</v>
      </c>
      <c r="BZ1288" s="14" t="str">
        <f t="shared" si="60"/>
        <v/>
      </c>
      <c r="CA1288" s="95">
        <f>IF(BY1288="En programación Frcst.",VLOOKUP(AX1288,Meses!$A$1:$H$14,3+HLOOKUP(Cronograma!AV1288,Meses!$D$1:$G$2,2,FALSE),FALSE),
IF(BY1288="En programación",BA1288,""))</f>
        <v>45302</v>
      </c>
      <c r="CB1288" s="95" t="str">
        <f t="shared" si="61"/>
        <v>2024/1</v>
      </c>
      <c r="CC1288" s="91">
        <f>IFERROR(
(VLOOKUP(MONTH(CA1288),Meses!$B$3:$C$14,2,FALSE)-DAY(CA1288))/VLOOKUP(MONTH(CA1288),Meses!$B$3:$C$14,2,FALSE)*CD1288,
"")</f>
        <v>10480</v>
      </c>
      <c r="CD1288" s="92">
        <f t="shared" si="62"/>
        <v>16244</v>
      </c>
    </row>
    <row r="1289" spans="1:82" ht="94.2" thickBot="1" x14ac:dyDescent="0.6">
      <c r="A1289" s="19" t="s">
        <v>2999</v>
      </c>
      <c r="B1289" s="19" t="s">
        <v>3020</v>
      </c>
      <c r="C1289" s="19" t="s">
        <v>3021</v>
      </c>
      <c r="D1289" s="41" t="s">
        <v>53</v>
      </c>
      <c r="E1289" s="21">
        <v>45203</v>
      </c>
      <c r="F1289" s="21">
        <v>45203.720312500001</v>
      </c>
      <c r="G1289" s="21">
        <v>45217</v>
      </c>
      <c r="H1289" s="21">
        <v>45223</v>
      </c>
      <c r="I1289" s="21">
        <v>45311</v>
      </c>
      <c r="J1289" s="21">
        <v>45311</v>
      </c>
      <c r="K1289" s="119" t="s">
        <v>4615</v>
      </c>
      <c r="L1289" s="49">
        <v>2023124413</v>
      </c>
      <c r="M1289" s="21">
        <v>45289</v>
      </c>
      <c r="N1289" s="21">
        <v>45302</v>
      </c>
      <c r="O1289" s="41" t="s">
        <v>54</v>
      </c>
      <c r="P1289" s="41" t="s">
        <v>54</v>
      </c>
      <c r="Q1289" s="49" t="s">
        <v>55</v>
      </c>
      <c r="R1289" s="61">
        <v>210</v>
      </c>
      <c r="S1289" s="25" t="s">
        <v>145</v>
      </c>
      <c r="T1289" s="25" t="s">
        <v>145</v>
      </c>
      <c r="U1289" s="19" t="e">
        <v>#NAME?</v>
      </c>
      <c r="V1289" s="22"/>
      <c r="W1289" s="22" t="s">
        <v>4513</v>
      </c>
      <c r="X1289" s="23">
        <v>45203</v>
      </c>
      <c r="Y1289" s="23">
        <v>45210</v>
      </c>
      <c r="Z1289" s="23">
        <v>45203</v>
      </c>
      <c r="AA1289" s="23">
        <v>45203</v>
      </c>
      <c r="AB1289" s="22">
        <v>0</v>
      </c>
      <c r="AC1289" s="22">
        <v>0</v>
      </c>
      <c r="AD1289" s="50">
        <v>0</v>
      </c>
      <c r="AE1289" s="22">
        <v>0</v>
      </c>
      <c r="AF1289" s="19" t="s">
        <v>58</v>
      </c>
      <c r="AG1289" s="19" t="s">
        <v>58</v>
      </c>
      <c r="AH1289" s="50">
        <v>0</v>
      </c>
      <c r="AI1289" s="37">
        <v>108</v>
      </c>
      <c r="AJ1289" s="37">
        <v>6</v>
      </c>
      <c r="AK1289" s="37">
        <v>88</v>
      </c>
      <c r="AL1289" s="19" t="s">
        <v>15</v>
      </c>
      <c r="AM1289" s="19" t="s">
        <v>4616</v>
      </c>
      <c r="AN1289" s="37">
        <v>20</v>
      </c>
      <c r="AO1289" s="22"/>
      <c r="AP1289" s="19" t="s">
        <v>82</v>
      </c>
      <c r="AQ1289" s="19" t="s">
        <v>82</v>
      </c>
      <c r="AR1289" s="19" t="s">
        <v>60</v>
      </c>
      <c r="AS1289" s="19" t="s">
        <v>55</v>
      </c>
      <c r="AT1289" s="19" t="s">
        <v>61</v>
      </c>
      <c r="AU1289" s="19" t="s">
        <v>62</v>
      </c>
      <c r="AV1289" s="19" t="s">
        <v>660</v>
      </c>
      <c r="AW1289" s="19" t="s">
        <v>661</v>
      </c>
      <c r="AX1289" s="19" t="s">
        <v>653</v>
      </c>
      <c r="AY1289" s="19" t="s">
        <v>55</v>
      </c>
      <c r="AZ1289" s="19" t="s">
        <v>3822</v>
      </c>
      <c r="BA1289" s="23">
        <v>45302</v>
      </c>
      <c r="BB1289" s="37">
        <v>1</v>
      </c>
      <c r="BC1289" s="37">
        <v>2024</v>
      </c>
      <c r="BD1289" s="19" t="s">
        <v>653</v>
      </c>
      <c r="BE1289" s="19" t="s">
        <v>354</v>
      </c>
      <c r="BF1289" s="19" t="s">
        <v>1165</v>
      </c>
      <c r="BG1289" s="19" t="s">
        <v>55</v>
      </c>
      <c r="BH1289" s="19" t="s">
        <v>4513</v>
      </c>
      <c r="BI1289" s="60" t="s">
        <v>4513</v>
      </c>
      <c r="BJ1289" s="37" t="e">
        <v>#VALUE!</v>
      </c>
      <c r="BK1289" s="56" t="e">
        <v>#VALUE!</v>
      </c>
      <c r="BL1289" s="37" t="s">
        <v>4513</v>
      </c>
      <c r="BM1289" s="32" t="s">
        <v>4513</v>
      </c>
      <c r="BN1289" s="57" t="s">
        <v>4513</v>
      </c>
      <c r="BO1289" s="19" t="s">
        <v>3851</v>
      </c>
      <c r="BP1289" s="22"/>
      <c r="BQ1289" s="19" t="s">
        <v>64</v>
      </c>
      <c r="BR1289" s="22"/>
      <c r="BS1289" s="22"/>
      <c r="BT1289" s="37">
        <v>108</v>
      </c>
      <c r="BU1289" s="37">
        <v>119</v>
      </c>
      <c r="BV1289" s="19"/>
      <c r="BW1289" s="19" t="s">
        <v>3823</v>
      </c>
      <c r="BX1289" s="22"/>
      <c r="BY1289" s="95" t="str">
        <f>IFERROR(
IF(OR(AZ1289="anulado",AZ1289="stand by"),CONCATENATE(AZ1289,": ",AT1289),
IF(OR(YEAR(BA1289)=2022,YEAR(BA1289)=2023),CONCATENATE("Se activó en ",YEAR(BA1289)),
IF(AND(OR(AZ1289="En proceso",AZ1289="facturando"),AND(AV1289="-",BA1289="")),"Por revisar",
IF(BA1289="",IF(AV1289="NUEVAS",CONCATENATE("Estado: ",AZ1289,", ",AV1289),
IF(AX1289=Meses!$A$3,"Por revisar",
IF(AT1289="","Sin registro","En programación Frcst."))),"En programación")))),
"Error")</f>
        <v>En programación</v>
      </c>
      <c r="BZ1289" s="14" t="str">
        <f t="shared" si="60"/>
        <v/>
      </c>
      <c r="CA1289" s="95">
        <f>IF(BY1289="En programación Frcst.",VLOOKUP(AX1289,Meses!$A$1:$H$14,3+HLOOKUP(Cronograma!AV1289,Meses!$D$1:$G$2,2,FALSE),FALSE),
IF(BY1289="En programación",BA1289,""))</f>
        <v>45302</v>
      </c>
      <c r="CB1289" s="95" t="str">
        <f t="shared" si="61"/>
        <v>2024/1</v>
      </c>
      <c r="CC1289" s="91">
        <f>IFERROR(
(VLOOKUP(MONTH(CA1289),Meses!$B$3:$C$14,2,FALSE)-DAY(CA1289))/VLOOKUP(MONTH(CA1289),Meses!$B$3:$C$14,2,FALSE)*CD1289,
"")</f>
        <v>135.48387096774192</v>
      </c>
      <c r="CD1289" s="92">
        <f t="shared" si="62"/>
        <v>210</v>
      </c>
    </row>
    <row r="1290" spans="1:82" ht="94.2" thickBot="1" x14ac:dyDescent="0.6">
      <c r="A1290" s="25" t="s">
        <v>3022</v>
      </c>
      <c r="B1290" s="25" t="s">
        <v>3023</v>
      </c>
      <c r="C1290" s="25" t="s">
        <v>3024</v>
      </c>
      <c r="D1290" s="45" t="s">
        <v>936</v>
      </c>
      <c r="E1290" s="26">
        <v>45204</v>
      </c>
      <c r="F1290" s="26">
        <v>45204.386574074073</v>
      </c>
      <c r="G1290" s="26">
        <v>45219</v>
      </c>
      <c r="H1290" s="26">
        <v>45223</v>
      </c>
      <c r="I1290" s="22"/>
      <c r="J1290" s="22"/>
      <c r="K1290" s="22">
        <v>0</v>
      </c>
      <c r="L1290" s="50"/>
      <c r="M1290" s="22"/>
      <c r="N1290" s="22"/>
      <c r="O1290" s="19" t="s">
        <v>199</v>
      </c>
      <c r="P1290" s="19" t="s">
        <v>199</v>
      </c>
      <c r="Q1290" s="49" t="s">
        <v>55</v>
      </c>
      <c r="R1290" s="61">
        <v>5332</v>
      </c>
      <c r="S1290" s="25" t="s">
        <v>145</v>
      </c>
      <c r="T1290" s="25" t="s">
        <v>145</v>
      </c>
      <c r="U1290" s="19" t="e">
        <v>#NAME?</v>
      </c>
      <c r="V1290" s="22"/>
      <c r="W1290" s="22" t="s">
        <v>4513</v>
      </c>
      <c r="X1290" s="23">
        <v>45204</v>
      </c>
      <c r="Y1290" s="23">
        <v>45211</v>
      </c>
      <c r="Z1290" s="23">
        <v>45204</v>
      </c>
      <c r="AA1290" s="23">
        <v>45204</v>
      </c>
      <c r="AB1290" s="22">
        <v>0</v>
      </c>
      <c r="AC1290" s="22">
        <v>0</v>
      </c>
      <c r="AD1290" s="50">
        <v>0</v>
      </c>
      <c r="AE1290" s="22">
        <v>0</v>
      </c>
      <c r="AF1290" s="19" t="s">
        <v>58</v>
      </c>
      <c r="AG1290" s="19" t="s">
        <v>58</v>
      </c>
      <c r="AH1290" s="50">
        <v>0</v>
      </c>
      <c r="AI1290" s="37">
        <v>-45204</v>
      </c>
      <c r="AJ1290" s="37">
        <v>4</v>
      </c>
      <c r="AK1290" s="37">
        <v>-45223</v>
      </c>
      <c r="AL1290" s="19" t="s">
        <v>15</v>
      </c>
      <c r="AM1290" s="22">
        <v>0</v>
      </c>
      <c r="AN1290" s="22" t="s">
        <v>4513</v>
      </c>
      <c r="AO1290" s="22"/>
      <c r="AP1290" s="19" t="s">
        <v>530</v>
      </c>
      <c r="AQ1290" s="19" t="s">
        <v>140</v>
      </c>
      <c r="AR1290" s="19" t="s">
        <v>60</v>
      </c>
      <c r="AS1290" s="19" t="s">
        <v>55</v>
      </c>
      <c r="AT1290" s="19" t="s">
        <v>937</v>
      </c>
      <c r="AU1290" s="19" t="s">
        <v>132</v>
      </c>
      <c r="AV1290" s="19" t="s">
        <v>354</v>
      </c>
      <c r="AW1290" s="19" t="s">
        <v>1745</v>
      </c>
      <c r="AX1290" s="19" t="s">
        <v>1557</v>
      </c>
      <c r="AY1290" s="19" t="s">
        <v>55</v>
      </c>
      <c r="AZ1290" s="19" t="s">
        <v>3830</v>
      </c>
      <c r="BA1290" s="22">
        <v>0</v>
      </c>
      <c r="BB1290" s="22"/>
      <c r="BC1290" s="22"/>
      <c r="BD1290" s="19" t="s">
        <v>653</v>
      </c>
      <c r="BE1290" s="19" t="s">
        <v>651</v>
      </c>
      <c r="BF1290" s="19" t="s">
        <v>652</v>
      </c>
      <c r="BG1290" s="19" t="s">
        <v>55</v>
      </c>
      <c r="BH1290" s="19" t="s">
        <v>4513</v>
      </c>
      <c r="BI1290" s="22" t="s">
        <v>4513</v>
      </c>
      <c r="BJ1290" s="22"/>
      <c r="BK1290" s="22"/>
      <c r="BL1290" s="37" t="s">
        <v>4513</v>
      </c>
      <c r="BM1290" s="32" t="s">
        <v>4513</v>
      </c>
      <c r="BN1290" s="22" t="s">
        <v>4513</v>
      </c>
      <c r="BO1290" s="22"/>
      <c r="BP1290" s="22"/>
      <c r="BQ1290" s="19" t="s">
        <v>64</v>
      </c>
      <c r="BR1290" s="22"/>
      <c r="BS1290" s="22"/>
      <c r="BT1290" s="22"/>
      <c r="BU1290" s="37">
        <v>118</v>
      </c>
      <c r="BV1290" s="19" t="s">
        <v>4697</v>
      </c>
      <c r="BW1290" s="19" t="s">
        <v>3858</v>
      </c>
      <c r="BX1290" s="22"/>
      <c r="BY1290" s="95" t="str">
        <f>IFERROR(
IF(OR(AZ1290="anulado",AZ1290="stand by"),CONCATENATE(AZ1290,": ",AT1290),
IF(OR(YEAR(BA1290)=2022,YEAR(BA1290)=2023),CONCATENATE("Se activó en ",YEAR(BA1290)),
IF(AND(OR(AZ1290="En proceso",AZ1290="facturando"),AND(AV1290="-",BA1290="")),"Por revisar",
IF(BA1290="",IF(AV1290="NUEVAS",CONCATENATE("Estado: ",AZ1290,", ",AV1290),
IF(AX1290=Meses!$A$3,"Por revisar",
IF(AT1290="","Sin registro","En programación Frcst."))),"En programación")))),
"Error")</f>
        <v>En programación</v>
      </c>
      <c r="BZ1290" s="14" t="str">
        <f t="shared" si="60"/>
        <v/>
      </c>
      <c r="CA1290" s="95">
        <f>IF(BY1290="En programación Frcst.",VLOOKUP(AX1290,Meses!$A$1:$H$14,3+HLOOKUP(Cronograma!AV1290,Meses!$D$1:$G$2,2,FALSE),FALSE),
IF(BY1290="En programación",BA1290,""))</f>
        <v>0</v>
      </c>
      <c r="CB1290" s="95" t="str">
        <f t="shared" si="61"/>
        <v>1900/1</v>
      </c>
      <c r="CC1290" s="91">
        <f>IFERROR(
(VLOOKUP(MONTH(CA1290),Meses!$B$3:$C$14,2,FALSE)-DAY(CA1290))/VLOOKUP(MONTH(CA1290),Meses!$B$3:$C$14,2,FALSE)*CD1290,
"")</f>
        <v>5332</v>
      </c>
      <c r="CD1290" s="92">
        <f t="shared" si="62"/>
        <v>5332</v>
      </c>
    </row>
    <row r="1291" spans="1:82" ht="63" thickBot="1" x14ac:dyDescent="0.6">
      <c r="A1291" s="19" t="s">
        <v>3025</v>
      </c>
      <c r="B1291" s="19" t="s">
        <v>3026</v>
      </c>
      <c r="C1291" s="19" t="s">
        <v>3027</v>
      </c>
      <c r="D1291" s="19" t="s">
        <v>650</v>
      </c>
      <c r="E1291" s="21">
        <v>45204</v>
      </c>
      <c r="F1291" s="21">
        <v>45204.649560185186</v>
      </c>
      <c r="G1291" s="21">
        <v>45216</v>
      </c>
      <c r="H1291" s="21">
        <v>45206</v>
      </c>
      <c r="I1291" s="22"/>
      <c r="J1291" s="22"/>
      <c r="K1291" s="22">
        <v>0</v>
      </c>
      <c r="L1291" s="61">
        <v>2023101919</v>
      </c>
      <c r="M1291" s="21">
        <v>45212</v>
      </c>
      <c r="N1291" s="21">
        <v>45225</v>
      </c>
      <c r="O1291" s="61" t="s">
        <v>1761</v>
      </c>
      <c r="P1291" s="49" t="s">
        <v>128</v>
      </c>
      <c r="Q1291" s="49" t="s">
        <v>55</v>
      </c>
      <c r="R1291" s="61">
        <v>45613</v>
      </c>
      <c r="S1291" s="25" t="s">
        <v>145</v>
      </c>
      <c r="T1291" s="25" t="s">
        <v>145</v>
      </c>
      <c r="U1291" s="19" t="e">
        <v>#NAME?</v>
      </c>
      <c r="V1291" s="22"/>
      <c r="W1291" s="22" t="s">
        <v>4513</v>
      </c>
      <c r="X1291" s="23">
        <v>45204</v>
      </c>
      <c r="Y1291" s="23">
        <v>45211</v>
      </c>
      <c r="Z1291" s="23">
        <v>45204</v>
      </c>
      <c r="AA1291" s="23">
        <v>45204</v>
      </c>
      <c r="AB1291" s="22">
        <v>0</v>
      </c>
      <c r="AC1291" s="22">
        <v>0</v>
      </c>
      <c r="AD1291" s="50">
        <v>0</v>
      </c>
      <c r="AE1291" s="22">
        <v>0</v>
      </c>
      <c r="AF1291" s="19" t="s">
        <v>58</v>
      </c>
      <c r="AG1291" s="19" t="s">
        <v>58</v>
      </c>
      <c r="AH1291" s="50">
        <v>0</v>
      </c>
      <c r="AI1291" s="37">
        <v>-45204</v>
      </c>
      <c r="AJ1291" s="37">
        <v>-10</v>
      </c>
      <c r="AK1291" s="37">
        <v>-45206</v>
      </c>
      <c r="AL1291" s="19" t="s">
        <v>15</v>
      </c>
      <c r="AM1291" s="22">
        <v>0</v>
      </c>
      <c r="AN1291" s="22" t="s">
        <v>4513</v>
      </c>
      <c r="AO1291" s="22"/>
      <c r="AP1291" s="19" t="s">
        <v>131</v>
      </c>
      <c r="AQ1291" s="19" t="s">
        <v>131</v>
      </c>
      <c r="AR1291" s="19" t="s">
        <v>185</v>
      </c>
      <c r="AS1291" s="19" t="s">
        <v>55</v>
      </c>
      <c r="AT1291" s="19" t="s">
        <v>4583</v>
      </c>
      <c r="AU1291" s="19" t="s">
        <v>179</v>
      </c>
      <c r="AV1291" s="25" t="s">
        <v>63</v>
      </c>
      <c r="AW1291" s="25" t="s">
        <v>63</v>
      </c>
      <c r="AX1291" s="25" t="s">
        <v>63</v>
      </c>
      <c r="AY1291" s="25" t="s">
        <v>64</v>
      </c>
      <c r="AZ1291" s="25" t="s">
        <v>3822</v>
      </c>
      <c r="BA1291" s="23">
        <v>45225</v>
      </c>
      <c r="BB1291" s="37">
        <v>10</v>
      </c>
      <c r="BC1291" s="37">
        <v>2023</v>
      </c>
      <c r="BD1291" s="25" t="s">
        <v>653</v>
      </c>
      <c r="BE1291" s="25" t="s">
        <v>660</v>
      </c>
      <c r="BF1291" s="25" t="s">
        <v>1165</v>
      </c>
      <c r="BG1291" s="25" t="s">
        <v>55</v>
      </c>
      <c r="BH1291" s="25" t="s">
        <v>4513</v>
      </c>
      <c r="BI1291" s="71" t="s">
        <v>4513</v>
      </c>
      <c r="BJ1291" s="37" t="e">
        <v>#VALUE!</v>
      </c>
      <c r="BK1291" s="56" t="e">
        <v>#VALUE!</v>
      </c>
      <c r="BL1291" s="37" t="s">
        <v>4513</v>
      </c>
      <c r="BM1291" s="36" t="s">
        <v>4513</v>
      </c>
      <c r="BN1291" s="27"/>
      <c r="BO1291" s="27"/>
      <c r="BP1291" s="27"/>
      <c r="BQ1291" s="25" t="s">
        <v>64</v>
      </c>
      <c r="BR1291" s="27"/>
      <c r="BS1291" s="25" t="e">
        <v>#N/A</v>
      </c>
      <c r="BT1291" s="37" t="e">
        <v>#VALUE!</v>
      </c>
      <c r="BU1291" s="37">
        <v>118</v>
      </c>
      <c r="BV1291" s="25" t="s">
        <v>4698</v>
      </c>
      <c r="BW1291" s="25" t="s">
        <v>3839</v>
      </c>
      <c r="BX1291" s="27"/>
      <c r="BY1291" s="95" t="str">
        <f>IFERROR(
IF(OR(AZ1291="anulado",AZ1291="stand by"),CONCATENATE(AZ1291,": ",AT1291),
IF(OR(YEAR(BA1291)=2022,YEAR(BA1291)=2023),CONCATENATE("Se activó en ",YEAR(BA1291)),
IF(AND(OR(AZ1291="En proceso",AZ1291="facturando"),AND(AV1291="-",BA1291="")),"Por revisar",
IF(BA1291="",IF(AV1291="NUEVAS",CONCATENATE("Estado: ",AZ1291,", ",AV1291),
IF(AX1291=Meses!$A$3,"Por revisar",
IF(AT1291="","Sin registro","En programación Frcst."))),"En programación")))),
"Error")</f>
        <v>Se activó en 2023</v>
      </c>
      <c r="BZ1291" s="14" t="str">
        <f t="shared" si="60"/>
        <v/>
      </c>
      <c r="CA1291" s="95" t="str">
        <f>IF(BY1291="En programación Frcst.",VLOOKUP(AX1291,Meses!$A$1:$H$14,3+HLOOKUP(Cronograma!AV1291,Meses!$D$1:$G$2,2,FALSE),FALSE),
IF(BY1291="En programación",BA1291,""))</f>
        <v/>
      </c>
      <c r="CB1291" s="95" t="str">
        <f t="shared" si="61"/>
        <v/>
      </c>
      <c r="CC1291" s="91" t="str">
        <f>IFERROR(
(VLOOKUP(MONTH(CA1291),Meses!$B$3:$C$14,2,FALSE)-DAY(CA1291))/VLOOKUP(MONTH(CA1291),Meses!$B$3:$C$14,2,FALSE)*CD1291,
"")</f>
        <v/>
      </c>
      <c r="CD1291" s="92">
        <f t="shared" si="62"/>
        <v>45613</v>
      </c>
    </row>
    <row r="1292" spans="1:82" ht="78.599999999999994" thickBot="1" x14ac:dyDescent="0.6">
      <c r="A1292" s="25" t="s">
        <v>2378</v>
      </c>
      <c r="B1292" s="25" t="s">
        <v>3028</v>
      </c>
      <c r="C1292" s="25" t="s">
        <v>3029</v>
      </c>
      <c r="D1292" s="25" t="s">
        <v>936</v>
      </c>
      <c r="E1292" s="26">
        <v>45204</v>
      </c>
      <c r="F1292" s="26">
        <v>45204.689363425925</v>
      </c>
      <c r="G1292" s="26">
        <v>45207</v>
      </c>
      <c r="H1292" s="26">
        <v>45211</v>
      </c>
      <c r="I1292" s="22"/>
      <c r="J1292" s="22"/>
      <c r="K1292" s="22">
        <v>0</v>
      </c>
      <c r="L1292" s="50"/>
      <c r="M1292" s="22"/>
      <c r="N1292" s="22"/>
      <c r="O1292" s="49" t="s">
        <v>54</v>
      </c>
      <c r="P1292" s="41" t="s">
        <v>54</v>
      </c>
      <c r="Q1292" s="49" t="s">
        <v>55</v>
      </c>
      <c r="R1292" s="61">
        <v>1</v>
      </c>
      <c r="S1292" s="25" t="s">
        <v>145</v>
      </c>
      <c r="T1292" s="25" t="s">
        <v>145</v>
      </c>
      <c r="U1292" s="19" t="e">
        <v>#NAME?</v>
      </c>
      <c r="V1292" s="22"/>
      <c r="W1292" s="22" t="s">
        <v>4513</v>
      </c>
      <c r="X1292" s="23">
        <v>45204</v>
      </c>
      <c r="Y1292" s="23">
        <v>45211</v>
      </c>
      <c r="Z1292" s="23">
        <v>45204</v>
      </c>
      <c r="AA1292" s="23">
        <v>45204</v>
      </c>
      <c r="AB1292" s="22">
        <v>0</v>
      </c>
      <c r="AC1292" s="22">
        <v>0</v>
      </c>
      <c r="AD1292" s="50">
        <v>0</v>
      </c>
      <c r="AE1292" s="22">
        <v>0</v>
      </c>
      <c r="AF1292" s="19" t="s">
        <v>58</v>
      </c>
      <c r="AG1292" s="19" t="s">
        <v>58</v>
      </c>
      <c r="AH1292" s="50">
        <v>0</v>
      </c>
      <c r="AI1292" s="37">
        <v>-45204</v>
      </c>
      <c r="AJ1292" s="37">
        <v>4</v>
      </c>
      <c r="AK1292" s="37">
        <v>-45211</v>
      </c>
      <c r="AL1292" s="19" t="s">
        <v>15</v>
      </c>
      <c r="AM1292" s="22">
        <v>0</v>
      </c>
      <c r="AN1292" s="22" t="s">
        <v>4513</v>
      </c>
      <c r="AO1292" s="22"/>
      <c r="AP1292" s="19" t="s">
        <v>399</v>
      </c>
      <c r="AQ1292" s="19" t="s">
        <v>399</v>
      </c>
      <c r="AR1292" s="19" t="s">
        <v>60</v>
      </c>
      <c r="AS1292" s="19" t="s">
        <v>55</v>
      </c>
      <c r="AT1292" s="19" t="s">
        <v>937</v>
      </c>
      <c r="AU1292" s="19" t="s">
        <v>62</v>
      </c>
      <c r="AV1292" s="19" t="s">
        <v>679</v>
      </c>
      <c r="AW1292" s="19" t="s">
        <v>3130</v>
      </c>
      <c r="AX1292" s="19" t="s">
        <v>1557</v>
      </c>
      <c r="AY1292" s="19" t="s">
        <v>55</v>
      </c>
      <c r="AZ1292" s="19" t="s">
        <v>3830</v>
      </c>
      <c r="BA1292" s="22">
        <v>0</v>
      </c>
      <c r="BB1292" s="22"/>
      <c r="BC1292" s="22"/>
      <c r="BD1292" s="19" t="s">
        <v>2205</v>
      </c>
      <c r="BE1292" s="19" t="s">
        <v>651</v>
      </c>
      <c r="BF1292" s="19" t="s">
        <v>3065</v>
      </c>
      <c r="BG1292" s="19" t="s">
        <v>55</v>
      </c>
      <c r="BH1292" s="19" t="s">
        <v>4513</v>
      </c>
      <c r="BI1292" s="22" t="s">
        <v>4513</v>
      </c>
      <c r="BJ1292" s="22"/>
      <c r="BK1292" s="22"/>
      <c r="BL1292" s="37" t="s">
        <v>4513</v>
      </c>
      <c r="BM1292" s="32" t="s">
        <v>4513</v>
      </c>
      <c r="BN1292" s="57" t="s">
        <v>4513</v>
      </c>
      <c r="BO1292" s="19" t="s">
        <v>3927</v>
      </c>
      <c r="BP1292" s="22"/>
      <c r="BQ1292" s="19" t="s">
        <v>64</v>
      </c>
      <c r="BR1292" s="22"/>
      <c r="BS1292" s="22"/>
      <c r="BT1292" s="22"/>
      <c r="BU1292" s="37">
        <v>118</v>
      </c>
      <c r="BV1292" s="19" t="s">
        <v>4695</v>
      </c>
      <c r="BW1292" s="19" t="s">
        <v>3869</v>
      </c>
      <c r="BX1292" s="22"/>
      <c r="BY1292" s="95" t="str">
        <f>IFERROR(
IF(OR(AZ1292="anulado",AZ1292="stand by"),CONCATENATE(AZ1292,": ",AT1292),
IF(OR(YEAR(BA1292)=2022,YEAR(BA1292)=2023),CONCATENATE("Se activó en ",YEAR(BA1292)),
IF(AND(OR(AZ1292="En proceso",AZ1292="facturando"),AND(AV1292="-",BA1292="")),"Por revisar",
IF(BA1292="",IF(AV1292="NUEVAS",CONCATENATE("Estado: ",AZ1292,", ",AV1292),
IF(AX1292=Meses!$A$3,"Por revisar",
IF(AT1292="","Sin registro","En programación Frcst."))),"En programación")))),
"Error")</f>
        <v>En programación</v>
      </c>
      <c r="BZ1292" s="14" t="str">
        <f t="shared" si="60"/>
        <v/>
      </c>
      <c r="CA1292" s="95">
        <f>IF(BY1292="En programación Frcst.",VLOOKUP(AX1292,Meses!$A$1:$H$14,3+HLOOKUP(Cronograma!AV1292,Meses!$D$1:$G$2,2,FALSE),FALSE),
IF(BY1292="En programación",BA1292,""))</f>
        <v>0</v>
      </c>
      <c r="CB1292" s="95" t="str">
        <f t="shared" si="61"/>
        <v>1900/1</v>
      </c>
      <c r="CC1292" s="91">
        <f>IFERROR(
(VLOOKUP(MONTH(CA1292),Meses!$B$3:$C$14,2,FALSE)-DAY(CA1292))/VLOOKUP(MONTH(CA1292),Meses!$B$3:$C$14,2,FALSE)*CD1292,
"")</f>
        <v>1</v>
      </c>
      <c r="CD1292" s="92">
        <f t="shared" si="62"/>
        <v>1</v>
      </c>
    </row>
    <row r="1293" spans="1:82" ht="156.6" thickBot="1" x14ac:dyDescent="0.6">
      <c r="A1293" s="19" t="s">
        <v>2378</v>
      </c>
      <c r="B1293" s="19" t="s">
        <v>3030</v>
      </c>
      <c r="C1293" s="19" t="s">
        <v>4645</v>
      </c>
      <c r="D1293" s="19" t="s">
        <v>53</v>
      </c>
      <c r="E1293" s="21">
        <v>45204</v>
      </c>
      <c r="F1293" s="21">
        <v>45204.689363425925</v>
      </c>
      <c r="G1293" s="21">
        <v>45207</v>
      </c>
      <c r="H1293" s="21">
        <v>45211</v>
      </c>
      <c r="I1293" s="21">
        <v>45267</v>
      </c>
      <c r="J1293" s="21">
        <v>45267</v>
      </c>
      <c r="K1293" s="119" t="s">
        <v>4599</v>
      </c>
      <c r="L1293" s="49">
        <v>2023113039</v>
      </c>
      <c r="M1293" s="21">
        <v>45253</v>
      </c>
      <c r="N1293" s="21">
        <v>45267</v>
      </c>
      <c r="O1293" s="49" t="s">
        <v>2413</v>
      </c>
      <c r="P1293" s="41" t="s">
        <v>54</v>
      </c>
      <c r="Q1293" s="49" t="s">
        <v>55</v>
      </c>
      <c r="R1293" s="61">
        <v>21722</v>
      </c>
      <c r="S1293" s="25" t="s">
        <v>4629</v>
      </c>
      <c r="T1293" s="25" t="s">
        <v>4629</v>
      </c>
      <c r="U1293" s="19" t="e">
        <v>#NAME?</v>
      </c>
      <c r="V1293" s="22"/>
      <c r="W1293" s="22" t="s">
        <v>4513</v>
      </c>
      <c r="X1293" s="23">
        <v>45204</v>
      </c>
      <c r="Y1293" s="23">
        <v>45211</v>
      </c>
      <c r="Z1293" s="23">
        <v>45204</v>
      </c>
      <c r="AA1293" s="23">
        <v>45204</v>
      </c>
      <c r="AB1293" s="22">
        <v>0</v>
      </c>
      <c r="AC1293" s="22">
        <v>0</v>
      </c>
      <c r="AD1293" s="50">
        <v>0</v>
      </c>
      <c r="AE1293" s="22">
        <v>0</v>
      </c>
      <c r="AF1293" s="19" t="s">
        <v>58</v>
      </c>
      <c r="AG1293" s="19" t="s">
        <v>58</v>
      </c>
      <c r="AH1293" s="50">
        <v>0</v>
      </c>
      <c r="AI1293" s="37">
        <v>63</v>
      </c>
      <c r="AJ1293" s="37">
        <v>4</v>
      </c>
      <c r="AK1293" s="37">
        <v>56</v>
      </c>
      <c r="AL1293" s="19" t="s">
        <v>15</v>
      </c>
      <c r="AM1293" s="19" t="s">
        <v>4601</v>
      </c>
      <c r="AN1293" s="37">
        <v>7</v>
      </c>
      <c r="AO1293" s="22"/>
      <c r="AP1293" s="19" t="s">
        <v>399</v>
      </c>
      <c r="AQ1293" s="19" t="s">
        <v>399</v>
      </c>
      <c r="AR1293" s="19" t="s">
        <v>237</v>
      </c>
      <c r="AS1293" s="19" t="s">
        <v>55</v>
      </c>
      <c r="AT1293" s="19" t="s">
        <v>61</v>
      </c>
      <c r="AU1293" s="19" t="s">
        <v>179</v>
      </c>
      <c r="AV1293" s="19" t="s">
        <v>354</v>
      </c>
      <c r="AW1293" s="19" t="s">
        <v>355</v>
      </c>
      <c r="AX1293" s="19" t="s">
        <v>356</v>
      </c>
      <c r="AY1293" s="19" t="s">
        <v>55</v>
      </c>
      <c r="AZ1293" s="19" t="s">
        <v>3822</v>
      </c>
      <c r="BA1293" s="23">
        <v>45267</v>
      </c>
      <c r="BB1293" s="37">
        <v>12</v>
      </c>
      <c r="BC1293" s="37">
        <v>2023</v>
      </c>
      <c r="BD1293" s="19" t="s">
        <v>356</v>
      </c>
      <c r="BE1293" s="19" t="s">
        <v>354</v>
      </c>
      <c r="BF1293" s="19" t="s">
        <v>355</v>
      </c>
      <c r="BG1293" s="19" t="s">
        <v>55</v>
      </c>
      <c r="BH1293" s="19" t="s">
        <v>4513</v>
      </c>
      <c r="BI1293" s="60" t="s">
        <v>4513</v>
      </c>
      <c r="BJ1293" s="37" t="e">
        <v>#VALUE!</v>
      </c>
      <c r="BK1293" s="56" t="e">
        <v>#VALUE!</v>
      </c>
      <c r="BL1293" s="37" t="s">
        <v>4513</v>
      </c>
      <c r="BM1293" s="32" t="s">
        <v>4513</v>
      </c>
      <c r="BN1293" s="57" t="s">
        <v>4513</v>
      </c>
      <c r="BO1293" s="19" t="s">
        <v>3840</v>
      </c>
      <c r="BP1293" s="22"/>
      <c r="BQ1293" s="19" t="s">
        <v>64</v>
      </c>
      <c r="BR1293" s="22"/>
      <c r="BS1293" s="19" t="e">
        <v>#N/A</v>
      </c>
      <c r="BT1293" s="37">
        <v>63</v>
      </c>
      <c r="BU1293" s="22"/>
      <c r="BV1293" s="19"/>
      <c r="BW1293" s="19" t="s">
        <v>3823</v>
      </c>
      <c r="BX1293" s="37">
        <v>2023</v>
      </c>
      <c r="BY1293" s="95" t="str">
        <f>IFERROR(
IF(OR(AZ1293="anulado",AZ1293="stand by"),CONCATENATE(AZ1293,": ",AT1293),
IF(OR(YEAR(BA1293)=2022,YEAR(BA1293)=2023),CONCATENATE("Se activó en ",YEAR(BA1293)),
IF(AND(OR(AZ1293="En proceso",AZ1293="facturando"),AND(AV1293="-",BA1293="")),"Por revisar",
IF(BA1293="",IF(AV1293="NUEVAS",CONCATENATE("Estado: ",AZ1293,", ",AV1293),
IF(AX1293=Meses!$A$3,"Por revisar",
IF(AT1293="","Sin registro","En programación Frcst."))),"En programación")))),
"Error")</f>
        <v>Se activó en 2023</v>
      </c>
      <c r="BZ1293" s="14" t="str">
        <f t="shared" si="60"/>
        <v/>
      </c>
      <c r="CA1293" s="95" t="str">
        <f>IF(BY1293="En programación Frcst.",VLOOKUP(AX1293,Meses!$A$1:$H$14,3+HLOOKUP(Cronograma!AV1293,Meses!$D$1:$G$2,2,FALSE),FALSE),
IF(BY1293="En programación",BA1293,""))</f>
        <v/>
      </c>
      <c r="CB1293" s="95" t="str">
        <f t="shared" si="61"/>
        <v/>
      </c>
      <c r="CC1293" s="91" t="str">
        <f>IFERROR(
(VLOOKUP(MONTH(CA1293),Meses!$B$3:$C$14,2,FALSE)-DAY(CA1293))/VLOOKUP(MONTH(CA1293),Meses!$B$3:$C$14,2,FALSE)*CD1293,
"")</f>
        <v/>
      </c>
      <c r="CD1293" s="92">
        <f t="shared" si="62"/>
        <v>21722</v>
      </c>
    </row>
    <row r="1294" spans="1:82" ht="94.2" thickBot="1" x14ac:dyDescent="0.6">
      <c r="A1294" s="25" t="s">
        <v>2378</v>
      </c>
      <c r="B1294" s="25" t="s">
        <v>3031</v>
      </c>
      <c r="C1294" s="25" t="s">
        <v>4646</v>
      </c>
      <c r="D1294" s="25" t="s">
        <v>53</v>
      </c>
      <c r="E1294" s="26">
        <v>45204</v>
      </c>
      <c r="F1294" s="26">
        <v>45204.689363425925</v>
      </c>
      <c r="G1294" s="26">
        <v>45207</v>
      </c>
      <c r="H1294" s="26">
        <v>45211</v>
      </c>
      <c r="I1294" s="21">
        <v>45303</v>
      </c>
      <c r="J1294" s="21">
        <v>45303</v>
      </c>
      <c r="K1294" s="119" t="s">
        <v>4615</v>
      </c>
      <c r="L1294" s="49">
        <v>2023124422</v>
      </c>
      <c r="M1294" s="21">
        <v>45289</v>
      </c>
      <c r="N1294" s="21">
        <v>45302</v>
      </c>
      <c r="O1294" s="49" t="s">
        <v>54</v>
      </c>
      <c r="P1294" s="41" t="s">
        <v>54</v>
      </c>
      <c r="Q1294" s="49" t="s">
        <v>55</v>
      </c>
      <c r="R1294" s="61">
        <v>9875</v>
      </c>
      <c r="S1294" s="25" t="s">
        <v>145</v>
      </c>
      <c r="T1294" s="25" t="s">
        <v>145</v>
      </c>
      <c r="U1294" s="19" t="e">
        <v>#NAME?</v>
      </c>
      <c r="V1294" s="22"/>
      <c r="W1294" s="22" t="s">
        <v>4513</v>
      </c>
      <c r="X1294" s="23">
        <v>45204</v>
      </c>
      <c r="Y1294" s="23">
        <v>45211</v>
      </c>
      <c r="Z1294" s="23">
        <v>45204</v>
      </c>
      <c r="AA1294" s="23">
        <v>45204</v>
      </c>
      <c r="AB1294" s="22">
        <v>0</v>
      </c>
      <c r="AC1294" s="22">
        <v>0</v>
      </c>
      <c r="AD1294" s="50">
        <v>0</v>
      </c>
      <c r="AE1294" s="22">
        <v>0</v>
      </c>
      <c r="AF1294" s="19" t="s">
        <v>58</v>
      </c>
      <c r="AG1294" s="19" t="s">
        <v>58</v>
      </c>
      <c r="AH1294" s="50">
        <v>0</v>
      </c>
      <c r="AI1294" s="37">
        <v>99</v>
      </c>
      <c r="AJ1294" s="37">
        <v>4</v>
      </c>
      <c r="AK1294" s="37">
        <v>92</v>
      </c>
      <c r="AL1294" s="19" t="s">
        <v>15</v>
      </c>
      <c r="AM1294" s="19" t="s">
        <v>4616</v>
      </c>
      <c r="AN1294" s="37">
        <v>12</v>
      </c>
      <c r="AO1294" s="22"/>
      <c r="AP1294" s="19" t="s">
        <v>399</v>
      </c>
      <c r="AQ1294" s="19" t="s">
        <v>399</v>
      </c>
      <c r="AR1294" s="19" t="s">
        <v>94</v>
      </c>
      <c r="AS1294" s="19" t="s">
        <v>55</v>
      </c>
      <c r="AT1294" s="19" t="s">
        <v>61</v>
      </c>
      <c r="AU1294" s="19" t="s">
        <v>62</v>
      </c>
      <c r="AV1294" s="19" t="s">
        <v>651</v>
      </c>
      <c r="AW1294" s="19" t="s">
        <v>652</v>
      </c>
      <c r="AX1294" s="19" t="s">
        <v>653</v>
      </c>
      <c r="AY1294" s="19" t="s">
        <v>55</v>
      </c>
      <c r="AZ1294" s="19" t="s">
        <v>3822</v>
      </c>
      <c r="BA1294" s="23">
        <v>45302</v>
      </c>
      <c r="BB1294" s="37">
        <v>1</v>
      </c>
      <c r="BC1294" s="37">
        <v>2024</v>
      </c>
      <c r="BD1294" s="19" t="s">
        <v>653</v>
      </c>
      <c r="BE1294" s="19" t="s">
        <v>679</v>
      </c>
      <c r="BF1294" s="19" t="s">
        <v>680</v>
      </c>
      <c r="BG1294" s="19" t="s">
        <v>55</v>
      </c>
      <c r="BH1294" s="19" t="s">
        <v>4513</v>
      </c>
      <c r="BI1294" s="60" t="s">
        <v>4513</v>
      </c>
      <c r="BJ1294" s="37" t="e">
        <v>#VALUE!</v>
      </c>
      <c r="BK1294" s="56" t="e">
        <v>#VALUE!</v>
      </c>
      <c r="BL1294" s="37" t="s">
        <v>4513</v>
      </c>
      <c r="BM1294" s="32" t="s">
        <v>4513</v>
      </c>
      <c r="BN1294" s="57" t="s">
        <v>4513</v>
      </c>
      <c r="BO1294" s="19" t="s">
        <v>3851</v>
      </c>
      <c r="BP1294" s="22"/>
      <c r="BQ1294" s="19" t="s">
        <v>64</v>
      </c>
      <c r="BR1294" s="22"/>
      <c r="BS1294" s="22"/>
      <c r="BT1294" s="37">
        <v>99</v>
      </c>
      <c r="BU1294" s="37">
        <v>118</v>
      </c>
      <c r="BV1294" s="19"/>
      <c r="BW1294" s="19" t="s">
        <v>3823</v>
      </c>
      <c r="BX1294" s="22"/>
      <c r="BY1294" s="95" t="str">
        <f>IFERROR(
IF(OR(AZ1294="anulado",AZ1294="stand by"),CONCATENATE(AZ1294,": ",AT1294),
IF(OR(YEAR(BA1294)=2022,YEAR(BA1294)=2023),CONCATENATE("Se activó en ",YEAR(BA1294)),
IF(AND(OR(AZ1294="En proceso",AZ1294="facturando"),AND(AV1294="-",BA1294="")),"Por revisar",
IF(BA1294="",IF(AV1294="NUEVAS",CONCATENATE("Estado: ",AZ1294,", ",AV1294),
IF(AX1294=Meses!$A$3,"Por revisar",
IF(AT1294="","Sin registro","En programación Frcst."))),"En programación")))),
"Error")</f>
        <v>En programación</v>
      </c>
      <c r="BZ1294" s="14" t="str">
        <f t="shared" si="60"/>
        <v/>
      </c>
      <c r="CA1294" s="95">
        <f>IF(BY1294="En programación Frcst.",VLOOKUP(AX1294,Meses!$A$1:$H$14,3+HLOOKUP(Cronograma!AV1294,Meses!$D$1:$G$2,2,FALSE),FALSE),
IF(BY1294="En programación",BA1294,""))</f>
        <v>45302</v>
      </c>
      <c r="CB1294" s="95" t="str">
        <f t="shared" si="61"/>
        <v>2024/1</v>
      </c>
      <c r="CC1294" s="91">
        <f>IFERROR(
(VLOOKUP(MONTH(CA1294),Meses!$B$3:$C$14,2,FALSE)-DAY(CA1294))/VLOOKUP(MONTH(CA1294),Meses!$B$3:$C$14,2,FALSE)*CD1294,
"")</f>
        <v>6370.9677419354839</v>
      </c>
      <c r="CD1294" s="92">
        <f t="shared" si="62"/>
        <v>9875</v>
      </c>
    </row>
    <row r="1295" spans="1:82" ht="141" thickBot="1" x14ac:dyDescent="0.6">
      <c r="A1295" s="19" t="s">
        <v>2378</v>
      </c>
      <c r="B1295" s="19" t="s">
        <v>3032</v>
      </c>
      <c r="C1295" s="19" t="s">
        <v>3033</v>
      </c>
      <c r="D1295" s="19" t="s">
        <v>53</v>
      </c>
      <c r="E1295" s="21">
        <v>45204</v>
      </c>
      <c r="F1295" s="21">
        <v>45204.689363425925</v>
      </c>
      <c r="G1295" s="21">
        <v>45207</v>
      </c>
      <c r="H1295" s="21">
        <v>45211</v>
      </c>
      <c r="I1295" s="21">
        <v>45308</v>
      </c>
      <c r="J1295" s="21">
        <v>45308</v>
      </c>
      <c r="K1295" s="119" t="s">
        <v>4615</v>
      </c>
      <c r="L1295" s="49">
        <v>2023124417</v>
      </c>
      <c r="M1295" s="21">
        <v>45289</v>
      </c>
      <c r="N1295" s="21">
        <v>45302</v>
      </c>
      <c r="O1295" s="49" t="s">
        <v>54</v>
      </c>
      <c r="P1295" s="41" t="s">
        <v>54</v>
      </c>
      <c r="Q1295" s="49" t="s">
        <v>55</v>
      </c>
      <c r="R1295" s="61">
        <v>9216</v>
      </c>
      <c r="S1295" s="25" t="s">
        <v>145</v>
      </c>
      <c r="T1295" s="25" t="s">
        <v>145</v>
      </c>
      <c r="U1295" s="19" t="e">
        <v>#NAME?</v>
      </c>
      <c r="V1295" s="22"/>
      <c r="W1295" s="22" t="s">
        <v>4513</v>
      </c>
      <c r="X1295" s="23">
        <v>45204</v>
      </c>
      <c r="Y1295" s="23">
        <v>45211</v>
      </c>
      <c r="Z1295" s="23">
        <v>45204</v>
      </c>
      <c r="AA1295" s="23">
        <v>45204</v>
      </c>
      <c r="AB1295" s="22">
        <v>0</v>
      </c>
      <c r="AC1295" s="22">
        <v>0</v>
      </c>
      <c r="AD1295" s="50">
        <v>0</v>
      </c>
      <c r="AE1295" s="22">
        <v>0</v>
      </c>
      <c r="AF1295" s="19" t="s">
        <v>58</v>
      </c>
      <c r="AG1295" s="19" t="s">
        <v>58</v>
      </c>
      <c r="AH1295" s="50">
        <v>0</v>
      </c>
      <c r="AI1295" s="37">
        <v>104</v>
      </c>
      <c r="AJ1295" s="37">
        <v>4</v>
      </c>
      <c r="AK1295" s="37">
        <v>97</v>
      </c>
      <c r="AL1295" s="19" t="s">
        <v>15</v>
      </c>
      <c r="AM1295" s="19" t="s">
        <v>4616</v>
      </c>
      <c r="AN1295" s="37">
        <v>17</v>
      </c>
      <c r="AO1295" s="22"/>
      <c r="AP1295" s="19" t="s">
        <v>399</v>
      </c>
      <c r="AQ1295" s="19" t="s">
        <v>399</v>
      </c>
      <c r="AR1295" s="19" t="s">
        <v>94</v>
      </c>
      <c r="AS1295" s="19" t="s">
        <v>55</v>
      </c>
      <c r="AT1295" s="19" t="s">
        <v>61</v>
      </c>
      <c r="AU1295" s="19" t="s">
        <v>62</v>
      </c>
      <c r="AV1295" s="19" t="s">
        <v>651</v>
      </c>
      <c r="AW1295" s="19" t="s">
        <v>652</v>
      </c>
      <c r="AX1295" s="19" t="s">
        <v>653</v>
      </c>
      <c r="AY1295" s="19" t="s">
        <v>55</v>
      </c>
      <c r="AZ1295" s="19" t="s">
        <v>3822</v>
      </c>
      <c r="BA1295" s="23">
        <v>45302</v>
      </c>
      <c r="BB1295" s="37">
        <v>1</v>
      </c>
      <c r="BC1295" s="37">
        <v>2024</v>
      </c>
      <c r="BD1295" s="19" t="s">
        <v>653</v>
      </c>
      <c r="BE1295" s="19" t="s">
        <v>679</v>
      </c>
      <c r="BF1295" s="19" t="s">
        <v>680</v>
      </c>
      <c r="BG1295" s="19" t="s">
        <v>55</v>
      </c>
      <c r="BH1295" s="19" t="s">
        <v>4513</v>
      </c>
      <c r="BI1295" s="60" t="s">
        <v>4513</v>
      </c>
      <c r="BJ1295" s="37" t="e">
        <v>#VALUE!</v>
      </c>
      <c r="BK1295" s="56" t="e">
        <v>#VALUE!</v>
      </c>
      <c r="BL1295" s="37" t="s">
        <v>4513</v>
      </c>
      <c r="BM1295" s="32" t="s">
        <v>4513</v>
      </c>
      <c r="BN1295" s="57" t="s">
        <v>4513</v>
      </c>
      <c r="BO1295" s="19" t="s">
        <v>3851</v>
      </c>
      <c r="BP1295" s="22"/>
      <c r="BQ1295" s="19" t="s">
        <v>64</v>
      </c>
      <c r="BR1295" s="22"/>
      <c r="BS1295" s="22"/>
      <c r="BT1295" s="37">
        <v>104</v>
      </c>
      <c r="BU1295" s="37">
        <v>118</v>
      </c>
      <c r="BV1295" s="19"/>
      <c r="BW1295" s="19" t="s">
        <v>3823</v>
      </c>
      <c r="BX1295" s="22"/>
      <c r="BY1295" s="95" t="str">
        <f>IFERROR(
IF(OR(AZ1295="anulado",AZ1295="stand by"),CONCATENATE(AZ1295,": ",AT1295),
IF(OR(YEAR(BA1295)=2022,YEAR(BA1295)=2023),CONCATENATE("Se activó en ",YEAR(BA1295)),
IF(AND(OR(AZ1295="En proceso",AZ1295="facturando"),AND(AV1295="-",BA1295="")),"Por revisar",
IF(BA1295="",IF(AV1295="NUEVAS",CONCATENATE("Estado: ",AZ1295,", ",AV1295),
IF(AX1295=Meses!$A$3,"Por revisar",
IF(AT1295="","Sin registro","En programación Frcst."))),"En programación")))),
"Error")</f>
        <v>En programación</v>
      </c>
      <c r="BZ1295" s="14" t="str">
        <f t="shared" si="60"/>
        <v/>
      </c>
      <c r="CA1295" s="95">
        <f>IF(BY1295="En programación Frcst.",VLOOKUP(AX1295,Meses!$A$1:$H$14,3+HLOOKUP(Cronograma!AV1295,Meses!$D$1:$G$2,2,FALSE),FALSE),
IF(BY1295="En programación",BA1295,""))</f>
        <v>45302</v>
      </c>
      <c r="CB1295" s="95" t="str">
        <f t="shared" si="61"/>
        <v>2024/1</v>
      </c>
      <c r="CC1295" s="91">
        <f>IFERROR(
(VLOOKUP(MONTH(CA1295),Meses!$B$3:$C$14,2,FALSE)-DAY(CA1295))/VLOOKUP(MONTH(CA1295),Meses!$B$3:$C$14,2,FALSE)*CD1295,
"")</f>
        <v>5945.8064516129034</v>
      </c>
      <c r="CD1295" s="92">
        <f t="shared" si="62"/>
        <v>9216</v>
      </c>
    </row>
    <row r="1296" spans="1:82" ht="94.2" thickBot="1" x14ac:dyDescent="0.6">
      <c r="A1296" s="25" t="s">
        <v>2378</v>
      </c>
      <c r="B1296" s="25" t="s">
        <v>3034</v>
      </c>
      <c r="C1296" s="25" t="s">
        <v>3035</v>
      </c>
      <c r="D1296" s="25" t="s">
        <v>53</v>
      </c>
      <c r="E1296" s="26">
        <v>45204</v>
      </c>
      <c r="F1296" s="26">
        <v>45204.689363425925</v>
      </c>
      <c r="G1296" s="26">
        <v>45207</v>
      </c>
      <c r="H1296" s="26">
        <v>45211</v>
      </c>
      <c r="I1296" s="21">
        <v>45275</v>
      </c>
      <c r="J1296" s="21">
        <v>45275</v>
      </c>
      <c r="K1296" s="119" t="s">
        <v>4599</v>
      </c>
      <c r="L1296" s="49">
        <v>2023113474</v>
      </c>
      <c r="M1296" s="21">
        <v>45255</v>
      </c>
      <c r="N1296" s="21">
        <v>45274</v>
      </c>
      <c r="O1296" s="49" t="s">
        <v>2413</v>
      </c>
      <c r="P1296" s="41" t="s">
        <v>54</v>
      </c>
      <c r="Q1296" s="49" t="s">
        <v>55</v>
      </c>
      <c r="R1296" s="19">
        <v>124149</v>
      </c>
      <c r="S1296" s="25" t="s">
        <v>4628</v>
      </c>
      <c r="T1296" s="25" t="s">
        <v>4628</v>
      </c>
      <c r="U1296" s="19" t="e">
        <v>#NAME?</v>
      </c>
      <c r="V1296" s="22"/>
      <c r="W1296" s="22" t="s">
        <v>4513</v>
      </c>
      <c r="X1296" s="23">
        <v>45204</v>
      </c>
      <c r="Y1296" s="23">
        <v>45211</v>
      </c>
      <c r="Z1296" s="23">
        <v>45204</v>
      </c>
      <c r="AA1296" s="23">
        <v>45204</v>
      </c>
      <c r="AB1296" s="22">
        <v>0</v>
      </c>
      <c r="AC1296" s="22">
        <v>0</v>
      </c>
      <c r="AD1296" s="50">
        <v>0</v>
      </c>
      <c r="AE1296" s="22">
        <v>0</v>
      </c>
      <c r="AF1296" s="19" t="s">
        <v>58</v>
      </c>
      <c r="AG1296" s="19" t="s">
        <v>58</v>
      </c>
      <c r="AH1296" s="50">
        <v>0</v>
      </c>
      <c r="AI1296" s="23">
        <v>71</v>
      </c>
      <c r="AJ1296" s="37">
        <v>4</v>
      </c>
      <c r="AK1296" s="37">
        <v>64</v>
      </c>
      <c r="AL1296" s="19" t="s">
        <v>15</v>
      </c>
      <c r="AM1296" s="19" t="s">
        <v>4601</v>
      </c>
      <c r="AN1296" s="37">
        <v>15</v>
      </c>
      <c r="AO1296" s="22"/>
      <c r="AP1296" s="19" t="s">
        <v>399</v>
      </c>
      <c r="AQ1296" s="19" t="s">
        <v>399</v>
      </c>
      <c r="AR1296" s="19" t="s">
        <v>160</v>
      </c>
      <c r="AS1296" s="19" t="s">
        <v>55</v>
      </c>
      <c r="AT1296" s="19" t="s">
        <v>61</v>
      </c>
      <c r="AU1296" s="19" t="s">
        <v>179</v>
      </c>
      <c r="AV1296" s="19" t="s">
        <v>354</v>
      </c>
      <c r="AW1296" s="19" t="s">
        <v>355</v>
      </c>
      <c r="AX1296" s="19" t="s">
        <v>356</v>
      </c>
      <c r="AY1296" s="19" t="s">
        <v>55</v>
      </c>
      <c r="AZ1296" s="19" t="s">
        <v>3822</v>
      </c>
      <c r="BA1296" s="23">
        <v>45274</v>
      </c>
      <c r="BB1296" s="37">
        <v>12</v>
      </c>
      <c r="BC1296" s="37">
        <v>2023</v>
      </c>
      <c r="BD1296" s="19" t="s">
        <v>356</v>
      </c>
      <c r="BE1296" s="19" t="s">
        <v>354</v>
      </c>
      <c r="BF1296" s="19" t="s">
        <v>355</v>
      </c>
      <c r="BG1296" s="19" t="s">
        <v>55</v>
      </c>
      <c r="BH1296" s="19" t="s">
        <v>4513</v>
      </c>
      <c r="BI1296" s="60" t="s">
        <v>4513</v>
      </c>
      <c r="BJ1296" s="37" t="e">
        <v>#VALUE!</v>
      </c>
      <c r="BK1296" s="56" t="e">
        <v>#VALUE!</v>
      </c>
      <c r="BL1296" s="37" t="s">
        <v>4513</v>
      </c>
      <c r="BM1296" s="32" t="s">
        <v>4513</v>
      </c>
      <c r="BN1296" s="57" t="s">
        <v>4513</v>
      </c>
      <c r="BO1296" s="19" t="s">
        <v>3840</v>
      </c>
      <c r="BP1296" s="22"/>
      <c r="BQ1296" s="19" t="s">
        <v>64</v>
      </c>
      <c r="BR1296" s="22"/>
      <c r="BS1296" s="19" t="s">
        <v>3824</v>
      </c>
      <c r="BT1296" s="37">
        <v>71</v>
      </c>
      <c r="BU1296" s="22"/>
      <c r="BV1296" s="19"/>
      <c r="BW1296" s="19" t="s">
        <v>3823</v>
      </c>
      <c r="BX1296" s="37">
        <v>2023</v>
      </c>
      <c r="BY1296" s="95" t="str">
        <f>IFERROR(
IF(OR(AZ1296="anulado",AZ1296="stand by"),CONCATENATE(AZ1296,": ",AT1296),
IF(OR(YEAR(BA1296)=2022,YEAR(BA1296)=2023),CONCATENATE("Se activó en ",YEAR(BA1296)),
IF(AND(OR(AZ1296="En proceso",AZ1296="facturando"),AND(AV1296="-",BA1296="")),"Por revisar",
IF(BA1296="",IF(AV1296="NUEVAS",CONCATENATE("Estado: ",AZ1296,", ",AV1296),
IF(AX1296=Meses!$A$3,"Por revisar",
IF(AT1296="","Sin registro","En programación Frcst."))),"En programación")))),
"Error")</f>
        <v>Se activó en 2023</v>
      </c>
      <c r="BZ1296" s="14" t="str">
        <f t="shared" si="60"/>
        <v/>
      </c>
      <c r="CA1296" s="95" t="str">
        <f>IF(BY1296="En programación Frcst.",VLOOKUP(AX1296,Meses!$A$1:$H$14,3+HLOOKUP(Cronograma!AV1296,Meses!$D$1:$G$2,2,FALSE),FALSE),
IF(BY1296="En programación",BA1296,""))</f>
        <v/>
      </c>
      <c r="CB1296" s="95" t="str">
        <f t="shared" si="61"/>
        <v/>
      </c>
      <c r="CC1296" s="91" t="str">
        <f>IFERROR(
(VLOOKUP(MONTH(CA1296),Meses!$B$3:$C$14,2,FALSE)-DAY(CA1296))/VLOOKUP(MONTH(CA1296),Meses!$B$3:$C$14,2,FALSE)*CD1296,
"")</f>
        <v/>
      </c>
      <c r="CD1296" s="92">
        <f t="shared" si="62"/>
        <v>124149</v>
      </c>
    </row>
    <row r="1297" spans="1:82" ht="94.2" thickBot="1" x14ac:dyDescent="0.6">
      <c r="A1297" s="19" t="s">
        <v>2378</v>
      </c>
      <c r="B1297" s="19" t="s">
        <v>3036</v>
      </c>
      <c r="C1297" s="19" t="s">
        <v>3037</v>
      </c>
      <c r="D1297" s="19" t="s">
        <v>53</v>
      </c>
      <c r="E1297" s="21">
        <v>45204</v>
      </c>
      <c r="F1297" s="21">
        <v>45204.689363425925</v>
      </c>
      <c r="G1297" s="21">
        <v>45207</v>
      </c>
      <c r="H1297" s="21">
        <v>45211</v>
      </c>
      <c r="I1297" s="21">
        <v>45267</v>
      </c>
      <c r="J1297" s="21">
        <v>45267</v>
      </c>
      <c r="K1297" s="119" t="s">
        <v>4599</v>
      </c>
      <c r="L1297" s="49">
        <v>2023113036</v>
      </c>
      <c r="M1297" s="21">
        <v>45253</v>
      </c>
      <c r="N1297" s="21">
        <v>45267</v>
      </c>
      <c r="O1297" s="49" t="s">
        <v>2413</v>
      </c>
      <c r="P1297" s="41" t="s">
        <v>54</v>
      </c>
      <c r="Q1297" s="49" t="s">
        <v>55</v>
      </c>
      <c r="R1297" s="61">
        <v>24450</v>
      </c>
      <c r="S1297" s="25" t="s">
        <v>4629</v>
      </c>
      <c r="T1297" s="25" t="s">
        <v>4629</v>
      </c>
      <c r="U1297" s="19" t="e">
        <v>#NAME?</v>
      </c>
      <c r="V1297" s="22"/>
      <c r="W1297" s="22" t="s">
        <v>4513</v>
      </c>
      <c r="X1297" s="23">
        <v>45204</v>
      </c>
      <c r="Y1297" s="23">
        <v>45211</v>
      </c>
      <c r="Z1297" s="23">
        <v>45204</v>
      </c>
      <c r="AA1297" s="23">
        <v>45204</v>
      </c>
      <c r="AB1297" s="22">
        <v>0</v>
      </c>
      <c r="AC1297" s="22">
        <v>0</v>
      </c>
      <c r="AD1297" s="50">
        <v>0</v>
      </c>
      <c r="AE1297" s="22">
        <v>0</v>
      </c>
      <c r="AF1297" s="19" t="s">
        <v>58</v>
      </c>
      <c r="AG1297" s="19" t="s">
        <v>58</v>
      </c>
      <c r="AH1297" s="50">
        <v>0</v>
      </c>
      <c r="AI1297" s="37">
        <v>63</v>
      </c>
      <c r="AJ1297" s="37">
        <v>4</v>
      </c>
      <c r="AK1297" s="37">
        <v>56</v>
      </c>
      <c r="AL1297" s="19" t="s">
        <v>15</v>
      </c>
      <c r="AM1297" s="19" t="s">
        <v>4601</v>
      </c>
      <c r="AN1297" s="37">
        <v>7</v>
      </c>
      <c r="AO1297" s="22"/>
      <c r="AP1297" s="19" t="s">
        <v>399</v>
      </c>
      <c r="AQ1297" s="19" t="s">
        <v>399</v>
      </c>
      <c r="AR1297" s="19" t="s">
        <v>237</v>
      </c>
      <c r="AS1297" s="19" t="s">
        <v>55</v>
      </c>
      <c r="AT1297" s="19" t="s">
        <v>61</v>
      </c>
      <c r="AU1297" s="19" t="s">
        <v>179</v>
      </c>
      <c r="AV1297" s="19" t="s">
        <v>354</v>
      </c>
      <c r="AW1297" s="19" t="s">
        <v>355</v>
      </c>
      <c r="AX1297" s="19" t="s">
        <v>356</v>
      </c>
      <c r="AY1297" s="19" t="s">
        <v>55</v>
      </c>
      <c r="AZ1297" s="19" t="s">
        <v>3822</v>
      </c>
      <c r="BA1297" s="23">
        <v>45267</v>
      </c>
      <c r="BB1297" s="37">
        <v>12</v>
      </c>
      <c r="BC1297" s="37">
        <v>2023</v>
      </c>
      <c r="BD1297" s="19" t="s">
        <v>356</v>
      </c>
      <c r="BE1297" s="19" t="s">
        <v>354</v>
      </c>
      <c r="BF1297" s="19" t="s">
        <v>355</v>
      </c>
      <c r="BG1297" s="19" t="s">
        <v>55</v>
      </c>
      <c r="BH1297" s="19" t="s">
        <v>4513</v>
      </c>
      <c r="BI1297" s="60" t="s">
        <v>4513</v>
      </c>
      <c r="BJ1297" s="37" t="e">
        <v>#VALUE!</v>
      </c>
      <c r="BK1297" s="56" t="e">
        <v>#VALUE!</v>
      </c>
      <c r="BL1297" s="37" t="s">
        <v>4513</v>
      </c>
      <c r="BM1297" s="32" t="s">
        <v>4513</v>
      </c>
      <c r="BN1297" s="57" t="s">
        <v>4513</v>
      </c>
      <c r="BO1297" s="19" t="s">
        <v>3840</v>
      </c>
      <c r="BP1297" s="22"/>
      <c r="BQ1297" s="19" t="s">
        <v>64</v>
      </c>
      <c r="BR1297" s="22"/>
      <c r="BS1297" s="19" t="s">
        <v>3824</v>
      </c>
      <c r="BT1297" s="37">
        <v>63</v>
      </c>
      <c r="BU1297" s="22"/>
      <c r="BV1297" s="19"/>
      <c r="BW1297" s="19" t="s">
        <v>3823</v>
      </c>
      <c r="BX1297" s="37">
        <v>2023</v>
      </c>
      <c r="BY1297" s="95" t="str">
        <f>IFERROR(
IF(OR(AZ1297="anulado",AZ1297="stand by"),CONCATENATE(AZ1297,": ",AT1297),
IF(OR(YEAR(BA1297)=2022,YEAR(BA1297)=2023),CONCATENATE("Se activó en ",YEAR(BA1297)),
IF(AND(OR(AZ1297="En proceso",AZ1297="facturando"),AND(AV1297="-",BA1297="")),"Por revisar",
IF(BA1297="",IF(AV1297="NUEVAS",CONCATENATE("Estado: ",AZ1297,", ",AV1297),
IF(AX1297=Meses!$A$3,"Por revisar",
IF(AT1297="","Sin registro","En programación Frcst."))),"En programación")))),
"Error")</f>
        <v>Se activó en 2023</v>
      </c>
      <c r="BZ1297" s="14" t="str">
        <f t="shared" si="60"/>
        <v/>
      </c>
      <c r="CA1297" s="95" t="str">
        <f>IF(BY1297="En programación Frcst.",VLOOKUP(AX1297,Meses!$A$1:$H$14,3+HLOOKUP(Cronograma!AV1297,Meses!$D$1:$G$2,2,FALSE),FALSE),
IF(BY1297="En programación",BA1297,""))</f>
        <v/>
      </c>
      <c r="CB1297" s="95" t="str">
        <f t="shared" si="61"/>
        <v/>
      </c>
      <c r="CC1297" s="91" t="str">
        <f>IFERROR(
(VLOOKUP(MONTH(CA1297),Meses!$B$3:$C$14,2,FALSE)-DAY(CA1297))/VLOOKUP(MONTH(CA1297),Meses!$B$3:$C$14,2,FALSE)*CD1297,
"")</f>
        <v/>
      </c>
      <c r="CD1297" s="92">
        <f t="shared" si="62"/>
        <v>24450</v>
      </c>
    </row>
    <row r="1298" spans="1:82" ht="94.2" thickBot="1" x14ac:dyDescent="0.6">
      <c r="A1298" s="25" t="s">
        <v>2378</v>
      </c>
      <c r="B1298" s="25" t="s">
        <v>3038</v>
      </c>
      <c r="C1298" s="25" t="s">
        <v>3039</v>
      </c>
      <c r="D1298" s="25" t="s">
        <v>936</v>
      </c>
      <c r="E1298" s="26">
        <v>45204</v>
      </c>
      <c r="F1298" s="26">
        <v>45204.689363425925</v>
      </c>
      <c r="G1298" s="26">
        <v>45207</v>
      </c>
      <c r="H1298" s="26">
        <v>45211</v>
      </c>
      <c r="I1298" s="22"/>
      <c r="J1298" s="22"/>
      <c r="K1298" s="22">
        <v>0</v>
      </c>
      <c r="L1298" s="50"/>
      <c r="M1298" s="22"/>
      <c r="N1298" s="22"/>
      <c r="O1298" s="49" t="s">
        <v>54</v>
      </c>
      <c r="P1298" s="41" t="s">
        <v>54</v>
      </c>
      <c r="Q1298" s="49" t="s">
        <v>55</v>
      </c>
      <c r="R1298" s="61">
        <v>8480</v>
      </c>
      <c r="S1298" s="25" t="s">
        <v>145</v>
      </c>
      <c r="T1298" s="25" t="s">
        <v>145</v>
      </c>
      <c r="U1298" s="19" t="e">
        <v>#NAME?</v>
      </c>
      <c r="V1298" s="22"/>
      <c r="W1298" s="22" t="s">
        <v>4513</v>
      </c>
      <c r="X1298" s="23">
        <v>45204</v>
      </c>
      <c r="Y1298" s="23">
        <v>45211</v>
      </c>
      <c r="Z1298" s="23">
        <v>45204</v>
      </c>
      <c r="AA1298" s="23">
        <v>45204</v>
      </c>
      <c r="AB1298" s="22">
        <v>0</v>
      </c>
      <c r="AC1298" s="22">
        <v>0</v>
      </c>
      <c r="AD1298" s="50">
        <v>0</v>
      </c>
      <c r="AE1298" s="22">
        <v>0</v>
      </c>
      <c r="AF1298" s="19" t="s">
        <v>58</v>
      </c>
      <c r="AG1298" s="19" t="s">
        <v>58</v>
      </c>
      <c r="AH1298" s="50">
        <v>0</v>
      </c>
      <c r="AI1298" s="37">
        <v>-45204</v>
      </c>
      <c r="AJ1298" s="37">
        <v>4</v>
      </c>
      <c r="AK1298" s="37">
        <v>-45211</v>
      </c>
      <c r="AL1298" s="19" t="s">
        <v>15</v>
      </c>
      <c r="AM1298" s="22">
        <v>0</v>
      </c>
      <c r="AN1298" s="22" t="s">
        <v>4513</v>
      </c>
      <c r="AO1298" s="22"/>
      <c r="AP1298" s="19" t="s">
        <v>399</v>
      </c>
      <c r="AQ1298" s="19" t="s">
        <v>399</v>
      </c>
      <c r="AR1298" s="19" t="s">
        <v>60</v>
      </c>
      <c r="AS1298" s="19" t="s">
        <v>55</v>
      </c>
      <c r="AT1298" s="19" t="s">
        <v>937</v>
      </c>
      <c r="AU1298" s="19" t="s">
        <v>62</v>
      </c>
      <c r="AV1298" s="19" t="s">
        <v>679</v>
      </c>
      <c r="AW1298" s="19" t="s">
        <v>3130</v>
      </c>
      <c r="AX1298" s="19" t="s">
        <v>1557</v>
      </c>
      <c r="AY1298" s="19" t="s">
        <v>55</v>
      </c>
      <c r="AZ1298" s="19" t="s">
        <v>3830</v>
      </c>
      <c r="BA1298" s="22">
        <v>0</v>
      </c>
      <c r="BB1298" s="22"/>
      <c r="BC1298" s="22"/>
      <c r="BD1298" s="19" t="s">
        <v>2205</v>
      </c>
      <c r="BE1298" s="19" t="s">
        <v>651</v>
      </c>
      <c r="BF1298" s="19" t="s">
        <v>3065</v>
      </c>
      <c r="BG1298" s="19" t="s">
        <v>55</v>
      </c>
      <c r="BH1298" s="19" t="s">
        <v>4513</v>
      </c>
      <c r="BI1298" s="22" t="s">
        <v>4513</v>
      </c>
      <c r="BJ1298" s="22"/>
      <c r="BK1298" s="22"/>
      <c r="BL1298" s="37" t="s">
        <v>4513</v>
      </c>
      <c r="BM1298" s="32" t="s">
        <v>4513</v>
      </c>
      <c r="BN1298" s="57" t="s">
        <v>4513</v>
      </c>
      <c r="BO1298" s="19" t="s">
        <v>3927</v>
      </c>
      <c r="BP1298" s="22"/>
      <c r="BQ1298" s="19" t="s">
        <v>64</v>
      </c>
      <c r="BR1298" s="22"/>
      <c r="BS1298" s="22"/>
      <c r="BT1298" s="22"/>
      <c r="BU1298" s="37">
        <v>118</v>
      </c>
      <c r="BV1298" s="19" t="s">
        <v>4695</v>
      </c>
      <c r="BW1298" s="19" t="s">
        <v>3869</v>
      </c>
      <c r="BX1298" s="22"/>
      <c r="BY1298" s="95" t="str">
        <f>IFERROR(
IF(OR(AZ1298="anulado",AZ1298="stand by"),CONCATENATE(AZ1298,": ",AT1298),
IF(OR(YEAR(BA1298)=2022,YEAR(BA1298)=2023),CONCATENATE("Se activó en ",YEAR(BA1298)),
IF(AND(OR(AZ1298="En proceso",AZ1298="facturando"),AND(AV1298="-",BA1298="")),"Por revisar",
IF(BA1298="",IF(AV1298="NUEVAS",CONCATENATE("Estado: ",AZ1298,", ",AV1298),
IF(AX1298=Meses!$A$3,"Por revisar",
IF(AT1298="","Sin registro","En programación Frcst."))),"En programación")))),
"Error")</f>
        <v>En programación</v>
      </c>
      <c r="BZ1298" s="14" t="str">
        <f t="shared" si="60"/>
        <v/>
      </c>
      <c r="CA1298" s="95">
        <f>IF(BY1298="En programación Frcst.",VLOOKUP(AX1298,Meses!$A$1:$H$14,3+HLOOKUP(Cronograma!AV1298,Meses!$D$1:$G$2,2,FALSE),FALSE),
IF(BY1298="En programación",BA1298,""))</f>
        <v>0</v>
      </c>
      <c r="CB1298" s="95" t="str">
        <f t="shared" si="61"/>
        <v>1900/1</v>
      </c>
      <c r="CC1298" s="91">
        <f>IFERROR(
(VLOOKUP(MONTH(CA1298),Meses!$B$3:$C$14,2,FALSE)-DAY(CA1298))/VLOOKUP(MONTH(CA1298),Meses!$B$3:$C$14,2,FALSE)*CD1298,
"")</f>
        <v>8480</v>
      </c>
      <c r="CD1298" s="92">
        <f t="shared" si="62"/>
        <v>8480</v>
      </c>
    </row>
    <row r="1299" spans="1:82" ht="141" thickBot="1" x14ac:dyDescent="0.6">
      <c r="A1299" s="19" t="s">
        <v>2378</v>
      </c>
      <c r="B1299" s="19" t="s">
        <v>3040</v>
      </c>
      <c r="C1299" s="19" t="s">
        <v>3041</v>
      </c>
      <c r="D1299" s="19" t="s">
        <v>53</v>
      </c>
      <c r="E1299" s="21">
        <v>45204</v>
      </c>
      <c r="F1299" s="21">
        <v>45204.689363425925</v>
      </c>
      <c r="G1299" s="21">
        <v>45207</v>
      </c>
      <c r="H1299" s="21">
        <v>45211</v>
      </c>
      <c r="I1299" s="21">
        <v>45267</v>
      </c>
      <c r="J1299" s="21">
        <v>45267</v>
      </c>
      <c r="K1299" s="119" t="s">
        <v>4599</v>
      </c>
      <c r="L1299" s="49">
        <v>2023113038</v>
      </c>
      <c r="M1299" s="21">
        <v>45253</v>
      </c>
      <c r="N1299" s="21">
        <v>45267</v>
      </c>
      <c r="O1299" s="49" t="s">
        <v>2413</v>
      </c>
      <c r="P1299" s="41" t="s">
        <v>54</v>
      </c>
      <c r="Q1299" s="49" t="s">
        <v>55</v>
      </c>
      <c r="R1299" s="61">
        <v>21407</v>
      </c>
      <c r="S1299" s="25" t="s">
        <v>4629</v>
      </c>
      <c r="T1299" s="25" t="s">
        <v>4629</v>
      </c>
      <c r="U1299" s="19" t="e">
        <v>#NAME?</v>
      </c>
      <c r="V1299" s="22"/>
      <c r="W1299" s="22" t="s">
        <v>4513</v>
      </c>
      <c r="X1299" s="23">
        <v>45204</v>
      </c>
      <c r="Y1299" s="23">
        <v>45211</v>
      </c>
      <c r="Z1299" s="23">
        <v>45204</v>
      </c>
      <c r="AA1299" s="23">
        <v>45204</v>
      </c>
      <c r="AB1299" s="22">
        <v>0</v>
      </c>
      <c r="AC1299" s="22">
        <v>0</v>
      </c>
      <c r="AD1299" s="50">
        <v>0</v>
      </c>
      <c r="AE1299" s="22">
        <v>0</v>
      </c>
      <c r="AF1299" s="19" t="s">
        <v>58</v>
      </c>
      <c r="AG1299" s="19" t="s">
        <v>58</v>
      </c>
      <c r="AH1299" s="50">
        <v>0</v>
      </c>
      <c r="AI1299" s="37">
        <v>63</v>
      </c>
      <c r="AJ1299" s="37">
        <v>4</v>
      </c>
      <c r="AK1299" s="37">
        <v>56</v>
      </c>
      <c r="AL1299" s="19" t="s">
        <v>15</v>
      </c>
      <c r="AM1299" s="19" t="s">
        <v>4601</v>
      </c>
      <c r="AN1299" s="37">
        <v>7</v>
      </c>
      <c r="AO1299" s="22"/>
      <c r="AP1299" s="19" t="s">
        <v>399</v>
      </c>
      <c r="AQ1299" s="19" t="s">
        <v>399</v>
      </c>
      <c r="AR1299" s="19" t="s">
        <v>237</v>
      </c>
      <c r="AS1299" s="19" t="s">
        <v>55</v>
      </c>
      <c r="AT1299" s="19" t="s">
        <v>61</v>
      </c>
      <c r="AU1299" s="19" t="s">
        <v>179</v>
      </c>
      <c r="AV1299" s="19" t="s">
        <v>354</v>
      </c>
      <c r="AW1299" s="19" t="s">
        <v>355</v>
      </c>
      <c r="AX1299" s="19" t="s">
        <v>356</v>
      </c>
      <c r="AY1299" s="19" t="s">
        <v>55</v>
      </c>
      <c r="AZ1299" s="19" t="s">
        <v>3822</v>
      </c>
      <c r="BA1299" s="23">
        <v>45267</v>
      </c>
      <c r="BB1299" s="37">
        <v>12</v>
      </c>
      <c r="BC1299" s="37">
        <v>2023</v>
      </c>
      <c r="BD1299" s="19" t="s">
        <v>356</v>
      </c>
      <c r="BE1299" s="19" t="s">
        <v>354</v>
      </c>
      <c r="BF1299" s="19" t="s">
        <v>355</v>
      </c>
      <c r="BG1299" s="19" t="s">
        <v>55</v>
      </c>
      <c r="BH1299" s="19" t="s">
        <v>4513</v>
      </c>
      <c r="BI1299" s="60" t="s">
        <v>4513</v>
      </c>
      <c r="BJ1299" s="37" t="e">
        <v>#VALUE!</v>
      </c>
      <c r="BK1299" s="56" t="e">
        <v>#VALUE!</v>
      </c>
      <c r="BL1299" s="37" t="s">
        <v>4513</v>
      </c>
      <c r="BM1299" s="32" t="s">
        <v>4513</v>
      </c>
      <c r="BN1299" s="57" t="s">
        <v>4513</v>
      </c>
      <c r="BO1299" s="19" t="s">
        <v>3840</v>
      </c>
      <c r="BP1299" s="22"/>
      <c r="BQ1299" s="19" t="s">
        <v>64</v>
      </c>
      <c r="BR1299" s="22"/>
      <c r="BS1299" s="19" t="s">
        <v>3824</v>
      </c>
      <c r="BT1299" s="37">
        <v>63</v>
      </c>
      <c r="BU1299" s="22"/>
      <c r="BV1299" s="19"/>
      <c r="BW1299" s="19" t="s">
        <v>3823</v>
      </c>
      <c r="BX1299" s="37">
        <v>2023</v>
      </c>
      <c r="BY1299" s="95" t="str">
        <f>IFERROR(
IF(OR(AZ1299="anulado",AZ1299="stand by"),CONCATENATE(AZ1299,": ",AT1299),
IF(OR(YEAR(BA1299)=2022,YEAR(BA1299)=2023),CONCATENATE("Se activó en ",YEAR(BA1299)),
IF(AND(OR(AZ1299="En proceso",AZ1299="facturando"),AND(AV1299="-",BA1299="")),"Por revisar",
IF(BA1299="",IF(AV1299="NUEVAS",CONCATENATE("Estado: ",AZ1299,", ",AV1299),
IF(AX1299=Meses!$A$3,"Por revisar",
IF(AT1299="","Sin registro","En programación Frcst."))),"En programación")))),
"Error")</f>
        <v>Se activó en 2023</v>
      </c>
      <c r="BZ1299" s="14" t="str">
        <f t="shared" si="60"/>
        <v/>
      </c>
      <c r="CA1299" s="95" t="str">
        <f>IF(BY1299="En programación Frcst.",VLOOKUP(AX1299,Meses!$A$1:$H$14,3+HLOOKUP(Cronograma!AV1299,Meses!$D$1:$G$2,2,FALSE),FALSE),
IF(BY1299="En programación",BA1299,""))</f>
        <v/>
      </c>
      <c r="CB1299" s="95" t="str">
        <f t="shared" si="61"/>
        <v/>
      </c>
      <c r="CC1299" s="91" t="str">
        <f>IFERROR(
(VLOOKUP(MONTH(CA1299),Meses!$B$3:$C$14,2,FALSE)-DAY(CA1299))/VLOOKUP(MONTH(CA1299),Meses!$B$3:$C$14,2,FALSE)*CD1299,
"")</f>
        <v/>
      </c>
      <c r="CD1299" s="92">
        <f t="shared" si="62"/>
        <v>21407</v>
      </c>
    </row>
    <row r="1300" spans="1:82" ht="141" thickBot="1" x14ac:dyDescent="0.6">
      <c r="A1300" s="25" t="s">
        <v>2378</v>
      </c>
      <c r="B1300" s="25" t="s">
        <v>3042</v>
      </c>
      <c r="C1300" s="25" t="s">
        <v>3041</v>
      </c>
      <c r="D1300" s="25" t="s">
        <v>53</v>
      </c>
      <c r="E1300" s="26">
        <v>45204</v>
      </c>
      <c r="F1300" s="26">
        <v>45204.689363425925</v>
      </c>
      <c r="G1300" s="26">
        <v>45207</v>
      </c>
      <c r="H1300" s="26">
        <v>45211</v>
      </c>
      <c r="I1300" s="21">
        <v>45260</v>
      </c>
      <c r="J1300" s="21">
        <v>45260</v>
      </c>
      <c r="K1300" s="119" t="s">
        <v>4619</v>
      </c>
      <c r="L1300" s="49">
        <v>2023111010</v>
      </c>
      <c r="M1300" s="21">
        <v>45244</v>
      </c>
      <c r="N1300" s="21">
        <v>45260</v>
      </c>
      <c r="O1300" s="49" t="s">
        <v>2413</v>
      </c>
      <c r="P1300" s="41" t="s">
        <v>54</v>
      </c>
      <c r="Q1300" s="49" t="s">
        <v>55</v>
      </c>
      <c r="R1300" s="61">
        <v>15013</v>
      </c>
      <c r="S1300" s="25" t="s">
        <v>4630</v>
      </c>
      <c r="T1300" s="25" t="s">
        <v>4630</v>
      </c>
      <c r="U1300" s="19" t="e">
        <v>#NAME?</v>
      </c>
      <c r="V1300" s="22"/>
      <c r="W1300" s="22" t="s">
        <v>4513</v>
      </c>
      <c r="X1300" s="23">
        <v>45204</v>
      </c>
      <c r="Y1300" s="23">
        <v>45211</v>
      </c>
      <c r="Z1300" s="23">
        <v>45204</v>
      </c>
      <c r="AA1300" s="23">
        <v>45204</v>
      </c>
      <c r="AB1300" s="22">
        <v>0</v>
      </c>
      <c r="AC1300" s="22">
        <v>0</v>
      </c>
      <c r="AD1300" s="50">
        <v>0</v>
      </c>
      <c r="AE1300" s="22">
        <v>0</v>
      </c>
      <c r="AF1300" s="19" t="s">
        <v>58</v>
      </c>
      <c r="AG1300" s="19" t="s">
        <v>58</v>
      </c>
      <c r="AH1300" s="50">
        <v>0</v>
      </c>
      <c r="AI1300" s="37">
        <v>56</v>
      </c>
      <c r="AJ1300" s="37">
        <v>4</v>
      </c>
      <c r="AK1300" s="37">
        <v>49</v>
      </c>
      <c r="AL1300" s="19" t="s">
        <v>15</v>
      </c>
      <c r="AM1300" s="19" t="s">
        <v>4621</v>
      </c>
      <c r="AN1300" s="37">
        <v>30</v>
      </c>
      <c r="AO1300" s="22"/>
      <c r="AP1300" s="19" t="s">
        <v>399</v>
      </c>
      <c r="AQ1300" s="19" t="s">
        <v>399</v>
      </c>
      <c r="AR1300" s="19" t="s">
        <v>94</v>
      </c>
      <c r="AS1300" s="19" t="s">
        <v>55</v>
      </c>
      <c r="AT1300" s="19" t="s">
        <v>61</v>
      </c>
      <c r="AU1300" s="19" t="s">
        <v>179</v>
      </c>
      <c r="AV1300" s="19" t="s">
        <v>354</v>
      </c>
      <c r="AW1300" s="19" t="s">
        <v>355</v>
      </c>
      <c r="AX1300" s="19" t="s">
        <v>356</v>
      </c>
      <c r="AY1300" s="19" t="s">
        <v>55</v>
      </c>
      <c r="AZ1300" s="19" t="s">
        <v>3822</v>
      </c>
      <c r="BA1300" s="23">
        <v>45260</v>
      </c>
      <c r="BB1300" s="37">
        <v>11</v>
      </c>
      <c r="BC1300" s="37">
        <v>2023</v>
      </c>
      <c r="BD1300" s="19" t="s">
        <v>356</v>
      </c>
      <c r="BE1300" s="19" t="s">
        <v>354</v>
      </c>
      <c r="BF1300" s="19" t="s">
        <v>355</v>
      </c>
      <c r="BG1300" s="19" t="s">
        <v>55</v>
      </c>
      <c r="BH1300" s="19" t="s">
        <v>4513</v>
      </c>
      <c r="BI1300" s="60" t="s">
        <v>4513</v>
      </c>
      <c r="BJ1300" s="37" t="e">
        <v>#VALUE!</v>
      </c>
      <c r="BK1300" s="56" t="e">
        <v>#VALUE!</v>
      </c>
      <c r="BL1300" s="37" t="s">
        <v>4513</v>
      </c>
      <c r="BM1300" s="32" t="s">
        <v>4513</v>
      </c>
      <c r="BN1300" s="57" t="s">
        <v>4513</v>
      </c>
      <c r="BO1300" s="19" t="s">
        <v>3840</v>
      </c>
      <c r="BP1300" s="22"/>
      <c r="BQ1300" s="19" t="s">
        <v>64</v>
      </c>
      <c r="BR1300" s="22"/>
      <c r="BS1300" s="19" t="s">
        <v>3824</v>
      </c>
      <c r="BT1300" s="37">
        <v>56</v>
      </c>
      <c r="BU1300" s="22"/>
      <c r="BV1300" s="19"/>
      <c r="BW1300" s="19" t="s">
        <v>3823</v>
      </c>
      <c r="BX1300" s="37">
        <v>2023</v>
      </c>
      <c r="BY1300" s="95" t="str">
        <f>IFERROR(
IF(OR(AZ1300="anulado",AZ1300="stand by"),CONCATENATE(AZ1300,": ",AT1300),
IF(OR(YEAR(BA1300)=2022,YEAR(BA1300)=2023),CONCATENATE("Se activó en ",YEAR(BA1300)),
IF(AND(OR(AZ1300="En proceso",AZ1300="facturando"),AND(AV1300="-",BA1300="")),"Por revisar",
IF(BA1300="",IF(AV1300="NUEVAS",CONCATENATE("Estado: ",AZ1300,", ",AV1300),
IF(AX1300=Meses!$A$3,"Por revisar",
IF(AT1300="","Sin registro","En programación Frcst."))),"En programación")))),
"Error")</f>
        <v>Se activó en 2023</v>
      </c>
      <c r="BZ1300" s="14" t="str">
        <f t="shared" si="60"/>
        <v/>
      </c>
      <c r="CA1300" s="95" t="str">
        <f>IF(BY1300="En programación Frcst.",VLOOKUP(AX1300,Meses!$A$1:$H$14,3+HLOOKUP(Cronograma!AV1300,Meses!$D$1:$G$2,2,FALSE),FALSE),
IF(BY1300="En programación",BA1300,""))</f>
        <v/>
      </c>
      <c r="CB1300" s="95" t="str">
        <f t="shared" si="61"/>
        <v/>
      </c>
      <c r="CC1300" s="91" t="str">
        <f>IFERROR(
(VLOOKUP(MONTH(CA1300),Meses!$B$3:$C$14,2,FALSE)-DAY(CA1300))/VLOOKUP(MONTH(CA1300),Meses!$B$3:$C$14,2,FALSE)*CD1300,
"")</f>
        <v/>
      </c>
      <c r="CD1300" s="92">
        <f t="shared" si="62"/>
        <v>15013</v>
      </c>
    </row>
    <row r="1301" spans="1:82" ht="94.2" thickBot="1" x14ac:dyDescent="0.6">
      <c r="A1301" s="19" t="s">
        <v>2378</v>
      </c>
      <c r="B1301" s="19" t="s">
        <v>3043</v>
      </c>
      <c r="C1301" s="19" t="s">
        <v>3044</v>
      </c>
      <c r="D1301" s="19" t="s">
        <v>53</v>
      </c>
      <c r="E1301" s="21">
        <v>45204</v>
      </c>
      <c r="F1301" s="21">
        <v>45204.689363425925</v>
      </c>
      <c r="G1301" s="21">
        <v>45207</v>
      </c>
      <c r="H1301" s="21">
        <v>45211</v>
      </c>
      <c r="I1301" s="21">
        <v>45269</v>
      </c>
      <c r="J1301" s="21">
        <v>45269</v>
      </c>
      <c r="K1301" s="119" t="s">
        <v>4599</v>
      </c>
      <c r="L1301" s="49">
        <v>2023111009</v>
      </c>
      <c r="M1301" s="21">
        <v>45244</v>
      </c>
      <c r="N1301" s="21">
        <v>45260</v>
      </c>
      <c r="O1301" s="49" t="s">
        <v>2413</v>
      </c>
      <c r="P1301" s="41" t="s">
        <v>54</v>
      </c>
      <c r="Q1301" s="49" t="s">
        <v>55</v>
      </c>
      <c r="R1301" s="61">
        <v>6245</v>
      </c>
      <c r="S1301" s="25" t="s">
        <v>4629</v>
      </c>
      <c r="T1301" s="25" t="s">
        <v>4629</v>
      </c>
      <c r="U1301" s="19" t="e">
        <v>#NAME?</v>
      </c>
      <c r="V1301" s="22"/>
      <c r="W1301" s="22" t="s">
        <v>4513</v>
      </c>
      <c r="X1301" s="23">
        <v>45204</v>
      </c>
      <c r="Y1301" s="23">
        <v>45211</v>
      </c>
      <c r="Z1301" s="23">
        <v>45204</v>
      </c>
      <c r="AA1301" s="23">
        <v>45204</v>
      </c>
      <c r="AB1301" s="22">
        <v>0</v>
      </c>
      <c r="AC1301" s="22">
        <v>0</v>
      </c>
      <c r="AD1301" s="50">
        <v>0</v>
      </c>
      <c r="AE1301" s="22">
        <v>0</v>
      </c>
      <c r="AF1301" s="19" t="s">
        <v>58</v>
      </c>
      <c r="AG1301" s="19" t="s">
        <v>58</v>
      </c>
      <c r="AH1301" s="50">
        <v>0</v>
      </c>
      <c r="AI1301" s="37">
        <v>65</v>
      </c>
      <c r="AJ1301" s="37">
        <v>4</v>
      </c>
      <c r="AK1301" s="37">
        <v>58</v>
      </c>
      <c r="AL1301" s="19" t="s">
        <v>15</v>
      </c>
      <c r="AM1301" s="19" t="s">
        <v>4601</v>
      </c>
      <c r="AN1301" s="37">
        <v>9</v>
      </c>
      <c r="AO1301" s="22"/>
      <c r="AP1301" s="19" t="s">
        <v>399</v>
      </c>
      <c r="AQ1301" s="19" t="s">
        <v>399</v>
      </c>
      <c r="AR1301" s="19" t="s">
        <v>60</v>
      </c>
      <c r="AS1301" s="19" t="s">
        <v>55</v>
      </c>
      <c r="AT1301" s="19" t="s">
        <v>61</v>
      </c>
      <c r="AU1301" s="19" t="s">
        <v>179</v>
      </c>
      <c r="AV1301" s="19" t="s">
        <v>354</v>
      </c>
      <c r="AW1301" s="19" t="s">
        <v>355</v>
      </c>
      <c r="AX1301" s="19" t="s">
        <v>356</v>
      </c>
      <c r="AY1301" s="19" t="s">
        <v>55</v>
      </c>
      <c r="AZ1301" s="19" t="s">
        <v>3822</v>
      </c>
      <c r="BA1301" s="23">
        <v>45260</v>
      </c>
      <c r="BB1301" s="37">
        <v>11</v>
      </c>
      <c r="BC1301" s="37">
        <v>2023</v>
      </c>
      <c r="BD1301" s="19" t="s">
        <v>356</v>
      </c>
      <c r="BE1301" s="19" t="s">
        <v>354</v>
      </c>
      <c r="BF1301" s="19" t="s">
        <v>355</v>
      </c>
      <c r="BG1301" s="19" t="s">
        <v>55</v>
      </c>
      <c r="BH1301" s="19" t="s">
        <v>4513</v>
      </c>
      <c r="BI1301" s="60" t="s">
        <v>4513</v>
      </c>
      <c r="BJ1301" s="37" t="e">
        <v>#VALUE!</v>
      </c>
      <c r="BK1301" s="56" t="e">
        <v>#VALUE!</v>
      </c>
      <c r="BL1301" s="37" t="s">
        <v>4513</v>
      </c>
      <c r="BM1301" s="32" t="s">
        <v>4513</v>
      </c>
      <c r="BN1301" s="57" t="s">
        <v>4513</v>
      </c>
      <c r="BO1301" s="19" t="s">
        <v>3840</v>
      </c>
      <c r="BP1301" s="22"/>
      <c r="BQ1301" s="19" t="s">
        <v>64</v>
      </c>
      <c r="BR1301" s="22"/>
      <c r="BS1301" s="19" t="s">
        <v>3824</v>
      </c>
      <c r="BT1301" s="37">
        <v>65</v>
      </c>
      <c r="BU1301" s="22"/>
      <c r="BV1301" s="19"/>
      <c r="BW1301" s="19" t="s">
        <v>3823</v>
      </c>
      <c r="BX1301" s="37">
        <v>2023</v>
      </c>
      <c r="BY1301" s="95" t="str">
        <f>IFERROR(
IF(OR(AZ1301="anulado",AZ1301="stand by"),CONCATENATE(AZ1301,": ",AT1301),
IF(OR(YEAR(BA1301)=2022,YEAR(BA1301)=2023),CONCATENATE("Se activó en ",YEAR(BA1301)),
IF(AND(OR(AZ1301="En proceso",AZ1301="facturando"),AND(AV1301="-",BA1301="")),"Por revisar",
IF(BA1301="",IF(AV1301="NUEVAS",CONCATENATE("Estado: ",AZ1301,", ",AV1301),
IF(AX1301=Meses!$A$3,"Por revisar",
IF(AT1301="","Sin registro","En programación Frcst."))),"En programación")))),
"Error")</f>
        <v>Se activó en 2023</v>
      </c>
      <c r="BZ1301" s="14" t="str">
        <f t="shared" si="60"/>
        <v/>
      </c>
      <c r="CA1301" s="95" t="str">
        <f>IF(BY1301="En programación Frcst.",VLOOKUP(AX1301,Meses!$A$1:$H$14,3+HLOOKUP(Cronograma!AV1301,Meses!$D$1:$G$2,2,FALSE),FALSE),
IF(BY1301="En programación",BA1301,""))</f>
        <v/>
      </c>
      <c r="CB1301" s="95" t="str">
        <f t="shared" si="61"/>
        <v/>
      </c>
      <c r="CC1301" s="91" t="str">
        <f>IFERROR(
(VLOOKUP(MONTH(CA1301),Meses!$B$3:$C$14,2,FALSE)-DAY(CA1301))/VLOOKUP(MONTH(CA1301),Meses!$B$3:$C$14,2,FALSE)*CD1301,
"")</f>
        <v/>
      </c>
      <c r="CD1301" s="92">
        <f t="shared" si="62"/>
        <v>6245</v>
      </c>
    </row>
    <row r="1302" spans="1:82" ht="94.2" thickBot="1" x14ac:dyDescent="0.6">
      <c r="A1302" s="25" t="s">
        <v>2378</v>
      </c>
      <c r="B1302" s="25" t="s">
        <v>3045</v>
      </c>
      <c r="C1302" s="25" t="s">
        <v>3044</v>
      </c>
      <c r="D1302" s="25" t="s">
        <v>53</v>
      </c>
      <c r="E1302" s="26">
        <v>45204</v>
      </c>
      <c r="F1302" s="26">
        <v>45204.689363425925</v>
      </c>
      <c r="G1302" s="26">
        <v>45207</v>
      </c>
      <c r="H1302" s="26">
        <v>45211</v>
      </c>
      <c r="I1302" s="21">
        <v>45269</v>
      </c>
      <c r="J1302" s="21">
        <v>45269</v>
      </c>
      <c r="K1302" s="119" t="s">
        <v>4599</v>
      </c>
      <c r="L1302" s="49">
        <v>2023111008</v>
      </c>
      <c r="M1302" s="21">
        <v>45244</v>
      </c>
      <c r="N1302" s="21">
        <v>45260</v>
      </c>
      <c r="O1302" s="49" t="s">
        <v>2413</v>
      </c>
      <c r="P1302" s="41" t="s">
        <v>54</v>
      </c>
      <c r="Q1302" s="49" t="s">
        <v>55</v>
      </c>
      <c r="R1302" s="61">
        <v>7823</v>
      </c>
      <c r="S1302" s="25" t="s">
        <v>4629</v>
      </c>
      <c r="T1302" s="25" t="s">
        <v>4629</v>
      </c>
      <c r="U1302" s="19" t="e">
        <v>#NAME?</v>
      </c>
      <c r="V1302" s="22"/>
      <c r="W1302" s="22" t="s">
        <v>4513</v>
      </c>
      <c r="X1302" s="23">
        <v>45204</v>
      </c>
      <c r="Y1302" s="23">
        <v>45211</v>
      </c>
      <c r="Z1302" s="23">
        <v>45204</v>
      </c>
      <c r="AA1302" s="23">
        <v>45204</v>
      </c>
      <c r="AB1302" s="22">
        <v>0</v>
      </c>
      <c r="AC1302" s="22">
        <v>0</v>
      </c>
      <c r="AD1302" s="50">
        <v>0</v>
      </c>
      <c r="AE1302" s="22">
        <v>0</v>
      </c>
      <c r="AF1302" s="19" t="s">
        <v>58</v>
      </c>
      <c r="AG1302" s="19" t="s">
        <v>58</v>
      </c>
      <c r="AH1302" s="50">
        <v>0</v>
      </c>
      <c r="AI1302" s="37">
        <v>65</v>
      </c>
      <c r="AJ1302" s="37">
        <v>4</v>
      </c>
      <c r="AK1302" s="37">
        <v>58</v>
      </c>
      <c r="AL1302" s="19" t="s">
        <v>15</v>
      </c>
      <c r="AM1302" s="19" t="s">
        <v>4601</v>
      </c>
      <c r="AN1302" s="37">
        <v>9</v>
      </c>
      <c r="AO1302" s="22"/>
      <c r="AP1302" s="19" t="s">
        <v>399</v>
      </c>
      <c r="AQ1302" s="19" t="s">
        <v>399</v>
      </c>
      <c r="AR1302" s="19" t="s">
        <v>60</v>
      </c>
      <c r="AS1302" s="19" t="s">
        <v>55</v>
      </c>
      <c r="AT1302" s="19" t="s">
        <v>61</v>
      </c>
      <c r="AU1302" s="19" t="s">
        <v>179</v>
      </c>
      <c r="AV1302" s="19" t="s">
        <v>354</v>
      </c>
      <c r="AW1302" s="19" t="s">
        <v>355</v>
      </c>
      <c r="AX1302" s="19" t="s">
        <v>356</v>
      </c>
      <c r="AY1302" s="19" t="s">
        <v>55</v>
      </c>
      <c r="AZ1302" s="19" t="s">
        <v>3822</v>
      </c>
      <c r="BA1302" s="23">
        <v>45260</v>
      </c>
      <c r="BB1302" s="37">
        <v>11</v>
      </c>
      <c r="BC1302" s="37">
        <v>2023</v>
      </c>
      <c r="BD1302" s="19" t="s">
        <v>356</v>
      </c>
      <c r="BE1302" s="19" t="s">
        <v>354</v>
      </c>
      <c r="BF1302" s="19" t="s">
        <v>355</v>
      </c>
      <c r="BG1302" s="19" t="s">
        <v>55</v>
      </c>
      <c r="BH1302" s="19" t="s">
        <v>4513</v>
      </c>
      <c r="BI1302" s="60" t="s">
        <v>4513</v>
      </c>
      <c r="BJ1302" s="37" t="e">
        <v>#VALUE!</v>
      </c>
      <c r="BK1302" s="56" t="e">
        <v>#VALUE!</v>
      </c>
      <c r="BL1302" s="37" t="s">
        <v>4513</v>
      </c>
      <c r="BM1302" s="32" t="s">
        <v>4513</v>
      </c>
      <c r="BN1302" s="57" t="s">
        <v>4513</v>
      </c>
      <c r="BO1302" s="19" t="s">
        <v>3840</v>
      </c>
      <c r="BP1302" s="22"/>
      <c r="BQ1302" s="19" t="s">
        <v>64</v>
      </c>
      <c r="BR1302" s="22"/>
      <c r="BS1302" s="19" t="s">
        <v>3824</v>
      </c>
      <c r="BT1302" s="37">
        <v>65</v>
      </c>
      <c r="BU1302" s="22"/>
      <c r="BV1302" s="19"/>
      <c r="BW1302" s="19" t="s">
        <v>3823</v>
      </c>
      <c r="BX1302" s="37">
        <v>2023</v>
      </c>
      <c r="BY1302" s="95" t="str">
        <f>IFERROR(
IF(OR(AZ1302="anulado",AZ1302="stand by"),CONCATENATE(AZ1302,": ",AT1302),
IF(OR(YEAR(BA1302)=2022,YEAR(BA1302)=2023),CONCATENATE("Se activó en ",YEAR(BA1302)),
IF(AND(OR(AZ1302="En proceso",AZ1302="facturando"),AND(AV1302="-",BA1302="")),"Por revisar",
IF(BA1302="",IF(AV1302="NUEVAS",CONCATENATE("Estado: ",AZ1302,", ",AV1302),
IF(AX1302=Meses!$A$3,"Por revisar",
IF(AT1302="","Sin registro","En programación Frcst."))),"En programación")))),
"Error")</f>
        <v>Se activó en 2023</v>
      </c>
      <c r="BZ1302" s="14" t="str">
        <f t="shared" si="60"/>
        <v/>
      </c>
      <c r="CA1302" s="95" t="str">
        <f>IF(BY1302="En programación Frcst.",VLOOKUP(AX1302,Meses!$A$1:$H$14,3+HLOOKUP(Cronograma!AV1302,Meses!$D$1:$G$2,2,FALSE),FALSE),
IF(BY1302="En programación",BA1302,""))</f>
        <v/>
      </c>
      <c r="CB1302" s="95" t="str">
        <f t="shared" si="61"/>
        <v/>
      </c>
      <c r="CC1302" s="91" t="str">
        <f>IFERROR(
(VLOOKUP(MONTH(CA1302),Meses!$B$3:$C$14,2,FALSE)-DAY(CA1302))/VLOOKUP(MONTH(CA1302),Meses!$B$3:$C$14,2,FALSE)*CD1302,
"")</f>
        <v/>
      </c>
      <c r="CD1302" s="92">
        <f t="shared" si="62"/>
        <v>7823</v>
      </c>
    </row>
    <row r="1303" spans="1:82" ht="141" thickBot="1" x14ac:dyDescent="0.6">
      <c r="A1303" s="19" t="s">
        <v>2378</v>
      </c>
      <c r="B1303" s="19" t="s">
        <v>3046</v>
      </c>
      <c r="C1303" s="19" t="s">
        <v>3047</v>
      </c>
      <c r="D1303" s="19" t="s">
        <v>53</v>
      </c>
      <c r="E1303" s="21">
        <v>45204</v>
      </c>
      <c r="F1303" s="21">
        <v>45204.689363425925</v>
      </c>
      <c r="G1303" s="21">
        <v>45207</v>
      </c>
      <c r="H1303" s="21">
        <v>45211</v>
      </c>
      <c r="I1303" s="21">
        <v>45269</v>
      </c>
      <c r="J1303" s="21">
        <v>45269</v>
      </c>
      <c r="K1303" s="119" t="s">
        <v>4599</v>
      </c>
      <c r="L1303" s="49">
        <v>2023110974</v>
      </c>
      <c r="M1303" s="21">
        <v>45244</v>
      </c>
      <c r="N1303" s="21">
        <v>45260</v>
      </c>
      <c r="O1303" s="49" t="s">
        <v>2413</v>
      </c>
      <c r="P1303" s="41" t="s">
        <v>54</v>
      </c>
      <c r="Q1303" s="49" t="s">
        <v>55</v>
      </c>
      <c r="R1303" s="61">
        <v>2244</v>
      </c>
      <c r="S1303" s="25" t="s">
        <v>4629</v>
      </c>
      <c r="T1303" s="25" t="s">
        <v>4629</v>
      </c>
      <c r="U1303" s="19" t="e">
        <v>#NAME?</v>
      </c>
      <c r="V1303" s="22"/>
      <c r="W1303" s="22" t="s">
        <v>4513</v>
      </c>
      <c r="X1303" s="23">
        <v>45204</v>
      </c>
      <c r="Y1303" s="23">
        <v>45211</v>
      </c>
      <c r="Z1303" s="23">
        <v>45204</v>
      </c>
      <c r="AA1303" s="23">
        <v>45204</v>
      </c>
      <c r="AB1303" s="22">
        <v>0</v>
      </c>
      <c r="AC1303" s="22">
        <v>0</v>
      </c>
      <c r="AD1303" s="50">
        <v>0</v>
      </c>
      <c r="AE1303" s="22">
        <v>0</v>
      </c>
      <c r="AF1303" s="19" t="s">
        <v>58</v>
      </c>
      <c r="AG1303" s="19" t="s">
        <v>58</v>
      </c>
      <c r="AH1303" s="50">
        <v>0</v>
      </c>
      <c r="AI1303" s="37">
        <v>65</v>
      </c>
      <c r="AJ1303" s="37">
        <v>4</v>
      </c>
      <c r="AK1303" s="37">
        <v>58</v>
      </c>
      <c r="AL1303" s="19" t="s">
        <v>15</v>
      </c>
      <c r="AM1303" s="19" t="s">
        <v>4601</v>
      </c>
      <c r="AN1303" s="37">
        <v>9</v>
      </c>
      <c r="AO1303" s="22"/>
      <c r="AP1303" s="19" t="s">
        <v>399</v>
      </c>
      <c r="AQ1303" s="19" t="s">
        <v>399</v>
      </c>
      <c r="AR1303" s="19" t="s">
        <v>60</v>
      </c>
      <c r="AS1303" s="19" t="s">
        <v>55</v>
      </c>
      <c r="AT1303" s="19" t="s">
        <v>61</v>
      </c>
      <c r="AU1303" s="19" t="s">
        <v>179</v>
      </c>
      <c r="AV1303" s="19" t="s">
        <v>354</v>
      </c>
      <c r="AW1303" s="19" t="s">
        <v>355</v>
      </c>
      <c r="AX1303" s="19" t="s">
        <v>356</v>
      </c>
      <c r="AY1303" s="19" t="s">
        <v>55</v>
      </c>
      <c r="AZ1303" s="19" t="s">
        <v>3822</v>
      </c>
      <c r="BA1303" s="23">
        <v>45260</v>
      </c>
      <c r="BB1303" s="37">
        <v>11</v>
      </c>
      <c r="BC1303" s="37">
        <v>2023</v>
      </c>
      <c r="BD1303" s="19" t="s">
        <v>356</v>
      </c>
      <c r="BE1303" s="19" t="s">
        <v>354</v>
      </c>
      <c r="BF1303" s="19" t="s">
        <v>355</v>
      </c>
      <c r="BG1303" s="19" t="s">
        <v>55</v>
      </c>
      <c r="BH1303" s="19" t="s">
        <v>4513</v>
      </c>
      <c r="BI1303" s="60" t="s">
        <v>4513</v>
      </c>
      <c r="BJ1303" s="37" t="e">
        <v>#VALUE!</v>
      </c>
      <c r="BK1303" s="56" t="e">
        <v>#VALUE!</v>
      </c>
      <c r="BL1303" s="37" t="s">
        <v>4513</v>
      </c>
      <c r="BM1303" s="32" t="s">
        <v>4513</v>
      </c>
      <c r="BN1303" s="57" t="s">
        <v>4513</v>
      </c>
      <c r="BO1303" s="19" t="s">
        <v>3840</v>
      </c>
      <c r="BP1303" s="22"/>
      <c r="BQ1303" s="19" t="s">
        <v>64</v>
      </c>
      <c r="BR1303" s="22"/>
      <c r="BS1303" s="19" t="s">
        <v>3824</v>
      </c>
      <c r="BT1303" s="37">
        <v>65</v>
      </c>
      <c r="BU1303" s="22"/>
      <c r="BV1303" s="19"/>
      <c r="BW1303" s="19" t="s">
        <v>3823</v>
      </c>
      <c r="BX1303" s="37">
        <v>2023</v>
      </c>
      <c r="BY1303" s="95" t="str">
        <f>IFERROR(
IF(OR(AZ1303="anulado",AZ1303="stand by"),CONCATENATE(AZ1303,": ",AT1303),
IF(OR(YEAR(BA1303)=2022,YEAR(BA1303)=2023),CONCATENATE("Se activó en ",YEAR(BA1303)),
IF(AND(OR(AZ1303="En proceso",AZ1303="facturando"),AND(AV1303="-",BA1303="")),"Por revisar",
IF(BA1303="",IF(AV1303="NUEVAS",CONCATENATE("Estado: ",AZ1303,", ",AV1303),
IF(AX1303=Meses!$A$3,"Por revisar",
IF(AT1303="","Sin registro","En programación Frcst."))),"En programación")))),
"Error")</f>
        <v>Se activó en 2023</v>
      </c>
      <c r="BZ1303" s="14" t="str">
        <f t="shared" si="60"/>
        <v/>
      </c>
      <c r="CA1303" s="95" t="str">
        <f>IF(BY1303="En programación Frcst.",VLOOKUP(AX1303,Meses!$A$1:$H$14,3+HLOOKUP(Cronograma!AV1303,Meses!$D$1:$G$2,2,FALSE),FALSE),
IF(BY1303="En programación",BA1303,""))</f>
        <v/>
      </c>
      <c r="CB1303" s="95" t="str">
        <f t="shared" si="61"/>
        <v/>
      </c>
      <c r="CC1303" s="91" t="str">
        <f>IFERROR(
(VLOOKUP(MONTH(CA1303),Meses!$B$3:$C$14,2,FALSE)-DAY(CA1303))/VLOOKUP(MONTH(CA1303),Meses!$B$3:$C$14,2,FALSE)*CD1303,
"")</f>
        <v/>
      </c>
      <c r="CD1303" s="92">
        <f t="shared" si="62"/>
        <v>2244</v>
      </c>
    </row>
    <row r="1304" spans="1:82" ht="78.599999999999994" thickBot="1" x14ac:dyDescent="0.6">
      <c r="A1304" s="25" t="s">
        <v>2378</v>
      </c>
      <c r="B1304" s="25" t="s">
        <v>3048</v>
      </c>
      <c r="C1304" s="25" t="s">
        <v>3049</v>
      </c>
      <c r="D1304" s="25" t="s">
        <v>53</v>
      </c>
      <c r="E1304" s="26">
        <v>45204</v>
      </c>
      <c r="F1304" s="26">
        <v>45204.689363425925</v>
      </c>
      <c r="G1304" s="26">
        <v>45207</v>
      </c>
      <c r="H1304" s="26">
        <v>45211</v>
      </c>
      <c r="I1304" s="21">
        <v>45267</v>
      </c>
      <c r="J1304" s="21">
        <v>45267</v>
      </c>
      <c r="K1304" s="119" t="s">
        <v>4599</v>
      </c>
      <c r="L1304" s="49">
        <v>2023113037</v>
      </c>
      <c r="M1304" s="21">
        <v>45253</v>
      </c>
      <c r="N1304" s="21">
        <v>45267</v>
      </c>
      <c r="O1304" s="49" t="s">
        <v>2413</v>
      </c>
      <c r="P1304" s="41" t="s">
        <v>54</v>
      </c>
      <c r="Q1304" s="49" t="s">
        <v>55</v>
      </c>
      <c r="R1304" s="61">
        <v>19031</v>
      </c>
      <c r="S1304" s="25" t="s">
        <v>4629</v>
      </c>
      <c r="T1304" s="25" t="s">
        <v>4629</v>
      </c>
      <c r="U1304" s="19" t="e">
        <v>#NAME?</v>
      </c>
      <c r="V1304" s="22"/>
      <c r="W1304" s="22" t="s">
        <v>4513</v>
      </c>
      <c r="X1304" s="23">
        <v>45204</v>
      </c>
      <c r="Y1304" s="23">
        <v>45211</v>
      </c>
      <c r="Z1304" s="23">
        <v>45204</v>
      </c>
      <c r="AA1304" s="23">
        <v>45204</v>
      </c>
      <c r="AB1304" s="22">
        <v>0</v>
      </c>
      <c r="AC1304" s="22">
        <v>0</v>
      </c>
      <c r="AD1304" s="50">
        <v>0</v>
      </c>
      <c r="AE1304" s="22">
        <v>0</v>
      </c>
      <c r="AF1304" s="19" t="s">
        <v>58</v>
      </c>
      <c r="AG1304" s="19" t="s">
        <v>58</v>
      </c>
      <c r="AH1304" s="50">
        <v>0</v>
      </c>
      <c r="AI1304" s="37">
        <v>63</v>
      </c>
      <c r="AJ1304" s="37">
        <v>4</v>
      </c>
      <c r="AK1304" s="37">
        <v>56</v>
      </c>
      <c r="AL1304" s="19" t="s">
        <v>15</v>
      </c>
      <c r="AM1304" s="19" t="s">
        <v>4601</v>
      </c>
      <c r="AN1304" s="37">
        <v>7</v>
      </c>
      <c r="AO1304" s="22"/>
      <c r="AP1304" s="19" t="s">
        <v>399</v>
      </c>
      <c r="AQ1304" s="19" t="s">
        <v>399</v>
      </c>
      <c r="AR1304" s="19" t="s">
        <v>237</v>
      </c>
      <c r="AS1304" s="19" t="s">
        <v>55</v>
      </c>
      <c r="AT1304" s="19" t="s">
        <v>61</v>
      </c>
      <c r="AU1304" s="19" t="s">
        <v>179</v>
      </c>
      <c r="AV1304" s="19" t="s">
        <v>354</v>
      </c>
      <c r="AW1304" s="19" t="s">
        <v>355</v>
      </c>
      <c r="AX1304" s="19" t="s">
        <v>356</v>
      </c>
      <c r="AY1304" s="19" t="s">
        <v>55</v>
      </c>
      <c r="AZ1304" s="19" t="s">
        <v>3822</v>
      </c>
      <c r="BA1304" s="23">
        <v>45267</v>
      </c>
      <c r="BB1304" s="37">
        <v>12</v>
      </c>
      <c r="BC1304" s="37">
        <v>2023</v>
      </c>
      <c r="BD1304" s="19" t="s">
        <v>356</v>
      </c>
      <c r="BE1304" s="19" t="s">
        <v>354</v>
      </c>
      <c r="BF1304" s="19" t="s">
        <v>355</v>
      </c>
      <c r="BG1304" s="19" t="s">
        <v>55</v>
      </c>
      <c r="BH1304" s="19" t="s">
        <v>4513</v>
      </c>
      <c r="BI1304" s="60" t="s">
        <v>4513</v>
      </c>
      <c r="BJ1304" s="37" t="e">
        <v>#VALUE!</v>
      </c>
      <c r="BK1304" s="56" t="e">
        <v>#VALUE!</v>
      </c>
      <c r="BL1304" s="37" t="s">
        <v>4513</v>
      </c>
      <c r="BM1304" s="32" t="s">
        <v>4513</v>
      </c>
      <c r="BN1304" s="57" t="s">
        <v>4513</v>
      </c>
      <c r="BO1304" s="19" t="s">
        <v>3840</v>
      </c>
      <c r="BP1304" s="22"/>
      <c r="BQ1304" s="19" t="s">
        <v>64</v>
      </c>
      <c r="BR1304" s="22"/>
      <c r="BS1304" s="19" t="s">
        <v>3824</v>
      </c>
      <c r="BT1304" s="37">
        <v>63</v>
      </c>
      <c r="BU1304" s="22"/>
      <c r="BV1304" s="19"/>
      <c r="BW1304" s="19" t="s">
        <v>3823</v>
      </c>
      <c r="BX1304" s="37">
        <v>2023</v>
      </c>
      <c r="BY1304" s="95" t="str">
        <f>IFERROR(
IF(OR(AZ1304="anulado",AZ1304="stand by"),CONCATENATE(AZ1304,": ",AT1304),
IF(OR(YEAR(BA1304)=2022,YEAR(BA1304)=2023),CONCATENATE("Se activó en ",YEAR(BA1304)),
IF(AND(OR(AZ1304="En proceso",AZ1304="facturando"),AND(AV1304="-",BA1304="")),"Por revisar",
IF(BA1304="",IF(AV1304="NUEVAS",CONCATENATE("Estado: ",AZ1304,", ",AV1304),
IF(AX1304=Meses!$A$3,"Por revisar",
IF(AT1304="","Sin registro","En programación Frcst."))),"En programación")))),
"Error")</f>
        <v>Se activó en 2023</v>
      </c>
      <c r="BZ1304" s="14" t="str">
        <f t="shared" si="60"/>
        <v/>
      </c>
      <c r="CA1304" s="95" t="str">
        <f>IF(BY1304="En programación Frcst.",VLOOKUP(AX1304,Meses!$A$1:$H$14,3+HLOOKUP(Cronograma!AV1304,Meses!$D$1:$G$2,2,FALSE),FALSE),
IF(BY1304="En programación",BA1304,""))</f>
        <v/>
      </c>
      <c r="CB1304" s="95" t="str">
        <f t="shared" si="61"/>
        <v/>
      </c>
      <c r="CC1304" s="91" t="str">
        <f>IFERROR(
(VLOOKUP(MONTH(CA1304),Meses!$B$3:$C$14,2,FALSE)-DAY(CA1304))/VLOOKUP(MONTH(CA1304),Meses!$B$3:$C$14,2,FALSE)*CD1304,
"")</f>
        <v/>
      </c>
      <c r="CD1304" s="92">
        <f t="shared" si="62"/>
        <v>19031</v>
      </c>
    </row>
    <row r="1305" spans="1:82" ht="94.2" thickBot="1" x14ac:dyDescent="0.6">
      <c r="A1305" s="19" t="s">
        <v>2378</v>
      </c>
      <c r="B1305" s="19" t="s">
        <v>3050</v>
      </c>
      <c r="C1305" s="19" t="s">
        <v>3051</v>
      </c>
      <c r="D1305" s="19" t="s">
        <v>53</v>
      </c>
      <c r="E1305" s="21">
        <v>45204</v>
      </c>
      <c r="F1305" s="21">
        <v>45204.689363425925</v>
      </c>
      <c r="G1305" s="21">
        <v>45207</v>
      </c>
      <c r="H1305" s="21">
        <v>45211</v>
      </c>
      <c r="I1305" s="21">
        <v>45275</v>
      </c>
      <c r="J1305" s="21">
        <v>45275</v>
      </c>
      <c r="K1305" s="119" t="s">
        <v>4599</v>
      </c>
      <c r="L1305" s="49">
        <v>2023113475</v>
      </c>
      <c r="M1305" s="21">
        <v>45255</v>
      </c>
      <c r="N1305" s="21">
        <v>45274</v>
      </c>
      <c r="O1305" s="49" t="s">
        <v>2413</v>
      </c>
      <c r="P1305" s="41" t="s">
        <v>54</v>
      </c>
      <c r="Q1305" s="49" t="s">
        <v>55</v>
      </c>
      <c r="R1305" s="19">
        <v>154546</v>
      </c>
      <c r="S1305" s="25" t="s">
        <v>4628</v>
      </c>
      <c r="T1305" s="25" t="s">
        <v>4628</v>
      </c>
      <c r="U1305" s="19" t="e">
        <v>#NAME?</v>
      </c>
      <c r="V1305" s="22"/>
      <c r="W1305" s="22" t="s">
        <v>4513</v>
      </c>
      <c r="X1305" s="23">
        <v>45204</v>
      </c>
      <c r="Y1305" s="23">
        <v>45211</v>
      </c>
      <c r="Z1305" s="23">
        <v>45204</v>
      </c>
      <c r="AA1305" s="23">
        <v>45204</v>
      </c>
      <c r="AB1305" s="22">
        <v>0</v>
      </c>
      <c r="AC1305" s="22">
        <v>0</v>
      </c>
      <c r="AD1305" s="50">
        <v>0</v>
      </c>
      <c r="AE1305" s="22">
        <v>0</v>
      </c>
      <c r="AF1305" s="19" t="s">
        <v>58</v>
      </c>
      <c r="AG1305" s="19" t="s">
        <v>58</v>
      </c>
      <c r="AH1305" s="50">
        <v>0</v>
      </c>
      <c r="AI1305" s="23">
        <v>71</v>
      </c>
      <c r="AJ1305" s="37">
        <v>4</v>
      </c>
      <c r="AK1305" s="37">
        <v>64</v>
      </c>
      <c r="AL1305" s="19" t="s">
        <v>15</v>
      </c>
      <c r="AM1305" s="19" t="s">
        <v>4601</v>
      </c>
      <c r="AN1305" s="37">
        <v>15</v>
      </c>
      <c r="AO1305" s="22"/>
      <c r="AP1305" s="19" t="s">
        <v>399</v>
      </c>
      <c r="AQ1305" s="19" t="s">
        <v>399</v>
      </c>
      <c r="AR1305" s="19" t="s">
        <v>182</v>
      </c>
      <c r="AS1305" s="19" t="s">
        <v>55</v>
      </c>
      <c r="AT1305" s="19" t="s">
        <v>61</v>
      </c>
      <c r="AU1305" s="19" t="s">
        <v>179</v>
      </c>
      <c r="AV1305" s="19" t="s">
        <v>354</v>
      </c>
      <c r="AW1305" s="19" t="s">
        <v>355</v>
      </c>
      <c r="AX1305" s="19" t="s">
        <v>356</v>
      </c>
      <c r="AY1305" s="19" t="s">
        <v>55</v>
      </c>
      <c r="AZ1305" s="19" t="s">
        <v>3822</v>
      </c>
      <c r="BA1305" s="23">
        <v>45274</v>
      </c>
      <c r="BB1305" s="37">
        <v>12</v>
      </c>
      <c r="BC1305" s="37">
        <v>2023</v>
      </c>
      <c r="BD1305" s="19" t="s">
        <v>356</v>
      </c>
      <c r="BE1305" s="19" t="s">
        <v>354</v>
      </c>
      <c r="BF1305" s="19" t="s">
        <v>355</v>
      </c>
      <c r="BG1305" s="19" t="s">
        <v>55</v>
      </c>
      <c r="BH1305" s="19" t="s">
        <v>4513</v>
      </c>
      <c r="BI1305" s="60" t="s">
        <v>4513</v>
      </c>
      <c r="BJ1305" s="37" t="e">
        <v>#VALUE!</v>
      </c>
      <c r="BK1305" s="56" t="e">
        <v>#VALUE!</v>
      </c>
      <c r="BL1305" s="37" t="s">
        <v>4513</v>
      </c>
      <c r="BM1305" s="32" t="s">
        <v>4513</v>
      </c>
      <c r="BN1305" s="57" t="s">
        <v>4513</v>
      </c>
      <c r="BO1305" s="19" t="s">
        <v>3840</v>
      </c>
      <c r="BP1305" s="22"/>
      <c r="BQ1305" s="19" t="s">
        <v>64</v>
      </c>
      <c r="BR1305" s="22"/>
      <c r="BS1305" s="19" t="s">
        <v>3824</v>
      </c>
      <c r="BT1305" s="37">
        <v>71</v>
      </c>
      <c r="BU1305" s="22"/>
      <c r="BV1305" s="19"/>
      <c r="BW1305" s="19" t="s">
        <v>3823</v>
      </c>
      <c r="BX1305" s="37">
        <v>2023</v>
      </c>
      <c r="BY1305" s="95" t="str">
        <f>IFERROR(
IF(OR(AZ1305="anulado",AZ1305="stand by"),CONCATENATE(AZ1305,": ",AT1305),
IF(OR(YEAR(BA1305)=2022,YEAR(BA1305)=2023),CONCATENATE("Se activó en ",YEAR(BA1305)),
IF(AND(OR(AZ1305="En proceso",AZ1305="facturando"),AND(AV1305="-",BA1305="")),"Por revisar",
IF(BA1305="",IF(AV1305="NUEVAS",CONCATENATE("Estado: ",AZ1305,", ",AV1305),
IF(AX1305=Meses!$A$3,"Por revisar",
IF(AT1305="","Sin registro","En programación Frcst."))),"En programación")))),
"Error")</f>
        <v>Se activó en 2023</v>
      </c>
      <c r="BZ1305" s="14" t="str">
        <f t="shared" si="60"/>
        <v/>
      </c>
      <c r="CA1305" s="95" t="str">
        <f>IF(BY1305="En programación Frcst.",VLOOKUP(AX1305,Meses!$A$1:$H$14,3+HLOOKUP(Cronograma!AV1305,Meses!$D$1:$G$2,2,FALSE),FALSE),
IF(BY1305="En programación",BA1305,""))</f>
        <v/>
      </c>
      <c r="CB1305" s="95" t="str">
        <f t="shared" si="61"/>
        <v/>
      </c>
      <c r="CC1305" s="91" t="str">
        <f>IFERROR(
(VLOOKUP(MONTH(CA1305),Meses!$B$3:$C$14,2,FALSE)-DAY(CA1305))/VLOOKUP(MONTH(CA1305),Meses!$B$3:$C$14,2,FALSE)*CD1305,
"")</f>
        <v/>
      </c>
      <c r="CD1305" s="92">
        <f t="shared" si="62"/>
        <v>154546</v>
      </c>
    </row>
    <row r="1306" spans="1:82" ht="125.4" thickBot="1" x14ac:dyDescent="0.6">
      <c r="A1306" s="25" t="s">
        <v>2378</v>
      </c>
      <c r="B1306" s="25" t="s">
        <v>3052</v>
      </c>
      <c r="C1306" s="25" t="s">
        <v>3053</v>
      </c>
      <c r="D1306" s="25" t="s">
        <v>345</v>
      </c>
      <c r="E1306" s="26">
        <v>45204</v>
      </c>
      <c r="F1306" s="26">
        <v>45204.689363425925</v>
      </c>
      <c r="G1306" s="26">
        <v>45207</v>
      </c>
      <c r="H1306" s="26">
        <v>45211</v>
      </c>
      <c r="I1306" s="22"/>
      <c r="J1306" s="22"/>
      <c r="K1306" s="22">
        <v>0</v>
      </c>
      <c r="L1306" s="50"/>
      <c r="M1306" s="22"/>
      <c r="N1306" s="22"/>
      <c r="O1306" s="41" t="s">
        <v>54</v>
      </c>
      <c r="P1306" s="41" t="s">
        <v>54</v>
      </c>
      <c r="Q1306" s="49" t="s">
        <v>55</v>
      </c>
      <c r="R1306" s="61">
        <v>31048</v>
      </c>
      <c r="S1306" s="25" t="s">
        <v>145</v>
      </c>
      <c r="T1306" s="25" t="s">
        <v>145</v>
      </c>
      <c r="U1306" s="19" t="e">
        <v>#NAME?</v>
      </c>
      <c r="V1306" s="22"/>
      <c r="W1306" s="22" t="s">
        <v>4513</v>
      </c>
      <c r="X1306" s="23">
        <v>45204</v>
      </c>
      <c r="Y1306" s="23">
        <v>45211</v>
      </c>
      <c r="Z1306" s="23">
        <v>45204</v>
      </c>
      <c r="AA1306" s="23">
        <v>45204</v>
      </c>
      <c r="AB1306" s="22">
        <v>0</v>
      </c>
      <c r="AC1306" s="22">
        <v>0</v>
      </c>
      <c r="AD1306" s="50">
        <v>0</v>
      </c>
      <c r="AE1306" s="22">
        <v>0</v>
      </c>
      <c r="AF1306" s="19" t="s">
        <v>58</v>
      </c>
      <c r="AG1306" s="19" t="s">
        <v>58</v>
      </c>
      <c r="AH1306" s="50">
        <v>0</v>
      </c>
      <c r="AI1306" s="37">
        <v>-45204</v>
      </c>
      <c r="AJ1306" s="37">
        <v>4</v>
      </c>
      <c r="AK1306" s="37">
        <v>-45211</v>
      </c>
      <c r="AL1306" s="19" t="s">
        <v>15</v>
      </c>
      <c r="AM1306" s="22">
        <v>0</v>
      </c>
      <c r="AN1306" s="22" t="s">
        <v>4513</v>
      </c>
      <c r="AO1306" s="22"/>
      <c r="AP1306" s="19" t="s">
        <v>399</v>
      </c>
      <c r="AQ1306" s="19" t="s">
        <v>399</v>
      </c>
      <c r="AR1306" s="19" t="s">
        <v>389</v>
      </c>
      <c r="AS1306" s="19" t="s">
        <v>55</v>
      </c>
      <c r="AT1306" s="19" t="s">
        <v>347</v>
      </c>
      <c r="AU1306" s="19" t="s">
        <v>62</v>
      </c>
      <c r="AV1306" s="19" t="s">
        <v>63</v>
      </c>
      <c r="AW1306" s="19" t="s">
        <v>63</v>
      </c>
      <c r="AX1306" s="19" t="s">
        <v>63</v>
      </c>
      <c r="AY1306" s="19" t="s">
        <v>64</v>
      </c>
      <c r="AZ1306" s="19" t="s">
        <v>3827</v>
      </c>
      <c r="BA1306" s="22">
        <v>0</v>
      </c>
      <c r="BB1306" s="22"/>
      <c r="BC1306" s="22"/>
      <c r="BD1306" s="19" t="s">
        <v>1557</v>
      </c>
      <c r="BE1306" s="19" t="s">
        <v>679</v>
      </c>
      <c r="BF1306" s="19" t="s">
        <v>3130</v>
      </c>
      <c r="BG1306" s="19" t="s">
        <v>55</v>
      </c>
      <c r="BH1306" s="19" t="s">
        <v>4513</v>
      </c>
      <c r="BI1306" s="22" t="s">
        <v>4513</v>
      </c>
      <c r="BJ1306" s="22"/>
      <c r="BK1306" s="22"/>
      <c r="BL1306" s="37" t="s">
        <v>4513</v>
      </c>
      <c r="BM1306" s="32" t="s">
        <v>4513</v>
      </c>
      <c r="BN1306" s="57" t="s">
        <v>4513</v>
      </c>
      <c r="BO1306" s="19" t="s">
        <v>3928</v>
      </c>
      <c r="BP1306" s="22"/>
      <c r="BQ1306" s="19" t="s">
        <v>64</v>
      </c>
      <c r="BR1306" s="22"/>
      <c r="BS1306" s="22"/>
      <c r="BT1306" s="22"/>
      <c r="BU1306" s="22">
        <v>118</v>
      </c>
      <c r="BV1306" s="19"/>
      <c r="BW1306" s="19" t="s">
        <v>3823</v>
      </c>
      <c r="BX1306" s="22"/>
      <c r="BY1306" s="95" t="str">
        <f>IFERROR(
IF(OR(AZ1306="anulado",AZ1306="stand by"),CONCATENATE(AZ1306,": ",AT1306),
IF(OR(YEAR(BA1306)=2022,YEAR(BA1306)=2023),CONCATENATE("Se activó en ",YEAR(BA1306)),
IF(AND(OR(AZ1306="En proceso",AZ1306="facturando"),AND(AV1306="-",BA1306="")),"Por revisar",
IF(BA1306="",IF(AV1306="NUEVAS",CONCATENATE("Estado: ",AZ1306,", ",AV1306),
IF(AX1306=Meses!$A$3,"Por revisar",
IF(AT1306="","Sin registro","En programación Frcst."))),"En programación")))),
"Error")</f>
        <v>anulado: Desistido</v>
      </c>
      <c r="BZ1306" s="14" t="str">
        <f t="shared" si="60"/>
        <v/>
      </c>
      <c r="CA1306" s="95" t="str">
        <f>IF(BY1306="En programación Frcst.",VLOOKUP(AX1306,Meses!$A$1:$H$14,3+HLOOKUP(Cronograma!AV1306,Meses!$D$1:$G$2,2,FALSE),FALSE),
IF(BY1306="En programación",BA1306,""))</f>
        <v/>
      </c>
      <c r="CB1306" s="95" t="str">
        <f t="shared" si="61"/>
        <v/>
      </c>
      <c r="CC1306" s="91" t="str">
        <f>IFERROR(
(VLOOKUP(MONTH(CA1306),Meses!$B$3:$C$14,2,FALSE)-DAY(CA1306))/VLOOKUP(MONTH(CA1306),Meses!$B$3:$C$14,2,FALSE)*CD1306,
"")</f>
        <v/>
      </c>
      <c r="CD1306" s="92">
        <f t="shared" si="62"/>
        <v>31048</v>
      </c>
    </row>
    <row r="1307" spans="1:82" ht="109.8" thickBot="1" x14ac:dyDescent="0.6">
      <c r="A1307" s="19" t="s">
        <v>2378</v>
      </c>
      <c r="B1307" s="19" t="s">
        <v>3054</v>
      </c>
      <c r="C1307" s="19" t="s">
        <v>3055</v>
      </c>
      <c r="D1307" s="19" t="s">
        <v>936</v>
      </c>
      <c r="E1307" s="21">
        <v>45204</v>
      </c>
      <c r="F1307" s="21">
        <v>45204.689363425925</v>
      </c>
      <c r="G1307" s="21">
        <v>45207</v>
      </c>
      <c r="H1307" s="21">
        <v>45211</v>
      </c>
      <c r="I1307" s="22"/>
      <c r="J1307" s="22"/>
      <c r="K1307" s="22">
        <v>0</v>
      </c>
      <c r="L1307" s="50"/>
      <c r="M1307" s="22"/>
      <c r="N1307" s="22"/>
      <c r="O1307" s="49" t="s">
        <v>54</v>
      </c>
      <c r="P1307" s="41" t="s">
        <v>54</v>
      </c>
      <c r="Q1307" s="49" t="s">
        <v>55</v>
      </c>
      <c r="R1307" s="61">
        <v>48</v>
      </c>
      <c r="S1307" s="25" t="s">
        <v>145</v>
      </c>
      <c r="T1307" s="25" t="s">
        <v>145</v>
      </c>
      <c r="U1307" s="19" t="e">
        <v>#NAME?</v>
      </c>
      <c r="V1307" s="22"/>
      <c r="W1307" s="22" t="s">
        <v>4513</v>
      </c>
      <c r="X1307" s="23">
        <v>45204</v>
      </c>
      <c r="Y1307" s="23">
        <v>45211</v>
      </c>
      <c r="Z1307" s="23">
        <v>45204</v>
      </c>
      <c r="AA1307" s="23">
        <v>45204</v>
      </c>
      <c r="AB1307" s="22">
        <v>0</v>
      </c>
      <c r="AC1307" s="22">
        <v>0</v>
      </c>
      <c r="AD1307" s="50">
        <v>0</v>
      </c>
      <c r="AE1307" s="22">
        <v>0</v>
      </c>
      <c r="AF1307" s="19" t="s">
        <v>58</v>
      </c>
      <c r="AG1307" s="19" t="s">
        <v>58</v>
      </c>
      <c r="AH1307" s="50">
        <v>0</v>
      </c>
      <c r="AI1307" s="37">
        <v>-45204</v>
      </c>
      <c r="AJ1307" s="37">
        <v>4</v>
      </c>
      <c r="AK1307" s="37">
        <v>-45211</v>
      </c>
      <c r="AL1307" s="19" t="s">
        <v>15</v>
      </c>
      <c r="AM1307" s="22">
        <v>0</v>
      </c>
      <c r="AN1307" s="22" t="s">
        <v>4513</v>
      </c>
      <c r="AO1307" s="22"/>
      <c r="AP1307" s="19" t="s">
        <v>399</v>
      </c>
      <c r="AQ1307" s="19" t="s">
        <v>399</v>
      </c>
      <c r="AR1307" s="19" t="s">
        <v>60</v>
      </c>
      <c r="AS1307" s="19" t="s">
        <v>55</v>
      </c>
      <c r="AT1307" s="19" t="s">
        <v>937</v>
      </c>
      <c r="AU1307" s="19" t="s">
        <v>62</v>
      </c>
      <c r="AV1307" s="19" t="s">
        <v>679</v>
      </c>
      <c r="AW1307" s="19" t="s">
        <v>3130</v>
      </c>
      <c r="AX1307" s="19" t="s">
        <v>1557</v>
      </c>
      <c r="AY1307" s="19" t="s">
        <v>55</v>
      </c>
      <c r="AZ1307" s="19" t="s">
        <v>3830</v>
      </c>
      <c r="BA1307" s="22">
        <v>0</v>
      </c>
      <c r="BB1307" s="22"/>
      <c r="BC1307" s="22"/>
      <c r="BD1307" s="19" t="s">
        <v>2205</v>
      </c>
      <c r="BE1307" s="19" t="s">
        <v>651</v>
      </c>
      <c r="BF1307" s="19" t="s">
        <v>3065</v>
      </c>
      <c r="BG1307" s="19" t="s">
        <v>55</v>
      </c>
      <c r="BH1307" s="19" t="s">
        <v>4513</v>
      </c>
      <c r="BI1307" s="22" t="s">
        <v>4513</v>
      </c>
      <c r="BJ1307" s="22"/>
      <c r="BK1307" s="22"/>
      <c r="BL1307" s="37" t="s">
        <v>4513</v>
      </c>
      <c r="BM1307" s="32" t="s">
        <v>4513</v>
      </c>
      <c r="BN1307" s="57" t="s">
        <v>4513</v>
      </c>
      <c r="BO1307" s="19" t="s">
        <v>3927</v>
      </c>
      <c r="BP1307" s="22"/>
      <c r="BQ1307" s="19" t="s">
        <v>64</v>
      </c>
      <c r="BR1307" s="22"/>
      <c r="BS1307" s="22"/>
      <c r="BT1307" s="22"/>
      <c r="BU1307" s="37">
        <v>118</v>
      </c>
      <c r="BV1307" s="19" t="s">
        <v>4695</v>
      </c>
      <c r="BW1307" s="19" t="s">
        <v>3869</v>
      </c>
      <c r="BX1307" s="22"/>
      <c r="BY1307" s="95" t="str">
        <f>IFERROR(
IF(OR(AZ1307="anulado",AZ1307="stand by"),CONCATENATE(AZ1307,": ",AT1307),
IF(OR(YEAR(BA1307)=2022,YEAR(BA1307)=2023),CONCATENATE("Se activó en ",YEAR(BA1307)),
IF(AND(OR(AZ1307="En proceso",AZ1307="facturando"),AND(AV1307="-",BA1307="")),"Por revisar",
IF(BA1307="",IF(AV1307="NUEVAS",CONCATENATE("Estado: ",AZ1307,", ",AV1307),
IF(AX1307=Meses!$A$3,"Por revisar",
IF(AT1307="","Sin registro","En programación Frcst."))),"En programación")))),
"Error")</f>
        <v>En programación</v>
      </c>
      <c r="BZ1307" s="14" t="str">
        <f t="shared" si="60"/>
        <v/>
      </c>
      <c r="CA1307" s="95">
        <f>IF(BY1307="En programación Frcst.",VLOOKUP(AX1307,Meses!$A$1:$H$14,3+HLOOKUP(Cronograma!AV1307,Meses!$D$1:$G$2,2,FALSE),FALSE),
IF(BY1307="En programación",BA1307,""))</f>
        <v>0</v>
      </c>
      <c r="CB1307" s="95" t="str">
        <f t="shared" si="61"/>
        <v>1900/1</v>
      </c>
      <c r="CC1307" s="91">
        <f>IFERROR(
(VLOOKUP(MONTH(CA1307),Meses!$B$3:$C$14,2,FALSE)-DAY(CA1307))/VLOOKUP(MONTH(CA1307),Meses!$B$3:$C$14,2,FALSE)*CD1307,
"")</f>
        <v>48</v>
      </c>
      <c r="CD1307" s="92">
        <f t="shared" si="62"/>
        <v>48</v>
      </c>
    </row>
    <row r="1308" spans="1:82" ht="109.8" thickBot="1" x14ac:dyDescent="0.6">
      <c r="A1308" s="25" t="s">
        <v>2378</v>
      </c>
      <c r="B1308" s="25" t="s">
        <v>3056</v>
      </c>
      <c r="C1308" s="25" t="s">
        <v>3057</v>
      </c>
      <c r="D1308" s="25" t="s">
        <v>936</v>
      </c>
      <c r="E1308" s="26">
        <v>45204</v>
      </c>
      <c r="F1308" s="26">
        <v>45204.689363425925</v>
      </c>
      <c r="G1308" s="26">
        <v>45207</v>
      </c>
      <c r="H1308" s="26">
        <v>45211</v>
      </c>
      <c r="I1308" s="22"/>
      <c r="J1308" s="22"/>
      <c r="K1308" s="22">
        <v>0</v>
      </c>
      <c r="L1308" s="50"/>
      <c r="M1308" s="22"/>
      <c r="N1308" s="22"/>
      <c r="O1308" s="49" t="s">
        <v>54</v>
      </c>
      <c r="P1308" s="41" t="s">
        <v>54</v>
      </c>
      <c r="Q1308" s="49" t="s">
        <v>55</v>
      </c>
      <c r="R1308" s="61">
        <v>15720</v>
      </c>
      <c r="S1308" s="25" t="s">
        <v>145</v>
      </c>
      <c r="T1308" s="25" t="s">
        <v>145</v>
      </c>
      <c r="U1308" s="19" t="e">
        <v>#NAME?</v>
      </c>
      <c r="V1308" s="22"/>
      <c r="W1308" s="22" t="s">
        <v>4513</v>
      </c>
      <c r="X1308" s="23">
        <v>45204</v>
      </c>
      <c r="Y1308" s="23">
        <v>45211</v>
      </c>
      <c r="Z1308" s="23">
        <v>45204</v>
      </c>
      <c r="AA1308" s="23">
        <v>45204</v>
      </c>
      <c r="AB1308" s="22">
        <v>0</v>
      </c>
      <c r="AC1308" s="22">
        <v>0</v>
      </c>
      <c r="AD1308" s="50">
        <v>0</v>
      </c>
      <c r="AE1308" s="22">
        <v>0</v>
      </c>
      <c r="AF1308" s="19" t="s">
        <v>58</v>
      </c>
      <c r="AG1308" s="19" t="s">
        <v>58</v>
      </c>
      <c r="AH1308" s="50">
        <v>0</v>
      </c>
      <c r="AI1308" s="37">
        <v>-45204</v>
      </c>
      <c r="AJ1308" s="37">
        <v>4</v>
      </c>
      <c r="AK1308" s="37">
        <v>-45211</v>
      </c>
      <c r="AL1308" s="19" t="s">
        <v>15</v>
      </c>
      <c r="AM1308" s="22">
        <v>0</v>
      </c>
      <c r="AN1308" s="22" t="s">
        <v>4513</v>
      </c>
      <c r="AO1308" s="22"/>
      <c r="AP1308" s="19" t="s">
        <v>399</v>
      </c>
      <c r="AQ1308" s="19" t="s">
        <v>399</v>
      </c>
      <c r="AR1308" s="19" t="s">
        <v>94</v>
      </c>
      <c r="AS1308" s="19" t="s">
        <v>55</v>
      </c>
      <c r="AT1308" s="19" t="s">
        <v>937</v>
      </c>
      <c r="AU1308" s="19" t="s">
        <v>62</v>
      </c>
      <c r="AV1308" s="19" t="s">
        <v>679</v>
      </c>
      <c r="AW1308" s="19" t="s">
        <v>3130</v>
      </c>
      <c r="AX1308" s="19" t="s">
        <v>1557</v>
      </c>
      <c r="AY1308" s="19" t="s">
        <v>55</v>
      </c>
      <c r="AZ1308" s="19" t="s">
        <v>3830</v>
      </c>
      <c r="BA1308" s="22">
        <v>0</v>
      </c>
      <c r="BB1308" s="22"/>
      <c r="BC1308" s="22"/>
      <c r="BD1308" s="19" t="s">
        <v>2205</v>
      </c>
      <c r="BE1308" s="19" t="s">
        <v>651</v>
      </c>
      <c r="BF1308" s="19" t="s">
        <v>3065</v>
      </c>
      <c r="BG1308" s="19" t="s">
        <v>55</v>
      </c>
      <c r="BH1308" s="19" t="s">
        <v>4513</v>
      </c>
      <c r="BI1308" s="22" t="s">
        <v>4513</v>
      </c>
      <c r="BJ1308" s="22"/>
      <c r="BK1308" s="22"/>
      <c r="BL1308" s="37" t="s">
        <v>4513</v>
      </c>
      <c r="BM1308" s="32" t="s">
        <v>4513</v>
      </c>
      <c r="BN1308" s="57" t="s">
        <v>4513</v>
      </c>
      <c r="BO1308" s="19" t="s">
        <v>3927</v>
      </c>
      <c r="BP1308" s="22"/>
      <c r="BQ1308" s="19" t="s">
        <v>64</v>
      </c>
      <c r="BR1308" s="22"/>
      <c r="BS1308" s="22"/>
      <c r="BT1308" s="22"/>
      <c r="BU1308" s="37">
        <v>118</v>
      </c>
      <c r="BV1308" s="19" t="s">
        <v>4695</v>
      </c>
      <c r="BW1308" s="19" t="s">
        <v>3869</v>
      </c>
      <c r="BX1308" s="22"/>
      <c r="BY1308" s="95" t="str">
        <f>IFERROR(
IF(OR(AZ1308="anulado",AZ1308="stand by"),CONCATENATE(AZ1308,": ",AT1308),
IF(OR(YEAR(BA1308)=2022,YEAR(BA1308)=2023),CONCATENATE("Se activó en ",YEAR(BA1308)),
IF(AND(OR(AZ1308="En proceso",AZ1308="facturando"),AND(AV1308="-",BA1308="")),"Por revisar",
IF(BA1308="",IF(AV1308="NUEVAS",CONCATENATE("Estado: ",AZ1308,", ",AV1308),
IF(AX1308=Meses!$A$3,"Por revisar",
IF(AT1308="","Sin registro","En programación Frcst."))),"En programación")))),
"Error")</f>
        <v>En programación</v>
      </c>
      <c r="BZ1308" s="14" t="str">
        <f t="shared" si="60"/>
        <v/>
      </c>
      <c r="CA1308" s="95">
        <f>IF(BY1308="En programación Frcst.",VLOOKUP(AX1308,Meses!$A$1:$H$14,3+HLOOKUP(Cronograma!AV1308,Meses!$D$1:$G$2,2,FALSE),FALSE),
IF(BY1308="En programación",BA1308,""))</f>
        <v>0</v>
      </c>
      <c r="CB1308" s="95" t="str">
        <f t="shared" si="61"/>
        <v>1900/1</v>
      </c>
      <c r="CC1308" s="91">
        <f>IFERROR(
(VLOOKUP(MONTH(CA1308),Meses!$B$3:$C$14,2,FALSE)-DAY(CA1308))/VLOOKUP(MONTH(CA1308),Meses!$B$3:$C$14,2,FALSE)*CD1308,
"")</f>
        <v>15720</v>
      </c>
      <c r="CD1308" s="92">
        <f t="shared" si="62"/>
        <v>15720</v>
      </c>
    </row>
    <row r="1309" spans="1:82" ht="78.599999999999994" thickBot="1" x14ac:dyDescent="0.6">
      <c r="A1309" s="19" t="s">
        <v>2378</v>
      </c>
      <c r="B1309" s="19" t="s">
        <v>3058</v>
      </c>
      <c r="C1309" s="19" t="s">
        <v>3059</v>
      </c>
      <c r="D1309" s="19" t="s">
        <v>53</v>
      </c>
      <c r="E1309" s="21">
        <v>45204</v>
      </c>
      <c r="F1309" s="21">
        <v>45204.689363425925</v>
      </c>
      <c r="G1309" s="21">
        <v>45207</v>
      </c>
      <c r="H1309" s="21">
        <v>45211</v>
      </c>
      <c r="I1309" s="21">
        <v>45288</v>
      </c>
      <c r="J1309" s="21">
        <v>45288</v>
      </c>
      <c r="K1309" s="119" t="s">
        <v>4599</v>
      </c>
      <c r="L1309" s="49">
        <v>2023113473</v>
      </c>
      <c r="M1309" s="21">
        <v>45255</v>
      </c>
      <c r="N1309" s="21">
        <v>45274</v>
      </c>
      <c r="O1309" s="49" t="s">
        <v>2413</v>
      </c>
      <c r="P1309" s="41" t="s">
        <v>54</v>
      </c>
      <c r="Q1309" s="49" t="s">
        <v>55</v>
      </c>
      <c r="R1309" s="19">
        <v>164170</v>
      </c>
      <c r="S1309" s="25" t="s">
        <v>4632</v>
      </c>
      <c r="T1309" s="25" t="s">
        <v>4632</v>
      </c>
      <c r="U1309" s="19" t="e">
        <v>#NAME?</v>
      </c>
      <c r="V1309" s="22"/>
      <c r="W1309" s="22" t="s">
        <v>4513</v>
      </c>
      <c r="X1309" s="23">
        <v>45204</v>
      </c>
      <c r="Y1309" s="23">
        <v>45211</v>
      </c>
      <c r="Z1309" s="23">
        <v>45204</v>
      </c>
      <c r="AA1309" s="23">
        <v>45204</v>
      </c>
      <c r="AB1309" s="22">
        <v>0</v>
      </c>
      <c r="AC1309" s="22">
        <v>0</v>
      </c>
      <c r="AD1309" s="50">
        <v>0</v>
      </c>
      <c r="AE1309" s="22">
        <v>0</v>
      </c>
      <c r="AF1309" s="19" t="s">
        <v>58</v>
      </c>
      <c r="AG1309" s="19" t="s">
        <v>58</v>
      </c>
      <c r="AH1309" s="50">
        <v>0</v>
      </c>
      <c r="AI1309" s="23">
        <v>84</v>
      </c>
      <c r="AJ1309" s="37">
        <v>4</v>
      </c>
      <c r="AK1309" s="37">
        <v>77</v>
      </c>
      <c r="AL1309" s="19" t="s">
        <v>15</v>
      </c>
      <c r="AM1309" s="19" t="s">
        <v>4601</v>
      </c>
      <c r="AN1309" s="37">
        <v>28</v>
      </c>
      <c r="AO1309" s="22"/>
      <c r="AP1309" s="19" t="s">
        <v>399</v>
      </c>
      <c r="AQ1309" s="19" t="s">
        <v>399</v>
      </c>
      <c r="AR1309" s="19" t="s">
        <v>182</v>
      </c>
      <c r="AS1309" s="19" t="s">
        <v>55</v>
      </c>
      <c r="AT1309" s="19" t="s">
        <v>61</v>
      </c>
      <c r="AU1309" s="19" t="s">
        <v>179</v>
      </c>
      <c r="AV1309" s="19" t="s">
        <v>354</v>
      </c>
      <c r="AW1309" s="19" t="s">
        <v>355</v>
      </c>
      <c r="AX1309" s="19" t="s">
        <v>356</v>
      </c>
      <c r="AY1309" s="19" t="s">
        <v>55</v>
      </c>
      <c r="AZ1309" s="19" t="s">
        <v>3822</v>
      </c>
      <c r="BA1309" s="23">
        <v>45274</v>
      </c>
      <c r="BB1309" s="37">
        <v>12</v>
      </c>
      <c r="BC1309" s="37">
        <v>2023</v>
      </c>
      <c r="BD1309" s="19" t="s">
        <v>356</v>
      </c>
      <c r="BE1309" s="19" t="s">
        <v>354</v>
      </c>
      <c r="BF1309" s="19" t="s">
        <v>355</v>
      </c>
      <c r="BG1309" s="19" t="s">
        <v>55</v>
      </c>
      <c r="BH1309" s="19" t="s">
        <v>4513</v>
      </c>
      <c r="BI1309" s="60" t="s">
        <v>4513</v>
      </c>
      <c r="BJ1309" s="37" t="e">
        <v>#VALUE!</v>
      </c>
      <c r="BK1309" s="56" t="e">
        <v>#VALUE!</v>
      </c>
      <c r="BL1309" s="37" t="s">
        <v>4513</v>
      </c>
      <c r="BM1309" s="32" t="s">
        <v>4513</v>
      </c>
      <c r="BN1309" s="57" t="s">
        <v>4513</v>
      </c>
      <c r="BO1309" s="19" t="s">
        <v>3840</v>
      </c>
      <c r="BP1309" s="22"/>
      <c r="BQ1309" s="19" t="s">
        <v>64</v>
      </c>
      <c r="BR1309" s="22"/>
      <c r="BS1309" s="19" t="s">
        <v>3824</v>
      </c>
      <c r="BT1309" s="37">
        <v>84</v>
      </c>
      <c r="BU1309" s="22"/>
      <c r="BV1309" s="19"/>
      <c r="BW1309" s="19" t="s">
        <v>3823</v>
      </c>
      <c r="BX1309" s="37">
        <v>2023</v>
      </c>
      <c r="BY1309" s="95" t="str">
        <f>IFERROR(
IF(OR(AZ1309="anulado",AZ1309="stand by"),CONCATENATE(AZ1309,": ",AT1309),
IF(OR(YEAR(BA1309)=2022,YEAR(BA1309)=2023),CONCATENATE("Se activó en ",YEAR(BA1309)),
IF(AND(OR(AZ1309="En proceso",AZ1309="facturando"),AND(AV1309="-",BA1309="")),"Por revisar",
IF(BA1309="",IF(AV1309="NUEVAS",CONCATENATE("Estado: ",AZ1309,", ",AV1309),
IF(AX1309=Meses!$A$3,"Por revisar",
IF(AT1309="","Sin registro","En programación Frcst."))),"En programación")))),
"Error")</f>
        <v>Se activó en 2023</v>
      </c>
      <c r="BZ1309" s="14" t="str">
        <f t="shared" si="60"/>
        <v/>
      </c>
      <c r="CA1309" s="95" t="str">
        <f>IF(BY1309="En programación Frcst.",VLOOKUP(AX1309,Meses!$A$1:$H$14,3+HLOOKUP(Cronograma!AV1309,Meses!$D$1:$G$2,2,FALSE),FALSE),
IF(BY1309="En programación",BA1309,""))</f>
        <v/>
      </c>
      <c r="CB1309" s="95" t="str">
        <f t="shared" si="61"/>
        <v/>
      </c>
      <c r="CC1309" s="91" t="str">
        <f>IFERROR(
(VLOOKUP(MONTH(CA1309),Meses!$B$3:$C$14,2,FALSE)-DAY(CA1309))/VLOOKUP(MONTH(CA1309),Meses!$B$3:$C$14,2,FALSE)*CD1309,
"")</f>
        <v/>
      </c>
      <c r="CD1309" s="92">
        <f t="shared" si="62"/>
        <v>164170</v>
      </c>
    </row>
    <row r="1310" spans="1:82" ht="109.8" thickBot="1" x14ac:dyDescent="0.6">
      <c r="A1310" s="25" t="s">
        <v>2378</v>
      </c>
      <c r="B1310" s="25" t="s">
        <v>3060</v>
      </c>
      <c r="C1310" s="25" t="s">
        <v>3061</v>
      </c>
      <c r="D1310" s="25" t="s">
        <v>53</v>
      </c>
      <c r="E1310" s="26">
        <v>45204</v>
      </c>
      <c r="F1310" s="26">
        <v>45204.689363425925</v>
      </c>
      <c r="G1310" s="26">
        <v>45207</v>
      </c>
      <c r="H1310" s="26">
        <v>45211</v>
      </c>
      <c r="I1310" s="21">
        <v>45260</v>
      </c>
      <c r="J1310" s="21">
        <v>45260</v>
      </c>
      <c r="K1310" s="119" t="s">
        <v>4619</v>
      </c>
      <c r="L1310" s="49">
        <v>2023111011</v>
      </c>
      <c r="M1310" s="21">
        <v>45244</v>
      </c>
      <c r="N1310" s="21">
        <v>45260</v>
      </c>
      <c r="O1310" s="49" t="s">
        <v>2413</v>
      </c>
      <c r="P1310" s="41" t="s">
        <v>54</v>
      </c>
      <c r="Q1310" s="49" t="s">
        <v>55</v>
      </c>
      <c r="R1310" s="61">
        <v>8884</v>
      </c>
      <c r="S1310" s="25" t="s">
        <v>4630</v>
      </c>
      <c r="T1310" s="25" t="s">
        <v>4630</v>
      </c>
      <c r="U1310" s="19" t="e">
        <v>#NAME?</v>
      </c>
      <c r="V1310" s="22"/>
      <c r="W1310" s="22" t="s">
        <v>4513</v>
      </c>
      <c r="X1310" s="23">
        <v>45204</v>
      </c>
      <c r="Y1310" s="23">
        <v>45211</v>
      </c>
      <c r="Z1310" s="23">
        <v>45204</v>
      </c>
      <c r="AA1310" s="23">
        <v>45204</v>
      </c>
      <c r="AB1310" s="22">
        <v>0</v>
      </c>
      <c r="AC1310" s="22">
        <v>0</v>
      </c>
      <c r="AD1310" s="50">
        <v>0</v>
      </c>
      <c r="AE1310" s="22">
        <v>0</v>
      </c>
      <c r="AF1310" s="19" t="s">
        <v>58</v>
      </c>
      <c r="AG1310" s="19" t="s">
        <v>58</v>
      </c>
      <c r="AH1310" s="50">
        <v>0</v>
      </c>
      <c r="AI1310" s="37">
        <v>56</v>
      </c>
      <c r="AJ1310" s="37">
        <v>4</v>
      </c>
      <c r="AK1310" s="37">
        <v>49</v>
      </c>
      <c r="AL1310" s="19" t="s">
        <v>15</v>
      </c>
      <c r="AM1310" s="19" t="s">
        <v>4621</v>
      </c>
      <c r="AN1310" s="37">
        <v>30</v>
      </c>
      <c r="AO1310" s="22"/>
      <c r="AP1310" s="19" t="s">
        <v>399</v>
      </c>
      <c r="AQ1310" s="19" t="s">
        <v>399</v>
      </c>
      <c r="AR1310" s="19" t="s">
        <v>94</v>
      </c>
      <c r="AS1310" s="19" t="s">
        <v>55</v>
      </c>
      <c r="AT1310" s="19" t="s">
        <v>61</v>
      </c>
      <c r="AU1310" s="19" t="s">
        <v>179</v>
      </c>
      <c r="AV1310" s="19" t="s">
        <v>354</v>
      </c>
      <c r="AW1310" s="19" t="s">
        <v>355</v>
      </c>
      <c r="AX1310" s="19" t="s">
        <v>356</v>
      </c>
      <c r="AY1310" s="19" t="s">
        <v>55</v>
      </c>
      <c r="AZ1310" s="19" t="s">
        <v>3822</v>
      </c>
      <c r="BA1310" s="23">
        <v>45260</v>
      </c>
      <c r="BB1310" s="37">
        <v>11</v>
      </c>
      <c r="BC1310" s="37">
        <v>2023</v>
      </c>
      <c r="BD1310" s="19" t="s">
        <v>356</v>
      </c>
      <c r="BE1310" s="19" t="s">
        <v>354</v>
      </c>
      <c r="BF1310" s="19" t="s">
        <v>355</v>
      </c>
      <c r="BG1310" s="19" t="s">
        <v>55</v>
      </c>
      <c r="BH1310" s="19" t="s">
        <v>4513</v>
      </c>
      <c r="BI1310" s="60" t="s">
        <v>4513</v>
      </c>
      <c r="BJ1310" s="37" t="e">
        <v>#VALUE!</v>
      </c>
      <c r="BK1310" s="56" t="e">
        <v>#VALUE!</v>
      </c>
      <c r="BL1310" s="37" t="s">
        <v>4513</v>
      </c>
      <c r="BM1310" s="32" t="s">
        <v>4513</v>
      </c>
      <c r="BN1310" s="57" t="s">
        <v>4513</v>
      </c>
      <c r="BO1310" s="19" t="s">
        <v>3840</v>
      </c>
      <c r="BP1310" s="22"/>
      <c r="BQ1310" s="19" t="s">
        <v>64</v>
      </c>
      <c r="BR1310" s="22"/>
      <c r="BS1310" s="19" t="s">
        <v>3824</v>
      </c>
      <c r="BT1310" s="37">
        <v>56</v>
      </c>
      <c r="BU1310" s="22"/>
      <c r="BV1310" s="19"/>
      <c r="BW1310" s="19" t="s">
        <v>3823</v>
      </c>
      <c r="BX1310" s="37">
        <v>2023</v>
      </c>
      <c r="BY1310" s="95" t="str">
        <f>IFERROR(
IF(OR(AZ1310="anulado",AZ1310="stand by"),CONCATENATE(AZ1310,": ",AT1310),
IF(OR(YEAR(BA1310)=2022,YEAR(BA1310)=2023),CONCATENATE("Se activó en ",YEAR(BA1310)),
IF(AND(OR(AZ1310="En proceso",AZ1310="facturando"),AND(AV1310="-",BA1310="")),"Por revisar",
IF(BA1310="",IF(AV1310="NUEVAS",CONCATENATE("Estado: ",AZ1310,", ",AV1310),
IF(AX1310=Meses!$A$3,"Por revisar",
IF(AT1310="","Sin registro","En programación Frcst."))),"En programación")))),
"Error")</f>
        <v>Se activó en 2023</v>
      </c>
      <c r="BZ1310" s="14" t="str">
        <f t="shared" si="60"/>
        <v/>
      </c>
      <c r="CA1310" s="95" t="str">
        <f>IF(BY1310="En programación Frcst.",VLOOKUP(AX1310,Meses!$A$1:$H$14,3+HLOOKUP(Cronograma!AV1310,Meses!$D$1:$G$2,2,FALSE),FALSE),
IF(BY1310="En programación",BA1310,""))</f>
        <v/>
      </c>
      <c r="CB1310" s="95" t="str">
        <f t="shared" si="61"/>
        <v/>
      </c>
      <c r="CC1310" s="91" t="str">
        <f>IFERROR(
(VLOOKUP(MONTH(CA1310),Meses!$B$3:$C$14,2,FALSE)-DAY(CA1310))/VLOOKUP(MONTH(CA1310),Meses!$B$3:$C$14,2,FALSE)*CD1310,
"")</f>
        <v/>
      </c>
      <c r="CD1310" s="92">
        <f t="shared" si="62"/>
        <v>8884</v>
      </c>
    </row>
    <row r="1311" spans="1:82" ht="78.599999999999994" thickBot="1" x14ac:dyDescent="0.6">
      <c r="A1311" s="19" t="s">
        <v>3062</v>
      </c>
      <c r="B1311" s="19" t="s">
        <v>3063</v>
      </c>
      <c r="C1311" s="19" t="s">
        <v>3064</v>
      </c>
      <c r="D1311" s="19" t="s">
        <v>936</v>
      </c>
      <c r="E1311" s="21">
        <v>45208</v>
      </c>
      <c r="F1311" s="21">
        <v>45210</v>
      </c>
      <c r="G1311" s="21">
        <v>45261</v>
      </c>
      <c r="H1311" s="21">
        <v>45271</v>
      </c>
      <c r="I1311" s="22"/>
      <c r="J1311" s="22"/>
      <c r="K1311" s="22">
        <v>0</v>
      </c>
      <c r="L1311" s="50"/>
      <c r="M1311" s="22"/>
      <c r="N1311" s="22"/>
      <c r="O1311" s="19" t="s">
        <v>199</v>
      </c>
      <c r="P1311" s="19" t="s">
        <v>199</v>
      </c>
      <c r="Q1311" s="49" t="s">
        <v>55</v>
      </c>
      <c r="R1311" s="61">
        <v>3749</v>
      </c>
      <c r="S1311" s="25" t="s">
        <v>145</v>
      </c>
      <c r="T1311" s="25" t="s">
        <v>145</v>
      </c>
      <c r="U1311" s="19" t="e">
        <v>#NAME?</v>
      </c>
      <c r="V1311" s="22"/>
      <c r="W1311" s="22" t="s">
        <v>4513</v>
      </c>
      <c r="X1311" s="23">
        <v>45208</v>
      </c>
      <c r="Y1311" s="23">
        <v>45215</v>
      </c>
      <c r="Z1311" s="23">
        <v>45208</v>
      </c>
      <c r="AA1311" s="23">
        <v>45208</v>
      </c>
      <c r="AB1311" s="22">
        <v>0</v>
      </c>
      <c r="AC1311" s="22">
        <v>0</v>
      </c>
      <c r="AD1311" s="50">
        <v>0</v>
      </c>
      <c r="AE1311" s="22">
        <v>0</v>
      </c>
      <c r="AF1311" s="19" t="s">
        <v>58</v>
      </c>
      <c r="AG1311" s="19" t="s">
        <v>58</v>
      </c>
      <c r="AH1311" s="50">
        <v>0</v>
      </c>
      <c r="AI1311" s="37">
        <v>-45208</v>
      </c>
      <c r="AJ1311" s="37">
        <v>10</v>
      </c>
      <c r="AK1311" s="37">
        <v>-45271</v>
      </c>
      <c r="AL1311" s="19" t="s">
        <v>15</v>
      </c>
      <c r="AM1311" s="22">
        <v>0</v>
      </c>
      <c r="AN1311" s="22" t="s">
        <v>4513</v>
      </c>
      <c r="AO1311" s="22"/>
      <c r="AP1311" s="19" t="s">
        <v>530</v>
      </c>
      <c r="AQ1311" s="19" t="s">
        <v>140</v>
      </c>
      <c r="AR1311" s="19" t="s">
        <v>60</v>
      </c>
      <c r="AS1311" s="19" t="s">
        <v>55</v>
      </c>
      <c r="AT1311" s="19" t="s">
        <v>937</v>
      </c>
      <c r="AU1311" s="19" t="s">
        <v>132</v>
      </c>
      <c r="AV1311" s="19" t="s">
        <v>651</v>
      </c>
      <c r="AW1311" s="19" t="s">
        <v>3065</v>
      </c>
      <c r="AX1311" s="19" t="s">
        <v>2205</v>
      </c>
      <c r="AY1311" s="19" t="s">
        <v>55</v>
      </c>
      <c r="AZ1311" s="19" t="s">
        <v>3830</v>
      </c>
      <c r="BA1311" s="22">
        <v>0</v>
      </c>
      <c r="BB1311" s="22"/>
      <c r="BC1311" s="22"/>
      <c r="BD1311" s="19" t="s">
        <v>2205</v>
      </c>
      <c r="BE1311" s="19" t="s">
        <v>354</v>
      </c>
      <c r="BF1311" s="19" t="s">
        <v>2274</v>
      </c>
      <c r="BG1311" s="19" t="s">
        <v>55</v>
      </c>
      <c r="BH1311" s="19" t="s">
        <v>4513</v>
      </c>
      <c r="BI1311" s="22" t="s">
        <v>4513</v>
      </c>
      <c r="BJ1311" s="22"/>
      <c r="BK1311" s="22"/>
      <c r="BL1311" s="37" t="s">
        <v>4513</v>
      </c>
      <c r="BM1311" s="32" t="s">
        <v>4513</v>
      </c>
      <c r="BN1311" s="22" t="s">
        <v>4513</v>
      </c>
      <c r="BO1311" s="22"/>
      <c r="BP1311" s="22"/>
      <c r="BQ1311" s="19" t="s">
        <v>64</v>
      </c>
      <c r="BR1311" s="22"/>
      <c r="BS1311" s="22"/>
      <c r="BT1311" s="22"/>
      <c r="BU1311" s="37">
        <v>114</v>
      </c>
      <c r="BV1311" s="19" t="s">
        <v>4697</v>
      </c>
      <c r="BW1311" s="19" t="s">
        <v>3858</v>
      </c>
      <c r="BX1311" s="22"/>
      <c r="BY1311" s="95" t="str">
        <f>IFERROR(
IF(OR(AZ1311="anulado",AZ1311="stand by"),CONCATENATE(AZ1311,": ",AT1311),
IF(OR(YEAR(BA1311)=2022,YEAR(BA1311)=2023),CONCATENATE("Se activó en ",YEAR(BA1311)),
IF(AND(OR(AZ1311="En proceso",AZ1311="facturando"),AND(AV1311="-",BA1311="")),"Por revisar",
IF(BA1311="",IF(AV1311="NUEVAS",CONCATENATE("Estado: ",AZ1311,", ",AV1311),
IF(AX1311=Meses!$A$3,"Por revisar",
IF(AT1311="","Sin registro","En programación Frcst."))),"En programación")))),
"Error")</f>
        <v>En programación</v>
      </c>
      <c r="BZ1311" s="14" t="str">
        <f t="shared" si="60"/>
        <v/>
      </c>
      <c r="CA1311" s="95">
        <f>IF(BY1311="En programación Frcst.",VLOOKUP(AX1311,Meses!$A$1:$H$14,3+HLOOKUP(Cronograma!AV1311,Meses!$D$1:$G$2,2,FALSE),FALSE),
IF(BY1311="En programación",BA1311,""))</f>
        <v>0</v>
      </c>
      <c r="CB1311" s="95" t="str">
        <f t="shared" si="61"/>
        <v>1900/1</v>
      </c>
      <c r="CC1311" s="91">
        <f>IFERROR(
(VLOOKUP(MONTH(CA1311),Meses!$B$3:$C$14,2,FALSE)-DAY(CA1311))/VLOOKUP(MONTH(CA1311),Meses!$B$3:$C$14,2,FALSE)*CD1311,
"")</f>
        <v>3749</v>
      </c>
      <c r="CD1311" s="92">
        <f t="shared" si="62"/>
        <v>3749</v>
      </c>
    </row>
    <row r="1312" spans="1:82" ht="78.599999999999994" thickBot="1" x14ac:dyDescent="0.6">
      <c r="A1312" s="25" t="s">
        <v>3062</v>
      </c>
      <c r="B1312" s="25" t="s">
        <v>3066</v>
      </c>
      <c r="C1312" s="25" t="s">
        <v>3067</v>
      </c>
      <c r="D1312" s="25" t="s">
        <v>345</v>
      </c>
      <c r="E1312" s="26">
        <v>45208</v>
      </c>
      <c r="F1312" s="26">
        <v>45210</v>
      </c>
      <c r="G1312" s="26">
        <v>45261</v>
      </c>
      <c r="H1312" s="26">
        <v>45271</v>
      </c>
      <c r="I1312" s="22"/>
      <c r="J1312" s="22"/>
      <c r="K1312" s="22">
        <v>0</v>
      </c>
      <c r="L1312" s="50"/>
      <c r="M1312" s="22"/>
      <c r="N1312" s="22"/>
      <c r="O1312" s="19" t="s">
        <v>199</v>
      </c>
      <c r="P1312" s="19" t="s">
        <v>199</v>
      </c>
      <c r="Q1312" s="49" t="s">
        <v>55</v>
      </c>
      <c r="R1312" s="61">
        <v>31200</v>
      </c>
      <c r="S1312" s="25" t="s">
        <v>145</v>
      </c>
      <c r="T1312" s="25" t="s">
        <v>145</v>
      </c>
      <c r="U1312" s="19" t="e">
        <v>#NAME?</v>
      </c>
      <c r="V1312" s="22"/>
      <c r="W1312" s="22" t="s">
        <v>4513</v>
      </c>
      <c r="X1312" s="23">
        <v>45208</v>
      </c>
      <c r="Y1312" s="23">
        <v>45215</v>
      </c>
      <c r="Z1312" s="23">
        <v>45208</v>
      </c>
      <c r="AA1312" s="23">
        <v>45208</v>
      </c>
      <c r="AB1312" s="22">
        <v>0</v>
      </c>
      <c r="AC1312" s="22">
        <v>0</v>
      </c>
      <c r="AD1312" s="50">
        <v>0</v>
      </c>
      <c r="AE1312" s="22">
        <v>0</v>
      </c>
      <c r="AF1312" s="19" t="s">
        <v>58</v>
      </c>
      <c r="AG1312" s="19" t="s">
        <v>58</v>
      </c>
      <c r="AH1312" s="50">
        <v>0</v>
      </c>
      <c r="AI1312" s="37">
        <v>-45208</v>
      </c>
      <c r="AJ1312" s="37">
        <v>10</v>
      </c>
      <c r="AK1312" s="37">
        <v>-45271</v>
      </c>
      <c r="AL1312" s="19" t="s">
        <v>15</v>
      </c>
      <c r="AM1312" s="22">
        <v>0</v>
      </c>
      <c r="AN1312" s="22" t="s">
        <v>4513</v>
      </c>
      <c r="AO1312" s="22"/>
      <c r="AP1312" s="19" t="s">
        <v>530</v>
      </c>
      <c r="AQ1312" s="19" t="s">
        <v>140</v>
      </c>
      <c r="AR1312" s="19" t="s">
        <v>389</v>
      </c>
      <c r="AS1312" s="19" t="s">
        <v>55</v>
      </c>
      <c r="AT1312" s="19" t="s">
        <v>347</v>
      </c>
      <c r="AU1312" s="19" t="s">
        <v>132</v>
      </c>
      <c r="AV1312" s="19" t="s">
        <v>63</v>
      </c>
      <c r="AW1312" s="19" t="s">
        <v>63</v>
      </c>
      <c r="AX1312" s="19" t="s">
        <v>63</v>
      </c>
      <c r="AY1312" s="19" t="s">
        <v>64</v>
      </c>
      <c r="AZ1312" s="19" t="s">
        <v>3827</v>
      </c>
      <c r="BA1312" s="22">
        <v>0</v>
      </c>
      <c r="BB1312" s="22"/>
      <c r="BC1312" s="22"/>
      <c r="BD1312" s="19" t="s">
        <v>63</v>
      </c>
      <c r="BE1312" s="19" t="s">
        <v>63</v>
      </c>
      <c r="BF1312" s="19" t="s">
        <v>63</v>
      </c>
      <c r="BG1312" s="19" t="s">
        <v>64</v>
      </c>
      <c r="BH1312" s="19" t="s">
        <v>4513</v>
      </c>
      <c r="BI1312" s="22" t="s">
        <v>4513</v>
      </c>
      <c r="BJ1312" s="22"/>
      <c r="BK1312" s="22"/>
      <c r="BL1312" s="37" t="s">
        <v>4513</v>
      </c>
      <c r="BM1312" s="32" t="s">
        <v>4513</v>
      </c>
      <c r="BN1312" s="22" t="s">
        <v>4513</v>
      </c>
      <c r="BO1312" s="24" t="s">
        <v>3929</v>
      </c>
      <c r="BP1312" s="22"/>
      <c r="BQ1312" s="19" t="s">
        <v>55</v>
      </c>
      <c r="BR1312" s="24" t="s">
        <v>3930</v>
      </c>
      <c r="BS1312" s="22"/>
      <c r="BT1312" s="22"/>
      <c r="BU1312" s="22"/>
      <c r="BV1312" s="19"/>
      <c r="BW1312" s="19" t="s">
        <v>3823</v>
      </c>
      <c r="BX1312" s="22"/>
      <c r="BY1312" s="95" t="str">
        <f>IFERROR(
IF(OR(AZ1312="anulado",AZ1312="stand by"),CONCATENATE(AZ1312,": ",AT1312),
IF(OR(YEAR(BA1312)=2022,YEAR(BA1312)=2023),CONCATENATE("Se activó en ",YEAR(BA1312)),
IF(AND(OR(AZ1312="En proceso",AZ1312="facturando"),AND(AV1312="-",BA1312="")),"Por revisar",
IF(BA1312="",IF(AV1312="NUEVAS",CONCATENATE("Estado: ",AZ1312,", ",AV1312),
IF(AX1312=Meses!$A$3,"Por revisar",
IF(AT1312="","Sin registro","En programación Frcst."))),"En programación")))),
"Error")</f>
        <v>anulado: Desistido</v>
      </c>
      <c r="BZ1312" s="14" t="str">
        <f t="shared" si="60"/>
        <v/>
      </c>
      <c r="CA1312" s="95" t="str">
        <f>IF(BY1312="En programación Frcst.",VLOOKUP(AX1312,Meses!$A$1:$H$14,3+HLOOKUP(Cronograma!AV1312,Meses!$D$1:$G$2,2,FALSE),FALSE),
IF(BY1312="En programación",BA1312,""))</f>
        <v/>
      </c>
      <c r="CB1312" s="95" t="str">
        <f t="shared" si="61"/>
        <v/>
      </c>
      <c r="CC1312" s="91" t="str">
        <f>IFERROR(
(VLOOKUP(MONTH(CA1312),Meses!$B$3:$C$14,2,FALSE)-DAY(CA1312))/VLOOKUP(MONTH(CA1312),Meses!$B$3:$C$14,2,FALSE)*CD1312,
"")</f>
        <v/>
      </c>
      <c r="CD1312" s="92">
        <f t="shared" si="62"/>
        <v>31200</v>
      </c>
    </row>
    <row r="1313" spans="1:82" ht="78.599999999999994" thickBot="1" x14ac:dyDescent="0.6">
      <c r="A1313" s="19" t="s">
        <v>3062</v>
      </c>
      <c r="B1313" s="19" t="s">
        <v>3068</v>
      </c>
      <c r="C1313" s="19" t="s">
        <v>3069</v>
      </c>
      <c r="D1313" s="19" t="s">
        <v>936</v>
      </c>
      <c r="E1313" s="21">
        <v>45208</v>
      </c>
      <c r="F1313" s="21">
        <v>45210</v>
      </c>
      <c r="G1313" s="21">
        <v>45261</v>
      </c>
      <c r="H1313" s="21">
        <v>45271</v>
      </c>
      <c r="I1313" s="22"/>
      <c r="J1313" s="22"/>
      <c r="K1313" s="22">
        <v>0</v>
      </c>
      <c r="L1313" s="50"/>
      <c r="M1313" s="22"/>
      <c r="N1313" s="22"/>
      <c r="O1313" s="19" t="s">
        <v>199</v>
      </c>
      <c r="P1313" s="19" t="s">
        <v>199</v>
      </c>
      <c r="Q1313" s="49" t="s">
        <v>55</v>
      </c>
      <c r="R1313" s="61">
        <v>9183</v>
      </c>
      <c r="S1313" s="25" t="s">
        <v>145</v>
      </c>
      <c r="T1313" s="25" t="s">
        <v>145</v>
      </c>
      <c r="U1313" s="19" t="e">
        <v>#NAME?</v>
      </c>
      <c r="V1313" s="22"/>
      <c r="W1313" s="22" t="s">
        <v>4513</v>
      </c>
      <c r="X1313" s="23">
        <v>45208</v>
      </c>
      <c r="Y1313" s="23">
        <v>45215</v>
      </c>
      <c r="Z1313" s="23">
        <v>45208</v>
      </c>
      <c r="AA1313" s="23">
        <v>45208</v>
      </c>
      <c r="AB1313" s="22">
        <v>0</v>
      </c>
      <c r="AC1313" s="22">
        <v>0</v>
      </c>
      <c r="AD1313" s="50">
        <v>0</v>
      </c>
      <c r="AE1313" s="22">
        <v>0</v>
      </c>
      <c r="AF1313" s="19" t="s">
        <v>58</v>
      </c>
      <c r="AG1313" s="19" t="s">
        <v>58</v>
      </c>
      <c r="AH1313" s="50">
        <v>0</v>
      </c>
      <c r="AI1313" s="37">
        <v>-45208</v>
      </c>
      <c r="AJ1313" s="37">
        <v>10</v>
      </c>
      <c r="AK1313" s="37">
        <v>-45271</v>
      </c>
      <c r="AL1313" s="19" t="s">
        <v>15</v>
      </c>
      <c r="AM1313" s="22">
        <v>0</v>
      </c>
      <c r="AN1313" s="22" t="s">
        <v>4513</v>
      </c>
      <c r="AO1313" s="22"/>
      <c r="AP1313" s="19" t="s">
        <v>530</v>
      </c>
      <c r="AQ1313" s="19" t="s">
        <v>140</v>
      </c>
      <c r="AR1313" s="19" t="s">
        <v>94</v>
      </c>
      <c r="AS1313" s="19" t="s">
        <v>55</v>
      </c>
      <c r="AT1313" s="19" t="s">
        <v>937</v>
      </c>
      <c r="AU1313" s="19" t="s">
        <v>132</v>
      </c>
      <c r="AV1313" s="19" t="s">
        <v>651</v>
      </c>
      <c r="AW1313" s="19" t="s">
        <v>3065</v>
      </c>
      <c r="AX1313" s="19" t="s">
        <v>2205</v>
      </c>
      <c r="AY1313" s="19" t="s">
        <v>55</v>
      </c>
      <c r="AZ1313" s="19" t="s">
        <v>3830</v>
      </c>
      <c r="BA1313" s="22">
        <v>0</v>
      </c>
      <c r="BB1313" s="22"/>
      <c r="BC1313" s="22"/>
      <c r="BD1313" s="19" t="s">
        <v>2205</v>
      </c>
      <c r="BE1313" s="19" t="s">
        <v>354</v>
      </c>
      <c r="BF1313" s="19" t="s">
        <v>2274</v>
      </c>
      <c r="BG1313" s="19" t="s">
        <v>55</v>
      </c>
      <c r="BH1313" s="19" t="s">
        <v>4513</v>
      </c>
      <c r="BI1313" s="22" t="s">
        <v>4513</v>
      </c>
      <c r="BJ1313" s="22"/>
      <c r="BK1313" s="22"/>
      <c r="BL1313" s="37" t="s">
        <v>4513</v>
      </c>
      <c r="BM1313" s="32" t="s">
        <v>4513</v>
      </c>
      <c r="BN1313" s="22" t="s">
        <v>4513</v>
      </c>
      <c r="BO1313" s="22"/>
      <c r="BP1313" s="22"/>
      <c r="BQ1313" s="19" t="s">
        <v>64</v>
      </c>
      <c r="BR1313" s="22"/>
      <c r="BS1313" s="22"/>
      <c r="BT1313" s="22"/>
      <c r="BU1313" s="37">
        <v>114</v>
      </c>
      <c r="BV1313" s="19" t="s">
        <v>4697</v>
      </c>
      <c r="BW1313" s="19" t="s">
        <v>3858</v>
      </c>
      <c r="BX1313" s="22"/>
      <c r="BY1313" s="95" t="str">
        <f>IFERROR(
IF(OR(AZ1313="anulado",AZ1313="stand by"),CONCATENATE(AZ1313,": ",AT1313),
IF(OR(YEAR(BA1313)=2022,YEAR(BA1313)=2023),CONCATENATE("Se activó en ",YEAR(BA1313)),
IF(AND(OR(AZ1313="En proceso",AZ1313="facturando"),AND(AV1313="-",BA1313="")),"Por revisar",
IF(BA1313="",IF(AV1313="NUEVAS",CONCATENATE("Estado: ",AZ1313,", ",AV1313),
IF(AX1313=Meses!$A$3,"Por revisar",
IF(AT1313="","Sin registro","En programación Frcst."))),"En programación")))),
"Error")</f>
        <v>En programación</v>
      </c>
      <c r="BZ1313" s="14" t="str">
        <f t="shared" si="60"/>
        <v/>
      </c>
      <c r="CA1313" s="95">
        <f>IF(BY1313="En programación Frcst.",VLOOKUP(AX1313,Meses!$A$1:$H$14,3+HLOOKUP(Cronograma!AV1313,Meses!$D$1:$G$2,2,FALSE),FALSE),
IF(BY1313="En programación",BA1313,""))</f>
        <v>0</v>
      </c>
      <c r="CB1313" s="95" t="str">
        <f t="shared" si="61"/>
        <v>1900/1</v>
      </c>
      <c r="CC1313" s="91">
        <f>IFERROR(
(VLOOKUP(MONTH(CA1313),Meses!$B$3:$C$14,2,FALSE)-DAY(CA1313))/VLOOKUP(MONTH(CA1313),Meses!$B$3:$C$14,2,FALSE)*CD1313,
"")</f>
        <v>9183</v>
      </c>
      <c r="CD1313" s="92">
        <f t="shared" si="62"/>
        <v>9183</v>
      </c>
    </row>
    <row r="1314" spans="1:82" ht="47.4" thickBot="1" x14ac:dyDescent="0.6">
      <c r="A1314" s="25" t="s">
        <v>3070</v>
      </c>
      <c r="B1314" s="25" t="s">
        <v>3071</v>
      </c>
      <c r="C1314" s="25" t="s">
        <v>3072</v>
      </c>
      <c r="D1314" s="25" t="s">
        <v>53</v>
      </c>
      <c r="E1314" s="26">
        <v>45209</v>
      </c>
      <c r="F1314" s="26">
        <v>45210</v>
      </c>
      <c r="G1314" s="26">
        <v>45230</v>
      </c>
      <c r="H1314" s="26">
        <v>45234</v>
      </c>
      <c r="I1314" s="21">
        <v>45310</v>
      </c>
      <c r="J1314" s="21">
        <v>45310</v>
      </c>
      <c r="K1314" s="119" t="s">
        <v>4615</v>
      </c>
      <c r="L1314" s="49">
        <v>2024010362</v>
      </c>
      <c r="M1314" s="21">
        <v>45295</v>
      </c>
      <c r="N1314" s="21">
        <v>45309</v>
      </c>
      <c r="O1314" s="41" t="s">
        <v>54</v>
      </c>
      <c r="P1314" s="41" t="s">
        <v>54</v>
      </c>
      <c r="Q1314" s="49" t="s">
        <v>55</v>
      </c>
      <c r="R1314" s="61">
        <v>6345</v>
      </c>
      <c r="S1314" s="25" t="s">
        <v>145</v>
      </c>
      <c r="T1314" s="25" t="s">
        <v>145</v>
      </c>
      <c r="U1314" s="19" t="e">
        <v>#NAME?</v>
      </c>
      <c r="V1314" s="22"/>
      <c r="W1314" s="22" t="s">
        <v>4513</v>
      </c>
      <c r="X1314" s="23">
        <v>45209</v>
      </c>
      <c r="Y1314" s="23">
        <v>45216</v>
      </c>
      <c r="Z1314" s="23">
        <v>45209</v>
      </c>
      <c r="AA1314" s="23">
        <v>45209</v>
      </c>
      <c r="AB1314" s="22">
        <v>0</v>
      </c>
      <c r="AC1314" s="22">
        <v>0</v>
      </c>
      <c r="AD1314" s="50">
        <v>0</v>
      </c>
      <c r="AE1314" s="22">
        <v>0</v>
      </c>
      <c r="AF1314" s="19" t="s">
        <v>58</v>
      </c>
      <c r="AG1314" s="19" t="s">
        <v>58</v>
      </c>
      <c r="AH1314" s="50">
        <v>0</v>
      </c>
      <c r="AI1314" s="37">
        <v>101</v>
      </c>
      <c r="AJ1314" s="37">
        <v>4</v>
      </c>
      <c r="AK1314" s="37">
        <v>76</v>
      </c>
      <c r="AL1314" s="19" t="s">
        <v>15</v>
      </c>
      <c r="AM1314" s="19" t="s">
        <v>4616</v>
      </c>
      <c r="AN1314" s="37">
        <v>19</v>
      </c>
      <c r="AO1314" s="22"/>
      <c r="AP1314" s="19" t="s">
        <v>82</v>
      </c>
      <c r="AQ1314" s="19" t="s">
        <v>82</v>
      </c>
      <c r="AR1314" s="19" t="s">
        <v>60</v>
      </c>
      <c r="AS1314" s="19" t="s">
        <v>55</v>
      </c>
      <c r="AT1314" s="19" t="s">
        <v>61</v>
      </c>
      <c r="AU1314" s="19" t="s">
        <v>62</v>
      </c>
      <c r="AV1314" s="19" t="s">
        <v>354</v>
      </c>
      <c r="AW1314" s="19" t="s">
        <v>1165</v>
      </c>
      <c r="AX1314" s="19" t="s">
        <v>653</v>
      </c>
      <c r="AY1314" s="19" t="s">
        <v>55</v>
      </c>
      <c r="AZ1314" s="19" t="s">
        <v>3822</v>
      </c>
      <c r="BA1314" s="23">
        <v>45309</v>
      </c>
      <c r="BB1314" s="37">
        <v>1</v>
      </c>
      <c r="BC1314" s="37">
        <v>2024</v>
      </c>
      <c r="BD1314" s="19" t="s">
        <v>653</v>
      </c>
      <c r="BE1314" s="19" t="s">
        <v>651</v>
      </c>
      <c r="BF1314" s="19" t="s">
        <v>652</v>
      </c>
      <c r="BG1314" s="19" t="s">
        <v>55</v>
      </c>
      <c r="BH1314" s="19" t="s">
        <v>4513</v>
      </c>
      <c r="BI1314" s="60" t="s">
        <v>4513</v>
      </c>
      <c r="BJ1314" s="37" t="e">
        <v>#VALUE!</v>
      </c>
      <c r="BK1314" s="56" t="e">
        <v>#VALUE!</v>
      </c>
      <c r="BL1314" s="37" t="s">
        <v>4513</v>
      </c>
      <c r="BM1314" s="32" t="s">
        <v>4513</v>
      </c>
      <c r="BN1314" s="22" t="s">
        <v>4513</v>
      </c>
      <c r="BO1314" s="19" t="s">
        <v>3883</v>
      </c>
      <c r="BP1314" s="22"/>
      <c r="BQ1314" s="19" t="s">
        <v>64</v>
      </c>
      <c r="BR1314" s="22"/>
      <c r="BS1314" s="22"/>
      <c r="BT1314" s="37">
        <v>101</v>
      </c>
      <c r="BU1314" s="37">
        <v>113</v>
      </c>
      <c r="BV1314" s="19"/>
      <c r="BW1314" s="19" t="s">
        <v>3823</v>
      </c>
      <c r="BX1314" s="22"/>
      <c r="BY1314" s="95" t="str">
        <f>IFERROR(
IF(OR(AZ1314="anulado",AZ1314="stand by"),CONCATENATE(AZ1314,": ",AT1314),
IF(OR(YEAR(BA1314)=2022,YEAR(BA1314)=2023),CONCATENATE("Se activó en ",YEAR(BA1314)),
IF(AND(OR(AZ1314="En proceso",AZ1314="facturando"),AND(AV1314="-",BA1314="")),"Por revisar",
IF(BA1314="",IF(AV1314="NUEVAS",CONCATENATE("Estado: ",AZ1314,", ",AV1314),
IF(AX1314=Meses!$A$3,"Por revisar",
IF(AT1314="","Sin registro","En programación Frcst."))),"En programación")))),
"Error")</f>
        <v>En programación</v>
      </c>
      <c r="BZ1314" s="14" t="str">
        <f t="shared" si="60"/>
        <v/>
      </c>
      <c r="CA1314" s="95">
        <f>IF(BY1314="En programación Frcst.",VLOOKUP(AX1314,Meses!$A$1:$H$14,3+HLOOKUP(Cronograma!AV1314,Meses!$D$1:$G$2,2,FALSE),FALSE),
IF(BY1314="En programación",BA1314,""))</f>
        <v>45309</v>
      </c>
      <c r="CB1314" s="95" t="str">
        <f t="shared" si="61"/>
        <v>2024/1</v>
      </c>
      <c r="CC1314" s="91">
        <f>IFERROR(
(VLOOKUP(MONTH(CA1314),Meses!$B$3:$C$14,2,FALSE)-DAY(CA1314))/VLOOKUP(MONTH(CA1314),Meses!$B$3:$C$14,2,FALSE)*CD1314,
"")</f>
        <v>2660.8064516129034</v>
      </c>
      <c r="CD1314" s="92">
        <f t="shared" si="62"/>
        <v>6345</v>
      </c>
    </row>
    <row r="1315" spans="1:82" ht="31.8" thickBot="1" x14ac:dyDescent="0.6">
      <c r="A1315" s="19" t="s">
        <v>3070</v>
      </c>
      <c r="B1315" s="19" t="s">
        <v>3073</v>
      </c>
      <c r="C1315" s="19" t="s">
        <v>3074</v>
      </c>
      <c r="D1315" s="19" t="s">
        <v>53</v>
      </c>
      <c r="E1315" s="21">
        <v>45209</v>
      </c>
      <c r="F1315" s="21">
        <v>45210</v>
      </c>
      <c r="G1315" s="21">
        <v>45230</v>
      </c>
      <c r="H1315" s="21">
        <v>45234</v>
      </c>
      <c r="I1315" s="21">
        <v>45310</v>
      </c>
      <c r="J1315" s="21">
        <v>45310</v>
      </c>
      <c r="K1315" s="119" t="s">
        <v>4615</v>
      </c>
      <c r="L1315" s="49">
        <v>2024010363</v>
      </c>
      <c r="M1315" s="21">
        <v>45295</v>
      </c>
      <c r="N1315" s="21">
        <v>45309</v>
      </c>
      <c r="O1315" s="41" t="s">
        <v>54</v>
      </c>
      <c r="P1315" s="41" t="s">
        <v>54</v>
      </c>
      <c r="Q1315" s="49" t="s">
        <v>55</v>
      </c>
      <c r="R1315" s="61">
        <v>3110</v>
      </c>
      <c r="S1315" s="25" t="s">
        <v>145</v>
      </c>
      <c r="T1315" s="25" t="s">
        <v>145</v>
      </c>
      <c r="U1315" s="19" t="e">
        <v>#NAME?</v>
      </c>
      <c r="V1315" s="22"/>
      <c r="W1315" s="22" t="s">
        <v>4513</v>
      </c>
      <c r="X1315" s="23">
        <v>45209</v>
      </c>
      <c r="Y1315" s="23">
        <v>45216</v>
      </c>
      <c r="Z1315" s="23">
        <v>45209</v>
      </c>
      <c r="AA1315" s="23">
        <v>45209</v>
      </c>
      <c r="AB1315" s="22">
        <v>0</v>
      </c>
      <c r="AC1315" s="22">
        <v>0</v>
      </c>
      <c r="AD1315" s="50">
        <v>0</v>
      </c>
      <c r="AE1315" s="22">
        <v>0</v>
      </c>
      <c r="AF1315" s="19" t="s">
        <v>58</v>
      </c>
      <c r="AG1315" s="19" t="s">
        <v>58</v>
      </c>
      <c r="AH1315" s="50">
        <v>0</v>
      </c>
      <c r="AI1315" s="37">
        <v>101</v>
      </c>
      <c r="AJ1315" s="37">
        <v>4</v>
      </c>
      <c r="AK1315" s="37">
        <v>76</v>
      </c>
      <c r="AL1315" s="19" t="s">
        <v>15</v>
      </c>
      <c r="AM1315" s="19" t="s">
        <v>4616</v>
      </c>
      <c r="AN1315" s="37">
        <v>19</v>
      </c>
      <c r="AO1315" s="22"/>
      <c r="AP1315" s="19" t="s">
        <v>82</v>
      </c>
      <c r="AQ1315" s="19" t="s">
        <v>82</v>
      </c>
      <c r="AR1315" s="19" t="s">
        <v>60</v>
      </c>
      <c r="AS1315" s="19" t="s">
        <v>55</v>
      </c>
      <c r="AT1315" s="19" t="s">
        <v>61</v>
      </c>
      <c r="AU1315" s="19" t="s">
        <v>62</v>
      </c>
      <c r="AV1315" s="19" t="s">
        <v>354</v>
      </c>
      <c r="AW1315" s="19" t="s">
        <v>1165</v>
      </c>
      <c r="AX1315" s="19" t="s">
        <v>653</v>
      </c>
      <c r="AY1315" s="19" t="s">
        <v>55</v>
      </c>
      <c r="AZ1315" s="19" t="s">
        <v>3822</v>
      </c>
      <c r="BA1315" s="23">
        <v>45309</v>
      </c>
      <c r="BB1315" s="37">
        <v>1</v>
      </c>
      <c r="BC1315" s="37">
        <v>2024</v>
      </c>
      <c r="BD1315" s="19" t="s">
        <v>653</v>
      </c>
      <c r="BE1315" s="19" t="s">
        <v>651</v>
      </c>
      <c r="BF1315" s="19" t="s">
        <v>652</v>
      </c>
      <c r="BG1315" s="19" t="s">
        <v>55</v>
      </c>
      <c r="BH1315" s="19" t="s">
        <v>4513</v>
      </c>
      <c r="BI1315" s="60" t="s">
        <v>4513</v>
      </c>
      <c r="BJ1315" s="37" t="e">
        <v>#VALUE!</v>
      </c>
      <c r="BK1315" s="56" t="e">
        <v>#VALUE!</v>
      </c>
      <c r="BL1315" s="37" t="s">
        <v>4513</v>
      </c>
      <c r="BM1315" s="32" t="s">
        <v>4513</v>
      </c>
      <c r="BN1315" s="22" t="s">
        <v>4513</v>
      </c>
      <c r="BO1315" s="19" t="s">
        <v>3883</v>
      </c>
      <c r="BP1315" s="22"/>
      <c r="BQ1315" s="19" t="s">
        <v>64</v>
      </c>
      <c r="BR1315" s="22"/>
      <c r="BS1315" s="22"/>
      <c r="BT1315" s="37">
        <v>101</v>
      </c>
      <c r="BU1315" s="37">
        <v>113</v>
      </c>
      <c r="BV1315" s="19"/>
      <c r="BW1315" s="19" t="s">
        <v>3823</v>
      </c>
      <c r="BX1315" s="22"/>
      <c r="BY1315" s="95" t="str">
        <f>IFERROR(
IF(OR(AZ1315="anulado",AZ1315="stand by"),CONCATENATE(AZ1315,": ",AT1315),
IF(OR(YEAR(BA1315)=2022,YEAR(BA1315)=2023),CONCATENATE("Se activó en ",YEAR(BA1315)),
IF(AND(OR(AZ1315="En proceso",AZ1315="facturando"),AND(AV1315="-",BA1315="")),"Por revisar",
IF(BA1315="",IF(AV1315="NUEVAS",CONCATENATE("Estado: ",AZ1315,", ",AV1315),
IF(AX1315=Meses!$A$3,"Por revisar",
IF(AT1315="","Sin registro","En programación Frcst."))),"En programación")))),
"Error")</f>
        <v>En programación</v>
      </c>
      <c r="BZ1315" s="14" t="str">
        <f t="shared" si="60"/>
        <v/>
      </c>
      <c r="CA1315" s="95">
        <f>IF(BY1315="En programación Frcst.",VLOOKUP(AX1315,Meses!$A$1:$H$14,3+HLOOKUP(Cronograma!AV1315,Meses!$D$1:$G$2,2,FALSE),FALSE),
IF(BY1315="En programación",BA1315,""))</f>
        <v>45309</v>
      </c>
      <c r="CB1315" s="95" t="str">
        <f t="shared" si="61"/>
        <v>2024/1</v>
      </c>
      <c r="CC1315" s="91">
        <f>IFERROR(
(VLOOKUP(MONTH(CA1315),Meses!$B$3:$C$14,2,FALSE)-DAY(CA1315))/VLOOKUP(MONTH(CA1315),Meses!$B$3:$C$14,2,FALSE)*CD1315,
"")</f>
        <v>1304.1935483870968</v>
      </c>
      <c r="CD1315" s="92">
        <f t="shared" si="62"/>
        <v>3110</v>
      </c>
    </row>
    <row r="1316" spans="1:82" ht="78.599999999999994" thickBot="1" x14ac:dyDescent="0.6">
      <c r="A1316" s="25" t="s">
        <v>2455</v>
      </c>
      <c r="B1316" s="25" t="s">
        <v>3075</v>
      </c>
      <c r="C1316" s="25" t="s">
        <v>3076</v>
      </c>
      <c r="D1316" s="25" t="s">
        <v>53</v>
      </c>
      <c r="E1316" s="26">
        <v>45210</v>
      </c>
      <c r="F1316" s="26">
        <v>45210.654039351852</v>
      </c>
      <c r="G1316" s="26">
        <v>45219</v>
      </c>
      <c r="H1316" s="26">
        <v>45230</v>
      </c>
      <c r="I1316" s="21">
        <v>45283</v>
      </c>
      <c r="J1316" s="21">
        <v>45283</v>
      </c>
      <c r="K1316" s="119" t="s">
        <v>4599</v>
      </c>
      <c r="L1316" s="49">
        <v>2023122415</v>
      </c>
      <c r="M1316" s="21">
        <v>45278</v>
      </c>
      <c r="N1316" s="21">
        <v>45295</v>
      </c>
      <c r="O1316" s="19" t="s">
        <v>409</v>
      </c>
      <c r="P1316" s="41" t="s">
        <v>677</v>
      </c>
      <c r="Q1316" s="49" t="s">
        <v>55</v>
      </c>
      <c r="R1316" s="61">
        <v>5000</v>
      </c>
      <c r="S1316" s="25" t="s">
        <v>4607</v>
      </c>
      <c r="T1316" s="25" t="s">
        <v>4607</v>
      </c>
      <c r="U1316" s="19" t="e">
        <v>#NAME?</v>
      </c>
      <c r="V1316" s="22"/>
      <c r="W1316" s="22" t="s">
        <v>4513</v>
      </c>
      <c r="X1316" s="23">
        <v>45210</v>
      </c>
      <c r="Y1316" s="23">
        <v>45217</v>
      </c>
      <c r="Z1316" s="23">
        <v>45210</v>
      </c>
      <c r="AA1316" s="23">
        <v>45210</v>
      </c>
      <c r="AB1316" s="22">
        <v>0</v>
      </c>
      <c r="AC1316" s="22">
        <v>0</v>
      </c>
      <c r="AD1316" s="50">
        <v>0</v>
      </c>
      <c r="AE1316" s="22">
        <v>0</v>
      </c>
      <c r="AF1316" s="19" t="s">
        <v>58</v>
      </c>
      <c r="AG1316" s="19" t="s">
        <v>58</v>
      </c>
      <c r="AH1316" s="50">
        <v>0</v>
      </c>
      <c r="AI1316" s="23">
        <v>73</v>
      </c>
      <c r="AJ1316" s="37">
        <v>11</v>
      </c>
      <c r="AK1316" s="37">
        <v>53</v>
      </c>
      <c r="AL1316" s="19" t="s">
        <v>15</v>
      </c>
      <c r="AM1316" s="19" t="s">
        <v>4601</v>
      </c>
      <c r="AN1316" s="37">
        <v>23</v>
      </c>
      <c r="AO1316" s="22"/>
      <c r="AP1316" s="19" t="s">
        <v>678</v>
      </c>
      <c r="AQ1316" s="19" t="s">
        <v>451</v>
      </c>
      <c r="AR1316" s="19" t="s">
        <v>60</v>
      </c>
      <c r="AS1316" s="19" t="s">
        <v>55</v>
      </c>
      <c r="AT1316" s="19" t="s">
        <v>61</v>
      </c>
      <c r="AU1316" s="19" t="s">
        <v>179</v>
      </c>
      <c r="AV1316" s="19" t="s">
        <v>679</v>
      </c>
      <c r="AW1316" s="19" t="s">
        <v>1913</v>
      </c>
      <c r="AX1316" s="19" t="s">
        <v>356</v>
      </c>
      <c r="AY1316" s="19" t="s">
        <v>55</v>
      </c>
      <c r="AZ1316" s="19" t="s">
        <v>3822</v>
      </c>
      <c r="BA1316" s="23">
        <v>45295</v>
      </c>
      <c r="BB1316" s="37">
        <v>1</v>
      </c>
      <c r="BC1316" s="37">
        <v>2024</v>
      </c>
      <c r="BD1316" s="19" t="s">
        <v>356</v>
      </c>
      <c r="BE1316" s="19" t="s">
        <v>679</v>
      </c>
      <c r="BF1316" s="19" t="s">
        <v>1913</v>
      </c>
      <c r="BG1316" s="19" t="s">
        <v>55</v>
      </c>
      <c r="BH1316" s="19" t="s">
        <v>4513</v>
      </c>
      <c r="BI1316" s="60" t="s">
        <v>4513</v>
      </c>
      <c r="BJ1316" s="37" t="e">
        <v>#VALUE!</v>
      </c>
      <c r="BK1316" s="56" t="e">
        <v>#VALUE!</v>
      </c>
      <c r="BL1316" s="37" t="s">
        <v>4513</v>
      </c>
      <c r="BM1316" s="32" t="s">
        <v>4513</v>
      </c>
      <c r="BN1316" s="57" t="s">
        <v>4513</v>
      </c>
      <c r="BO1316" s="19" t="s">
        <v>3863</v>
      </c>
      <c r="BP1316" s="22"/>
      <c r="BQ1316" s="19" t="s">
        <v>64</v>
      </c>
      <c r="BR1316" s="22"/>
      <c r="BS1316" s="19" t="e">
        <v>#N/A</v>
      </c>
      <c r="BT1316" s="37">
        <v>73</v>
      </c>
      <c r="BU1316" s="22"/>
      <c r="BV1316" s="19"/>
      <c r="BW1316" s="19" t="s">
        <v>3823</v>
      </c>
      <c r="BX1316" s="37">
        <v>2023</v>
      </c>
      <c r="BY1316" s="95" t="str">
        <f>IFERROR(
IF(OR(AZ1316="anulado",AZ1316="stand by"),CONCATENATE(AZ1316,": ",AT1316),
IF(OR(YEAR(BA1316)=2022,YEAR(BA1316)=2023),CONCATENATE("Se activó en ",YEAR(BA1316)),
IF(AND(OR(AZ1316="En proceso",AZ1316="facturando"),AND(AV1316="-",BA1316="")),"Por revisar",
IF(BA1316="",IF(AV1316="NUEVAS",CONCATENATE("Estado: ",AZ1316,", ",AV1316),
IF(AX1316=Meses!$A$3,"Por revisar",
IF(AT1316="","Sin registro","En programación Frcst."))),"En programación")))),
"Error")</f>
        <v>En programación</v>
      </c>
      <c r="BZ1316" s="14" t="str">
        <f t="shared" si="60"/>
        <v/>
      </c>
      <c r="CA1316" s="95">
        <f>IF(BY1316="En programación Frcst.",VLOOKUP(AX1316,Meses!$A$1:$H$14,3+HLOOKUP(Cronograma!AV1316,Meses!$D$1:$G$2,2,FALSE),FALSE),
IF(BY1316="En programación",BA1316,""))</f>
        <v>45295</v>
      </c>
      <c r="CB1316" s="95" t="str">
        <f t="shared" si="61"/>
        <v>2024/1</v>
      </c>
      <c r="CC1316" s="91">
        <f>IFERROR(
(VLOOKUP(MONTH(CA1316),Meses!$B$3:$C$14,2,FALSE)-DAY(CA1316))/VLOOKUP(MONTH(CA1316),Meses!$B$3:$C$14,2,FALSE)*CD1316,
"")</f>
        <v>4354.8387096774195</v>
      </c>
      <c r="CD1316" s="92">
        <f t="shared" si="62"/>
        <v>5000</v>
      </c>
    </row>
    <row r="1317" spans="1:82" ht="47.4" thickBot="1" x14ac:dyDescent="0.6">
      <c r="A1317" s="19" t="s">
        <v>3077</v>
      </c>
      <c r="B1317" s="19" t="s">
        <v>3078</v>
      </c>
      <c r="C1317" s="19" t="s">
        <v>3079</v>
      </c>
      <c r="D1317" s="41" t="s">
        <v>936</v>
      </c>
      <c r="E1317" s="21">
        <v>45210</v>
      </c>
      <c r="F1317" s="21">
        <v>45210.664895833332</v>
      </c>
      <c r="G1317" s="21">
        <v>45217</v>
      </c>
      <c r="H1317" s="21">
        <v>45223</v>
      </c>
      <c r="I1317" s="22"/>
      <c r="J1317" s="22"/>
      <c r="K1317" s="22">
        <v>0</v>
      </c>
      <c r="L1317" s="50"/>
      <c r="M1317" s="22"/>
      <c r="N1317" s="22"/>
      <c r="O1317" s="41" t="s">
        <v>54</v>
      </c>
      <c r="P1317" s="41" t="s">
        <v>54</v>
      </c>
      <c r="Q1317" s="49" t="s">
        <v>55</v>
      </c>
      <c r="R1317" s="61">
        <v>50000</v>
      </c>
      <c r="S1317" s="25" t="s">
        <v>145</v>
      </c>
      <c r="T1317" s="25" t="s">
        <v>145</v>
      </c>
      <c r="U1317" s="19" t="e">
        <v>#NAME?</v>
      </c>
      <c r="V1317" s="22"/>
      <c r="W1317" s="22" t="s">
        <v>4513</v>
      </c>
      <c r="X1317" s="23">
        <v>45210</v>
      </c>
      <c r="Y1317" s="23">
        <v>45217</v>
      </c>
      <c r="Z1317" s="23">
        <v>45210</v>
      </c>
      <c r="AA1317" s="23">
        <v>45210</v>
      </c>
      <c r="AB1317" s="22">
        <v>0</v>
      </c>
      <c r="AC1317" s="22">
        <v>0</v>
      </c>
      <c r="AD1317" s="50">
        <v>0</v>
      </c>
      <c r="AE1317" s="22">
        <v>0</v>
      </c>
      <c r="AF1317" s="19" t="s">
        <v>58</v>
      </c>
      <c r="AG1317" s="19" t="s">
        <v>58</v>
      </c>
      <c r="AH1317" s="50">
        <v>0</v>
      </c>
      <c r="AI1317" s="37">
        <v>-45210</v>
      </c>
      <c r="AJ1317" s="37">
        <v>6</v>
      </c>
      <c r="AK1317" s="37">
        <v>-45223</v>
      </c>
      <c r="AL1317" s="19" t="s">
        <v>15</v>
      </c>
      <c r="AM1317" s="22">
        <v>0</v>
      </c>
      <c r="AN1317" s="22" t="s">
        <v>4513</v>
      </c>
      <c r="AO1317" s="22"/>
      <c r="AP1317" s="19" t="s">
        <v>82</v>
      </c>
      <c r="AQ1317" s="19" t="s">
        <v>82</v>
      </c>
      <c r="AR1317" s="19" t="s">
        <v>185</v>
      </c>
      <c r="AS1317" s="19" t="s">
        <v>55</v>
      </c>
      <c r="AT1317" s="19" t="s">
        <v>937</v>
      </c>
      <c r="AU1317" s="19" t="s">
        <v>62</v>
      </c>
      <c r="AV1317" s="19" t="s">
        <v>679</v>
      </c>
      <c r="AW1317" s="19" t="s">
        <v>3130</v>
      </c>
      <c r="AX1317" s="19" t="s">
        <v>1557</v>
      </c>
      <c r="AY1317" s="19" t="s">
        <v>55</v>
      </c>
      <c r="AZ1317" s="19" t="s">
        <v>3830</v>
      </c>
      <c r="BA1317" s="22">
        <v>0</v>
      </c>
      <c r="BB1317" s="22"/>
      <c r="BC1317" s="22"/>
      <c r="BD1317" s="19" t="s">
        <v>2205</v>
      </c>
      <c r="BE1317" s="19" t="s">
        <v>651</v>
      </c>
      <c r="BF1317" s="19" t="s">
        <v>3065</v>
      </c>
      <c r="BG1317" s="19" t="s">
        <v>55</v>
      </c>
      <c r="BH1317" s="19" t="s">
        <v>4513</v>
      </c>
      <c r="BI1317" s="22" t="s">
        <v>4513</v>
      </c>
      <c r="BJ1317" s="22"/>
      <c r="BK1317" s="22"/>
      <c r="BL1317" s="37" t="s">
        <v>4513</v>
      </c>
      <c r="BM1317" s="32" t="s">
        <v>4513</v>
      </c>
      <c r="BN1317" s="22" t="s">
        <v>4513</v>
      </c>
      <c r="BO1317" s="19" t="s">
        <v>3883</v>
      </c>
      <c r="BP1317" s="22"/>
      <c r="BQ1317" s="19" t="s">
        <v>64</v>
      </c>
      <c r="BR1317" s="22"/>
      <c r="BS1317" s="22"/>
      <c r="BT1317" s="22"/>
      <c r="BU1317" s="37">
        <v>112</v>
      </c>
      <c r="BV1317" s="19" t="s">
        <v>4701</v>
      </c>
      <c r="BW1317" s="19" t="s">
        <v>3837</v>
      </c>
      <c r="BX1317" s="22"/>
      <c r="BY1317" s="95" t="str">
        <f>IFERROR(
IF(OR(AZ1317="anulado",AZ1317="stand by"),CONCATENATE(AZ1317,": ",AT1317),
IF(OR(YEAR(BA1317)=2022,YEAR(BA1317)=2023),CONCATENATE("Se activó en ",YEAR(BA1317)),
IF(AND(OR(AZ1317="En proceso",AZ1317="facturando"),AND(AV1317="-",BA1317="")),"Por revisar",
IF(BA1317="",IF(AV1317="NUEVAS",CONCATENATE("Estado: ",AZ1317,", ",AV1317),
IF(AX1317=Meses!$A$3,"Por revisar",
IF(AT1317="","Sin registro","En programación Frcst."))),"En programación")))),
"Error")</f>
        <v>En programación</v>
      </c>
      <c r="BZ1317" s="14" t="str">
        <f t="shared" si="60"/>
        <v/>
      </c>
      <c r="CA1317" s="95">
        <f>IF(BY1317="En programación Frcst.",VLOOKUP(AX1317,Meses!$A$1:$H$14,3+HLOOKUP(Cronograma!AV1317,Meses!$D$1:$G$2,2,FALSE),FALSE),
IF(BY1317="En programación",BA1317,""))</f>
        <v>0</v>
      </c>
      <c r="CB1317" s="95" t="str">
        <f t="shared" si="61"/>
        <v>1900/1</v>
      </c>
      <c r="CC1317" s="91">
        <f>IFERROR(
(VLOOKUP(MONTH(CA1317),Meses!$B$3:$C$14,2,FALSE)-DAY(CA1317))/VLOOKUP(MONTH(CA1317),Meses!$B$3:$C$14,2,FALSE)*CD1317,
"")</f>
        <v>50000</v>
      </c>
      <c r="CD1317" s="92">
        <f t="shared" si="62"/>
        <v>50000</v>
      </c>
    </row>
    <row r="1318" spans="1:82" ht="47.4" thickBot="1" x14ac:dyDescent="0.6">
      <c r="A1318" s="25" t="s">
        <v>3077</v>
      </c>
      <c r="B1318" s="25" t="s">
        <v>3080</v>
      </c>
      <c r="C1318" s="25" t="s">
        <v>3081</v>
      </c>
      <c r="D1318" s="45" t="s">
        <v>936</v>
      </c>
      <c r="E1318" s="26">
        <v>45210</v>
      </c>
      <c r="F1318" s="26">
        <v>45210.664895833332</v>
      </c>
      <c r="G1318" s="26">
        <v>45217</v>
      </c>
      <c r="H1318" s="26">
        <v>45223</v>
      </c>
      <c r="I1318" s="22"/>
      <c r="J1318" s="22"/>
      <c r="K1318" s="22">
        <v>0</v>
      </c>
      <c r="L1318" s="50"/>
      <c r="M1318" s="22"/>
      <c r="N1318" s="22"/>
      <c r="O1318" s="41" t="s">
        <v>54</v>
      </c>
      <c r="P1318" s="41" t="s">
        <v>54</v>
      </c>
      <c r="Q1318" s="49" t="s">
        <v>55</v>
      </c>
      <c r="R1318" s="61">
        <v>3000</v>
      </c>
      <c r="S1318" s="25" t="s">
        <v>145</v>
      </c>
      <c r="T1318" s="25" t="s">
        <v>145</v>
      </c>
      <c r="U1318" s="19" t="e">
        <v>#NAME?</v>
      </c>
      <c r="V1318" s="22"/>
      <c r="W1318" s="22" t="s">
        <v>4513</v>
      </c>
      <c r="X1318" s="23">
        <v>45210</v>
      </c>
      <c r="Y1318" s="23">
        <v>45217</v>
      </c>
      <c r="Z1318" s="23">
        <v>45210</v>
      </c>
      <c r="AA1318" s="23">
        <v>45210</v>
      </c>
      <c r="AB1318" s="22">
        <v>0</v>
      </c>
      <c r="AC1318" s="22">
        <v>0</v>
      </c>
      <c r="AD1318" s="50">
        <v>0</v>
      </c>
      <c r="AE1318" s="22">
        <v>0</v>
      </c>
      <c r="AF1318" s="19" t="s">
        <v>58</v>
      </c>
      <c r="AG1318" s="19" t="s">
        <v>58</v>
      </c>
      <c r="AH1318" s="50">
        <v>0</v>
      </c>
      <c r="AI1318" s="37">
        <v>-45210</v>
      </c>
      <c r="AJ1318" s="37">
        <v>6</v>
      </c>
      <c r="AK1318" s="37">
        <v>-45223</v>
      </c>
      <c r="AL1318" s="19" t="s">
        <v>15</v>
      </c>
      <c r="AM1318" s="22">
        <v>0</v>
      </c>
      <c r="AN1318" s="22" t="s">
        <v>4513</v>
      </c>
      <c r="AO1318" s="22"/>
      <c r="AP1318" s="19" t="s">
        <v>82</v>
      </c>
      <c r="AQ1318" s="19" t="s">
        <v>82</v>
      </c>
      <c r="AR1318" s="19" t="s">
        <v>60</v>
      </c>
      <c r="AS1318" s="19" t="s">
        <v>55</v>
      </c>
      <c r="AT1318" s="19" t="s">
        <v>937</v>
      </c>
      <c r="AU1318" s="19" t="s">
        <v>62</v>
      </c>
      <c r="AV1318" s="19" t="s">
        <v>679</v>
      </c>
      <c r="AW1318" s="19" t="s">
        <v>3130</v>
      </c>
      <c r="AX1318" s="19" t="s">
        <v>1557</v>
      </c>
      <c r="AY1318" s="19" t="s">
        <v>55</v>
      </c>
      <c r="AZ1318" s="19" t="s">
        <v>3830</v>
      </c>
      <c r="BA1318" s="22">
        <v>0</v>
      </c>
      <c r="BB1318" s="22"/>
      <c r="BC1318" s="22"/>
      <c r="BD1318" s="19" t="s">
        <v>2205</v>
      </c>
      <c r="BE1318" s="19" t="s">
        <v>651</v>
      </c>
      <c r="BF1318" s="19" t="s">
        <v>3065</v>
      </c>
      <c r="BG1318" s="19" t="s">
        <v>55</v>
      </c>
      <c r="BH1318" s="19" t="s">
        <v>4513</v>
      </c>
      <c r="BI1318" s="22" t="s">
        <v>4513</v>
      </c>
      <c r="BJ1318" s="22"/>
      <c r="BK1318" s="22"/>
      <c r="BL1318" s="37" t="s">
        <v>4513</v>
      </c>
      <c r="BM1318" s="32" t="s">
        <v>4513</v>
      </c>
      <c r="BN1318" s="22" t="s">
        <v>4513</v>
      </c>
      <c r="BO1318" s="19" t="s">
        <v>3883</v>
      </c>
      <c r="BP1318" s="22"/>
      <c r="BQ1318" s="19" t="s">
        <v>64</v>
      </c>
      <c r="BR1318" s="22"/>
      <c r="BS1318" s="22"/>
      <c r="BT1318" s="22"/>
      <c r="BU1318" s="37">
        <v>112</v>
      </c>
      <c r="BV1318" s="19" t="s">
        <v>4701</v>
      </c>
      <c r="BW1318" s="19" t="s">
        <v>3837</v>
      </c>
      <c r="BX1318" s="22"/>
      <c r="BY1318" s="95" t="str">
        <f>IFERROR(
IF(OR(AZ1318="anulado",AZ1318="stand by"),CONCATENATE(AZ1318,": ",AT1318),
IF(OR(YEAR(BA1318)=2022,YEAR(BA1318)=2023),CONCATENATE("Se activó en ",YEAR(BA1318)),
IF(AND(OR(AZ1318="En proceso",AZ1318="facturando"),AND(AV1318="-",BA1318="")),"Por revisar",
IF(BA1318="",IF(AV1318="NUEVAS",CONCATENATE("Estado: ",AZ1318,", ",AV1318),
IF(AX1318=Meses!$A$3,"Por revisar",
IF(AT1318="","Sin registro","En programación Frcst."))),"En programación")))),
"Error")</f>
        <v>En programación</v>
      </c>
      <c r="BZ1318" s="14" t="str">
        <f t="shared" si="60"/>
        <v/>
      </c>
      <c r="CA1318" s="95">
        <f>IF(BY1318="En programación Frcst.",VLOOKUP(AX1318,Meses!$A$1:$H$14,3+HLOOKUP(Cronograma!AV1318,Meses!$D$1:$G$2,2,FALSE),FALSE),
IF(BY1318="En programación",BA1318,""))</f>
        <v>0</v>
      </c>
      <c r="CB1318" s="95" t="str">
        <f t="shared" si="61"/>
        <v>1900/1</v>
      </c>
      <c r="CC1318" s="91">
        <f>IFERROR(
(VLOOKUP(MONTH(CA1318),Meses!$B$3:$C$14,2,FALSE)-DAY(CA1318))/VLOOKUP(MONTH(CA1318),Meses!$B$3:$C$14,2,FALSE)*CD1318,
"")</f>
        <v>3000</v>
      </c>
      <c r="CD1318" s="92">
        <f t="shared" si="62"/>
        <v>3000</v>
      </c>
    </row>
    <row r="1319" spans="1:82" ht="63" thickBot="1" x14ac:dyDescent="0.6">
      <c r="A1319" s="19" t="s">
        <v>3082</v>
      </c>
      <c r="B1319" s="19" t="s">
        <v>3083</v>
      </c>
      <c r="C1319" s="19" t="s">
        <v>3084</v>
      </c>
      <c r="D1319" s="41" t="s">
        <v>936</v>
      </c>
      <c r="E1319" s="21">
        <v>45210</v>
      </c>
      <c r="F1319" s="21">
        <v>45210.716134259259</v>
      </c>
      <c r="G1319" s="21">
        <v>45218</v>
      </c>
      <c r="H1319" s="21">
        <v>45226</v>
      </c>
      <c r="I1319" s="22"/>
      <c r="J1319" s="22"/>
      <c r="K1319" s="22">
        <v>0</v>
      </c>
      <c r="L1319" s="50"/>
      <c r="M1319" s="22"/>
      <c r="N1319" s="22"/>
      <c r="O1319" s="19" t="s">
        <v>199</v>
      </c>
      <c r="P1319" s="19" t="s">
        <v>199</v>
      </c>
      <c r="Q1319" s="49" t="s">
        <v>55</v>
      </c>
      <c r="R1319" s="61">
        <v>3312</v>
      </c>
      <c r="S1319" s="25" t="s">
        <v>145</v>
      </c>
      <c r="T1319" s="25" t="s">
        <v>145</v>
      </c>
      <c r="U1319" s="19" t="e">
        <v>#NAME?</v>
      </c>
      <c r="V1319" s="22"/>
      <c r="W1319" s="22" t="s">
        <v>4513</v>
      </c>
      <c r="X1319" s="23">
        <v>45210</v>
      </c>
      <c r="Y1319" s="23">
        <v>45217</v>
      </c>
      <c r="Z1319" s="23">
        <v>45210</v>
      </c>
      <c r="AA1319" s="23">
        <v>45210</v>
      </c>
      <c r="AB1319" s="22">
        <v>0</v>
      </c>
      <c r="AC1319" s="22">
        <v>0</v>
      </c>
      <c r="AD1319" s="50">
        <v>0</v>
      </c>
      <c r="AE1319" s="22">
        <v>0</v>
      </c>
      <c r="AF1319" s="19" t="s">
        <v>58</v>
      </c>
      <c r="AG1319" s="19" t="s">
        <v>58</v>
      </c>
      <c r="AH1319" s="50">
        <v>0</v>
      </c>
      <c r="AI1319" s="37">
        <v>-45210</v>
      </c>
      <c r="AJ1319" s="37">
        <v>8</v>
      </c>
      <c r="AK1319" s="37">
        <v>-45226</v>
      </c>
      <c r="AL1319" s="19" t="s">
        <v>15</v>
      </c>
      <c r="AM1319" s="22">
        <v>0</v>
      </c>
      <c r="AN1319" s="22" t="s">
        <v>4513</v>
      </c>
      <c r="AO1319" s="22"/>
      <c r="AP1319" s="19" t="s">
        <v>201</v>
      </c>
      <c r="AQ1319" s="19" t="s">
        <v>140</v>
      </c>
      <c r="AR1319" s="19" t="s">
        <v>60</v>
      </c>
      <c r="AS1319" s="19" t="s">
        <v>55</v>
      </c>
      <c r="AT1319" s="19" t="s">
        <v>937</v>
      </c>
      <c r="AU1319" s="19" t="s">
        <v>132</v>
      </c>
      <c r="AV1319" s="19" t="s">
        <v>651</v>
      </c>
      <c r="AW1319" s="19" t="s">
        <v>2222</v>
      </c>
      <c r="AX1319" s="19" t="s">
        <v>1557</v>
      </c>
      <c r="AY1319" s="19" t="s">
        <v>55</v>
      </c>
      <c r="AZ1319" s="19" t="s">
        <v>3830</v>
      </c>
      <c r="BA1319" s="22">
        <v>0</v>
      </c>
      <c r="BB1319" s="22"/>
      <c r="BC1319" s="22"/>
      <c r="BD1319" s="19" t="s">
        <v>1557</v>
      </c>
      <c r="BE1319" s="19" t="s">
        <v>679</v>
      </c>
      <c r="BF1319" s="19" t="s">
        <v>680</v>
      </c>
      <c r="BG1319" s="19" t="s">
        <v>55</v>
      </c>
      <c r="BH1319" s="19" t="s">
        <v>4513</v>
      </c>
      <c r="BI1319" s="22" t="s">
        <v>4513</v>
      </c>
      <c r="BJ1319" s="22"/>
      <c r="BK1319" s="22"/>
      <c r="BL1319" s="37" t="s">
        <v>4513</v>
      </c>
      <c r="BM1319" s="32" t="s">
        <v>4513</v>
      </c>
      <c r="BN1319" s="22" t="s">
        <v>4513</v>
      </c>
      <c r="BO1319" s="22"/>
      <c r="BP1319" s="22"/>
      <c r="BQ1319" s="19" t="s">
        <v>64</v>
      </c>
      <c r="BR1319" s="22"/>
      <c r="BS1319" s="22"/>
      <c r="BT1319" s="22"/>
      <c r="BU1319" s="37">
        <v>112</v>
      </c>
      <c r="BV1319" s="19" t="s">
        <v>4696</v>
      </c>
      <c r="BW1319" s="19" t="s">
        <v>3869</v>
      </c>
      <c r="BX1319" s="22"/>
      <c r="BY1319" s="95" t="str">
        <f>IFERROR(
IF(OR(AZ1319="anulado",AZ1319="stand by"),CONCATENATE(AZ1319,": ",AT1319),
IF(OR(YEAR(BA1319)=2022,YEAR(BA1319)=2023),CONCATENATE("Se activó en ",YEAR(BA1319)),
IF(AND(OR(AZ1319="En proceso",AZ1319="facturando"),AND(AV1319="-",BA1319="")),"Por revisar",
IF(BA1319="",IF(AV1319="NUEVAS",CONCATENATE("Estado: ",AZ1319,", ",AV1319),
IF(AX1319=Meses!$A$3,"Por revisar",
IF(AT1319="","Sin registro","En programación Frcst."))),"En programación")))),
"Error")</f>
        <v>En programación</v>
      </c>
      <c r="BZ1319" s="14" t="str">
        <f t="shared" si="60"/>
        <v/>
      </c>
      <c r="CA1319" s="95">
        <f>IF(BY1319="En programación Frcst.",VLOOKUP(AX1319,Meses!$A$1:$H$14,3+HLOOKUP(Cronograma!AV1319,Meses!$D$1:$G$2,2,FALSE),FALSE),
IF(BY1319="En programación",BA1319,""))</f>
        <v>0</v>
      </c>
      <c r="CB1319" s="95" t="str">
        <f t="shared" si="61"/>
        <v>1900/1</v>
      </c>
      <c r="CC1319" s="91">
        <f>IFERROR(
(VLOOKUP(MONTH(CA1319),Meses!$B$3:$C$14,2,FALSE)-DAY(CA1319))/VLOOKUP(MONTH(CA1319),Meses!$B$3:$C$14,2,FALSE)*CD1319,
"")</f>
        <v>3312</v>
      </c>
      <c r="CD1319" s="92">
        <f t="shared" si="62"/>
        <v>3312</v>
      </c>
    </row>
    <row r="1320" spans="1:82" ht="63" thickBot="1" x14ac:dyDescent="0.6">
      <c r="A1320" s="25" t="s">
        <v>3082</v>
      </c>
      <c r="B1320" s="25" t="s">
        <v>3085</v>
      </c>
      <c r="C1320" s="25" t="s">
        <v>3086</v>
      </c>
      <c r="D1320" s="45" t="s">
        <v>936</v>
      </c>
      <c r="E1320" s="26">
        <v>45210</v>
      </c>
      <c r="F1320" s="26">
        <v>45210.716134259259</v>
      </c>
      <c r="G1320" s="26">
        <v>45218</v>
      </c>
      <c r="H1320" s="26">
        <v>45226</v>
      </c>
      <c r="I1320" s="22"/>
      <c r="J1320" s="22"/>
      <c r="K1320" s="22">
        <v>0</v>
      </c>
      <c r="L1320" s="50"/>
      <c r="M1320" s="22"/>
      <c r="N1320" s="22"/>
      <c r="O1320" s="19" t="s">
        <v>199</v>
      </c>
      <c r="P1320" s="19" t="s">
        <v>199</v>
      </c>
      <c r="Q1320" s="49" t="s">
        <v>55</v>
      </c>
      <c r="R1320" s="61">
        <v>7577</v>
      </c>
      <c r="S1320" s="25" t="s">
        <v>145</v>
      </c>
      <c r="T1320" s="25" t="s">
        <v>145</v>
      </c>
      <c r="U1320" s="19" t="e">
        <v>#NAME?</v>
      </c>
      <c r="V1320" s="22"/>
      <c r="W1320" s="22" t="s">
        <v>4513</v>
      </c>
      <c r="X1320" s="23">
        <v>45210</v>
      </c>
      <c r="Y1320" s="23">
        <v>45217</v>
      </c>
      <c r="Z1320" s="23">
        <v>45210</v>
      </c>
      <c r="AA1320" s="23">
        <v>45210</v>
      </c>
      <c r="AB1320" s="22">
        <v>0</v>
      </c>
      <c r="AC1320" s="22">
        <v>0</v>
      </c>
      <c r="AD1320" s="50">
        <v>0</v>
      </c>
      <c r="AE1320" s="22">
        <v>0</v>
      </c>
      <c r="AF1320" s="19" t="s">
        <v>58</v>
      </c>
      <c r="AG1320" s="19" t="s">
        <v>58</v>
      </c>
      <c r="AH1320" s="50">
        <v>0</v>
      </c>
      <c r="AI1320" s="37">
        <v>-45210</v>
      </c>
      <c r="AJ1320" s="37">
        <v>8</v>
      </c>
      <c r="AK1320" s="37">
        <v>-45226</v>
      </c>
      <c r="AL1320" s="19" t="s">
        <v>15</v>
      </c>
      <c r="AM1320" s="22">
        <v>0</v>
      </c>
      <c r="AN1320" s="22" t="s">
        <v>4513</v>
      </c>
      <c r="AO1320" s="22"/>
      <c r="AP1320" s="19" t="s">
        <v>201</v>
      </c>
      <c r="AQ1320" s="19" t="s">
        <v>140</v>
      </c>
      <c r="AR1320" s="19" t="s">
        <v>60</v>
      </c>
      <c r="AS1320" s="19" t="s">
        <v>55</v>
      </c>
      <c r="AT1320" s="19" t="s">
        <v>937</v>
      </c>
      <c r="AU1320" s="19" t="s">
        <v>132</v>
      </c>
      <c r="AV1320" s="25" t="s">
        <v>651</v>
      </c>
      <c r="AW1320" s="25" t="s">
        <v>2222</v>
      </c>
      <c r="AX1320" s="25" t="s">
        <v>1557</v>
      </c>
      <c r="AY1320" s="25" t="s">
        <v>55</v>
      </c>
      <c r="AZ1320" s="25" t="s">
        <v>3830</v>
      </c>
      <c r="BA1320" s="27">
        <v>0</v>
      </c>
      <c r="BB1320" s="27"/>
      <c r="BC1320" s="27"/>
      <c r="BD1320" s="25" t="s">
        <v>1557</v>
      </c>
      <c r="BE1320" s="25" t="s">
        <v>679</v>
      </c>
      <c r="BF1320" s="25" t="s">
        <v>680</v>
      </c>
      <c r="BG1320" s="25" t="s">
        <v>55</v>
      </c>
      <c r="BH1320" s="25" t="s">
        <v>4513</v>
      </c>
      <c r="BI1320" s="27" t="s">
        <v>4513</v>
      </c>
      <c r="BJ1320" s="27"/>
      <c r="BK1320" s="27"/>
      <c r="BL1320" s="37" t="s">
        <v>4513</v>
      </c>
      <c r="BM1320" s="36" t="s">
        <v>4513</v>
      </c>
      <c r="BN1320" s="27" t="s">
        <v>4513</v>
      </c>
      <c r="BO1320" s="27"/>
      <c r="BP1320" s="27"/>
      <c r="BQ1320" s="25" t="s">
        <v>64</v>
      </c>
      <c r="BR1320" s="27"/>
      <c r="BS1320" s="27"/>
      <c r="BT1320" s="27"/>
      <c r="BU1320" s="37">
        <v>112</v>
      </c>
      <c r="BV1320" s="25" t="s">
        <v>4696</v>
      </c>
      <c r="BW1320" s="25" t="s">
        <v>3869</v>
      </c>
      <c r="BX1320" s="27"/>
      <c r="BY1320" s="95" t="str">
        <f>IFERROR(
IF(OR(AZ1320="anulado",AZ1320="stand by"),CONCATENATE(AZ1320,": ",AT1320),
IF(OR(YEAR(BA1320)=2022,YEAR(BA1320)=2023),CONCATENATE("Se activó en ",YEAR(BA1320)),
IF(AND(OR(AZ1320="En proceso",AZ1320="facturando"),AND(AV1320="-",BA1320="")),"Por revisar",
IF(BA1320="",IF(AV1320="NUEVAS",CONCATENATE("Estado: ",AZ1320,", ",AV1320),
IF(AX1320=Meses!$A$3,"Por revisar",
IF(AT1320="","Sin registro","En programación Frcst."))),"En programación")))),
"Error")</f>
        <v>En programación</v>
      </c>
      <c r="BZ1320" s="14" t="str">
        <f t="shared" si="60"/>
        <v/>
      </c>
      <c r="CA1320" s="95">
        <f>IF(BY1320="En programación Frcst.",VLOOKUP(AX1320,Meses!$A$1:$H$14,3+HLOOKUP(Cronograma!AV1320,Meses!$D$1:$G$2,2,FALSE),FALSE),
IF(BY1320="En programación",BA1320,""))</f>
        <v>0</v>
      </c>
      <c r="CB1320" s="95" t="str">
        <f t="shared" si="61"/>
        <v>1900/1</v>
      </c>
      <c r="CC1320" s="91">
        <f>IFERROR(
(VLOOKUP(MONTH(CA1320),Meses!$B$3:$C$14,2,FALSE)-DAY(CA1320))/VLOOKUP(MONTH(CA1320),Meses!$B$3:$C$14,2,FALSE)*CD1320,
"")</f>
        <v>7577</v>
      </c>
      <c r="CD1320" s="92">
        <f t="shared" si="62"/>
        <v>7577</v>
      </c>
    </row>
    <row r="1321" spans="1:82" ht="78.599999999999994" thickBot="1" x14ac:dyDescent="0.6">
      <c r="A1321" s="19" t="s">
        <v>3082</v>
      </c>
      <c r="B1321" s="19" t="s">
        <v>3087</v>
      </c>
      <c r="C1321" s="19" t="s">
        <v>3088</v>
      </c>
      <c r="D1321" s="41" t="s">
        <v>936</v>
      </c>
      <c r="E1321" s="21">
        <v>45210</v>
      </c>
      <c r="F1321" s="21">
        <v>45210.716134259259</v>
      </c>
      <c r="G1321" s="21">
        <v>45218</v>
      </c>
      <c r="H1321" s="21">
        <v>45226</v>
      </c>
      <c r="I1321" s="22"/>
      <c r="J1321" s="22"/>
      <c r="K1321" s="22">
        <v>0</v>
      </c>
      <c r="L1321" s="50"/>
      <c r="M1321" s="22"/>
      <c r="N1321" s="22"/>
      <c r="O1321" s="19" t="s">
        <v>199</v>
      </c>
      <c r="P1321" s="19" t="s">
        <v>199</v>
      </c>
      <c r="Q1321" s="49" t="s">
        <v>55</v>
      </c>
      <c r="R1321" s="61">
        <v>2637</v>
      </c>
      <c r="S1321" s="25" t="s">
        <v>145</v>
      </c>
      <c r="T1321" s="25" t="s">
        <v>145</v>
      </c>
      <c r="U1321" s="19" t="e">
        <v>#NAME?</v>
      </c>
      <c r="V1321" s="22"/>
      <c r="W1321" s="22" t="s">
        <v>4513</v>
      </c>
      <c r="X1321" s="23">
        <v>45210</v>
      </c>
      <c r="Y1321" s="23">
        <v>45217</v>
      </c>
      <c r="Z1321" s="23">
        <v>45210</v>
      </c>
      <c r="AA1321" s="23">
        <v>45210</v>
      </c>
      <c r="AB1321" s="22">
        <v>0</v>
      </c>
      <c r="AC1321" s="22">
        <v>0</v>
      </c>
      <c r="AD1321" s="50">
        <v>0</v>
      </c>
      <c r="AE1321" s="22">
        <v>0</v>
      </c>
      <c r="AF1321" s="19" t="s">
        <v>58</v>
      </c>
      <c r="AG1321" s="19" t="s">
        <v>58</v>
      </c>
      <c r="AH1321" s="50">
        <v>0</v>
      </c>
      <c r="AI1321" s="37">
        <v>-45210</v>
      </c>
      <c r="AJ1321" s="37">
        <v>8</v>
      </c>
      <c r="AK1321" s="37">
        <v>-45226</v>
      </c>
      <c r="AL1321" s="19" t="s">
        <v>15</v>
      </c>
      <c r="AM1321" s="22">
        <v>0</v>
      </c>
      <c r="AN1321" s="22" t="s">
        <v>4513</v>
      </c>
      <c r="AO1321" s="22"/>
      <c r="AP1321" s="19" t="s">
        <v>201</v>
      </c>
      <c r="AQ1321" s="19" t="s">
        <v>140</v>
      </c>
      <c r="AR1321" s="19" t="s">
        <v>60</v>
      </c>
      <c r="AS1321" s="19" t="s">
        <v>55</v>
      </c>
      <c r="AT1321" s="19" t="s">
        <v>937</v>
      </c>
      <c r="AU1321" s="19" t="s">
        <v>132</v>
      </c>
      <c r="AV1321" s="19" t="s">
        <v>651</v>
      </c>
      <c r="AW1321" s="19" t="s">
        <v>2222</v>
      </c>
      <c r="AX1321" s="19" t="s">
        <v>1557</v>
      </c>
      <c r="AY1321" s="19" t="s">
        <v>55</v>
      </c>
      <c r="AZ1321" s="19" t="s">
        <v>3830</v>
      </c>
      <c r="BA1321" s="22">
        <v>0</v>
      </c>
      <c r="BB1321" s="22"/>
      <c r="BC1321" s="22"/>
      <c r="BD1321" s="19" t="s">
        <v>1557</v>
      </c>
      <c r="BE1321" s="19" t="s">
        <v>679</v>
      </c>
      <c r="BF1321" s="19" t="s">
        <v>680</v>
      </c>
      <c r="BG1321" s="19" t="s">
        <v>55</v>
      </c>
      <c r="BH1321" s="19" t="s">
        <v>4513</v>
      </c>
      <c r="BI1321" s="22" t="s">
        <v>4513</v>
      </c>
      <c r="BJ1321" s="22"/>
      <c r="BK1321" s="22"/>
      <c r="BL1321" s="37" t="s">
        <v>4513</v>
      </c>
      <c r="BM1321" s="32" t="s">
        <v>4513</v>
      </c>
      <c r="BN1321" s="22" t="s">
        <v>4513</v>
      </c>
      <c r="BO1321" s="22"/>
      <c r="BP1321" s="22"/>
      <c r="BQ1321" s="19" t="s">
        <v>64</v>
      </c>
      <c r="BR1321" s="22"/>
      <c r="BS1321" s="22"/>
      <c r="BT1321" s="22"/>
      <c r="BU1321" s="37">
        <v>112</v>
      </c>
      <c r="BV1321" s="19" t="s">
        <v>4696</v>
      </c>
      <c r="BW1321" s="19" t="s">
        <v>3869</v>
      </c>
      <c r="BX1321" s="22"/>
      <c r="BY1321" s="95" t="str">
        <f>IFERROR(
IF(OR(AZ1321="anulado",AZ1321="stand by"),CONCATENATE(AZ1321,": ",AT1321),
IF(OR(YEAR(BA1321)=2022,YEAR(BA1321)=2023),CONCATENATE("Se activó en ",YEAR(BA1321)),
IF(AND(OR(AZ1321="En proceso",AZ1321="facturando"),AND(AV1321="-",BA1321="")),"Por revisar",
IF(BA1321="",IF(AV1321="NUEVAS",CONCATENATE("Estado: ",AZ1321,", ",AV1321),
IF(AX1321=Meses!$A$3,"Por revisar",
IF(AT1321="","Sin registro","En programación Frcst."))),"En programación")))),
"Error")</f>
        <v>En programación</v>
      </c>
      <c r="BZ1321" s="14" t="str">
        <f t="shared" si="60"/>
        <v/>
      </c>
      <c r="CA1321" s="95">
        <f>IF(BY1321="En programación Frcst.",VLOOKUP(AX1321,Meses!$A$1:$H$14,3+HLOOKUP(Cronograma!AV1321,Meses!$D$1:$G$2,2,FALSE),FALSE),
IF(BY1321="En programación",BA1321,""))</f>
        <v>0</v>
      </c>
      <c r="CB1321" s="95" t="str">
        <f t="shared" si="61"/>
        <v>1900/1</v>
      </c>
      <c r="CC1321" s="91">
        <f>IFERROR(
(VLOOKUP(MONTH(CA1321),Meses!$B$3:$C$14,2,FALSE)-DAY(CA1321))/VLOOKUP(MONTH(CA1321),Meses!$B$3:$C$14,2,FALSE)*CD1321,
"")</f>
        <v>2637</v>
      </c>
      <c r="CD1321" s="92">
        <f t="shared" si="62"/>
        <v>2637</v>
      </c>
    </row>
    <row r="1322" spans="1:82" ht="63" thickBot="1" x14ac:dyDescent="0.6">
      <c r="A1322" s="25" t="s">
        <v>3082</v>
      </c>
      <c r="B1322" s="25" t="s">
        <v>3089</v>
      </c>
      <c r="C1322" s="25" t="s">
        <v>3090</v>
      </c>
      <c r="D1322" s="45" t="s">
        <v>936</v>
      </c>
      <c r="E1322" s="26">
        <v>45210</v>
      </c>
      <c r="F1322" s="26">
        <v>45210.716134259259</v>
      </c>
      <c r="G1322" s="26">
        <v>45218</v>
      </c>
      <c r="H1322" s="26">
        <v>45226</v>
      </c>
      <c r="I1322" s="22"/>
      <c r="J1322" s="22"/>
      <c r="K1322" s="22">
        <v>0</v>
      </c>
      <c r="L1322" s="50"/>
      <c r="M1322" s="22"/>
      <c r="N1322" s="22"/>
      <c r="O1322" s="19" t="s">
        <v>199</v>
      </c>
      <c r="P1322" s="19" t="s">
        <v>199</v>
      </c>
      <c r="Q1322" s="49" t="s">
        <v>55</v>
      </c>
      <c r="R1322" s="61">
        <v>4364</v>
      </c>
      <c r="S1322" s="25" t="s">
        <v>145</v>
      </c>
      <c r="T1322" s="25" t="s">
        <v>145</v>
      </c>
      <c r="U1322" s="19" t="e">
        <v>#NAME?</v>
      </c>
      <c r="V1322" s="22"/>
      <c r="W1322" s="22" t="s">
        <v>4513</v>
      </c>
      <c r="X1322" s="23">
        <v>45210</v>
      </c>
      <c r="Y1322" s="23">
        <v>45217</v>
      </c>
      <c r="Z1322" s="23">
        <v>45210</v>
      </c>
      <c r="AA1322" s="23">
        <v>45210</v>
      </c>
      <c r="AB1322" s="22">
        <v>0</v>
      </c>
      <c r="AC1322" s="22">
        <v>0</v>
      </c>
      <c r="AD1322" s="50">
        <v>0</v>
      </c>
      <c r="AE1322" s="22">
        <v>0</v>
      </c>
      <c r="AF1322" s="19" t="s">
        <v>58</v>
      </c>
      <c r="AG1322" s="19" t="s">
        <v>58</v>
      </c>
      <c r="AH1322" s="50">
        <v>0</v>
      </c>
      <c r="AI1322" s="37">
        <v>-45210</v>
      </c>
      <c r="AJ1322" s="37">
        <v>8</v>
      </c>
      <c r="AK1322" s="37">
        <v>-45226</v>
      </c>
      <c r="AL1322" s="19" t="s">
        <v>15</v>
      </c>
      <c r="AM1322" s="22">
        <v>0</v>
      </c>
      <c r="AN1322" s="22" t="s">
        <v>4513</v>
      </c>
      <c r="AO1322" s="22"/>
      <c r="AP1322" s="19" t="s">
        <v>201</v>
      </c>
      <c r="AQ1322" s="19" t="s">
        <v>140</v>
      </c>
      <c r="AR1322" s="19" t="s">
        <v>60</v>
      </c>
      <c r="AS1322" s="19" t="s">
        <v>55</v>
      </c>
      <c r="AT1322" s="19" t="s">
        <v>937</v>
      </c>
      <c r="AU1322" s="19" t="s">
        <v>132</v>
      </c>
      <c r="AV1322" s="25" t="s">
        <v>651</v>
      </c>
      <c r="AW1322" s="25" t="s">
        <v>2222</v>
      </c>
      <c r="AX1322" s="25" t="s">
        <v>1557</v>
      </c>
      <c r="AY1322" s="25" t="s">
        <v>55</v>
      </c>
      <c r="AZ1322" s="25" t="s">
        <v>3830</v>
      </c>
      <c r="BA1322" s="27">
        <v>0</v>
      </c>
      <c r="BB1322" s="27"/>
      <c r="BC1322" s="27"/>
      <c r="BD1322" s="25" t="s">
        <v>1557</v>
      </c>
      <c r="BE1322" s="25" t="s">
        <v>679</v>
      </c>
      <c r="BF1322" s="25" t="s">
        <v>680</v>
      </c>
      <c r="BG1322" s="25" t="s">
        <v>55</v>
      </c>
      <c r="BH1322" s="25" t="s">
        <v>4513</v>
      </c>
      <c r="BI1322" s="27" t="s">
        <v>4513</v>
      </c>
      <c r="BJ1322" s="27"/>
      <c r="BK1322" s="27"/>
      <c r="BL1322" s="37" t="s">
        <v>4513</v>
      </c>
      <c r="BM1322" s="36" t="s">
        <v>4513</v>
      </c>
      <c r="BN1322" s="27" t="s">
        <v>4513</v>
      </c>
      <c r="BO1322" s="27"/>
      <c r="BP1322" s="27"/>
      <c r="BQ1322" s="25" t="s">
        <v>64</v>
      </c>
      <c r="BR1322" s="27"/>
      <c r="BS1322" s="27"/>
      <c r="BT1322" s="27"/>
      <c r="BU1322" s="37">
        <v>112</v>
      </c>
      <c r="BV1322" s="25" t="s">
        <v>4696</v>
      </c>
      <c r="BW1322" s="25" t="s">
        <v>3869</v>
      </c>
      <c r="BX1322" s="27"/>
      <c r="BY1322" s="95" t="str">
        <f>IFERROR(
IF(OR(AZ1322="anulado",AZ1322="stand by"),CONCATENATE(AZ1322,": ",AT1322),
IF(OR(YEAR(BA1322)=2022,YEAR(BA1322)=2023),CONCATENATE("Se activó en ",YEAR(BA1322)),
IF(AND(OR(AZ1322="En proceso",AZ1322="facturando"),AND(AV1322="-",BA1322="")),"Por revisar",
IF(BA1322="",IF(AV1322="NUEVAS",CONCATENATE("Estado: ",AZ1322,", ",AV1322),
IF(AX1322=Meses!$A$3,"Por revisar",
IF(AT1322="","Sin registro","En programación Frcst."))),"En programación")))),
"Error")</f>
        <v>En programación</v>
      </c>
      <c r="BZ1322" s="14" t="str">
        <f t="shared" si="60"/>
        <v/>
      </c>
      <c r="CA1322" s="95">
        <f>IF(BY1322="En programación Frcst.",VLOOKUP(AX1322,Meses!$A$1:$H$14,3+HLOOKUP(Cronograma!AV1322,Meses!$D$1:$G$2,2,FALSE),FALSE),
IF(BY1322="En programación",BA1322,""))</f>
        <v>0</v>
      </c>
      <c r="CB1322" s="95" t="str">
        <f t="shared" si="61"/>
        <v>1900/1</v>
      </c>
      <c r="CC1322" s="91">
        <f>IFERROR(
(VLOOKUP(MONTH(CA1322),Meses!$B$3:$C$14,2,FALSE)-DAY(CA1322))/VLOOKUP(MONTH(CA1322),Meses!$B$3:$C$14,2,FALSE)*CD1322,
"")</f>
        <v>4364</v>
      </c>
      <c r="CD1322" s="92">
        <f t="shared" si="62"/>
        <v>4364</v>
      </c>
    </row>
    <row r="1323" spans="1:82" ht="63" thickBot="1" x14ac:dyDescent="0.6">
      <c r="A1323" s="19" t="s">
        <v>3082</v>
      </c>
      <c r="B1323" s="19" t="s">
        <v>3091</v>
      </c>
      <c r="C1323" s="19" t="s">
        <v>3092</v>
      </c>
      <c r="D1323" s="41" t="s">
        <v>936</v>
      </c>
      <c r="E1323" s="21">
        <v>45210</v>
      </c>
      <c r="F1323" s="21">
        <v>45210.716134259259</v>
      </c>
      <c r="G1323" s="21">
        <v>45218</v>
      </c>
      <c r="H1323" s="21">
        <v>45226</v>
      </c>
      <c r="I1323" s="22"/>
      <c r="J1323" s="22"/>
      <c r="K1323" s="22">
        <v>0</v>
      </c>
      <c r="L1323" s="50"/>
      <c r="M1323" s="22"/>
      <c r="N1323" s="22"/>
      <c r="O1323" s="19" t="s">
        <v>199</v>
      </c>
      <c r="P1323" s="19" t="s">
        <v>199</v>
      </c>
      <c r="Q1323" s="49" t="s">
        <v>55</v>
      </c>
      <c r="R1323" s="61">
        <v>10512</v>
      </c>
      <c r="S1323" s="25" t="s">
        <v>145</v>
      </c>
      <c r="T1323" s="25" t="s">
        <v>145</v>
      </c>
      <c r="U1323" s="19" t="e">
        <v>#NAME?</v>
      </c>
      <c r="V1323" s="22"/>
      <c r="W1323" s="22" t="s">
        <v>4513</v>
      </c>
      <c r="X1323" s="23">
        <v>45210</v>
      </c>
      <c r="Y1323" s="23">
        <v>45217</v>
      </c>
      <c r="Z1323" s="23">
        <v>45210</v>
      </c>
      <c r="AA1323" s="23">
        <v>45210</v>
      </c>
      <c r="AB1323" s="22">
        <v>0</v>
      </c>
      <c r="AC1323" s="22">
        <v>0</v>
      </c>
      <c r="AD1323" s="50">
        <v>0</v>
      </c>
      <c r="AE1323" s="22">
        <v>0</v>
      </c>
      <c r="AF1323" s="19" t="s">
        <v>58</v>
      </c>
      <c r="AG1323" s="19" t="s">
        <v>58</v>
      </c>
      <c r="AH1323" s="50">
        <v>0</v>
      </c>
      <c r="AI1323" s="37">
        <v>-45210</v>
      </c>
      <c r="AJ1323" s="37">
        <v>8</v>
      </c>
      <c r="AK1323" s="37">
        <v>-45226</v>
      </c>
      <c r="AL1323" s="19" t="s">
        <v>15</v>
      </c>
      <c r="AM1323" s="22">
        <v>0</v>
      </c>
      <c r="AN1323" s="22" t="s">
        <v>4513</v>
      </c>
      <c r="AO1323" s="22"/>
      <c r="AP1323" s="19" t="s">
        <v>201</v>
      </c>
      <c r="AQ1323" s="19" t="s">
        <v>140</v>
      </c>
      <c r="AR1323" s="19" t="s">
        <v>94</v>
      </c>
      <c r="AS1323" s="19" t="s">
        <v>55</v>
      </c>
      <c r="AT1323" s="19" t="s">
        <v>937</v>
      </c>
      <c r="AU1323" s="19" t="s">
        <v>132</v>
      </c>
      <c r="AV1323" s="19" t="s">
        <v>651</v>
      </c>
      <c r="AW1323" s="19" t="s">
        <v>2222</v>
      </c>
      <c r="AX1323" s="19" t="s">
        <v>1557</v>
      </c>
      <c r="AY1323" s="19" t="s">
        <v>55</v>
      </c>
      <c r="AZ1323" s="19" t="s">
        <v>3830</v>
      </c>
      <c r="BA1323" s="22">
        <v>0</v>
      </c>
      <c r="BB1323" s="22"/>
      <c r="BC1323" s="22"/>
      <c r="BD1323" s="19" t="s">
        <v>1557</v>
      </c>
      <c r="BE1323" s="19" t="s">
        <v>679</v>
      </c>
      <c r="BF1323" s="19" t="s">
        <v>680</v>
      </c>
      <c r="BG1323" s="19" t="s">
        <v>55</v>
      </c>
      <c r="BH1323" s="19" t="s">
        <v>4513</v>
      </c>
      <c r="BI1323" s="22" t="s">
        <v>4513</v>
      </c>
      <c r="BJ1323" s="22"/>
      <c r="BK1323" s="22"/>
      <c r="BL1323" s="37" t="s">
        <v>4513</v>
      </c>
      <c r="BM1323" s="32" t="s">
        <v>4513</v>
      </c>
      <c r="BN1323" s="22" t="s">
        <v>4513</v>
      </c>
      <c r="BO1323" s="22"/>
      <c r="BP1323" s="22"/>
      <c r="BQ1323" s="19" t="s">
        <v>64</v>
      </c>
      <c r="BR1323" s="22"/>
      <c r="BS1323" s="22"/>
      <c r="BT1323" s="22"/>
      <c r="BU1323" s="37">
        <v>112</v>
      </c>
      <c r="BV1323" s="19" t="s">
        <v>4696</v>
      </c>
      <c r="BW1323" s="19" t="s">
        <v>3869</v>
      </c>
      <c r="BX1323" s="22"/>
      <c r="BY1323" s="95" t="str">
        <f>IFERROR(
IF(OR(AZ1323="anulado",AZ1323="stand by"),CONCATENATE(AZ1323,": ",AT1323),
IF(OR(YEAR(BA1323)=2022,YEAR(BA1323)=2023),CONCATENATE("Se activó en ",YEAR(BA1323)),
IF(AND(OR(AZ1323="En proceso",AZ1323="facturando"),AND(AV1323="-",BA1323="")),"Por revisar",
IF(BA1323="",IF(AV1323="NUEVAS",CONCATENATE("Estado: ",AZ1323,", ",AV1323),
IF(AX1323=Meses!$A$3,"Por revisar",
IF(AT1323="","Sin registro","En programación Frcst."))),"En programación")))),
"Error")</f>
        <v>En programación</v>
      </c>
      <c r="BZ1323" s="14" t="str">
        <f t="shared" si="60"/>
        <v/>
      </c>
      <c r="CA1323" s="95">
        <f>IF(BY1323="En programación Frcst.",VLOOKUP(AX1323,Meses!$A$1:$H$14,3+HLOOKUP(Cronograma!AV1323,Meses!$D$1:$G$2,2,FALSE),FALSE),
IF(BY1323="En programación",BA1323,""))</f>
        <v>0</v>
      </c>
      <c r="CB1323" s="95" t="str">
        <f t="shared" si="61"/>
        <v>1900/1</v>
      </c>
      <c r="CC1323" s="91">
        <f>IFERROR(
(VLOOKUP(MONTH(CA1323),Meses!$B$3:$C$14,2,FALSE)-DAY(CA1323))/VLOOKUP(MONTH(CA1323),Meses!$B$3:$C$14,2,FALSE)*CD1323,
"")</f>
        <v>10512</v>
      </c>
      <c r="CD1323" s="92">
        <f t="shared" si="62"/>
        <v>10512</v>
      </c>
    </row>
    <row r="1324" spans="1:82" ht="94.2" thickBot="1" x14ac:dyDescent="0.6">
      <c r="A1324" s="25" t="s">
        <v>3093</v>
      </c>
      <c r="B1324" s="25" t="s">
        <v>3094</v>
      </c>
      <c r="C1324" s="25" t="s">
        <v>3095</v>
      </c>
      <c r="D1324" s="25" t="s">
        <v>650</v>
      </c>
      <c r="E1324" s="26">
        <v>45210</v>
      </c>
      <c r="F1324" s="26">
        <v>45210.720509259256</v>
      </c>
      <c r="G1324" s="26">
        <v>45219</v>
      </c>
      <c r="H1324" s="26">
        <v>45235</v>
      </c>
      <c r="I1324" s="22"/>
      <c r="J1324" s="22"/>
      <c r="K1324" s="22">
        <v>0</v>
      </c>
      <c r="L1324" s="49">
        <v>2024010867</v>
      </c>
      <c r="M1324" s="21">
        <v>45296</v>
      </c>
      <c r="N1324" s="21">
        <v>45309</v>
      </c>
      <c r="O1324" s="41" t="s">
        <v>54</v>
      </c>
      <c r="P1324" s="41" t="s">
        <v>54</v>
      </c>
      <c r="Q1324" s="49" t="s">
        <v>55</v>
      </c>
      <c r="R1324" s="61">
        <v>10290</v>
      </c>
      <c r="S1324" s="25" t="s">
        <v>145</v>
      </c>
      <c r="T1324" s="25" t="s">
        <v>145</v>
      </c>
      <c r="U1324" s="19" t="e">
        <v>#NAME?</v>
      </c>
      <c r="V1324" s="22"/>
      <c r="W1324" s="22" t="s">
        <v>4513</v>
      </c>
      <c r="X1324" s="23">
        <v>45210</v>
      </c>
      <c r="Y1324" s="23">
        <v>45217</v>
      </c>
      <c r="Z1324" s="23">
        <v>45210</v>
      </c>
      <c r="AA1324" s="23">
        <v>45210</v>
      </c>
      <c r="AB1324" s="22">
        <v>0</v>
      </c>
      <c r="AC1324" s="22">
        <v>0</v>
      </c>
      <c r="AD1324" s="50">
        <v>0</v>
      </c>
      <c r="AE1324" s="22">
        <v>0</v>
      </c>
      <c r="AF1324" s="19" t="s">
        <v>58</v>
      </c>
      <c r="AG1324" s="19" t="s">
        <v>58</v>
      </c>
      <c r="AH1324" s="50">
        <v>0</v>
      </c>
      <c r="AI1324" s="37">
        <v>-45210</v>
      </c>
      <c r="AJ1324" s="37">
        <v>16</v>
      </c>
      <c r="AK1324" s="37">
        <v>-45235</v>
      </c>
      <c r="AL1324" s="19" t="s">
        <v>15</v>
      </c>
      <c r="AM1324" s="22">
        <v>0</v>
      </c>
      <c r="AN1324" s="22" t="s">
        <v>4513</v>
      </c>
      <c r="AO1324" s="22"/>
      <c r="AP1324" s="19" t="s">
        <v>82</v>
      </c>
      <c r="AQ1324" s="19" t="s">
        <v>82</v>
      </c>
      <c r="AR1324" s="19" t="s">
        <v>94</v>
      </c>
      <c r="AS1324" s="19" t="s">
        <v>55</v>
      </c>
      <c r="AT1324" s="19" t="s">
        <v>4583</v>
      </c>
      <c r="AU1324" s="19" t="s">
        <v>62</v>
      </c>
      <c r="AV1324" s="19" t="s">
        <v>651</v>
      </c>
      <c r="AW1324" s="19" t="s">
        <v>652</v>
      </c>
      <c r="AX1324" s="19" t="s">
        <v>653</v>
      </c>
      <c r="AY1324" s="19" t="s">
        <v>55</v>
      </c>
      <c r="AZ1324" s="19" t="s">
        <v>3822</v>
      </c>
      <c r="BA1324" s="23">
        <v>45309</v>
      </c>
      <c r="BB1324" s="37">
        <v>1</v>
      </c>
      <c r="BC1324" s="37">
        <v>2024</v>
      </c>
      <c r="BD1324" s="19" t="s">
        <v>653</v>
      </c>
      <c r="BE1324" s="19" t="s">
        <v>679</v>
      </c>
      <c r="BF1324" s="19" t="s">
        <v>680</v>
      </c>
      <c r="BG1324" s="19" t="s">
        <v>55</v>
      </c>
      <c r="BH1324" s="19" t="s">
        <v>4513</v>
      </c>
      <c r="BI1324" s="22" t="s">
        <v>4513</v>
      </c>
      <c r="BJ1324" s="22"/>
      <c r="BK1324" s="22"/>
      <c r="BL1324" s="37" t="s">
        <v>4513</v>
      </c>
      <c r="BM1324" s="32" t="s">
        <v>4513</v>
      </c>
      <c r="BN1324" s="22" t="s">
        <v>4513</v>
      </c>
      <c r="BO1324" s="19" t="s">
        <v>3883</v>
      </c>
      <c r="BP1324" s="22"/>
      <c r="BQ1324" s="19" t="s">
        <v>64</v>
      </c>
      <c r="BR1324" s="22"/>
      <c r="BS1324" s="22"/>
      <c r="BT1324" s="22"/>
      <c r="BU1324" s="37">
        <v>112</v>
      </c>
      <c r="BV1324" s="19" t="s">
        <v>4696</v>
      </c>
      <c r="BW1324" s="19" t="s">
        <v>3869</v>
      </c>
      <c r="BX1324" s="22"/>
      <c r="BY1324" s="95" t="str">
        <f>IFERROR(
IF(OR(AZ1324="anulado",AZ1324="stand by"),CONCATENATE(AZ1324,": ",AT1324),
IF(OR(YEAR(BA1324)=2022,YEAR(BA1324)=2023),CONCATENATE("Se activó en ",YEAR(BA1324)),
IF(AND(OR(AZ1324="En proceso",AZ1324="facturando"),AND(AV1324="-",BA1324="")),"Por revisar",
IF(BA1324="",IF(AV1324="NUEVAS",CONCATENATE("Estado: ",AZ1324,", ",AV1324),
IF(AX1324=Meses!$A$3,"Por revisar",
IF(AT1324="","Sin registro","En programación Frcst."))),"En programación")))),
"Error")</f>
        <v>En programación</v>
      </c>
      <c r="BZ1324" s="14" t="str">
        <f t="shared" si="60"/>
        <v/>
      </c>
      <c r="CA1324" s="95">
        <f>IF(BY1324="En programación Frcst.",VLOOKUP(AX1324,Meses!$A$1:$H$14,3+HLOOKUP(Cronograma!AV1324,Meses!$D$1:$G$2,2,FALSE),FALSE),
IF(BY1324="En programación",BA1324,""))</f>
        <v>45309</v>
      </c>
      <c r="CB1324" s="95" t="str">
        <f t="shared" si="61"/>
        <v>2024/1</v>
      </c>
      <c r="CC1324" s="91">
        <f>IFERROR(
(VLOOKUP(MONTH(CA1324),Meses!$B$3:$C$14,2,FALSE)-DAY(CA1324))/VLOOKUP(MONTH(CA1324),Meses!$B$3:$C$14,2,FALSE)*CD1324,
"")</f>
        <v>4315.1612903225805</v>
      </c>
      <c r="CD1324" s="92">
        <f t="shared" si="62"/>
        <v>10290</v>
      </c>
    </row>
    <row r="1325" spans="1:82" ht="94.2" thickBot="1" x14ac:dyDescent="0.6">
      <c r="A1325" s="19" t="s">
        <v>3096</v>
      </c>
      <c r="B1325" s="19" t="s">
        <v>3097</v>
      </c>
      <c r="C1325" s="19" t="s">
        <v>3098</v>
      </c>
      <c r="D1325" s="41" t="s">
        <v>936</v>
      </c>
      <c r="E1325" s="21">
        <v>45210</v>
      </c>
      <c r="F1325" s="21">
        <v>45210.727893518517</v>
      </c>
      <c r="G1325" s="21">
        <v>45218</v>
      </c>
      <c r="H1325" s="21">
        <v>45231</v>
      </c>
      <c r="I1325" s="22"/>
      <c r="J1325" s="22"/>
      <c r="K1325" s="22">
        <v>0</v>
      </c>
      <c r="L1325" s="50"/>
      <c r="M1325" s="22"/>
      <c r="N1325" s="22"/>
      <c r="O1325" s="41" t="s">
        <v>673</v>
      </c>
      <c r="P1325" s="41" t="s">
        <v>673</v>
      </c>
      <c r="Q1325" s="49" t="s">
        <v>55</v>
      </c>
      <c r="R1325" s="61">
        <v>2656</v>
      </c>
      <c r="S1325" s="25" t="s">
        <v>145</v>
      </c>
      <c r="T1325" s="25" t="s">
        <v>145</v>
      </c>
      <c r="U1325" s="19" t="e">
        <v>#NAME?</v>
      </c>
      <c r="V1325" s="22"/>
      <c r="W1325" s="22" t="s">
        <v>4513</v>
      </c>
      <c r="X1325" s="23">
        <v>45210</v>
      </c>
      <c r="Y1325" s="23">
        <v>45217</v>
      </c>
      <c r="Z1325" s="23">
        <v>45210</v>
      </c>
      <c r="AA1325" s="23">
        <v>45210</v>
      </c>
      <c r="AB1325" s="22">
        <v>0</v>
      </c>
      <c r="AC1325" s="22">
        <v>0</v>
      </c>
      <c r="AD1325" s="50">
        <v>0</v>
      </c>
      <c r="AE1325" s="22">
        <v>0</v>
      </c>
      <c r="AF1325" s="19" t="s">
        <v>58</v>
      </c>
      <c r="AG1325" s="19" t="s">
        <v>58</v>
      </c>
      <c r="AH1325" s="50">
        <v>0</v>
      </c>
      <c r="AI1325" s="37">
        <v>-45210</v>
      </c>
      <c r="AJ1325" s="37">
        <v>13</v>
      </c>
      <c r="AK1325" s="37">
        <v>-45231</v>
      </c>
      <c r="AL1325" s="19" t="s">
        <v>15</v>
      </c>
      <c r="AM1325" s="22">
        <v>0</v>
      </c>
      <c r="AN1325" s="22" t="s">
        <v>4513</v>
      </c>
      <c r="AO1325" s="22"/>
      <c r="AP1325" s="19" t="s">
        <v>76</v>
      </c>
      <c r="AQ1325" s="19" t="s">
        <v>76</v>
      </c>
      <c r="AR1325" s="19" t="s">
        <v>60</v>
      </c>
      <c r="AS1325" s="19" t="s">
        <v>55</v>
      </c>
      <c r="AT1325" s="19" t="s">
        <v>937</v>
      </c>
      <c r="AU1325" s="19" t="s">
        <v>62</v>
      </c>
      <c r="AV1325" s="19" t="s">
        <v>679</v>
      </c>
      <c r="AW1325" s="19" t="s">
        <v>3130</v>
      </c>
      <c r="AX1325" s="19" t="s">
        <v>1557</v>
      </c>
      <c r="AY1325" s="19" t="s">
        <v>55</v>
      </c>
      <c r="AZ1325" s="19" t="s">
        <v>3830</v>
      </c>
      <c r="BA1325" s="22">
        <v>0</v>
      </c>
      <c r="BB1325" s="22"/>
      <c r="BC1325" s="22"/>
      <c r="BD1325" s="19" t="s">
        <v>2205</v>
      </c>
      <c r="BE1325" s="19" t="s">
        <v>651</v>
      </c>
      <c r="BF1325" s="19" t="s">
        <v>3065</v>
      </c>
      <c r="BG1325" s="19" t="s">
        <v>55</v>
      </c>
      <c r="BH1325" s="19" t="s">
        <v>4513</v>
      </c>
      <c r="BI1325" s="22" t="s">
        <v>4513</v>
      </c>
      <c r="BJ1325" s="22"/>
      <c r="BK1325" s="22"/>
      <c r="BL1325" s="37" t="s">
        <v>4513</v>
      </c>
      <c r="BM1325" s="32" t="s">
        <v>4513</v>
      </c>
      <c r="BN1325" s="57" t="s">
        <v>4513</v>
      </c>
      <c r="BO1325" s="19" t="s">
        <v>3906</v>
      </c>
      <c r="BP1325" s="23">
        <v>44928</v>
      </c>
      <c r="BQ1325" s="19" t="s">
        <v>64</v>
      </c>
      <c r="BR1325" s="22"/>
      <c r="BS1325" s="22"/>
      <c r="BT1325" s="22"/>
      <c r="BU1325" s="37">
        <v>112</v>
      </c>
      <c r="BV1325" s="19" t="s">
        <v>4699</v>
      </c>
      <c r="BW1325" s="19" t="s">
        <v>3869</v>
      </c>
      <c r="BX1325" s="22"/>
      <c r="BY1325" s="95" t="str">
        <f>IFERROR(
IF(OR(AZ1325="anulado",AZ1325="stand by"),CONCATENATE(AZ1325,": ",AT1325),
IF(OR(YEAR(BA1325)=2022,YEAR(BA1325)=2023),CONCATENATE("Se activó en ",YEAR(BA1325)),
IF(AND(OR(AZ1325="En proceso",AZ1325="facturando"),AND(AV1325="-",BA1325="")),"Por revisar",
IF(BA1325="",IF(AV1325="NUEVAS",CONCATENATE("Estado: ",AZ1325,", ",AV1325),
IF(AX1325=Meses!$A$3,"Por revisar",
IF(AT1325="","Sin registro","En programación Frcst."))),"En programación")))),
"Error")</f>
        <v>En programación</v>
      </c>
      <c r="BZ1325" s="14" t="str">
        <f t="shared" si="60"/>
        <v/>
      </c>
      <c r="CA1325" s="95">
        <f>IF(BY1325="En programación Frcst.",VLOOKUP(AX1325,Meses!$A$1:$H$14,3+HLOOKUP(Cronograma!AV1325,Meses!$D$1:$G$2,2,FALSE),FALSE),
IF(BY1325="En programación",BA1325,""))</f>
        <v>0</v>
      </c>
      <c r="CB1325" s="95" t="str">
        <f t="shared" si="61"/>
        <v>1900/1</v>
      </c>
      <c r="CC1325" s="91">
        <f>IFERROR(
(VLOOKUP(MONTH(CA1325),Meses!$B$3:$C$14,2,FALSE)-DAY(CA1325))/VLOOKUP(MONTH(CA1325),Meses!$B$3:$C$14,2,FALSE)*CD1325,
"")</f>
        <v>2656</v>
      </c>
      <c r="CD1325" s="92">
        <f t="shared" si="62"/>
        <v>2656</v>
      </c>
    </row>
    <row r="1326" spans="1:82" ht="63" thickBot="1" x14ac:dyDescent="0.6">
      <c r="A1326" s="25" t="s">
        <v>3099</v>
      </c>
      <c r="B1326" s="25" t="s">
        <v>3100</v>
      </c>
      <c r="C1326" s="25" t="s">
        <v>3101</v>
      </c>
      <c r="D1326" s="45" t="s">
        <v>936</v>
      </c>
      <c r="E1326" s="26">
        <v>45210</v>
      </c>
      <c r="F1326" s="26">
        <v>45210.735590277778</v>
      </c>
      <c r="G1326" s="26">
        <v>45212</v>
      </c>
      <c r="H1326" s="26">
        <v>45222</v>
      </c>
      <c r="I1326" s="22"/>
      <c r="J1326" s="22"/>
      <c r="K1326" s="22">
        <v>0</v>
      </c>
      <c r="L1326" s="50"/>
      <c r="M1326" s="22"/>
      <c r="N1326" s="22"/>
      <c r="O1326" s="19" t="s">
        <v>199</v>
      </c>
      <c r="P1326" s="19" t="s">
        <v>199</v>
      </c>
      <c r="Q1326" s="49" t="s">
        <v>55</v>
      </c>
      <c r="R1326" s="61">
        <v>8593</v>
      </c>
      <c r="S1326" s="25" t="s">
        <v>145</v>
      </c>
      <c r="T1326" s="25" t="s">
        <v>145</v>
      </c>
      <c r="U1326" s="19" t="e">
        <v>#NAME?</v>
      </c>
      <c r="V1326" s="22"/>
      <c r="W1326" s="22" t="s">
        <v>4513</v>
      </c>
      <c r="X1326" s="23">
        <v>45210</v>
      </c>
      <c r="Y1326" s="23">
        <v>45217</v>
      </c>
      <c r="Z1326" s="23">
        <v>45210</v>
      </c>
      <c r="AA1326" s="23">
        <v>45210</v>
      </c>
      <c r="AB1326" s="22">
        <v>0</v>
      </c>
      <c r="AC1326" s="22">
        <v>0</v>
      </c>
      <c r="AD1326" s="50">
        <v>0</v>
      </c>
      <c r="AE1326" s="22">
        <v>0</v>
      </c>
      <c r="AF1326" s="19" t="s">
        <v>58</v>
      </c>
      <c r="AG1326" s="19" t="s">
        <v>58</v>
      </c>
      <c r="AH1326" s="50">
        <v>0</v>
      </c>
      <c r="AI1326" s="37">
        <v>-45210</v>
      </c>
      <c r="AJ1326" s="37">
        <v>10</v>
      </c>
      <c r="AK1326" s="37">
        <v>-45222</v>
      </c>
      <c r="AL1326" s="19" t="s">
        <v>15</v>
      </c>
      <c r="AM1326" s="22">
        <v>0</v>
      </c>
      <c r="AN1326" s="22" t="s">
        <v>4513</v>
      </c>
      <c r="AO1326" s="22"/>
      <c r="AP1326" s="19" t="s">
        <v>201</v>
      </c>
      <c r="AQ1326" s="19" t="s">
        <v>140</v>
      </c>
      <c r="AR1326" s="19" t="s">
        <v>94</v>
      </c>
      <c r="AS1326" s="19" t="s">
        <v>55</v>
      </c>
      <c r="AT1326" s="19" t="s">
        <v>937</v>
      </c>
      <c r="AU1326" s="19" t="s">
        <v>132</v>
      </c>
      <c r="AV1326" s="19" t="s">
        <v>651</v>
      </c>
      <c r="AW1326" s="19" t="s">
        <v>2222</v>
      </c>
      <c r="AX1326" s="19" t="s">
        <v>1557</v>
      </c>
      <c r="AY1326" s="19" t="s">
        <v>55</v>
      </c>
      <c r="AZ1326" s="19" t="s">
        <v>3830</v>
      </c>
      <c r="BA1326" s="22">
        <v>0</v>
      </c>
      <c r="BB1326" s="22"/>
      <c r="BC1326" s="22"/>
      <c r="BD1326" s="19" t="s">
        <v>1557</v>
      </c>
      <c r="BE1326" s="19" t="s">
        <v>679</v>
      </c>
      <c r="BF1326" s="19" t="s">
        <v>680</v>
      </c>
      <c r="BG1326" s="19" t="s">
        <v>55</v>
      </c>
      <c r="BH1326" s="19" t="s">
        <v>4513</v>
      </c>
      <c r="BI1326" s="22" t="s">
        <v>4513</v>
      </c>
      <c r="BJ1326" s="22"/>
      <c r="BK1326" s="22"/>
      <c r="BL1326" s="37" t="s">
        <v>4513</v>
      </c>
      <c r="BM1326" s="32" t="s">
        <v>4513</v>
      </c>
      <c r="BN1326" s="22" t="s">
        <v>4513</v>
      </c>
      <c r="BO1326" s="22"/>
      <c r="BP1326" s="22"/>
      <c r="BQ1326" s="19" t="s">
        <v>64</v>
      </c>
      <c r="BR1326" s="22"/>
      <c r="BS1326" s="22"/>
      <c r="BT1326" s="22"/>
      <c r="BU1326" s="37">
        <v>112</v>
      </c>
      <c r="BV1326" s="19" t="s">
        <v>4694</v>
      </c>
      <c r="BW1326" s="19" t="s">
        <v>3839</v>
      </c>
      <c r="BX1326" s="22"/>
      <c r="BY1326" s="95" t="str">
        <f>IFERROR(
IF(OR(AZ1326="anulado",AZ1326="stand by"),CONCATENATE(AZ1326,": ",AT1326),
IF(OR(YEAR(BA1326)=2022,YEAR(BA1326)=2023),CONCATENATE("Se activó en ",YEAR(BA1326)),
IF(AND(OR(AZ1326="En proceso",AZ1326="facturando"),AND(AV1326="-",BA1326="")),"Por revisar",
IF(BA1326="",IF(AV1326="NUEVAS",CONCATENATE("Estado: ",AZ1326,", ",AV1326),
IF(AX1326=Meses!$A$3,"Por revisar",
IF(AT1326="","Sin registro","En programación Frcst."))),"En programación")))),
"Error")</f>
        <v>En programación</v>
      </c>
      <c r="BZ1326" s="14" t="str">
        <f t="shared" si="60"/>
        <v/>
      </c>
      <c r="CA1326" s="95">
        <f>IF(BY1326="En programación Frcst.",VLOOKUP(AX1326,Meses!$A$1:$H$14,3+HLOOKUP(Cronograma!AV1326,Meses!$D$1:$G$2,2,FALSE),FALSE),
IF(BY1326="En programación",BA1326,""))</f>
        <v>0</v>
      </c>
      <c r="CB1326" s="95" t="str">
        <f t="shared" si="61"/>
        <v>1900/1</v>
      </c>
      <c r="CC1326" s="91">
        <f>IFERROR(
(VLOOKUP(MONTH(CA1326),Meses!$B$3:$C$14,2,FALSE)-DAY(CA1326))/VLOOKUP(MONTH(CA1326),Meses!$B$3:$C$14,2,FALSE)*CD1326,
"")</f>
        <v>8593</v>
      </c>
      <c r="CD1326" s="92">
        <f t="shared" si="62"/>
        <v>8593</v>
      </c>
    </row>
    <row r="1327" spans="1:82" ht="78.599999999999994" thickBot="1" x14ac:dyDescent="0.6">
      <c r="A1327" s="19" t="s">
        <v>3102</v>
      </c>
      <c r="B1327" s="19" t="s">
        <v>3103</v>
      </c>
      <c r="C1327" s="19" t="s">
        <v>3104</v>
      </c>
      <c r="D1327" s="41" t="s">
        <v>936</v>
      </c>
      <c r="E1327" s="21">
        <v>45211</v>
      </c>
      <c r="F1327" s="21">
        <v>45211.65587962963</v>
      </c>
      <c r="G1327" s="21">
        <v>45219</v>
      </c>
      <c r="H1327" s="21">
        <v>45226</v>
      </c>
      <c r="I1327" s="22"/>
      <c r="J1327" s="22"/>
      <c r="K1327" s="22">
        <v>0</v>
      </c>
      <c r="L1327" s="50"/>
      <c r="M1327" s="22"/>
      <c r="N1327" s="22"/>
      <c r="O1327" s="41" t="s">
        <v>1928</v>
      </c>
      <c r="P1327" s="41" t="s">
        <v>1928</v>
      </c>
      <c r="Q1327" s="49" t="s">
        <v>55</v>
      </c>
      <c r="R1327" s="61">
        <v>5262</v>
      </c>
      <c r="S1327" s="25" t="s">
        <v>145</v>
      </c>
      <c r="T1327" s="25" t="s">
        <v>145</v>
      </c>
      <c r="U1327" s="19" t="e">
        <v>#NAME?</v>
      </c>
      <c r="V1327" s="22"/>
      <c r="W1327" s="22" t="s">
        <v>4513</v>
      </c>
      <c r="X1327" s="23">
        <v>45211</v>
      </c>
      <c r="Y1327" s="23">
        <v>45218</v>
      </c>
      <c r="Z1327" s="23">
        <v>45211</v>
      </c>
      <c r="AA1327" s="23">
        <v>45211</v>
      </c>
      <c r="AB1327" s="22">
        <v>0</v>
      </c>
      <c r="AC1327" s="22">
        <v>0</v>
      </c>
      <c r="AD1327" s="50">
        <v>0</v>
      </c>
      <c r="AE1327" s="22">
        <v>0</v>
      </c>
      <c r="AF1327" s="19" t="s">
        <v>58</v>
      </c>
      <c r="AG1327" s="19" t="s">
        <v>58</v>
      </c>
      <c r="AH1327" s="50">
        <v>0</v>
      </c>
      <c r="AI1327" s="37">
        <v>-45211</v>
      </c>
      <c r="AJ1327" s="37">
        <v>7</v>
      </c>
      <c r="AK1327" s="37">
        <v>-45226</v>
      </c>
      <c r="AL1327" s="19" t="s">
        <v>15</v>
      </c>
      <c r="AM1327" s="22">
        <v>0</v>
      </c>
      <c r="AN1327" s="22" t="s">
        <v>4513</v>
      </c>
      <c r="AO1327" s="22"/>
      <c r="AP1327" s="19" t="s">
        <v>1929</v>
      </c>
      <c r="AQ1327" s="19" t="s">
        <v>451</v>
      </c>
      <c r="AR1327" s="19" t="s">
        <v>60</v>
      </c>
      <c r="AS1327" s="19" t="s">
        <v>55</v>
      </c>
      <c r="AT1327" s="19" t="s">
        <v>937</v>
      </c>
      <c r="AU1327" s="19" t="s">
        <v>132</v>
      </c>
      <c r="AV1327" s="25" t="s">
        <v>651</v>
      </c>
      <c r="AW1327" s="25" t="s">
        <v>2222</v>
      </c>
      <c r="AX1327" s="25" t="s">
        <v>1557</v>
      </c>
      <c r="AY1327" s="25" t="s">
        <v>55</v>
      </c>
      <c r="AZ1327" s="25" t="s">
        <v>3830</v>
      </c>
      <c r="BA1327" s="27">
        <v>0</v>
      </c>
      <c r="BB1327" s="27"/>
      <c r="BC1327" s="27"/>
      <c r="BD1327" s="25" t="s">
        <v>1557</v>
      </c>
      <c r="BE1327" s="25" t="s">
        <v>679</v>
      </c>
      <c r="BF1327" s="25" t="s">
        <v>680</v>
      </c>
      <c r="BG1327" s="25" t="s">
        <v>55</v>
      </c>
      <c r="BH1327" s="25" t="s">
        <v>4513</v>
      </c>
      <c r="BI1327" s="27" t="s">
        <v>4513</v>
      </c>
      <c r="BJ1327" s="27"/>
      <c r="BK1327" s="27"/>
      <c r="BL1327" s="37" t="s">
        <v>4513</v>
      </c>
      <c r="BM1327" s="36" t="s">
        <v>4513</v>
      </c>
      <c r="BN1327" s="27" t="s">
        <v>4513</v>
      </c>
      <c r="BO1327" s="27"/>
      <c r="BP1327" s="27"/>
      <c r="BQ1327" s="25" t="s">
        <v>64</v>
      </c>
      <c r="BR1327" s="27"/>
      <c r="BS1327" s="27"/>
      <c r="BT1327" s="27"/>
      <c r="BU1327" s="37">
        <v>111</v>
      </c>
      <c r="BV1327" s="25" t="s">
        <v>4696</v>
      </c>
      <c r="BW1327" s="25" t="s">
        <v>3869</v>
      </c>
      <c r="BX1327" s="27"/>
      <c r="BY1327" s="95" t="str">
        <f>IFERROR(
IF(OR(AZ1327="anulado",AZ1327="stand by"),CONCATENATE(AZ1327,": ",AT1327),
IF(OR(YEAR(BA1327)=2022,YEAR(BA1327)=2023),CONCATENATE("Se activó en ",YEAR(BA1327)),
IF(AND(OR(AZ1327="En proceso",AZ1327="facturando"),AND(AV1327="-",BA1327="")),"Por revisar",
IF(BA1327="",IF(AV1327="NUEVAS",CONCATENATE("Estado: ",AZ1327,", ",AV1327),
IF(AX1327=Meses!$A$3,"Por revisar",
IF(AT1327="","Sin registro","En programación Frcst."))),"En programación")))),
"Error")</f>
        <v>En programación</v>
      </c>
      <c r="BZ1327" s="14" t="str">
        <f t="shared" si="60"/>
        <v/>
      </c>
      <c r="CA1327" s="95">
        <f>IF(BY1327="En programación Frcst.",VLOOKUP(AX1327,Meses!$A$1:$H$14,3+HLOOKUP(Cronograma!AV1327,Meses!$D$1:$G$2,2,FALSE),FALSE),
IF(BY1327="En programación",BA1327,""))</f>
        <v>0</v>
      </c>
      <c r="CB1327" s="95" t="str">
        <f t="shared" si="61"/>
        <v>1900/1</v>
      </c>
      <c r="CC1327" s="91">
        <f>IFERROR(
(VLOOKUP(MONTH(CA1327),Meses!$B$3:$C$14,2,FALSE)-DAY(CA1327))/VLOOKUP(MONTH(CA1327),Meses!$B$3:$C$14,2,FALSE)*CD1327,
"")</f>
        <v>5262</v>
      </c>
      <c r="CD1327" s="92">
        <f t="shared" si="62"/>
        <v>5262</v>
      </c>
    </row>
    <row r="1328" spans="1:82" ht="78.599999999999994" thickBot="1" x14ac:dyDescent="0.6">
      <c r="A1328" s="25" t="s">
        <v>3102</v>
      </c>
      <c r="B1328" s="25" t="s">
        <v>3105</v>
      </c>
      <c r="C1328" s="25" t="s">
        <v>3106</v>
      </c>
      <c r="D1328" s="45" t="s">
        <v>936</v>
      </c>
      <c r="E1328" s="26">
        <v>45211</v>
      </c>
      <c r="F1328" s="26">
        <v>45211.65587962963</v>
      </c>
      <c r="G1328" s="26">
        <v>45219</v>
      </c>
      <c r="H1328" s="26">
        <v>45226</v>
      </c>
      <c r="I1328" s="22"/>
      <c r="J1328" s="22"/>
      <c r="K1328" s="22">
        <v>0</v>
      </c>
      <c r="L1328" s="50"/>
      <c r="M1328" s="22"/>
      <c r="N1328" s="22"/>
      <c r="O1328" s="41" t="s">
        <v>1928</v>
      </c>
      <c r="P1328" s="41" t="s">
        <v>1928</v>
      </c>
      <c r="Q1328" s="49" t="s">
        <v>55</v>
      </c>
      <c r="R1328" s="61">
        <v>797</v>
      </c>
      <c r="S1328" s="25" t="s">
        <v>145</v>
      </c>
      <c r="T1328" s="25" t="s">
        <v>145</v>
      </c>
      <c r="U1328" s="19" t="e">
        <v>#NAME?</v>
      </c>
      <c r="V1328" s="22"/>
      <c r="W1328" s="22" t="s">
        <v>4513</v>
      </c>
      <c r="X1328" s="23">
        <v>45211</v>
      </c>
      <c r="Y1328" s="23">
        <v>45218</v>
      </c>
      <c r="Z1328" s="23">
        <v>45211</v>
      </c>
      <c r="AA1328" s="23">
        <v>45211</v>
      </c>
      <c r="AB1328" s="22">
        <v>0</v>
      </c>
      <c r="AC1328" s="22">
        <v>0</v>
      </c>
      <c r="AD1328" s="50">
        <v>0</v>
      </c>
      <c r="AE1328" s="22">
        <v>0</v>
      </c>
      <c r="AF1328" s="19" t="s">
        <v>58</v>
      </c>
      <c r="AG1328" s="19" t="s">
        <v>58</v>
      </c>
      <c r="AH1328" s="50">
        <v>0</v>
      </c>
      <c r="AI1328" s="37">
        <v>-45211</v>
      </c>
      <c r="AJ1328" s="37">
        <v>7</v>
      </c>
      <c r="AK1328" s="37">
        <v>-45226</v>
      </c>
      <c r="AL1328" s="19" t="s">
        <v>15</v>
      </c>
      <c r="AM1328" s="22">
        <v>0</v>
      </c>
      <c r="AN1328" s="22" t="s">
        <v>4513</v>
      </c>
      <c r="AO1328" s="22"/>
      <c r="AP1328" s="19" t="s">
        <v>1929</v>
      </c>
      <c r="AQ1328" s="19" t="s">
        <v>451</v>
      </c>
      <c r="AR1328" s="19" t="s">
        <v>60</v>
      </c>
      <c r="AS1328" s="19" t="s">
        <v>55</v>
      </c>
      <c r="AT1328" s="19" t="s">
        <v>937</v>
      </c>
      <c r="AU1328" s="19" t="s">
        <v>132</v>
      </c>
      <c r="AV1328" s="19" t="s">
        <v>651</v>
      </c>
      <c r="AW1328" s="19" t="s">
        <v>2222</v>
      </c>
      <c r="AX1328" s="19" t="s">
        <v>1557</v>
      </c>
      <c r="AY1328" s="19" t="s">
        <v>55</v>
      </c>
      <c r="AZ1328" s="19" t="s">
        <v>3830</v>
      </c>
      <c r="BA1328" s="22">
        <v>0</v>
      </c>
      <c r="BB1328" s="22"/>
      <c r="BC1328" s="22"/>
      <c r="BD1328" s="19" t="s">
        <v>1557</v>
      </c>
      <c r="BE1328" s="19" t="s">
        <v>679</v>
      </c>
      <c r="BF1328" s="19" t="s">
        <v>680</v>
      </c>
      <c r="BG1328" s="19" t="s">
        <v>55</v>
      </c>
      <c r="BH1328" s="19" t="s">
        <v>4513</v>
      </c>
      <c r="BI1328" s="22" t="s">
        <v>4513</v>
      </c>
      <c r="BJ1328" s="22"/>
      <c r="BK1328" s="22"/>
      <c r="BL1328" s="37" t="s">
        <v>4513</v>
      </c>
      <c r="BM1328" s="32" t="s">
        <v>4513</v>
      </c>
      <c r="BN1328" s="22" t="s">
        <v>4513</v>
      </c>
      <c r="BO1328" s="22"/>
      <c r="BP1328" s="22"/>
      <c r="BQ1328" s="19" t="s">
        <v>64</v>
      </c>
      <c r="BR1328" s="22"/>
      <c r="BS1328" s="22"/>
      <c r="BT1328" s="22"/>
      <c r="BU1328" s="37">
        <v>111</v>
      </c>
      <c r="BV1328" s="19" t="s">
        <v>4696</v>
      </c>
      <c r="BW1328" s="19" t="s">
        <v>3869</v>
      </c>
      <c r="BX1328" s="22"/>
      <c r="BY1328" s="95" t="str">
        <f>IFERROR(
IF(OR(AZ1328="anulado",AZ1328="stand by"),CONCATENATE(AZ1328,": ",AT1328),
IF(OR(YEAR(BA1328)=2022,YEAR(BA1328)=2023),CONCATENATE("Se activó en ",YEAR(BA1328)),
IF(AND(OR(AZ1328="En proceso",AZ1328="facturando"),AND(AV1328="-",BA1328="")),"Por revisar",
IF(BA1328="",IF(AV1328="NUEVAS",CONCATENATE("Estado: ",AZ1328,", ",AV1328),
IF(AX1328=Meses!$A$3,"Por revisar",
IF(AT1328="","Sin registro","En programación Frcst."))),"En programación")))),
"Error")</f>
        <v>En programación</v>
      </c>
      <c r="BZ1328" s="14" t="str">
        <f t="shared" si="60"/>
        <v/>
      </c>
      <c r="CA1328" s="95">
        <f>IF(BY1328="En programación Frcst.",VLOOKUP(AX1328,Meses!$A$1:$H$14,3+HLOOKUP(Cronograma!AV1328,Meses!$D$1:$G$2,2,FALSE),FALSE),
IF(BY1328="En programación",BA1328,""))</f>
        <v>0</v>
      </c>
      <c r="CB1328" s="95" t="str">
        <f t="shared" si="61"/>
        <v>1900/1</v>
      </c>
      <c r="CC1328" s="91">
        <f>IFERROR(
(VLOOKUP(MONTH(CA1328),Meses!$B$3:$C$14,2,FALSE)-DAY(CA1328))/VLOOKUP(MONTH(CA1328),Meses!$B$3:$C$14,2,FALSE)*CD1328,
"")</f>
        <v>797</v>
      </c>
      <c r="CD1328" s="92">
        <f t="shared" si="62"/>
        <v>797</v>
      </c>
    </row>
    <row r="1329" spans="1:82" ht="78.599999999999994" thickBot="1" x14ac:dyDescent="0.6">
      <c r="A1329" s="19" t="s">
        <v>3107</v>
      </c>
      <c r="B1329" s="19" t="s">
        <v>3108</v>
      </c>
      <c r="C1329" s="19" t="s">
        <v>3109</v>
      </c>
      <c r="D1329" s="41" t="s">
        <v>345</v>
      </c>
      <c r="E1329" s="21">
        <v>45212</v>
      </c>
      <c r="F1329" s="21">
        <v>45212.615833333337</v>
      </c>
      <c r="G1329" s="21">
        <v>45218</v>
      </c>
      <c r="H1329" s="21">
        <v>45225</v>
      </c>
      <c r="I1329" s="22"/>
      <c r="J1329" s="22"/>
      <c r="K1329" s="22">
        <v>0</v>
      </c>
      <c r="L1329" s="50"/>
      <c r="M1329" s="22"/>
      <c r="N1329" s="22"/>
      <c r="O1329" s="41" t="s">
        <v>2342</v>
      </c>
      <c r="P1329" s="41" t="s">
        <v>54</v>
      </c>
      <c r="Q1329" s="49" t="s">
        <v>55</v>
      </c>
      <c r="R1329" s="61">
        <v>31944</v>
      </c>
      <c r="S1329" s="25" t="s">
        <v>145</v>
      </c>
      <c r="T1329" s="25" t="s">
        <v>145</v>
      </c>
      <c r="U1329" s="19" t="e">
        <v>#NAME?</v>
      </c>
      <c r="V1329" s="22"/>
      <c r="W1329" s="22" t="s">
        <v>4513</v>
      </c>
      <c r="X1329" s="23">
        <v>45212</v>
      </c>
      <c r="Y1329" s="23">
        <v>45219</v>
      </c>
      <c r="Z1329" s="23">
        <v>45212</v>
      </c>
      <c r="AA1329" s="23">
        <v>45212</v>
      </c>
      <c r="AB1329" s="22">
        <v>0</v>
      </c>
      <c r="AC1329" s="22">
        <v>0</v>
      </c>
      <c r="AD1329" s="50">
        <v>0</v>
      </c>
      <c r="AE1329" s="22">
        <v>0</v>
      </c>
      <c r="AF1329" s="19" t="s">
        <v>58</v>
      </c>
      <c r="AG1329" s="19" t="s">
        <v>58</v>
      </c>
      <c r="AH1329" s="50">
        <v>0</v>
      </c>
      <c r="AI1329" s="37">
        <v>-45212</v>
      </c>
      <c r="AJ1329" s="37">
        <v>7</v>
      </c>
      <c r="AK1329" s="37">
        <v>-45225</v>
      </c>
      <c r="AL1329" s="19" t="s">
        <v>15</v>
      </c>
      <c r="AM1329" s="22">
        <v>0</v>
      </c>
      <c r="AN1329" s="22" t="s">
        <v>4513</v>
      </c>
      <c r="AO1329" s="22"/>
      <c r="AP1329" s="19" t="s">
        <v>82</v>
      </c>
      <c r="AQ1329" s="19" t="s">
        <v>82</v>
      </c>
      <c r="AR1329" s="19" t="s">
        <v>389</v>
      </c>
      <c r="AS1329" s="19" t="s">
        <v>55</v>
      </c>
      <c r="AT1329" s="19" t="s">
        <v>347</v>
      </c>
      <c r="AU1329" s="19" t="s">
        <v>179</v>
      </c>
      <c r="AV1329" s="19" t="s">
        <v>354</v>
      </c>
      <c r="AW1329" s="19" t="s">
        <v>1165</v>
      </c>
      <c r="AX1329" s="19" t="s">
        <v>653</v>
      </c>
      <c r="AY1329" s="19" t="s">
        <v>55</v>
      </c>
      <c r="AZ1329" s="19" t="s">
        <v>3827</v>
      </c>
      <c r="BA1329" s="22">
        <v>0</v>
      </c>
      <c r="BB1329" s="22"/>
      <c r="BC1329" s="22"/>
      <c r="BD1329" s="19" t="s">
        <v>653</v>
      </c>
      <c r="BE1329" s="19" t="s">
        <v>651</v>
      </c>
      <c r="BF1329" s="19" t="s">
        <v>652</v>
      </c>
      <c r="BG1329" s="19" t="s">
        <v>55</v>
      </c>
      <c r="BH1329" s="19" t="s">
        <v>4513</v>
      </c>
      <c r="BI1329" s="22" t="s">
        <v>4513</v>
      </c>
      <c r="BJ1329" s="22"/>
      <c r="BK1329" s="22"/>
      <c r="BL1329" s="37" t="s">
        <v>4513</v>
      </c>
      <c r="BM1329" s="32" t="s">
        <v>4513</v>
      </c>
      <c r="BN1329" s="22" t="s">
        <v>4513</v>
      </c>
      <c r="BO1329" s="19" t="s">
        <v>3826</v>
      </c>
      <c r="BP1329" s="22"/>
      <c r="BQ1329" s="19" t="s">
        <v>64</v>
      </c>
      <c r="BR1329" s="22"/>
      <c r="BS1329" s="22"/>
      <c r="BT1329" s="22"/>
      <c r="BU1329" s="37">
        <v>110</v>
      </c>
      <c r="BV1329" s="19"/>
      <c r="BW1329" s="19" t="s">
        <v>3823</v>
      </c>
      <c r="BX1329" s="22"/>
      <c r="BY1329" s="95" t="str">
        <f>IFERROR(
IF(OR(AZ1329="anulado",AZ1329="stand by"),CONCATENATE(AZ1329,": ",AT1329),
IF(OR(YEAR(BA1329)=2022,YEAR(BA1329)=2023),CONCATENATE("Se activó en ",YEAR(BA1329)),
IF(AND(OR(AZ1329="En proceso",AZ1329="facturando"),AND(AV1329="-",BA1329="")),"Por revisar",
IF(BA1329="",IF(AV1329="NUEVAS",CONCATENATE("Estado: ",AZ1329,", ",AV1329),
IF(AX1329=Meses!$A$3,"Por revisar",
IF(AT1329="","Sin registro","En programación Frcst."))),"En programación")))),
"Error")</f>
        <v>anulado: Desistido</v>
      </c>
      <c r="BZ1329" s="14" t="str">
        <f t="shared" si="60"/>
        <v/>
      </c>
      <c r="CA1329" s="95" t="str">
        <f>IF(BY1329="En programación Frcst.",VLOOKUP(AX1329,Meses!$A$1:$H$14,3+HLOOKUP(Cronograma!AV1329,Meses!$D$1:$G$2,2,FALSE),FALSE),
IF(BY1329="En programación",BA1329,""))</f>
        <v/>
      </c>
      <c r="CB1329" s="95" t="str">
        <f t="shared" si="61"/>
        <v/>
      </c>
      <c r="CC1329" s="91" t="str">
        <f>IFERROR(
(VLOOKUP(MONTH(CA1329),Meses!$B$3:$C$14,2,FALSE)-DAY(CA1329))/VLOOKUP(MONTH(CA1329),Meses!$B$3:$C$14,2,FALSE)*CD1329,
"")</f>
        <v/>
      </c>
      <c r="CD1329" s="92">
        <f t="shared" si="62"/>
        <v>31944</v>
      </c>
    </row>
    <row r="1330" spans="1:82" ht="78.599999999999994" thickBot="1" x14ac:dyDescent="0.6">
      <c r="A1330" s="25" t="s">
        <v>3107</v>
      </c>
      <c r="B1330" s="25" t="s">
        <v>3110</v>
      </c>
      <c r="C1330" s="25" t="s">
        <v>3111</v>
      </c>
      <c r="D1330" s="45" t="s">
        <v>345</v>
      </c>
      <c r="E1330" s="26">
        <v>45212</v>
      </c>
      <c r="F1330" s="26">
        <v>45212.615833333337</v>
      </c>
      <c r="G1330" s="26">
        <v>45218</v>
      </c>
      <c r="H1330" s="26">
        <v>45225</v>
      </c>
      <c r="I1330" s="22"/>
      <c r="J1330" s="22"/>
      <c r="K1330" s="22">
        <v>0</v>
      </c>
      <c r="L1330" s="50"/>
      <c r="M1330" s="22"/>
      <c r="N1330" s="22"/>
      <c r="O1330" s="41" t="s">
        <v>2342</v>
      </c>
      <c r="P1330" s="41" t="s">
        <v>54</v>
      </c>
      <c r="Q1330" s="49" t="s">
        <v>55</v>
      </c>
      <c r="R1330" s="61">
        <v>11401</v>
      </c>
      <c r="S1330" s="25" t="s">
        <v>145</v>
      </c>
      <c r="T1330" s="25" t="s">
        <v>145</v>
      </c>
      <c r="U1330" s="19" t="e">
        <v>#NAME?</v>
      </c>
      <c r="V1330" s="22"/>
      <c r="W1330" s="22" t="s">
        <v>4513</v>
      </c>
      <c r="X1330" s="23">
        <v>45212</v>
      </c>
      <c r="Y1330" s="23">
        <v>45219</v>
      </c>
      <c r="Z1330" s="23">
        <v>45212</v>
      </c>
      <c r="AA1330" s="23">
        <v>45212</v>
      </c>
      <c r="AB1330" s="22">
        <v>0</v>
      </c>
      <c r="AC1330" s="22">
        <v>0</v>
      </c>
      <c r="AD1330" s="50">
        <v>0</v>
      </c>
      <c r="AE1330" s="22">
        <v>0</v>
      </c>
      <c r="AF1330" s="19" t="s">
        <v>58</v>
      </c>
      <c r="AG1330" s="19" t="s">
        <v>58</v>
      </c>
      <c r="AH1330" s="50">
        <v>0</v>
      </c>
      <c r="AI1330" s="37">
        <v>-45212</v>
      </c>
      <c r="AJ1330" s="37">
        <v>7</v>
      </c>
      <c r="AK1330" s="37">
        <v>-45225</v>
      </c>
      <c r="AL1330" s="19" t="s">
        <v>15</v>
      </c>
      <c r="AM1330" s="22">
        <v>0</v>
      </c>
      <c r="AN1330" s="22" t="s">
        <v>4513</v>
      </c>
      <c r="AO1330" s="22"/>
      <c r="AP1330" s="19" t="s">
        <v>82</v>
      </c>
      <c r="AQ1330" s="19" t="s">
        <v>82</v>
      </c>
      <c r="AR1330" s="19" t="s">
        <v>94</v>
      </c>
      <c r="AS1330" s="19" t="s">
        <v>55</v>
      </c>
      <c r="AT1330" s="19" t="s">
        <v>347</v>
      </c>
      <c r="AU1330" s="19" t="s">
        <v>179</v>
      </c>
      <c r="AV1330" s="19" t="s">
        <v>354</v>
      </c>
      <c r="AW1330" s="19" t="s">
        <v>1165</v>
      </c>
      <c r="AX1330" s="19" t="s">
        <v>653</v>
      </c>
      <c r="AY1330" s="19" t="s">
        <v>55</v>
      </c>
      <c r="AZ1330" s="19" t="s">
        <v>3827</v>
      </c>
      <c r="BA1330" s="22">
        <v>0</v>
      </c>
      <c r="BB1330" s="22"/>
      <c r="BC1330" s="22"/>
      <c r="BD1330" s="19" t="s">
        <v>653</v>
      </c>
      <c r="BE1330" s="19" t="s">
        <v>679</v>
      </c>
      <c r="BF1330" s="19" t="s">
        <v>680</v>
      </c>
      <c r="BG1330" s="19" t="s">
        <v>55</v>
      </c>
      <c r="BH1330" s="19" t="s">
        <v>4513</v>
      </c>
      <c r="BI1330" s="22" t="s">
        <v>4513</v>
      </c>
      <c r="BJ1330" s="22"/>
      <c r="BK1330" s="22"/>
      <c r="BL1330" s="37" t="s">
        <v>4513</v>
      </c>
      <c r="BM1330" s="32" t="s">
        <v>4513</v>
      </c>
      <c r="BN1330" s="22" t="s">
        <v>4513</v>
      </c>
      <c r="BO1330" s="19" t="s">
        <v>3826</v>
      </c>
      <c r="BP1330" s="22"/>
      <c r="BQ1330" s="19" t="s">
        <v>64</v>
      </c>
      <c r="BR1330" s="22"/>
      <c r="BS1330" s="22"/>
      <c r="BT1330" s="22"/>
      <c r="BU1330" s="37">
        <v>110</v>
      </c>
      <c r="BV1330" s="19"/>
      <c r="BW1330" s="19" t="s">
        <v>3823</v>
      </c>
      <c r="BX1330" s="22"/>
      <c r="BY1330" s="95" t="str">
        <f>IFERROR(
IF(OR(AZ1330="anulado",AZ1330="stand by"),CONCATENATE(AZ1330,": ",AT1330),
IF(OR(YEAR(BA1330)=2022,YEAR(BA1330)=2023),CONCATENATE("Se activó en ",YEAR(BA1330)),
IF(AND(OR(AZ1330="En proceso",AZ1330="facturando"),AND(AV1330="-",BA1330="")),"Por revisar",
IF(BA1330="",IF(AV1330="NUEVAS",CONCATENATE("Estado: ",AZ1330,", ",AV1330),
IF(AX1330=Meses!$A$3,"Por revisar",
IF(AT1330="","Sin registro","En programación Frcst."))),"En programación")))),
"Error")</f>
        <v>anulado: Desistido</v>
      </c>
      <c r="BZ1330" s="14" t="str">
        <f t="shared" si="60"/>
        <v/>
      </c>
      <c r="CA1330" s="95" t="str">
        <f>IF(BY1330="En programación Frcst.",VLOOKUP(AX1330,Meses!$A$1:$H$14,3+HLOOKUP(Cronograma!AV1330,Meses!$D$1:$G$2,2,FALSE),FALSE),
IF(BY1330="En programación",BA1330,""))</f>
        <v/>
      </c>
      <c r="CB1330" s="95" t="str">
        <f t="shared" si="61"/>
        <v/>
      </c>
      <c r="CC1330" s="91" t="str">
        <f>IFERROR(
(VLOOKUP(MONTH(CA1330),Meses!$B$3:$C$14,2,FALSE)-DAY(CA1330))/VLOOKUP(MONTH(CA1330),Meses!$B$3:$C$14,2,FALSE)*CD1330,
"")</f>
        <v/>
      </c>
      <c r="CD1330" s="92">
        <f t="shared" si="62"/>
        <v>11401</v>
      </c>
    </row>
    <row r="1331" spans="1:82" ht="63" thickBot="1" x14ac:dyDescent="0.6">
      <c r="A1331" s="19" t="s">
        <v>3112</v>
      </c>
      <c r="B1331" s="19" t="s">
        <v>3113</v>
      </c>
      <c r="C1331" s="19" t="s">
        <v>3114</v>
      </c>
      <c r="D1331" s="41" t="s">
        <v>936</v>
      </c>
      <c r="E1331" s="21">
        <v>45212</v>
      </c>
      <c r="F1331" s="21">
        <v>45212.624699074076</v>
      </c>
      <c r="G1331" s="21">
        <v>45218</v>
      </c>
      <c r="H1331" s="21">
        <v>45226</v>
      </c>
      <c r="I1331" s="22"/>
      <c r="J1331" s="22"/>
      <c r="K1331" s="22">
        <v>0</v>
      </c>
      <c r="L1331" s="50"/>
      <c r="M1331" s="22"/>
      <c r="N1331" s="22"/>
      <c r="O1331" s="41" t="s">
        <v>199</v>
      </c>
      <c r="P1331" s="41" t="s">
        <v>199</v>
      </c>
      <c r="Q1331" s="49" t="s">
        <v>55</v>
      </c>
      <c r="R1331" s="61">
        <v>4130</v>
      </c>
      <c r="S1331" s="25" t="s">
        <v>145</v>
      </c>
      <c r="T1331" s="25" t="s">
        <v>145</v>
      </c>
      <c r="U1331" s="19" t="e">
        <v>#NAME?</v>
      </c>
      <c r="V1331" s="22"/>
      <c r="W1331" s="22" t="s">
        <v>4513</v>
      </c>
      <c r="X1331" s="23">
        <v>45212</v>
      </c>
      <c r="Y1331" s="23">
        <v>45219</v>
      </c>
      <c r="Z1331" s="23">
        <v>45212</v>
      </c>
      <c r="AA1331" s="23">
        <v>45212</v>
      </c>
      <c r="AB1331" s="22">
        <v>0</v>
      </c>
      <c r="AC1331" s="22">
        <v>0</v>
      </c>
      <c r="AD1331" s="50">
        <v>0</v>
      </c>
      <c r="AE1331" s="22">
        <v>0</v>
      </c>
      <c r="AF1331" s="19" t="s">
        <v>58</v>
      </c>
      <c r="AG1331" s="19" t="s">
        <v>58</v>
      </c>
      <c r="AH1331" s="50">
        <v>0</v>
      </c>
      <c r="AI1331" s="37">
        <v>-45212</v>
      </c>
      <c r="AJ1331" s="37">
        <v>8</v>
      </c>
      <c r="AK1331" s="37">
        <v>-45226</v>
      </c>
      <c r="AL1331" s="19" t="s">
        <v>15</v>
      </c>
      <c r="AM1331" s="22">
        <v>0</v>
      </c>
      <c r="AN1331" s="22" t="s">
        <v>4513</v>
      </c>
      <c r="AO1331" s="22"/>
      <c r="AP1331" s="19" t="s">
        <v>201</v>
      </c>
      <c r="AQ1331" s="19" t="s">
        <v>140</v>
      </c>
      <c r="AR1331" s="19" t="s">
        <v>60</v>
      </c>
      <c r="AS1331" s="19" t="s">
        <v>55</v>
      </c>
      <c r="AT1331" s="19" t="s">
        <v>937</v>
      </c>
      <c r="AU1331" s="19" t="s">
        <v>132</v>
      </c>
      <c r="AV1331" s="19" t="s">
        <v>651</v>
      </c>
      <c r="AW1331" s="19" t="s">
        <v>2222</v>
      </c>
      <c r="AX1331" s="19" t="s">
        <v>1557</v>
      </c>
      <c r="AY1331" s="19" t="s">
        <v>55</v>
      </c>
      <c r="AZ1331" s="19" t="s">
        <v>3830</v>
      </c>
      <c r="BA1331" s="22">
        <v>0</v>
      </c>
      <c r="BB1331" s="22"/>
      <c r="BC1331" s="22"/>
      <c r="BD1331" s="19" t="s">
        <v>1557</v>
      </c>
      <c r="BE1331" s="19" t="s">
        <v>679</v>
      </c>
      <c r="BF1331" s="19" t="s">
        <v>680</v>
      </c>
      <c r="BG1331" s="19" t="s">
        <v>55</v>
      </c>
      <c r="BH1331" s="19" t="s">
        <v>4513</v>
      </c>
      <c r="BI1331" s="22" t="s">
        <v>4513</v>
      </c>
      <c r="BJ1331" s="22"/>
      <c r="BK1331" s="22"/>
      <c r="BL1331" s="37" t="s">
        <v>4513</v>
      </c>
      <c r="BM1331" s="32" t="s">
        <v>4513</v>
      </c>
      <c r="BN1331" s="22" t="s">
        <v>4513</v>
      </c>
      <c r="BO1331" s="22"/>
      <c r="BP1331" s="22"/>
      <c r="BQ1331" s="19" t="s">
        <v>64</v>
      </c>
      <c r="BR1331" s="22"/>
      <c r="BS1331" s="22"/>
      <c r="BT1331" s="22"/>
      <c r="BU1331" s="37">
        <v>110</v>
      </c>
      <c r="BV1331" s="19" t="s">
        <v>4697</v>
      </c>
      <c r="BW1331" s="19" t="s">
        <v>3858</v>
      </c>
      <c r="BX1331" s="22"/>
      <c r="BY1331" s="95" t="str">
        <f>IFERROR(
IF(OR(AZ1331="anulado",AZ1331="stand by"),CONCATENATE(AZ1331,": ",AT1331),
IF(OR(YEAR(BA1331)=2022,YEAR(BA1331)=2023),CONCATENATE("Se activó en ",YEAR(BA1331)),
IF(AND(OR(AZ1331="En proceso",AZ1331="facturando"),AND(AV1331="-",BA1331="")),"Por revisar",
IF(BA1331="",IF(AV1331="NUEVAS",CONCATENATE("Estado: ",AZ1331,", ",AV1331),
IF(AX1331=Meses!$A$3,"Por revisar",
IF(AT1331="","Sin registro","En programación Frcst."))),"En programación")))),
"Error")</f>
        <v>En programación</v>
      </c>
      <c r="BZ1331" s="14" t="str">
        <f t="shared" si="60"/>
        <v/>
      </c>
      <c r="CA1331" s="95">
        <f>IF(BY1331="En programación Frcst.",VLOOKUP(AX1331,Meses!$A$1:$H$14,3+HLOOKUP(Cronograma!AV1331,Meses!$D$1:$G$2,2,FALSE),FALSE),
IF(BY1331="En programación",BA1331,""))</f>
        <v>0</v>
      </c>
      <c r="CB1331" s="95" t="str">
        <f t="shared" si="61"/>
        <v>1900/1</v>
      </c>
      <c r="CC1331" s="91">
        <f>IFERROR(
(VLOOKUP(MONTH(CA1331),Meses!$B$3:$C$14,2,FALSE)-DAY(CA1331))/VLOOKUP(MONTH(CA1331),Meses!$B$3:$C$14,2,FALSE)*CD1331,
"")</f>
        <v>4130</v>
      </c>
      <c r="CD1331" s="92">
        <f t="shared" si="62"/>
        <v>4130</v>
      </c>
    </row>
    <row r="1332" spans="1:82" ht="47.4" thickBot="1" x14ac:dyDescent="0.6">
      <c r="A1332" s="25" t="s">
        <v>3115</v>
      </c>
      <c r="B1332" s="25" t="s">
        <v>3116</v>
      </c>
      <c r="C1332" s="25" t="s">
        <v>3117</v>
      </c>
      <c r="D1332" s="45" t="s">
        <v>53</v>
      </c>
      <c r="E1332" s="26">
        <v>45161</v>
      </c>
      <c r="F1332" s="26">
        <v>45226.475787037038</v>
      </c>
      <c r="G1332" s="26">
        <v>45229</v>
      </c>
      <c r="H1332" s="26">
        <v>45234</v>
      </c>
      <c r="I1332" s="21">
        <v>45308</v>
      </c>
      <c r="J1332" s="21">
        <v>45308</v>
      </c>
      <c r="K1332" s="119" t="s">
        <v>4615</v>
      </c>
      <c r="L1332" s="49">
        <v>2023124441</v>
      </c>
      <c r="M1332" s="21">
        <v>45289</v>
      </c>
      <c r="N1332" s="21">
        <v>45302</v>
      </c>
      <c r="O1332" s="19" t="s">
        <v>54</v>
      </c>
      <c r="P1332" s="19" t="s">
        <v>54</v>
      </c>
      <c r="Q1332" s="49" t="s">
        <v>55</v>
      </c>
      <c r="R1332" s="49">
        <v>968</v>
      </c>
      <c r="S1332" s="25" t="s">
        <v>145</v>
      </c>
      <c r="T1332" s="25" t="s">
        <v>145</v>
      </c>
      <c r="U1332" s="25" t="e">
        <v>#NAME?</v>
      </c>
      <c r="V1332" s="22"/>
      <c r="W1332" s="22" t="s">
        <v>4513</v>
      </c>
      <c r="X1332" s="23">
        <v>45161</v>
      </c>
      <c r="Y1332" s="23">
        <v>45168</v>
      </c>
      <c r="Z1332" s="23">
        <v>45161</v>
      </c>
      <c r="AA1332" s="23">
        <v>45161</v>
      </c>
      <c r="AB1332" s="22">
        <v>0</v>
      </c>
      <c r="AC1332" s="22">
        <v>0</v>
      </c>
      <c r="AD1332" s="50">
        <v>0</v>
      </c>
      <c r="AE1332" s="22">
        <v>0</v>
      </c>
      <c r="AF1332" s="19" t="s">
        <v>58</v>
      </c>
      <c r="AG1332" s="19" t="s">
        <v>58</v>
      </c>
      <c r="AH1332" s="50">
        <v>0</v>
      </c>
      <c r="AI1332" s="37">
        <v>147</v>
      </c>
      <c r="AJ1332" s="37">
        <v>5</v>
      </c>
      <c r="AK1332" s="37">
        <v>74</v>
      </c>
      <c r="AL1332" s="19" t="s">
        <v>15</v>
      </c>
      <c r="AM1332" s="19" t="s">
        <v>4616</v>
      </c>
      <c r="AN1332" s="37">
        <v>17</v>
      </c>
      <c r="AO1332" s="22"/>
      <c r="AP1332" s="19" t="s">
        <v>82</v>
      </c>
      <c r="AQ1332" s="19" t="s">
        <v>82</v>
      </c>
      <c r="AR1332" s="19" t="s">
        <v>60</v>
      </c>
      <c r="AS1332" s="19" t="s">
        <v>55</v>
      </c>
      <c r="AT1332" s="19" t="s">
        <v>61</v>
      </c>
      <c r="AU1332" s="19" t="s">
        <v>62</v>
      </c>
      <c r="AV1332" s="19" t="s">
        <v>660</v>
      </c>
      <c r="AW1332" s="19" t="s">
        <v>661</v>
      </c>
      <c r="AX1332" s="19" t="s">
        <v>653</v>
      </c>
      <c r="AY1332" s="19" t="s">
        <v>55</v>
      </c>
      <c r="AZ1332" s="19" t="s">
        <v>3822</v>
      </c>
      <c r="BA1332" s="23">
        <v>45302</v>
      </c>
      <c r="BB1332" s="37">
        <v>1</v>
      </c>
      <c r="BC1332" s="37">
        <v>2024</v>
      </c>
      <c r="BD1332" s="19" t="s">
        <v>653</v>
      </c>
      <c r="BE1332" s="19" t="s">
        <v>354</v>
      </c>
      <c r="BF1332" s="19" t="s">
        <v>1165</v>
      </c>
      <c r="BG1332" s="19" t="s">
        <v>55</v>
      </c>
      <c r="BH1332" s="19" t="s">
        <v>4513</v>
      </c>
      <c r="BI1332" s="60" t="s">
        <v>4513</v>
      </c>
      <c r="BJ1332" s="37" t="e">
        <v>#VALUE!</v>
      </c>
      <c r="BK1332" s="56" t="e">
        <v>#VALUE!</v>
      </c>
      <c r="BL1332" s="37" t="s">
        <v>4513</v>
      </c>
      <c r="BM1332" s="32" t="s">
        <v>4513</v>
      </c>
      <c r="BN1332" s="22" t="s">
        <v>4513</v>
      </c>
      <c r="BO1332" s="19" t="s">
        <v>3851</v>
      </c>
      <c r="BP1332" s="22"/>
      <c r="BQ1332" s="19" t="s">
        <v>64</v>
      </c>
      <c r="BR1332" s="22"/>
      <c r="BS1332" s="22"/>
      <c r="BT1332" s="37">
        <v>147</v>
      </c>
      <c r="BU1332" s="37">
        <v>161</v>
      </c>
      <c r="BV1332" s="19"/>
      <c r="BW1332" s="19" t="s">
        <v>3823</v>
      </c>
      <c r="BX1332" s="22"/>
      <c r="BY1332" s="95" t="str">
        <f>IFERROR(
IF(OR(AZ1332="anulado",AZ1332="stand by"),CONCATENATE(AZ1332,": ",AT1332),
IF(OR(YEAR(BA1332)=2022,YEAR(BA1332)=2023),CONCATENATE("Se activó en ",YEAR(BA1332)),
IF(AND(OR(AZ1332="En proceso",AZ1332="facturando"),AND(AV1332="-",BA1332="")),"Por revisar",
IF(BA1332="",IF(AV1332="NUEVAS",CONCATENATE("Estado: ",AZ1332,", ",AV1332),
IF(AX1332=Meses!$A$3,"Por revisar",
IF(AT1332="","Sin registro","En programación Frcst."))),"En programación")))),
"Error")</f>
        <v>En programación</v>
      </c>
      <c r="BZ1332" s="14" t="str">
        <f t="shared" si="60"/>
        <v/>
      </c>
      <c r="CA1332" s="95">
        <f>IF(BY1332="En programación Frcst.",VLOOKUP(AX1332,Meses!$A$1:$H$14,3+HLOOKUP(Cronograma!AV1332,Meses!$D$1:$G$2,2,FALSE),FALSE),
IF(BY1332="En programación",BA1332,""))</f>
        <v>45302</v>
      </c>
      <c r="CB1332" s="95" t="str">
        <f t="shared" si="61"/>
        <v>2024/1</v>
      </c>
      <c r="CC1332" s="91">
        <f>IFERROR(
(VLOOKUP(MONTH(CA1332),Meses!$B$3:$C$14,2,FALSE)-DAY(CA1332))/VLOOKUP(MONTH(CA1332),Meses!$B$3:$C$14,2,FALSE)*CD1332,
"")</f>
        <v>624.51612903225805</v>
      </c>
      <c r="CD1332" s="92">
        <f t="shared" si="62"/>
        <v>968</v>
      </c>
    </row>
    <row r="1333" spans="1:82" ht="78.599999999999994" thickBot="1" x14ac:dyDescent="0.6">
      <c r="A1333" s="19" t="s">
        <v>3115</v>
      </c>
      <c r="B1333" s="19" t="s">
        <v>3118</v>
      </c>
      <c r="C1333" s="19" t="s">
        <v>3119</v>
      </c>
      <c r="D1333" s="19" t="s">
        <v>53</v>
      </c>
      <c r="E1333" s="21">
        <v>45161</v>
      </c>
      <c r="F1333" s="21">
        <v>45226.476365740738</v>
      </c>
      <c r="G1333" s="21">
        <v>45229</v>
      </c>
      <c r="H1333" s="21">
        <v>45234</v>
      </c>
      <c r="I1333" s="22">
        <v>45318</v>
      </c>
      <c r="J1333" s="22">
        <v>45318</v>
      </c>
      <c r="K1333" s="22" t="s">
        <v>4615</v>
      </c>
      <c r="L1333" s="49">
        <v>2024010911</v>
      </c>
      <c r="M1333" s="21">
        <v>45297</v>
      </c>
      <c r="N1333" s="21">
        <v>45309</v>
      </c>
      <c r="O1333" s="19" t="s">
        <v>54</v>
      </c>
      <c r="P1333" s="19" t="s">
        <v>54</v>
      </c>
      <c r="Q1333" s="49" t="s">
        <v>55</v>
      </c>
      <c r="R1333" s="49">
        <v>61260</v>
      </c>
      <c r="S1333" s="19" t="s">
        <v>145</v>
      </c>
      <c r="T1333" s="19" t="s">
        <v>145</v>
      </c>
      <c r="U1333" s="19" t="e">
        <v>#NAME?</v>
      </c>
      <c r="V1333" s="22"/>
      <c r="W1333" s="22" t="s">
        <v>4513</v>
      </c>
      <c r="X1333" s="23">
        <v>45161</v>
      </c>
      <c r="Y1333" s="23">
        <v>45168</v>
      </c>
      <c r="Z1333" s="23">
        <v>45161</v>
      </c>
      <c r="AA1333" s="23">
        <v>45161</v>
      </c>
      <c r="AB1333" s="22">
        <v>0</v>
      </c>
      <c r="AC1333" s="22">
        <v>0</v>
      </c>
      <c r="AD1333" s="50">
        <v>0</v>
      </c>
      <c r="AE1333" s="22">
        <v>0</v>
      </c>
      <c r="AF1333" s="19" t="s">
        <v>58</v>
      </c>
      <c r="AG1333" s="19" t="s">
        <v>58</v>
      </c>
      <c r="AH1333" s="50">
        <v>0</v>
      </c>
      <c r="AI1333" s="37">
        <v>157</v>
      </c>
      <c r="AJ1333" s="37">
        <v>5</v>
      </c>
      <c r="AK1333" s="37">
        <v>84</v>
      </c>
      <c r="AL1333" s="19" t="s">
        <v>15</v>
      </c>
      <c r="AM1333" s="22" t="s">
        <v>4616</v>
      </c>
      <c r="AN1333" s="22">
        <v>27</v>
      </c>
      <c r="AO1333" s="22"/>
      <c r="AP1333" s="19" t="s">
        <v>82</v>
      </c>
      <c r="AQ1333" s="19" t="s">
        <v>82</v>
      </c>
      <c r="AR1333" s="19" t="s">
        <v>185</v>
      </c>
      <c r="AS1333" s="19" t="s">
        <v>55</v>
      </c>
      <c r="AT1333" s="19" t="s">
        <v>61</v>
      </c>
      <c r="AU1333" s="19" t="s">
        <v>62</v>
      </c>
      <c r="AV1333" s="19" t="s">
        <v>660</v>
      </c>
      <c r="AW1333" s="19" t="s">
        <v>661</v>
      </c>
      <c r="AX1333" s="19" t="s">
        <v>653</v>
      </c>
      <c r="AY1333" s="19" t="s">
        <v>55</v>
      </c>
      <c r="AZ1333" s="19" t="s">
        <v>3822</v>
      </c>
      <c r="BA1333" s="23">
        <v>45309</v>
      </c>
      <c r="BB1333" s="37">
        <v>1</v>
      </c>
      <c r="BC1333" s="37">
        <v>2024</v>
      </c>
      <c r="BD1333" s="19" t="s">
        <v>653</v>
      </c>
      <c r="BE1333" s="19" t="s">
        <v>354</v>
      </c>
      <c r="BF1333" s="19" t="s">
        <v>1165</v>
      </c>
      <c r="BG1333" s="19" t="s">
        <v>55</v>
      </c>
      <c r="BH1333" s="19" t="s">
        <v>4513</v>
      </c>
      <c r="BI1333" s="71" t="s">
        <v>4513</v>
      </c>
      <c r="BJ1333" s="37" t="e">
        <v>#VALUE!</v>
      </c>
      <c r="BK1333" s="56" t="e">
        <v>#VALUE!</v>
      </c>
      <c r="BL1333" s="37" t="s">
        <v>4513</v>
      </c>
      <c r="BM1333" s="32" t="s">
        <v>4513</v>
      </c>
      <c r="BN1333" s="22" t="s">
        <v>4513</v>
      </c>
      <c r="BO1333" s="24" t="s">
        <v>4647</v>
      </c>
      <c r="BP1333" s="22"/>
      <c r="BQ1333" s="19" t="s">
        <v>64</v>
      </c>
      <c r="BR1333" s="22"/>
      <c r="BS1333" s="22"/>
      <c r="BT1333" s="22"/>
      <c r="BU1333" s="37">
        <v>161</v>
      </c>
      <c r="BV1333" s="19"/>
      <c r="BW1333" s="19" t="s">
        <v>3823</v>
      </c>
      <c r="BX1333" s="22"/>
      <c r="BY1333" s="95" t="str">
        <f>IFERROR(
IF(OR(AZ1333="anulado",AZ1333="stand by"),CONCATENATE(AZ1333,": ",AT1333),
IF(OR(YEAR(BA1333)=2022,YEAR(BA1333)=2023),CONCATENATE("Se activó en ",YEAR(BA1333)),
IF(AND(OR(AZ1333="En proceso",AZ1333="facturando"),AND(AV1333="-",BA1333="")),"Por revisar",
IF(BA1333="",IF(AV1333="NUEVAS",CONCATENATE("Estado: ",AZ1333,", ",AV1333),
IF(AX1333=Meses!$A$3,"Por revisar",
IF(AT1333="","Sin registro","En programación Frcst."))),"En programación")))),
"Error")</f>
        <v>En programación</v>
      </c>
      <c r="BZ1333" s="14" t="str">
        <f t="shared" si="60"/>
        <v/>
      </c>
      <c r="CA1333" s="95">
        <f>IF(BY1333="En programación Frcst.",VLOOKUP(AX1333,Meses!$A$1:$H$14,3+HLOOKUP(Cronograma!AV1333,Meses!$D$1:$G$2,2,FALSE),FALSE),
IF(BY1333="En programación",BA1333,""))</f>
        <v>45309</v>
      </c>
      <c r="CB1333" s="95" t="str">
        <f t="shared" si="61"/>
        <v>2024/1</v>
      </c>
      <c r="CC1333" s="91">
        <f>IFERROR(
(VLOOKUP(MONTH(CA1333),Meses!$B$3:$C$14,2,FALSE)-DAY(CA1333))/VLOOKUP(MONTH(CA1333),Meses!$B$3:$C$14,2,FALSE)*CD1333,
"")</f>
        <v>25689.677419354841</v>
      </c>
      <c r="CD1333" s="92">
        <f t="shared" si="62"/>
        <v>61260</v>
      </c>
    </row>
    <row r="1334" spans="1:82" ht="109.8" thickBot="1" x14ac:dyDescent="0.6">
      <c r="A1334" s="25" t="s">
        <v>3115</v>
      </c>
      <c r="B1334" s="25" t="s">
        <v>3120</v>
      </c>
      <c r="C1334" s="25" t="s">
        <v>3121</v>
      </c>
      <c r="D1334" s="25" t="s">
        <v>53</v>
      </c>
      <c r="E1334" s="26">
        <v>45161</v>
      </c>
      <c r="F1334" s="26">
        <v>45226.476527777777</v>
      </c>
      <c r="G1334" s="26">
        <v>45229</v>
      </c>
      <c r="H1334" s="26">
        <v>45235</v>
      </c>
      <c r="I1334" s="22">
        <v>45318</v>
      </c>
      <c r="J1334" s="22">
        <v>45318</v>
      </c>
      <c r="K1334" s="22" t="s">
        <v>4615</v>
      </c>
      <c r="L1334" s="49">
        <v>2024010912</v>
      </c>
      <c r="M1334" s="21">
        <v>45297</v>
      </c>
      <c r="N1334" s="21">
        <v>45309</v>
      </c>
      <c r="O1334" s="19" t="s">
        <v>54</v>
      </c>
      <c r="P1334" s="19" t="s">
        <v>54</v>
      </c>
      <c r="Q1334" s="49" t="s">
        <v>55</v>
      </c>
      <c r="R1334" s="49">
        <v>46380</v>
      </c>
      <c r="S1334" s="25" t="s">
        <v>145</v>
      </c>
      <c r="T1334" s="25" t="s">
        <v>145</v>
      </c>
      <c r="U1334" s="19" t="e">
        <v>#NAME?</v>
      </c>
      <c r="V1334" s="22"/>
      <c r="W1334" s="22" t="s">
        <v>4513</v>
      </c>
      <c r="X1334" s="23">
        <v>45161</v>
      </c>
      <c r="Y1334" s="23">
        <v>45168</v>
      </c>
      <c r="Z1334" s="23">
        <v>45161</v>
      </c>
      <c r="AA1334" s="23">
        <v>45161</v>
      </c>
      <c r="AB1334" s="22">
        <v>0</v>
      </c>
      <c r="AC1334" s="22">
        <v>0</v>
      </c>
      <c r="AD1334" s="50">
        <v>0</v>
      </c>
      <c r="AE1334" s="22">
        <v>0</v>
      </c>
      <c r="AF1334" s="19" t="s">
        <v>58</v>
      </c>
      <c r="AG1334" s="19" t="s">
        <v>58</v>
      </c>
      <c r="AH1334" s="50">
        <v>0</v>
      </c>
      <c r="AI1334" s="37">
        <v>157</v>
      </c>
      <c r="AJ1334" s="37">
        <v>6</v>
      </c>
      <c r="AK1334" s="37">
        <v>83</v>
      </c>
      <c r="AL1334" s="19" t="s">
        <v>15</v>
      </c>
      <c r="AM1334" s="22" t="s">
        <v>4616</v>
      </c>
      <c r="AN1334" s="22">
        <v>27</v>
      </c>
      <c r="AO1334" s="22"/>
      <c r="AP1334" s="19" t="s">
        <v>82</v>
      </c>
      <c r="AQ1334" s="19" t="s">
        <v>82</v>
      </c>
      <c r="AR1334" s="19" t="s">
        <v>185</v>
      </c>
      <c r="AS1334" s="19" t="s">
        <v>55</v>
      </c>
      <c r="AT1334" s="19" t="s">
        <v>61</v>
      </c>
      <c r="AU1334" s="19" t="s">
        <v>62</v>
      </c>
      <c r="AV1334" s="19" t="s">
        <v>660</v>
      </c>
      <c r="AW1334" s="19" t="s">
        <v>661</v>
      </c>
      <c r="AX1334" s="19" t="s">
        <v>653</v>
      </c>
      <c r="AY1334" s="19" t="s">
        <v>55</v>
      </c>
      <c r="AZ1334" s="19" t="s">
        <v>3822</v>
      </c>
      <c r="BA1334" s="23">
        <v>45309</v>
      </c>
      <c r="BB1334" s="37">
        <v>1</v>
      </c>
      <c r="BC1334" s="37">
        <v>2024</v>
      </c>
      <c r="BD1334" s="19" t="s">
        <v>653</v>
      </c>
      <c r="BE1334" s="19" t="s">
        <v>354</v>
      </c>
      <c r="BF1334" s="19" t="s">
        <v>1165</v>
      </c>
      <c r="BG1334" s="19" t="s">
        <v>55</v>
      </c>
      <c r="BH1334" s="19" t="s">
        <v>4513</v>
      </c>
      <c r="BI1334" s="71" t="s">
        <v>4513</v>
      </c>
      <c r="BJ1334" s="37" t="e">
        <v>#VALUE!</v>
      </c>
      <c r="BK1334" s="56" t="e">
        <v>#VALUE!</v>
      </c>
      <c r="BL1334" s="37" t="s">
        <v>4513</v>
      </c>
      <c r="BM1334" s="32" t="s">
        <v>4513</v>
      </c>
      <c r="BN1334" s="22" t="s">
        <v>4513</v>
      </c>
      <c r="BO1334" s="19" t="s">
        <v>3851</v>
      </c>
      <c r="BP1334" s="19" t="s">
        <v>3911</v>
      </c>
      <c r="BQ1334" s="19" t="s">
        <v>64</v>
      </c>
      <c r="BR1334" s="22"/>
      <c r="BS1334" s="22"/>
      <c r="BT1334" s="22"/>
      <c r="BU1334" s="37">
        <v>161</v>
      </c>
      <c r="BV1334" s="19"/>
      <c r="BW1334" s="19" t="s">
        <v>3823</v>
      </c>
      <c r="BX1334" s="22"/>
      <c r="BY1334" s="95" t="str">
        <f>IFERROR(
IF(OR(AZ1334="anulado",AZ1334="stand by"),CONCATENATE(AZ1334,": ",AT1334),
IF(OR(YEAR(BA1334)=2022,YEAR(BA1334)=2023),CONCATENATE("Se activó en ",YEAR(BA1334)),
IF(AND(OR(AZ1334="En proceso",AZ1334="facturando"),AND(AV1334="-",BA1334="")),"Por revisar",
IF(BA1334="",IF(AV1334="NUEVAS",CONCATENATE("Estado: ",AZ1334,", ",AV1334),
IF(AX1334=Meses!$A$3,"Por revisar",
IF(AT1334="","Sin registro","En programación Frcst."))),"En programación")))),
"Error")</f>
        <v>En programación</v>
      </c>
      <c r="BZ1334" s="14" t="str">
        <f t="shared" si="60"/>
        <v/>
      </c>
      <c r="CA1334" s="95">
        <f>IF(BY1334="En programación Frcst.",VLOOKUP(AX1334,Meses!$A$1:$H$14,3+HLOOKUP(Cronograma!AV1334,Meses!$D$1:$G$2,2,FALSE),FALSE),
IF(BY1334="En programación",BA1334,""))</f>
        <v>45309</v>
      </c>
      <c r="CB1334" s="95" t="str">
        <f t="shared" si="61"/>
        <v>2024/1</v>
      </c>
      <c r="CC1334" s="91">
        <f>IFERROR(
(VLOOKUP(MONTH(CA1334),Meses!$B$3:$C$14,2,FALSE)-DAY(CA1334))/VLOOKUP(MONTH(CA1334),Meses!$B$3:$C$14,2,FALSE)*CD1334,
"")</f>
        <v>19449.677419354841</v>
      </c>
      <c r="CD1334" s="92">
        <f t="shared" si="62"/>
        <v>46380</v>
      </c>
    </row>
    <row r="1335" spans="1:82" ht="94.2" thickBot="1" x14ac:dyDescent="0.6">
      <c r="A1335" s="19" t="s">
        <v>3122</v>
      </c>
      <c r="B1335" s="19" t="s">
        <v>3123</v>
      </c>
      <c r="C1335" s="19" t="s">
        <v>3124</v>
      </c>
      <c r="D1335" s="19" t="s">
        <v>53</v>
      </c>
      <c r="E1335" s="21">
        <v>45229</v>
      </c>
      <c r="F1335" s="21">
        <v>45229.57571759259</v>
      </c>
      <c r="G1335" s="21">
        <v>45230</v>
      </c>
      <c r="H1335" s="21">
        <v>45234</v>
      </c>
      <c r="I1335" s="21">
        <v>45314</v>
      </c>
      <c r="J1335" s="21">
        <v>45314</v>
      </c>
      <c r="K1335" s="119" t="s">
        <v>4615</v>
      </c>
      <c r="L1335" s="49">
        <v>2024010354</v>
      </c>
      <c r="M1335" s="21">
        <v>45295</v>
      </c>
      <c r="N1335" s="21">
        <v>45309</v>
      </c>
      <c r="O1335" s="19" t="s">
        <v>54</v>
      </c>
      <c r="P1335" s="19" t="s">
        <v>54</v>
      </c>
      <c r="Q1335" s="49" t="s">
        <v>55</v>
      </c>
      <c r="R1335" s="49">
        <v>3206</v>
      </c>
      <c r="S1335" s="25" t="s">
        <v>145</v>
      </c>
      <c r="T1335" s="25" t="s">
        <v>145</v>
      </c>
      <c r="U1335" s="19" t="e">
        <v>#NAME?</v>
      </c>
      <c r="V1335" s="22"/>
      <c r="W1335" s="22" t="s">
        <v>4513</v>
      </c>
      <c r="X1335" s="23">
        <v>45229</v>
      </c>
      <c r="Y1335" s="23">
        <v>45236</v>
      </c>
      <c r="Z1335" s="23">
        <v>45229</v>
      </c>
      <c r="AA1335" s="23">
        <v>45229</v>
      </c>
      <c r="AB1335" s="22">
        <v>0</v>
      </c>
      <c r="AC1335" s="22">
        <v>0</v>
      </c>
      <c r="AD1335" s="50">
        <v>0</v>
      </c>
      <c r="AE1335" s="22">
        <v>0</v>
      </c>
      <c r="AF1335" s="19" t="s">
        <v>58</v>
      </c>
      <c r="AG1335" s="19" t="s">
        <v>58</v>
      </c>
      <c r="AH1335" s="50">
        <v>0</v>
      </c>
      <c r="AI1335" s="37">
        <v>85</v>
      </c>
      <c r="AJ1335" s="37">
        <v>4</v>
      </c>
      <c r="AK1335" s="37">
        <v>80</v>
      </c>
      <c r="AL1335" s="19" t="s">
        <v>15</v>
      </c>
      <c r="AM1335" s="19" t="s">
        <v>4616</v>
      </c>
      <c r="AN1335" s="37">
        <v>23</v>
      </c>
      <c r="AO1335" s="22"/>
      <c r="AP1335" s="19" t="s">
        <v>82</v>
      </c>
      <c r="AQ1335" s="19" t="s">
        <v>82</v>
      </c>
      <c r="AR1335" s="19" t="s">
        <v>60</v>
      </c>
      <c r="AS1335" s="19" t="s">
        <v>55</v>
      </c>
      <c r="AT1335" s="19" t="s">
        <v>61</v>
      </c>
      <c r="AU1335" s="19" t="s">
        <v>62</v>
      </c>
      <c r="AV1335" s="19" t="s">
        <v>660</v>
      </c>
      <c r="AW1335" s="19" t="s">
        <v>661</v>
      </c>
      <c r="AX1335" s="19" t="s">
        <v>653</v>
      </c>
      <c r="AY1335" s="19" t="s">
        <v>55</v>
      </c>
      <c r="AZ1335" s="19" t="s">
        <v>3822</v>
      </c>
      <c r="BA1335" s="23">
        <v>45309</v>
      </c>
      <c r="BB1335" s="37">
        <v>1</v>
      </c>
      <c r="BC1335" s="37">
        <v>2024</v>
      </c>
      <c r="BD1335" s="19" t="s">
        <v>653</v>
      </c>
      <c r="BE1335" s="19" t="s">
        <v>354</v>
      </c>
      <c r="BF1335" s="19" t="s">
        <v>1165</v>
      </c>
      <c r="BG1335" s="19" t="s">
        <v>55</v>
      </c>
      <c r="BH1335" s="19" t="s">
        <v>4513</v>
      </c>
      <c r="BI1335" s="60" t="s">
        <v>4513</v>
      </c>
      <c r="BJ1335" s="37" t="e">
        <v>#VALUE!</v>
      </c>
      <c r="BK1335" s="56" t="e">
        <v>#VALUE!</v>
      </c>
      <c r="BL1335" s="37" t="s">
        <v>4513</v>
      </c>
      <c r="BM1335" s="32" t="s">
        <v>4513</v>
      </c>
      <c r="BN1335" s="57" t="s">
        <v>4513</v>
      </c>
      <c r="BO1335" s="19" t="s">
        <v>3883</v>
      </c>
      <c r="BP1335" s="22"/>
      <c r="BQ1335" s="19" t="s">
        <v>64</v>
      </c>
      <c r="BR1335" s="22"/>
      <c r="BS1335" s="22"/>
      <c r="BT1335" s="22"/>
      <c r="BU1335" s="37">
        <v>93</v>
      </c>
      <c r="BV1335" s="19"/>
      <c r="BW1335" s="19" t="s">
        <v>3823</v>
      </c>
      <c r="BX1335" s="22"/>
      <c r="BY1335" s="95" t="str">
        <f>IFERROR(
IF(OR(AZ1335="anulado",AZ1335="stand by"),CONCATENATE(AZ1335,": ",AT1335),
IF(OR(YEAR(BA1335)=2022,YEAR(BA1335)=2023),CONCATENATE("Se activó en ",YEAR(BA1335)),
IF(AND(OR(AZ1335="En proceso",AZ1335="facturando"),AND(AV1335="-",BA1335="")),"Por revisar",
IF(BA1335="",IF(AV1335="NUEVAS",CONCATENATE("Estado: ",AZ1335,", ",AV1335),
IF(AX1335=Meses!$A$3,"Por revisar",
IF(AT1335="","Sin registro","En programación Frcst."))),"En programación")))),
"Error")</f>
        <v>En programación</v>
      </c>
      <c r="BZ1335" s="14" t="str">
        <f t="shared" si="60"/>
        <v/>
      </c>
      <c r="CA1335" s="95">
        <f>IF(BY1335="En programación Frcst.",VLOOKUP(AX1335,Meses!$A$1:$H$14,3+HLOOKUP(Cronograma!AV1335,Meses!$D$1:$G$2,2,FALSE),FALSE),
IF(BY1335="En programación",BA1335,""))</f>
        <v>45309</v>
      </c>
      <c r="CB1335" s="95" t="str">
        <f t="shared" si="61"/>
        <v>2024/1</v>
      </c>
      <c r="CC1335" s="91">
        <f>IFERROR(
(VLOOKUP(MONTH(CA1335),Meses!$B$3:$C$14,2,FALSE)-DAY(CA1335))/VLOOKUP(MONTH(CA1335),Meses!$B$3:$C$14,2,FALSE)*CD1335,
"")</f>
        <v>1344.4516129032259</v>
      </c>
      <c r="CD1335" s="92">
        <f t="shared" si="62"/>
        <v>3206</v>
      </c>
    </row>
    <row r="1336" spans="1:82" ht="94.2" thickBot="1" x14ac:dyDescent="0.6">
      <c r="A1336" s="25" t="s">
        <v>3122</v>
      </c>
      <c r="B1336" s="25" t="s">
        <v>3125</v>
      </c>
      <c r="C1336" s="25" t="s">
        <v>3126</v>
      </c>
      <c r="D1336" s="25" t="s">
        <v>53</v>
      </c>
      <c r="E1336" s="26">
        <v>45229</v>
      </c>
      <c r="F1336" s="26">
        <v>45229.57571759259</v>
      </c>
      <c r="G1336" s="26">
        <v>45230</v>
      </c>
      <c r="H1336" s="26">
        <v>45234</v>
      </c>
      <c r="I1336" s="21">
        <v>45314</v>
      </c>
      <c r="J1336" s="21">
        <v>45314</v>
      </c>
      <c r="K1336" s="119" t="s">
        <v>4615</v>
      </c>
      <c r="L1336" s="49">
        <v>2024010551</v>
      </c>
      <c r="M1336" s="21">
        <v>45295</v>
      </c>
      <c r="N1336" s="21">
        <v>45309</v>
      </c>
      <c r="O1336" s="19" t="s">
        <v>54</v>
      </c>
      <c r="P1336" s="19" t="s">
        <v>54</v>
      </c>
      <c r="Q1336" s="49" t="s">
        <v>55</v>
      </c>
      <c r="R1336" s="49">
        <v>4972</v>
      </c>
      <c r="S1336" s="25" t="s">
        <v>145</v>
      </c>
      <c r="T1336" s="25" t="s">
        <v>145</v>
      </c>
      <c r="U1336" s="19" t="e">
        <v>#NAME?</v>
      </c>
      <c r="V1336" s="22"/>
      <c r="W1336" s="22" t="s">
        <v>4513</v>
      </c>
      <c r="X1336" s="23">
        <v>45229</v>
      </c>
      <c r="Y1336" s="23">
        <v>45236</v>
      </c>
      <c r="Z1336" s="23">
        <v>45229</v>
      </c>
      <c r="AA1336" s="23">
        <v>45229</v>
      </c>
      <c r="AB1336" s="22">
        <v>0</v>
      </c>
      <c r="AC1336" s="22">
        <v>0</v>
      </c>
      <c r="AD1336" s="50">
        <v>0</v>
      </c>
      <c r="AE1336" s="22">
        <v>0</v>
      </c>
      <c r="AF1336" s="19" t="s">
        <v>58</v>
      </c>
      <c r="AG1336" s="19" t="s">
        <v>58</v>
      </c>
      <c r="AH1336" s="50">
        <v>0</v>
      </c>
      <c r="AI1336" s="37">
        <v>85</v>
      </c>
      <c r="AJ1336" s="37">
        <v>4</v>
      </c>
      <c r="AK1336" s="37">
        <v>80</v>
      </c>
      <c r="AL1336" s="19" t="s">
        <v>15</v>
      </c>
      <c r="AM1336" s="19" t="s">
        <v>4616</v>
      </c>
      <c r="AN1336" s="37">
        <v>23</v>
      </c>
      <c r="AO1336" s="22"/>
      <c r="AP1336" s="19" t="s">
        <v>82</v>
      </c>
      <c r="AQ1336" s="19" t="s">
        <v>82</v>
      </c>
      <c r="AR1336" s="19" t="s">
        <v>60</v>
      </c>
      <c r="AS1336" s="19" t="s">
        <v>55</v>
      </c>
      <c r="AT1336" s="19" t="s">
        <v>61</v>
      </c>
      <c r="AU1336" s="19" t="s">
        <v>62</v>
      </c>
      <c r="AV1336" s="19" t="s">
        <v>660</v>
      </c>
      <c r="AW1336" s="19" t="s">
        <v>661</v>
      </c>
      <c r="AX1336" s="19" t="s">
        <v>653</v>
      </c>
      <c r="AY1336" s="19" t="s">
        <v>55</v>
      </c>
      <c r="AZ1336" s="19" t="s">
        <v>3822</v>
      </c>
      <c r="BA1336" s="23">
        <v>45309</v>
      </c>
      <c r="BB1336" s="37">
        <v>1</v>
      </c>
      <c r="BC1336" s="37">
        <v>2024</v>
      </c>
      <c r="BD1336" s="19" t="s">
        <v>653</v>
      </c>
      <c r="BE1336" s="19" t="s">
        <v>354</v>
      </c>
      <c r="BF1336" s="19" t="s">
        <v>1165</v>
      </c>
      <c r="BG1336" s="19" t="s">
        <v>55</v>
      </c>
      <c r="BH1336" s="19" t="s">
        <v>4513</v>
      </c>
      <c r="BI1336" s="60" t="s">
        <v>4513</v>
      </c>
      <c r="BJ1336" s="37" t="e">
        <v>#VALUE!</v>
      </c>
      <c r="BK1336" s="56" t="e">
        <v>#VALUE!</v>
      </c>
      <c r="BL1336" s="37" t="s">
        <v>4513</v>
      </c>
      <c r="BM1336" s="32" t="s">
        <v>4513</v>
      </c>
      <c r="BN1336" s="22" t="s">
        <v>4513</v>
      </c>
      <c r="BO1336" s="19" t="s">
        <v>3883</v>
      </c>
      <c r="BP1336" s="22"/>
      <c r="BQ1336" s="19" t="s">
        <v>64</v>
      </c>
      <c r="BR1336" s="22"/>
      <c r="BS1336" s="22"/>
      <c r="BT1336" s="22"/>
      <c r="BU1336" s="37">
        <v>93</v>
      </c>
      <c r="BV1336" s="19"/>
      <c r="BW1336" s="19" t="s">
        <v>3823</v>
      </c>
      <c r="BX1336" s="22"/>
      <c r="BY1336" s="95" t="str">
        <f>IFERROR(
IF(OR(AZ1336="anulado",AZ1336="stand by"),CONCATENATE(AZ1336,": ",AT1336),
IF(OR(YEAR(BA1336)=2022,YEAR(BA1336)=2023),CONCATENATE("Se activó en ",YEAR(BA1336)),
IF(AND(OR(AZ1336="En proceso",AZ1336="facturando"),AND(AV1336="-",BA1336="")),"Por revisar",
IF(BA1336="",IF(AV1336="NUEVAS",CONCATENATE("Estado: ",AZ1336,", ",AV1336),
IF(AX1336=Meses!$A$3,"Por revisar",
IF(AT1336="","Sin registro","En programación Frcst."))),"En programación")))),
"Error")</f>
        <v>En programación</v>
      </c>
      <c r="BZ1336" s="14" t="str">
        <f t="shared" si="60"/>
        <v/>
      </c>
      <c r="CA1336" s="95">
        <f>IF(BY1336="En programación Frcst.",VLOOKUP(AX1336,Meses!$A$1:$H$14,3+HLOOKUP(Cronograma!AV1336,Meses!$D$1:$G$2,2,FALSE),FALSE),
IF(BY1336="En programación",BA1336,""))</f>
        <v>45309</v>
      </c>
      <c r="CB1336" s="95" t="str">
        <f t="shared" si="61"/>
        <v>2024/1</v>
      </c>
      <c r="CC1336" s="91">
        <f>IFERROR(
(VLOOKUP(MONTH(CA1336),Meses!$B$3:$C$14,2,FALSE)-DAY(CA1336))/VLOOKUP(MONTH(CA1336),Meses!$B$3:$C$14,2,FALSE)*CD1336,
"")</f>
        <v>2085.0322580645161</v>
      </c>
      <c r="CD1336" s="92">
        <f t="shared" si="62"/>
        <v>4972</v>
      </c>
    </row>
    <row r="1337" spans="1:82" ht="78.599999999999994" thickBot="1" x14ac:dyDescent="0.6">
      <c r="A1337" s="19" t="s">
        <v>3127</v>
      </c>
      <c r="B1337" s="19" t="s">
        <v>3128</v>
      </c>
      <c r="C1337" s="19" t="s">
        <v>3129</v>
      </c>
      <c r="D1337" s="41" t="s">
        <v>936</v>
      </c>
      <c r="E1337" s="21">
        <v>45229</v>
      </c>
      <c r="F1337" s="21">
        <v>45229.65834490741</v>
      </c>
      <c r="G1337" s="21">
        <v>45230</v>
      </c>
      <c r="H1337" s="21">
        <v>45238</v>
      </c>
      <c r="I1337" s="22"/>
      <c r="J1337" s="22"/>
      <c r="K1337" s="22">
        <v>0</v>
      </c>
      <c r="L1337" s="50"/>
      <c r="M1337" s="22"/>
      <c r="N1337" s="22"/>
      <c r="O1337" s="19" t="s">
        <v>199</v>
      </c>
      <c r="P1337" s="19" t="s">
        <v>199</v>
      </c>
      <c r="Q1337" s="49" t="s">
        <v>55</v>
      </c>
      <c r="R1337" s="49">
        <v>4639</v>
      </c>
      <c r="S1337" s="25" t="s">
        <v>145</v>
      </c>
      <c r="T1337" s="25" t="s">
        <v>145</v>
      </c>
      <c r="U1337" s="19" t="e">
        <v>#NAME?</v>
      </c>
      <c r="V1337" s="22"/>
      <c r="W1337" s="22" t="s">
        <v>4513</v>
      </c>
      <c r="X1337" s="23">
        <v>45229</v>
      </c>
      <c r="Y1337" s="23">
        <v>45236</v>
      </c>
      <c r="Z1337" s="23">
        <v>45229</v>
      </c>
      <c r="AA1337" s="23">
        <v>45229</v>
      </c>
      <c r="AB1337" s="22">
        <v>0</v>
      </c>
      <c r="AC1337" s="22">
        <v>0</v>
      </c>
      <c r="AD1337" s="50">
        <v>0</v>
      </c>
      <c r="AE1337" s="22">
        <v>0</v>
      </c>
      <c r="AF1337" s="19" t="s">
        <v>58</v>
      </c>
      <c r="AG1337" s="19" t="s">
        <v>58</v>
      </c>
      <c r="AH1337" s="50">
        <v>0</v>
      </c>
      <c r="AI1337" s="37">
        <v>-45229</v>
      </c>
      <c r="AJ1337" s="37">
        <v>8</v>
      </c>
      <c r="AK1337" s="37">
        <v>-45238</v>
      </c>
      <c r="AL1337" s="19" t="s">
        <v>15</v>
      </c>
      <c r="AM1337" s="22">
        <v>0</v>
      </c>
      <c r="AN1337" s="22" t="s">
        <v>4513</v>
      </c>
      <c r="AO1337" s="22"/>
      <c r="AP1337" s="19" t="s">
        <v>201</v>
      </c>
      <c r="AQ1337" s="19" t="s">
        <v>140</v>
      </c>
      <c r="AR1337" s="19" t="s">
        <v>60</v>
      </c>
      <c r="AS1337" s="19" t="s">
        <v>55</v>
      </c>
      <c r="AT1337" s="19" t="s">
        <v>937</v>
      </c>
      <c r="AU1337" s="19" t="s">
        <v>132</v>
      </c>
      <c r="AV1337" s="19" t="s">
        <v>679</v>
      </c>
      <c r="AW1337" s="19" t="s">
        <v>3130</v>
      </c>
      <c r="AX1337" s="19" t="s">
        <v>1557</v>
      </c>
      <c r="AY1337" s="19" t="s">
        <v>55</v>
      </c>
      <c r="AZ1337" s="19" t="s">
        <v>3830</v>
      </c>
      <c r="BA1337" s="22">
        <v>0</v>
      </c>
      <c r="BB1337" s="22"/>
      <c r="BC1337" s="22"/>
      <c r="BD1337" s="19" t="s">
        <v>1557</v>
      </c>
      <c r="BE1337" s="19" t="s">
        <v>354</v>
      </c>
      <c r="BF1337" s="19" t="s">
        <v>1745</v>
      </c>
      <c r="BG1337" s="19" t="s">
        <v>55</v>
      </c>
      <c r="BH1337" s="19" t="s">
        <v>4513</v>
      </c>
      <c r="BI1337" s="22" t="s">
        <v>4513</v>
      </c>
      <c r="BJ1337" s="22"/>
      <c r="BK1337" s="22"/>
      <c r="BL1337" s="37" t="s">
        <v>4513</v>
      </c>
      <c r="BM1337" s="32" t="s">
        <v>4513</v>
      </c>
      <c r="BN1337" s="22" t="s">
        <v>4513</v>
      </c>
      <c r="BO1337" s="22"/>
      <c r="BP1337" s="22"/>
      <c r="BQ1337" s="19" t="s">
        <v>64</v>
      </c>
      <c r="BR1337" s="22"/>
      <c r="BS1337" s="22"/>
      <c r="BT1337" s="22"/>
      <c r="BU1337" s="37">
        <v>93</v>
      </c>
      <c r="BV1337" s="19" t="s">
        <v>4697</v>
      </c>
      <c r="BW1337" s="19" t="s">
        <v>3858</v>
      </c>
      <c r="BX1337" s="22"/>
      <c r="BY1337" s="95" t="str">
        <f>IFERROR(
IF(OR(AZ1337="anulado",AZ1337="stand by"),CONCATENATE(AZ1337,": ",AT1337),
IF(OR(YEAR(BA1337)=2022,YEAR(BA1337)=2023),CONCATENATE("Se activó en ",YEAR(BA1337)),
IF(AND(OR(AZ1337="En proceso",AZ1337="facturando"),AND(AV1337="-",BA1337="")),"Por revisar",
IF(BA1337="",IF(AV1337="NUEVAS",CONCATENATE("Estado: ",AZ1337,", ",AV1337),
IF(AX1337=Meses!$A$3,"Por revisar",
IF(AT1337="","Sin registro","En programación Frcst."))),"En programación")))),
"Error")</f>
        <v>En programación</v>
      </c>
      <c r="BZ1337" s="14" t="str">
        <f t="shared" si="60"/>
        <v/>
      </c>
      <c r="CA1337" s="95">
        <f>IF(BY1337="En programación Frcst.",VLOOKUP(AX1337,Meses!$A$1:$H$14,3+HLOOKUP(Cronograma!AV1337,Meses!$D$1:$G$2,2,FALSE),FALSE),
IF(BY1337="En programación",BA1337,""))</f>
        <v>0</v>
      </c>
      <c r="CB1337" s="95" t="str">
        <f t="shared" si="61"/>
        <v>1900/1</v>
      </c>
      <c r="CC1337" s="91">
        <f>IFERROR(
(VLOOKUP(MONTH(CA1337),Meses!$B$3:$C$14,2,FALSE)-DAY(CA1337))/VLOOKUP(MONTH(CA1337),Meses!$B$3:$C$14,2,FALSE)*CD1337,
"")</f>
        <v>4639</v>
      </c>
      <c r="CD1337" s="92">
        <f t="shared" si="62"/>
        <v>4639</v>
      </c>
    </row>
    <row r="1338" spans="1:82" ht="109.8" thickBot="1" x14ac:dyDescent="0.6">
      <c r="A1338" s="25" t="s">
        <v>3131</v>
      </c>
      <c r="B1338" s="25" t="s">
        <v>3132</v>
      </c>
      <c r="C1338" s="25" t="s">
        <v>3133</v>
      </c>
      <c r="D1338" s="45" t="s">
        <v>345</v>
      </c>
      <c r="E1338" s="26">
        <v>45229</v>
      </c>
      <c r="F1338" s="26">
        <v>45229.678506944445</v>
      </c>
      <c r="G1338" s="26">
        <v>45230</v>
      </c>
      <c r="H1338" s="26">
        <v>45238</v>
      </c>
      <c r="I1338" s="22"/>
      <c r="J1338" s="22"/>
      <c r="K1338" s="22">
        <v>0</v>
      </c>
      <c r="L1338" s="50"/>
      <c r="M1338" s="22"/>
      <c r="N1338" s="22"/>
      <c r="O1338" s="19" t="s">
        <v>199</v>
      </c>
      <c r="P1338" s="19" t="s">
        <v>199</v>
      </c>
      <c r="Q1338" s="49" t="s">
        <v>55</v>
      </c>
      <c r="R1338" s="49">
        <v>2474</v>
      </c>
      <c r="S1338" s="25" t="s">
        <v>145</v>
      </c>
      <c r="T1338" s="25" t="s">
        <v>145</v>
      </c>
      <c r="U1338" s="19" t="e">
        <v>#NAME?</v>
      </c>
      <c r="V1338" s="22"/>
      <c r="W1338" s="22" t="s">
        <v>4513</v>
      </c>
      <c r="X1338" s="23">
        <v>45229</v>
      </c>
      <c r="Y1338" s="23">
        <v>45236</v>
      </c>
      <c r="Z1338" s="23">
        <v>45229</v>
      </c>
      <c r="AA1338" s="23">
        <v>45229</v>
      </c>
      <c r="AB1338" s="22">
        <v>0</v>
      </c>
      <c r="AC1338" s="22">
        <v>0</v>
      </c>
      <c r="AD1338" s="50">
        <v>0</v>
      </c>
      <c r="AE1338" s="22">
        <v>0</v>
      </c>
      <c r="AF1338" s="19" t="s">
        <v>58</v>
      </c>
      <c r="AG1338" s="19" t="s">
        <v>58</v>
      </c>
      <c r="AH1338" s="50">
        <v>0</v>
      </c>
      <c r="AI1338" s="37">
        <v>-45229</v>
      </c>
      <c r="AJ1338" s="37">
        <v>8</v>
      </c>
      <c r="AK1338" s="37">
        <v>-45238</v>
      </c>
      <c r="AL1338" s="19" t="s">
        <v>15</v>
      </c>
      <c r="AM1338" s="22">
        <v>0</v>
      </c>
      <c r="AN1338" s="22" t="s">
        <v>4513</v>
      </c>
      <c r="AO1338" s="22"/>
      <c r="AP1338" s="19" t="s">
        <v>201</v>
      </c>
      <c r="AQ1338" s="19" t="s">
        <v>140</v>
      </c>
      <c r="AR1338" s="19" t="s">
        <v>60</v>
      </c>
      <c r="AS1338" s="19" t="s">
        <v>55</v>
      </c>
      <c r="AT1338" s="19" t="s">
        <v>347</v>
      </c>
      <c r="AU1338" s="19" t="s">
        <v>132</v>
      </c>
      <c r="AV1338" s="19" t="s">
        <v>63</v>
      </c>
      <c r="AW1338" s="19" t="s">
        <v>63</v>
      </c>
      <c r="AX1338" s="19" t="s">
        <v>63</v>
      </c>
      <c r="AY1338" s="19" t="s">
        <v>64</v>
      </c>
      <c r="AZ1338" s="19" t="s">
        <v>3827</v>
      </c>
      <c r="BA1338" s="22">
        <v>0</v>
      </c>
      <c r="BB1338" s="22"/>
      <c r="BC1338" s="22"/>
      <c r="BD1338" s="19" t="s">
        <v>63</v>
      </c>
      <c r="BE1338" s="19" t="s">
        <v>63</v>
      </c>
      <c r="BF1338" s="19" t="s">
        <v>63</v>
      </c>
      <c r="BG1338" s="19" t="s">
        <v>64</v>
      </c>
      <c r="BH1338" s="19" t="s">
        <v>4513</v>
      </c>
      <c r="BI1338" s="22" t="s">
        <v>4513</v>
      </c>
      <c r="BJ1338" s="22"/>
      <c r="BK1338" s="22"/>
      <c r="BL1338" s="37" t="s">
        <v>4513</v>
      </c>
      <c r="BM1338" s="32" t="s">
        <v>4513</v>
      </c>
      <c r="BN1338" s="22" t="s">
        <v>4513</v>
      </c>
      <c r="BO1338" s="19" t="s">
        <v>3834</v>
      </c>
      <c r="BP1338" s="22"/>
      <c r="BQ1338" s="19" t="s">
        <v>64</v>
      </c>
      <c r="BR1338" s="22"/>
      <c r="BS1338" s="22"/>
      <c r="BT1338" s="22"/>
      <c r="BU1338" s="22"/>
      <c r="BV1338" s="19"/>
      <c r="BW1338" s="19" t="s">
        <v>3823</v>
      </c>
      <c r="BX1338" s="22"/>
      <c r="BY1338" s="95" t="str">
        <f>IFERROR(
IF(OR(AZ1338="anulado",AZ1338="stand by"),CONCATENATE(AZ1338,": ",AT1338),
IF(OR(YEAR(BA1338)=2022,YEAR(BA1338)=2023),CONCATENATE("Se activó en ",YEAR(BA1338)),
IF(AND(OR(AZ1338="En proceso",AZ1338="facturando"),AND(AV1338="-",BA1338="")),"Por revisar",
IF(BA1338="",IF(AV1338="NUEVAS",CONCATENATE("Estado: ",AZ1338,", ",AV1338),
IF(AX1338=Meses!$A$3,"Por revisar",
IF(AT1338="","Sin registro","En programación Frcst."))),"En programación")))),
"Error")</f>
        <v>anulado: Desistido</v>
      </c>
      <c r="BZ1338" s="14" t="str">
        <f t="shared" si="60"/>
        <v/>
      </c>
      <c r="CA1338" s="95" t="str">
        <f>IF(BY1338="En programación Frcst.",VLOOKUP(AX1338,Meses!$A$1:$H$14,3+HLOOKUP(Cronograma!AV1338,Meses!$D$1:$G$2,2,FALSE),FALSE),
IF(BY1338="En programación",BA1338,""))</f>
        <v/>
      </c>
      <c r="CB1338" s="95" t="str">
        <f t="shared" si="61"/>
        <v/>
      </c>
      <c r="CC1338" s="91" t="str">
        <f>IFERROR(
(VLOOKUP(MONTH(CA1338),Meses!$B$3:$C$14,2,FALSE)-DAY(CA1338))/VLOOKUP(MONTH(CA1338),Meses!$B$3:$C$14,2,FALSE)*CD1338,
"")</f>
        <v/>
      </c>
      <c r="CD1338" s="92">
        <f t="shared" si="62"/>
        <v>2474</v>
      </c>
    </row>
    <row r="1339" spans="1:82" ht="109.8" thickBot="1" x14ac:dyDescent="0.6">
      <c r="A1339" s="19" t="s">
        <v>3131</v>
      </c>
      <c r="B1339" s="19" t="s">
        <v>3134</v>
      </c>
      <c r="C1339" s="19" t="s">
        <v>3135</v>
      </c>
      <c r="D1339" s="41" t="s">
        <v>936</v>
      </c>
      <c r="E1339" s="21">
        <v>45229</v>
      </c>
      <c r="F1339" s="21">
        <v>45229.678506944445</v>
      </c>
      <c r="G1339" s="21">
        <v>45230</v>
      </c>
      <c r="H1339" s="21">
        <v>45238</v>
      </c>
      <c r="I1339" s="22"/>
      <c r="J1339" s="22"/>
      <c r="K1339" s="22">
        <v>0</v>
      </c>
      <c r="L1339" s="50"/>
      <c r="M1339" s="22"/>
      <c r="N1339" s="22"/>
      <c r="O1339" s="19" t="s">
        <v>199</v>
      </c>
      <c r="P1339" s="19" t="s">
        <v>199</v>
      </c>
      <c r="Q1339" s="49" t="s">
        <v>55</v>
      </c>
      <c r="R1339" s="49">
        <v>5045</v>
      </c>
      <c r="S1339" s="25" t="s">
        <v>145</v>
      </c>
      <c r="T1339" s="25" t="s">
        <v>145</v>
      </c>
      <c r="U1339" s="19" t="e">
        <v>#NAME?</v>
      </c>
      <c r="V1339" s="22"/>
      <c r="W1339" s="22" t="s">
        <v>4513</v>
      </c>
      <c r="X1339" s="23">
        <v>45229</v>
      </c>
      <c r="Y1339" s="23">
        <v>45236</v>
      </c>
      <c r="Z1339" s="23">
        <v>45229</v>
      </c>
      <c r="AA1339" s="23">
        <v>45229</v>
      </c>
      <c r="AB1339" s="22">
        <v>0</v>
      </c>
      <c r="AC1339" s="22">
        <v>0</v>
      </c>
      <c r="AD1339" s="50">
        <v>0</v>
      </c>
      <c r="AE1339" s="22">
        <v>0</v>
      </c>
      <c r="AF1339" s="19" t="s">
        <v>58</v>
      </c>
      <c r="AG1339" s="19" t="s">
        <v>58</v>
      </c>
      <c r="AH1339" s="50">
        <v>0</v>
      </c>
      <c r="AI1339" s="37">
        <v>-45229</v>
      </c>
      <c r="AJ1339" s="37">
        <v>8</v>
      </c>
      <c r="AK1339" s="37">
        <v>-45238</v>
      </c>
      <c r="AL1339" s="19" t="s">
        <v>15</v>
      </c>
      <c r="AM1339" s="22">
        <v>0</v>
      </c>
      <c r="AN1339" s="22" t="s">
        <v>4513</v>
      </c>
      <c r="AO1339" s="22"/>
      <c r="AP1339" s="19" t="s">
        <v>201</v>
      </c>
      <c r="AQ1339" s="19" t="s">
        <v>140</v>
      </c>
      <c r="AR1339" s="19" t="s">
        <v>60</v>
      </c>
      <c r="AS1339" s="19" t="s">
        <v>55</v>
      </c>
      <c r="AT1339" s="19" t="s">
        <v>937</v>
      </c>
      <c r="AU1339" s="19" t="s">
        <v>132</v>
      </c>
      <c r="AV1339" s="19" t="s">
        <v>679</v>
      </c>
      <c r="AW1339" s="19" t="s">
        <v>3130</v>
      </c>
      <c r="AX1339" s="19" t="s">
        <v>1557</v>
      </c>
      <c r="AY1339" s="19" t="s">
        <v>55</v>
      </c>
      <c r="AZ1339" s="19" t="s">
        <v>3830</v>
      </c>
      <c r="BA1339" s="22">
        <v>0</v>
      </c>
      <c r="BB1339" s="22"/>
      <c r="BC1339" s="22"/>
      <c r="BD1339" s="19" t="s">
        <v>1557</v>
      </c>
      <c r="BE1339" s="19" t="s">
        <v>354</v>
      </c>
      <c r="BF1339" s="19" t="s">
        <v>1745</v>
      </c>
      <c r="BG1339" s="19" t="s">
        <v>55</v>
      </c>
      <c r="BH1339" s="19" t="s">
        <v>4513</v>
      </c>
      <c r="BI1339" s="22" t="s">
        <v>4513</v>
      </c>
      <c r="BJ1339" s="22"/>
      <c r="BK1339" s="22"/>
      <c r="BL1339" s="37" t="s">
        <v>4513</v>
      </c>
      <c r="BM1339" s="32" t="s">
        <v>4513</v>
      </c>
      <c r="BN1339" s="22" t="s">
        <v>4513</v>
      </c>
      <c r="BO1339" s="22"/>
      <c r="BP1339" s="22"/>
      <c r="BQ1339" s="19" t="s">
        <v>64</v>
      </c>
      <c r="BR1339" s="22"/>
      <c r="BS1339" s="22"/>
      <c r="BT1339" s="22"/>
      <c r="BU1339" s="37">
        <v>93</v>
      </c>
      <c r="BV1339" s="19" t="s">
        <v>4697</v>
      </c>
      <c r="BW1339" s="19" t="s">
        <v>3858</v>
      </c>
      <c r="BX1339" s="22"/>
      <c r="BY1339" s="95" t="str">
        <f>IFERROR(
IF(OR(AZ1339="anulado",AZ1339="stand by"),CONCATENATE(AZ1339,": ",AT1339),
IF(OR(YEAR(BA1339)=2022,YEAR(BA1339)=2023),CONCATENATE("Se activó en ",YEAR(BA1339)),
IF(AND(OR(AZ1339="En proceso",AZ1339="facturando"),AND(AV1339="-",BA1339="")),"Por revisar",
IF(BA1339="",IF(AV1339="NUEVAS",CONCATENATE("Estado: ",AZ1339,", ",AV1339),
IF(AX1339=Meses!$A$3,"Por revisar",
IF(AT1339="","Sin registro","En programación Frcst."))),"En programación")))),
"Error")</f>
        <v>En programación</v>
      </c>
      <c r="BZ1339" s="14" t="str">
        <f t="shared" si="60"/>
        <v/>
      </c>
      <c r="CA1339" s="95">
        <f>IF(BY1339="En programación Frcst.",VLOOKUP(AX1339,Meses!$A$1:$H$14,3+HLOOKUP(Cronograma!AV1339,Meses!$D$1:$G$2,2,FALSE),FALSE),
IF(BY1339="En programación",BA1339,""))</f>
        <v>0</v>
      </c>
      <c r="CB1339" s="95" t="str">
        <f t="shared" si="61"/>
        <v>1900/1</v>
      </c>
      <c r="CC1339" s="91">
        <f>IFERROR(
(VLOOKUP(MONTH(CA1339),Meses!$B$3:$C$14,2,FALSE)-DAY(CA1339))/VLOOKUP(MONTH(CA1339),Meses!$B$3:$C$14,2,FALSE)*CD1339,
"")</f>
        <v>5045</v>
      </c>
      <c r="CD1339" s="92">
        <f t="shared" si="62"/>
        <v>5045</v>
      </c>
    </row>
    <row r="1340" spans="1:82" ht="109.8" thickBot="1" x14ac:dyDescent="0.6">
      <c r="A1340" s="25" t="s">
        <v>3131</v>
      </c>
      <c r="B1340" s="25" t="s">
        <v>3136</v>
      </c>
      <c r="C1340" s="25" t="s">
        <v>3137</v>
      </c>
      <c r="D1340" s="45" t="s">
        <v>936</v>
      </c>
      <c r="E1340" s="26">
        <v>45229</v>
      </c>
      <c r="F1340" s="26">
        <v>45229.678506944445</v>
      </c>
      <c r="G1340" s="26">
        <v>45230</v>
      </c>
      <c r="H1340" s="26">
        <v>45238</v>
      </c>
      <c r="I1340" s="22"/>
      <c r="J1340" s="22"/>
      <c r="K1340" s="22">
        <v>0</v>
      </c>
      <c r="L1340" s="50"/>
      <c r="M1340" s="22"/>
      <c r="N1340" s="22"/>
      <c r="O1340" s="19" t="s">
        <v>199</v>
      </c>
      <c r="P1340" s="19" t="s">
        <v>199</v>
      </c>
      <c r="Q1340" s="49" t="s">
        <v>55</v>
      </c>
      <c r="R1340" s="49">
        <v>4380</v>
      </c>
      <c r="S1340" s="25" t="s">
        <v>145</v>
      </c>
      <c r="T1340" s="25" t="s">
        <v>145</v>
      </c>
      <c r="U1340" s="19" t="e">
        <v>#NAME?</v>
      </c>
      <c r="V1340" s="22"/>
      <c r="W1340" s="22" t="s">
        <v>4513</v>
      </c>
      <c r="X1340" s="23">
        <v>45229</v>
      </c>
      <c r="Y1340" s="23">
        <v>45236</v>
      </c>
      <c r="Z1340" s="23">
        <v>45229</v>
      </c>
      <c r="AA1340" s="23">
        <v>45229</v>
      </c>
      <c r="AB1340" s="22">
        <v>0</v>
      </c>
      <c r="AC1340" s="22">
        <v>0</v>
      </c>
      <c r="AD1340" s="50">
        <v>0</v>
      </c>
      <c r="AE1340" s="22">
        <v>0</v>
      </c>
      <c r="AF1340" s="19" t="s">
        <v>58</v>
      </c>
      <c r="AG1340" s="19" t="s">
        <v>58</v>
      </c>
      <c r="AH1340" s="50">
        <v>0</v>
      </c>
      <c r="AI1340" s="37">
        <v>-45229</v>
      </c>
      <c r="AJ1340" s="37">
        <v>8</v>
      </c>
      <c r="AK1340" s="37">
        <v>-45238</v>
      </c>
      <c r="AL1340" s="19" t="s">
        <v>15</v>
      </c>
      <c r="AM1340" s="22">
        <v>0</v>
      </c>
      <c r="AN1340" s="22" t="s">
        <v>4513</v>
      </c>
      <c r="AO1340" s="22"/>
      <c r="AP1340" s="19" t="s">
        <v>201</v>
      </c>
      <c r="AQ1340" s="19" t="s">
        <v>140</v>
      </c>
      <c r="AR1340" s="19" t="s">
        <v>60</v>
      </c>
      <c r="AS1340" s="19" t="s">
        <v>55</v>
      </c>
      <c r="AT1340" s="19" t="s">
        <v>937</v>
      </c>
      <c r="AU1340" s="19" t="s">
        <v>132</v>
      </c>
      <c r="AV1340" s="19" t="s">
        <v>679</v>
      </c>
      <c r="AW1340" s="19" t="s">
        <v>3130</v>
      </c>
      <c r="AX1340" s="19" t="s">
        <v>1557</v>
      </c>
      <c r="AY1340" s="19" t="s">
        <v>55</v>
      </c>
      <c r="AZ1340" s="19" t="s">
        <v>3830</v>
      </c>
      <c r="BA1340" s="22">
        <v>0</v>
      </c>
      <c r="BB1340" s="22"/>
      <c r="BC1340" s="22"/>
      <c r="BD1340" s="19" t="s">
        <v>1557</v>
      </c>
      <c r="BE1340" s="19" t="s">
        <v>354</v>
      </c>
      <c r="BF1340" s="19" t="s">
        <v>1745</v>
      </c>
      <c r="BG1340" s="19" t="s">
        <v>55</v>
      </c>
      <c r="BH1340" s="19" t="s">
        <v>4513</v>
      </c>
      <c r="BI1340" s="22" t="s">
        <v>4513</v>
      </c>
      <c r="BJ1340" s="22"/>
      <c r="BK1340" s="22"/>
      <c r="BL1340" s="37" t="s">
        <v>4513</v>
      </c>
      <c r="BM1340" s="32" t="s">
        <v>4513</v>
      </c>
      <c r="BN1340" s="57" t="s">
        <v>4513</v>
      </c>
      <c r="BO1340" s="22"/>
      <c r="BP1340" s="22"/>
      <c r="BQ1340" s="19" t="s">
        <v>64</v>
      </c>
      <c r="BR1340" s="22"/>
      <c r="BS1340" s="22"/>
      <c r="BT1340" s="22"/>
      <c r="BU1340" s="37">
        <v>93</v>
      </c>
      <c r="BV1340" s="19" t="s">
        <v>4697</v>
      </c>
      <c r="BW1340" s="19" t="s">
        <v>3858</v>
      </c>
      <c r="BX1340" s="22"/>
      <c r="BY1340" s="95" t="str">
        <f>IFERROR(
IF(OR(AZ1340="anulado",AZ1340="stand by"),CONCATENATE(AZ1340,": ",AT1340),
IF(OR(YEAR(BA1340)=2022,YEAR(BA1340)=2023),CONCATENATE("Se activó en ",YEAR(BA1340)),
IF(AND(OR(AZ1340="En proceso",AZ1340="facturando"),AND(AV1340="-",BA1340="")),"Por revisar",
IF(BA1340="",IF(AV1340="NUEVAS",CONCATENATE("Estado: ",AZ1340,", ",AV1340),
IF(AX1340=Meses!$A$3,"Por revisar",
IF(AT1340="","Sin registro","En programación Frcst."))),"En programación")))),
"Error")</f>
        <v>En programación</v>
      </c>
      <c r="BZ1340" s="14" t="str">
        <f t="shared" si="60"/>
        <v/>
      </c>
      <c r="CA1340" s="95">
        <f>IF(BY1340="En programación Frcst.",VLOOKUP(AX1340,Meses!$A$1:$H$14,3+HLOOKUP(Cronograma!AV1340,Meses!$D$1:$G$2,2,FALSE),FALSE),
IF(BY1340="En programación",BA1340,""))</f>
        <v>0</v>
      </c>
      <c r="CB1340" s="95" t="str">
        <f t="shared" si="61"/>
        <v>1900/1</v>
      </c>
      <c r="CC1340" s="91">
        <f>IFERROR(
(VLOOKUP(MONTH(CA1340),Meses!$B$3:$C$14,2,FALSE)-DAY(CA1340))/VLOOKUP(MONTH(CA1340),Meses!$B$3:$C$14,2,FALSE)*CD1340,
"")</f>
        <v>4380</v>
      </c>
      <c r="CD1340" s="92">
        <f t="shared" si="62"/>
        <v>4380</v>
      </c>
    </row>
    <row r="1341" spans="1:82" ht="63" thickBot="1" x14ac:dyDescent="0.6">
      <c r="A1341" s="19" t="s">
        <v>3138</v>
      </c>
      <c r="B1341" s="19" t="s">
        <v>3139</v>
      </c>
      <c r="C1341" s="19" t="s">
        <v>3140</v>
      </c>
      <c r="D1341" s="41" t="s">
        <v>144</v>
      </c>
      <c r="E1341" s="21">
        <v>45229</v>
      </c>
      <c r="F1341" s="21">
        <v>45229.690069444441</v>
      </c>
      <c r="G1341" s="21">
        <v>45230</v>
      </c>
      <c r="H1341" s="21">
        <v>45204</v>
      </c>
      <c r="I1341" s="22"/>
      <c r="J1341" s="22"/>
      <c r="K1341" s="22">
        <v>0</v>
      </c>
      <c r="L1341" s="50"/>
      <c r="M1341" s="22"/>
      <c r="N1341" s="22"/>
      <c r="O1341" s="19" t="s">
        <v>54</v>
      </c>
      <c r="P1341" s="19" t="s">
        <v>54</v>
      </c>
      <c r="Q1341" s="49" t="s">
        <v>55</v>
      </c>
      <c r="R1341" s="49">
        <v>844</v>
      </c>
      <c r="S1341" s="25" t="s">
        <v>145</v>
      </c>
      <c r="T1341" s="25" t="s">
        <v>145</v>
      </c>
      <c r="U1341" s="19" t="e">
        <v>#NAME?</v>
      </c>
      <c r="V1341" s="22"/>
      <c r="W1341" s="22" t="s">
        <v>4513</v>
      </c>
      <c r="X1341" s="23">
        <v>45229</v>
      </c>
      <c r="Y1341" s="23">
        <v>45236</v>
      </c>
      <c r="Z1341" s="23">
        <v>45229</v>
      </c>
      <c r="AA1341" s="23">
        <v>45229</v>
      </c>
      <c r="AB1341" s="22">
        <v>0</v>
      </c>
      <c r="AC1341" s="22">
        <v>0</v>
      </c>
      <c r="AD1341" s="50">
        <v>0</v>
      </c>
      <c r="AE1341" s="22">
        <v>0</v>
      </c>
      <c r="AF1341" s="19" t="s">
        <v>58</v>
      </c>
      <c r="AG1341" s="19" t="s">
        <v>58</v>
      </c>
      <c r="AH1341" s="50">
        <v>0</v>
      </c>
      <c r="AI1341" s="37">
        <v>-45229</v>
      </c>
      <c r="AJ1341" s="37">
        <v>-26</v>
      </c>
      <c r="AK1341" s="37">
        <v>-45204</v>
      </c>
      <c r="AL1341" s="19" t="s">
        <v>15</v>
      </c>
      <c r="AM1341" s="22">
        <v>0</v>
      </c>
      <c r="AN1341" s="22" t="s">
        <v>4513</v>
      </c>
      <c r="AO1341" s="22"/>
      <c r="AP1341" s="19" t="s">
        <v>82</v>
      </c>
      <c r="AQ1341" s="19" t="s">
        <v>82</v>
      </c>
      <c r="AR1341" s="19" t="s">
        <v>60</v>
      </c>
      <c r="AS1341" s="19" t="s">
        <v>55</v>
      </c>
      <c r="AT1341" s="19" t="s">
        <v>146</v>
      </c>
      <c r="AU1341" s="19" t="s">
        <v>62</v>
      </c>
      <c r="AV1341" s="19" t="s">
        <v>660</v>
      </c>
      <c r="AW1341" s="19" t="s">
        <v>661</v>
      </c>
      <c r="AX1341" s="19" t="s">
        <v>653</v>
      </c>
      <c r="AY1341" s="19" t="s">
        <v>55</v>
      </c>
      <c r="AZ1341" s="19" t="s">
        <v>3825</v>
      </c>
      <c r="BA1341" s="22">
        <v>0</v>
      </c>
      <c r="BB1341" s="22"/>
      <c r="BC1341" s="22"/>
      <c r="BD1341" s="19" t="s">
        <v>653</v>
      </c>
      <c r="BE1341" s="19" t="s">
        <v>354</v>
      </c>
      <c r="BF1341" s="19" t="s">
        <v>1165</v>
      </c>
      <c r="BG1341" s="19" t="s">
        <v>55</v>
      </c>
      <c r="BH1341" s="19" t="s">
        <v>4513</v>
      </c>
      <c r="BI1341" s="22" t="s">
        <v>4513</v>
      </c>
      <c r="BJ1341" s="22"/>
      <c r="BK1341" s="22"/>
      <c r="BL1341" s="37" t="s">
        <v>4513</v>
      </c>
      <c r="BM1341" s="32" t="s">
        <v>4513</v>
      </c>
      <c r="BN1341" s="57" t="s">
        <v>4513</v>
      </c>
      <c r="BO1341" s="19" t="s">
        <v>3826</v>
      </c>
      <c r="BP1341" s="22"/>
      <c r="BQ1341" s="19" t="s">
        <v>64</v>
      </c>
      <c r="BR1341" s="22"/>
      <c r="BS1341" s="22"/>
      <c r="BT1341" s="22"/>
      <c r="BU1341" s="37">
        <v>93</v>
      </c>
      <c r="BV1341" s="19"/>
      <c r="BW1341" s="19" t="s">
        <v>3823</v>
      </c>
      <c r="BX1341" s="22"/>
      <c r="BY1341" s="95" t="str">
        <f>IFERROR(
IF(OR(AZ1341="anulado",AZ1341="stand by"),CONCATENATE(AZ1341,": ",AT1341),
IF(OR(YEAR(BA1341)=2022,YEAR(BA1341)=2023),CONCATENATE("Se activó en ",YEAR(BA1341)),
IF(AND(OR(AZ1341="En proceso",AZ1341="facturando"),AND(AV1341="-",BA1341="")),"Por revisar",
IF(BA1341="",IF(AV1341="NUEVAS",CONCATENATE("Estado: ",AZ1341,", ",AV1341),
IF(AX1341=Meses!$A$3,"Por revisar",
IF(AT1341="","Sin registro","En programación Frcst."))),"En programación")))),
"Error")</f>
        <v>stand by: Devolver Sales</v>
      </c>
      <c r="BZ1341" s="14" t="str">
        <f t="shared" si="60"/>
        <v/>
      </c>
      <c r="CA1341" s="95" t="str">
        <f>IF(BY1341="En programación Frcst.",VLOOKUP(AX1341,Meses!$A$1:$H$14,3+HLOOKUP(Cronograma!AV1341,Meses!$D$1:$G$2,2,FALSE),FALSE),
IF(BY1341="En programación",BA1341,""))</f>
        <v/>
      </c>
      <c r="CB1341" s="95" t="str">
        <f t="shared" si="61"/>
        <v/>
      </c>
      <c r="CC1341" s="91" t="str">
        <f>IFERROR(
(VLOOKUP(MONTH(CA1341),Meses!$B$3:$C$14,2,FALSE)-DAY(CA1341))/VLOOKUP(MONTH(CA1341),Meses!$B$3:$C$14,2,FALSE)*CD1341,
"")</f>
        <v/>
      </c>
      <c r="CD1341" s="92">
        <f t="shared" si="62"/>
        <v>844</v>
      </c>
    </row>
    <row r="1342" spans="1:82" ht="63" thickBot="1" x14ac:dyDescent="0.6">
      <c r="A1342" s="25" t="s">
        <v>3138</v>
      </c>
      <c r="B1342" s="25" t="s">
        <v>3141</v>
      </c>
      <c r="C1342" s="25" t="s">
        <v>3142</v>
      </c>
      <c r="D1342" s="45" t="s">
        <v>53</v>
      </c>
      <c r="E1342" s="26">
        <v>45229</v>
      </c>
      <c r="F1342" s="26">
        <v>45229.690069444441</v>
      </c>
      <c r="G1342" s="26">
        <v>45230</v>
      </c>
      <c r="H1342" s="26">
        <v>45204</v>
      </c>
      <c r="I1342" s="21">
        <v>45309</v>
      </c>
      <c r="J1342" s="21">
        <v>45309</v>
      </c>
      <c r="K1342" s="119" t="s">
        <v>4615</v>
      </c>
      <c r="L1342" s="49">
        <v>2024010360</v>
      </c>
      <c r="M1342" s="21">
        <v>45295</v>
      </c>
      <c r="N1342" s="21">
        <v>45309</v>
      </c>
      <c r="O1342" s="19" t="s">
        <v>54</v>
      </c>
      <c r="P1342" s="19" t="s">
        <v>54</v>
      </c>
      <c r="Q1342" s="49" t="s">
        <v>55</v>
      </c>
      <c r="R1342" s="49">
        <v>3284</v>
      </c>
      <c r="S1342" s="25" t="s">
        <v>145</v>
      </c>
      <c r="T1342" s="25" t="s">
        <v>145</v>
      </c>
      <c r="U1342" s="19" t="e">
        <v>#NAME?</v>
      </c>
      <c r="V1342" s="22"/>
      <c r="W1342" s="22" t="s">
        <v>4513</v>
      </c>
      <c r="X1342" s="23">
        <v>45229</v>
      </c>
      <c r="Y1342" s="23">
        <v>45236</v>
      </c>
      <c r="Z1342" s="23">
        <v>45229</v>
      </c>
      <c r="AA1342" s="23">
        <v>45229</v>
      </c>
      <c r="AB1342" s="22">
        <v>0</v>
      </c>
      <c r="AC1342" s="22">
        <v>0</v>
      </c>
      <c r="AD1342" s="50">
        <v>0</v>
      </c>
      <c r="AE1342" s="22">
        <v>0</v>
      </c>
      <c r="AF1342" s="19" t="s">
        <v>58</v>
      </c>
      <c r="AG1342" s="19" t="s">
        <v>58</v>
      </c>
      <c r="AH1342" s="50">
        <v>0</v>
      </c>
      <c r="AI1342" s="37">
        <v>80</v>
      </c>
      <c r="AJ1342" s="37">
        <v>-26</v>
      </c>
      <c r="AK1342" s="37">
        <v>105</v>
      </c>
      <c r="AL1342" s="19" t="s">
        <v>15</v>
      </c>
      <c r="AM1342" s="19" t="s">
        <v>4616</v>
      </c>
      <c r="AN1342" s="37">
        <v>18</v>
      </c>
      <c r="AO1342" s="22"/>
      <c r="AP1342" s="19" t="s">
        <v>82</v>
      </c>
      <c r="AQ1342" s="19" t="s">
        <v>82</v>
      </c>
      <c r="AR1342" s="19" t="s">
        <v>60</v>
      </c>
      <c r="AS1342" s="19" t="s">
        <v>55</v>
      </c>
      <c r="AT1342" s="19" t="s">
        <v>61</v>
      </c>
      <c r="AU1342" s="19" t="s">
        <v>62</v>
      </c>
      <c r="AV1342" s="19" t="s">
        <v>660</v>
      </c>
      <c r="AW1342" s="19" t="s">
        <v>661</v>
      </c>
      <c r="AX1342" s="19" t="s">
        <v>653</v>
      </c>
      <c r="AY1342" s="19" t="s">
        <v>55</v>
      </c>
      <c r="AZ1342" s="19" t="s">
        <v>3822</v>
      </c>
      <c r="BA1342" s="23">
        <v>45309</v>
      </c>
      <c r="BB1342" s="37">
        <v>1</v>
      </c>
      <c r="BC1342" s="37">
        <v>2024</v>
      </c>
      <c r="BD1342" s="19" t="s">
        <v>653</v>
      </c>
      <c r="BE1342" s="19" t="s">
        <v>354</v>
      </c>
      <c r="BF1342" s="19" t="s">
        <v>1165</v>
      </c>
      <c r="BG1342" s="19" t="s">
        <v>55</v>
      </c>
      <c r="BH1342" s="19" t="s">
        <v>4513</v>
      </c>
      <c r="BI1342" s="60" t="s">
        <v>4513</v>
      </c>
      <c r="BJ1342" s="37" t="e">
        <v>#VALUE!</v>
      </c>
      <c r="BK1342" s="56" t="e">
        <v>#VALUE!</v>
      </c>
      <c r="BL1342" s="37" t="s">
        <v>4513</v>
      </c>
      <c r="BM1342" s="32" t="s">
        <v>4513</v>
      </c>
      <c r="BN1342" s="57" t="s">
        <v>4513</v>
      </c>
      <c r="BO1342" s="19" t="s">
        <v>3931</v>
      </c>
      <c r="BP1342" s="22"/>
      <c r="BQ1342" s="19" t="s">
        <v>64</v>
      </c>
      <c r="BR1342" s="22"/>
      <c r="BS1342" s="22"/>
      <c r="BT1342" s="37">
        <v>80</v>
      </c>
      <c r="BU1342" s="37">
        <v>93</v>
      </c>
      <c r="BV1342" s="19"/>
      <c r="BW1342" s="19" t="s">
        <v>3823</v>
      </c>
      <c r="BX1342" s="22"/>
      <c r="BY1342" s="95" t="str">
        <f>IFERROR(
IF(OR(AZ1342="anulado",AZ1342="stand by"),CONCATENATE(AZ1342,": ",AT1342),
IF(OR(YEAR(BA1342)=2022,YEAR(BA1342)=2023),CONCATENATE("Se activó en ",YEAR(BA1342)),
IF(AND(OR(AZ1342="En proceso",AZ1342="facturando"),AND(AV1342="-",BA1342="")),"Por revisar",
IF(BA1342="",IF(AV1342="NUEVAS",CONCATENATE("Estado: ",AZ1342,", ",AV1342),
IF(AX1342=Meses!$A$3,"Por revisar",
IF(AT1342="","Sin registro","En programación Frcst."))),"En programación")))),
"Error")</f>
        <v>En programación</v>
      </c>
      <c r="BZ1342" s="14" t="str">
        <f t="shared" si="60"/>
        <v/>
      </c>
      <c r="CA1342" s="95">
        <f>IF(BY1342="En programación Frcst.",VLOOKUP(AX1342,Meses!$A$1:$H$14,3+HLOOKUP(Cronograma!AV1342,Meses!$D$1:$G$2,2,FALSE),FALSE),
IF(BY1342="En programación",BA1342,""))</f>
        <v>45309</v>
      </c>
      <c r="CB1342" s="95" t="str">
        <f t="shared" si="61"/>
        <v>2024/1</v>
      </c>
      <c r="CC1342" s="91">
        <f>IFERROR(
(VLOOKUP(MONTH(CA1342),Meses!$B$3:$C$14,2,FALSE)-DAY(CA1342))/VLOOKUP(MONTH(CA1342),Meses!$B$3:$C$14,2,FALSE)*CD1342,
"")</f>
        <v>1377.1612903225807</v>
      </c>
      <c r="CD1342" s="92">
        <f t="shared" si="62"/>
        <v>3284</v>
      </c>
    </row>
    <row r="1343" spans="1:82" ht="63" thickBot="1" x14ac:dyDescent="0.6">
      <c r="A1343" s="19" t="s">
        <v>3138</v>
      </c>
      <c r="B1343" s="19" t="s">
        <v>3143</v>
      </c>
      <c r="C1343" s="19" t="s">
        <v>3144</v>
      </c>
      <c r="D1343" s="41" t="s">
        <v>53</v>
      </c>
      <c r="E1343" s="21">
        <v>45229</v>
      </c>
      <c r="F1343" s="21">
        <v>45229.690069444441</v>
      </c>
      <c r="G1343" s="21">
        <v>45230</v>
      </c>
      <c r="H1343" s="21">
        <v>45204</v>
      </c>
      <c r="I1343" s="21">
        <v>45309</v>
      </c>
      <c r="J1343" s="21">
        <v>45309</v>
      </c>
      <c r="K1343" s="119" t="s">
        <v>4615</v>
      </c>
      <c r="L1343" s="49">
        <v>2024010553</v>
      </c>
      <c r="M1343" s="21">
        <v>45295</v>
      </c>
      <c r="N1343" s="21">
        <v>45309</v>
      </c>
      <c r="O1343" s="19" t="s">
        <v>54</v>
      </c>
      <c r="P1343" s="19" t="s">
        <v>54</v>
      </c>
      <c r="Q1343" s="49" t="s">
        <v>55</v>
      </c>
      <c r="R1343" s="49">
        <v>3427</v>
      </c>
      <c r="S1343" s="25" t="s">
        <v>145</v>
      </c>
      <c r="T1343" s="25" t="s">
        <v>145</v>
      </c>
      <c r="U1343" s="19" t="e">
        <v>#NAME?</v>
      </c>
      <c r="V1343" s="22"/>
      <c r="W1343" s="22" t="s">
        <v>4513</v>
      </c>
      <c r="X1343" s="23">
        <v>45229</v>
      </c>
      <c r="Y1343" s="23">
        <v>45236</v>
      </c>
      <c r="Z1343" s="23">
        <v>45229</v>
      </c>
      <c r="AA1343" s="23">
        <v>45229</v>
      </c>
      <c r="AB1343" s="22">
        <v>0</v>
      </c>
      <c r="AC1343" s="22">
        <v>0</v>
      </c>
      <c r="AD1343" s="50">
        <v>0</v>
      </c>
      <c r="AE1343" s="22">
        <v>0</v>
      </c>
      <c r="AF1343" s="19" t="s">
        <v>58</v>
      </c>
      <c r="AG1343" s="19" t="s">
        <v>58</v>
      </c>
      <c r="AH1343" s="50">
        <v>0</v>
      </c>
      <c r="AI1343" s="37">
        <v>80</v>
      </c>
      <c r="AJ1343" s="37">
        <v>-26</v>
      </c>
      <c r="AK1343" s="37">
        <v>105</v>
      </c>
      <c r="AL1343" s="19" t="s">
        <v>15</v>
      </c>
      <c r="AM1343" s="19" t="s">
        <v>4616</v>
      </c>
      <c r="AN1343" s="37">
        <v>18</v>
      </c>
      <c r="AO1343" s="22"/>
      <c r="AP1343" s="19" t="s">
        <v>82</v>
      </c>
      <c r="AQ1343" s="19" t="s">
        <v>82</v>
      </c>
      <c r="AR1343" s="19" t="s">
        <v>60</v>
      </c>
      <c r="AS1343" s="19" t="s">
        <v>55</v>
      </c>
      <c r="AT1343" s="19" t="s">
        <v>61</v>
      </c>
      <c r="AU1343" s="19" t="s">
        <v>62</v>
      </c>
      <c r="AV1343" s="19" t="s">
        <v>660</v>
      </c>
      <c r="AW1343" s="19" t="s">
        <v>661</v>
      </c>
      <c r="AX1343" s="19" t="s">
        <v>653</v>
      </c>
      <c r="AY1343" s="19" t="s">
        <v>55</v>
      </c>
      <c r="AZ1343" s="19" t="s">
        <v>3822</v>
      </c>
      <c r="BA1343" s="23">
        <v>45309</v>
      </c>
      <c r="BB1343" s="37">
        <v>1</v>
      </c>
      <c r="BC1343" s="37">
        <v>2024</v>
      </c>
      <c r="BD1343" s="19" t="s">
        <v>653</v>
      </c>
      <c r="BE1343" s="19" t="s">
        <v>354</v>
      </c>
      <c r="BF1343" s="19" t="s">
        <v>1165</v>
      </c>
      <c r="BG1343" s="19" t="s">
        <v>55</v>
      </c>
      <c r="BH1343" s="19" t="s">
        <v>4513</v>
      </c>
      <c r="BI1343" s="60" t="s">
        <v>4513</v>
      </c>
      <c r="BJ1343" s="37" t="e">
        <v>#VALUE!</v>
      </c>
      <c r="BK1343" s="56" t="e">
        <v>#VALUE!</v>
      </c>
      <c r="BL1343" s="37" t="s">
        <v>4513</v>
      </c>
      <c r="BM1343" s="32" t="s">
        <v>4513</v>
      </c>
      <c r="BN1343" s="57" t="s">
        <v>4513</v>
      </c>
      <c r="BO1343" s="19" t="s">
        <v>3931</v>
      </c>
      <c r="BP1343" s="22"/>
      <c r="BQ1343" s="19" t="s">
        <v>64</v>
      </c>
      <c r="BR1343" s="22"/>
      <c r="BS1343" s="22"/>
      <c r="BT1343" s="37">
        <v>80</v>
      </c>
      <c r="BU1343" s="37">
        <v>93</v>
      </c>
      <c r="BV1343" s="19"/>
      <c r="BW1343" s="19" t="s">
        <v>3823</v>
      </c>
      <c r="BX1343" s="22"/>
      <c r="BY1343" s="95" t="str">
        <f>IFERROR(
IF(OR(AZ1343="anulado",AZ1343="stand by"),CONCATENATE(AZ1343,": ",AT1343),
IF(OR(YEAR(BA1343)=2022,YEAR(BA1343)=2023),CONCATENATE("Se activó en ",YEAR(BA1343)),
IF(AND(OR(AZ1343="En proceso",AZ1343="facturando"),AND(AV1343="-",BA1343="")),"Por revisar",
IF(BA1343="",IF(AV1343="NUEVAS",CONCATENATE("Estado: ",AZ1343,", ",AV1343),
IF(AX1343=Meses!$A$3,"Por revisar",
IF(AT1343="","Sin registro","En programación Frcst."))),"En programación")))),
"Error")</f>
        <v>En programación</v>
      </c>
      <c r="BZ1343" s="14" t="str">
        <f t="shared" si="60"/>
        <v/>
      </c>
      <c r="CA1343" s="95">
        <f>IF(BY1343="En programación Frcst.",VLOOKUP(AX1343,Meses!$A$1:$H$14,3+HLOOKUP(Cronograma!AV1343,Meses!$D$1:$G$2,2,FALSE),FALSE),
IF(BY1343="En programación",BA1343,""))</f>
        <v>45309</v>
      </c>
      <c r="CB1343" s="95" t="str">
        <f t="shared" si="61"/>
        <v>2024/1</v>
      </c>
      <c r="CC1343" s="91">
        <f>IFERROR(
(VLOOKUP(MONTH(CA1343),Meses!$B$3:$C$14,2,FALSE)-DAY(CA1343))/VLOOKUP(MONTH(CA1343),Meses!$B$3:$C$14,2,FALSE)*CD1343,
"")</f>
        <v>1437.1290322580646</v>
      </c>
      <c r="CD1343" s="92">
        <f t="shared" si="62"/>
        <v>3427</v>
      </c>
    </row>
    <row r="1344" spans="1:82" ht="47.4" thickBot="1" x14ac:dyDescent="0.6">
      <c r="A1344" s="25" t="s">
        <v>3145</v>
      </c>
      <c r="B1344" s="25" t="s">
        <v>398</v>
      </c>
      <c r="C1344" s="25" t="s">
        <v>4648</v>
      </c>
      <c r="D1344" s="25" t="s">
        <v>53</v>
      </c>
      <c r="E1344" s="26">
        <v>45229</v>
      </c>
      <c r="F1344" s="26">
        <v>45229.703240740739</v>
      </c>
      <c r="G1344" s="26">
        <v>45231</v>
      </c>
      <c r="H1344" s="26">
        <v>45241</v>
      </c>
      <c r="I1344" s="21">
        <v>45313</v>
      </c>
      <c r="J1344" s="21">
        <v>45313</v>
      </c>
      <c r="K1344" s="119" t="s">
        <v>4615</v>
      </c>
      <c r="L1344" s="49">
        <v>2023124418</v>
      </c>
      <c r="M1344" s="21">
        <v>45289</v>
      </c>
      <c r="N1344" s="21">
        <v>45302</v>
      </c>
      <c r="O1344" s="19" t="s">
        <v>54</v>
      </c>
      <c r="P1344" s="19" t="s">
        <v>54</v>
      </c>
      <c r="Q1344" s="49" t="s">
        <v>55</v>
      </c>
      <c r="R1344" s="49">
        <v>6592</v>
      </c>
      <c r="S1344" s="25" t="s">
        <v>145</v>
      </c>
      <c r="T1344" s="25" t="s">
        <v>145</v>
      </c>
      <c r="U1344" s="19" t="e">
        <v>#NAME?</v>
      </c>
      <c r="V1344" s="22"/>
      <c r="W1344" s="22" t="s">
        <v>4513</v>
      </c>
      <c r="X1344" s="23">
        <v>45229</v>
      </c>
      <c r="Y1344" s="23">
        <v>45236</v>
      </c>
      <c r="Z1344" s="23">
        <v>45229</v>
      </c>
      <c r="AA1344" s="23">
        <v>45229</v>
      </c>
      <c r="AB1344" s="22">
        <v>0</v>
      </c>
      <c r="AC1344" s="22">
        <v>0</v>
      </c>
      <c r="AD1344" s="50">
        <v>0</v>
      </c>
      <c r="AE1344" s="22">
        <v>0</v>
      </c>
      <c r="AF1344" s="19" t="s">
        <v>58</v>
      </c>
      <c r="AG1344" s="19" t="s">
        <v>58</v>
      </c>
      <c r="AH1344" s="50">
        <v>0</v>
      </c>
      <c r="AI1344" s="37">
        <v>84</v>
      </c>
      <c r="AJ1344" s="37">
        <v>10</v>
      </c>
      <c r="AK1344" s="37">
        <v>72</v>
      </c>
      <c r="AL1344" s="19" t="s">
        <v>15</v>
      </c>
      <c r="AM1344" s="19" t="s">
        <v>4616</v>
      </c>
      <c r="AN1344" s="37">
        <v>22</v>
      </c>
      <c r="AO1344" s="22"/>
      <c r="AP1344" s="19" t="s">
        <v>82</v>
      </c>
      <c r="AQ1344" s="19" t="s">
        <v>82</v>
      </c>
      <c r="AR1344" s="19" t="s">
        <v>60</v>
      </c>
      <c r="AS1344" s="19" t="s">
        <v>55</v>
      </c>
      <c r="AT1344" s="19" t="s">
        <v>61</v>
      </c>
      <c r="AU1344" s="19" t="s">
        <v>62</v>
      </c>
      <c r="AV1344" s="19" t="s">
        <v>651</v>
      </c>
      <c r="AW1344" s="19" t="s">
        <v>652</v>
      </c>
      <c r="AX1344" s="19" t="s">
        <v>653</v>
      </c>
      <c r="AY1344" s="19" t="s">
        <v>55</v>
      </c>
      <c r="AZ1344" s="19" t="s">
        <v>3822</v>
      </c>
      <c r="BA1344" s="23">
        <v>45302</v>
      </c>
      <c r="BB1344" s="37">
        <v>1</v>
      </c>
      <c r="BC1344" s="37">
        <v>2024</v>
      </c>
      <c r="BD1344" s="19" t="s">
        <v>653</v>
      </c>
      <c r="BE1344" s="19" t="s">
        <v>679</v>
      </c>
      <c r="BF1344" s="19" t="s">
        <v>680</v>
      </c>
      <c r="BG1344" s="19" t="s">
        <v>55</v>
      </c>
      <c r="BH1344" s="19" t="s">
        <v>4513</v>
      </c>
      <c r="BI1344" s="60" t="s">
        <v>4513</v>
      </c>
      <c r="BJ1344" s="37" t="e">
        <v>#VALUE!</v>
      </c>
      <c r="BK1344" s="56" t="e">
        <v>#VALUE!</v>
      </c>
      <c r="BL1344" s="37" t="s">
        <v>4513</v>
      </c>
      <c r="BM1344" s="32" t="s">
        <v>4513</v>
      </c>
      <c r="BN1344" s="22" t="s">
        <v>4513</v>
      </c>
      <c r="BO1344" s="19" t="s">
        <v>3851</v>
      </c>
      <c r="BP1344" s="22"/>
      <c r="BQ1344" s="19" t="s">
        <v>64</v>
      </c>
      <c r="BR1344" s="22"/>
      <c r="BS1344" s="22"/>
      <c r="BT1344" s="37">
        <v>84</v>
      </c>
      <c r="BU1344" s="37">
        <v>93</v>
      </c>
      <c r="BV1344" s="19"/>
      <c r="BW1344" s="19" t="s">
        <v>3823</v>
      </c>
      <c r="BX1344" s="22"/>
      <c r="BY1344" s="95" t="str">
        <f>IFERROR(
IF(OR(AZ1344="anulado",AZ1344="stand by"),CONCATENATE(AZ1344,": ",AT1344),
IF(OR(YEAR(BA1344)=2022,YEAR(BA1344)=2023),CONCATENATE("Se activó en ",YEAR(BA1344)),
IF(AND(OR(AZ1344="En proceso",AZ1344="facturando"),AND(AV1344="-",BA1344="")),"Por revisar",
IF(BA1344="",IF(AV1344="NUEVAS",CONCATENATE("Estado: ",AZ1344,", ",AV1344),
IF(AX1344=Meses!$A$3,"Por revisar",
IF(AT1344="","Sin registro","En programación Frcst."))),"En programación")))),
"Error")</f>
        <v>En programación</v>
      </c>
      <c r="BZ1344" s="14" t="str">
        <f t="shared" si="60"/>
        <v/>
      </c>
      <c r="CA1344" s="95">
        <f>IF(BY1344="En programación Frcst.",VLOOKUP(AX1344,Meses!$A$1:$H$14,3+HLOOKUP(Cronograma!AV1344,Meses!$D$1:$G$2,2,FALSE),FALSE),
IF(BY1344="En programación",BA1344,""))</f>
        <v>45302</v>
      </c>
      <c r="CB1344" s="95" t="str">
        <f t="shared" si="61"/>
        <v>2024/1</v>
      </c>
      <c r="CC1344" s="91">
        <f>IFERROR(
(VLOOKUP(MONTH(CA1344),Meses!$B$3:$C$14,2,FALSE)-DAY(CA1344))/VLOOKUP(MONTH(CA1344),Meses!$B$3:$C$14,2,FALSE)*CD1344,
"")</f>
        <v>4252.9032258064517</v>
      </c>
      <c r="CD1344" s="92">
        <f t="shared" si="62"/>
        <v>6592</v>
      </c>
    </row>
    <row r="1345" spans="1:82" ht="63" thickBot="1" x14ac:dyDescent="0.6">
      <c r="A1345" s="19" t="s">
        <v>3146</v>
      </c>
      <c r="B1345" s="19" t="s">
        <v>3147</v>
      </c>
      <c r="C1345" s="19" t="s">
        <v>3148</v>
      </c>
      <c r="D1345" s="19" t="s">
        <v>53</v>
      </c>
      <c r="E1345" s="21">
        <v>45230</v>
      </c>
      <c r="F1345" s="21">
        <v>45230.671365740738</v>
      </c>
      <c r="G1345" s="21">
        <v>45232</v>
      </c>
      <c r="H1345" s="21">
        <v>45244</v>
      </c>
      <c r="I1345" s="21">
        <v>45303</v>
      </c>
      <c r="J1345" s="21">
        <v>45303</v>
      </c>
      <c r="K1345" s="119" t="s">
        <v>4615</v>
      </c>
      <c r="L1345" s="49">
        <v>2023113311</v>
      </c>
      <c r="M1345" s="21">
        <v>45259</v>
      </c>
      <c r="N1345" s="21">
        <v>45292</v>
      </c>
      <c r="O1345" s="61" t="s">
        <v>54</v>
      </c>
      <c r="P1345" s="41" t="s">
        <v>688</v>
      </c>
      <c r="Q1345" s="49" t="s">
        <v>64</v>
      </c>
      <c r="R1345" s="121">
        <v>460000</v>
      </c>
      <c r="S1345" s="25" t="s">
        <v>145</v>
      </c>
      <c r="T1345" s="25" t="s">
        <v>145</v>
      </c>
      <c r="U1345" s="19" t="e">
        <v>#NAME?</v>
      </c>
      <c r="V1345" s="22"/>
      <c r="W1345" s="22" t="s">
        <v>4513</v>
      </c>
      <c r="X1345" s="23">
        <v>45230</v>
      </c>
      <c r="Y1345" s="23">
        <v>45237</v>
      </c>
      <c r="Z1345" s="23">
        <v>45230</v>
      </c>
      <c r="AA1345" s="23">
        <v>45230</v>
      </c>
      <c r="AB1345" s="22">
        <v>0</v>
      </c>
      <c r="AC1345" s="22">
        <v>0</v>
      </c>
      <c r="AD1345" s="50">
        <v>0</v>
      </c>
      <c r="AE1345" s="22">
        <v>0</v>
      </c>
      <c r="AF1345" s="19" t="s">
        <v>58</v>
      </c>
      <c r="AG1345" s="19" t="s">
        <v>58</v>
      </c>
      <c r="AH1345" s="50">
        <v>0</v>
      </c>
      <c r="AI1345" s="23">
        <v>73</v>
      </c>
      <c r="AJ1345" s="37">
        <v>12</v>
      </c>
      <c r="AK1345" s="37">
        <v>59</v>
      </c>
      <c r="AL1345" s="19" t="s">
        <v>438</v>
      </c>
      <c r="AM1345" s="19" t="s">
        <v>4616</v>
      </c>
      <c r="AN1345" s="37">
        <v>12</v>
      </c>
      <c r="AO1345" s="22"/>
      <c r="AP1345" s="19" t="s">
        <v>689</v>
      </c>
      <c r="AQ1345" s="19" t="s">
        <v>451</v>
      </c>
      <c r="AR1345" s="19" t="s">
        <v>182</v>
      </c>
      <c r="AS1345" s="19" t="s">
        <v>64</v>
      </c>
      <c r="AT1345" s="19" t="s">
        <v>61</v>
      </c>
      <c r="AU1345" s="42" t="s">
        <v>179</v>
      </c>
      <c r="AV1345" s="19" t="s">
        <v>660</v>
      </c>
      <c r="AW1345" s="19" t="s">
        <v>661</v>
      </c>
      <c r="AX1345" s="19" t="s">
        <v>653</v>
      </c>
      <c r="AY1345" s="19" t="s">
        <v>55</v>
      </c>
      <c r="AZ1345" s="19" t="s">
        <v>3822</v>
      </c>
      <c r="BA1345" s="23">
        <v>45292</v>
      </c>
      <c r="BB1345" s="37">
        <v>1</v>
      </c>
      <c r="BC1345" s="37">
        <v>2024</v>
      </c>
      <c r="BD1345" s="19" t="s">
        <v>653</v>
      </c>
      <c r="BE1345" s="19" t="s">
        <v>660</v>
      </c>
      <c r="BF1345" s="19" t="s">
        <v>661</v>
      </c>
      <c r="BG1345" s="19" t="s">
        <v>55</v>
      </c>
      <c r="BH1345" s="19" t="s">
        <v>4513</v>
      </c>
      <c r="BI1345" s="60" t="s">
        <v>4513</v>
      </c>
      <c r="BJ1345" s="37" t="e">
        <v>#VALUE!</v>
      </c>
      <c r="BK1345" s="56" t="e">
        <v>#VALUE!</v>
      </c>
      <c r="BL1345" s="37" t="s">
        <v>4513</v>
      </c>
      <c r="BM1345" s="32" t="s">
        <v>4513</v>
      </c>
      <c r="BN1345" s="22"/>
      <c r="BO1345" s="19" t="s">
        <v>3851</v>
      </c>
      <c r="BP1345" s="22"/>
      <c r="BQ1345" s="19" t="s">
        <v>55</v>
      </c>
      <c r="BR1345" s="19" t="s">
        <v>3924</v>
      </c>
      <c r="BS1345" s="19" t="s">
        <v>3824</v>
      </c>
      <c r="BT1345" s="37">
        <v>73</v>
      </c>
      <c r="BU1345" s="22">
        <v>92</v>
      </c>
      <c r="BV1345" s="19"/>
      <c r="BW1345" s="19" t="s">
        <v>3823</v>
      </c>
      <c r="BX1345" s="37">
        <v>2024</v>
      </c>
      <c r="BY1345" s="95" t="str">
        <f>IFERROR(
IF(OR(AZ1345="anulado",AZ1345="stand by"),CONCATENATE(AZ1345,": ",AT1345),
IF(OR(YEAR(BA1345)=2022,YEAR(BA1345)=2023),CONCATENATE("Se activó en ",YEAR(BA1345)),
IF(AND(OR(AZ1345="En proceso",AZ1345="facturando"),AND(AV1345="-",BA1345="")),"Por revisar",
IF(BA1345="",IF(AV1345="NUEVAS",CONCATENATE("Estado: ",AZ1345,", ",AV1345),
IF(AX1345=Meses!$A$3,"Por revisar",
IF(AT1345="","Sin registro","En programación Frcst."))),"En programación")))),
"Error")</f>
        <v>En programación</v>
      </c>
      <c r="BZ1345" s="14" t="str">
        <f t="shared" si="60"/>
        <v/>
      </c>
      <c r="CA1345" s="95">
        <f>IF(BY1345="En programación Frcst.",VLOOKUP(AX1345,Meses!$A$1:$H$14,3+HLOOKUP(Cronograma!AV1345,Meses!$D$1:$G$2,2,FALSE),FALSE),
IF(BY1345="En programación",BA1345,""))</f>
        <v>45292</v>
      </c>
      <c r="CB1345" s="95" t="str">
        <f t="shared" si="61"/>
        <v>2024/1</v>
      </c>
      <c r="CC1345" s="91">
        <f>IFERROR(
(VLOOKUP(MONTH(CA1345),Meses!$B$3:$C$14,2,FALSE)-DAY(CA1345))/VLOOKUP(MONTH(CA1345),Meses!$B$3:$C$14,2,FALSE)*CD1345,
"")</f>
        <v>445161.29032258067</v>
      </c>
      <c r="CD1345" s="92">
        <f t="shared" si="62"/>
        <v>460000</v>
      </c>
    </row>
    <row r="1346" spans="1:82" ht="63" thickBot="1" x14ac:dyDescent="0.6">
      <c r="A1346" s="25" t="s">
        <v>3149</v>
      </c>
      <c r="B1346" s="25" t="s">
        <v>3150</v>
      </c>
      <c r="C1346" s="25" t="s">
        <v>3151</v>
      </c>
      <c r="D1346" s="45" t="s">
        <v>861</v>
      </c>
      <c r="E1346" s="26">
        <v>45230</v>
      </c>
      <c r="F1346" s="26">
        <v>45230.760358796295</v>
      </c>
      <c r="G1346" s="26">
        <v>45232</v>
      </c>
      <c r="H1346" s="26">
        <v>45254</v>
      </c>
      <c r="I1346" s="21">
        <v>45289</v>
      </c>
      <c r="J1346" s="21">
        <v>45289</v>
      </c>
      <c r="K1346" s="119" t="s">
        <v>4599</v>
      </c>
      <c r="L1346" s="50">
        <v>2024014881</v>
      </c>
      <c r="M1346" s="22">
        <v>45320</v>
      </c>
      <c r="N1346" s="22">
        <v>45337</v>
      </c>
      <c r="O1346" s="41" t="s">
        <v>1384</v>
      </c>
      <c r="P1346" s="41" t="s">
        <v>54</v>
      </c>
      <c r="Q1346" s="49" t="s">
        <v>55</v>
      </c>
      <c r="R1346" s="61">
        <v>20068</v>
      </c>
      <c r="S1346" s="25" t="s">
        <v>4632</v>
      </c>
      <c r="T1346" s="25" t="s">
        <v>4632</v>
      </c>
      <c r="U1346" s="19" t="e">
        <v>#NAME?</v>
      </c>
      <c r="V1346" s="22"/>
      <c r="W1346" s="22" t="s">
        <v>4513</v>
      </c>
      <c r="X1346" s="23">
        <v>45230</v>
      </c>
      <c r="Y1346" s="23">
        <v>45237</v>
      </c>
      <c r="Z1346" s="23">
        <v>45230</v>
      </c>
      <c r="AA1346" s="23">
        <v>45230</v>
      </c>
      <c r="AB1346" s="22">
        <v>0</v>
      </c>
      <c r="AC1346" s="22">
        <v>0</v>
      </c>
      <c r="AD1346" s="50">
        <v>0</v>
      </c>
      <c r="AE1346" s="22">
        <v>0</v>
      </c>
      <c r="AF1346" s="19" t="s">
        <v>58</v>
      </c>
      <c r="AG1346" s="19" t="s">
        <v>58</v>
      </c>
      <c r="AH1346" s="50">
        <v>0</v>
      </c>
      <c r="AI1346" s="23">
        <v>59</v>
      </c>
      <c r="AJ1346" s="37">
        <v>22</v>
      </c>
      <c r="AK1346" s="37">
        <v>35</v>
      </c>
      <c r="AL1346" s="19" t="s">
        <v>15</v>
      </c>
      <c r="AM1346" s="19" t="s">
        <v>4601</v>
      </c>
      <c r="AN1346" s="37">
        <v>29</v>
      </c>
      <c r="AO1346" s="22"/>
      <c r="AP1346" s="19" t="s">
        <v>399</v>
      </c>
      <c r="AQ1346" s="19" t="s">
        <v>399</v>
      </c>
      <c r="AR1346" s="19" t="s">
        <v>237</v>
      </c>
      <c r="AS1346" s="19" t="s">
        <v>55</v>
      </c>
      <c r="AT1346" s="19" t="s">
        <v>862</v>
      </c>
      <c r="AU1346" s="19" t="s">
        <v>179</v>
      </c>
      <c r="AV1346" s="19" t="s">
        <v>679</v>
      </c>
      <c r="AW1346" s="19" t="s">
        <v>3130</v>
      </c>
      <c r="AX1346" s="19" t="s">
        <v>1557</v>
      </c>
      <c r="AY1346" s="19" t="s">
        <v>55</v>
      </c>
      <c r="AZ1346" s="19" t="s">
        <v>3830</v>
      </c>
      <c r="BA1346" s="22">
        <v>45337</v>
      </c>
      <c r="BB1346" s="22"/>
      <c r="BC1346" s="22"/>
      <c r="BD1346" s="19" t="s">
        <v>356</v>
      </c>
      <c r="BE1346" s="19" t="s">
        <v>679</v>
      </c>
      <c r="BF1346" s="19" t="s">
        <v>1913</v>
      </c>
      <c r="BG1346" s="19" t="s">
        <v>55</v>
      </c>
      <c r="BH1346" s="19" t="s">
        <v>4513</v>
      </c>
      <c r="BI1346" s="60" t="s">
        <v>4513</v>
      </c>
      <c r="BJ1346" s="37" t="e">
        <v>#VALUE!</v>
      </c>
      <c r="BK1346" s="56" t="e">
        <v>#VALUE!</v>
      </c>
      <c r="BL1346" s="37" t="s">
        <v>4513</v>
      </c>
      <c r="BM1346" s="32" t="s">
        <v>4513</v>
      </c>
      <c r="BN1346" s="57" t="s">
        <v>4513</v>
      </c>
      <c r="BO1346" s="19" t="s">
        <v>3865</v>
      </c>
      <c r="BP1346" s="19" t="s">
        <v>3932</v>
      </c>
      <c r="BQ1346" s="19" t="s">
        <v>55</v>
      </c>
      <c r="BR1346" s="19" t="s">
        <v>4649</v>
      </c>
      <c r="BS1346" s="19" t="s">
        <v>3824</v>
      </c>
      <c r="BT1346" s="37">
        <v>59</v>
      </c>
      <c r="BU1346" s="37">
        <v>92</v>
      </c>
      <c r="BV1346" s="19"/>
      <c r="BW1346" s="19" t="s">
        <v>3823</v>
      </c>
      <c r="BX1346" s="37">
        <v>2023</v>
      </c>
      <c r="BY1346" s="95" t="str">
        <f>IFERROR(
IF(OR(AZ1346="anulado",AZ1346="stand by"),CONCATENATE(AZ1346,": ",AT1346),
IF(OR(YEAR(BA1346)=2022,YEAR(BA1346)=2023),CONCATENATE("Se activó en ",YEAR(BA1346)),
IF(AND(OR(AZ1346="En proceso",AZ1346="facturando"),AND(AV1346="-",BA1346="")),"Por revisar",
IF(BA1346="",IF(AV1346="NUEVAS",CONCATENATE("Estado: ",AZ1346,", ",AV1346),
IF(AX1346=Meses!$A$3,"Por revisar",
IF(AT1346="","Sin registro","En programación Frcst."))),"En programación")))),
"Error")</f>
        <v>En programación</v>
      </c>
      <c r="BZ1346" s="14" t="str">
        <f t="shared" si="60"/>
        <v/>
      </c>
      <c r="CA1346" s="95">
        <f>IF(BY1346="En programación Frcst.",VLOOKUP(AX1346,Meses!$A$1:$H$14,3+HLOOKUP(Cronograma!AV1346,Meses!$D$1:$G$2,2,FALSE),FALSE),
IF(BY1346="En programación",BA1346,""))</f>
        <v>45337</v>
      </c>
      <c r="CB1346" s="95" t="str">
        <f t="shared" si="61"/>
        <v>2024/2</v>
      </c>
      <c r="CC1346" s="91">
        <f>IFERROR(
(VLOOKUP(MONTH(CA1346),Meses!$B$3:$C$14,2,FALSE)-DAY(CA1346))/VLOOKUP(MONTH(CA1346),Meses!$B$3:$C$14,2,FALSE)*CD1346,
"")</f>
        <v>9688</v>
      </c>
      <c r="CD1346" s="92">
        <f t="shared" si="62"/>
        <v>20068</v>
      </c>
    </row>
    <row r="1347" spans="1:82" ht="94.2" thickBot="1" x14ac:dyDescent="0.6">
      <c r="A1347" s="19" t="s">
        <v>3152</v>
      </c>
      <c r="B1347" s="19" t="s">
        <v>3153</v>
      </c>
      <c r="C1347" s="19" t="s">
        <v>3154</v>
      </c>
      <c r="D1347" s="41" t="s">
        <v>53</v>
      </c>
      <c r="E1347" s="21">
        <v>45230</v>
      </c>
      <c r="F1347" s="21">
        <v>45230.772835648146</v>
      </c>
      <c r="G1347" s="21">
        <v>45238</v>
      </c>
      <c r="H1347" s="21">
        <v>45258</v>
      </c>
      <c r="I1347" s="21">
        <v>45288</v>
      </c>
      <c r="J1347" s="21">
        <v>45288</v>
      </c>
      <c r="K1347" s="119" t="s">
        <v>4599</v>
      </c>
      <c r="L1347" s="49">
        <v>2023120689</v>
      </c>
      <c r="M1347" s="21">
        <v>45265</v>
      </c>
      <c r="N1347" s="21">
        <v>45288</v>
      </c>
      <c r="O1347" s="41" t="s">
        <v>1384</v>
      </c>
      <c r="P1347" s="41" t="s">
        <v>54</v>
      </c>
      <c r="Q1347" s="49" t="s">
        <v>55</v>
      </c>
      <c r="R1347" s="61">
        <v>21420</v>
      </c>
      <c r="S1347" s="25" t="s">
        <v>4632</v>
      </c>
      <c r="T1347" s="25" t="s">
        <v>4632</v>
      </c>
      <c r="U1347" s="19" t="e">
        <v>#NAME?</v>
      </c>
      <c r="V1347" s="22"/>
      <c r="W1347" s="22" t="s">
        <v>4513</v>
      </c>
      <c r="X1347" s="23">
        <v>45230</v>
      </c>
      <c r="Y1347" s="23">
        <v>45237</v>
      </c>
      <c r="Z1347" s="23">
        <v>45230</v>
      </c>
      <c r="AA1347" s="23">
        <v>45230</v>
      </c>
      <c r="AB1347" s="22">
        <v>0</v>
      </c>
      <c r="AC1347" s="22">
        <v>0</v>
      </c>
      <c r="AD1347" s="50">
        <v>0</v>
      </c>
      <c r="AE1347" s="22">
        <v>0</v>
      </c>
      <c r="AF1347" s="19" t="s">
        <v>58</v>
      </c>
      <c r="AG1347" s="19" t="s">
        <v>58</v>
      </c>
      <c r="AH1347" s="50">
        <v>0</v>
      </c>
      <c r="AI1347" s="23">
        <v>58</v>
      </c>
      <c r="AJ1347" s="37">
        <v>20</v>
      </c>
      <c r="AK1347" s="37">
        <v>30</v>
      </c>
      <c r="AL1347" s="19" t="s">
        <v>15</v>
      </c>
      <c r="AM1347" s="19" t="s">
        <v>4601</v>
      </c>
      <c r="AN1347" s="37">
        <v>28</v>
      </c>
      <c r="AO1347" s="22"/>
      <c r="AP1347" s="19" t="s">
        <v>399</v>
      </c>
      <c r="AQ1347" s="19" t="s">
        <v>399</v>
      </c>
      <c r="AR1347" s="19" t="s">
        <v>237</v>
      </c>
      <c r="AS1347" s="19" t="s">
        <v>55</v>
      </c>
      <c r="AT1347" s="19" t="s">
        <v>61</v>
      </c>
      <c r="AU1347" s="19" t="s">
        <v>179</v>
      </c>
      <c r="AV1347" s="19" t="s">
        <v>679</v>
      </c>
      <c r="AW1347" s="19" t="s">
        <v>1913</v>
      </c>
      <c r="AX1347" s="19" t="s">
        <v>356</v>
      </c>
      <c r="AY1347" s="19" t="s">
        <v>55</v>
      </c>
      <c r="AZ1347" s="19" t="s">
        <v>3822</v>
      </c>
      <c r="BA1347" s="23">
        <v>45288</v>
      </c>
      <c r="BB1347" s="37">
        <v>12</v>
      </c>
      <c r="BC1347" s="37">
        <v>2023</v>
      </c>
      <c r="BD1347" s="19" t="s">
        <v>356</v>
      </c>
      <c r="BE1347" s="19" t="s">
        <v>679</v>
      </c>
      <c r="BF1347" s="19" t="s">
        <v>1913</v>
      </c>
      <c r="BG1347" s="19" t="s">
        <v>55</v>
      </c>
      <c r="BH1347" s="19" t="s">
        <v>4513</v>
      </c>
      <c r="BI1347" s="60" t="s">
        <v>4513</v>
      </c>
      <c r="BJ1347" s="37" t="e">
        <v>#VALUE!</v>
      </c>
      <c r="BK1347" s="56" t="e">
        <v>#VALUE!</v>
      </c>
      <c r="BL1347" s="37" t="s">
        <v>4513</v>
      </c>
      <c r="BM1347" s="32" t="s">
        <v>4513</v>
      </c>
      <c r="BN1347" s="57" t="s">
        <v>4513</v>
      </c>
      <c r="BO1347" s="19" t="s">
        <v>3840</v>
      </c>
      <c r="BP1347" s="22"/>
      <c r="BQ1347" s="19" t="s">
        <v>64</v>
      </c>
      <c r="BR1347" s="22"/>
      <c r="BS1347" s="19" t="s">
        <v>3824</v>
      </c>
      <c r="BT1347" s="37">
        <v>58</v>
      </c>
      <c r="BU1347" s="22"/>
      <c r="BV1347" s="19"/>
      <c r="BW1347" s="19" t="s">
        <v>3823</v>
      </c>
      <c r="BX1347" s="37">
        <v>2023</v>
      </c>
      <c r="BY1347" s="95" t="str">
        <f>IFERROR(
IF(OR(AZ1347="anulado",AZ1347="stand by"),CONCATENATE(AZ1347,": ",AT1347),
IF(OR(YEAR(BA1347)=2022,YEAR(BA1347)=2023),CONCATENATE("Se activó en ",YEAR(BA1347)),
IF(AND(OR(AZ1347="En proceso",AZ1347="facturando"),AND(AV1347="-",BA1347="")),"Por revisar",
IF(BA1347="",IF(AV1347="NUEVAS",CONCATENATE("Estado: ",AZ1347,", ",AV1347),
IF(AX1347=Meses!$A$3,"Por revisar",
IF(AT1347="","Sin registro","En programación Frcst."))),"En programación")))),
"Error")</f>
        <v>Se activó en 2023</v>
      </c>
      <c r="BZ1347" s="14" t="str">
        <f t="shared" ref="BZ1347:BZ1410" si="63">IF(BY1347="Por revisar",CONCATENATE("programación de act. ",AY1347,", estado: ",AZ1347,", Comercializador: ",O1347,", Etapa: ",AT1347),"")</f>
        <v/>
      </c>
      <c r="CA1347" s="95" t="str">
        <f>IF(BY1347="En programación Frcst.",VLOOKUP(AX1347,Meses!$A$1:$H$14,3+HLOOKUP(Cronograma!AV1347,Meses!$D$1:$G$2,2,FALSE),FALSE),
IF(BY1347="En programación",BA1347,""))</f>
        <v/>
      </c>
      <c r="CB1347" s="95" t="str">
        <f t="shared" ref="CB1347:CB1410" si="64">IFERROR(CONCATENATE(YEAR(CA1347),"/",MONTH(CA1347)),"")</f>
        <v/>
      </c>
      <c r="CC1347" s="91" t="str">
        <f>IFERROR(
(VLOOKUP(MONTH(CA1347),Meses!$B$3:$C$14,2,FALSE)-DAY(CA1347))/VLOOKUP(MONTH(CA1347),Meses!$B$3:$C$14,2,FALSE)*CD1347,
"")</f>
        <v/>
      </c>
      <c r="CD1347" s="92">
        <f t="shared" ref="CD1347:CD1410" si="65">R1347</f>
        <v>21420</v>
      </c>
    </row>
    <row r="1348" spans="1:82" ht="78.599999999999994" thickBot="1" x14ac:dyDescent="0.6">
      <c r="A1348" s="45" t="s">
        <v>3155</v>
      </c>
      <c r="B1348" s="45" t="s">
        <v>3156</v>
      </c>
      <c r="C1348" s="45" t="s">
        <v>3157</v>
      </c>
      <c r="D1348" s="25" t="s">
        <v>936</v>
      </c>
      <c r="E1348" s="26">
        <v>45230</v>
      </c>
      <c r="F1348" s="26">
        <v>45230.78534722222</v>
      </c>
      <c r="G1348" s="26">
        <v>45238</v>
      </c>
      <c r="H1348" s="26">
        <v>45257</v>
      </c>
      <c r="I1348" s="22"/>
      <c r="J1348" s="22"/>
      <c r="K1348" s="22">
        <v>0</v>
      </c>
      <c r="L1348" s="50"/>
      <c r="M1348" s="22"/>
      <c r="N1348" s="22"/>
      <c r="O1348" s="19" t="s">
        <v>199</v>
      </c>
      <c r="P1348" s="19" t="s">
        <v>199</v>
      </c>
      <c r="Q1348" s="49" t="s">
        <v>55</v>
      </c>
      <c r="R1348" s="61">
        <v>13512</v>
      </c>
      <c r="S1348" s="25" t="s">
        <v>145</v>
      </c>
      <c r="T1348" s="25" t="s">
        <v>145</v>
      </c>
      <c r="U1348" s="19" t="e">
        <v>#NAME?</v>
      </c>
      <c r="V1348" s="22"/>
      <c r="W1348" s="22" t="s">
        <v>4513</v>
      </c>
      <c r="X1348" s="23">
        <v>45230</v>
      </c>
      <c r="Y1348" s="23">
        <v>45237</v>
      </c>
      <c r="Z1348" s="23">
        <v>45230</v>
      </c>
      <c r="AA1348" s="23">
        <v>45230</v>
      </c>
      <c r="AB1348" s="22">
        <v>0</v>
      </c>
      <c r="AC1348" s="22">
        <v>0</v>
      </c>
      <c r="AD1348" s="50">
        <v>0</v>
      </c>
      <c r="AE1348" s="22">
        <v>0</v>
      </c>
      <c r="AF1348" s="19" t="s">
        <v>58</v>
      </c>
      <c r="AG1348" s="19" t="s">
        <v>58</v>
      </c>
      <c r="AH1348" s="50">
        <v>0</v>
      </c>
      <c r="AI1348" s="37">
        <v>-45230</v>
      </c>
      <c r="AJ1348" s="37">
        <v>19</v>
      </c>
      <c r="AK1348" s="37">
        <v>-45257</v>
      </c>
      <c r="AL1348" s="19" t="s">
        <v>15</v>
      </c>
      <c r="AM1348" s="22">
        <v>0</v>
      </c>
      <c r="AN1348" s="22" t="s">
        <v>4513</v>
      </c>
      <c r="AO1348" s="22"/>
      <c r="AP1348" s="19" t="s">
        <v>530</v>
      </c>
      <c r="AQ1348" s="19" t="s">
        <v>140</v>
      </c>
      <c r="AR1348" s="19" t="s">
        <v>94</v>
      </c>
      <c r="AS1348" s="19" t="s">
        <v>55</v>
      </c>
      <c r="AT1348" s="19" t="s">
        <v>937</v>
      </c>
      <c r="AU1348" s="19" t="s">
        <v>132</v>
      </c>
      <c r="AV1348" s="19" t="s">
        <v>354</v>
      </c>
      <c r="AW1348" s="19" t="s">
        <v>2274</v>
      </c>
      <c r="AX1348" s="19" t="s">
        <v>2205</v>
      </c>
      <c r="AY1348" s="19" t="s">
        <v>55</v>
      </c>
      <c r="AZ1348" s="19" t="s">
        <v>3830</v>
      </c>
      <c r="BA1348" s="22">
        <v>0</v>
      </c>
      <c r="BB1348" s="22"/>
      <c r="BC1348" s="22"/>
      <c r="BD1348" s="19" t="s">
        <v>2205</v>
      </c>
      <c r="BE1348" s="19" t="s">
        <v>660</v>
      </c>
      <c r="BF1348" s="19" t="s">
        <v>1556</v>
      </c>
      <c r="BG1348" s="19" t="s">
        <v>55</v>
      </c>
      <c r="BH1348" s="19" t="s">
        <v>4513</v>
      </c>
      <c r="BI1348" s="22" t="s">
        <v>4513</v>
      </c>
      <c r="BJ1348" s="22"/>
      <c r="BK1348" s="22"/>
      <c r="BL1348" s="37" t="s">
        <v>4513</v>
      </c>
      <c r="BM1348" s="32" t="s">
        <v>4513</v>
      </c>
      <c r="BN1348" s="37" t="s">
        <v>4513</v>
      </c>
      <c r="BO1348" s="22"/>
      <c r="BP1348" s="22"/>
      <c r="BQ1348" s="19" t="s">
        <v>55</v>
      </c>
      <c r="BR1348" s="19" t="s">
        <v>3933</v>
      </c>
      <c r="BS1348" s="22"/>
      <c r="BT1348" s="22"/>
      <c r="BU1348" s="37">
        <v>92</v>
      </c>
      <c r="BV1348" s="19" t="s">
        <v>4702</v>
      </c>
      <c r="BW1348" s="19" t="s">
        <v>3858</v>
      </c>
      <c r="BX1348" s="22"/>
      <c r="BY1348" s="95" t="str">
        <f>IFERROR(
IF(OR(AZ1348="anulado",AZ1348="stand by"),CONCATENATE(AZ1348,": ",AT1348),
IF(OR(YEAR(BA1348)=2022,YEAR(BA1348)=2023),CONCATENATE("Se activó en ",YEAR(BA1348)),
IF(AND(OR(AZ1348="En proceso",AZ1348="facturando"),AND(AV1348="-",BA1348="")),"Por revisar",
IF(BA1348="",IF(AV1348="NUEVAS",CONCATENATE("Estado: ",AZ1348,", ",AV1348),
IF(AX1348=Meses!$A$3,"Por revisar",
IF(AT1348="","Sin registro","En programación Frcst."))),"En programación")))),
"Error")</f>
        <v>En programación</v>
      </c>
      <c r="BZ1348" s="14" t="str">
        <f t="shared" si="63"/>
        <v/>
      </c>
      <c r="CA1348" s="95">
        <f>IF(BY1348="En programación Frcst.",VLOOKUP(AX1348,Meses!$A$1:$H$14,3+HLOOKUP(Cronograma!AV1348,Meses!$D$1:$G$2,2,FALSE),FALSE),
IF(BY1348="En programación",BA1348,""))</f>
        <v>0</v>
      </c>
      <c r="CB1348" s="95" t="str">
        <f t="shared" si="64"/>
        <v>1900/1</v>
      </c>
      <c r="CC1348" s="91">
        <f>IFERROR(
(VLOOKUP(MONTH(CA1348),Meses!$B$3:$C$14,2,FALSE)-DAY(CA1348))/VLOOKUP(MONTH(CA1348),Meses!$B$3:$C$14,2,FALSE)*CD1348,
"")</f>
        <v>13512</v>
      </c>
      <c r="CD1348" s="92">
        <f t="shared" si="65"/>
        <v>13512</v>
      </c>
    </row>
    <row r="1349" spans="1:82" ht="78.599999999999994" thickBot="1" x14ac:dyDescent="0.6">
      <c r="A1349" s="19" t="s">
        <v>3158</v>
      </c>
      <c r="B1349" s="19" t="s">
        <v>3159</v>
      </c>
      <c r="C1349" s="19" t="s">
        <v>3160</v>
      </c>
      <c r="D1349" s="41" t="s">
        <v>144</v>
      </c>
      <c r="E1349" s="21">
        <v>45230</v>
      </c>
      <c r="F1349" s="21">
        <v>45230.796122685184</v>
      </c>
      <c r="G1349" s="21">
        <v>45238</v>
      </c>
      <c r="H1349" s="21">
        <v>45250</v>
      </c>
      <c r="I1349" s="22"/>
      <c r="J1349" s="22"/>
      <c r="K1349" s="22">
        <v>0</v>
      </c>
      <c r="L1349" s="50"/>
      <c r="M1349" s="22"/>
      <c r="N1349" s="22"/>
      <c r="O1349" s="41" t="s">
        <v>673</v>
      </c>
      <c r="P1349" s="41" t="s">
        <v>673</v>
      </c>
      <c r="Q1349" s="49" t="s">
        <v>55</v>
      </c>
      <c r="R1349" s="61">
        <v>9408</v>
      </c>
      <c r="S1349" s="25" t="s">
        <v>145</v>
      </c>
      <c r="T1349" s="25" t="s">
        <v>145</v>
      </c>
      <c r="U1349" s="19" t="e">
        <v>#NAME?</v>
      </c>
      <c r="V1349" s="22"/>
      <c r="W1349" s="22" t="s">
        <v>4513</v>
      </c>
      <c r="X1349" s="23">
        <v>45230</v>
      </c>
      <c r="Y1349" s="23">
        <v>45237</v>
      </c>
      <c r="Z1349" s="23">
        <v>45230</v>
      </c>
      <c r="AA1349" s="23">
        <v>45230</v>
      </c>
      <c r="AB1349" s="22">
        <v>0</v>
      </c>
      <c r="AC1349" s="22">
        <v>0</v>
      </c>
      <c r="AD1349" s="50">
        <v>0</v>
      </c>
      <c r="AE1349" s="22">
        <v>0</v>
      </c>
      <c r="AF1349" s="19" t="s">
        <v>58</v>
      </c>
      <c r="AG1349" s="19" t="s">
        <v>58</v>
      </c>
      <c r="AH1349" s="50">
        <v>0</v>
      </c>
      <c r="AI1349" s="37">
        <v>-45230</v>
      </c>
      <c r="AJ1349" s="37">
        <v>12</v>
      </c>
      <c r="AK1349" s="37">
        <v>-45250</v>
      </c>
      <c r="AL1349" s="19" t="s">
        <v>15</v>
      </c>
      <c r="AM1349" s="22">
        <v>0</v>
      </c>
      <c r="AN1349" s="22" t="s">
        <v>4513</v>
      </c>
      <c r="AO1349" s="22"/>
      <c r="AP1349" s="19" t="s">
        <v>76</v>
      </c>
      <c r="AQ1349" s="19" t="s">
        <v>76</v>
      </c>
      <c r="AR1349" s="19" t="s">
        <v>94</v>
      </c>
      <c r="AS1349" s="19" t="s">
        <v>55</v>
      </c>
      <c r="AT1349" s="19" t="s">
        <v>146</v>
      </c>
      <c r="AU1349" s="19" t="s">
        <v>62</v>
      </c>
      <c r="AV1349" s="19" t="s">
        <v>354</v>
      </c>
      <c r="AW1349" s="19" t="s">
        <v>1165</v>
      </c>
      <c r="AX1349" s="19" t="s">
        <v>653</v>
      </c>
      <c r="AY1349" s="19" t="s">
        <v>55</v>
      </c>
      <c r="AZ1349" s="19" t="s">
        <v>3825</v>
      </c>
      <c r="BA1349" s="22">
        <v>0</v>
      </c>
      <c r="BB1349" s="22"/>
      <c r="BC1349" s="22"/>
      <c r="BD1349" s="19" t="s">
        <v>653</v>
      </c>
      <c r="BE1349" s="19" t="s">
        <v>651</v>
      </c>
      <c r="BF1349" s="19" t="s">
        <v>652</v>
      </c>
      <c r="BG1349" s="19" t="s">
        <v>55</v>
      </c>
      <c r="BH1349" s="19" t="s">
        <v>4513</v>
      </c>
      <c r="BI1349" s="22" t="s">
        <v>4513</v>
      </c>
      <c r="BJ1349" s="22"/>
      <c r="BK1349" s="22"/>
      <c r="BL1349" s="37" t="s">
        <v>4513</v>
      </c>
      <c r="BM1349" s="32" t="s">
        <v>4513</v>
      </c>
      <c r="BN1349" s="22" t="s">
        <v>4513</v>
      </c>
      <c r="BO1349" s="19" t="s">
        <v>3826</v>
      </c>
      <c r="BP1349" s="22"/>
      <c r="BQ1349" s="19" t="s">
        <v>64</v>
      </c>
      <c r="BR1349" s="22"/>
      <c r="BS1349" s="22"/>
      <c r="BT1349" s="22"/>
      <c r="BU1349" s="37">
        <v>92</v>
      </c>
      <c r="BV1349" s="19"/>
      <c r="BW1349" s="19" t="s">
        <v>3823</v>
      </c>
      <c r="BX1349" s="22"/>
      <c r="BY1349" s="95" t="str">
        <f>IFERROR(
IF(OR(AZ1349="anulado",AZ1349="stand by"),CONCATENATE(AZ1349,": ",AT1349),
IF(OR(YEAR(BA1349)=2022,YEAR(BA1349)=2023),CONCATENATE("Se activó en ",YEAR(BA1349)),
IF(AND(OR(AZ1349="En proceso",AZ1349="facturando"),AND(AV1349="-",BA1349="")),"Por revisar",
IF(BA1349="",IF(AV1349="NUEVAS",CONCATENATE("Estado: ",AZ1349,", ",AV1349),
IF(AX1349=Meses!$A$3,"Por revisar",
IF(AT1349="","Sin registro","En programación Frcst."))),"En programación")))),
"Error")</f>
        <v>stand by: Devolver Sales</v>
      </c>
      <c r="BZ1349" s="14" t="str">
        <f t="shared" si="63"/>
        <v/>
      </c>
      <c r="CA1349" s="95" t="str">
        <f>IF(BY1349="En programación Frcst.",VLOOKUP(AX1349,Meses!$A$1:$H$14,3+HLOOKUP(Cronograma!AV1349,Meses!$D$1:$G$2,2,FALSE),FALSE),
IF(BY1349="En programación",BA1349,""))</f>
        <v/>
      </c>
      <c r="CB1349" s="95" t="str">
        <f t="shared" si="64"/>
        <v/>
      </c>
      <c r="CC1349" s="91" t="str">
        <f>IFERROR(
(VLOOKUP(MONTH(CA1349),Meses!$B$3:$C$14,2,FALSE)-DAY(CA1349))/VLOOKUP(MONTH(CA1349),Meses!$B$3:$C$14,2,FALSE)*CD1349,
"")</f>
        <v/>
      </c>
      <c r="CD1349" s="92">
        <f t="shared" si="65"/>
        <v>9408</v>
      </c>
    </row>
    <row r="1350" spans="1:82" ht="63" thickBot="1" x14ac:dyDescent="0.6">
      <c r="A1350" s="25" t="s">
        <v>3158</v>
      </c>
      <c r="B1350" s="25" t="s">
        <v>3161</v>
      </c>
      <c r="C1350" s="25" t="s">
        <v>3162</v>
      </c>
      <c r="D1350" s="45" t="s">
        <v>144</v>
      </c>
      <c r="E1350" s="26">
        <v>45230</v>
      </c>
      <c r="F1350" s="26">
        <v>45230.796122685184</v>
      </c>
      <c r="G1350" s="26">
        <v>45238</v>
      </c>
      <c r="H1350" s="26">
        <v>45246</v>
      </c>
      <c r="I1350" s="22"/>
      <c r="J1350" s="22"/>
      <c r="K1350" s="22">
        <v>0</v>
      </c>
      <c r="L1350" s="50"/>
      <c r="M1350" s="22"/>
      <c r="N1350" s="22"/>
      <c r="O1350" s="41" t="s">
        <v>72</v>
      </c>
      <c r="P1350" s="41" t="s">
        <v>72</v>
      </c>
      <c r="Q1350" s="49" t="s">
        <v>55</v>
      </c>
      <c r="R1350" s="61">
        <v>700</v>
      </c>
      <c r="S1350" s="25" t="s">
        <v>145</v>
      </c>
      <c r="T1350" s="25" t="s">
        <v>145</v>
      </c>
      <c r="U1350" s="19" t="e">
        <v>#NAME?</v>
      </c>
      <c r="V1350" s="22"/>
      <c r="W1350" s="22" t="s">
        <v>4513</v>
      </c>
      <c r="X1350" s="23">
        <v>45230</v>
      </c>
      <c r="Y1350" s="23">
        <v>45237</v>
      </c>
      <c r="Z1350" s="23">
        <v>45230</v>
      </c>
      <c r="AA1350" s="23">
        <v>45230</v>
      </c>
      <c r="AB1350" s="22">
        <v>0</v>
      </c>
      <c r="AC1350" s="22">
        <v>0</v>
      </c>
      <c r="AD1350" s="50">
        <v>0</v>
      </c>
      <c r="AE1350" s="22">
        <v>0</v>
      </c>
      <c r="AF1350" s="19" t="s">
        <v>58</v>
      </c>
      <c r="AG1350" s="19" t="s">
        <v>58</v>
      </c>
      <c r="AH1350" s="50">
        <v>0</v>
      </c>
      <c r="AI1350" s="37">
        <v>-45230</v>
      </c>
      <c r="AJ1350" s="37">
        <v>8</v>
      </c>
      <c r="AK1350" s="37">
        <v>-45246</v>
      </c>
      <c r="AL1350" s="19" t="s">
        <v>15</v>
      </c>
      <c r="AM1350" s="22">
        <v>0</v>
      </c>
      <c r="AN1350" s="22" t="s">
        <v>4513</v>
      </c>
      <c r="AO1350" s="22"/>
      <c r="AP1350" s="19" t="s">
        <v>76</v>
      </c>
      <c r="AQ1350" s="19" t="s">
        <v>76</v>
      </c>
      <c r="AR1350" s="19" t="s">
        <v>60</v>
      </c>
      <c r="AS1350" s="19" t="s">
        <v>55</v>
      </c>
      <c r="AT1350" s="19" t="s">
        <v>146</v>
      </c>
      <c r="AU1350" s="19" t="s">
        <v>132</v>
      </c>
      <c r="AV1350" s="19" t="s">
        <v>354</v>
      </c>
      <c r="AW1350" s="19" t="s">
        <v>1165</v>
      </c>
      <c r="AX1350" s="19" t="s">
        <v>653</v>
      </c>
      <c r="AY1350" s="19" t="s">
        <v>55</v>
      </c>
      <c r="AZ1350" s="19" t="s">
        <v>3825</v>
      </c>
      <c r="BA1350" s="22">
        <v>0</v>
      </c>
      <c r="BB1350" s="22"/>
      <c r="BC1350" s="22"/>
      <c r="BD1350" s="19" t="s">
        <v>653</v>
      </c>
      <c r="BE1350" s="19" t="s">
        <v>651</v>
      </c>
      <c r="BF1350" s="19" t="s">
        <v>652</v>
      </c>
      <c r="BG1350" s="19" t="s">
        <v>55</v>
      </c>
      <c r="BH1350" s="19" t="s">
        <v>4513</v>
      </c>
      <c r="BI1350" s="22" t="s">
        <v>4513</v>
      </c>
      <c r="BJ1350" s="22"/>
      <c r="BK1350" s="22"/>
      <c r="BL1350" s="37" t="s">
        <v>4513</v>
      </c>
      <c r="BM1350" s="32" t="s">
        <v>4513</v>
      </c>
      <c r="BN1350" s="22" t="s">
        <v>4513</v>
      </c>
      <c r="BO1350" s="19" t="s">
        <v>3826</v>
      </c>
      <c r="BP1350" s="22"/>
      <c r="BQ1350" s="19" t="s">
        <v>64</v>
      </c>
      <c r="BR1350" s="22"/>
      <c r="BS1350" s="22"/>
      <c r="BT1350" s="22"/>
      <c r="BU1350" s="37">
        <v>92</v>
      </c>
      <c r="BV1350" s="19"/>
      <c r="BW1350" s="19" t="s">
        <v>3823</v>
      </c>
      <c r="BX1350" s="22"/>
      <c r="BY1350" s="95" t="str">
        <f>IFERROR(
IF(OR(AZ1350="anulado",AZ1350="stand by"),CONCATENATE(AZ1350,": ",AT1350),
IF(OR(YEAR(BA1350)=2022,YEAR(BA1350)=2023),CONCATENATE("Se activó en ",YEAR(BA1350)),
IF(AND(OR(AZ1350="En proceso",AZ1350="facturando"),AND(AV1350="-",BA1350="")),"Por revisar",
IF(BA1350="",IF(AV1350="NUEVAS",CONCATENATE("Estado: ",AZ1350,", ",AV1350),
IF(AX1350=Meses!$A$3,"Por revisar",
IF(AT1350="","Sin registro","En programación Frcst."))),"En programación")))),
"Error")</f>
        <v>stand by: Devolver Sales</v>
      </c>
      <c r="BZ1350" s="14" t="str">
        <f t="shared" si="63"/>
        <v/>
      </c>
      <c r="CA1350" s="95" t="str">
        <f>IF(BY1350="En programación Frcst.",VLOOKUP(AX1350,Meses!$A$1:$H$14,3+HLOOKUP(Cronograma!AV1350,Meses!$D$1:$G$2,2,FALSE),FALSE),
IF(BY1350="En programación",BA1350,""))</f>
        <v/>
      </c>
      <c r="CB1350" s="95" t="str">
        <f t="shared" si="64"/>
        <v/>
      </c>
      <c r="CC1350" s="91" t="str">
        <f>IFERROR(
(VLOOKUP(MONTH(CA1350),Meses!$B$3:$C$14,2,FALSE)-DAY(CA1350))/VLOOKUP(MONTH(CA1350),Meses!$B$3:$C$14,2,FALSE)*CD1350,
"")</f>
        <v/>
      </c>
      <c r="CD1350" s="92">
        <f t="shared" si="65"/>
        <v>700</v>
      </c>
    </row>
    <row r="1351" spans="1:82" ht="47.4" thickBot="1" x14ac:dyDescent="0.6">
      <c r="A1351" s="19" t="s">
        <v>3163</v>
      </c>
      <c r="B1351" s="19" t="s">
        <v>3164</v>
      </c>
      <c r="C1351" s="19" t="s">
        <v>3165</v>
      </c>
      <c r="D1351" s="19" t="s">
        <v>144</v>
      </c>
      <c r="E1351" s="21">
        <v>45230</v>
      </c>
      <c r="F1351" s="21">
        <v>45230.945439814815</v>
      </c>
      <c r="G1351" s="21">
        <v>45261</v>
      </c>
      <c r="H1351" s="21">
        <v>45273</v>
      </c>
      <c r="I1351" s="22"/>
      <c r="J1351" s="22"/>
      <c r="K1351" s="22">
        <v>0</v>
      </c>
      <c r="L1351" s="50"/>
      <c r="M1351" s="22"/>
      <c r="N1351" s="22"/>
      <c r="O1351" s="61" t="s">
        <v>1384</v>
      </c>
      <c r="P1351" s="41" t="s">
        <v>54</v>
      </c>
      <c r="Q1351" s="49" t="s">
        <v>55</v>
      </c>
      <c r="R1351" s="61">
        <v>9223</v>
      </c>
      <c r="S1351" s="25" t="s">
        <v>145</v>
      </c>
      <c r="T1351" s="25" t="s">
        <v>145</v>
      </c>
      <c r="U1351" s="19" t="e">
        <v>#NAME?</v>
      </c>
      <c r="V1351" s="22"/>
      <c r="W1351" s="22" t="s">
        <v>4513</v>
      </c>
      <c r="X1351" s="23">
        <v>45230</v>
      </c>
      <c r="Y1351" s="23">
        <v>45237</v>
      </c>
      <c r="Z1351" s="23">
        <v>45230</v>
      </c>
      <c r="AA1351" s="23">
        <v>45230</v>
      </c>
      <c r="AB1351" s="22">
        <v>0</v>
      </c>
      <c r="AC1351" s="22">
        <v>0</v>
      </c>
      <c r="AD1351" s="50">
        <v>0</v>
      </c>
      <c r="AE1351" s="22">
        <v>0</v>
      </c>
      <c r="AF1351" s="19" t="s">
        <v>58</v>
      </c>
      <c r="AG1351" s="19" t="s">
        <v>58</v>
      </c>
      <c r="AH1351" s="50">
        <v>0</v>
      </c>
      <c r="AI1351" s="37">
        <v>-45230</v>
      </c>
      <c r="AJ1351" s="37">
        <v>12</v>
      </c>
      <c r="AK1351" s="37">
        <v>-45273</v>
      </c>
      <c r="AL1351" s="19" t="s">
        <v>15</v>
      </c>
      <c r="AM1351" s="22">
        <v>0</v>
      </c>
      <c r="AN1351" s="22" t="s">
        <v>4513</v>
      </c>
      <c r="AO1351" s="22"/>
      <c r="AP1351" s="19" t="s">
        <v>82</v>
      </c>
      <c r="AQ1351" s="19" t="s">
        <v>82</v>
      </c>
      <c r="AR1351" s="19" t="s">
        <v>94</v>
      </c>
      <c r="AS1351" s="19" t="s">
        <v>55</v>
      </c>
      <c r="AT1351" s="19" t="s">
        <v>146</v>
      </c>
      <c r="AU1351" s="19" t="s">
        <v>179</v>
      </c>
      <c r="AV1351" s="19" t="s">
        <v>679</v>
      </c>
      <c r="AW1351" s="19" t="s">
        <v>1913</v>
      </c>
      <c r="AX1351" s="19" t="s">
        <v>356</v>
      </c>
      <c r="AY1351" s="19" t="s">
        <v>55</v>
      </c>
      <c r="AZ1351" s="19" t="s">
        <v>3825</v>
      </c>
      <c r="BA1351" s="22">
        <v>0</v>
      </c>
      <c r="BB1351" s="22"/>
      <c r="BC1351" s="22"/>
      <c r="BD1351" s="19" t="s">
        <v>356</v>
      </c>
      <c r="BE1351" s="19" t="s">
        <v>679</v>
      </c>
      <c r="BF1351" s="19" t="s">
        <v>1913</v>
      </c>
      <c r="BG1351" s="19" t="s">
        <v>55</v>
      </c>
      <c r="BH1351" s="19" t="s">
        <v>4513</v>
      </c>
      <c r="BI1351" s="22" t="s">
        <v>4513</v>
      </c>
      <c r="BJ1351" s="37" t="e">
        <v>#VALUE!</v>
      </c>
      <c r="BK1351" s="56" t="e">
        <v>#VALUE!</v>
      </c>
      <c r="BL1351" s="37" t="s">
        <v>4513</v>
      </c>
      <c r="BM1351" s="32" t="s">
        <v>4513</v>
      </c>
      <c r="BN1351" s="22" t="s">
        <v>4513</v>
      </c>
      <c r="BO1351" s="19" t="s">
        <v>3826</v>
      </c>
      <c r="BP1351" s="22"/>
      <c r="BQ1351" s="19" t="s">
        <v>64</v>
      </c>
      <c r="BR1351" s="22"/>
      <c r="BS1351" s="19" t="s">
        <v>3824</v>
      </c>
      <c r="BT1351" s="37" t="e">
        <v>#VALUE!</v>
      </c>
      <c r="BU1351" s="37">
        <v>92</v>
      </c>
      <c r="BV1351" s="19"/>
      <c r="BW1351" s="19" t="s">
        <v>3823</v>
      </c>
      <c r="BX1351" s="22"/>
      <c r="BY1351" s="95" t="str">
        <f>IFERROR(
IF(OR(AZ1351="anulado",AZ1351="stand by"),CONCATENATE(AZ1351,": ",AT1351),
IF(OR(YEAR(BA1351)=2022,YEAR(BA1351)=2023),CONCATENATE("Se activó en ",YEAR(BA1351)),
IF(AND(OR(AZ1351="En proceso",AZ1351="facturando"),AND(AV1351="-",BA1351="")),"Por revisar",
IF(BA1351="",IF(AV1351="NUEVAS",CONCATENATE("Estado: ",AZ1351,", ",AV1351),
IF(AX1351=Meses!$A$3,"Por revisar",
IF(AT1351="","Sin registro","En programación Frcst."))),"En programación")))),
"Error")</f>
        <v>stand by: Devolver Sales</v>
      </c>
      <c r="BZ1351" s="14" t="str">
        <f t="shared" si="63"/>
        <v/>
      </c>
      <c r="CA1351" s="95" t="str">
        <f>IF(BY1351="En programación Frcst.",VLOOKUP(AX1351,Meses!$A$1:$H$14,3+HLOOKUP(Cronograma!AV1351,Meses!$D$1:$G$2,2,FALSE),FALSE),
IF(BY1351="En programación",BA1351,""))</f>
        <v/>
      </c>
      <c r="CB1351" s="95" t="str">
        <f t="shared" si="64"/>
        <v/>
      </c>
      <c r="CC1351" s="91" t="str">
        <f>IFERROR(
(VLOOKUP(MONTH(CA1351),Meses!$B$3:$C$14,2,FALSE)-DAY(CA1351))/VLOOKUP(MONTH(CA1351),Meses!$B$3:$C$14,2,FALSE)*CD1351,
"")</f>
        <v/>
      </c>
      <c r="CD1351" s="92">
        <f t="shared" si="65"/>
        <v>9223</v>
      </c>
    </row>
    <row r="1352" spans="1:82" ht="47.4" thickBot="1" x14ac:dyDescent="0.6">
      <c r="A1352" s="25" t="s">
        <v>3163</v>
      </c>
      <c r="B1352" s="25" t="s">
        <v>3166</v>
      </c>
      <c r="C1352" s="25" t="s">
        <v>3167</v>
      </c>
      <c r="D1352" s="25" t="s">
        <v>144</v>
      </c>
      <c r="E1352" s="26">
        <v>45230</v>
      </c>
      <c r="F1352" s="26">
        <v>45230.945439814815</v>
      </c>
      <c r="G1352" s="26">
        <v>45261</v>
      </c>
      <c r="H1352" s="26">
        <v>45273</v>
      </c>
      <c r="I1352" s="22"/>
      <c r="J1352" s="22"/>
      <c r="K1352" s="22">
        <v>0</v>
      </c>
      <c r="L1352" s="50"/>
      <c r="M1352" s="22"/>
      <c r="N1352" s="22"/>
      <c r="O1352" s="61" t="s">
        <v>1384</v>
      </c>
      <c r="P1352" s="41" t="s">
        <v>54</v>
      </c>
      <c r="Q1352" s="49" t="s">
        <v>55</v>
      </c>
      <c r="R1352" s="61">
        <v>3915</v>
      </c>
      <c r="S1352" s="25" t="s">
        <v>145</v>
      </c>
      <c r="T1352" s="25" t="s">
        <v>145</v>
      </c>
      <c r="U1352" s="19" t="e">
        <v>#NAME?</v>
      </c>
      <c r="V1352" s="22"/>
      <c r="W1352" s="22" t="s">
        <v>4513</v>
      </c>
      <c r="X1352" s="23">
        <v>45230</v>
      </c>
      <c r="Y1352" s="23">
        <v>45237</v>
      </c>
      <c r="Z1352" s="23">
        <v>45230</v>
      </c>
      <c r="AA1352" s="23">
        <v>45230</v>
      </c>
      <c r="AB1352" s="22">
        <v>0</v>
      </c>
      <c r="AC1352" s="22">
        <v>0</v>
      </c>
      <c r="AD1352" s="50">
        <v>0</v>
      </c>
      <c r="AE1352" s="22">
        <v>0</v>
      </c>
      <c r="AF1352" s="19" t="s">
        <v>58</v>
      </c>
      <c r="AG1352" s="19" t="s">
        <v>58</v>
      </c>
      <c r="AH1352" s="50">
        <v>0</v>
      </c>
      <c r="AI1352" s="37">
        <v>-45230</v>
      </c>
      <c r="AJ1352" s="37">
        <v>12</v>
      </c>
      <c r="AK1352" s="37">
        <v>-45273</v>
      </c>
      <c r="AL1352" s="19" t="s">
        <v>15</v>
      </c>
      <c r="AM1352" s="22">
        <v>0</v>
      </c>
      <c r="AN1352" s="22" t="s">
        <v>4513</v>
      </c>
      <c r="AO1352" s="22"/>
      <c r="AP1352" s="19" t="s">
        <v>82</v>
      </c>
      <c r="AQ1352" s="19" t="s">
        <v>82</v>
      </c>
      <c r="AR1352" s="19" t="s">
        <v>60</v>
      </c>
      <c r="AS1352" s="19" t="s">
        <v>55</v>
      </c>
      <c r="AT1352" s="19" t="s">
        <v>146</v>
      </c>
      <c r="AU1352" s="19" t="s">
        <v>179</v>
      </c>
      <c r="AV1352" s="19" t="s">
        <v>679</v>
      </c>
      <c r="AW1352" s="19" t="s">
        <v>1913</v>
      </c>
      <c r="AX1352" s="19" t="s">
        <v>356</v>
      </c>
      <c r="AY1352" s="19" t="s">
        <v>55</v>
      </c>
      <c r="AZ1352" s="19" t="s">
        <v>3825</v>
      </c>
      <c r="BA1352" s="22">
        <v>0</v>
      </c>
      <c r="BB1352" s="22"/>
      <c r="BC1352" s="22"/>
      <c r="BD1352" s="19" t="s">
        <v>356</v>
      </c>
      <c r="BE1352" s="19" t="s">
        <v>679</v>
      </c>
      <c r="BF1352" s="19" t="s">
        <v>1913</v>
      </c>
      <c r="BG1352" s="19" t="s">
        <v>55</v>
      </c>
      <c r="BH1352" s="19" t="s">
        <v>4513</v>
      </c>
      <c r="BI1352" s="22" t="s">
        <v>4513</v>
      </c>
      <c r="BJ1352" s="37" t="e">
        <v>#VALUE!</v>
      </c>
      <c r="BK1352" s="56" t="e">
        <v>#VALUE!</v>
      </c>
      <c r="BL1352" s="37" t="s">
        <v>4513</v>
      </c>
      <c r="BM1352" s="32" t="s">
        <v>4513</v>
      </c>
      <c r="BN1352" s="22" t="s">
        <v>4513</v>
      </c>
      <c r="BO1352" s="19" t="s">
        <v>3826</v>
      </c>
      <c r="BP1352" s="22"/>
      <c r="BQ1352" s="19" t="s">
        <v>64</v>
      </c>
      <c r="BR1352" s="22"/>
      <c r="BS1352" s="19" t="s">
        <v>3824</v>
      </c>
      <c r="BT1352" s="37" t="e">
        <v>#VALUE!</v>
      </c>
      <c r="BU1352" s="37">
        <v>92</v>
      </c>
      <c r="BV1352" s="19"/>
      <c r="BW1352" s="19" t="s">
        <v>3823</v>
      </c>
      <c r="BX1352" s="22"/>
      <c r="BY1352" s="95" t="str">
        <f>IFERROR(
IF(OR(AZ1352="anulado",AZ1352="stand by"),CONCATENATE(AZ1352,": ",AT1352),
IF(OR(YEAR(BA1352)=2022,YEAR(BA1352)=2023),CONCATENATE("Se activó en ",YEAR(BA1352)),
IF(AND(OR(AZ1352="En proceso",AZ1352="facturando"),AND(AV1352="-",BA1352="")),"Por revisar",
IF(BA1352="",IF(AV1352="NUEVAS",CONCATENATE("Estado: ",AZ1352,", ",AV1352),
IF(AX1352=Meses!$A$3,"Por revisar",
IF(AT1352="","Sin registro","En programación Frcst."))),"En programación")))),
"Error")</f>
        <v>stand by: Devolver Sales</v>
      </c>
      <c r="BZ1352" s="14" t="str">
        <f t="shared" si="63"/>
        <v/>
      </c>
      <c r="CA1352" s="95" t="str">
        <f>IF(BY1352="En programación Frcst.",VLOOKUP(AX1352,Meses!$A$1:$H$14,3+HLOOKUP(Cronograma!AV1352,Meses!$D$1:$G$2,2,FALSE),FALSE),
IF(BY1352="En programación",BA1352,""))</f>
        <v/>
      </c>
      <c r="CB1352" s="95" t="str">
        <f t="shared" si="64"/>
        <v/>
      </c>
      <c r="CC1352" s="91" t="str">
        <f>IFERROR(
(VLOOKUP(MONTH(CA1352),Meses!$B$3:$C$14,2,FALSE)-DAY(CA1352))/VLOOKUP(MONTH(CA1352),Meses!$B$3:$C$14,2,FALSE)*CD1352,
"")</f>
        <v/>
      </c>
      <c r="CD1352" s="92">
        <f t="shared" si="65"/>
        <v>3915</v>
      </c>
    </row>
    <row r="1353" spans="1:82" ht="47.4" thickBot="1" x14ac:dyDescent="0.6">
      <c r="A1353" s="19" t="s">
        <v>3168</v>
      </c>
      <c r="B1353" s="19" t="s">
        <v>3169</v>
      </c>
      <c r="C1353" s="19" t="s">
        <v>3170</v>
      </c>
      <c r="D1353" s="41" t="s">
        <v>144</v>
      </c>
      <c r="E1353" s="21">
        <v>45231</v>
      </c>
      <c r="F1353" s="21">
        <v>45231.349143518521</v>
      </c>
      <c r="G1353" s="21">
        <v>45273</v>
      </c>
      <c r="H1353" s="21">
        <v>45282</v>
      </c>
      <c r="I1353" s="22"/>
      <c r="J1353" s="22"/>
      <c r="K1353" s="22">
        <v>0</v>
      </c>
      <c r="L1353" s="50"/>
      <c r="M1353" s="22"/>
      <c r="N1353" s="22"/>
      <c r="O1353" s="61" t="s">
        <v>1384</v>
      </c>
      <c r="P1353" s="41" t="s">
        <v>54</v>
      </c>
      <c r="Q1353" s="49" t="s">
        <v>55</v>
      </c>
      <c r="R1353" s="61">
        <v>15899</v>
      </c>
      <c r="S1353" s="25" t="s">
        <v>145</v>
      </c>
      <c r="T1353" s="25" t="s">
        <v>145</v>
      </c>
      <c r="U1353" s="19" t="e">
        <v>#NAME?</v>
      </c>
      <c r="V1353" s="22"/>
      <c r="W1353" s="22" t="s">
        <v>4513</v>
      </c>
      <c r="X1353" s="23">
        <v>45231</v>
      </c>
      <c r="Y1353" s="23">
        <v>45238</v>
      </c>
      <c r="Z1353" s="23">
        <v>45231</v>
      </c>
      <c r="AA1353" s="23">
        <v>45231</v>
      </c>
      <c r="AB1353" s="22">
        <v>0</v>
      </c>
      <c r="AC1353" s="22">
        <v>0</v>
      </c>
      <c r="AD1353" s="50">
        <v>0</v>
      </c>
      <c r="AE1353" s="22">
        <v>0</v>
      </c>
      <c r="AF1353" s="19" t="s">
        <v>58</v>
      </c>
      <c r="AG1353" s="19" t="s">
        <v>58</v>
      </c>
      <c r="AH1353" s="50">
        <v>0</v>
      </c>
      <c r="AI1353" s="37">
        <v>-45231</v>
      </c>
      <c r="AJ1353" s="37">
        <v>9</v>
      </c>
      <c r="AK1353" s="37">
        <v>-45282</v>
      </c>
      <c r="AL1353" s="19" t="s">
        <v>15</v>
      </c>
      <c r="AM1353" s="22">
        <v>0</v>
      </c>
      <c r="AN1353" s="22" t="s">
        <v>4513</v>
      </c>
      <c r="AO1353" s="22"/>
      <c r="AP1353" s="19" t="s">
        <v>82</v>
      </c>
      <c r="AQ1353" s="19" t="s">
        <v>82</v>
      </c>
      <c r="AR1353" s="19" t="s">
        <v>94</v>
      </c>
      <c r="AS1353" s="19" t="s">
        <v>55</v>
      </c>
      <c r="AT1353" s="19" t="s">
        <v>146</v>
      </c>
      <c r="AU1353" s="19" t="s">
        <v>179</v>
      </c>
      <c r="AV1353" s="19" t="s">
        <v>679</v>
      </c>
      <c r="AW1353" s="19" t="s">
        <v>1913</v>
      </c>
      <c r="AX1353" s="19" t="s">
        <v>356</v>
      </c>
      <c r="AY1353" s="19" t="s">
        <v>55</v>
      </c>
      <c r="AZ1353" s="19" t="s">
        <v>3825</v>
      </c>
      <c r="BA1353" s="22">
        <v>0</v>
      </c>
      <c r="BB1353" s="22"/>
      <c r="BC1353" s="22"/>
      <c r="BD1353" s="19" t="s">
        <v>356</v>
      </c>
      <c r="BE1353" s="19" t="s">
        <v>679</v>
      </c>
      <c r="BF1353" s="19" t="s">
        <v>1913</v>
      </c>
      <c r="BG1353" s="19" t="s">
        <v>55</v>
      </c>
      <c r="BH1353" s="19" t="s">
        <v>4513</v>
      </c>
      <c r="BI1353" s="22" t="s">
        <v>4513</v>
      </c>
      <c r="BJ1353" s="22"/>
      <c r="BK1353" s="22"/>
      <c r="BL1353" s="37" t="s">
        <v>4513</v>
      </c>
      <c r="BM1353" s="32" t="s">
        <v>4513</v>
      </c>
      <c r="BN1353" s="22" t="s">
        <v>4513</v>
      </c>
      <c r="BO1353" s="19" t="s">
        <v>3826</v>
      </c>
      <c r="BP1353" s="22"/>
      <c r="BQ1353" s="19" t="s">
        <v>64</v>
      </c>
      <c r="BR1353" s="22"/>
      <c r="BS1353" s="22"/>
      <c r="BT1353" s="22"/>
      <c r="BU1353" s="37">
        <v>91</v>
      </c>
      <c r="BV1353" s="19"/>
      <c r="BW1353" s="19" t="s">
        <v>3823</v>
      </c>
      <c r="BX1353" s="22"/>
      <c r="BY1353" s="95" t="str">
        <f>IFERROR(
IF(OR(AZ1353="anulado",AZ1353="stand by"),CONCATENATE(AZ1353,": ",AT1353),
IF(OR(YEAR(BA1353)=2022,YEAR(BA1353)=2023),CONCATENATE("Se activó en ",YEAR(BA1353)),
IF(AND(OR(AZ1353="En proceso",AZ1353="facturando"),AND(AV1353="-",BA1353="")),"Por revisar",
IF(BA1353="",IF(AV1353="NUEVAS",CONCATENATE("Estado: ",AZ1353,", ",AV1353),
IF(AX1353=Meses!$A$3,"Por revisar",
IF(AT1353="","Sin registro","En programación Frcst."))),"En programación")))),
"Error")</f>
        <v>stand by: Devolver Sales</v>
      </c>
      <c r="BZ1353" s="14" t="str">
        <f t="shared" si="63"/>
        <v/>
      </c>
      <c r="CA1353" s="95" t="str">
        <f>IF(BY1353="En programación Frcst.",VLOOKUP(AX1353,Meses!$A$1:$H$14,3+HLOOKUP(Cronograma!AV1353,Meses!$D$1:$G$2,2,FALSE),FALSE),
IF(BY1353="En programación",BA1353,""))</f>
        <v/>
      </c>
      <c r="CB1353" s="95" t="str">
        <f t="shared" si="64"/>
        <v/>
      </c>
      <c r="CC1353" s="91" t="str">
        <f>IFERROR(
(VLOOKUP(MONTH(CA1353),Meses!$B$3:$C$14,2,FALSE)-DAY(CA1353))/VLOOKUP(MONTH(CA1353),Meses!$B$3:$C$14,2,FALSE)*CD1353,
"")</f>
        <v/>
      </c>
      <c r="CD1353" s="92">
        <f t="shared" si="65"/>
        <v>15899</v>
      </c>
    </row>
    <row r="1354" spans="1:82" ht="47.4" thickBot="1" x14ac:dyDescent="0.6">
      <c r="A1354" s="19" t="s">
        <v>3171</v>
      </c>
      <c r="B1354" s="49" t="s">
        <v>3172</v>
      </c>
      <c r="C1354" s="49" t="s">
        <v>3173</v>
      </c>
      <c r="D1354" s="61" t="s">
        <v>144</v>
      </c>
      <c r="E1354" s="21">
        <v>45233</v>
      </c>
      <c r="F1354" s="21">
        <v>45233.409270833334</v>
      </c>
      <c r="G1354" s="21">
        <v>45266</v>
      </c>
      <c r="H1354" s="21">
        <v>45273</v>
      </c>
      <c r="I1354" s="22"/>
      <c r="J1354" s="22"/>
      <c r="K1354" s="22">
        <v>0</v>
      </c>
      <c r="L1354" s="50"/>
      <c r="M1354" s="22"/>
      <c r="N1354" s="22"/>
      <c r="O1354" s="61" t="s">
        <v>1384</v>
      </c>
      <c r="P1354" s="41" t="s">
        <v>54</v>
      </c>
      <c r="Q1354" s="49" t="s">
        <v>55</v>
      </c>
      <c r="R1354" s="61">
        <v>15281</v>
      </c>
      <c r="S1354" s="25" t="s">
        <v>145</v>
      </c>
      <c r="T1354" s="25" t="s">
        <v>145</v>
      </c>
      <c r="U1354" s="19" t="e">
        <v>#NAME?</v>
      </c>
      <c r="V1354" s="22"/>
      <c r="W1354" s="22" t="s">
        <v>4513</v>
      </c>
      <c r="X1354" s="23">
        <v>45233</v>
      </c>
      <c r="Y1354" s="23">
        <v>45240</v>
      </c>
      <c r="Z1354" s="23">
        <v>45233</v>
      </c>
      <c r="AA1354" s="23">
        <v>45233</v>
      </c>
      <c r="AB1354" s="22">
        <v>0</v>
      </c>
      <c r="AC1354" s="22">
        <v>0</v>
      </c>
      <c r="AD1354" s="50">
        <v>0</v>
      </c>
      <c r="AE1354" s="22">
        <v>0</v>
      </c>
      <c r="AF1354" s="19" t="s">
        <v>58</v>
      </c>
      <c r="AG1354" s="19" t="s">
        <v>58</v>
      </c>
      <c r="AH1354" s="50">
        <v>0</v>
      </c>
      <c r="AI1354" s="37">
        <v>-45233</v>
      </c>
      <c r="AJ1354" s="37">
        <v>7</v>
      </c>
      <c r="AK1354" s="37">
        <v>-45273</v>
      </c>
      <c r="AL1354" s="19" t="s">
        <v>15</v>
      </c>
      <c r="AM1354" s="22">
        <v>0</v>
      </c>
      <c r="AN1354" s="22" t="s">
        <v>4513</v>
      </c>
      <c r="AO1354" s="22"/>
      <c r="AP1354" s="19" t="s">
        <v>82</v>
      </c>
      <c r="AQ1354" s="19" t="s">
        <v>82</v>
      </c>
      <c r="AR1354" s="19" t="s">
        <v>94</v>
      </c>
      <c r="AS1354" s="19" t="s">
        <v>55</v>
      </c>
      <c r="AT1354" s="19" t="s">
        <v>146</v>
      </c>
      <c r="AU1354" s="19" t="s">
        <v>179</v>
      </c>
      <c r="AV1354" s="19" t="s">
        <v>679</v>
      </c>
      <c r="AW1354" s="19" t="s">
        <v>1913</v>
      </c>
      <c r="AX1354" s="19" t="s">
        <v>356</v>
      </c>
      <c r="AY1354" s="19" t="s">
        <v>55</v>
      </c>
      <c r="AZ1354" s="19" t="s">
        <v>3825</v>
      </c>
      <c r="BA1354" s="22">
        <v>0</v>
      </c>
      <c r="BB1354" s="22"/>
      <c r="BC1354" s="22"/>
      <c r="BD1354" s="19" t="s">
        <v>356</v>
      </c>
      <c r="BE1354" s="19" t="s">
        <v>679</v>
      </c>
      <c r="BF1354" s="19" t="s">
        <v>1913</v>
      </c>
      <c r="BG1354" s="19" t="s">
        <v>55</v>
      </c>
      <c r="BH1354" s="19" t="s">
        <v>4513</v>
      </c>
      <c r="BI1354" s="22" t="s">
        <v>4513</v>
      </c>
      <c r="BJ1354" s="22"/>
      <c r="BK1354" s="22"/>
      <c r="BL1354" s="37" t="s">
        <v>4513</v>
      </c>
      <c r="BM1354" s="32" t="s">
        <v>4513</v>
      </c>
      <c r="BN1354" s="22" t="s">
        <v>4513</v>
      </c>
      <c r="BO1354" s="19" t="s">
        <v>3826</v>
      </c>
      <c r="BP1354" s="22"/>
      <c r="BQ1354" s="19" t="s">
        <v>64</v>
      </c>
      <c r="BR1354" s="22"/>
      <c r="BS1354" s="22"/>
      <c r="BT1354" s="22"/>
      <c r="BU1354" s="37">
        <v>89</v>
      </c>
      <c r="BV1354" s="19"/>
      <c r="BW1354" s="19" t="s">
        <v>3823</v>
      </c>
      <c r="BX1354" s="22"/>
      <c r="BY1354" s="95" t="str">
        <f>IFERROR(
IF(OR(AZ1354="anulado",AZ1354="stand by"),CONCATENATE(AZ1354,": ",AT1354),
IF(OR(YEAR(BA1354)=2022,YEAR(BA1354)=2023),CONCATENATE("Se activó en ",YEAR(BA1354)),
IF(AND(OR(AZ1354="En proceso",AZ1354="facturando"),AND(AV1354="-",BA1354="")),"Por revisar",
IF(BA1354="",IF(AV1354="NUEVAS",CONCATENATE("Estado: ",AZ1354,", ",AV1354),
IF(AX1354=Meses!$A$3,"Por revisar",
IF(AT1354="","Sin registro","En programación Frcst."))),"En programación")))),
"Error")</f>
        <v>stand by: Devolver Sales</v>
      </c>
      <c r="BZ1354" s="14" t="str">
        <f t="shared" si="63"/>
        <v/>
      </c>
      <c r="CA1354" s="95" t="str">
        <f>IF(BY1354="En programación Frcst.",VLOOKUP(AX1354,Meses!$A$1:$H$14,3+HLOOKUP(Cronograma!AV1354,Meses!$D$1:$G$2,2,FALSE),FALSE),
IF(BY1354="En programación",BA1354,""))</f>
        <v/>
      </c>
      <c r="CB1354" s="95" t="str">
        <f t="shared" si="64"/>
        <v/>
      </c>
      <c r="CC1354" s="91" t="str">
        <f>IFERROR(
(VLOOKUP(MONTH(CA1354),Meses!$B$3:$C$14,2,FALSE)-DAY(CA1354))/VLOOKUP(MONTH(CA1354),Meses!$B$3:$C$14,2,FALSE)*CD1354,
"")</f>
        <v/>
      </c>
      <c r="CD1354" s="92">
        <f t="shared" si="65"/>
        <v>15281</v>
      </c>
    </row>
    <row r="1355" spans="1:82" ht="47.4" thickBot="1" x14ac:dyDescent="0.6">
      <c r="A1355" s="19" t="s">
        <v>3174</v>
      </c>
      <c r="B1355" s="49" t="s">
        <v>3175</v>
      </c>
      <c r="C1355" s="49" t="s">
        <v>3176</v>
      </c>
      <c r="D1355" s="49" t="s">
        <v>2072</v>
      </c>
      <c r="E1355" s="21">
        <v>45235</v>
      </c>
      <c r="F1355" s="21">
        <v>45235.918321759258</v>
      </c>
      <c r="G1355" s="21">
        <v>45313</v>
      </c>
      <c r="H1355" s="22"/>
      <c r="I1355" s="22"/>
      <c r="J1355" s="22"/>
      <c r="K1355" s="22">
        <v>0</v>
      </c>
      <c r="L1355" s="50"/>
      <c r="M1355" s="22"/>
      <c r="N1355" s="22"/>
      <c r="O1355" s="61" t="s">
        <v>1761</v>
      </c>
      <c r="P1355" s="41" t="s">
        <v>135</v>
      </c>
      <c r="Q1355" s="49" t="s">
        <v>55</v>
      </c>
      <c r="R1355" s="61">
        <v>11708</v>
      </c>
      <c r="S1355" s="25" t="s">
        <v>145</v>
      </c>
      <c r="T1355" s="25" t="s">
        <v>145</v>
      </c>
      <c r="U1355" s="82" t="e">
        <v>#NAME?</v>
      </c>
      <c r="V1355" s="22"/>
      <c r="W1355" s="22" t="s">
        <v>4513</v>
      </c>
      <c r="X1355" s="23">
        <v>45235</v>
      </c>
      <c r="Y1355" s="23">
        <v>45242</v>
      </c>
      <c r="Z1355" s="23">
        <v>45235</v>
      </c>
      <c r="AA1355" s="23">
        <v>45235</v>
      </c>
      <c r="AB1355" s="22">
        <v>0</v>
      </c>
      <c r="AC1355" s="22">
        <v>0</v>
      </c>
      <c r="AD1355" s="50">
        <v>0</v>
      </c>
      <c r="AE1355" s="22">
        <v>0</v>
      </c>
      <c r="AF1355" s="19" t="s">
        <v>58</v>
      </c>
      <c r="AG1355" s="19" t="s">
        <v>58</v>
      </c>
      <c r="AH1355" s="50">
        <v>0</v>
      </c>
      <c r="AI1355" s="37">
        <v>-45235</v>
      </c>
      <c r="AJ1355" s="37">
        <v>-45313</v>
      </c>
      <c r="AK1355" s="37">
        <v>0</v>
      </c>
      <c r="AL1355" s="19" t="s">
        <v>15</v>
      </c>
      <c r="AM1355" s="22">
        <v>0</v>
      </c>
      <c r="AN1355" s="22" t="s">
        <v>4513</v>
      </c>
      <c r="AO1355" s="22"/>
      <c r="AP1355" s="19" t="s">
        <v>139</v>
      </c>
      <c r="AQ1355" s="19" t="s">
        <v>140</v>
      </c>
      <c r="AR1355" s="19" t="s">
        <v>94</v>
      </c>
      <c r="AS1355" s="19" t="s">
        <v>55</v>
      </c>
      <c r="AT1355" s="19" t="s">
        <v>2073</v>
      </c>
      <c r="AU1355" s="19" t="s">
        <v>179</v>
      </c>
      <c r="AV1355" s="19" t="s">
        <v>679</v>
      </c>
      <c r="AW1355" s="19" t="s">
        <v>3130</v>
      </c>
      <c r="AX1355" s="19" t="s">
        <v>1557</v>
      </c>
      <c r="AY1355" s="19" t="s">
        <v>55</v>
      </c>
      <c r="AZ1355" s="19" t="s">
        <v>3830</v>
      </c>
      <c r="BA1355" s="22">
        <v>0</v>
      </c>
      <c r="BB1355" s="22"/>
      <c r="BC1355" s="22"/>
      <c r="BD1355" s="19" t="s">
        <v>1557</v>
      </c>
      <c r="BE1355" s="19" t="s">
        <v>679</v>
      </c>
      <c r="BF1355" s="19" t="s">
        <v>3130</v>
      </c>
      <c r="BG1355" s="19" t="s">
        <v>55</v>
      </c>
      <c r="BH1355" s="19" t="s">
        <v>4513</v>
      </c>
      <c r="BI1355" s="22" t="s">
        <v>4513</v>
      </c>
      <c r="BJ1355" s="22"/>
      <c r="BK1355" s="22"/>
      <c r="BL1355" s="37" t="s">
        <v>4513</v>
      </c>
      <c r="BM1355" s="32" t="s">
        <v>4513</v>
      </c>
      <c r="BN1355" s="22"/>
      <c r="BO1355" s="19" t="s">
        <v>3906</v>
      </c>
      <c r="BP1355" s="22"/>
      <c r="BQ1355" s="19" t="s">
        <v>64</v>
      </c>
      <c r="BR1355" s="22"/>
      <c r="BS1355" s="22"/>
      <c r="BT1355" s="22"/>
      <c r="BU1355" s="37">
        <v>87</v>
      </c>
      <c r="BV1355" s="19" t="s">
        <v>4702</v>
      </c>
      <c r="BW1355" s="19" t="s">
        <v>3858</v>
      </c>
      <c r="BX1355" s="22"/>
      <c r="BY1355" s="95" t="str">
        <f>IFERROR(
IF(OR(AZ1355="anulado",AZ1355="stand by"),CONCATENATE(AZ1355,": ",AT1355),
IF(OR(YEAR(BA1355)=2022,YEAR(BA1355)=2023),CONCATENATE("Se activó en ",YEAR(BA1355)),
IF(AND(OR(AZ1355="En proceso",AZ1355="facturando"),AND(AV1355="-",BA1355="")),"Por revisar",
IF(BA1355="",IF(AV1355="NUEVAS",CONCATENATE("Estado: ",AZ1355,", ",AV1355),
IF(AX1355=Meses!$A$3,"Por revisar",
IF(AT1355="","Sin registro","En programación Frcst."))),"En programación")))),
"Error")</f>
        <v>En programación</v>
      </c>
      <c r="BZ1355" s="14" t="str">
        <f t="shared" si="63"/>
        <v/>
      </c>
      <c r="CA1355" s="95">
        <f>IF(BY1355="En programación Frcst.",VLOOKUP(AX1355,Meses!$A$1:$H$14,3+HLOOKUP(Cronograma!AV1355,Meses!$D$1:$G$2,2,FALSE),FALSE),
IF(BY1355="En programación",BA1355,""))</f>
        <v>0</v>
      </c>
      <c r="CB1355" s="95" t="str">
        <f t="shared" si="64"/>
        <v>1900/1</v>
      </c>
      <c r="CC1355" s="91">
        <f>IFERROR(
(VLOOKUP(MONTH(CA1355),Meses!$B$3:$C$14,2,FALSE)-DAY(CA1355))/VLOOKUP(MONTH(CA1355),Meses!$B$3:$C$14,2,FALSE)*CD1355,
"")</f>
        <v>11708</v>
      </c>
      <c r="CD1355" s="92">
        <f t="shared" si="65"/>
        <v>11708</v>
      </c>
    </row>
    <row r="1356" spans="1:82" ht="47.4" thickBot="1" x14ac:dyDescent="0.6">
      <c r="A1356" s="19" t="s">
        <v>3174</v>
      </c>
      <c r="B1356" s="49" t="s">
        <v>3177</v>
      </c>
      <c r="C1356" s="49" t="s">
        <v>3178</v>
      </c>
      <c r="D1356" s="49" t="s">
        <v>2072</v>
      </c>
      <c r="E1356" s="21">
        <v>45235</v>
      </c>
      <c r="F1356" s="21">
        <v>45235.918321759258</v>
      </c>
      <c r="G1356" s="21">
        <v>45313</v>
      </c>
      <c r="H1356" s="22"/>
      <c r="I1356" s="22"/>
      <c r="J1356" s="22"/>
      <c r="K1356" s="22">
        <v>0</v>
      </c>
      <c r="L1356" s="50"/>
      <c r="M1356" s="22"/>
      <c r="N1356" s="22"/>
      <c r="O1356" s="61" t="s">
        <v>1761</v>
      </c>
      <c r="P1356" s="41" t="s">
        <v>54</v>
      </c>
      <c r="Q1356" s="49" t="s">
        <v>55</v>
      </c>
      <c r="R1356" s="61">
        <v>5256</v>
      </c>
      <c r="S1356" s="25" t="s">
        <v>145</v>
      </c>
      <c r="T1356" s="25" t="s">
        <v>145</v>
      </c>
      <c r="U1356" s="82" t="e">
        <v>#NAME?</v>
      </c>
      <c r="V1356" s="22"/>
      <c r="W1356" s="22" t="s">
        <v>4513</v>
      </c>
      <c r="X1356" s="23">
        <v>45235</v>
      </c>
      <c r="Y1356" s="23">
        <v>45242</v>
      </c>
      <c r="Z1356" s="23">
        <v>45235</v>
      </c>
      <c r="AA1356" s="23">
        <v>45235</v>
      </c>
      <c r="AB1356" s="22">
        <v>0</v>
      </c>
      <c r="AC1356" s="22">
        <v>0</v>
      </c>
      <c r="AD1356" s="50">
        <v>0</v>
      </c>
      <c r="AE1356" s="22">
        <v>0</v>
      </c>
      <c r="AF1356" s="19" t="s">
        <v>58</v>
      </c>
      <c r="AG1356" s="19" t="s">
        <v>58</v>
      </c>
      <c r="AH1356" s="50">
        <v>0</v>
      </c>
      <c r="AI1356" s="37">
        <v>-45235</v>
      </c>
      <c r="AJ1356" s="37">
        <v>-45313</v>
      </c>
      <c r="AK1356" s="37">
        <v>0</v>
      </c>
      <c r="AL1356" s="19" t="s">
        <v>15</v>
      </c>
      <c r="AM1356" s="22">
        <v>0</v>
      </c>
      <c r="AN1356" s="22" t="s">
        <v>4513</v>
      </c>
      <c r="AO1356" s="22"/>
      <c r="AP1356" s="19" t="s">
        <v>82</v>
      </c>
      <c r="AQ1356" s="19" t="s">
        <v>82</v>
      </c>
      <c r="AR1356" s="19" t="s">
        <v>60</v>
      </c>
      <c r="AS1356" s="19" t="s">
        <v>55</v>
      </c>
      <c r="AT1356" s="19" t="s">
        <v>2073</v>
      </c>
      <c r="AU1356" s="19" t="s">
        <v>179</v>
      </c>
      <c r="AV1356" s="19" t="s">
        <v>679</v>
      </c>
      <c r="AW1356" s="19" t="s">
        <v>3130</v>
      </c>
      <c r="AX1356" s="19" t="s">
        <v>1557</v>
      </c>
      <c r="AY1356" s="19" t="s">
        <v>55</v>
      </c>
      <c r="AZ1356" s="19" t="s">
        <v>3830</v>
      </c>
      <c r="BA1356" s="22">
        <v>0</v>
      </c>
      <c r="BB1356" s="22"/>
      <c r="BC1356" s="22"/>
      <c r="BD1356" s="19" t="s">
        <v>1557</v>
      </c>
      <c r="BE1356" s="19" t="s">
        <v>679</v>
      </c>
      <c r="BF1356" s="19" t="s">
        <v>3130</v>
      </c>
      <c r="BG1356" s="19" t="s">
        <v>55</v>
      </c>
      <c r="BH1356" s="19" t="s">
        <v>4513</v>
      </c>
      <c r="BI1356" s="22" t="s">
        <v>4513</v>
      </c>
      <c r="BJ1356" s="22"/>
      <c r="BK1356" s="22"/>
      <c r="BL1356" s="37" t="s">
        <v>4513</v>
      </c>
      <c r="BM1356" s="32" t="s">
        <v>4513</v>
      </c>
      <c r="BN1356" s="22"/>
      <c r="BO1356" s="19" t="s">
        <v>3934</v>
      </c>
      <c r="BP1356" s="22"/>
      <c r="BQ1356" s="19" t="s">
        <v>64</v>
      </c>
      <c r="BR1356" s="22"/>
      <c r="BS1356" s="22"/>
      <c r="BT1356" s="22"/>
      <c r="BU1356" s="37">
        <v>87</v>
      </c>
      <c r="BV1356" s="19" t="s">
        <v>4702</v>
      </c>
      <c r="BW1356" s="19" t="s">
        <v>3858</v>
      </c>
      <c r="BX1356" s="22"/>
      <c r="BY1356" s="95" t="str">
        <f>IFERROR(
IF(OR(AZ1356="anulado",AZ1356="stand by"),CONCATENATE(AZ1356,": ",AT1356),
IF(OR(YEAR(BA1356)=2022,YEAR(BA1356)=2023),CONCATENATE("Se activó en ",YEAR(BA1356)),
IF(AND(OR(AZ1356="En proceso",AZ1356="facturando"),AND(AV1356="-",BA1356="")),"Por revisar",
IF(BA1356="",IF(AV1356="NUEVAS",CONCATENATE("Estado: ",AZ1356,", ",AV1356),
IF(AX1356=Meses!$A$3,"Por revisar",
IF(AT1356="","Sin registro","En programación Frcst."))),"En programación")))),
"Error")</f>
        <v>En programación</v>
      </c>
      <c r="BZ1356" s="14" t="str">
        <f t="shared" si="63"/>
        <v/>
      </c>
      <c r="CA1356" s="95">
        <f>IF(BY1356="En programación Frcst.",VLOOKUP(AX1356,Meses!$A$1:$H$14,3+HLOOKUP(Cronograma!AV1356,Meses!$D$1:$G$2,2,FALSE),FALSE),
IF(BY1356="En programación",BA1356,""))</f>
        <v>0</v>
      </c>
      <c r="CB1356" s="95" t="str">
        <f t="shared" si="64"/>
        <v>1900/1</v>
      </c>
      <c r="CC1356" s="91">
        <f>IFERROR(
(VLOOKUP(MONTH(CA1356),Meses!$B$3:$C$14,2,FALSE)-DAY(CA1356))/VLOOKUP(MONTH(CA1356),Meses!$B$3:$C$14,2,FALSE)*CD1356,
"")</f>
        <v>5256</v>
      </c>
      <c r="CD1356" s="92">
        <f t="shared" si="65"/>
        <v>5256</v>
      </c>
    </row>
    <row r="1357" spans="1:82" ht="47.4" thickBot="1" x14ac:dyDescent="0.6">
      <c r="A1357" s="19" t="s">
        <v>3174</v>
      </c>
      <c r="B1357" s="49" t="s">
        <v>3179</v>
      </c>
      <c r="C1357" s="49" t="s">
        <v>3180</v>
      </c>
      <c r="D1357" s="49" t="s">
        <v>2072</v>
      </c>
      <c r="E1357" s="21">
        <v>45235</v>
      </c>
      <c r="F1357" s="21">
        <v>45235.918321759258</v>
      </c>
      <c r="G1357" s="21">
        <v>45313</v>
      </c>
      <c r="H1357" s="22"/>
      <c r="I1357" s="22"/>
      <c r="J1357" s="22"/>
      <c r="K1357" s="22">
        <v>0</v>
      </c>
      <c r="L1357" s="50"/>
      <c r="M1357" s="22"/>
      <c r="N1357" s="22"/>
      <c r="O1357" s="61" t="s">
        <v>1761</v>
      </c>
      <c r="P1357" s="41" t="s">
        <v>54</v>
      </c>
      <c r="Q1357" s="49" t="s">
        <v>55</v>
      </c>
      <c r="R1357" s="61">
        <v>4837</v>
      </c>
      <c r="S1357" s="25" t="s">
        <v>145</v>
      </c>
      <c r="T1357" s="25" t="s">
        <v>145</v>
      </c>
      <c r="U1357" s="82" t="e">
        <v>#NAME?</v>
      </c>
      <c r="V1357" s="22"/>
      <c r="W1357" s="22" t="s">
        <v>4513</v>
      </c>
      <c r="X1357" s="23">
        <v>45235</v>
      </c>
      <c r="Y1357" s="23">
        <v>45242</v>
      </c>
      <c r="Z1357" s="23">
        <v>45235</v>
      </c>
      <c r="AA1357" s="23">
        <v>45235</v>
      </c>
      <c r="AB1357" s="22">
        <v>0</v>
      </c>
      <c r="AC1357" s="22">
        <v>0</v>
      </c>
      <c r="AD1357" s="50">
        <v>0</v>
      </c>
      <c r="AE1357" s="22">
        <v>0</v>
      </c>
      <c r="AF1357" s="19" t="s">
        <v>58</v>
      </c>
      <c r="AG1357" s="19" t="s">
        <v>58</v>
      </c>
      <c r="AH1357" s="50">
        <v>0</v>
      </c>
      <c r="AI1357" s="37">
        <v>-45235</v>
      </c>
      <c r="AJ1357" s="37">
        <v>-45313</v>
      </c>
      <c r="AK1357" s="37">
        <v>0</v>
      </c>
      <c r="AL1357" s="19" t="s">
        <v>15</v>
      </c>
      <c r="AM1357" s="22">
        <v>0</v>
      </c>
      <c r="AN1357" s="22" t="s">
        <v>4513</v>
      </c>
      <c r="AO1357" s="22"/>
      <c r="AP1357" s="19" t="s">
        <v>82</v>
      </c>
      <c r="AQ1357" s="19" t="s">
        <v>82</v>
      </c>
      <c r="AR1357" s="19" t="s">
        <v>60</v>
      </c>
      <c r="AS1357" s="19" t="s">
        <v>55</v>
      </c>
      <c r="AT1357" s="19" t="s">
        <v>2073</v>
      </c>
      <c r="AU1357" s="19" t="s">
        <v>179</v>
      </c>
      <c r="AV1357" s="19" t="s">
        <v>679</v>
      </c>
      <c r="AW1357" s="19" t="s">
        <v>3130</v>
      </c>
      <c r="AX1357" s="19" t="s">
        <v>1557</v>
      </c>
      <c r="AY1357" s="19" t="s">
        <v>55</v>
      </c>
      <c r="AZ1357" s="19" t="s">
        <v>3830</v>
      </c>
      <c r="BA1357" s="22">
        <v>0</v>
      </c>
      <c r="BB1357" s="22"/>
      <c r="BC1357" s="22"/>
      <c r="BD1357" s="19" t="s">
        <v>1557</v>
      </c>
      <c r="BE1357" s="19" t="s">
        <v>679</v>
      </c>
      <c r="BF1357" s="19" t="s">
        <v>3130</v>
      </c>
      <c r="BG1357" s="19" t="s">
        <v>55</v>
      </c>
      <c r="BH1357" s="19" t="s">
        <v>4513</v>
      </c>
      <c r="BI1357" s="22" t="s">
        <v>4513</v>
      </c>
      <c r="BJ1357" s="22"/>
      <c r="BK1357" s="22"/>
      <c r="BL1357" s="37" t="s">
        <v>4513</v>
      </c>
      <c r="BM1357" s="32" t="s">
        <v>4513</v>
      </c>
      <c r="BN1357" s="22"/>
      <c r="BO1357" s="19" t="s">
        <v>3906</v>
      </c>
      <c r="BP1357" s="22"/>
      <c r="BQ1357" s="19" t="s">
        <v>64</v>
      </c>
      <c r="BR1357" s="22"/>
      <c r="BS1357" s="22"/>
      <c r="BT1357" s="22"/>
      <c r="BU1357" s="37">
        <v>87</v>
      </c>
      <c r="BV1357" s="19" t="s">
        <v>4702</v>
      </c>
      <c r="BW1357" s="19" t="s">
        <v>3858</v>
      </c>
      <c r="BX1357" s="22"/>
      <c r="BY1357" s="95" t="str">
        <f>IFERROR(
IF(OR(AZ1357="anulado",AZ1357="stand by"),CONCATENATE(AZ1357,": ",AT1357),
IF(OR(YEAR(BA1357)=2022,YEAR(BA1357)=2023),CONCATENATE("Se activó en ",YEAR(BA1357)),
IF(AND(OR(AZ1357="En proceso",AZ1357="facturando"),AND(AV1357="-",BA1357="")),"Por revisar",
IF(BA1357="",IF(AV1357="NUEVAS",CONCATENATE("Estado: ",AZ1357,", ",AV1357),
IF(AX1357=Meses!$A$3,"Por revisar",
IF(AT1357="","Sin registro","En programación Frcst."))),"En programación")))),
"Error")</f>
        <v>En programación</v>
      </c>
      <c r="BZ1357" s="14" t="str">
        <f t="shared" si="63"/>
        <v/>
      </c>
      <c r="CA1357" s="95">
        <f>IF(BY1357="En programación Frcst.",VLOOKUP(AX1357,Meses!$A$1:$H$14,3+HLOOKUP(Cronograma!AV1357,Meses!$D$1:$G$2,2,FALSE),FALSE),
IF(BY1357="En programación",BA1357,""))</f>
        <v>0</v>
      </c>
      <c r="CB1357" s="95" t="str">
        <f t="shared" si="64"/>
        <v>1900/1</v>
      </c>
      <c r="CC1357" s="91">
        <f>IFERROR(
(VLOOKUP(MONTH(CA1357),Meses!$B$3:$C$14,2,FALSE)-DAY(CA1357))/VLOOKUP(MONTH(CA1357),Meses!$B$3:$C$14,2,FALSE)*CD1357,
"")</f>
        <v>4837</v>
      </c>
      <c r="CD1357" s="92">
        <f t="shared" si="65"/>
        <v>4837</v>
      </c>
    </row>
    <row r="1358" spans="1:82" ht="63" thickBot="1" x14ac:dyDescent="0.6">
      <c r="A1358" s="19" t="s">
        <v>3181</v>
      </c>
      <c r="B1358" s="49" t="s">
        <v>3182</v>
      </c>
      <c r="C1358" s="49" t="s">
        <v>3183</v>
      </c>
      <c r="D1358" s="49" t="s">
        <v>144</v>
      </c>
      <c r="E1358" s="21">
        <v>45235</v>
      </c>
      <c r="F1358" s="21">
        <v>45235.928611111114</v>
      </c>
      <c r="G1358" s="22"/>
      <c r="H1358" s="22"/>
      <c r="I1358" s="22"/>
      <c r="J1358" s="22"/>
      <c r="K1358" s="22">
        <v>0</v>
      </c>
      <c r="L1358" s="50"/>
      <c r="M1358" s="22"/>
      <c r="N1358" s="22"/>
      <c r="O1358" s="61" t="s">
        <v>1384</v>
      </c>
      <c r="P1358" s="41" t="s">
        <v>135</v>
      </c>
      <c r="Q1358" s="49" t="s">
        <v>55</v>
      </c>
      <c r="R1358" s="61">
        <v>29540</v>
      </c>
      <c r="S1358" s="25" t="s">
        <v>145</v>
      </c>
      <c r="T1358" s="25" t="s">
        <v>145</v>
      </c>
      <c r="U1358" s="51" t="e">
        <v>#NAME?</v>
      </c>
      <c r="V1358" s="22"/>
      <c r="W1358" s="22" t="s">
        <v>4513</v>
      </c>
      <c r="X1358" s="23">
        <v>45235</v>
      </c>
      <c r="Y1358" s="23">
        <v>45242</v>
      </c>
      <c r="Z1358" s="23">
        <v>45235</v>
      </c>
      <c r="AA1358" s="23">
        <v>45235</v>
      </c>
      <c r="AB1358" s="22">
        <v>0</v>
      </c>
      <c r="AC1358" s="22">
        <v>0</v>
      </c>
      <c r="AD1358" s="50">
        <v>0</v>
      </c>
      <c r="AE1358" s="22">
        <v>0</v>
      </c>
      <c r="AF1358" s="19" t="s">
        <v>58</v>
      </c>
      <c r="AG1358" s="19" t="s">
        <v>58</v>
      </c>
      <c r="AH1358" s="50">
        <v>0</v>
      </c>
      <c r="AI1358" s="37">
        <v>-45235</v>
      </c>
      <c r="AJ1358" s="37">
        <v>0</v>
      </c>
      <c r="AK1358" s="37">
        <v>0</v>
      </c>
      <c r="AL1358" s="19" t="s">
        <v>15</v>
      </c>
      <c r="AM1358" s="22">
        <v>0</v>
      </c>
      <c r="AN1358" s="22" t="s">
        <v>4513</v>
      </c>
      <c r="AO1358" s="22"/>
      <c r="AP1358" s="19" t="s">
        <v>664</v>
      </c>
      <c r="AQ1358" s="19" t="s">
        <v>140</v>
      </c>
      <c r="AR1358" s="19" t="s">
        <v>389</v>
      </c>
      <c r="AS1358" s="19" t="s">
        <v>55</v>
      </c>
      <c r="AT1358" s="19" t="s">
        <v>146</v>
      </c>
      <c r="AU1358" s="19" t="s">
        <v>179</v>
      </c>
      <c r="AV1358" s="19" t="s">
        <v>63</v>
      </c>
      <c r="AW1358" s="19" t="s">
        <v>63</v>
      </c>
      <c r="AX1358" s="19" t="s">
        <v>63</v>
      </c>
      <c r="AY1358" s="19" t="s">
        <v>64</v>
      </c>
      <c r="AZ1358" s="19" t="s">
        <v>3825</v>
      </c>
      <c r="BA1358" s="22">
        <v>0</v>
      </c>
      <c r="BB1358" s="22"/>
      <c r="BC1358" s="22"/>
      <c r="BD1358" s="19" t="s">
        <v>1557</v>
      </c>
      <c r="BE1358" s="19" t="s">
        <v>354</v>
      </c>
      <c r="BF1358" s="19" t="s">
        <v>1745</v>
      </c>
      <c r="BG1358" s="19" t="s">
        <v>55</v>
      </c>
      <c r="BH1358" s="19" t="s">
        <v>4513</v>
      </c>
      <c r="BI1358" s="22" t="s">
        <v>4513</v>
      </c>
      <c r="BJ1358" s="22"/>
      <c r="BK1358" s="22"/>
      <c r="BL1358" s="37" t="s">
        <v>4513</v>
      </c>
      <c r="BM1358" s="32" t="s">
        <v>4513</v>
      </c>
      <c r="BN1358" s="22" t="s">
        <v>4513</v>
      </c>
      <c r="BO1358" s="19" t="s">
        <v>3860</v>
      </c>
      <c r="BP1358" s="22"/>
      <c r="BQ1358" s="19" t="s">
        <v>64</v>
      </c>
      <c r="BR1358" s="22"/>
      <c r="BS1358" s="22"/>
      <c r="BT1358" s="22"/>
      <c r="BU1358" s="37">
        <v>87</v>
      </c>
      <c r="BV1358" s="19"/>
      <c r="BW1358" s="19" t="s">
        <v>3823</v>
      </c>
      <c r="BX1358" s="22"/>
      <c r="BY1358" s="95" t="str">
        <f>IFERROR(
IF(OR(AZ1358="anulado",AZ1358="stand by"),CONCATENATE(AZ1358,": ",AT1358),
IF(OR(YEAR(BA1358)=2022,YEAR(BA1358)=2023),CONCATENATE("Se activó en ",YEAR(BA1358)),
IF(AND(OR(AZ1358="En proceso",AZ1358="facturando"),AND(AV1358="-",BA1358="")),"Por revisar",
IF(BA1358="",IF(AV1358="NUEVAS",CONCATENATE("Estado: ",AZ1358,", ",AV1358),
IF(AX1358=Meses!$A$3,"Por revisar",
IF(AT1358="","Sin registro","En programación Frcst."))),"En programación")))),
"Error")</f>
        <v>stand by: Devolver Sales</v>
      </c>
      <c r="BZ1358" s="14" t="str">
        <f t="shared" si="63"/>
        <v/>
      </c>
      <c r="CA1358" s="95" t="str">
        <f>IF(BY1358="En programación Frcst.",VLOOKUP(AX1358,Meses!$A$1:$H$14,3+HLOOKUP(Cronograma!AV1358,Meses!$D$1:$G$2,2,FALSE),FALSE),
IF(BY1358="En programación",BA1358,""))</f>
        <v/>
      </c>
      <c r="CB1358" s="95" t="str">
        <f t="shared" si="64"/>
        <v/>
      </c>
      <c r="CC1358" s="91" t="str">
        <f>IFERROR(
(VLOOKUP(MONTH(CA1358),Meses!$B$3:$C$14,2,FALSE)-DAY(CA1358))/VLOOKUP(MONTH(CA1358),Meses!$B$3:$C$14,2,FALSE)*CD1358,
"")</f>
        <v/>
      </c>
      <c r="CD1358" s="92">
        <f t="shared" si="65"/>
        <v>29540</v>
      </c>
    </row>
    <row r="1359" spans="1:82" ht="63" thickBot="1" x14ac:dyDescent="0.6">
      <c r="A1359" s="19" t="s">
        <v>3181</v>
      </c>
      <c r="B1359" s="49" t="s">
        <v>3184</v>
      </c>
      <c r="C1359" s="49" t="s">
        <v>3185</v>
      </c>
      <c r="D1359" s="49" t="s">
        <v>144</v>
      </c>
      <c r="E1359" s="21">
        <v>45235</v>
      </c>
      <c r="F1359" s="21">
        <v>45235.928611111114</v>
      </c>
      <c r="G1359" s="22"/>
      <c r="H1359" s="22"/>
      <c r="I1359" s="22"/>
      <c r="J1359" s="22"/>
      <c r="K1359" s="22">
        <v>0</v>
      </c>
      <c r="L1359" s="50"/>
      <c r="M1359" s="22"/>
      <c r="N1359" s="22"/>
      <c r="O1359" s="61" t="s">
        <v>1384</v>
      </c>
      <c r="P1359" s="41" t="s">
        <v>135</v>
      </c>
      <c r="Q1359" s="49" t="s">
        <v>55</v>
      </c>
      <c r="R1359" s="61">
        <v>410</v>
      </c>
      <c r="S1359" s="25" t="s">
        <v>145</v>
      </c>
      <c r="T1359" s="25" t="s">
        <v>145</v>
      </c>
      <c r="U1359" s="51" t="e">
        <v>#NAME?</v>
      </c>
      <c r="V1359" s="22"/>
      <c r="W1359" s="22" t="s">
        <v>4513</v>
      </c>
      <c r="X1359" s="23">
        <v>45235</v>
      </c>
      <c r="Y1359" s="23">
        <v>45242</v>
      </c>
      <c r="Z1359" s="23">
        <v>45235</v>
      </c>
      <c r="AA1359" s="23">
        <v>45235</v>
      </c>
      <c r="AB1359" s="22">
        <v>0</v>
      </c>
      <c r="AC1359" s="22">
        <v>0</v>
      </c>
      <c r="AD1359" s="50">
        <v>0</v>
      </c>
      <c r="AE1359" s="22">
        <v>0</v>
      </c>
      <c r="AF1359" s="19" t="s">
        <v>58</v>
      </c>
      <c r="AG1359" s="19" t="s">
        <v>58</v>
      </c>
      <c r="AH1359" s="50">
        <v>0</v>
      </c>
      <c r="AI1359" s="37">
        <v>-45235</v>
      </c>
      <c r="AJ1359" s="37">
        <v>0</v>
      </c>
      <c r="AK1359" s="37">
        <v>0</v>
      </c>
      <c r="AL1359" s="19" t="s">
        <v>15</v>
      </c>
      <c r="AM1359" s="22">
        <v>0</v>
      </c>
      <c r="AN1359" s="22" t="s">
        <v>4513</v>
      </c>
      <c r="AO1359" s="22"/>
      <c r="AP1359" s="19" t="s">
        <v>664</v>
      </c>
      <c r="AQ1359" s="19" t="s">
        <v>140</v>
      </c>
      <c r="AR1359" s="19" t="s">
        <v>60</v>
      </c>
      <c r="AS1359" s="19" t="s">
        <v>55</v>
      </c>
      <c r="AT1359" s="19" t="s">
        <v>146</v>
      </c>
      <c r="AU1359" s="19" t="s">
        <v>179</v>
      </c>
      <c r="AV1359" s="19" t="s">
        <v>63</v>
      </c>
      <c r="AW1359" s="19" t="s">
        <v>63</v>
      </c>
      <c r="AX1359" s="19" t="s">
        <v>63</v>
      </c>
      <c r="AY1359" s="19" t="s">
        <v>64</v>
      </c>
      <c r="AZ1359" s="19" t="s">
        <v>3825</v>
      </c>
      <c r="BA1359" s="22">
        <v>0</v>
      </c>
      <c r="BB1359" s="22"/>
      <c r="BC1359" s="22"/>
      <c r="BD1359" s="19" t="s">
        <v>1557</v>
      </c>
      <c r="BE1359" s="19" t="s">
        <v>354</v>
      </c>
      <c r="BF1359" s="19" t="s">
        <v>1745</v>
      </c>
      <c r="BG1359" s="19" t="s">
        <v>55</v>
      </c>
      <c r="BH1359" s="19" t="s">
        <v>4513</v>
      </c>
      <c r="BI1359" s="22" t="s">
        <v>4513</v>
      </c>
      <c r="BJ1359" s="22"/>
      <c r="BK1359" s="22"/>
      <c r="BL1359" s="37" t="s">
        <v>4513</v>
      </c>
      <c r="BM1359" s="32" t="s">
        <v>4513</v>
      </c>
      <c r="BN1359" s="22" t="s">
        <v>4513</v>
      </c>
      <c r="BO1359" s="19" t="s">
        <v>3860</v>
      </c>
      <c r="BP1359" s="22"/>
      <c r="BQ1359" s="19" t="s">
        <v>64</v>
      </c>
      <c r="BR1359" s="22"/>
      <c r="BS1359" s="22"/>
      <c r="BT1359" s="22"/>
      <c r="BU1359" s="37">
        <v>87</v>
      </c>
      <c r="BV1359" s="19"/>
      <c r="BW1359" s="19" t="s">
        <v>3823</v>
      </c>
      <c r="BX1359" s="22"/>
      <c r="BY1359" s="95" t="str">
        <f>IFERROR(
IF(OR(AZ1359="anulado",AZ1359="stand by"),CONCATENATE(AZ1359,": ",AT1359),
IF(OR(YEAR(BA1359)=2022,YEAR(BA1359)=2023),CONCATENATE("Se activó en ",YEAR(BA1359)),
IF(AND(OR(AZ1359="En proceso",AZ1359="facturando"),AND(AV1359="-",BA1359="")),"Por revisar",
IF(BA1359="",IF(AV1359="NUEVAS",CONCATENATE("Estado: ",AZ1359,", ",AV1359),
IF(AX1359=Meses!$A$3,"Por revisar",
IF(AT1359="","Sin registro","En programación Frcst."))),"En programación")))),
"Error")</f>
        <v>stand by: Devolver Sales</v>
      </c>
      <c r="BZ1359" s="14" t="str">
        <f t="shared" si="63"/>
        <v/>
      </c>
      <c r="CA1359" s="95" t="str">
        <f>IF(BY1359="En programación Frcst.",VLOOKUP(AX1359,Meses!$A$1:$H$14,3+HLOOKUP(Cronograma!AV1359,Meses!$D$1:$G$2,2,FALSE),FALSE),
IF(BY1359="En programación",BA1359,""))</f>
        <v/>
      </c>
      <c r="CB1359" s="95" t="str">
        <f t="shared" si="64"/>
        <v/>
      </c>
      <c r="CC1359" s="91" t="str">
        <f>IFERROR(
(VLOOKUP(MONTH(CA1359),Meses!$B$3:$C$14,2,FALSE)-DAY(CA1359))/VLOOKUP(MONTH(CA1359),Meses!$B$3:$C$14,2,FALSE)*CD1359,
"")</f>
        <v/>
      </c>
      <c r="CD1359" s="92">
        <f t="shared" si="65"/>
        <v>410</v>
      </c>
    </row>
    <row r="1360" spans="1:82" ht="63" thickBot="1" x14ac:dyDescent="0.6">
      <c r="A1360" s="19" t="s">
        <v>3181</v>
      </c>
      <c r="B1360" s="49" t="s">
        <v>3186</v>
      </c>
      <c r="C1360" s="49" t="s">
        <v>3187</v>
      </c>
      <c r="D1360" s="49" t="s">
        <v>144</v>
      </c>
      <c r="E1360" s="21">
        <v>45235</v>
      </c>
      <c r="F1360" s="21">
        <v>45235.928611111114</v>
      </c>
      <c r="G1360" s="22"/>
      <c r="H1360" s="22"/>
      <c r="I1360" s="22"/>
      <c r="J1360" s="22"/>
      <c r="K1360" s="22">
        <v>0</v>
      </c>
      <c r="L1360" s="50"/>
      <c r="M1360" s="22"/>
      <c r="N1360" s="22"/>
      <c r="O1360" s="61" t="s">
        <v>1384</v>
      </c>
      <c r="P1360" s="41" t="s">
        <v>128</v>
      </c>
      <c r="Q1360" s="49" t="s">
        <v>55</v>
      </c>
      <c r="R1360" s="61">
        <v>10080</v>
      </c>
      <c r="S1360" s="25" t="s">
        <v>145</v>
      </c>
      <c r="T1360" s="25" t="s">
        <v>145</v>
      </c>
      <c r="U1360" s="51" t="e">
        <v>#NAME?</v>
      </c>
      <c r="V1360" s="22"/>
      <c r="W1360" s="22" t="s">
        <v>4513</v>
      </c>
      <c r="X1360" s="23">
        <v>45235</v>
      </c>
      <c r="Y1360" s="23">
        <v>45242</v>
      </c>
      <c r="Z1360" s="23">
        <v>45235</v>
      </c>
      <c r="AA1360" s="23">
        <v>45235</v>
      </c>
      <c r="AB1360" s="22">
        <v>0</v>
      </c>
      <c r="AC1360" s="22">
        <v>0</v>
      </c>
      <c r="AD1360" s="50">
        <v>0</v>
      </c>
      <c r="AE1360" s="22">
        <v>0</v>
      </c>
      <c r="AF1360" s="19" t="s">
        <v>58</v>
      </c>
      <c r="AG1360" s="19" t="s">
        <v>58</v>
      </c>
      <c r="AH1360" s="50">
        <v>0</v>
      </c>
      <c r="AI1360" s="37">
        <v>-45235</v>
      </c>
      <c r="AJ1360" s="37">
        <v>0</v>
      </c>
      <c r="AK1360" s="37">
        <v>0</v>
      </c>
      <c r="AL1360" s="19" t="s">
        <v>15</v>
      </c>
      <c r="AM1360" s="22">
        <v>0</v>
      </c>
      <c r="AN1360" s="22" t="s">
        <v>4513</v>
      </c>
      <c r="AO1360" s="22"/>
      <c r="AP1360" s="19" t="s">
        <v>131</v>
      </c>
      <c r="AQ1360" s="19" t="s">
        <v>131</v>
      </c>
      <c r="AR1360" s="19" t="s">
        <v>94</v>
      </c>
      <c r="AS1360" s="19" t="s">
        <v>55</v>
      </c>
      <c r="AT1360" s="19" t="s">
        <v>146</v>
      </c>
      <c r="AU1360" s="19" t="s">
        <v>179</v>
      </c>
      <c r="AV1360" s="19" t="s">
        <v>63</v>
      </c>
      <c r="AW1360" s="19" t="s">
        <v>63</v>
      </c>
      <c r="AX1360" s="19" t="s">
        <v>63</v>
      </c>
      <c r="AY1360" s="19" t="s">
        <v>64</v>
      </c>
      <c r="AZ1360" s="19" t="s">
        <v>3825</v>
      </c>
      <c r="BA1360" s="22">
        <v>0</v>
      </c>
      <c r="BB1360" s="22"/>
      <c r="BC1360" s="22"/>
      <c r="BD1360" s="19" t="s">
        <v>1557</v>
      </c>
      <c r="BE1360" s="19" t="s">
        <v>354</v>
      </c>
      <c r="BF1360" s="19" t="s">
        <v>1745</v>
      </c>
      <c r="BG1360" s="19" t="s">
        <v>55</v>
      </c>
      <c r="BH1360" s="19" t="s">
        <v>4513</v>
      </c>
      <c r="BI1360" s="22" t="s">
        <v>4513</v>
      </c>
      <c r="BJ1360" s="22"/>
      <c r="BK1360" s="22"/>
      <c r="BL1360" s="37" t="s">
        <v>4513</v>
      </c>
      <c r="BM1360" s="32" t="s">
        <v>4513</v>
      </c>
      <c r="BN1360" s="22" t="s">
        <v>4513</v>
      </c>
      <c r="BO1360" s="19" t="s">
        <v>3860</v>
      </c>
      <c r="BP1360" s="22"/>
      <c r="BQ1360" s="19" t="s">
        <v>64</v>
      </c>
      <c r="BR1360" s="22"/>
      <c r="BS1360" s="22"/>
      <c r="BT1360" s="22"/>
      <c r="BU1360" s="37">
        <v>87</v>
      </c>
      <c r="BV1360" s="19"/>
      <c r="BW1360" s="19" t="s">
        <v>3823</v>
      </c>
      <c r="BX1360" s="22"/>
      <c r="BY1360" s="95" t="str">
        <f>IFERROR(
IF(OR(AZ1360="anulado",AZ1360="stand by"),CONCATENATE(AZ1360,": ",AT1360),
IF(OR(YEAR(BA1360)=2022,YEAR(BA1360)=2023),CONCATENATE("Se activó en ",YEAR(BA1360)),
IF(AND(OR(AZ1360="En proceso",AZ1360="facturando"),AND(AV1360="-",BA1360="")),"Por revisar",
IF(BA1360="",IF(AV1360="NUEVAS",CONCATENATE("Estado: ",AZ1360,", ",AV1360),
IF(AX1360=Meses!$A$3,"Por revisar",
IF(AT1360="","Sin registro","En programación Frcst."))),"En programación")))),
"Error")</f>
        <v>stand by: Devolver Sales</v>
      </c>
      <c r="BZ1360" s="14" t="str">
        <f t="shared" si="63"/>
        <v/>
      </c>
      <c r="CA1360" s="95" t="str">
        <f>IF(BY1360="En programación Frcst.",VLOOKUP(AX1360,Meses!$A$1:$H$14,3+HLOOKUP(Cronograma!AV1360,Meses!$D$1:$G$2,2,FALSE),FALSE),
IF(BY1360="En programación",BA1360,""))</f>
        <v/>
      </c>
      <c r="CB1360" s="95" t="str">
        <f t="shared" si="64"/>
        <v/>
      </c>
      <c r="CC1360" s="91" t="str">
        <f>IFERROR(
(VLOOKUP(MONTH(CA1360),Meses!$B$3:$C$14,2,FALSE)-DAY(CA1360))/VLOOKUP(MONTH(CA1360),Meses!$B$3:$C$14,2,FALSE)*CD1360,
"")</f>
        <v/>
      </c>
      <c r="CD1360" s="92">
        <f t="shared" si="65"/>
        <v>10080</v>
      </c>
    </row>
    <row r="1361" spans="1:82" ht="47.4" thickBot="1" x14ac:dyDescent="0.6">
      <c r="A1361" s="19" t="s">
        <v>3188</v>
      </c>
      <c r="B1361" s="49" t="s">
        <v>3189</v>
      </c>
      <c r="C1361" s="49" t="s">
        <v>3190</v>
      </c>
      <c r="D1361" s="49" t="s">
        <v>2072</v>
      </c>
      <c r="E1361" s="21">
        <v>45235</v>
      </c>
      <c r="F1361" s="21">
        <v>45235.93954861111</v>
      </c>
      <c r="G1361" s="21">
        <v>45313</v>
      </c>
      <c r="H1361" s="22"/>
      <c r="I1361" s="22"/>
      <c r="J1361" s="22"/>
      <c r="K1361" s="22">
        <v>0</v>
      </c>
      <c r="L1361" s="50"/>
      <c r="M1361" s="22"/>
      <c r="N1361" s="22"/>
      <c r="O1361" s="61" t="s">
        <v>54</v>
      </c>
      <c r="P1361" s="41" t="s">
        <v>54</v>
      </c>
      <c r="Q1361" s="49" t="s">
        <v>55</v>
      </c>
      <c r="R1361" s="61">
        <v>4270</v>
      </c>
      <c r="S1361" s="25" t="s">
        <v>145</v>
      </c>
      <c r="T1361" s="25" t="s">
        <v>145</v>
      </c>
      <c r="U1361" s="82" t="e">
        <v>#NAME?</v>
      </c>
      <c r="V1361" s="22"/>
      <c r="W1361" s="22" t="s">
        <v>4513</v>
      </c>
      <c r="X1361" s="23">
        <v>45235</v>
      </c>
      <c r="Y1361" s="23">
        <v>45242</v>
      </c>
      <c r="Z1361" s="23">
        <v>45235</v>
      </c>
      <c r="AA1361" s="23">
        <v>45235</v>
      </c>
      <c r="AB1361" s="22">
        <v>0</v>
      </c>
      <c r="AC1361" s="22">
        <v>0</v>
      </c>
      <c r="AD1361" s="50">
        <v>0</v>
      </c>
      <c r="AE1361" s="22">
        <v>0</v>
      </c>
      <c r="AF1361" s="19" t="s">
        <v>58</v>
      </c>
      <c r="AG1361" s="19" t="s">
        <v>58</v>
      </c>
      <c r="AH1361" s="50">
        <v>0</v>
      </c>
      <c r="AI1361" s="37">
        <v>-45235</v>
      </c>
      <c r="AJ1361" s="37">
        <v>-45313</v>
      </c>
      <c r="AK1361" s="37">
        <v>0</v>
      </c>
      <c r="AL1361" s="19" t="s">
        <v>15</v>
      </c>
      <c r="AM1361" s="22">
        <v>0</v>
      </c>
      <c r="AN1361" s="22" t="s">
        <v>4513</v>
      </c>
      <c r="AO1361" s="22"/>
      <c r="AP1361" s="19" t="s">
        <v>82</v>
      </c>
      <c r="AQ1361" s="19" t="s">
        <v>82</v>
      </c>
      <c r="AR1361" s="19" t="s">
        <v>60</v>
      </c>
      <c r="AS1361" s="19" t="s">
        <v>55</v>
      </c>
      <c r="AT1361" s="19" t="s">
        <v>2073</v>
      </c>
      <c r="AU1361" s="19" t="s">
        <v>62</v>
      </c>
      <c r="AV1361" s="19" t="s">
        <v>679</v>
      </c>
      <c r="AW1361" s="19" t="s">
        <v>3130</v>
      </c>
      <c r="AX1361" s="19" t="s">
        <v>1557</v>
      </c>
      <c r="AY1361" s="19" t="s">
        <v>55</v>
      </c>
      <c r="AZ1361" s="19" t="s">
        <v>3830</v>
      </c>
      <c r="BA1361" s="22">
        <v>0</v>
      </c>
      <c r="BB1361" s="22"/>
      <c r="BC1361" s="22"/>
      <c r="BD1361" s="19" t="s">
        <v>2205</v>
      </c>
      <c r="BE1361" s="19" t="s">
        <v>651</v>
      </c>
      <c r="BF1361" s="19" t="s">
        <v>3065</v>
      </c>
      <c r="BG1361" s="19" t="s">
        <v>55</v>
      </c>
      <c r="BH1361" s="19" t="s">
        <v>4513</v>
      </c>
      <c r="BI1361" s="22" t="s">
        <v>4513</v>
      </c>
      <c r="BJ1361" s="22"/>
      <c r="BK1361" s="22"/>
      <c r="BL1361" s="37" t="s">
        <v>4513</v>
      </c>
      <c r="BM1361" s="32" t="s">
        <v>4513</v>
      </c>
      <c r="BN1361" s="22" t="s">
        <v>4513</v>
      </c>
      <c r="BO1361" s="19" t="s">
        <v>3913</v>
      </c>
      <c r="BP1361" s="22"/>
      <c r="BQ1361" s="19" t="s">
        <v>64</v>
      </c>
      <c r="BR1361" s="22"/>
      <c r="BS1361" s="22"/>
      <c r="BT1361" s="22"/>
      <c r="BU1361" s="37">
        <v>87</v>
      </c>
      <c r="BV1361" s="19" t="s">
        <v>4703</v>
      </c>
      <c r="BW1361" s="19" t="s">
        <v>3858</v>
      </c>
      <c r="BX1361" s="22"/>
      <c r="BY1361" s="95" t="str">
        <f>IFERROR(
IF(OR(AZ1361="anulado",AZ1361="stand by"),CONCATENATE(AZ1361,": ",AT1361),
IF(OR(YEAR(BA1361)=2022,YEAR(BA1361)=2023),CONCATENATE("Se activó en ",YEAR(BA1361)),
IF(AND(OR(AZ1361="En proceso",AZ1361="facturando"),AND(AV1361="-",BA1361="")),"Por revisar",
IF(BA1361="",IF(AV1361="NUEVAS",CONCATENATE("Estado: ",AZ1361,", ",AV1361),
IF(AX1361=Meses!$A$3,"Por revisar",
IF(AT1361="","Sin registro","En programación Frcst."))),"En programación")))),
"Error")</f>
        <v>En programación</v>
      </c>
      <c r="BZ1361" s="14" t="str">
        <f t="shared" si="63"/>
        <v/>
      </c>
      <c r="CA1361" s="95">
        <f>IF(BY1361="En programación Frcst.",VLOOKUP(AX1361,Meses!$A$1:$H$14,3+HLOOKUP(Cronograma!AV1361,Meses!$D$1:$G$2,2,FALSE),FALSE),
IF(BY1361="En programación",BA1361,""))</f>
        <v>0</v>
      </c>
      <c r="CB1361" s="95" t="str">
        <f t="shared" si="64"/>
        <v>1900/1</v>
      </c>
      <c r="CC1361" s="91">
        <f>IFERROR(
(VLOOKUP(MONTH(CA1361),Meses!$B$3:$C$14,2,FALSE)-DAY(CA1361))/VLOOKUP(MONTH(CA1361),Meses!$B$3:$C$14,2,FALSE)*CD1361,
"")</f>
        <v>4270</v>
      </c>
      <c r="CD1361" s="92">
        <f t="shared" si="65"/>
        <v>4270</v>
      </c>
    </row>
    <row r="1362" spans="1:82" ht="78.599999999999994" thickBot="1" x14ac:dyDescent="0.6">
      <c r="A1362" s="19" t="s">
        <v>3191</v>
      </c>
      <c r="B1362" s="49" t="s">
        <v>3192</v>
      </c>
      <c r="C1362" s="49" t="s">
        <v>3193</v>
      </c>
      <c r="D1362" s="61" t="s">
        <v>936</v>
      </c>
      <c r="E1362" s="21">
        <v>45236</v>
      </c>
      <c r="F1362" s="21">
        <v>45236.898831018516</v>
      </c>
      <c r="G1362" s="21">
        <v>45238</v>
      </c>
      <c r="H1362" s="21">
        <v>45246</v>
      </c>
      <c r="I1362" s="22"/>
      <c r="J1362" s="22"/>
      <c r="K1362" s="22">
        <v>0</v>
      </c>
      <c r="L1362" s="50"/>
      <c r="M1362" s="22"/>
      <c r="N1362" s="22"/>
      <c r="O1362" s="19" t="s">
        <v>199</v>
      </c>
      <c r="P1362" s="19" t="s">
        <v>199</v>
      </c>
      <c r="Q1362" s="49" t="s">
        <v>55</v>
      </c>
      <c r="R1362" s="61">
        <v>1605</v>
      </c>
      <c r="S1362" s="25" t="s">
        <v>145</v>
      </c>
      <c r="T1362" s="25" t="s">
        <v>145</v>
      </c>
      <c r="U1362" s="19" t="e">
        <v>#NAME?</v>
      </c>
      <c r="V1362" s="22"/>
      <c r="W1362" s="22" t="s">
        <v>4513</v>
      </c>
      <c r="X1362" s="23">
        <v>45236</v>
      </c>
      <c r="Y1362" s="23">
        <v>45243</v>
      </c>
      <c r="Z1362" s="23">
        <v>45236</v>
      </c>
      <c r="AA1362" s="23">
        <v>45236</v>
      </c>
      <c r="AB1362" s="22">
        <v>0</v>
      </c>
      <c r="AC1362" s="22">
        <v>0</v>
      </c>
      <c r="AD1362" s="50">
        <v>0</v>
      </c>
      <c r="AE1362" s="22">
        <v>0</v>
      </c>
      <c r="AF1362" s="19" t="s">
        <v>58</v>
      </c>
      <c r="AG1362" s="19" t="s">
        <v>58</v>
      </c>
      <c r="AH1362" s="50">
        <v>0</v>
      </c>
      <c r="AI1362" s="37">
        <v>-45236</v>
      </c>
      <c r="AJ1362" s="37">
        <v>8</v>
      </c>
      <c r="AK1362" s="37">
        <v>-45246</v>
      </c>
      <c r="AL1362" s="19" t="s">
        <v>15</v>
      </c>
      <c r="AM1362" s="22">
        <v>0</v>
      </c>
      <c r="AN1362" s="22" t="s">
        <v>4513</v>
      </c>
      <c r="AO1362" s="22"/>
      <c r="AP1362" s="19" t="s">
        <v>201</v>
      </c>
      <c r="AQ1362" s="19" t="s">
        <v>140</v>
      </c>
      <c r="AR1362" s="19" t="s">
        <v>60</v>
      </c>
      <c r="AS1362" s="19" t="s">
        <v>55</v>
      </c>
      <c r="AT1362" s="19" t="s">
        <v>937</v>
      </c>
      <c r="AU1362" s="19" t="s">
        <v>132</v>
      </c>
      <c r="AV1362" s="19" t="s">
        <v>354</v>
      </c>
      <c r="AW1362" s="19" t="s">
        <v>2274</v>
      </c>
      <c r="AX1362" s="19" t="s">
        <v>2205</v>
      </c>
      <c r="AY1362" s="19" t="s">
        <v>55</v>
      </c>
      <c r="AZ1362" s="19" t="s">
        <v>3830</v>
      </c>
      <c r="BA1362" s="22">
        <v>0</v>
      </c>
      <c r="BB1362" s="22"/>
      <c r="BC1362" s="22"/>
      <c r="BD1362" s="19" t="s">
        <v>2205</v>
      </c>
      <c r="BE1362" s="19" t="s">
        <v>660</v>
      </c>
      <c r="BF1362" s="19" t="s">
        <v>680</v>
      </c>
      <c r="BG1362" s="19" t="s">
        <v>55</v>
      </c>
      <c r="BH1362" s="19" t="s">
        <v>4513</v>
      </c>
      <c r="BI1362" s="22" t="s">
        <v>4513</v>
      </c>
      <c r="BJ1362" s="22"/>
      <c r="BK1362" s="22"/>
      <c r="BL1362" s="37" t="s">
        <v>4513</v>
      </c>
      <c r="BM1362" s="32" t="s">
        <v>4513</v>
      </c>
      <c r="BN1362" s="22" t="s">
        <v>4513</v>
      </c>
      <c r="BO1362" s="22"/>
      <c r="BP1362" s="22"/>
      <c r="BQ1362" s="19" t="s">
        <v>64</v>
      </c>
      <c r="BR1362" s="22"/>
      <c r="BS1362" s="22"/>
      <c r="BT1362" s="22"/>
      <c r="BU1362" s="37">
        <v>86</v>
      </c>
      <c r="BV1362" s="19" t="s">
        <v>4695</v>
      </c>
      <c r="BW1362" s="19" t="s">
        <v>3869</v>
      </c>
      <c r="BX1362" s="22"/>
      <c r="BY1362" s="95" t="str">
        <f>IFERROR(
IF(OR(AZ1362="anulado",AZ1362="stand by"),CONCATENATE(AZ1362,": ",AT1362),
IF(OR(YEAR(BA1362)=2022,YEAR(BA1362)=2023),CONCATENATE("Se activó en ",YEAR(BA1362)),
IF(AND(OR(AZ1362="En proceso",AZ1362="facturando"),AND(AV1362="-",BA1362="")),"Por revisar",
IF(BA1362="",IF(AV1362="NUEVAS",CONCATENATE("Estado: ",AZ1362,", ",AV1362),
IF(AX1362=Meses!$A$3,"Por revisar",
IF(AT1362="","Sin registro","En programación Frcst."))),"En programación")))),
"Error")</f>
        <v>En programación</v>
      </c>
      <c r="BZ1362" s="14" t="str">
        <f t="shared" si="63"/>
        <v/>
      </c>
      <c r="CA1362" s="95">
        <f>IF(BY1362="En programación Frcst.",VLOOKUP(AX1362,Meses!$A$1:$H$14,3+HLOOKUP(Cronograma!AV1362,Meses!$D$1:$G$2,2,FALSE),FALSE),
IF(BY1362="En programación",BA1362,""))</f>
        <v>0</v>
      </c>
      <c r="CB1362" s="95" t="str">
        <f t="shared" si="64"/>
        <v>1900/1</v>
      </c>
      <c r="CC1362" s="91">
        <f>IFERROR(
(VLOOKUP(MONTH(CA1362),Meses!$B$3:$C$14,2,FALSE)-DAY(CA1362))/VLOOKUP(MONTH(CA1362),Meses!$B$3:$C$14,2,FALSE)*CD1362,
"")</f>
        <v>1605</v>
      </c>
      <c r="CD1362" s="92">
        <f t="shared" si="65"/>
        <v>1605</v>
      </c>
    </row>
    <row r="1363" spans="1:82" ht="78.599999999999994" thickBot="1" x14ac:dyDescent="0.6">
      <c r="A1363" s="19" t="s">
        <v>3191</v>
      </c>
      <c r="B1363" s="49" t="s">
        <v>3194</v>
      </c>
      <c r="C1363" s="49" t="s">
        <v>3195</v>
      </c>
      <c r="D1363" s="61" t="s">
        <v>936</v>
      </c>
      <c r="E1363" s="21">
        <v>45236</v>
      </c>
      <c r="F1363" s="21">
        <v>45236.898831018516</v>
      </c>
      <c r="G1363" s="21">
        <v>45238</v>
      </c>
      <c r="H1363" s="21">
        <v>45246</v>
      </c>
      <c r="I1363" s="22"/>
      <c r="J1363" s="22"/>
      <c r="K1363" s="22">
        <v>0</v>
      </c>
      <c r="L1363" s="50"/>
      <c r="M1363" s="22"/>
      <c r="N1363" s="22"/>
      <c r="O1363" s="19" t="s">
        <v>199</v>
      </c>
      <c r="P1363" s="19" t="s">
        <v>199</v>
      </c>
      <c r="Q1363" s="49" t="s">
        <v>55</v>
      </c>
      <c r="R1363" s="61">
        <v>3449</v>
      </c>
      <c r="S1363" s="25" t="s">
        <v>145</v>
      </c>
      <c r="T1363" s="25" t="s">
        <v>145</v>
      </c>
      <c r="U1363" s="19" t="e">
        <v>#NAME?</v>
      </c>
      <c r="V1363" s="22"/>
      <c r="W1363" s="22" t="s">
        <v>4513</v>
      </c>
      <c r="X1363" s="23">
        <v>45236</v>
      </c>
      <c r="Y1363" s="23">
        <v>45243</v>
      </c>
      <c r="Z1363" s="23">
        <v>45236</v>
      </c>
      <c r="AA1363" s="23">
        <v>45236</v>
      </c>
      <c r="AB1363" s="22">
        <v>0</v>
      </c>
      <c r="AC1363" s="22">
        <v>0</v>
      </c>
      <c r="AD1363" s="50">
        <v>0</v>
      </c>
      <c r="AE1363" s="22">
        <v>0</v>
      </c>
      <c r="AF1363" s="19" t="s">
        <v>58</v>
      </c>
      <c r="AG1363" s="19" t="s">
        <v>58</v>
      </c>
      <c r="AH1363" s="50">
        <v>0</v>
      </c>
      <c r="AI1363" s="37">
        <v>-45236</v>
      </c>
      <c r="AJ1363" s="37">
        <v>8</v>
      </c>
      <c r="AK1363" s="37">
        <v>-45246</v>
      </c>
      <c r="AL1363" s="19" t="s">
        <v>15</v>
      </c>
      <c r="AM1363" s="22">
        <v>0</v>
      </c>
      <c r="AN1363" s="22" t="s">
        <v>4513</v>
      </c>
      <c r="AO1363" s="22"/>
      <c r="AP1363" s="19" t="s">
        <v>201</v>
      </c>
      <c r="AQ1363" s="19" t="s">
        <v>140</v>
      </c>
      <c r="AR1363" s="19" t="s">
        <v>60</v>
      </c>
      <c r="AS1363" s="19" t="s">
        <v>55</v>
      </c>
      <c r="AT1363" s="19" t="s">
        <v>937</v>
      </c>
      <c r="AU1363" s="19" t="s">
        <v>132</v>
      </c>
      <c r="AV1363" s="19" t="s">
        <v>354</v>
      </c>
      <c r="AW1363" s="19" t="s">
        <v>2274</v>
      </c>
      <c r="AX1363" s="19" t="s">
        <v>2205</v>
      </c>
      <c r="AY1363" s="19" t="s">
        <v>55</v>
      </c>
      <c r="AZ1363" s="19" t="s">
        <v>3830</v>
      </c>
      <c r="BA1363" s="22">
        <v>0</v>
      </c>
      <c r="BB1363" s="22"/>
      <c r="BC1363" s="22"/>
      <c r="BD1363" s="19" t="s">
        <v>2205</v>
      </c>
      <c r="BE1363" s="19" t="s">
        <v>660</v>
      </c>
      <c r="BF1363" s="19" t="s">
        <v>680</v>
      </c>
      <c r="BG1363" s="19" t="s">
        <v>55</v>
      </c>
      <c r="BH1363" s="19" t="s">
        <v>4513</v>
      </c>
      <c r="BI1363" s="22" t="s">
        <v>4513</v>
      </c>
      <c r="BJ1363" s="22"/>
      <c r="BK1363" s="22"/>
      <c r="BL1363" s="37" t="s">
        <v>4513</v>
      </c>
      <c r="BM1363" s="32" t="s">
        <v>4513</v>
      </c>
      <c r="BN1363" s="22" t="s">
        <v>4513</v>
      </c>
      <c r="BO1363" s="22"/>
      <c r="BP1363" s="22"/>
      <c r="BQ1363" s="19" t="s">
        <v>64</v>
      </c>
      <c r="BR1363" s="22"/>
      <c r="BS1363" s="22"/>
      <c r="BT1363" s="22"/>
      <c r="BU1363" s="37">
        <v>86</v>
      </c>
      <c r="BV1363" s="19" t="s">
        <v>4695</v>
      </c>
      <c r="BW1363" s="19" t="s">
        <v>3869</v>
      </c>
      <c r="BX1363" s="22"/>
      <c r="BY1363" s="95" t="str">
        <f>IFERROR(
IF(OR(AZ1363="anulado",AZ1363="stand by"),CONCATENATE(AZ1363,": ",AT1363),
IF(OR(YEAR(BA1363)=2022,YEAR(BA1363)=2023),CONCATENATE("Se activó en ",YEAR(BA1363)),
IF(AND(OR(AZ1363="En proceso",AZ1363="facturando"),AND(AV1363="-",BA1363="")),"Por revisar",
IF(BA1363="",IF(AV1363="NUEVAS",CONCATENATE("Estado: ",AZ1363,", ",AV1363),
IF(AX1363=Meses!$A$3,"Por revisar",
IF(AT1363="","Sin registro","En programación Frcst."))),"En programación")))),
"Error")</f>
        <v>En programación</v>
      </c>
      <c r="BZ1363" s="14" t="str">
        <f t="shared" si="63"/>
        <v/>
      </c>
      <c r="CA1363" s="95">
        <f>IF(BY1363="En programación Frcst.",VLOOKUP(AX1363,Meses!$A$1:$H$14,3+HLOOKUP(Cronograma!AV1363,Meses!$D$1:$G$2,2,FALSE),FALSE),
IF(BY1363="En programación",BA1363,""))</f>
        <v>0</v>
      </c>
      <c r="CB1363" s="95" t="str">
        <f t="shared" si="64"/>
        <v>1900/1</v>
      </c>
      <c r="CC1363" s="91">
        <f>IFERROR(
(VLOOKUP(MONTH(CA1363),Meses!$B$3:$C$14,2,FALSE)-DAY(CA1363))/VLOOKUP(MONTH(CA1363),Meses!$B$3:$C$14,2,FALSE)*CD1363,
"")</f>
        <v>3449</v>
      </c>
      <c r="CD1363" s="92">
        <f t="shared" si="65"/>
        <v>3449</v>
      </c>
    </row>
    <row r="1364" spans="1:82" ht="78.599999999999994" thickBot="1" x14ac:dyDescent="0.6">
      <c r="A1364" s="19" t="s">
        <v>3191</v>
      </c>
      <c r="B1364" s="49" t="s">
        <v>3196</v>
      </c>
      <c r="C1364" s="49" t="s">
        <v>3197</v>
      </c>
      <c r="D1364" s="61" t="s">
        <v>936</v>
      </c>
      <c r="E1364" s="21">
        <v>45236</v>
      </c>
      <c r="F1364" s="21">
        <v>45236.898831018516</v>
      </c>
      <c r="G1364" s="21">
        <v>45238</v>
      </c>
      <c r="H1364" s="21">
        <v>45246</v>
      </c>
      <c r="I1364" s="22"/>
      <c r="J1364" s="22"/>
      <c r="K1364" s="22">
        <v>0</v>
      </c>
      <c r="L1364" s="50"/>
      <c r="M1364" s="22"/>
      <c r="N1364" s="22"/>
      <c r="O1364" s="19" t="s">
        <v>199</v>
      </c>
      <c r="P1364" s="19" t="s">
        <v>199</v>
      </c>
      <c r="Q1364" s="49" t="s">
        <v>55</v>
      </c>
      <c r="R1364" s="61">
        <v>4760</v>
      </c>
      <c r="S1364" s="25" t="s">
        <v>145</v>
      </c>
      <c r="T1364" s="25" t="s">
        <v>145</v>
      </c>
      <c r="U1364" s="19" t="e">
        <v>#NAME?</v>
      </c>
      <c r="V1364" s="22"/>
      <c r="W1364" s="22" t="s">
        <v>4513</v>
      </c>
      <c r="X1364" s="23">
        <v>45236</v>
      </c>
      <c r="Y1364" s="23">
        <v>45243</v>
      </c>
      <c r="Z1364" s="23">
        <v>45236</v>
      </c>
      <c r="AA1364" s="23">
        <v>45236</v>
      </c>
      <c r="AB1364" s="22">
        <v>0</v>
      </c>
      <c r="AC1364" s="22">
        <v>0</v>
      </c>
      <c r="AD1364" s="50">
        <v>0</v>
      </c>
      <c r="AE1364" s="22">
        <v>0</v>
      </c>
      <c r="AF1364" s="19" t="s">
        <v>58</v>
      </c>
      <c r="AG1364" s="19" t="s">
        <v>58</v>
      </c>
      <c r="AH1364" s="50">
        <v>0</v>
      </c>
      <c r="AI1364" s="37">
        <v>-45236</v>
      </c>
      <c r="AJ1364" s="37">
        <v>8</v>
      </c>
      <c r="AK1364" s="37">
        <v>-45246</v>
      </c>
      <c r="AL1364" s="19" t="s">
        <v>15</v>
      </c>
      <c r="AM1364" s="22">
        <v>0</v>
      </c>
      <c r="AN1364" s="22" t="s">
        <v>4513</v>
      </c>
      <c r="AO1364" s="22"/>
      <c r="AP1364" s="19" t="s">
        <v>201</v>
      </c>
      <c r="AQ1364" s="19" t="s">
        <v>140</v>
      </c>
      <c r="AR1364" s="19" t="s">
        <v>60</v>
      </c>
      <c r="AS1364" s="19" t="s">
        <v>55</v>
      </c>
      <c r="AT1364" s="19" t="s">
        <v>937</v>
      </c>
      <c r="AU1364" s="19" t="s">
        <v>132</v>
      </c>
      <c r="AV1364" s="19" t="s">
        <v>354</v>
      </c>
      <c r="AW1364" s="19" t="s">
        <v>2274</v>
      </c>
      <c r="AX1364" s="19" t="s">
        <v>2205</v>
      </c>
      <c r="AY1364" s="19" t="s">
        <v>55</v>
      </c>
      <c r="AZ1364" s="19" t="s">
        <v>3830</v>
      </c>
      <c r="BA1364" s="22">
        <v>0</v>
      </c>
      <c r="BB1364" s="22"/>
      <c r="BC1364" s="22"/>
      <c r="BD1364" s="19" t="s">
        <v>2205</v>
      </c>
      <c r="BE1364" s="19" t="s">
        <v>660</v>
      </c>
      <c r="BF1364" s="19" t="s">
        <v>1556</v>
      </c>
      <c r="BG1364" s="19" t="s">
        <v>55</v>
      </c>
      <c r="BH1364" s="19" t="s">
        <v>4513</v>
      </c>
      <c r="BI1364" s="22" t="s">
        <v>4513</v>
      </c>
      <c r="BJ1364" s="22"/>
      <c r="BK1364" s="22"/>
      <c r="BL1364" s="37" t="s">
        <v>4513</v>
      </c>
      <c r="BM1364" s="32" t="s">
        <v>4513</v>
      </c>
      <c r="BN1364" s="22" t="s">
        <v>4513</v>
      </c>
      <c r="BO1364" s="22"/>
      <c r="BP1364" s="22"/>
      <c r="BQ1364" s="19" t="s">
        <v>64</v>
      </c>
      <c r="BR1364" s="22"/>
      <c r="BS1364" s="22"/>
      <c r="BT1364" s="22"/>
      <c r="BU1364" s="37">
        <v>86</v>
      </c>
      <c r="BV1364" s="19" t="s">
        <v>4695</v>
      </c>
      <c r="BW1364" s="19" t="s">
        <v>3869</v>
      </c>
      <c r="BX1364" s="22"/>
      <c r="BY1364" s="95" t="str">
        <f>IFERROR(
IF(OR(AZ1364="anulado",AZ1364="stand by"),CONCATENATE(AZ1364,": ",AT1364),
IF(OR(YEAR(BA1364)=2022,YEAR(BA1364)=2023),CONCATENATE("Se activó en ",YEAR(BA1364)),
IF(AND(OR(AZ1364="En proceso",AZ1364="facturando"),AND(AV1364="-",BA1364="")),"Por revisar",
IF(BA1364="",IF(AV1364="NUEVAS",CONCATENATE("Estado: ",AZ1364,", ",AV1364),
IF(AX1364=Meses!$A$3,"Por revisar",
IF(AT1364="","Sin registro","En programación Frcst."))),"En programación")))),
"Error")</f>
        <v>En programación</v>
      </c>
      <c r="BZ1364" s="14" t="str">
        <f t="shared" si="63"/>
        <v/>
      </c>
      <c r="CA1364" s="95">
        <f>IF(BY1364="En programación Frcst.",VLOOKUP(AX1364,Meses!$A$1:$H$14,3+HLOOKUP(Cronograma!AV1364,Meses!$D$1:$G$2,2,FALSE),FALSE),
IF(BY1364="En programación",BA1364,""))</f>
        <v>0</v>
      </c>
      <c r="CB1364" s="95" t="str">
        <f t="shared" si="64"/>
        <v>1900/1</v>
      </c>
      <c r="CC1364" s="91">
        <f>IFERROR(
(VLOOKUP(MONTH(CA1364),Meses!$B$3:$C$14,2,FALSE)-DAY(CA1364))/VLOOKUP(MONTH(CA1364),Meses!$B$3:$C$14,2,FALSE)*CD1364,
"")</f>
        <v>4760</v>
      </c>
      <c r="CD1364" s="92">
        <f t="shared" si="65"/>
        <v>4760</v>
      </c>
    </row>
    <row r="1365" spans="1:82" ht="78.599999999999994" thickBot="1" x14ac:dyDescent="0.6">
      <c r="A1365" s="19" t="s">
        <v>3191</v>
      </c>
      <c r="B1365" s="49" t="s">
        <v>3198</v>
      </c>
      <c r="C1365" s="49" t="s">
        <v>3199</v>
      </c>
      <c r="D1365" s="61" t="s">
        <v>936</v>
      </c>
      <c r="E1365" s="21">
        <v>45236</v>
      </c>
      <c r="F1365" s="21">
        <v>45236.898831018516</v>
      </c>
      <c r="G1365" s="21">
        <v>45238</v>
      </c>
      <c r="H1365" s="21">
        <v>45246</v>
      </c>
      <c r="I1365" s="22"/>
      <c r="J1365" s="22"/>
      <c r="K1365" s="22">
        <v>0</v>
      </c>
      <c r="L1365" s="50"/>
      <c r="M1365" s="22"/>
      <c r="N1365" s="22"/>
      <c r="O1365" s="19" t="s">
        <v>199</v>
      </c>
      <c r="P1365" s="19" t="s">
        <v>199</v>
      </c>
      <c r="Q1365" s="49" t="s">
        <v>55</v>
      </c>
      <c r="R1365" s="61">
        <v>1</v>
      </c>
      <c r="S1365" s="25" t="s">
        <v>145</v>
      </c>
      <c r="T1365" s="25" t="s">
        <v>145</v>
      </c>
      <c r="U1365" s="19" t="e">
        <v>#NAME?</v>
      </c>
      <c r="V1365" s="22"/>
      <c r="W1365" s="22" t="s">
        <v>4513</v>
      </c>
      <c r="X1365" s="23">
        <v>45236</v>
      </c>
      <c r="Y1365" s="23">
        <v>45243</v>
      </c>
      <c r="Z1365" s="23">
        <v>45236</v>
      </c>
      <c r="AA1365" s="23">
        <v>45236</v>
      </c>
      <c r="AB1365" s="22">
        <v>0</v>
      </c>
      <c r="AC1365" s="22">
        <v>0</v>
      </c>
      <c r="AD1365" s="50">
        <v>0</v>
      </c>
      <c r="AE1365" s="22">
        <v>0</v>
      </c>
      <c r="AF1365" s="19" t="s">
        <v>58</v>
      </c>
      <c r="AG1365" s="19" t="s">
        <v>58</v>
      </c>
      <c r="AH1365" s="50">
        <v>0</v>
      </c>
      <c r="AI1365" s="37">
        <v>-45236</v>
      </c>
      <c r="AJ1365" s="37">
        <v>8</v>
      </c>
      <c r="AK1365" s="37">
        <v>-45246</v>
      </c>
      <c r="AL1365" s="19" t="s">
        <v>15</v>
      </c>
      <c r="AM1365" s="22">
        <v>0</v>
      </c>
      <c r="AN1365" s="22" t="s">
        <v>4513</v>
      </c>
      <c r="AO1365" s="22"/>
      <c r="AP1365" s="19" t="s">
        <v>201</v>
      </c>
      <c r="AQ1365" s="19" t="s">
        <v>140</v>
      </c>
      <c r="AR1365" s="19" t="s">
        <v>60</v>
      </c>
      <c r="AS1365" s="19" t="s">
        <v>55</v>
      </c>
      <c r="AT1365" s="19" t="s">
        <v>937</v>
      </c>
      <c r="AU1365" s="19" t="s">
        <v>132</v>
      </c>
      <c r="AV1365" s="19" t="s">
        <v>679</v>
      </c>
      <c r="AW1365" s="19" t="s">
        <v>3200</v>
      </c>
      <c r="AX1365" s="19" t="s">
        <v>2205</v>
      </c>
      <c r="AY1365" s="19" t="s">
        <v>55</v>
      </c>
      <c r="AZ1365" s="19" t="s">
        <v>3830</v>
      </c>
      <c r="BA1365" s="22">
        <v>0</v>
      </c>
      <c r="BB1365" s="22"/>
      <c r="BC1365" s="22"/>
      <c r="BD1365" s="19" t="s">
        <v>2205</v>
      </c>
      <c r="BE1365" s="19" t="s">
        <v>651</v>
      </c>
      <c r="BF1365" s="19" t="s">
        <v>3065</v>
      </c>
      <c r="BG1365" s="19" t="s">
        <v>55</v>
      </c>
      <c r="BH1365" s="19" t="s">
        <v>4513</v>
      </c>
      <c r="BI1365" s="22" t="s">
        <v>4513</v>
      </c>
      <c r="BJ1365" s="22"/>
      <c r="BK1365" s="22"/>
      <c r="BL1365" s="37" t="s">
        <v>4513</v>
      </c>
      <c r="BM1365" s="32" t="s">
        <v>4513</v>
      </c>
      <c r="BN1365" s="22" t="s">
        <v>4513</v>
      </c>
      <c r="BO1365" s="22"/>
      <c r="BP1365" s="22"/>
      <c r="BQ1365" s="19" t="s">
        <v>64</v>
      </c>
      <c r="BR1365" s="22"/>
      <c r="BS1365" s="22"/>
      <c r="BT1365" s="22"/>
      <c r="BU1365" s="37">
        <v>86</v>
      </c>
      <c r="BV1365" s="19" t="s">
        <v>4695</v>
      </c>
      <c r="BW1365" s="19" t="s">
        <v>3869</v>
      </c>
      <c r="BX1365" s="22"/>
      <c r="BY1365" s="95" t="str">
        <f>IFERROR(
IF(OR(AZ1365="anulado",AZ1365="stand by"),CONCATENATE(AZ1365,": ",AT1365),
IF(OR(YEAR(BA1365)=2022,YEAR(BA1365)=2023),CONCATENATE("Se activó en ",YEAR(BA1365)),
IF(AND(OR(AZ1365="En proceso",AZ1365="facturando"),AND(AV1365="-",BA1365="")),"Por revisar",
IF(BA1365="",IF(AV1365="NUEVAS",CONCATENATE("Estado: ",AZ1365,", ",AV1365),
IF(AX1365=Meses!$A$3,"Por revisar",
IF(AT1365="","Sin registro","En programación Frcst."))),"En programación")))),
"Error")</f>
        <v>En programación</v>
      </c>
      <c r="BZ1365" s="14" t="str">
        <f t="shared" si="63"/>
        <v/>
      </c>
      <c r="CA1365" s="95">
        <f>IF(BY1365="En programación Frcst.",VLOOKUP(AX1365,Meses!$A$1:$H$14,3+HLOOKUP(Cronograma!AV1365,Meses!$D$1:$G$2,2,FALSE),FALSE),
IF(BY1365="En programación",BA1365,""))</f>
        <v>0</v>
      </c>
      <c r="CB1365" s="95" t="str">
        <f t="shared" si="64"/>
        <v>1900/1</v>
      </c>
      <c r="CC1365" s="91">
        <f>IFERROR(
(VLOOKUP(MONTH(CA1365),Meses!$B$3:$C$14,2,FALSE)-DAY(CA1365))/VLOOKUP(MONTH(CA1365),Meses!$B$3:$C$14,2,FALSE)*CD1365,
"")</f>
        <v>1</v>
      </c>
      <c r="CD1365" s="92">
        <f t="shared" si="65"/>
        <v>1</v>
      </c>
    </row>
    <row r="1366" spans="1:82" ht="78.599999999999994" thickBot="1" x14ac:dyDescent="0.6">
      <c r="A1366" s="19" t="s">
        <v>3191</v>
      </c>
      <c r="B1366" s="49" t="s">
        <v>3201</v>
      </c>
      <c r="C1366" s="49" t="s">
        <v>3202</v>
      </c>
      <c r="D1366" s="61" t="s">
        <v>936</v>
      </c>
      <c r="E1366" s="21">
        <v>45236</v>
      </c>
      <c r="F1366" s="21">
        <v>45236.898831018516</v>
      </c>
      <c r="G1366" s="21">
        <v>45238</v>
      </c>
      <c r="H1366" s="21">
        <v>45246</v>
      </c>
      <c r="I1366" s="22"/>
      <c r="J1366" s="22"/>
      <c r="K1366" s="22">
        <v>0</v>
      </c>
      <c r="L1366" s="50"/>
      <c r="M1366" s="22"/>
      <c r="N1366" s="22"/>
      <c r="O1366" s="19" t="s">
        <v>199</v>
      </c>
      <c r="P1366" s="19" t="s">
        <v>199</v>
      </c>
      <c r="Q1366" s="49" t="s">
        <v>55</v>
      </c>
      <c r="R1366" s="61">
        <v>2035</v>
      </c>
      <c r="S1366" s="25" t="s">
        <v>145</v>
      </c>
      <c r="T1366" s="25" t="s">
        <v>145</v>
      </c>
      <c r="U1366" s="19" t="e">
        <v>#NAME?</v>
      </c>
      <c r="V1366" s="22"/>
      <c r="W1366" s="22" t="s">
        <v>4513</v>
      </c>
      <c r="X1366" s="23">
        <v>45236</v>
      </c>
      <c r="Y1366" s="23">
        <v>45243</v>
      </c>
      <c r="Z1366" s="23">
        <v>45236</v>
      </c>
      <c r="AA1366" s="23">
        <v>45236</v>
      </c>
      <c r="AB1366" s="22">
        <v>0</v>
      </c>
      <c r="AC1366" s="22">
        <v>0</v>
      </c>
      <c r="AD1366" s="50">
        <v>0</v>
      </c>
      <c r="AE1366" s="22">
        <v>0</v>
      </c>
      <c r="AF1366" s="19" t="s">
        <v>58</v>
      </c>
      <c r="AG1366" s="19" t="s">
        <v>58</v>
      </c>
      <c r="AH1366" s="50">
        <v>0</v>
      </c>
      <c r="AI1366" s="37">
        <v>-45236</v>
      </c>
      <c r="AJ1366" s="37">
        <v>8</v>
      </c>
      <c r="AK1366" s="37">
        <v>-45246</v>
      </c>
      <c r="AL1366" s="19" t="s">
        <v>15</v>
      </c>
      <c r="AM1366" s="22">
        <v>0</v>
      </c>
      <c r="AN1366" s="22" t="s">
        <v>4513</v>
      </c>
      <c r="AO1366" s="22"/>
      <c r="AP1366" s="19" t="s">
        <v>201</v>
      </c>
      <c r="AQ1366" s="19" t="s">
        <v>140</v>
      </c>
      <c r="AR1366" s="19" t="s">
        <v>60</v>
      </c>
      <c r="AS1366" s="19" t="s">
        <v>55</v>
      </c>
      <c r="AT1366" s="19" t="s">
        <v>937</v>
      </c>
      <c r="AU1366" s="19" t="s">
        <v>132</v>
      </c>
      <c r="AV1366" s="19" t="s">
        <v>679</v>
      </c>
      <c r="AW1366" s="19" t="s">
        <v>3200</v>
      </c>
      <c r="AX1366" s="19" t="s">
        <v>2205</v>
      </c>
      <c r="AY1366" s="19" t="s">
        <v>55</v>
      </c>
      <c r="AZ1366" s="19" t="s">
        <v>3830</v>
      </c>
      <c r="BA1366" s="22">
        <v>0</v>
      </c>
      <c r="BB1366" s="22"/>
      <c r="BC1366" s="22"/>
      <c r="BD1366" s="19" t="s">
        <v>2205</v>
      </c>
      <c r="BE1366" s="19" t="s">
        <v>651</v>
      </c>
      <c r="BF1366" s="19" t="s">
        <v>3065</v>
      </c>
      <c r="BG1366" s="19" t="s">
        <v>55</v>
      </c>
      <c r="BH1366" s="19" t="s">
        <v>4513</v>
      </c>
      <c r="BI1366" s="22" t="s">
        <v>4513</v>
      </c>
      <c r="BJ1366" s="22"/>
      <c r="BK1366" s="22"/>
      <c r="BL1366" s="37" t="s">
        <v>4513</v>
      </c>
      <c r="BM1366" s="32" t="s">
        <v>4513</v>
      </c>
      <c r="BN1366" s="22" t="s">
        <v>4513</v>
      </c>
      <c r="BO1366" s="22"/>
      <c r="BP1366" s="22"/>
      <c r="BQ1366" s="19" t="s">
        <v>64</v>
      </c>
      <c r="BR1366" s="22"/>
      <c r="BS1366" s="22"/>
      <c r="BT1366" s="22"/>
      <c r="BU1366" s="37">
        <v>86</v>
      </c>
      <c r="BV1366" s="19" t="s">
        <v>4695</v>
      </c>
      <c r="BW1366" s="19" t="s">
        <v>3869</v>
      </c>
      <c r="BX1366" s="22"/>
      <c r="BY1366" s="95" t="str">
        <f>IFERROR(
IF(OR(AZ1366="anulado",AZ1366="stand by"),CONCATENATE(AZ1366,": ",AT1366),
IF(OR(YEAR(BA1366)=2022,YEAR(BA1366)=2023),CONCATENATE("Se activó en ",YEAR(BA1366)),
IF(AND(OR(AZ1366="En proceso",AZ1366="facturando"),AND(AV1366="-",BA1366="")),"Por revisar",
IF(BA1366="",IF(AV1366="NUEVAS",CONCATENATE("Estado: ",AZ1366,", ",AV1366),
IF(AX1366=Meses!$A$3,"Por revisar",
IF(AT1366="","Sin registro","En programación Frcst."))),"En programación")))),
"Error")</f>
        <v>En programación</v>
      </c>
      <c r="BZ1366" s="14" t="str">
        <f t="shared" si="63"/>
        <v/>
      </c>
      <c r="CA1366" s="95">
        <f>IF(BY1366="En programación Frcst.",VLOOKUP(AX1366,Meses!$A$1:$H$14,3+HLOOKUP(Cronograma!AV1366,Meses!$D$1:$G$2,2,FALSE),FALSE),
IF(BY1366="En programación",BA1366,""))</f>
        <v>0</v>
      </c>
      <c r="CB1366" s="95" t="str">
        <f t="shared" si="64"/>
        <v>1900/1</v>
      </c>
      <c r="CC1366" s="91">
        <f>IFERROR(
(VLOOKUP(MONTH(CA1366),Meses!$B$3:$C$14,2,FALSE)-DAY(CA1366))/VLOOKUP(MONTH(CA1366),Meses!$B$3:$C$14,2,FALSE)*CD1366,
"")</f>
        <v>2035</v>
      </c>
      <c r="CD1366" s="92">
        <f t="shared" si="65"/>
        <v>2035</v>
      </c>
    </row>
    <row r="1367" spans="1:82" ht="78.599999999999994" thickBot="1" x14ac:dyDescent="0.6">
      <c r="A1367" s="19" t="s">
        <v>3191</v>
      </c>
      <c r="B1367" s="49" t="s">
        <v>3203</v>
      </c>
      <c r="C1367" s="49" t="s">
        <v>3204</v>
      </c>
      <c r="D1367" s="61" t="s">
        <v>936</v>
      </c>
      <c r="E1367" s="21">
        <v>45236</v>
      </c>
      <c r="F1367" s="21">
        <v>45236.898831018516</v>
      </c>
      <c r="G1367" s="21">
        <v>45238</v>
      </c>
      <c r="H1367" s="21">
        <v>45246</v>
      </c>
      <c r="I1367" s="22"/>
      <c r="J1367" s="22"/>
      <c r="K1367" s="22">
        <v>0</v>
      </c>
      <c r="L1367" s="50"/>
      <c r="M1367" s="22"/>
      <c r="N1367" s="22"/>
      <c r="O1367" s="19" t="s">
        <v>199</v>
      </c>
      <c r="P1367" s="19" t="s">
        <v>199</v>
      </c>
      <c r="Q1367" s="49" t="s">
        <v>55</v>
      </c>
      <c r="R1367" s="61">
        <v>4930</v>
      </c>
      <c r="S1367" s="25" t="s">
        <v>145</v>
      </c>
      <c r="T1367" s="25" t="s">
        <v>145</v>
      </c>
      <c r="U1367" s="19" t="e">
        <v>#NAME?</v>
      </c>
      <c r="V1367" s="22"/>
      <c r="W1367" s="22" t="s">
        <v>4513</v>
      </c>
      <c r="X1367" s="23">
        <v>45236</v>
      </c>
      <c r="Y1367" s="23">
        <v>45243</v>
      </c>
      <c r="Z1367" s="23">
        <v>45236</v>
      </c>
      <c r="AA1367" s="23">
        <v>45236</v>
      </c>
      <c r="AB1367" s="22">
        <v>0</v>
      </c>
      <c r="AC1367" s="22">
        <v>0</v>
      </c>
      <c r="AD1367" s="50">
        <v>0</v>
      </c>
      <c r="AE1367" s="22">
        <v>0</v>
      </c>
      <c r="AF1367" s="19" t="s">
        <v>58</v>
      </c>
      <c r="AG1367" s="19" t="s">
        <v>58</v>
      </c>
      <c r="AH1367" s="50">
        <v>0</v>
      </c>
      <c r="AI1367" s="37">
        <v>-45236</v>
      </c>
      <c r="AJ1367" s="37">
        <v>8</v>
      </c>
      <c r="AK1367" s="37">
        <v>-45246</v>
      </c>
      <c r="AL1367" s="19" t="s">
        <v>15</v>
      </c>
      <c r="AM1367" s="22">
        <v>0</v>
      </c>
      <c r="AN1367" s="22" t="s">
        <v>4513</v>
      </c>
      <c r="AO1367" s="22"/>
      <c r="AP1367" s="19" t="s">
        <v>201</v>
      </c>
      <c r="AQ1367" s="19" t="s">
        <v>140</v>
      </c>
      <c r="AR1367" s="19" t="s">
        <v>60</v>
      </c>
      <c r="AS1367" s="19" t="s">
        <v>55</v>
      </c>
      <c r="AT1367" s="19" t="s">
        <v>937</v>
      </c>
      <c r="AU1367" s="19" t="s">
        <v>132</v>
      </c>
      <c r="AV1367" s="19" t="s">
        <v>679</v>
      </c>
      <c r="AW1367" s="19" t="s">
        <v>3200</v>
      </c>
      <c r="AX1367" s="19" t="s">
        <v>2205</v>
      </c>
      <c r="AY1367" s="19" t="s">
        <v>55</v>
      </c>
      <c r="AZ1367" s="19" t="s">
        <v>3830</v>
      </c>
      <c r="BA1367" s="22">
        <v>0</v>
      </c>
      <c r="BB1367" s="22"/>
      <c r="BC1367" s="22"/>
      <c r="BD1367" s="19" t="s">
        <v>2205</v>
      </c>
      <c r="BE1367" s="19" t="s">
        <v>651</v>
      </c>
      <c r="BF1367" s="19" t="s">
        <v>3065</v>
      </c>
      <c r="BG1367" s="19" t="s">
        <v>55</v>
      </c>
      <c r="BH1367" s="19" t="s">
        <v>4513</v>
      </c>
      <c r="BI1367" s="22" t="s">
        <v>4513</v>
      </c>
      <c r="BJ1367" s="22"/>
      <c r="BK1367" s="22"/>
      <c r="BL1367" s="37" t="s">
        <v>4513</v>
      </c>
      <c r="BM1367" s="32" t="s">
        <v>4513</v>
      </c>
      <c r="BN1367" s="22" t="s">
        <v>4513</v>
      </c>
      <c r="BO1367" s="22"/>
      <c r="BP1367" s="22"/>
      <c r="BQ1367" s="19" t="s">
        <v>64</v>
      </c>
      <c r="BR1367" s="22"/>
      <c r="BS1367" s="22"/>
      <c r="BT1367" s="22"/>
      <c r="BU1367" s="37">
        <v>86</v>
      </c>
      <c r="BV1367" s="19" t="s">
        <v>4695</v>
      </c>
      <c r="BW1367" s="19" t="s">
        <v>3869</v>
      </c>
      <c r="BX1367" s="22"/>
      <c r="BY1367" s="95" t="str">
        <f>IFERROR(
IF(OR(AZ1367="anulado",AZ1367="stand by"),CONCATENATE(AZ1367,": ",AT1367),
IF(OR(YEAR(BA1367)=2022,YEAR(BA1367)=2023),CONCATENATE("Se activó en ",YEAR(BA1367)),
IF(AND(OR(AZ1367="En proceso",AZ1367="facturando"),AND(AV1367="-",BA1367="")),"Por revisar",
IF(BA1367="",IF(AV1367="NUEVAS",CONCATENATE("Estado: ",AZ1367,", ",AV1367),
IF(AX1367=Meses!$A$3,"Por revisar",
IF(AT1367="","Sin registro","En programación Frcst."))),"En programación")))),
"Error")</f>
        <v>En programación</v>
      </c>
      <c r="BZ1367" s="14" t="str">
        <f t="shared" si="63"/>
        <v/>
      </c>
      <c r="CA1367" s="95">
        <f>IF(BY1367="En programación Frcst.",VLOOKUP(AX1367,Meses!$A$1:$H$14,3+HLOOKUP(Cronograma!AV1367,Meses!$D$1:$G$2,2,FALSE),FALSE),
IF(BY1367="En programación",BA1367,""))</f>
        <v>0</v>
      </c>
      <c r="CB1367" s="95" t="str">
        <f t="shared" si="64"/>
        <v>1900/1</v>
      </c>
      <c r="CC1367" s="91">
        <f>IFERROR(
(VLOOKUP(MONTH(CA1367),Meses!$B$3:$C$14,2,FALSE)-DAY(CA1367))/VLOOKUP(MONTH(CA1367),Meses!$B$3:$C$14,2,FALSE)*CD1367,
"")</f>
        <v>4930</v>
      </c>
      <c r="CD1367" s="92">
        <f t="shared" si="65"/>
        <v>4930</v>
      </c>
    </row>
    <row r="1368" spans="1:82" ht="47.4" thickBot="1" x14ac:dyDescent="0.6">
      <c r="A1368" s="19" t="s">
        <v>3205</v>
      </c>
      <c r="B1368" s="49" t="s">
        <v>3206</v>
      </c>
      <c r="C1368" s="49" t="s">
        <v>3207</v>
      </c>
      <c r="D1368" s="49" t="s">
        <v>3208</v>
      </c>
      <c r="E1368" s="21">
        <v>45236</v>
      </c>
      <c r="F1368" s="21">
        <v>45236.917314814818</v>
      </c>
      <c r="G1368" s="21">
        <v>45265</v>
      </c>
      <c r="H1368" s="21">
        <v>45274</v>
      </c>
      <c r="I1368" s="22"/>
      <c r="J1368" s="22"/>
      <c r="K1368" s="22">
        <v>0</v>
      </c>
      <c r="L1368" s="50"/>
      <c r="M1368" s="22"/>
      <c r="N1368" s="22"/>
      <c r="O1368" s="61" t="s">
        <v>2342</v>
      </c>
      <c r="P1368" s="41" t="s">
        <v>54</v>
      </c>
      <c r="Q1368" s="49" t="s">
        <v>55</v>
      </c>
      <c r="R1368" s="61">
        <v>8408</v>
      </c>
      <c r="S1368" s="25" t="s">
        <v>145</v>
      </c>
      <c r="T1368" s="25" t="s">
        <v>145</v>
      </c>
      <c r="U1368" s="19" t="e">
        <v>#NAME?</v>
      </c>
      <c r="V1368" s="22"/>
      <c r="W1368" s="22" t="s">
        <v>4513</v>
      </c>
      <c r="X1368" s="23">
        <v>45236</v>
      </c>
      <c r="Y1368" s="23">
        <v>45243</v>
      </c>
      <c r="Z1368" s="23">
        <v>45236</v>
      </c>
      <c r="AA1368" s="23">
        <v>45236</v>
      </c>
      <c r="AB1368" s="22">
        <v>0</v>
      </c>
      <c r="AC1368" s="22">
        <v>0</v>
      </c>
      <c r="AD1368" s="50">
        <v>0</v>
      </c>
      <c r="AE1368" s="22">
        <v>0</v>
      </c>
      <c r="AF1368" s="19" t="s">
        <v>58</v>
      </c>
      <c r="AG1368" s="19" t="s">
        <v>58</v>
      </c>
      <c r="AH1368" s="50">
        <v>0</v>
      </c>
      <c r="AI1368" s="37">
        <v>-45236</v>
      </c>
      <c r="AJ1368" s="37">
        <v>9</v>
      </c>
      <c r="AK1368" s="37">
        <v>-45274</v>
      </c>
      <c r="AL1368" s="19" t="s">
        <v>15</v>
      </c>
      <c r="AM1368" s="22">
        <v>0</v>
      </c>
      <c r="AN1368" s="22" t="s">
        <v>4513</v>
      </c>
      <c r="AO1368" s="22"/>
      <c r="AP1368" s="19" t="s">
        <v>82</v>
      </c>
      <c r="AQ1368" s="19" t="s">
        <v>82</v>
      </c>
      <c r="AR1368" s="19" t="s">
        <v>60</v>
      </c>
      <c r="AS1368" s="19" t="s">
        <v>55</v>
      </c>
      <c r="AT1368" s="19" t="s">
        <v>347</v>
      </c>
      <c r="AU1368" s="19" t="s">
        <v>179</v>
      </c>
      <c r="AV1368" s="19" t="s">
        <v>354</v>
      </c>
      <c r="AW1368" s="19" t="s">
        <v>1165</v>
      </c>
      <c r="AX1368" s="19" t="s">
        <v>653</v>
      </c>
      <c r="AY1368" s="19" t="s">
        <v>55</v>
      </c>
      <c r="AZ1368" s="19" t="s">
        <v>3827</v>
      </c>
      <c r="BA1368" s="22">
        <v>0</v>
      </c>
      <c r="BB1368" s="22"/>
      <c r="BC1368" s="22"/>
      <c r="BD1368" s="19" t="s">
        <v>356</v>
      </c>
      <c r="BE1368" s="19" t="s">
        <v>651</v>
      </c>
      <c r="BF1368" s="19" t="s">
        <v>680</v>
      </c>
      <c r="BG1368" s="19" t="s">
        <v>55</v>
      </c>
      <c r="BH1368" s="19" t="s">
        <v>4513</v>
      </c>
      <c r="BI1368" s="22" t="s">
        <v>4513</v>
      </c>
      <c r="BJ1368" s="22"/>
      <c r="BK1368" s="22"/>
      <c r="BL1368" s="37" t="s">
        <v>4513</v>
      </c>
      <c r="BM1368" s="32" t="s">
        <v>4513</v>
      </c>
      <c r="BN1368" s="22" t="s">
        <v>4513</v>
      </c>
      <c r="BO1368" s="19" t="s">
        <v>3885</v>
      </c>
      <c r="BP1368" s="22"/>
      <c r="BQ1368" s="19" t="s">
        <v>64</v>
      </c>
      <c r="BR1368" s="22"/>
      <c r="BS1368" s="22"/>
      <c r="BT1368" s="22"/>
      <c r="BU1368" s="22"/>
      <c r="BV1368" s="19"/>
      <c r="BW1368" s="19" t="s">
        <v>3823</v>
      </c>
      <c r="BX1368" s="22"/>
      <c r="BY1368" s="95" t="str">
        <f>IFERROR(
IF(OR(AZ1368="anulado",AZ1368="stand by"),CONCATENATE(AZ1368,": ",AT1368),
IF(OR(YEAR(BA1368)=2022,YEAR(BA1368)=2023),CONCATENATE("Se activó en ",YEAR(BA1368)),
IF(AND(OR(AZ1368="En proceso",AZ1368="facturando"),AND(AV1368="-",BA1368="")),"Por revisar",
IF(BA1368="",IF(AV1368="NUEVAS",CONCATENATE("Estado: ",AZ1368,", ",AV1368),
IF(AX1368=Meses!$A$3,"Por revisar",
IF(AT1368="","Sin registro","En programación Frcst."))),"En programación")))),
"Error")</f>
        <v>anulado: Desistido</v>
      </c>
      <c r="BZ1368" s="14" t="str">
        <f t="shared" si="63"/>
        <v/>
      </c>
      <c r="CA1368" s="95" t="str">
        <f>IF(BY1368="En programación Frcst.",VLOOKUP(AX1368,Meses!$A$1:$H$14,3+HLOOKUP(Cronograma!AV1368,Meses!$D$1:$G$2,2,FALSE),FALSE),
IF(BY1368="En programación",BA1368,""))</f>
        <v/>
      </c>
      <c r="CB1368" s="95" t="str">
        <f t="shared" si="64"/>
        <v/>
      </c>
      <c r="CC1368" s="91" t="str">
        <f>IFERROR(
(VLOOKUP(MONTH(CA1368),Meses!$B$3:$C$14,2,FALSE)-DAY(CA1368))/VLOOKUP(MONTH(CA1368),Meses!$B$3:$C$14,2,FALSE)*CD1368,
"")</f>
        <v/>
      </c>
      <c r="CD1368" s="92">
        <f t="shared" si="65"/>
        <v>8408</v>
      </c>
    </row>
    <row r="1369" spans="1:82" ht="47.4" thickBot="1" x14ac:dyDescent="0.6">
      <c r="A1369" s="41" t="s">
        <v>3205</v>
      </c>
      <c r="B1369" s="61" t="s">
        <v>3209</v>
      </c>
      <c r="C1369" s="61" t="s">
        <v>3210</v>
      </c>
      <c r="D1369" s="49" t="s">
        <v>3208</v>
      </c>
      <c r="E1369" s="21">
        <v>45236</v>
      </c>
      <c r="F1369" s="21">
        <v>45236.917314814818</v>
      </c>
      <c r="G1369" s="21">
        <v>45265</v>
      </c>
      <c r="H1369" s="21">
        <v>45274</v>
      </c>
      <c r="I1369" s="22"/>
      <c r="J1369" s="22"/>
      <c r="K1369" s="22">
        <v>0</v>
      </c>
      <c r="L1369" s="50"/>
      <c r="M1369" s="22"/>
      <c r="N1369" s="22"/>
      <c r="O1369" s="61" t="s">
        <v>2342</v>
      </c>
      <c r="P1369" s="41" t="s">
        <v>54</v>
      </c>
      <c r="Q1369" s="49" t="s">
        <v>55</v>
      </c>
      <c r="R1369" s="61">
        <v>12116</v>
      </c>
      <c r="S1369" s="25" t="s">
        <v>145</v>
      </c>
      <c r="T1369" s="25" t="s">
        <v>145</v>
      </c>
      <c r="U1369" s="19" t="e">
        <v>#NAME?</v>
      </c>
      <c r="V1369" s="22"/>
      <c r="W1369" s="22" t="s">
        <v>4513</v>
      </c>
      <c r="X1369" s="23">
        <v>45236</v>
      </c>
      <c r="Y1369" s="23">
        <v>45243</v>
      </c>
      <c r="Z1369" s="23">
        <v>45236</v>
      </c>
      <c r="AA1369" s="23">
        <v>45236</v>
      </c>
      <c r="AB1369" s="22">
        <v>0</v>
      </c>
      <c r="AC1369" s="22">
        <v>0</v>
      </c>
      <c r="AD1369" s="50">
        <v>0</v>
      </c>
      <c r="AE1369" s="22">
        <v>0</v>
      </c>
      <c r="AF1369" s="19" t="s">
        <v>58</v>
      </c>
      <c r="AG1369" s="19" t="s">
        <v>58</v>
      </c>
      <c r="AH1369" s="50">
        <v>0</v>
      </c>
      <c r="AI1369" s="37">
        <v>-45236</v>
      </c>
      <c r="AJ1369" s="37">
        <v>9</v>
      </c>
      <c r="AK1369" s="37">
        <v>-45274</v>
      </c>
      <c r="AL1369" s="19" t="s">
        <v>15</v>
      </c>
      <c r="AM1369" s="22">
        <v>0</v>
      </c>
      <c r="AN1369" s="22" t="s">
        <v>4513</v>
      </c>
      <c r="AO1369" s="22"/>
      <c r="AP1369" s="19" t="s">
        <v>82</v>
      </c>
      <c r="AQ1369" s="19" t="s">
        <v>82</v>
      </c>
      <c r="AR1369" s="19" t="s">
        <v>94</v>
      </c>
      <c r="AS1369" s="19" t="s">
        <v>55</v>
      </c>
      <c r="AT1369" s="19" t="s">
        <v>347</v>
      </c>
      <c r="AU1369" s="19" t="s">
        <v>179</v>
      </c>
      <c r="AV1369" s="19" t="s">
        <v>354</v>
      </c>
      <c r="AW1369" s="19" t="s">
        <v>1165</v>
      </c>
      <c r="AX1369" s="19" t="s">
        <v>653</v>
      </c>
      <c r="AY1369" s="19" t="s">
        <v>55</v>
      </c>
      <c r="AZ1369" s="19" t="s">
        <v>3827</v>
      </c>
      <c r="BA1369" s="22">
        <v>0</v>
      </c>
      <c r="BB1369" s="22"/>
      <c r="BC1369" s="22"/>
      <c r="BD1369" s="19" t="s">
        <v>356</v>
      </c>
      <c r="BE1369" s="19" t="s">
        <v>651</v>
      </c>
      <c r="BF1369" s="19" t="s">
        <v>680</v>
      </c>
      <c r="BG1369" s="19" t="s">
        <v>55</v>
      </c>
      <c r="BH1369" s="19" t="s">
        <v>4513</v>
      </c>
      <c r="BI1369" s="22" t="s">
        <v>4513</v>
      </c>
      <c r="BJ1369" s="22"/>
      <c r="BK1369" s="22"/>
      <c r="BL1369" s="37" t="s">
        <v>4513</v>
      </c>
      <c r="BM1369" s="32" t="s">
        <v>4513</v>
      </c>
      <c r="BN1369" s="22" t="s">
        <v>4513</v>
      </c>
      <c r="BO1369" s="19" t="s">
        <v>3885</v>
      </c>
      <c r="BP1369" s="22"/>
      <c r="BQ1369" s="19" t="s">
        <v>64</v>
      </c>
      <c r="BR1369" s="22"/>
      <c r="BS1369" s="22"/>
      <c r="BT1369" s="22"/>
      <c r="BU1369" s="22"/>
      <c r="BV1369" s="19"/>
      <c r="BW1369" s="19" t="s">
        <v>3823</v>
      </c>
      <c r="BX1369" s="22"/>
      <c r="BY1369" s="95" t="str">
        <f>IFERROR(
IF(OR(AZ1369="anulado",AZ1369="stand by"),CONCATENATE(AZ1369,": ",AT1369),
IF(OR(YEAR(BA1369)=2022,YEAR(BA1369)=2023),CONCATENATE("Se activó en ",YEAR(BA1369)),
IF(AND(OR(AZ1369="En proceso",AZ1369="facturando"),AND(AV1369="-",BA1369="")),"Por revisar",
IF(BA1369="",IF(AV1369="NUEVAS",CONCATENATE("Estado: ",AZ1369,", ",AV1369),
IF(AX1369=Meses!$A$3,"Por revisar",
IF(AT1369="","Sin registro","En programación Frcst."))),"En programación")))),
"Error")</f>
        <v>anulado: Desistido</v>
      </c>
      <c r="BZ1369" s="14" t="str">
        <f t="shared" si="63"/>
        <v/>
      </c>
      <c r="CA1369" s="95" t="str">
        <f>IF(BY1369="En programación Frcst.",VLOOKUP(AX1369,Meses!$A$1:$H$14,3+HLOOKUP(Cronograma!AV1369,Meses!$D$1:$G$2,2,FALSE),FALSE),
IF(BY1369="En programación",BA1369,""))</f>
        <v/>
      </c>
      <c r="CB1369" s="95" t="str">
        <f t="shared" si="64"/>
        <v/>
      </c>
      <c r="CC1369" s="91" t="str">
        <f>IFERROR(
(VLOOKUP(MONTH(CA1369),Meses!$B$3:$C$14,2,FALSE)-DAY(CA1369))/VLOOKUP(MONTH(CA1369),Meses!$B$3:$C$14,2,FALSE)*CD1369,
"")</f>
        <v/>
      </c>
      <c r="CD1369" s="92">
        <f t="shared" si="65"/>
        <v>12116</v>
      </c>
    </row>
    <row r="1370" spans="1:82" ht="31.8" thickBot="1" x14ac:dyDescent="0.6">
      <c r="A1370" s="41" t="s">
        <v>3211</v>
      </c>
      <c r="B1370" s="61" t="s">
        <v>3212</v>
      </c>
      <c r="C1370" s="61" t="s">
        <v>3213</v>
      </c>
      <c r="D1370" s="74" t="s">
        <v>345</v>
      </c>
      <c r="E1370" s="21">
        <v>45237</v>
      </c>
      <c r="F1370" s="21">
        <v>45237.777673611112</v>
      </c>
      <c r="G1370" s="21">
        <v>45264</v>
      </c>
      <c r="H1370" s="21">
        <v>45271</v>
      </c>
      <c r="I1370" s="22"/>
      <c r="J1370" s="22"/>
      <c r="K1370" s="22">
        <v>0</v>
      </c>
      <c r="L1370" s="50"/>
      <c r="M1370" s="22"/>
      <c r="N1370" s="22"/>
      <c r="O1370" s="19" t="s">
        <v>54</v>
      </c>
      <c r="P1370" s="41" t="s">
        <v>54</v>
      </c>
      <c r="Q1370" s="49" t="s">
        <v>64</v>
      </c>
      <c r="R1370" s="121">
        <v>32198</v>
      </c>
      <c r="S1370" s="25" t="s">
        <v>145</v>
      </c>
      <c r="T1370" s="25" t="s">
        <v>145</v>
      </c>
      <c r="U1370" s="19" t="e">
        <v>#NAME?</v>
      </c>
      <c r="V1370" s="22"/>
      <c r="W1370" s="22" t="s">
        <v>4513</v>
      </c>
      <c r="X1370" s="23">
        <v>45237</v>
      </c>
      <c r="Y1370" s="23">
        <v>45244</v>
      </c>
      <c r="Z1370" s="23">
        <v>45237</v>
      </c>
      <c r="AA1370" s="23">
        <v>45237</v>
      </c>
      <c r="AB1370" s="22">
        <v>0</v>
      </c>
      <c r="AC1370" s="22">
        <v>0</v>
      </c>
      <c r="AD1370" s="50">
        <v>0</v>
      </c>
      <c r="AE1370" s="22">
        <v>0</v>
      </c>
      <c r="AF1370" s="19" t="s">
        <v>58</v>
      </c>
      <c r="AG1370" s="19" t="s">
        <v>58</v>
      </c>
      <c r="AH1370" s="50">
        <v>0</v>
      </c>
      <c r="AI1370" s="37">
        <v>-45237</v>
      </c>
      <c r="AJ1370" s="37">
        <v>7</v>
      </c>
      <c r="AK1370" s="37">
        <v>-45271</v>
      </c>
      <c r="AL1370" s="19" t="s">
        <v>438</v>
      </c>
      <c r="AM1370" s="22">
        <v>0</v>
      </c>
      <c r="AN1370" s="22" t="s">
        <v>4513</v>
      </c>
      <c r="AO1370" s="22"/>
      <c r="AP1370" s="19" t="s">
        <v>82</v>
      </c>
      <c r="AQ1370" s="19" t="s">
        <v>82</v>
      </c>
      <c r="AR1370" s="19" t="s">
        <v>389</v>
      </c>
      <c r="AS1370" s="19" t="s">
        <v>64</v>
      </c>
      <c r="AT1370" s="19" t="s">
        <v>347</v>
      </c>
      <c r="AU1370" s="19" t="s">
        <v>62</v>
      </c>
      <c r="AV1370" s="19" t="s">
        <v>660</v>
      </c>
      <c r="AW1370" s="19" t="s">
        <v>661</v>
      </c>
      <c r="AX1370" s="19" t="s">
        <v>653</v>
      </c>
      <c r="AY1370" s="19" t="s">
        <v>55</v>
      </c>
      <c r="AZ1370" s="19" t="s">
        <v>3827</v>
      </c>
      <c r="BA1370" s="22">
        <v>0</v>
      </c>
      <c r="BB1370" s="22"/>
      <c r="BC1370" s="22"/>
      <c r="BD1370" s="19" t="s">
        <v>653</v>
      </c>
      <c r="BE1370" s="19" t="s">
        <v>679</v>
      </c>
      <c r="BF1370" s="19" t="s">
        <v>680</v>
      </c>
      <c r="BG1370" s="19" t="s">
        <v>55</v>
      </c>
      <c r="BH1370" s="19" t="s">
        <v>4513</v>
      </c>
      <c r="BI1370" s="22" t="s">
        <v>4513</v>
      </c>
      <c r="BJ1370" s="22"/>
      <c r="BK1370" s="22"/>
      <c r="BL1370" s="37" t="s">
        <v>4513</v>
      </c>
      <c r="BM1370" s="32" t="s">
        <v>4513</v>
      </c>
      <c r="BN1370" s="22" t="s">
        <v>4513</v>
      </c>
      <c r="BO1370" s="19" t="s">
        <v>3885</v>
      </c>
      <c r="BP1370" s="22"/>
      <c r="BQ1370" s="19" t="s">
        <v>64</v>
      </c>
      <c r="BR1370" s="22"/>
      <c r="BS1370" s="22"/>
      <c r="BT1370" s="22"/>
      <c r="BU1370" s="22">
        <v>85</v>
      </c>
      <c r="BV1370" s="19"/>
      <c r="BW1370" s="19" t="s">
        <v>3823</v>
      </c>
      <c r="BX1370" s="22"/>
      <c r="BY1370" s="95" t="str">
        <f>IFERROR(
IF(OR(AZ1370="anulado",AZ1370="stand by"),CONCATENATE(AZ1370,": ",AT1370),
IF(OR(YEAR(BA1370)=2022,YEAR(BA1370)=2023),CONCATENATE("Se activó en ",YEAR(BA1370)),
IF(AND(OR(AZ1370="En proceso",AZ1370="facturando"),AND(AV1370="-",BA1370="")),"Por revisar",
IF(BA1370="",IF(AV1370="NUEVAS",CONCATENATE("Estado: ",AZ1370,", ",AV1370),
IF(AX1370=Meses!$A$3,"Por revisar",
IF(AT1370="","Sin registro","En programación Frcst."))),"En programación")))),
"Error")</f>
        <v>anulado: Desistido</v>
      </c>
      <c r="BZ1370" s="14" t="str">
        <f t="shared" si="63"/>
        <v/>
      </c>
      <c r="CA1370" s="95" t="str">
        <f>IF(BY1370="En programación Frcst.",VLOOKUP(AX1370,Meses!$A$1:$H$14,3+HLOOKUP(Cronograma!AV1370,Meses!$D$1:$G$2,2,FALSE),FALSE),
IF(BY1370="En programación",BA1370,""))</f>
        <v/>
      </c>
      <c r="CB1370" s="95" t="str">
        <f t="shared" si="64"/>
        <v/>
      </c>
      <c r="CC1370" s="91" t="str">
        <f>IFERROR(
(VLOOKUP(MONTH(CA1370),Meses!$B$3:$C$14,2,FALSE)-DAY(CA1370))/VLOOKUP(MONTH(CA1370),Meses!$B$3:$C$14,2,FALSE)*CD1370,
"")</f>
        <v/>
      </c>
      <c r="CD1370" s="92">
        <f t="shared" si="65"/>
        <v>32198</v>
      </c>
    </row>
    <row r="1371" spans="1:82" ht="47.4" thickBot="1" x14ac:dyDescent="0.6">
      <c r="A1371" s="41" t="s">
        <v>3214</v>
      </c>
      <c r="B1371" s="61" t="s">
        <v>3215</v>
      </c>
      <c r="C1371" s="61" t="s">
        <v>3216</v>
      </c>
      <c r="D1371" s="61" t="s">
        <v>2072</v>
      </c>
      <c r="E1371" s="21">
        <v>45237</v>
      </c>
      <c r="F1371" s="21">
        <v>45237.783634259256</v>
      </c>
      <c r="G1371" s="21">
        <v>45313</v>
      </c>
      <c r="H1371" s="22"/>
      <c r="I1371" s="22"/>
      <c r="J1371" s="22"/>
      <c r="K1371" s="22">
        <v>0</v>
      </c>
      <c r="L1371" s="50"/>
      <c r="M1371" s="22"/>
      <c r="N1371" s="22"/>
      <c r="O1371" s="19" t="s">
        <v>54</v>
      </c>
      <c r="P1371" s="41" t="s">
        <v>54</v>
      </c>
      <c r="Q1371" s="49" t="s">
        <v>55</v>
      </c>
      <c r="R1371" s="61">
        <v>4499</v>
      </c>
      <c r="S1371" s="25" t="s">
        <v>145</v>
      </c>
      <c r="T1371" s="25" t="s">
        <v>145</v>
      </c>
      <c r="U1371" s="82" t="e">
        <v>#NAME?</v>
      </c>
      <c r="V1371" s="22"/>
      <c r="W1371" s="22" t="s">
        <v>4513</v>
      </c>
      <c r="X1371" s="23">
        <v>45237</v>
      </c>
      <c r="Y1371" s="23">
        <v>45244</v>
      </c>
      <c r="Z1371" s="23">
        <v>45237</v>
      </c>
      <c r="AA1371" s="23">
        <v>45237</v>
      </c>
      <c r="AB1371" s="22">
        <v>0</v>
      </c>
      <c r="AC1371" s="22">
        <v>0</v>
      </c>
      <c r="AD1371" s="50">
        <v>0</v>
      </c>
      <c r="AE1371" s="22">
        <v>0</v>
      </c>
      <c r="AF1371" s="19" t="s">
        <v>58</v>
      </c>
      <c r="AG1371" s="19" t="s">
        <v>58</v>
      </c>
      <c r="AH1371" s="50">
        <v>0</v>
      </c>
      <c r="AI1371" s="37">
        <v>-45237</v>
      </c>
      <c r="AJ1371" s="37">
        <v>-45313</v>
      </c>
      <c r="AK1371" s="37">
        <v>0</v>
      </c>
      <c r="AL1371" s="19" t="s">
        <v>15</v>
      </c>
      <c r="AM1371" s="22">
        <v>0</v>
      </c>
      <c r="AN1371" s="22" t="s">
        <v>4513</v>
      </c>
      <c r="AO1371" s="22"/>
      <c r="AP1371" s="19" t="s">
        <v>82</v>
      </c>
      <c r="AQ1371" s="19" t="s">
        <v>82</v>
      </c>
      <c r="AR1371" s="19" t="s">
        <v>60</v>
      </c>
      <c r="AS1371" s="19" t="s">
        <v>55</v>
      </c>
      <c r="AT1371" s="19" t="s">
        <v>2073</v>
      </c>
      <c r="AU1371" s="19" t="s">
        <v>62</v>
      </c>
      <c r="AV1371" s="19" t="s">
        <v>679</v>
      </c>
      <c r="AW1371" s="19" t="s">
        <v>3130</v>
      </c>
      <c r="AX1371" s="19" t="s">
        <v>1557</v>
      </c>
      <c r="AY1371" s="19" t="s">
        <v>55</v>
      </c>
      <c r="AZ1371" s="19" t="s">
        <v>3830</v>
      </c>
      <c r="BA1371" s="22">
        <v>0</v>
      </c>
      <c r="BB1371" s="22"/>
      <c r="BC1371" s="22"/>
      <c r="BD1371" s="19" t="s">
        <v>2205</v>
      </c>
      <c r="BE1371" s="19" t="s">
        <v>651</v>
      </c>
      <c r="BF1371" s="19" t="s">
        <v>3065</v>
      </c>
      <c r="BG1371" s="19" t="s">
        <v>55</v>
      </c>
      <c r="BH1371" s="19" t="s">
        <v>4513</v>
      </c>
      <c r="BI1371" s="22" t="s">
        <v>4513</v>
      </c>
      <c r="BJ1371" s="22"/>
      <c r="BK1371" s="22"/>
      <c r="BL1371" s="37" t="s">
        <v>4513</v>
      </c>
      <c r="BM1371" s="32" t="s">
        <v>4513</v>
      </c>
      <c r="BN1371" s="57" t="s">
        <v>4513</v>
      </c>
      <c r="BO1371" s="19" t="s">
        <v>3913</v>
      </c>
      <c r="BP1371" s="22"/>
      <c r="BQ1371" s="19" t="s">
        <v>64</v>
      </c>
      <c r="BR1371" s="22"/>
      <c r="BS1371" s="22"/>
      <c r="BT1371" s="22"/>
      <c r="BU1371" s="37">
        <v>85</v>
      </c>
      <c r="BV1371" s="19" t="s">
        <v>4703</v>
      </c>
      <c r="BW1371" s="19" t="s">
        <v>3858</v>
      </c>
      <c r="BX1371" s="22"/>
      <c r="BY1371" s="95" t="str">
        <f>IFERROR(
IF(OR(AZ1371="anulado",AZ1371="stand by"),CONCATENATE(AZ1371,": ",AT1371),
IF(OR(YEAR(BA1371)=2022,YEAR(BA1371)=2023),CONCATENATE("Se activó en ",YEAR(BA1371)),
IF(AND(OR(AZ1371="En proceso",AZ1371="facturando"),AND(AV1371="-",BA1371="")),"Por revisar",
IF(BA1371="",IF(AV1371="NUEVAS",CONCATENATE("Estado: ",AZ1371,", ",AV1371),
IF(AX1371=Meses!$A$3,"Por revisar",
IF(AT1371="","Sin registro","En programación Frcst."))),"En programación")))),
"Error")</f>
        <v>En programación</v>
      </c>
      <c r="BZ1371" s="14" t="str">
        <f t="shared" si="63"/>
        <v/>
      </c>
      <c r="CA1371" s="95">
        <f>IF(BY1371="En programación Frcst.",VLOOKUP(AX1371,Meses!$A$1:$H$14,3+HLOOKUP(Cronograma!AV1371,Meses!$D$1:$G$2,2,FALSE),FALSE),
IF(BY1371="En programación",BA1371,""))</f>
        <v>0</v>
      </c>
      <c r="CB1371" s="95" t="str">
        <f t="shared" si="64"/>
        <v>1900/1</v>
      </c>
      <c r="CC1371" s="91">
        <f>IFERROR(
(VLOOKUP(MONTH(CA1371),Meses!$B$3:$C$14,2,FALSE)-DAY(CA1371))/VLOOKUP(MONTH(CA1371),Meses!$B$3:$C$14,2,FALSE)*CD1371,
"")</f>
        <v>4499</v>
      </c>
      <c r="CD1371" s="92">
        <f t="shared" si="65"/>
        <v>4499</v>
      </c>
    </row>
    <row r="1372" spans="1:82" ht="47.4" thickBot="1" x14ac:dyDescent="0.6">
      <c r="A1372" s="41" t="s">
        <v>3214</v>
      </c>
      <c r="B1372" s="61" t="s">
        <v>3217</v>
      </c>
      <c r="C1372" s="61" t="s">
        <v>3218</v>
      </c>
      <c r="D1372" s="61" t="s">
        <v>2072</v>
      </c>
      <c r="E1372" s="21">
        <v>45237</v>
      </c>
      <c r="F1372" s="21">
        <v>45237.783634259256</v>
      </c>
      <c r="G1372" s="21">
        <v>45313</v>
      </c>
      <c r="H1372" s="22"/>
      <c r="I1372" s="22"/>
      <c r="J1372" s="22"/>
      <c r="K1372" s="22">
        <v>0</v>
      </c>
      <c r="L1372" s="50"/>
      <c r="M1372" s="22"/>
      <c r="N1372" s="22"/>
      <c r="O1372" s="19" t="s">
        <v>54</v>
      </c>
      <c r="P1372" s="41" t="s">
        <v>54</v>
      </c>
      <c r="Q1372" s="49" t="s">
        <v>55</v>
      </c>
      <c r="R1372" s="61">
        <v>380</v>
      </c>
      <c r="S1372" s="25" t="s">
        <v>145</v>
      </c>
      <c r="T1372" s="25" t="s">
        <v>145</v>
      </c>
      <c r="U1372" s="82" t="e">
        <v>#NAME?</v>
      </c>
      <c r="V1372" s="22"/>
      <c r="W1372" s="22" t="s">
        <v>4513</v>
      </c>
      <c r="X1372" s="23">
        <v>45237</v>
      </c>
      <c r="Y1372" s="23">
        <v>45244</v>
      </c>
      <c r="Z1372" s="23">
        <v>45237</v>
      </c>
      <c r="AA1372" s="23">
        <v>45237</v>
      </c>
      <c r="AB1372" s="22">
        <v>0</v>
      </c>
      <c r="AC1372" s="22">
        <v>0</v>
      </c>
      <c r="AD1372" s="50">
        <v>0</v>
      </c>
      <c r="AE1372" s="22">
        <v>0</v>
      </c>
      <c r="AF1372" s="19" t="s">
        <v>58</v>
      </c>
      <c r="AG1372" s="19" t="s">
        <v>58</v>
      </c>
      <c r="AH1372" s="50">
        <v>0</v>
      </c>
      <c r="AI1372" s="37">
        <v>-45237</v>
      </c>
      <c r="AJ1372" s="37">
        <v>-45313</v>
      </c>
      <c r="AK1372" s="37">
        <v>0</v>
      </c>
      <c r="AL1372" s="19" t="s">
        <v>15</v>
      </c>
      <c r="AM1372" s="22">
        <v>0</v>
      </c>
      <c r="AN1372" s="22" t="s">
        <v>4513</v>
      </c>
      <c r="AO1372" s="22"/>
      <c r="AP1372" s="19" t="s">
        <v>82</v>
      </c>
      <c r="AQ1372" s="19" t="s">
        <v>82</v>
      </c>
      <c r="AR1372" s="19" t="s">
        <v>60</v>
      </c>
      <c r="AS1372" s="19" t="s">
        <v>55</v>
      </c>
      <c r="AT1372" s="19" t="s">
        <v>2073</v>
      </c>
      <c r="AU1372" s="19" t="s">
        <v>62</v>
      </c>
      <c r="AV1372" s="19" t="s">
        <v>679</v>
      </c>
      <c r="AW1372" s="19" t="s">
        <v>3130</v>
      </c>
      <c r="AX1372" s="19" t="s">
        <v>1557</v>
      </c>
      <c r="AY1372" s="19" t="s">
        <v>55</v>
      </c>
      <c r="AZ1372" s="19" t="s">
        <v>3830</v>
      </c>
      <c r="BA1372" s="22">
        <v>0</v>
      </c>
      <c r="BB1372" s="22"/>
      <c r="BC1372" s="22"/>
      <c r="BD1372" s="19" t="s">
        <v>2205</v>
      </c>
      <c r="BE1372" s="19" t="s">
        <v>651</v>
      </c>
      <c r="BF1372" s="19" t="s">
        <v>3065</v>
      </c>
      <c r="BG1372" s="19" t="s">
        <v>55</v>
      </c>
      <c r="BH1372" s="19" t="s">
        <v>4513</v>
      </c>
      <c r="BI1372" s="22" t="s">
        <v>4513</v>
      </c>
      <c r="BJ1372" s="22"/>
      <c r="BK1372" s="22"/>
      <c r="BL1372" s="37" t="s">
        <v>4513</v>
      </c>
      <c r="BM1372" s="32" t="s">
        <v>4513</v>
      </c>
      <c r="BN1372" s="57" t="s">
        <v>4513</v>
      </c>
      <c r="BO1372" s="19" t="s">
        <v>3913</v>
      </c>
      <c r="BP1372" s="22"/>
      <c r="BQ1372" s="19" t="s">
        <v>64</v>
      </c>
      <c r="BR1372" s="22"/>
      <c r="BS1372" s="22"/>
      <c r="BT1372" s="22"/>
      <c r="BU1372" s="37">
        <v>85</v>
      </c>
      <c r="BV1372" s="19" t="s">
        <v>4703</v>
      </c>
      <c r="BW1372" s="19" t="s">
        <v>3858</v>
      </c>
      <c r="BX1372" s="22"/>
      <c r="BY1372" s="95" t="str">
        <f>IFERROR(
IF(OR(AZ1372="anulado",AZ1372="stand by"),CONCATENATE(AZ1372,": ",AT1372),
IF(OR(YEAR(BA1372)=2022,YEAR(BA1372)=2023),CONCATENATE("Se activó en ",YEAR(BA1372)),
IF(AND(OR(AZ1372="En proceso",AZ1372="facturando"),AND(AV1372="-",BA1372="")),"Por revisar",
IF(BA1372="",IF(AV1372="NUEVAS",CONCATENATE("Estado: ",AZ1372,", ",AV1372),
IF(AX1372=Meses!$A$3,"Por revisar",
IF(AT1372="","Sin registro","En programación Frcst."))),"En programación")))),
"Error")</f>
        <v>En programación</v>
      </c>
      <c r="BZ1372" s="14" t="str">
        <f t="shared" si="63"/>
        <v/>
      </c>
      <c r="CA1372" s="95">
        <f>IF(BY1372="En programación Frcst.",VLOOKUP(AX1372,Meses!$A$1:$H$14,3+HLOOKUP(Cronograma!AV1372,Meses!$D$1:$G$2,2,FALSE),FALSE),
IF(BY1372="En programación",BA1372,""))</f>
        <v>0</v>
      </c>
      <c r="CB1372" s="95" t="str">
        <f t="shared" si="64"/>
        <v>1900/1</v>
      </c>
      <c r="CC1372" s="91">
        <f>IFERROR(
(VLOOKUP(MONTH(CA1372),Meses!$B$3:$C$14,2,FALSE)-DAY(CA1372))/VLOOKUP(MONTH(CA1372),Meses!$B$3:$C$14,2,FALSE)*CD1372,
"")</f>
        <v>380</v>
      </c>
      <c r="CD1372" s="92">
        <f t="shared" si="65"/>
        <v>380</v>
      </c>
    </row>
    <row r="1373" spans="1:82" ht="78.599999999999994" thickBot="1" x14ac:dyDescent="0.6">
      <c r="A1373" s="41" t="s">
        <v>3219</v>
      </c>
      <c r="B1373" s="61" t="s">
        <v>3220</v>
      </c>
      <c r="C1373" s="61" t="s">
        <v>3221</v>
      </c>
      <c r="D1373" s="61" t="s">
        <v>936</v>
      </c>
      <c r="E1373" s="21">
        <v>45237</v>
      </c>
      <c r="F1373" s="21">
        <v>45237.79011574074</v>
      </c>
      <c r="G1373" s="21">
        <v>45296</v>
      </c>
      <c r="H1373" s="22"/>
      <c r="I1373" s="22"/>
      <c r="J1373" s="22"/>
      <c r="K1373" s="22">
        <v>0</v>
      </c>
      <c r="L1373" s="50"/>
      <c r="M1373" s="22"/>
      <c r="N1373" s="22"/>
      <c r="O1373" s="19" t="s">
        <v>2342</v>
      </c>
      <c r="P1373" s="41" t="s">
        <v>54</v>
      </c>
      <c r="Q1373" s="49" t="s">
        <v>55</v>
      </c>
      <c r="R1373" s="61">
        <v>54360</v>
      </c>
      <c r="S1373" s="25" t="s">
        <v>145</v>
      </c>
      <c r="T1373" s="25" t="s">
        <v>145</v>
      </c>
      <c r="U1373" s="30" t="e">
        <v>#NAME?</v>
      </c>
      <c r="V1373" s="22"/>
      <c r="W1373" s="22"/>
      <c r="X1373" s="50"/>
      <c r="Y1373" s="50"/>
      <c r="Z1373" s="22"/>
      <c r="AA1373" s="22"/>
      <c r="AB1373" s="22"/>
      <c r="AC1373" s="22"/>
      <c r="AD1373" s="50"/>
      <c r="AE1373" s="22"/>
      <c r="AF1373" s="22"/>
      <c r="AG1373" s="22"/>
      <c r="AH1373" s="50"/>
      <c r="AI1373" s="22"/>
      <c r="AJ1373" s="22"/>
      <c r="AK1373" s="22"/>
      <c r="AL1373" s="19" t="s">
        <v>15</v>
      </c>
      <c r="AM1373" s="22">
        <v>0</v>
      </c>
      <c r="AN1373" s="22" t="s">
        <v>4513</v>
      </c>
      <c r="AO1373" s="22"/>
      <c r="AP1373" s="19" t="s">
        <v>82</v>
      </c>
      <c r="AQ1373" s="19" t="s">
        <v>82</v>
      </c>
      <c r="AR1373" s="19" t="s">
        <v>185</v>
      </c>
      <c r="AS1373" s="19" t="s">
        <v>55</v>
      </c>
      <c r="AT1373" s="19" t="s">
        <v>937</v>
      </c>
      <c r="AU1373" s="19" t="s">
        <v>179</v>
      </c>
      <c r="AV1373" s="19" t="s">
        <v>679</v>
      </c>
      <c r="AW1373" s="19" t="s">
        <v>3130</v>
      </c>
      <c r="AX1373" s="19" t="s">
        <v>1557</v>
      </c>
      <c r="AY1373" s="19" t="s">
        <v>55</v>
      </c>
      <c r="AZ1373" s="19" t="s">
        <v>3830</v>
      </c>
      <c r="BA1373" s="22">
        <v>0</v>
      </c>
      <c r="BB1373" s="22"/>
      <c r="BC1373" s="22"/>
      <c r="BD1373" s="19" t="s">
        <v>1557</v>
      </c>
      <c r="BE1373" s="19" t="s">
        <v>679</v>
      </c>
      <c r="BF1373" s="19" t="s">
        <v>3130</v>
      </c>
      <c r="BG1373" s="19" t="s">
        <v>55</v>
      </c>
      <c r="BH1373" s="19" t="s">
        <v>4513</v>
      </c>
      <c r="BI1373" s="22" t="s">
        <v>4513</v>
      </c>
      <c r="BJ1373" s="22"/>
      <c r="BK1373" s="22"/>
      <c r="BL1373" s="37" t="s">
        <v>4513</v>
      </c>
      <c r="BM1373" s="32" t="s">
        <v>4513</v>
      </c>
      <c r="BN1373" s="22"/>
      <c r="BO1373" s="19" t="s">
        <v>3906</v>
      </c>
      <c r="BP1373" s="22"/>
      <c r="BQ1373" s="19" t="s">
        <v>64</v>
      </c>
      <c r="BR1373" s="22"/>
      <c r="BS1373" s="22"/>
      <c r="BT1373" s="22"/>
      <c r="BU1373" s="37">
        <v>85</v>
      </c>
      <c r="BV1373" s="19" t="s">
        <v>4696</v>
      </c>
      <c r="BW1373" s="19" t="s">
        <v>3869</v>
      </c>
      <c r="BX1373" s="22"/>
      <c r="BY1373" s="95" t="str">
        <f>IFERROR(
IF(OR(AZ1373="anulado",AZ1373="stand by"),CONCATENATE(AZ1373,": ",AT1373),
IF(OR(YEAR(BA1373)=2022,YEAR(BA1373)=2023),CONCATENATE("Se activó en ",YEAR(BA1373)),
IF(AND(OR(AZ1373="En proceso",AZ1373="facturando"),AND(AV1373="-",BA1373="")),"Por revisar",
IF(BA1373="",IF(AV1373="NUEVAS",CONCATENATE("Estado: ",AZ1373,", ",AV1373),
IF(AX1373=Meses!$A$3,"Por revisar",
IF(AT1373="","Sin registro","En programación Frcst."))),"En programación")))),
"Error")</f>
        <v>En programación</v>
      </c>
      <c r="BZ1373" s="14" t="str">
        <f t="shared" si="63"/>
        <v/>
      </c>
      <c r="CA1373" s="95">
        <f>IF(BY1373="En programación Frcst.",VLOOKUP(AX1373,Meses!$A$1:$H$14,3+HLOOKUP(Cronograma!AV1373,Meses!$D$1:$G$2,2,FALSE),FALSE),
IF(BY1373="En programación",BA1373,""))</f>
        <v>0</v>
      </c>
      <c r="CB1373" s="95" t="str">
        <f t="shared" si="64"/>
        <v>1900/1</v>
      </c>
      <c r="CC1373" s="91">
        <f>IFERROR(
(VLOOKUP(MONTH(CA1373),Meses!$B$3:$C$14,2,FALSE)-DAY(CA1373))/VLOOKUP(MONTH(CA1373),Meses!$B$3:$C$14,2,FALSE)*CD1373,
"")</f>
        <v>54360</v>
      </c>
      <c r="CD1373" s="92">
        <f t="shared" si="65"/>
        <v>54360</v>
      </c>
    </row>
    <row r="1374" spans="1:82" ht="47.4" thickBot="1" x14ac:dyDescent="0.6">
      <c r="A1374" s="41" t="s">
        <v>2378</v>
      </c>
      <c r="B1374" s="61" t="s">
        <v>3222</v>
      </c>
      <c r="C1374" s="61" t="s">
        <v>3223</v>
      </c>
      <c r="D1374" s="49" t="s">
        <v>53</v>
      </c>
      <c r="E1374" s="21">
        <v>45238</v>
      </c>
      <c r="F1374" s="21">
        <v>45238.41920138889</v>
      </c>
      <c r="G1374" s="21">
        <v>45265</v>
      </c>
      <c r="H1374" s="21">
        <v>45266</v>
      </c>
      <c r="I1374" s="21">
        <v>45294</v>
      </c>
      <c r="J1374" s="21">
        <v>45294</v>
      </c>
      <c r="K1374" s="119" t="s">
        <v>4615</v>
      </c>
      <c r="L1374" s="49">
        <v>2023120836</v>
      </c>
      <c r="M1374" s="21">
        <v>45266</v>
      </c>
      <c r="N1374" s="21">
        <v>45281</v>
      </c>
      <c r="O1374" s="19" t="s">
        <v>2413</v>
      </c>
      <c r="P1374" s="41" t="s">
        <v>54</v>
      </c>
      <c r="Q1374" s="49" t="s">
        <v>55</v>
      </c>
      <c r="R1374" s="61">
        <v>13381</v>
      </c>
      <c r="S1374" s="25" t="s">
        <v>145</v>
      </c>
      <c r="T1374" s="25" t="s">
        <v>145</v>
      </c>
      <c r="U1374" s="19" t="e">
        <v>#NAME?</v>
      </c>
      <c r="V1374" s="22"/>
      <c r="W1374" s="22"/>
      <c r="X1374" s="50"/>
      <c r="Y1374" s="50"/>
      <c r="Z1374" s="22"/>
      <c r="AA1374" s="22"/>
      <c r="AB1374" s="22"/>
      <c r="AC1374" s="22"/>
      <c r="AD1374" s="50"/>
      <c r="AE1374" s="22"/>
      <c r="AF1374" s="22"/>
      <c r="AG1374" s="22"/>
      <c r="AH1374" s="50"/>
      <c r="AI1374" s="22"/>
      <c r="AJ1374" s="22"/>
      <c r="AK1374" s="22"/>
      <c r="AL1374" s="19" t="s">
        <v>15</v>
      </c>
      <c r="AM1374" s="19" t="s">
        <v>4616</v>
      </c>
      <c r="AN1374" s="37">
        <v>3</v>
      </c>
      <c r="AO1374" s="22"/>
      <c r="AP1374" s="19" t="s">
        <v>82</v>
      </c>
      <c r="AQ1374" s="19" t="s">
        <v>82</v>
      </c>
      <c r="AR1374" s="19" t="s">
        <v>94</v>
      </c>
      <c r="AS1374" s="19" t="s">
        <v>55</v>
      </c>
      <c r="AT1374" s="19" t="s">
        <v>61</v>
      </c>
      <c r="AU1374" s="19" t="s">
        <v>179</v>
      </c>
      <c r="AV1374" s="19" t="s">
        <v>679</v>
      </c>
      <c r="AW1374" s="19" t="s">
        <v>1913</v>
      </c>
      <c r="AX1374" s="19" t="s">
        <v>356</v>
      </c>
      <c r="AY1374" s="19" t="s">
        <v>55</v>
      </c>
      <c r="AZ1374" s="19" t="s">
        <v>3822</v>
      </c>
      <c r="BA1374" s="23">
        <v>45281</v>
      </c>
      <c r="BB1374" s="37">
        <v>12</v>
      </c>
      <c r="BC1374" s="37">
        <v>2023</v>
      </c>
      <c r="BD1374" s="19" t="s">
        <v>356</v>
      </c>
      <c r="BE1374" s="19" t="s">
        <v>679</v>
      </c>
      <c r="BF1374" s="19" t="s">
        <v>1913</v>
      </c>
      <c r="BG1374" s="19" t="s">
        <v>55</v>
      </c>
      <c r="BH1374" s="19" t="s">
        <v>4513</v>
      </c>
      <c r="BI1374" s="60" t="s">
        <v>4513</v>
      </c>
      <c r="BJ1374" s="37" t="e">
        <v>#VALUE!</v>
      </c>
      <c r="BK1374" s="56" t="e">
        <v>#VALUE!</v>
      </c>
      <c r="BL1374" s="37" t="s">
        <v>4513</v>
      </c>
      <c r="BM1374" s="32" t="s">
        <v>4513</v>
      </c>
      <c r="BN1374" s="22"/>
      <c r="BO1374" s="19" t="s">
        <v>3840</v>
      </c>
      <c r="BP1374" s="22"/>
      <c r="BQ1374" s="19" t="s">
        <v>64</v>
      </c>
      <c r="BR1374" s="22"/>
      <c r="BS1374" s="19" t="s">
        <v>3824</v>
      </c>
      <c r="BT1374" s="37">
        <v>56</v>
      </c>
      <c r="BU1374" s="22">
        <v>84</v>
      </c>
      <c r="BV1374" s="19"/>
      <c r="BW1374" s="19" t="s">
        <v>3823</v>
      </c>
      <c r="BX1374" s="37">
        <v>2024</v>
      </c>
      <c r="BY1374" s="95" t="str">
        <f>IFERROR(
IF(OR(AZ1374="anulado",AZ1374="stand by"),CONCATENATE(AZ1374,": ",AT1374),
IF(OR(YEAR(BA1374)=2022,YEAR(BA1374)=2023),CONCATENATE("Se activó en ",YEAR(BA1374)),
IF(AND(OR(AZ1374="En proceso",AZ1374="facturando"),AND(AV1374="-",BA1374="")),"Por revisar",
IF(BA1374="",IF(AV1374="NUEVAS",CONCATENATE("Estado: ",AZ1374,", ",AV1374),
IF(AX1374=Meses!$A$3,"Por revisar",
IF(AT1374="","Sin registro","En programación Frcst."))),"En programación")))),
"Error")</f>
        <v>Se activó en 2023</v>
      </c>
      <c r="BZ1374" s="14" t="str">
        <f t="shared" si="63"/>
        <v/>
      </c>
      <c r="CA1374" s="95" t="str">
        <f>IF(BY1374="En programación Frcst.",VLOOKUP(AX1374,Meses!$A$1:$H$14,3+HLOOKUP(Cronograma!AV1374,Meses!$D$1:$G$2,2,FALSE),FALSE),
IF(BY1374="En programación",BA1374,""))</f>
        <v/>
      </c>
      <c r="CB1374" s="95" t="str">
        <f t="shared" si="64"/>
        <v/>
      </c>
      <c r="CC1374" s="91" t="str">
        <f>IFERROR(
(VLOOKUP(MONTH(CA1374),Meses!$B$3:$C$14,2,FALSE)-DAY(CA1374))/VLOOKUP(MONTH(CA1374),Meses!$B$3:$C$14,2,FALSE)*CD1374,
"")</f>
        <v/>
      </c>
      <c r="CD1374" s="92">
        <f t="shared" si="65"/>
        <v>13381</v>
      </c>
    </row>
    <row r="1375" spans="1:82" ht="63" thickBot="1" x14ac:dyDescent="0.6">
      <c r="A1375" s="41" t="s">
        <v>3224</v>
      </c>
      <c r="B1375" s="61" t="s">
        <v>3225</v>
      </c>
      <c r="C1375" s="61" t="s">
        <v>3226</v>
      </c>
      <c r="D1375" s="19" t="s">
        <v>53</v>
      </c>
      <c r="E1375" s="21">
        <v>45238</v>
      </c>
      <c r="F1375" s="21">
        <v>45238.431261574071</v>
      </c>
      <c r="G1375" s="21">
        <v>45261</v>
      </c>
      <c r="H1375" s="21">
        <v>45273</v>
      </c>
      <c r="I1375" s="21">
        <v>45289</v>
      </c>
      <c r="J1375" s="21">
        <v>45289</v>
      </c>
      <c r="K1375" s="119" t="s">
        <v>4599</v>
      </c>
      <c r="L1375" s="49">
        <v>2023122969</v>
      </c>
      <c r="M1375" s="21">
        <v>45280</v>
      </c>
      <c r="N1375" s="21">
        <v>45295</v>
      </c>
      <c r="O1375" s="19" t="s">
        <v>1384</v>
      </c>
      <c r="P1375" s="41" t="s">
        <v>54</v>
      </c>
      <c r="Q1375" s="49" t="s">
        <v>55</v>
      </c>
      <c r="R1375" s="61">
        <v>19492</v>
      </c>
      <c r="S1375" s="25" t="s">
        <v>4632</v>
      </c>
      <c r="T1375" s="25" t="s">
        <v>4632</v>
      </c>
      <c r="U1375" s="19" t="e">
        <v>#NAME?</v>
      </c>
      <c r="V1375" s="22"/>
      <c r="W1375" s="22"/>
      <c r="X1375" s="50"/>
      <c r="Y1375" s="50"/>
      <c r="Z1375" s="22"/>
      <c r="AA1375" s="22"/>
      <c r="AB1375" s="22"/>
      <c r="AC1375" s="22"/>
      <c r="AD1375" s="50"/>
      <c r="AE1375" s="22"/>
      <c r="AF1375" s="22"/>
      <c r="AG1375" s="22"/>
      <c r="AH1375" s="50"/>
      <c r="AI1375" s="22"/>
      <c r="AJ1375" s="22"/>
      <c r="AK1375" s="22"/>
      <c r="AL1375" s="19" t="s">
        <v>15</v>
      </c>
      <c r="AM1375" s="19" t="s">
        <v>4601</v>
      </c>
      <c r="AN1375" s="37">
        <v>29</v>
      </c>
      <c r="AO1375" s="22"/>
      <c r="AP1375" s="19" t="s">
        <v>82</v>
      </c>
      <c r="AQ1375" s="19" t="s">
        <v>82</v>
      </c>
      <c r="AR1375" s="19" t="s">
        <v>237</v>
      </c>
      <c r="AS1375" s="19" t="s">
        <v>55</v>
      </c>
      <c r="AT1375" s="19" t="s">
        <v>61</v>
      </c>
      <c r="AU1375" s="19" t="s">
        <v>179</v>
      </c>
      <c r="AV1375" s="19" t="s">
        <v>679</v>
      </c>
      <c r="AW1375" s="19" t="s">
        <v>1913</v>
      </c>
      <c r="AX1375" s="19" t="s">
        <v>356</v>
      </c>
      <c r="AY1375" s="19" t="s">
        <v>55</v>
      </c>
      <c r="AZ1375" s="19" t="s">
        <v>3822</v>
      </c>
      <c r="BA1375" s="23">
        <v>45295</v>
      </c>
      <c r="BB1375" s="37">
        <v>1</v>
      </c>
      <c r="BC1375" s="37">
        <v>2024</v>
      </c>
      <c r="BD1375" s="19" t="s">
        <v>356</v>
      </c>
      <c r="BE1375" s="19" t="s">
        <v>679</v>
      </c>
      <c r="BF1375" s="19" t="s">
        <v>1913</v>
      </c>
      <c r="BG1375" s="19" t="s">
        <v>55</v>
      </c>
      <c r="BH1375" s="19" t="s">
        <v>4513</v>
      </c>
      <c r="BI1375" s="60" t="s">
        <v>4513</v>
      </c>
      <c r="BJ1375" s="37" t="e">
        <v>#VALUE!</v>
      </c>
      <c r="BK1375" s="56" t="e">
        <v>#VALUE!</v>
      </c>
      <c r="BL1375" s="37" t="s">
        <v>4513</v>
      </c>
      <c r="BM1375" s="32" t="s">
        <v>4513</v>
      </c>
      <c r="BN1375" s="22" t="s">
        <v>4513</v>
      </c>
      <c r="BO1375" s="19" t="s">
        <v>3826</v>
      </c>
      <c r="BP1375" s="22"/>
      <c r="BQ1375" s="19" t="s">
        <v>64</v>
      </c>
      <c r="BR1375" s="22"/>
      <c r="BS1375" s="19" t="s">
        <v>3824</v>
      </c>
      <c r="BT1375" s="37">
        <v>51</v>
      </c>
      <c r="BU1375" s="22"/>
      <c r="BV1375" s="19"/>
      <c r="BW1375" s="19" t="s">
        <v>3823</v>
      </c>
      <c r="BX1375" s="37">
        <v>2023</v>
      </c>
      <c r="BY1375" s="95" t="str">
        <f>IFERROR(
IF(OR(AZ1375="anulado",AZ1375="stand by"),CONCATENATE(AZ1375,": ",AT1375),
IF(OR(YEAR(BA1375)=2022,YEAR(BA1375)=2023),CONCATENATE("Se activó en ",YEAR(BA1375)),
IF(AND(OR(AZ1375="En proceso",AZ1375="facturando"),AND(AV1375="-",BA1375="")),"Por revisar",
IF(BA1375="",IF(AV1375="NUEVAS",CONCATENATE("Estado: ",AZ1375,", ",AV1375),
IF(AX1375=Meses!$A$3,"Por revisar",
IF(AT1375="","Sin registro","En programación Frcst."))),"En programación")))),
"Error")</f>
        <v>En programación</v>
      </c>
      <c r="BZ1375" s="14" t="str">
        <f t="shared" si="63"/>
        <v/>
      </c>
      <c r="CA1375" s="95">
        <f>IF(BY1375="En programación Frcst.",VLOOKUP(AX1375,Meses!$A$1:$H$14,3+HLOOKUP(Cronograma!AV1375,Meses!$D$1:$G$2,2,FALSE),FALSE),
IF(BY1375="En programación",BA1375,""))</f>
        <v>45295</v>
      </c>
      <c r="CB1375" s="95" t="str">
        <f t="shared" si="64"/>
        <v>2024/1</v>
      </c>
      <c r="CC1375" s="91">
        <f>IFERROR(
(VLOOKUP(MONTH(CA1375),Meses!$B$3:$C$14,2,FALSE)-DAY(CA1375))/VLOOKUP(MONTH(CA1375),Meses!$B$3:$C$14,2,FALSE)*CD1375,
"")</f>
        <v>16976.903225806451</v>
      </c>
      <c r="CD1375" s="92">
        <f t="shared" si="65"/>
        <v>19492</v>
      </c>
    </row>
    <row r="1376" spans="1:82" ht="63" thickBot="1" x14ac:dyDescent="0.6">
      <c r="A1376" s="41" t="s">
        <v>3227</v>
      </c>
      <c r="B1376" s="61" t="s">
        <v>3228</v>
      </c>
      <c r="C1376" s="61" t="s">
        <v>3229</v>
      </c>
      <c r="D1376" s="19" t="s">
        <v>53</v>
      </c>
      <c r="E1376" s="21">
        <v>45238.463969907411</v>
      </c>
      <c r="F1376" s="21">
        <v>45238.463969907411</v>
      </c>
      <c r="G1376" s="21">
        <v>45240</v>
      </c>
      <c r="H1376" s="21">
        <v>45257</v>
      </c>
      <c r="I1376" s="21">
        <v>45290</v>
      </c>
      <c r="J1376" s="21">
        <v>45290</v>
      </c>
      <c r="K1376" s="119" t="s">
        <v>4599</v>
      </c>
      <c r="L1376" s="49">
        <v>2023123539</v>
      </c>
      <c r="M1376" s="21">
        <v>45282</v>
      </c>
      <c r="N1376" s="21">
        <v>45295</v>
      </c>
      <c r="O1376" s="19" t="s">
        <v>1384</v>
      </c>
      <c r="P1376" s="41" t="s">
        <v>54</v>
      </c>
      <c r="Q1376" s="49" t="s">
        <v>55</v>
      </c>
      <c r="R1376" s="61">
        <v>5814</v>
      </c>
      <c r="S1376" s="25" t="s">
        <v>4632</v>
      </c>
      <c r="T1376" s="25" t="s">
        <v>4632</v>
      </c>
      <c r="U1376" s="19" t="e">
        <v>#NAME?</v>
      </c>
      <c r="V1376" s="22"/>
      <c r="W1376" s="22"/>
      <c r="X1376" s="50"/>
      <c r="Y1376" s="50"/>
      <c r="Z1376" s="22"/>
      <c r="AA1376" s="22"/>
      <c r="AB1376" s="22"/>
      <c r="AC1376" s="22"/>
      <c r="AD1376" s="50"/>
      <c r="AE1376" s="22"/>
      <c r="AF1376" s="22"/>
      <c r="AG1376" s="22"/>
      <c r="AH1376" s="50"/>
      <c r="AI1376" s="22"/>
      <c r="AJ1376" s="22"/>
      <c r="AK1376" s="22"/>
      <c r="AL1376" s="19" t="s">
        <v>15</v>
      </c>
      <c r="AM1376" s="19" t="s">
        <v>4601</v>
      </c>
      <c r="AN1376" s="37">
        <v>30</v>
      </c>
      <c r="AO1376" s="22"/>
      <c r="AP1376" s="19" t="s">
        <v>82</v>
      </c>
      <c r="AQ1376" s="19" t="s">
        <v>82</v>
      </c>
      <c r="AR1376" s="19" t="s">
        <v>60</v>
      </c>
      <c r="AS1376" s="19" t="s">
        <v>55</v>
      </c>
      <c r="AT1376" s="19" t="s">
        <v>61</v>
      </c>
      <c r="AU1376" s="19" t="s">
        <v>179</v>
      </c>
      <c r="AV1376" s="19" t="s">
        <v>679</v>
      </c>
      <c r="AW1376" s="19" t="s">
        <v>1913</v>
      </c>
      <c r="AX1376" s="19" t="s">
        <v>356</v>
      </c>
      <c r="AY1376" s="19" t="s">
        <v>55</v>
      </c>
      <c r="AZ1376" s="19" t="s">
        <v>3822</v>
      </c>
      <c r="BA1376" s="23">
        <v>45295</v>
      </c>
      <c r="BB1376" s="37">
        <v>1</v>
      </c>
      <c r="BC1376" s="37">
        <v>2024</v>
      </c>
      <c r="BD1376" s="19" t="s">
        <v>356</v>
      </c>
      <c r="BE1376" s="19" t="s">
        <v>679</v>
      </c>
      <c r="BF1376" s="19" t="s">
        <v>1913</v>
      </c>
      <c r="BG1376" s="19" t="s">
        <v>55</v>
      </c>
      <c r="BH1376" s="19" t="s">
        <v>4513</v>
      </c>
      <c r="BI1376" s="60" t="s">
        <v>4513</v>
      </c>
      <c r="BJ1376" s="37" t="e">
        <v>#VALUE!</v>
      </c>
      <c r="BK1376" s="56" t="e">
        <v>#VALUE!</v>
      </c>
      <c r="BL1376" s="37" t="s">
        <v>4513</v>
      </c>
      <c r="BM1376" s="32" t="s">
        <v>4513</v>
      </c>
      <c r="BN1376" s="22" t="s">
        <v>4513</v>
      </c>
      <c r="BO1376" s="19" t="s">
        <v>3863</v>
      </c>
      <c r="BP1376" s="22"/>
      <c r="BQ1376" s="19" t="s">
        <v>64</v>
      </c>
      <c r="BR1376" s="22"/>
      <c r="BS1376" s="19" t="s">
        <v>3824</v>
      </c>
      <c r="BT1376" s="37">
        <v>51.536030092589499</v>
      </c>
      <c r="BU1376" s="22"/>
      <c r="BV1376" s="19"/>
      <c r="BW1376" s="19" t="s">
        <v>3823</v>
      </c>
      <c r="BX1376" s="37">
        <v>2023</v>
      </c>
      <c r="BY1376" s="95" t="str">
        <f>IFERROR(
IF(OR(AZ1376="anulado",AZ1376="stand by"),CONCATENATE(AZ1376,": ",AT1376),
IF(OR(YEAR(BA1376)=2022,YEAR(BA1376)=2023),CONCATENATE("Se activó en ",YEAR(BA1376)),
IF(AND(OR(AZ1376="En proceso",AZ1376="facturando"),AND(AV1376="-",BA1376="")),"Por revisar",
IF(BA1376="",IF(AV1376="NUEVAS",CONCATENATE("Estado: ",AZ1376,", ",AV1376),
IF(AX1376=Meses!$A$3,"Por revisar",
IF(AT1376="","Sin registro","En programación Frcst."))),"En programación")))),
"Error")</f>
        <v>En programación</v>
      </c>
      <c r="BZ1376" s="14" t="str">
        <f t="shared" si="63"/>
        <v/>
      </c>
      <c r="CA1376" s="95">
        <f>IF(BY1376="En programación Frcst.",VLOOKUP(AX1376,Meses!$A$1:$H$14,3+HLOOKUP(Cronograma!AV1376,Meses!$D$1:$G$2,2,FALSE),FALSE),
IF(BY1376="En programación",BA1376,""))</f>
        <v>45295</v>
      </c>
      <c r="CB1376" s="95" t="str">
        <f t="shared" si="64"/>
        <v>2024/1</v>
      </c>
      <c r="CC1376" s="91">
        <f>IFERROR(
(VLOOKUP(MONTH(CA1376),Meses!$B$3:$C$14,2,FALSE)-DAY(CA1376))/VLOOKUP(MONTH(CA1376),Meses!$B$3:$C$14,2,FALSE)*CD1376,
"")</f>
        <v>5063.8064516129034</v>
      </c>
      <c r="CD1376" s="92">
        <f t="shared" si="65"/>
        <v>5814</v>
      </c>
    </row>
    <row r="1377" spans="1:82" ht="47.4" thickBot="1" x14ac:dyDescent="0.6">
      <c r="A1377" s="41" t="s">
        <v>3230</v>
      </c>
      <c r="B1377" s="61" t="s">
        <v>3231</v>
      </c>
      <c r="C1377" s="61" t="s">
        <v>3232</v>
      </c>
      <c r="D1377" s="19" t="s">
        <v>53</v>
      </c>
      <c r="E1377" s="21">
        <v>45238</v>
      </c>
      <c r="F1377" s="21">
        <v>45238.830787037034</v>
      </c>
      <c r="G1377" s="21">
        <v>45254</v>
      </c>
      <c r="H1377" s="21">
        <v>45260</v>
      </c>
      <c r="I1377" s="21">
        <v>45289</v>
      </c>
      <c r="J1377" s="21">
        <v>45289</v>
      </c>
      <c r="K1377" s="119" t="s">
        <v>4599</v>
      </c>
      <c r="L1377" s="49">
        <v>2023120684</v>
      </c>
      <c r="M1377" s="21">
        <v>45265</v>
      </c>
      <c r="N1377" s="21">
        <v>45292</v>
      </c>
      <c r="O1377" s="61" t="s">
        <v>673</v>
      </c>
      <c r="P1377" s="41" t="s">
        <v>54</v>
      </c>
      <c r="Q1377" s="49" t="s">
        <v>64</v>
      </c>
      <c r="R1377" s="121">
        <v>253173</v>
      </c>
      <c r="S1377" s="25" t="s">
        <v>4632</v>
      </c>
      <c r="T1377" s="25" t="s">
        <v>4632</v>
      </c>
      <c r="U1377" s="19" t="e">
        <v>#NAME?</v>
      </c>
      <c r="V1377" s="22"/>
      <c r="W1377" s="22"/>
      <c r="X1377" s="50"/>
      <c r="Y1377" s="50"/>
      <c r="Z1377" s="22"/>
      <c r="AA1377" s="22"/>
      <c r="AB1377" s="22"/>
      <c r="AC1377" s="22"/>
      <c r="AD1377" s="50"/>
      <c r="AE1377" s="22"/>
      <c r="AF1377" s="22"/>
      <c r="AG1377" s="22"/>
      <c r="AH1377" s="50"/>
      <c r="AI1377" s="22"/>
      <c r="AJ1377" s="22"/>
      <c r="AK1377" s="22"/>
      <c r="AL1377" s="19" t="s">
        <v>438</v>
      </c>
      <c r="AM1377" s="19" t="s">
        <v>4601</v>
      </c>
      <c r="AN1377" s="37">
        <v>29</v>
      </c>
      <c r="AO1377" s="22"/>
      <c r="AP1377" s="19" t="s">
        <v>82</v>
      </c>
      <c r="AQ1377" s="19" t="s">
        <v>82</v>
      </c>
      <c r="AR1377" s="19" t="s">
        <v>182</v>
      </c>
      <c r="AS1377" s="19" t="s">
        <v>64</v>
      </c>
      <c r="AT1377" s="19" t="s">
        <v>61</v>
      </c>
      <c r="AU1377" s="42" t="s">
        <v>179</v>
      </c>
      <c r="AV1377" s="19" t="s">
        <v>660</v>
      </c>
      <c r="AW1377" s="19" t="s">
        <v>661</v>
      </c>
      <c r="AX1377" s="19" t="s">
        <v>653</v>
      </c>
      <c r="AY1377" s="19" t="s">
        <v>55</v>
      </c>
      <c r="AZ1377" s="19" t="s">
        <v>3822</v>
      </c>
      <c r="BA1377" s="23">
        <v>45292</v>
      </c>
      <c r="BB1377" s="37">
        <v>1</v>
      </c>
      <c r="BC1377" s="37">
        <v>2024</v>
      </c>
      <c r="BD1377" s="19" t="s">
        <v>653</v>
      </c>
      <c r="BE1377" s="19" t="s">
        <v>660</v>
      </c>
      <c r="BF1377" s="19" t="s">
        <v>661</v>
      </c>
      <c r="BG1377" s="19" t="s">
        <v>55</v>
      </c>
      <c r="BH1377" s="19" t="s">
        <v>4513</v>
      </c>
      <c r="BI1377" s="60" t="s">
        <v>4513</v>
      </c>
      <c r="BJ1377" s="37" t="e">
        <v>#VALUE!</v>
      </c>
      <c r="BK1377" s="56" t="e">
        <v>#VALUE!</v>
      </c>
      <c r="BL1377" s="37" t="s">
        <v>4513</v>
      </c>
      <c r="BM1377" s="32" t="s">
        <v>4513</v>
      </c>
      <c r="BN1377" s="22" t="s">
        <v>4513</v>
      </c>
      <c r="BO1377" s="19" t="s">
        <v>3851</v>
      </c>
      <c r="BP1377" s="22"/>
      <c r="BQ1377" s="19" t="s">
        <v>55</v>
      </c>
      <c r="BR1377" s="19" t="s">
        <v>3924</v>
      </c>
      <c r="BS1377" s="19" t="s">
        <v>3824</v>
      </c>
      <c r="BT1377" s="37">
        <v>51</v>
      </c>
      <c r="BU1377" s="22">
        <v>84</v>
      </c>
      <c r="BV1377" s="19"/>
      <c r="BW1377" s="19" t="s">
        <v>3823</v>
      </c>
      <c r="BX1377" s="37">
        <v>2023</v>
      </c>
      <c r="BY1377" s="95" t="str">
        <f>IFERROR(
IF(OR(AZ1377="anulado",AZ1377="stand by"),CONCATENATE(AZ1377,": ",AT1377),
IF(OR(YEAR(BA1377)=2022,YEAR(BA1377)=2023),CONCATENATE("Se activó en ",YEAR(BA1377)),
IF(AND(OR(AZ1377="En proceso",AZ1377="facturando"),AND(AV1377="-",BA1377="")),"Por revisar",
IF(BA1377="",IF(AV1377="NUEVAS",CONCATENATE("Estado: ",AZ1377,", ",AV1377),
IF(AX1377=Meses!$A$3,"Por revisar",
IF(AT1377="","Sin registro","En programación Frcst."))),"En programación")))),
"Error")</f>
        <v>En programación</v>
      </c>
      <c r="BZ1377" s="14" t="str">
        <f t="shared" si="63"/>
        <v/>
      </c>
      <c r="CA1377" s="95">
        <f>IF(BY1377="En programación Frcst.",VLOOKUP(AX1377,Meses!$A$1:$H$14,3+HLOOKUP(Cronograma!AV1377,Meses!$D$1:$G$2,2,FALSE),FALSE),
IF(BY1377="En programación",BA1377,""))</f>
        <v>45292</v>
      </c>
      <c r="CB1377" s="95" t="str">
        <f t="shared" si="64"/>
        <v>2024/1</v>
      </c>
      <c r="CC1377" s="91">
        <f>IFERROR(
(VLOOKUP(MONTH(CA1377),Meses!$B$3:$C$14,2,FALSE)-DAY(CA1377))/VLOOKUP(MONTH(CA1377),Meses!$B$3:$C$14,2,FALSE)*CD1377,
"")</f>
        <v>245006.12903225806</v>
      </c>
      <c r="CD1377" s="92">
        <f t="shared" si="65"/>
        <v>253173</v>
      </c>
    </row>
    <row r="1378" spans="1:82" ht="63" thickBot="1" x14ac:dyDescent="0.6">
      <c r="A1378" s="41" t="s">
        <v>3233</v>
      </c>
      <c r="B1378" s="61" t="s">
        <v>3234</v>
      </c>
      <c r="C1378" s="61" t="s">
        <v>3235</v>
      </c>
      <c r="D1378" s="61" t="s">
        <v>2072</v>
      </c>
      <c r="E1378" s="21">
        <v>45244.386180555557</v>
      </c>
      <c r="F1378" s="21">
        <v>45244.386180555557</v>
      </c>
      <c r="G1378" s="22"/>
      <c r="H1378" s="22"/>
      <c r="I1378" s="22"/>
      <c r="J1378" s="22"/>
      <c r="K1378" s="22">
        <v>0</v>
      </c>
      <c r="L1378" s="50"/>
      <c r="M1378" s="22"/>
      <c r="N1378" s="22"/>
      <c r="O1378" s="19" t="s">
        <v>199</v>
      </c>
      <c r="P1378" s="19" t="s">
        <v>199</v>
      </c>
      <c r="Q1378" s="49" t="s">
        <v>55</v>
      </c>
      <c r="R1378" s="61">
        <v>11277</v>
      </c>
      <c r="S1378" s="25" t="s">
        <v>145</v>
      </c>
      <c r="T1378" s="25" t="s">
        <v>145</v>
      </c>
      <c r="U1378" s="51" t="e">
        <v>#NAME?</v>
      </c>
      <c r="V1378" s="22"/>
      <c r="W1378" s="22"/>
      <c r="X1378" s="50"/>
      <c r="Y1378" s="50"/>
      <c r="Z1378" s="22"/>
      <c r="AA1378" s="22"/>
      <c r="AB1378" s="22"/>
      <c r="AC1378" s="22"/>
      <c r="AD1378" s="50"/>
      <c r="AE1378" s="22"/>
      <c r="AF1378" s="22"/>
      <c r="AG1378" s="22"/>
      <c r="AH1378" s="50"/>
      <c r="AI1378" s="22"/>
      <c r="AJ1378" s="22"/>
      <c r="AK1378" s="22"/>
      <c r="AL1378" s="22"/>
      <c r="AM1378" s="22">
        <v>0</v>
      </c>
      <c r="AN1378" s="22" t="s">
        <v>4513</v>
      </c>
      <c r="AO1378" s="22"/>
      <c r="AP1378" s="19" t="s">
        <v>201</v>
      </c>
      <c r="AQ1378" s="19" t="s">
        <v>140</v>
      </c>
      <c r="AR1378" s="19" t="s">
        <v>94</v>
      </c>
      <c r="AS1378" s="19" t="s">
        <v>55</v>
      </c>
      <c r="AT1378" s="19" t="s">
        <v>2073</v>
      </c>
      <c r="AU1378" s="19" t="s">
        <v>132</v>
      </c>
      <c r="AV1378" s="19" t="s">
        <v>679</v>
      </c>
      <c r="AW1378" s="19" t="s">
        <v>3130</v>
      </c>
      <c r="AX1378" s="19" t="s">
        <v>1557</v>
      </c>
      <c r="AY1378" s="19" t="s">
        <v>55</v>
      </c>
      <c r="AZ1378" s="19" t="s">
        <v>3830</v>
      </c>
      <c r="BA1378" s="22">
        <v>0</v>
      </c>
      <c r="BB1378" s="22"/>
      <c r="BC1378" s="22"/>
      <c r="BD1378" s="19" t="s">
        <v>1557</v>
      </c>
      <c r="BE1378" s="19" t="s">
        <v>354</v>
      </c>
      <c r="BF1378" s="19" t="s">
        <v>1745</v>
      </c>
      <c r="BG1378" s="19" t="s">
        <v>55</v>
      </c>
      <c r="BH1378" s="19" t="s">
        <v>4513</v>
      </c>
      <c r="BI1378" s="22" t="s">
        <v>4513</v>
      </c>
      <c r="BJ1378" s="22"/>
      <c r="BK1378" s="22"/>
      <c r="BL1378" s="37" t="s">
        <v>4513</v>
      </c>
      <c r="BM1378" s="32" t="s">
        <v>4513</v>
      </c>
      <c r="BN1378" s="22" t="s">
        <v>4513</v>
      </c>
      <c r="BO1378" s="22"/>
      <c r="BP1378" s="22"/>
      <c r="BQ1378" s="19" t="s">
        <v>64</v>
      </c>
      <c r="BR1378" s="22"/>
      <c r="BS1378" s="22"/>
      <c r="BT1378" s="22"/>
      <c r="BU1378" s="37">
        <v>77.613819444442925</v>
      </c>
      <c r="BV1378" s="19" t="s">
        <v>4702</v>
      </c>
      <c r="BW1378" s="19" t="s">
        <v>3858</v>
      </c>
      <c r="BX1378" s="22"/>
      <c r="BY1378" s="95" t="str">
        <f>IFERROR(
IF(OR(AZ1378="anulado",AZ1378="stand by"),CONCATENATE(AZ1378,": ",AT1378),
IF(OR(YEAR(BA1378)=2022,YEAR(BA1378)=2023),CONCATENATE("Se activó en ",YEAR(BA1378)),
IF(AND(OR(AZ1378="En proceso",AZ1378="facturando"),AND(AV1378="-",BA1378="")),"Por revisar",
IF(BA1378="",IF(AV1378="NUEVAS",CONCATENATE("Estado: ",AZ1378,", ",AV1378),
IF(AX1378=Meses!$A$3,"Por revisar",
IF(AT1378="","Sin registro","En programación Frcst."))),"En programación")))),
"Error")</f>
        <v>En programación</v>
      </c>
      <c r="BZ1378" s="14" t="str">
        <f t="shared" si="63"/>
        <v/>
      </c>
      <c r="CA1378" s="95">
        <f>IF(BY1378="En programación Frcst.",VLOOKUP(AX1378,Meses!$A$1:$H$14,3+HLOOKUP(Cronograma!AV1378,Meses!$D$1:$G$2,2,FALSE),FALSE),
IF(BY1378="En programación",BA1378,""))</f>
        <v>0</v>
      </c>
      <c r="CB1378" s="95" t="str">
        <f t="shared" si="64"/>
        <v>1900/1</v>
      </c>
      <c r="CC1378" s="91">
        <f>IFERROR(
(VLOOKUP(MONTH(CA1378),Meses!$B$3:$C$14,2,FALSE)-DAY(CA1378))/VLOOKUP(MONTH(CA1378),Meses!$B$3:$C$14,2,FALSE)*CD1378,
"")</f>
        <v>11277</v>
      </c>
      <c r="CD1378" s="92">
        <f t="shared" si="65"/>
        <v>11277</v>
      </c>
    </row>
    <row r="1379" spans="1:82" ht="63" thickBot="1" x14ac:dyDescent="0.6">
      <c r="A1379" s="41" t="s">
        <v>4650</v>
      </c>
      <c r="B1379" s="61" t="s">
        <v>3236</v>
      </c>
      <c r="C1379" s="61" t="s">
        <v>3237</v>
      </c>
      <c r="D1379" s="61" t="s">
        <v>2072</v>
      </c>
      <c r="E1379" s="21">
        <v>45244.392094907409</v>
      </c>
      <c r="F1379" s="21">
        <v>45244.392106481479</v>
      </c>
      <c r="G1379" s="22"/>
      <c r="H1379" s="22"/>
      <c r="I1379" s="22"/>
      <c r="J1379" s="22"/>
      <c r="K1379" s="22">
        <v>0</v>
      </c>
      <c r="L1379" s="50"/>
      <c r="M1379" s="22"/>
      <c r="N1379" s="22"/>
      <c r="O1379" s="19" t="s">
        <v>199</v>
      </c>
      <c r="P1379" s="19" t="s">
        <v>199</v>
      </c>
      <c r="Q1379" s="49" t="s">
        <v>55</v>
      </c>
      <c r="R1379" s="61">
        <v>2404</v>
      </c>
      <c r="S1379" s="25" t="s">
        <v>145</v>
      </c>
      <c r="T1379" s="25" t="s">
        <v>145</v>
      </c>
      <c r="U1379" s="51" t="e">
        <v>#NAME?</v>
      </c>
      <c r="V1379" s="22"/>
      <c r="W1379" s="22"/>
      <c r="X1379" s="50"/>
      <c r="Y1379" s="50"/>
      <c r="Z1379" s="22"/>
      <c r="AA1379" s="22"/>
      <c r="AB1379" s="22"/>
      <c r="AC1379" s="22"/>
      <c r="AD1379" s="50"/>
      <c r="AE1379" s="22"/>
      <c r="AF1379" s="22"/>
      <c r="AG1379" s="22"/>
      <c r="AH1379" s="50"/>
      <c r="AI1379" s="22"/>
      <c r="AJ1379" s="22"/>
      <c r="AK1379" s="22"/>
      <c r="AL1379" s="22"/>
      <c r="AM1379" s="22">
        <v>0</v>
      </c>
      <c r="AN1379" s="22" t="s">
        <v>4513</v>
      </c>
      <c r="AO1379" s="22"/>
      <c r="AP1379" s="19" t="s">
        <v>530</v>
      </c>
      <c r="AQ1379" s="19" t="s">
        <v>140</v>
      </c>
      <c r="AR1379" s="19" t="s">
        <v>60</v>
      </c>
      <c r="AS1379" s="19" t="s">
        <v>55</v>
      </c>
      <c r="AT1379" s="19" t="s">
        <v>2073</v>
      </c>
      <c r="AU1379" s="19" t="s">
        <v>132</v>
      </c>
      <c r="AV1379" s="19" t="s">
        <v>679</v>
      </c>
      <c r="AW1379" s="19" t="s">
        <v>3130</v>
      </c>
      <c r="AX1379" s="19" t="s">
        <v>1557</v>
      </c>
      <c r="AY1379" s="19" t="s">
        <v>55</v>
      </c>
      <c r="AZ1379" s="19" t="s">
        <v>3830</v>
      </c>
      <c r="BA1379" s="22">
        <v>0</v>
      </c>
      <c r="BB1379" s="22"/>
      <c r="BC1379" s="22"/>
      <c r="BD1379" s="19" t="s">
        <v>1557</v>
      </c>
      <c r="BE1379" s="19" t="s">
        <v>354</v>
      </c>
      <c r="BF1379" s="19" t="s">
        <v>1745</v>
      </c>
      <c r="BG1379" s="19" t="s">
        <v>55</v>
      </c>
      <c r="BH1379" s="19" t="s">
        <v>4513</v>
      </c>
      <c r="BI1379" s="22" t="s">
        <v>4513</v>
      </c>
      <c r="BJ1379" s="22"/>
      <c r="BK1379" s="22"/>
      <c r="BL1379" s="37" t="s">
        <v>4513</v>
      </c>
      <c r="BM1379" s="32" t="s">
        <v>4513</v>
      </c>
      <c r="BN1379" s="22" t="s">
        <v>4513</v>
      </c>
      <c r="BO1379" s="22"/>
      <c r="BP1379" s="22"/>
      <c r="BQ1379" s="19" t="s">
        <v>64</v>
      </c>
      <c r="BR1379" s="22"/>
      <c r="BS1379" s="22"/>
      <c r="BT1379" s="22"/>
      <c r="BU1379" s="37">
        <v>77.607905092590954</v>
      </c>
      <c r="BV1379" s="19" t="s">
        <v>4697</v>
      </c>
      <c r="BW1379" s="19" t="s">
        <v>3858</v>
      </c>
      <c r="BX1379" s="22"/>
      <c r="BY1379" s="95" t="str">
        <f>IFERROR(
IF(OR(AZ1379="anulado",AZ1379="stand by"),CONCATENATE(AZ1379,": ",AT1379),
IF(OR(YEAR(BA1379)=2022,YEAR(BA1379)=2023),CONCATENATE("Se activó en ",YEAR(BA1379)),
IF(AND(OR(AZ1379="En proceso",AZ1379="facturando"),AND(AV1379="-",BA1379="")),"Por revisar",
IF(BA1379="",IF(AV1379="NUEVAS",CONCATENATE("Estado: ",AZ1379,", ",AV1379),
IF(AX1379=Meses!$A$3,"Por revisar",
IF(AT1379="","Sin registro","En programación Frcst."))),"En programación")))),
"Error")</f>
        <v>En programación</v>
      </c>
      <c r="BZ1379" s="14" t="str">
        <f t="shared" si="63"/>
        <v/>
      </c>
      <c r="CA1379" s="95">
        <f>IF(BY1379="En programación Frcst.",VLOOKUP(AX1379,Meses!$A$1:$H$14,3+HLOOKUP(Cronograma!AV1379,Meses!$D$1:$G$2,2,FALSE),FALSE),
IF(BY1379="En programación",BA1379,""))</f>
        <v>0</v>
      </c>
      <c r="CB1379" s="95" t="str">
        <f t="shared" si="64"/>
        <v>1900/1</v>
      </c>
      <c r="CC1379" s="91">
        <f>IFERROR(
(VLOOKUP(MONTH(CA1379),Meses!$B$3:$C$14,2,FALSE)-DAY(CA1379))/VLOOKUP(MONTH(CA1379),Meses!$B$3:$C$14,2,FALSE)*CD1379,
"")</f>
        <v>2404</v>
      </c>
      <c r="CD1379" s="92">
        <f t="shared" si="65"/>
        <v>2404</v>
      </c>
    </row>
    <row r="1380" spans="1:82" ht="109.8" thickBot="1" x14ac:dyDescent="0.6">
      <c r="A1380" s="41" t="s">
        <v>3238</v>
      </c>
      <c r="B1380" s="49" t="s">
        <v>3239</v>
      </c>
      <c r="C1380" s="61" t="s">
        <v>3240</v>
      </c>
      <c r="D1380" s="61" t="s">
        <v>650</v>
      </c>
      <c r="E1380" s="21">
        <v>45244.398530092592</v>
      </c>
      <c r="F1380" s="21">
        <v>45244.398541666669</v>
      </c>
      <c r="G1380" s="21">
        <v>45261</v>
      </c>
      <c r="H1380" s="21">
        <v>45279</v>
      </c>
      <c r="I1380" s="22"/>
      <c r="J1380" s="22"/>
      <c r="K1380" s="22">
        <v>0</v>
      </c>
      <c r="L1380" s="49">
        <v>2023124479</v>
      </c>
      <c r="M1380" s="21">
        <v>45289</v>
      </c>
      <c r="N1380" s="21">
        <v>45302</v>
      </c>
      <c r="O1380" s="19" t="s">
        <v>673</v>
      </c>
      <c r="P1380" s="19" t="s">
        <v>673</v>
      </c>
      <c r="Q1380" s="49" t="s">
        <v>55</v>
      </c>
      <c r="R1380" s="61">
        <v>4600</v>
      </c>
      <c r="S1380" s="25" t="s">
        <v>145</v>
      </c>
      <c r="T1380" s="25" t="s">
        <v>145</v>
      </c>
      <c r="U1380" s="19" t="e">
        <v>#NAME?</v>
      </c>
      <c r="V1380" s="22"/>
      <c r="W1380" s="22"/>
      <c r="X1380" s="50"/>
      <c r="Y1380" s="50"/>
      <c r="Z1380" s="22"/>
      <c r="AA1380" s="22"/>
      <c r="AB1380" s="22"/>
      <c r="AC1380" s="22"/>
      <c r="AD1380" s="50"/>
      <c r="AE1380" s="22"/>
      <c r="AF1380" s="22"/>
      <c r="AG1380" s="22"/>
      <c r="AH1380" s="50"/>
      <c r="AI1380" s="22"/>
      <c r="AJ1380" s="22"/>
      <c r="AK1380" s="22"/>
      <c r="AL1380" s="22"/>
      <c r="AM1380" s="22">
        <v>0</v>
      </c>
      <c r="AN1380" s="22" t="s">
        <v>4513</v>
      </c>
      <c r="AO1380" s="22"/>
      <c r="AP1380" s="19" t="s">
        <v>76</v>
      </c>
      <c r="AQ1380" s="19" t="s">
        <v>76</v>
      </c>
      <c r="AR1380" s="19" t="s">
        <v>60</v>
      </c>
      <c r="AS1380" s="19" t="s">
        <v>55</v>
      </c>
      <c r="AT1380" s="19" t="s">
        <v>4583</v>
      </c>
      <c r="AU1380" s="19" t="s">
        <v>62</v>
      </c>
      <c r="AV1380" s="19" t="s">
        <v>660</v>
      </c>
      <c r="AW1380" s="19" t="s">
        <v>661</v>
      </c>
      <c r="AX1380" s="19" t="s">
        <v>653</v>
      </c>
      <c r="AY1380" s="19" t="s">
        <v>55</v>
      </c>
      <c r="AZ1380" s="19" t="s">
        <v>3822</v>
      </c>
      <c r="BA1380" s="23">
        <v>45302</v>
      </c>
      <c r="BB1380" s="37">
        <v>1</v>
      </c>
      <c r="BC1380" s="37">
        <v>2024</v>
      </c>
      <c r="BD1380" s="19" t="s">
        <v>653</v>
      </c>
      <c r="BE1380" s="19" t="s">
        <v>354</v>
      </c>
      <c r="BF1380" s="19" t="s">
        <v>1165</v>
      </c>
      <c r="BG1380" s="19" t="s">
        <v>55</v>
      </c>
      <c r="BH1380" s="19" t="s">
        <v>4513</v>
      </c>
      <c r="BI1380" s="22" t="s">
        <v>4513</v>
      </c>
      <c r="BJ1380" s="22"/>
      <c r="BK1380" s="22"/>
      <c r="BL1380" s="37" t="s">
        <v>4513</v>
      </c>
      <c r="BM1380" s="32" t="s">
        <v>4513</v>
      </c>
      <c r="BN1380" s="22" t="s">
        <v>4513</v>
      </c>
      <c r="BO1380" s="19" t="s">
        <v>3851</v>
      </c>
      <c r="BP1380" s="22"/>
      <c r="BQ1380" s="19" t="s">
        <v>64</v>
      </c>
      <c r="BR1380" s="22"/>
      <c r="BS1380" s="22"/>
      <c r="BT1380" s="22"/>
      <c r="BU1380" s="37">
        <v>77.601469907407591</v>
      </c>
      <c r="BV1380" s="19" t="s">
        <v>4698</v>
      </c>
      <c r="BW1380" s="19" t="s">
        <v>3839</v>
      </c>
      <c r="BX1380" s="22"/>
      <c r="BY1380" s="95" t="str">
        <f>IFERROR(
IF(OR(AZ1380="anulado",AZ1380="stand by"),CONCATENATE(AZ1380,": ",AT1380),
IF(OR(YEAR(BA1380)=2022,YEAR(BA1380)=2023),CONCATENATE("Se activó en ",YEAR(BA1380)),
IF(AND(OR(AZ1380="En proceso",AZ1380="facturando"),AND(AV1380="-",BA1380="")),"Por revisar",
IF(BA1380="",IF(AV1380="NUEVAS",CONCATENATE("Estado: ",AZ1380,", ",AV1380),
IF(AX1380=Meses!$A$3,"Por revisar",
IF(AT1380="","Sin registro","En programación Frcst."))),"En programación")))),
"Error")</f>
        <v>En programación</v>
      </c>
      <c r="BZ1380" s="14" t="str">
        <f t="shared" si="63"/>
        <v/>
      </c>
      <c r="CA1380" s="95">
        <f>IF(BY1380="En programación Frcst.",VLOOKUP(AX1380,Meses!$A$1:$H$14,3+HLOOKUP(Cronograma!AV1380,Meses!$D$1:$G$2,2,FALSE),FALSE),
IF(BY1380="En programación",BA1380,""))</f>
        <v>45302</v>
      </c>
      <c r="CB1380" s="95" t="str">
        <f t="shared" si="64"/>
        <v>2024/1</v>
      </c>
      <c r="CC1380" s="91">
        <f>IFERROR(
(VLOOKUP(MONTH(CA1380),Meses!$B$3:$C$14,2,FALSE)-DAY(CA1380))/VLOOKUP(MONTH(CA1380),Meses!$B$3:$C$14,2,FALSE)*CD1380,
"")</f>
        <v>2967.7419354838707</v>
      </c>
      <c r="CD1380" s="92">
        <f t="shared" si="65"/>
        <v>4600</v>
      </c>
    </row>
    <row r="1381" spans="1:82" ht="109.8" thickBot="1" x14ac:dyDescent="0.6">
      <c r="A1381" s="41" t="s">
        <v>3238</v>
      </c>
      <c r="B1381" s="49" t="s">
        <v>3241</v>
      </c>
      <c r="C1381" s="61" t="s">
        <v>3242</v>
      </c>
      <c r="D1381" s="61" t="s">
        <v>650</v>
      </c>
      <c r="E1381" s="21">
        <v>45244.398530092592</v>
      </c>
      <c r="F1381" s="21">
        <v>45244.398541666669</v>
      </c>
      <c r="G1381" s="21">
        <v>45261</v>
      </c>
      <c r="H1381" s="21">
        <v>45279</v>
      </c>
      <c r="I1381" s="22"/>
      <c r="J1381" s="22"/>
      <c r="K1381" s="22">
        <v>0</v>
      </c>
      <c r="L1381" s="49">
        <v>2023124440</v>
      </c>
      <c r="M1381" s="21">
        <v>45289</v>
      </c>
      <c r="N1381" s="21">
        <v>45302</v>
      </c>
      <c r="O1381" s="19" t="s">
        <v>673</v>
      </c>
      <c r="P1381" s="19" t="s">
        <v>673</v>
      </c>
      <c r="Q1381" s="49" t="s">
        <v>55</v>
      </c>
      <c r="R1381" s="61">
        <v>800</v>
      </c>
      <c r="S1381" s="25" t="s">
        <v>145</v>
      </c>
      <c r="T1381" s="25" t="s">
        <v>145</v>
      </c>
      <c r="U1381" s="19" t="e">
        <v>#NAME?</v>
      </c>
      <c r="V1381" s="22"/>
      <c r="W1381" s="22"/>
      <c r="X1381" s="50"/>
      <c r="Y1381" s="50"/>
      <c r="Z1381" s="22"/>
      <c r="AA1381" s="22"/>
      <c r="AB1381" s="22"/>
      <c r="AC1381" s="22"/>
      <c r="AD1381" s="50"/>
      <c r="AE1381" s="22"/>
      <c r="AF1381" s="22"/>
      <c r="AG1381" s="22"/>
      <c r="AH1381" s="50"/>
      <c r="AI1381" s="22"/>
      <c r="AJ1381" s="22"/>
      <c r="AK1381" s="22"/>
      <c r="AL1381" s="22"/>
      <c r="AM1381" s="22">
        <v>0</v>
      </c>
      <c r="AN1381" s="22" t="s">
        <v>4513</v>
      </c>
      <c r="AO1381" s="22"/>
      <c r="AP1381" s="19" t="s">
        <v>76</v>
      </c>
      <c r="AQ1381" s="19" t="s">
        <v>76</v>
      </c>
      <c r="AR1381" s="19" t="s">
        <v>60</v>
      </c>
      <c r="AS1381" s="19" t="s">
        <v>55</v>
      </c>
      <c r="AT1381" s="19" t="s">
        <v>4583</v>
      </c>
      <c r="AU1381" s="19" t="s">
        <v>62</v>
      </c>
      <c r="AV1381" s="19" t="s">
        <v>660</v>
      </c>
      <c r="AW1381" s="19" t="s">
        <v>661</v>
      </c>
      <c r="AX1381" s="19" t="s">
        <v>653</v>
      </c>
      <c r="AY1381" s="19" t="s">
        <v>55</v>
      </c>
      <c r="AZ1381" s="19" t="s">
        <v>3822</v>
      </c>
      <c r="BA1381" s="23">
        <v>45302</v>
      </c>
      <c r="BB1381" s="37">
        <v>1</v>
      </c>
      <c r="BC1381" s="37">
        <v>2024</v>
      </c>
      <c r="BD1381" s="19" t="s">
        <v>653</v>
      </c>
      <c r="BE1381" s="19" t="s">
        <v>354</v>
      </c>
      <c r="BF1381" s="19" t="s">
        <v>1165</v>
      </c>
      <c r="BG1381" s="19" t="s">
        <v>55</v>
      </c>
      <c r="BH1381" s="19" t="s">
        <v>4513</v>
      </c>
      <c r="BI1381" s="22" t="s">
        <v>4513</v>
      </c>
      <c r="BJ1381" s="22"/>
      <c r="BK1381" s="22"/>
      <c r="BL1381" s="37" t="s">
        <v>4513</v>
      </c>
      <c r="BM1381" s="32" t="s">
        <v>4513</v>
      </c>
      <c r="BN1381" s="22" t="s">
        <v>4513</v>
      </c>
      <c r="BO1381" s="19" t="s">
        <v>3851</v>
      </c>
      <c r="BP1381" s="22"/>
      <c r="BQ1381" s="19" t="s">
        <v>64</v>
      </c>
      <c r="BR1381" s="22"/>
      <c r="BS1381" s="22"/>
      <c r="BT1381" s="22"/>
      <c r="BU1381" s="37">
        <v>77.601469907407591</v>
      </c>
      <c r="BV1381" s="19" t="s">
        <v>4698</v>
      </c>
      <c r="BW1381" s="19" t="s">
        <v>3839</v>
      </c>
      <c r="BX1381" s="22"/>
      <c r="BY1381" s="95" t="str">
        <f>IFERROR(
IF(OR(AZ1381="anulado",AZ1381="stand by"),CONCATENATE(AZ1381,": ",AT1381),
IF(OR(YEAR(BA1381)=2022,YEAR(BA1381)=2023),CONCATENATE("Se activó en ",YEAR(BA1381)),
IF(AND(OR(AZ1381="En proceso",AZ1381="facturando"),AND(AV1381="-",BA1381="")),"Por revisar",
IF(BA1381="",IF(AV1381="NUEVAS",CONCATENATE("Estado: ",AZ1381,", ",AV1381),
IF(AX1381=Meses!$A$3,"Por revisar",
IF(AT1381="","Sin registro","En programación Frcst."))),"En programación")))),
"Error")</f>
        <v>En programación</v>
      </c>
      <c r="BZ1381" s="14" t="str">
        <f t="shared" si="63"/>
        <v/>
      </c>
      <c r="CA1381" s="95">
        <f>IF(BY1381="En programación Frcst.",VLOOKUP(AX1381,Meses!$A$1:$H$14,3+HLOOKUP(Cronograma!AV1381,Meses!$D$1:$G$2,2,FALSE),FALSE),
IF(BY1381="En programación",BA1381,""))</f>
        <v>45302</v>
      </c>
      <c r="CB1381" s="95" t="str">
        <f t="shared" si="64"/>
        <v>2024/1</v>
      </c>
      <c r="CC1381" s="91">
        <f>IFERROR(
(VLOOKUP(MONTH(CA1381),Meses!$B$3:$C$14,2,FALSE)-DAY(CA1381))/VLOOKUP(MONTH(CA1381),Meses!$B$3:$C$14,2,FALSE)*CD1381,
"")</f>
        <v>516.12903225806451</v>
      </c>
      <c r="CD1381" s="92">
        <f t="shared" si="65"/>
        <v>800</v>
      </c>
    </row>
    <row r="1382" spans="1:82" ht="94.2" thickBot="1" x14ac:dyDescent="0.6">
      <c r="A1382" s="41" t="s">
        <v>3238</v>
      </c>
      <c r="B1382" s="49" t="s">
        <v>3243</v>
      </c>
      <c r="C1382" s="61" t="s">
        <v>3244</v>
      </c>
      <c r="D1382" s="61" t="s">
        <v>650</v>
      </c>
      <c r="E1382" s="21">
        <v>45244.398530092592</v>
      </c>
      <c r="F1382" s="21">
        <v>45244.398541666669</v>
      </c>
      <c r="G1382" s="21">
        <v>45261</v>
      </c>
      <c r="H1382" s="21">
        <v>45279</v>
      </c>
      <c r="I1382" s="22"/>
      <c r="J1382" s="22"/>
      <c r="K1382" s="22">
        <v>0</v>
      </c>
      <c r="L1382" s="49">
        <v>2023124480</v>
      </c>
      <c r="M1382" s="21">
        <v>45289</v>
      </c>
      <c r="N1382" s="21">
        <v>45302</v>
      </c>
      <c r="O1382" s="19" t="s">
        <v>673</v>
      </c>
      <c r="P1382" s="19" t="s">
        <v>673</v>
      </c>
      <c r="Q1382" s="49" t="s">
        <v>55</v>
      </c>
      <c r="R1382" s="61">
        <v>700</v>
      </c>
      <c r="S1382" s="25" t="s">
        <v>145</v>
      </c>
      <c r="T1382" s="25" t="s">
        <v>145</v>
      </c>
      <c r="U1382" s="19" t="e">
        <v>#NAME?</v>
      </c>
      <c r="V1382" s="22"/>
      <c r="W1382" s="22"/>
      <c r="X1382" s="50"/>
      <c r="Y1382" s="50"/>
      <c r="Z1382" s="22"/>
      <c r="AA1382" s="22"/>
      <c r="AB1382" s="22"/>
      <c r="AC1382" s="22"/>
      <c r="AD1382" s="50"/>
      <c r="AE1382" s="22"/>
      <c r="AF1382" s="22"/>
      <c r="AG1382" s="22"/>
      <c r="AH1382" s="50"/>
      <c r="AI1382" s="22"/>
      <c r="AJ1382" s="22"/>
      <c r="AK1382" s="22"/>
      <c r="AL1382" s="22"/>
      <c r="AM1382" s="22">
        <v>0</v>
      </c>
      <c r="AN1382" s="22" t="s">
        <v>4513</v>
      </c>
      <c r="AO1382" s="22"/>
      <c r="AP1382" s="19" t="s">
        <v>76</v>
      </c>
      <c r="AQ1382" s="19" t="s">
        <v>76</v>
      </c>
      <c r="AR1382" s="19" t="s">
        <v>60</v>
      </c>
      <c r="AS1382" s="19" t="s">
        <v>55</v>
      </c>
      <c r="AT1382" s="19" t="s">
        <v>4583</v>
      </c>
      <c r="AU1382" s="19" t="s">
        <v>62</v>
      </c>
      <c r="AV1382" s="19" t="s">
        <v>660</v>
      </c>
      <c r="AW1382" s="19" t="s">
        <v>661</v>
      </c>
      <c r="AX1382" s="19" t="s">
        <v>653</v>
      </c>
      <c r="AY1382" s="19" t="s">
        <v>55</v>
      </c>
      <c r="AZ1382" s="19" t="s">
        <v>3822</v>
      </c>
      <c r="BA1382" s="23">
        <v>45302</v>
      </c>
      <c r="BB1382" s="37">
        <v>1</v>
      </c>
      <c r="BC1382" s="37">
        <v>2024</v>
      </c>
      <c r="BD1382" s="19" t="s">
        <v>653</v>
      </c>
      <c r="BE1382" s="19" t="s">
        <v>354</v>
      </c>
      <c r="BF1382" s="19" t="s">
        <v>1165</v>
      </c>
      <c r="BG1382" s="19" t="s">
        <v>55</v>
      </c>
      <c r="BH1382" s="19" t="s">
        <v>4513</v>
      </c>
      <c r="BI1382" s="22" t="s">
        <v>4513</v>
      </c>
      <c r="BJ1382" s="22"/>
      <c r="BK1382" s="22"/>
      <c r="BL1382" s="37" t="s">
        <v>4513</v>
      </c>
      <c r="BM1382" s="32" t="s">
        <v>4513</v>
      </c>
      <c r="BN1382" s="22" t="s">
        <v>4513</v>
      </c>
      <c r="BO1382" s="19" t="s">
        <v>3851</v>
      </c>
      <c r="BP1382" s="22"/>
      <c r="BQ1382" s="19" t="s">
        <v>64</v>
      </c>
      <c r="BR1382" s="22"/>
      <c r="BS1382" s="22"/>
      <c r="BT1382" s="22"/>
      <c r="BU1382" s="37">
        <v>77.601469907407591</v>
      </c>
      <c r="BV1382" s="19" t="s">
        <v>4698</v>
      </c>
      <c r="BW1382" s="19" t="s">
        <v>3839</v>
      </c>
      <c r="BX1382" s="22"/>
      <c r="BY1382" s="95" t="str">
        <f>IFERROR(
IF(OR(AZ1382="anulado",AZ1382="stand by"),CONCATENATE(AZ1382,": ",AT1382),
IF(OR(YEAR(BA1382)=2022,YEAR(BA1382)=2023),CONCATENATE("Se activó en ",YEAR(BA1382)),
IF(AND(OR(AZ1382="En proceso",AZ1382="facturando"),AND(AV1382="-",BA1382="")),"Por revisar",
IF(BA1382="",IF(AV1382="NUEVAS",CONCATENATE("Estado: ",AZ1382,", ",AV1382),
IF(AX1382=Meses!$A$3,"Por revisar",
IF(AT1382="","Sin registro","En programación Frcst."))),"En programación")))),
"Error")</f>
        <v>En programación</v>
      </c>
      <c r="BZ1382" s="14" t="str">
        <f t="shared" si="63"/>
        <v/>
      </c>
      <c r="CA1382" s="95">
        <f>IF(BY1382="En programación Frcst.",VLOOKUP(AX1382,Meses!$A$1:$H$14,3+HLOOKUP(Cronograma!AV1382,Meses!$D$1:$G$2,2,FALSE),FALSE),
IF(BY1382="En programación",BA1382,""))</f>
        <v>45302</v>
      </c>
      <c r="CB1382" s="95" t="str">
        <f t="shared" si="64"/>
        <v>2024/1</v>
      </c>
      <c r="CC1382" s="91">
        <f>IFERROR(
(VLOOKUP(MONTH(CA1382),Meses!$B$3:$C$14,2,FALSE)-DAY(CA1382))/VLOOKUP(MONTH(CA1382),Meses!$B$3:$C$14,2,FALSE)*CD1382,
"")</f>
        <v>451.61290322580646</v>
      </c>
      <c r="CD1382" s="92">
        <f t="shared" si="65"/>
        <v>700</v>
      </c>
    </row>
    <row r="1383" spans="1:82" ht="47.4" thickBot="1" x14ac:dyDescent="0.6">
      <c r="A1383" s="41" t="s">
        <v>3245</v>
      </c>
      <c r="B1383" s="61" t="s">
        <v>3246</v>
      </c>
      <c r="C1383" s="61" t="s">
        <v>3247</v>
      </c>
      <c r="D1383" s="61" t="s">
        <v>144</v>
      </c>
      <c r="E1383" s="21">
        <v>45244.413564814815</v>
      </c>
      <c r="F1383" s="21">
        <v>45244.413576388892</v>
      </c>
      <c r="G1383" s="21">
        <v>45261</v>
      </c>
      <c r="H1383" s="21">
        <v>45273</v>
      </c>
      <c r="I1383" s="22"/>
      <c r="J1383" s="22"/>
      <c r="K1383" s="22">
        <v>0</v>
      </c>
      <c r="L1383" s="50"/>
      <c r="M1383" s="22"/>
      <c r="N1383" s="22"/>
      <c r="O1383" s="61" t="s">
        <v>1384</v>
      </c>
      <c r="P1383" s="19" t="s">
        <v>54</v>
      </c>
      <c r="Q1383" s="49" t="s">
        <v>55</v>
      </c>
      <c r="R1383" s="61">
        <v>80000</v>
      </c>
      <c r="S1383" s="25" t="s">
        <v>145</v>
      </c>
      <c r="T1383" s="25" t="s">
        <v>145</v>
      </c>
      <c r="U1383" s="19" t="e">
        <v>#NAME?</v>
      </c>
      <c r="V1383" s="22"/>
      <c r="W1383" s="22"/>
      <c r="X1383" s="50"/>
      <c r="Y1383" s="50"/>
      <c r="Z1383" s="22"/>
      <c r="AA1383" s="22"/>
      <c r="AB1383" s="22"/>
      <c r="AC1383" s="22"/>
      <c r="AD1383" s="50"/>
      <c r="AE1383" s="22"/>
      <c r="AF1383" s="22"/>
      <c r="AG1383" s="22"/>
      <c r="AH1383" s="50"/>
      <c r="AI1383" s="22"/>
      <c r="AJ1383" s="22"/>
      <c r="AK1383" s="22"/>
      <c r="AL1383" s="22"/>
      <c r="AM1383" s="22">
        <v>0</v>
      </c>
      <c r="AN1383" s="22" t="s">
        <v>4513</v>
      </c>
      <c r="AO1383" s="22"/>
      <c r="AP1383" s="19" t="s">
        <v>82</v>
      </c>
      <c r="AQ1383" s="19" t="s">
        <v>82</v>
      </c>
      <c r="AR1383" s="19" t="s">
        <v>160</v>
      </c>
      <c r="AS1383" s="19" t="s">
        <v>55</v>
      </c>
      <c r="AT1383" s="19" t="s">
        <v>146</v>
      </c>
      <c r="AU1383" s="19" t="s">
        <v>179</v>
      </c>
      <c r="AV1383" s="19" t="s">
        <v>679</v>
      </c>
      <c r="AW1383" s="19" t="s">
        <v>1913</v>
      </c>
      <c r="AX1383" s="19" t="s">
        <v>356</v>
      </c>
      <c r="AY1383" s="19" t="s">
        <v>55</v>
      </c>
      <c r="AZ1383" s="19" t="s">
        <v>3825</v>
      </c>
      <c r="BA1383" s="22">
        <v>0</v>
      </c>
      <c r="BB1383" s="22"/>
      <c r="BC1383" s="22"/>
      <c r="BD1383" s="19" t="s">
        <v>356</v>
      </c>
      <c r="BE1383" s="19" t="s">
        <v>679</v>
      </c>
      <c r="BF1383" s="19" t="s">
        <v>1913</v>
      </c>
      <c r="BG1383" s="19" t="s">
        <v>55</v>
      </c>
      <c r="BH1383" s="19" t="s">
        <v>4513</v>
      </c>
      <c r="BI1383" s="22" t="s">
        <v>4513</v>
      </c>
      <c r="BJ1383" s="22"/>
      <c r="BK1383" s="22"/>
      <c r="BL1383" s="37" t="s">
        <v>4513</v>
      </c>
      <c r="BM1383" s="32" t="s">
        <v>4513</v>
      </c>
      <c r="BN1383" s="22" t="s">
        <v>4513</v>
      </c>
      <c r="BO1383" s="19" t="s">
        <v>3826</v>
      </c>
      <c r="BP1383" s="22"/>
      <c r="BQ1383" s="19" t="s">
        <v>64</v>
      </c>
      <c r="BR1383" s="22"/>
      <c r="BS1383" s="22"/>
      <c r="BT1383" s="22"/>
      <c r="BU1383" s="37">
        <v>77.58643518518511</v>
      </c>
      <c r="BV1383" s="19"/>
      <c r="BW1383" s="19" t="s">
        <v>3823</v>
      </c>
      <c r="BX1383" s="22"/>
      <c r="BY1383" s="95" t="str">
        <f>IFERROR(
IF(OR(AZ1383="anulado",AZ1383="stand by"),CONCATENATE(AZ1383,": ",AT1383),
IF(OR(YEAR(BA1383)=2022,YEAR(BA1383)=2023),CONCATENATE("Se activó en ",YEAR(BA1383)),
IF(AND(OR(AZ1383="En proceso",AZ1383="facturando"),AND(AV1383="-",BA1383="")),"Por revisar",
IF(BA1383="",IF(AV1383="NUEVAS",CONCATENATE("Estado: ",AZ1383,", ",AV1383),
IF(AX1383=Meses!$A$3,"Por revisar",
IF(AT1383="","Sin registro","En programación Frcst."))),"En programación")))),
"Error")</f>
        <v>stand by: Devolver Sales</v>
      </c>
      <c r="BZ1383" s="14" t="str">
        <f t="shared" si="63"/>
        <v/>
      </c>
      <c r="CA1383" s="95" t="str">
        <f>IF(BY1383="En programación Frcst.",VLOOKUP(AX1383,Meses!$A$1:$H$14,3+HLOOKUP(Cronograma!AV1383,Meses!$D$1:$G$2,2,FALSE),FALSE),
IF(BY1383="En programación",BA1383,""))</f>
        <v/>
      </c>
      <c r="CB1383" s="95" t="str">
        <f t="shared" si="64"/>
        <v/>
      </c>
      <c r="CC1383" s="91" t="str">
        <f>IFERROR(
(VLOOKUP(MONTH(CA1383),Meses!$B$3:$C$14,2,FALSE)-DAY(CA1383))/VLOOKUP(MONTH(CA1383),Meses!$B$3:$C$14,2,FALSE)*CD1383,
"")</f>
        <v/>
      </c>
      <c r="CD1383" s="92">
        <f t="shared" si="65"/>
        <v>80000</v>
      </c>
    </row>
    <row r="1384" spans="1:82" ht="78.599999999999994" thickBot="1" x14ac:dyDescent="0.6">
      <c r="A1384" s="41" t="s">
        <v>3248</v>
      </c>
      <c r="B1384" s="61" t="s">
        <v>3249</v>
      </c>
      <c r="C1384" s="61" t="s">
        <v>3250</v>
      </c>
      <c r="D1384" s="61" t="s">
        <v>650</v>
      </c>
      <c r="E1384" s="21">
        <v>45244.523587962962</v>
      </c>
      <c r="F1384" s="21">
        <v>45244.523587962962</v>
      </c>
      <c r="G1384" s="21">
        <v>45265</v>
      </c>
      <c r="H1384" s="21">
        <v>45300</v>
      </c>
      <c r="I1384" s="22"/>
      <c r="J1384" s="22"/>
      <c r="K1384" s="22">
        <v>0</v>
      </c>
      <c r="L1384" s="49">
        <v>2024011275</v>
      </c>
      <c r="M1384" s="21">
        <v>45300</v>
      </c>
      <c r="N1384" s="21">
        <v>45316</v>
      </c>
      <c r="O1384" s="19" t="s">
        <v>2342</v>
      </c>
      <c r="P1384" s="19" t="s">
        <v>72</v>
      </c>
      <c r="Q1384" s="49" t="s">
        <v>55</v>
      </c>
      <c r="R1384" s="61">
        <v>13500</v>
      </c>
      <c r="S1384" s="25" t="s">
        <v>145</v>
      </c>
      <c r="T1384" s="25" t="s">
        <v>145</v>
      </c>
      <c r="U1384" s="19" t="e">
        <v>#NAME?</v>
      </c>
      <c r="V1384" s="22"/>
      <c r="W1384" s="22"/>
      <c r="X1384" s="50"/>
      <c r="Y1384" s="50"/>
      <c r="Z1384" s="22"/>
      <c r="AA1384" s="22"/>
      <c r="AB1384" s="22"/>
      <c r="AC1384" s="22"/>
      <c r="AD1384" s="50"/>
      <c r="AE1384" s="22"/>
      <c r="AF1384" s="22"/>
      <c r="AG1384" s="22"/>
      <c r="AH1384" s="50"/>
      <c r="AI1384" s="22"/>
      <c r="AJ1384" s="22"/>
      <c r="AK1384" s="22"/>
      <c r="AL1384" s="22"/>
      <c r="AM1384" s="22">
        <v>0</v>
      </c>
      <c r="AN1384" s="22" t="s">
        <v>4513</v>
      </c>
      <c r="AO1384" s="22"/>
      <c r="AP1384" s="19" t="s">
        <v>76</v>
      </c>
      <c r="AQ1384" s="19" t="s">
        <v>76</v>
      </c>
      <c r="AR1384" s="19" t="s">
        <v>94</v>
      </c>
      <c r="AS1384" s="19" t="s">
        <v>55</v>
      </c>
      <c r="AT1384" s="19" t="s">
        <v>4583</v>
      </c>
      <c r="AU1384" s="19" t="s">
        <v>179</v>
      </c>
      <c r="AV1384" s="19" t="s">
        <v>679</v>
      </c>
      <c r="AW1384" s="19" t="s">
        <v>1913</v>
      </c>
      <c r="AX1384" s="19" t="s">
        <v>356</v>
      </c>
      <c r="AY1384" s="19" t="s">
        <v>55</v>
      </c>
      <c r="AZ1384" s="19" t="s">
        <v>3822</v>
      </c>
      <c r="BA1384" s="23">
        <v>45316</v>
      </c>
      <c r="BB1384" s="37">
        <v>1</v>
      </c>
      <c r="BC1384" s="37">
        <v>2024</v>
      </c>
      <c r="BD1384" s="19" t="s">
        <v>2205</v>
      </c>
      <c r="BE1384" s="19" t="s">
        <v>660</v>
      </c>
      <c r="BF1384" s="19" t="s">
        <v>2204</v>
      </c>
      <c r="BG1384" s="19" t="s">
        <v>55</v>
      </c>
      <c r="BH1384" s="19" t="s">
        <v>4513</v>
      </c>
      <c r="BI1384" s="22" t="s">
        <v>4513</v>
      </c>
      <c r="BJ1384" s="22"/>
      <c r="BK1384" s="22"/>
      <c r="BL1384" s="37" t="s">
        <v>4513</v>
      </c>
      <c r="BM1384" s="32" t="s">
        <v>4513</v>
      </c>
      <c r="BN1384" s="22"/>
      <c r="BO1384" s="19" t="s">
        <v>3906</v>
      </c>
      <c r="BP1384" s="22"/>
      <c r="BQ1384" s="19" t="s">
        <v>64</v>
      </c>
      <c r="BR1384" s="22"/>
      <c r="BS1384" s="22"/>
      <c r="BT1384" s="22"/>
      <c r="BU1384" s="37">
        <v>77.476412037038244</v>
      </c>
      <c r="BV1384" s="19" t="s">
        <v>4698</v>
      </c>
      <c r="BW1384" s="19" t="s">
        <v>3839</v>
      </c>
      <c r="BX1384" s="22"/>
      <c r="BY1384" s="95" t="str">
        <f>IFERROR(
IF(OR(AZ1384="anulado",AZ1384="stand by"),CONCATENATE(AZ1384,": ",AT1384),
IF(OR(YEAR(BA1384)=2022,YEAR(BA1384)=2023),CONCATENATE("Se activó en ",YEAR(BA1384)),
IF(AND(OR(AZ1384="En proceso",AZ1384="facturando"),AND(AV1384="-",BA1384="")),"Por revisar",
IF(BA1384="",IF(AV1384="NUEVAS",CONCATENATE("Estado: ",AZ1384,", ",AV1384),
IF(AX1384=Meses!$A$3,"Por revisar",
IF(AT1384="","Sin registro","En programación Frcst."))),"En programación")))),
"Error")</f>
        <v>En programación</v>
      </c>
      <c r="BZ1384" s="14" t="str">
        <f t="shared" si="63"/>
        <v/>
      </c>
      <c r="CA1384" s="95">
        <f>IF(BY1384="En programación Frcst.",VLOOKUP(AX1384,Meses!$A$1:$H$14,3+HLOOKUP(Cronograma!AV1384,Meses!$D$1:$G$2,2,FALSE),FALSE),
IF(BY1384="En programación",BA1384,""))</f>
        <v>45316</v>
      </c>
      <c r="CB1384" s="95" t="str">
        <f t="shared" si="64"/>
        <v>2024/1</v>
      </c>
      <c r="CC1384" s="91">
        <f>IFERROR(
(VLOOKUP(MONTH(CA1384),Meses!$B$3:$C$14,2,FALSE)-DAY(CA1384))/VLOOKUP(MONTH(CA1384),Meses!$B$3:$C$14,2,FALSE)*CD1384,
"")</f>
        <v>2612.9032258064517</v>
      </c>
      <c r="CD1384" s="92">
        <f t="shared" si="65"/>
        <v>13500</v>
      </c>
    </row>
    <row r="1385" spans="1:82" ht="47.4" thickBot="1" x14ac:dyDescent="0.6">
      <c r="A1385" s="41" t="s">
        <v>3251</v>
      </c>
      <c r="B1385" s="61" t="s">
        <v>3252</v>
      </c>
      <c r="C1385" s="61" t="s">
        <v>3253</v>
      </c>
      <c r="D1385" s="19" t="s">
        <v>53</v>
      </c>
      <c r="E1385" s="21">
        <v>45244.530393518522</v>
      </c>
      <c r="F1385" s="21">
        <v>45244.530405092592</v>
      </c>
      <c r="G1385" s="21">
        <v>45254</v>
      </c>
      <c r="H1385" s="21">
        <v>45259</v>
      </c>
      <c r="I1385" s="21">
        <v>45289</v>
      </c>
      <c r="J1385" s="21">
        <v>45289</v>
      </c>
      <c r="K1385" s="119" t="s">
        <v>4599</v>
      </c>
      <c r="L1385" s="49">
        <v>2023120937</v>
      </c>
      <c r="M1385" s="21">
        <v>45265</v>
      </c>
      <c r="N1385" s="21">
        <v>45292</v>
      </c>
      <c r="O1385" s="61" t="s">
        <v>433</v>
      </c>
      <c r="P1385" s="19" t="s">
        <v>54</v>
      </c>
      <c r="Q1385" s="49" t="s">
        <v>64</v>
      </c>
      <c r="R1385" s="121">
        <v>116000</v>
      </c>
      <c r="S1385" s="25" t="s">
        <v>4632</v>
      </c>
      <c r="T1385" s="25" t="s">
        <v>4632</v>
      </c>
      <c r="U1385" s="19" t="e">
        <v>#NAME?</v>
      </c>
      <c r="V1385" s="22"/>
      <c r="W1385" s="22"/>
      <c r="X1385" s="50"/>
      <c r="Y1385" s="50"/>
      <c r="Z1385" s="22"/>
      <c r="AA1385" s="22"/>
      <c r="AB1385" s="22"/>
      <c r="AC1385" s="22"/>
      <c r="AD1385" s="50"/>
      <c r="AE1385" s="22"/>
      <c r="AF1385" s="22"/>
      <c r="AG1385" s="22"/>
      <c r="AH1385" s="50"/>
      <c r="AI1385" s="22"/>
      <c r="AJ1385" s="22"/>
      <c r="AK1385" s="22"/>
      <c r="AL1385" s="22"/>
      <c r="AM1385" s="19" t="s">
        <v>4601</v>
      </c>
      <c r="AN1385" s="37">
        <v>29</v>
      </c>
      <c r="AO1385" s="22"/>
      <c r="AP1385" s="19" t="s">
        <v>82</v>
      </c>
      <c r="AQ1385" s="19" t="s">
        <v>82</v>
      </c>
      <c r="AR1385" s="19" t="s">
        <v>160</v>
      </c>
      <c r="AS1385" s="19" t="s">
        <v>64</v>
      </c>
      <c r="AT1385" s="19" t="s">
        <v>61</v>
      </c>
      <c r="AU1385" s="19" t="s">
        <v>179</v>
      </c>
      <c r="AV1385" s="19" t="s">
        <v>660</v>
      </c>
      <c r="AW1385" s="19" t="s">
        <v>661</v>
      </c>
      <c r="AX1385" s="19" t="s">
        <v>653</v>
      </c>
      <c r="AY1385" s="19" t="s">
        <v>55</v>
      </c>
      <c r="AZ1385" s="19" t="s">
        <v>3822</v>
      </c>
      <c r="BA1385" s="23">
        <v>45292</v>
      </c>
      <c r="BB1385" s="37">
        <v>1</v>
      </c>
      <c r="BC1385" s="37">
        <v>2024</v>
      </c>
      <c r="BD1385" s="19" t="s">
        <v>653</v>
      </c>
      <c r="BE1385" s="19" t="s">
        <v>660</v>
      </c>
      <c r="BF1385" s="19" t="s">
        <v>661</v>
      </c>
      <c r="BG1385" s="19" t="s">
        <v>55</v>
      </c>
      <c r="BH1385" s="19" t="s">
        <v>4513</v>
      </c>
      <c r="BI1385" s="60" t="s">
        <v>4513</v>
      </c>
      <c r="BJ1385" s="37" t="e">
        <v>#VALUE!</v>
      </c>
      <c r="BK1385" s="56" t="e">
        <v>#VALUE!</v>
      </c>
      <c r="BL1385" s="37" t="s">
        <v>4513</v>
      </c>
      <c r="BM1385" s="32" t="s">
        <v>4513</v>
      </c>
      <c r="BN1385" s="22" t="s">
        <v>4513</v>
      </c>
      <c r="BO1385" s="19" t="s">
        <v>3851</v>
      </c>
      <c r="BP1385" s="22"/>
      <c r="BQ1385" s="19" t="s">
        <v>64</v>
      </c>
      <c r="BR1385" s="22"/>
      <c r="BS1385" s="19" t="e">
        <v>#N/A</v>
      </c>
      <c r="BT1385" s="37">
        <v>44.469606481477967</v>
      </c>
      <c r="BU1385" s="22">
        <v>77.469606481477967</v>
      </c>
      <c r="BV1385" s="19"/>
      <c r="BW1385" s="19" t="s">
        <v>3823</v>
      </c>
      <c r="BX1385" s="37">
        <v>2023</v>
      </c>
      <c r="BY1385" s="95" t="str">
        <f>IFERROR(
IF(OR(AZ1385="anulado",AZ1385="stand by"),CONCATENATE(AZ1385,": ",AT1385),
IF(OR(YEAR(BA1385)=2022,YEAR(BA1385)=2023),CONCATENATE("Se activó en ",YEAR(BA1385)),
IF(AND(OR(AZ1385="En proceso",AZ1385="facturando"),AND(AV1385="-",BA1385="")),"Por revisar",
IF(BA1385="",IF(AV1385="NUEVAS",CONCATENATE("Estado: ",AZ1385,", ",AV1385),
IF(AX1385=Meses!$A$3,"Por revisar",
IF(AT1385="","Sin registro","En programación Frcst."))),"En programación")))),
"Error")</f>
        <v>En programación</v>
      </c>
      <c r="BZ1385" s="14" t="str">
        <f t="shared" si="63"/>
        <v/>
      </c>
      <c r="CA1385" s="95">
        <f>IF(BY1385="En programación Frcst.",VLOOKUP(AX1385,Meses!$A$1:$H$14,3+HLOOKUP(Cronograma!AV1385,Meses!$D$1:$G$2,2,FALSE),FALSE),
IF(BY1385="En programación",BA1385,""))</f>
        <v>45292</v>
      </c>
      <c r="CB1385" s="95" t="str">
        <f t="shared" si="64"/>
        <v>2024/1</v>
      </c>
      <c r="CC1385" s="91">
        <f>IFERROR(
(VLOOKUP(MONTH(CA1385),Meses!$B$3:$C$14,2,FALSE)-DAY(CA1385))/VLOOKUP(MONTH(CA1385),Meses!$B$3:$C$14,2,FALSE)*CD1385,
"")</f>
        <v>112258.06451612903</v>
      </c>
      <c r="CD1385" s="92">
        <f t="shared" si="65"/>
        <v>116000</v>
      </c>
    </row>
    <row r="1386" spans="1:82" ht="78.599999999999994" thickBot="1" x14ac:dyDescent="0.6">
      <c r="A1386" s="41" t="s">
        <v>3254</v>
      </c>
      <c r="B1386" s="61" t="s">
        <v>3255</v>
      </c>
      <c r="C1386" s="61" t="s">
        <v>3256</v>
      </c>
      <c r="D1386" s="61" t="s">
        <v>936</v>
      </c>
      <c r="E1386" s="21">
        <v>45244.537349537037</v>
      </c>
      <c r="F1386" s="21">
        <v>45244.537361111114</v>
      </c>
      <c r="G1386" s="21">
        <v>45287</v>
      </c>
      <c r="H1386" s="22"/>
      <c r="I1386" s="22"/>
      <c r="J1386" s="22"/>
      <c r="K1386" s="22">
        <v>0</v>
      </c>
      <c r="L1386" s="50"/>
      <c r="M1386" s="22"/>
      <c r="N1386" s="22"/>
      <c r="O1386" s="19" t="s">
        <v>72</v>
      </c>
      <c r="P1386" s="19" t="s">
        <v>72</v>
      </c>
      <c r="Q1386" s="49" t="s">
        <v>55</v>
      </c>
      <c r="R1386" s="61">
        <v>5064</v>
      </c>
      <c r="S1386" s="25" t="s">
        <v>145</v>
      </c>
      <c r="T1386" s="25" t="s">
        <v>145</v>
      </c>
      <c r="U1386" s="30" t="e">
        <v>#NAME?</v>
      </c>
      <c r="V1386" s="22"/>
      <c r="W1386" s="22"/>
      <c r="X1386" s="50"/>
      <c r="Y1386" s="50"/>
      <c r="Z1386" s="22"/>
      <c r="AA1386" s="22"/>
      <c r="AB1386" s="22"/>
      <c r="AC1386" s="22"/>
      <c r="AD1386" s="50"/>
      <c r="AE1386" s="22"/>
      <c r="AF1386" s="22"/>
      <c r="AG1386" s="22"/>
      <c r="AH1386" s="50"/>
      <c r="AI1386" s="22"/>
      <c r="AJ1386" s="22"/>
      <c r="AK1386" s="22"/>
      <c r="AL1386" s="22"/>
      <c r="AM1386" s="22">
        <v>0</v>
      </c>
      <c r="AN1386" s="22" t="s">
        <v>4513</v>
      </c>
      <c r="AO1386" s="22"/>
      <c r="AP1386" s="19" t="s">
        <v>76</v>
      </c>
      <c r="AQ1386" s="19" t="s">
        <v>76</v>
      </c>
      <c r="AR1386" s="19" t="s">
        <v>60</v>
      </c>
      <c r="AS1386" s="19" t="s">
        <v>55</v>
      </c>
      <c r="AT1386" s="19" t="s">
        <v>937</v>
      </c>
      <c r="AU1386" s="19" t="s">
        <v>132</v>
      </c>
      <c r="AV1386" s="19" t="s">
        <v>354</v>
      </c>
      <c r="AW1386" s="19" t="s">
        <v>2274</v>
      </c>
      <c r="AX1386" s="19" t="s">
        <v>2205</v>
      </c>
      <c r="AY1386" s="19" t="s">
        <v>55</v>
      </c>
      <c r="AZ1386" s="19" t="s">
        <v>3830</v>
      </c>
      <c r="BA1386" s="22">
        <v>0</v>
      </c>
      <c r="BB1386" s="22"/>
      <c r="BC1386" s="22"/>
      <c r="BD1386" s="19" t="s">
        <v>1557</v>
      </c>
      <c r="BE1386" s="19" t="s">
        <v>651</v>
      </c>
      <c r="BF1386" s="19" t="s">
        <v>2222</v>
      </c>
      <c r="BG1386" s="19" t="s">
        <v>55</v>
      </c>
      <c r="BH1386" s="19" t="s">
        <v>4513</v>
      </c>
      <c r="BI1386" s="22" t="s">
        <v>4513</v>
      </c>
      <c r="BJ1386" s="22"/>
      <c r="BK1386" s="22"/>
      <c r="BL1386" s="37" t="s">
        <v>4513</v>
      </c>
      <c r="BM1386" s="32" t="s">
        <v>4513</v>
      </c>
      <c r="BN1386" s="22" t="s">
        <v>4513</v>
      </c>
      <c r="BO1386" s="19" t="s">
        <v>3865</v>
      </c>
      <c r="BP1386" s="54" t="s">
        <v>3935</v>
      </c>
      <c r="BQ1386" s="19" t="s">
        <v>64</v>
      </c>
      <c r="BR1386" s="22"/>
      <c r="BS1386" s="22"/>
      <c r="BT1386" s="22"/>
      <c r="BU1386" s="37">
        <v>77.462650462963211</v>
      </c>
      <c r="BV1386" s="19" t="s">
        <v>4695</v>
      </c>
      <c r="BW1386" s="19" t="s">
        <v>3869</v>
      </c>
      <c r="BX1386" s="22"/>
      <c r="BY1386" s="95" t="str">
        <f>IFERROR(
IF(OR(AZ1386="anulado",AZ1386="stand by"),CONCATENATE(AZ1386,": ",AT1386),
IF(OR(YEAR(BA1386)=2022,YEAR(BA1386)=2023),CONCATENATE("Se activó en ",YEAR(BA1386)),
IF(AND(OR(AZ1386="En proceso",AZ1386="facturando"),AND(AV1386="-",BA1386="")),"Por revisar",
IF(BA1386="",IF(AV1386="NUEVAS",CONCATENATE("Estado: ",AZ1386,", ",AV1386),
IF(AX1386=Meses!$A$3,"Por revisar",
IF(AT1386="","Sin registro","En programación Frcst."))),"En programación")))),
"Error")</f>
        <v>En programación</v>
      </c>
      <c r="BZ1386" s="14" t="str">
        <f t="shared" si="63"/>
        <v/>
      </c>
      <c r="CA1386" s="95">
        <f>IF(BY1386="En programación Frcst.",VLOOKUP(AX1386,Meses!$A$1:$H$14,3+HLOOKUP(Cronograma!AV1386,Meses!$D$1:$G$2,2,FALSE),FALSE),
IF(BY1386="En programación",BA1386,""))</f>
        <v>0</v>
      </c>
      <c r="CB1386" s="95" t="str">
        <f t="shared" si="64"/>
        <v>1900/1</v>
      </c>
      <c r="CC1386" s="91">
        <f>IFERROR(
(VLOOKUP(MONTH(CA1386),Meses!$B$3:$C$14,2,FALSE)-DAY(CA1386))/VLOOKUP(MONTH(CA1386),Meses!$B$3:$C$14,2,FALSE)*CD1386,
"")</f>
        <v>5064</v>
      </c>
      <c r="CD1386" s="92">
        <f t="shared" si="65"/>
        <v>5064</v>
      </c>
    </row>
    <row r="1387" spans="1:82" ht="78.599999999999994" thickBot="1" x14ac:dyDescent="0.6">
      <c r="A1387" s="41" t="s">
        <v>3257</v>
      </c>
      <c r="B1387" s="61" t="s">
        <v>3258</v>
      </c>
      <c r="C1387" s="61" t="s">
        <v>3259</v>
      </c>
      <c r="D1387" s="49" t="s">
        <v>650</v>
      </c>
      <c r="E1387" s="21">
        <v>45244.546574074076</v>
      </c>
      <c r="F1387" s="21">
        <v>45244.546574074076</v>
      </c>
      <c r="G1387" s="21">
        <v>45257</v>
      </c>
      <c r="H1387" s="21">
        <v>45260</v>
      </c>
      <c r="I1387" s="22"/>
      <c r="J1387" s="22"/>
      <c r="K1387" s="22">
        <v>0</v>
      </c>
      <c r="L1387" s="49">
        <v>2023120685</v>
      </c>
      <c r="M1387" s="21">
        <v>45266</v>
      </c>
      <c r="N1387" s="21">
        <v>45292</v>
      </c>
      <c r="O1387" s="61" t="s">
        <v>433</v>
      </c>
      <c r="P1387" s="19" t="s">
        <v>199</v>
      </c>
      <c r="Q1387" s="49" t="s">
        <v>64</v>
      </c>
      <c r="R1387" s="121">
        <v>59484</v>
      </c>
      <c r="S1387" s="25" t="s">
        <v>145</v>
      </c>
      <c r="T1387" s="25" t="s">
        <v>145</v>
      </c>
      <c r="U1387" s="19" t="e">
        <v>#NAME?</v>
      </c>
      <c r="V1387" s="22"/>
      <c r="W1387" s="22"/>
      <c r="X1387" s="50"/>
      <c r="Y1387" s="50"/>
      <c r="Z1387" s="22"/>
      <c r="AA1387" s="22"/>
      <c r="AB1387" s="22"/>
      <c r="AC1387" s="22"/>
      <c r="AD1387" s="50"/>
      <c r="AE1387" s="22"/>
      <c r="AF1387" s="22"/>
      <c r="AG1387" s="22"/>
      <c r="AH1387" s="50"/>
      <c r="AI1387" s="22"/>
      <c r="AJ1387" s="22"/>
      <c r="AK1387" s="22"/>
      <c r="AL1387" s="22"/>
      <c r="AM1387" s="22">
        <v>0</v>
      </c>
      <c r="AN1387" s="22" t="s">
        <v>4513</v>
      </c>
      <c r="AO1387" s="22"/>
      <c r="AP1387" s="19" t="s">
        <v>201</v>
      </c>
      <c r="AQ1387" s="19" t="s">
        <v>140</v>
      </c>
      <c r="AR1387" s="19" t="s">
        <v>185</v>
      </c>
      <c r="AS1387" s="19" t="s">
        <v>64</v>
      </c>
      <c r="AT1387" s="19" t="s">
        <v>4583</v>
      </c>
      <c r="AU1387" s="19" t="s">
        <v>179</v>
      </c>
      <c r="AV1387" s="19" t="s">
        <v>660</v>
      </c>
      <c r="AW1387" s="19" t="s">
        <v>661</v>
      </c>
      <c r="AX1387" s="19" t="s">
        <v>653</v>
      </c>
      <c r="AY1387" s="19" t="s">
        <v>55</v>
      </c>
      <c r="AZ1387" s="19" t="s">
        <v>3822</v>
      </c>
      <c r="BA1387" s="23">
        <v>45292</v>
      </c>
      <c r="BB1387" s="37">
        <v>1</v>
      </c>
      <c r="BC1387" s="37">
        <v>2024</v>
      </c>
      <c r="BD1387" s="19" t="s">
        <v>653</v>
      </c>
      <c r="BE1387" s="19" t="s">
        <v>660</v>
      </c>
      <c r="BF1387" s="19" t="s">
        <v>680</v>
      </c>
      <c r="BG1387" s="19" t="s">
        <v>55</v>
      </c>
      <c r="BH1387" s="19" t="s">
        <v>4513</v>
      </c>
      <c r="BI1387" s="22" t="s">
        <v>4513</v>
      </c>
      <c r="BJ1387" s="22"/>
      <c r="BK1387" s="22"/>
      <c r="BL1387" s="37" t="s">
        <v>4513</v>
      </c>
      <c r="BM1387" s="32" t="s">
        <v>4513</v>
      </c>
      <c r="BN1387" s="22"/>
      <c r="BO1387" s="19" t="s">
        <v>3851</v>
      </c>
      <c r="BP1387" s="22"/>
      <c r="BQ1387" s="19" t="s">
        <v>64</v>
      </c>
      <c r="BR1387" s="22"/>
      <c r="BS1387" s="22"/>
      <c r="BT1387" s="22"/>
      <c r="BU1387" s="37">
        <v>77.453425925923511</v>
      </c>
      <c r="BV1387" s="19" t="s">
        <v>4702</v>
      </c>
      <c r="BW1387" s="19" t="s">
        <v>3858</v>
      </c>
      <c r="BX1387" s="22"/>
      <c r="BY1387" s="95" t="str">
        <f>IFERROR(
IF(OR(AZ1387="anulado",AZ1387="stand by"),CONCATENATE(AZ1387,": ",AT1387),
IF(OR(YEAR(BA1387)=2022,YEAR(BA1387)=2023),CONCATENATE("Se activó en ",YEAR(BA1387)),
IF(AND(OR(AZ1387="En proceso",AZ1387="facturando"),AND(AV1387="-",BA1387="")),"Por revisar",
IF(BA1387="",IF(AV1387="NUEVAS",CONCATENATE("Estado: ",AZ1387,", ",AV1387),
IF(AX1387=Meses!$A$3,"Por revisar",
IF(AT1387="","Sin registro","En programación Frcst."))),"En programación")))),
"Error")</f>
        <v>En programación</v>
      </c>
      <c r="BZ1387" s="14" t="str">
        <f t="shared" si="63"/>
        <v/>
      </c>
      <c r="CA1387" s="95">
        <f>IF(BY1387="En programación Frcst.",VLOOKUP(AX1387,Meses!$A$1:$H$14,3+HLOOKUP(Cronograma!AV1387,Meses!$D$1:$G$2,2,FALSE),FALSE),
IF(BY1387="En programación",BA1387,""))</f>
        <v>45292</v>
      </c>
      <c r="CB1387" s="95" t="str">
        <f t="shared" si="64"/>
        <v>2024/1</v>
      </c>
      <c r="CC1387" s="91">
        <f>IFERROR(
(VLOOKUP(MONTH(CA1387),Meses!$B$3:$C$14,2,FALSE)-DAY(CA1387))/VLOOKUP(MONTH(CA1387),Meses!$B$3:$C$14,2,FALSE)*CD1387,
"")</f>
        <v>57565.161290322583</v>
      </c>
      <c r="CD1387" s="92">
        <f t="shared" si="65"/>
        <v>59484</v>
      </c>
    </row>
    <row r="1388" spans="1:82" ht="78.599999999999994" thickBot="1" x14ac:dyDescent="0.6">
      <c r="A1388" s="41" t="s">
        <v>3260</v>
      </c>
      <c r="B1388" s="61" t="s">
        <v>3261</v>
      </c>
      <c r="C1388" s="61" t="s">
        <v>3262</v>
      </c>
      <c r="D1388" s="49" t="s">
        <v>936</v>
      </c>
      <c r="E1388" s="21">
        <v>45244.615810185183</v>
      </c>
      <c r="F1388" s="21">
        <v>45244.615810185183</v>
      </c>
      <c r="G1388" s="21">
        <v>45279</v>
      </c>
      <c r="H1388" s="22"/>
      <c r="I1388" s="22"/>
      <c r="J1388" s="22"/>
      <c r="K1388" s="22">
        <v>0</v>
      </c>
      <c r="L1388" s="50"/>
      <c r="M1388" s="22"/>
      <c r="N1388" s="22"/>
      <c r="O1388" s="19" t="s">
        <v>199</v>
      </c>
      <c r="P1388" s="19" t="s">
        <v>199</v>
      </c>
      <c r="Q1388" s="49" t="s">
        <v>55</v>
      </c>
      <c r="R1388" s="61">
        <v>5440</v>
      </c>
      <c r="S1388" s="25" t="s">
        <v>145</v>
      </c>
      <c r="T1388" s="25" t="s">
        <v>145</v>
      </c>
      <c r="U1388" s="30" t="e">
        <v>#NAME?</v>
      </c>
      <c r="V1388" s="22"/>
      <c r="W1388" s="22"/>
      <c r="X1388" s="50"/>
      <c r="Y1388" s="50"/>
      <c r="Z1388" s="22"/>
      <c r="AA1388" s="22"/>
      <c r="AB1388" s="22"/>
      <c r="AC1388" s="22"/>
      <c r="AD1388" s="50"/>
      <c r="AE1388" s="22"/>
      <c r="AF1388" s="22"/>
      <c r="AG1388" s="22"/>
      <c r="AH1388" s="50"/>
      <c r="AI1388" s="22"/>
      <c r="AJ1388" s="22"/>
      <c r="AK1388" s="22"/>
      <c r="AL1388" s="22"/>
      <c r="AM1388" s="22">
        <v>0</v>
      </c>
      <c r="AN1388" s="22" t="s">
        <v>4513</v>
      </c>
      <c r="AO1388" s="22"/>
      <c r="AP1388" s="19" t="s">
        <v>530</v>
      </c>
      <c r="AQ1388" s="19" t="s">
        <v>140</v>
      </c>
      <c r="AR1388" s="19" t="s">
        <v>60</v>
      </c>
      <c r="AS1388" s="19" t="s">
        <v>55</v>
      </c>
      <c r="AT1388" s="19" t="s">
        <v>937</v>
      </c>
      <c r="AU1388" s="19" t="s">
        <v>132</v>
      </c>
      <c r="AV1388" s="19" t="s">
        <v>679</v>
      </c>
      <c r="AW1388" s="19" t="s">
        <v>3130</v>
      </c>
      <c r="AX1388" s="19" t="s">
        <v>1557</v>
      </c>
      <c r="AY1388" s="19" t="s">
        <v>55</v>
      </c>
      <c r="AZ1388" s="19" t="s">
        <v>3830</v>
      </c>
      <c r="BA1388" s="22">
        <v>0</v>
      </c>
      <c r="BB1388" s="22"/>
      <c r="BC1388" s="22"/>
      <c r="BD1388" s="19" t="s">
        <v>1557</v>
      </c>
      <c r="BE1388" s="19" t="s">
        <v>354</v>
      </c>
      <c r="BF1388" s="19" t="s">
        <v>1745</v>
      </c>
      <c r="BG1388" s="19" t="s">
        <v>55</v>
      </c>
      <c r="BH1388" s="19" t="s">
        <v>4513</v>
      </c>
      <c r="BI1388" s="22" t="s">
        <v>4513</v>
      </c>
      <c r="BJ1388" s="22"/>
      <c r="BK1388" s="22"/>
      <c r="BL1388" s="37" t="s">
        <v>4513</v>
      </c>
      <c r="BM1388" s="32" t="s">
        <v>4513</v>
      </c>
      <c r="BN1388" s="22" t="s">
        <v>4513</v>
      </c>
      <c r="BO1388" s="22"/>
      <c r="BP1388" s="22"/>
      <c r="BQ1388" s="19" t="s">
        <v>64</v>
      </c>
      <c r="BR1388" s="22"/>
      <c r="BS1388" s="22"/>
      <c r="BT1388" s="22"/>
      <c r="BU1388" s="37">
        <v>77.384189814816636</v>
      </c>
      <c r="BV1388" s="19" t="s">
        <v>4694</v>
      </c>
      <c r="BW1388" s="19" t="s">
        <v>3839</v>
      </c>
      <c r="BX1388" s="22"/>
      <c r="BY1388" s="95" t="str">
        <f>IFERROR(
IF(OR(AZ1388="anulado",AZ1388="stand by"),CONCATENATE(AZ1388,": ",AT1388),
IF(OR(YEAR(BA1388)=2022,YEAR(BA1388)=2023),CONCATENATE("Se activó en ",YEAR(BA1388)),
IF(AND(OR(AZ1388="En proceso",AZ1388="facturando"),AND(AV1388="-",BA1388="")),"Por revisar",
IF(BA1388="",IF(AV1388="NUEVAS",CONCATENATE("Estado: ",AZ1388,", ",AV1388),
IF(AX1388=Meses!$A$3,"Por revisar",
IF(AT1388="","Sin registro","En programación Frcst."))),"En programación")))),
"Error")</f>
        <v>En programación</v>
      </c>
      <c r="BZ1388" s="14" t="str">
        <f t="shared" si="63"/>
        <v/>
      </c>
      <c r="CA1388" s="95">
        <f>IF(BY1388="En programación Frcst.",VLOOKUP(AX1388,Meses!$A$1:$H$14,3+HLOOKUP(Cronograma!AV1388,Meses!$D$1:$G$2,2,FALSE),FALSE),
IF(BY1388="En programación",BA1388,""))</f>
        <v>0</v>
      </c>
      <c r="CB1388" s="95" t="str">
        <f t="shared" si="64"/>
        <v>1900/1</v>
      </c>
      <c r="CC1388" s="91">
        <f>IFERROR(
(VLOOKUP(MONTH(CA1388),Meses!$B$3:$C$14,2,FALSE)-DAY(CA1388))/VLOOKUP(MONTH(CA1388),Meses!$B$3:$C$14,2,FALSE)*CD1388,
"")</f>
        <v>5440</v>
      </c>
      <c r="CD1388" s="92">
        <f t="shared" si="65"/>
        <v>5440</v>
      </c>
    </row>
    <row r="1389" spans="1:82" ht="78.599999999999994" thickBot="1" x14ac:dyDescent="0.6">
      <c r="A1389" s="41" t="s">
        <v>3263</v>
      </c>
      <c r="B1389" s="61" t="s">
        <v>3264</v>
      </c>
      <c r="C1389" s="61" t="s">
        <v>3265</v>
      </c>
      <c r="D1389" s="76" t="s">
        <v>345</v>
      </c>
      <c r="E1389" s="21">
        <v>45216</v>
      </c>
      <c r="F1389" s="21">
        <v>45216</v>
      </c>
      <c r="G1389" s="22"/>
      <c r="H1389" s="22"/>
      <c r="I1389" s="22"/>
      <c r="J1389" s="22"/>
      <c r="K1389" s="22">
        <v>0</v>
      </c>
      <c r="L1389" s="50"/>
      <c r="M1389" s="22"/>
      <c r="N1389" s="22"/>
      <c r="O1389" s="19" t="s">
        <v>72</v>
      </c>
      <c r="P1389" s="19" t="s">
        <v>72</v>
      </c>
      <c r="Q1389" s="49" t="s">
        <v>55</v>
      </c>
      <c r="R1389" s="61">
        <v>0</v>
      </c>
      <c r="S1389" s="25" t="s">
        <v>145</v>
      </c>
      <c r="T1389" s="25" t="s">
        <v>145</v>
      </c>
      <c r="U1389" s="51" t="e">
        <v>#NAME?</v>
      </c>
      <c r="V1389" s="22"/>
      <c r="W1389" s="22"/>
      <c r="X1389" s="50"/>
      <c r="Y1389" s="50"/>
      <c r="Z1389" s="22"/>
      <c r="AA1389" s="22"/>
      <c r="AB1389" s="22"/>
      <c r="AC1389" s="22"/>
      <c r="AD1389" s="50"/>
      <c r="AE1389" s="22"/>
      <c r="AF1389" s="22"/>
      <c r="AG1389" s="22"/>
      <c r="AH1389" s="50"/>
      <c r="AI1389" s="22"/>
      <c r="AJ1389" s="22"/>
      <c r="AK1389" s="22"/>
      <c r="AL1389" s="22"/>
      <c r="AM1389" s="22"/>
      <c r="AN1389" s="22"/>
      <c r="AO1389" s="22"/>
      <c r="AP1389" s="19" t="s">
        <v>76</v>
      </c>
      <c r="AQ1389" s="19" t="s">
        <v>76</v>
      </c>
      <c r="AR1389" s="19" t="s">
        <v>60</v>
      </c>
      <c r="AS1389" s="19" t="s">
        <v>55</v>
      </c>
      <c r="AT1389" s="19" t="s">
        <v>347</v>
      </c>
      <c r="AU1389" s="19" t="s">
        <v>132</v>
      </c>
      <c r="AV1389" s="19" t="s">
        <v>63</v>
      </c>
      <c r="AW1389" s="19" t="s">
        <v>63</v>
      </c>
      <c r="AX1389" s="19" t="s">
        <v>63</v>
      </c>
      <c r="AY1389" s="19" t="s">
        <v>64</v>
      </c>
      <c r="AZ1389" s="19" t="s">
        <v>3827</v>
      </c>
      <c r="BA1389" s="22">
        <v>0</v>
      </c>
      <c r="BB1389" s="22"/>
      <c r="BC1389" s="22"/>
      <c r="BD1389" s="19" t="s">
        <v>63</v>
      </c>
      <c r="BE1389" s="19" t="s">
        <v>63</v>
      </c>
      <c r="BF1389" s="19" t="s">
        <v>63</v>
      </c>
      <c r="BG1389" s="19" t="s">
        <v>64</v>
      </c>
      <c r="BH1389" s="19" t="s">
        <v>4513</v>
      </c>
      <c r="BI1389" s="22" t="s">
        <v>4513</v>
      </c>
      <c r="BJ1389" s="22"/>
      <c r="BK1389" s="22"/>
      <c r="BL1389" s="37" t="s">
        <v>4513</v>
      </c>
      <c r="BM1389" s="32" t="s">
        <v>4513</v>
      </c>
      <c r="BN1389" s="22" t="s">
        <v>4513</v>
      </c>
      <c r="BO1389" s="19" t="s">
        <v>3834</v>
      </c>
      <c r="BP1389" s="22"/>
      <c r="BQ1389" s="19" t="s">
        <v>64</v>
      </c>
      <c r="BR1389" s="22"/>
      <c r="BS1389" s="22"/>
      <c r="BT1389" s="22"/>
      <c r="BU1389" s="22"/>
      <c r="BV1389" s="19"/>
      <c r="BW1389" s="19" t="s">
        <v>3823</v>
      </c>
      <c r="BX1389" s="22"/>
      <c r="BY1389" s="95" t="str">
        <f>IFERROR(
IF(OR(AZ1389="anulado",AZ1389="stand by"),CONCATENATE(AZ1389,": ",AT1389),
IF(OR(YEAR(BA1389)=2022,YEAR(BA1389)=2023),CONCATENATE("Se activó en ",YEAR(BA1389)),
IF(AND(OR(AZ1389="En proceso",AZ1389="facturando"),AND(AV1389="-",BA1389="")),"Por revisar",
IF(BA1389="",IF(AV1389="NUEVAS",CONCATENATE("Estado: ",AZ1389,", ",AV1389),
IF(AX1389=Meses!$A$3,"Por revisar",
IF(AT1389="","Sin registro","En programación Frcst."))),"En programación")))),
"Error")</f>
        <v>anulado: Desistido</v>
      </c>
      <c r="BZ1389" s="14" t="str">
        <f t="shared" si="63"/>
        <v/>
      </c>
      <c r="CA1389" s="95" t="str">
        <f>IF(BY1389="En programación Frcst.",VLOOKUP(AX1389,Meses!$A$1:$H$14,3+HLOOKUP(Cronograma!AV1389,Meses!$D$1:$G$2,2,FALSE),FALSE),
IF(BY1389="En programación",BA1389,""))</f>
        <v/>
      </c>
      <c r="CB1389" s="95" t="str">
        <f t="shared" si="64"/>
        <v/>
      </c>
      <c r="CC1389" s="91" t="str">
        <f>IFERROR(
(VLOOKUP(MONTH(CA1389),Meses!$B$3:$C$14,2,FALSE)-DAY(CA1389))/VLOOKUP(MONTH(CA1389),Meses!$B$3:$C$14,2,FALSE)*CD1389,
"")</f>
        <v/>
      </c>
      <c r="CD1389" s="92">
        <f t="shared" si="65"/>
        <v>0</v>
      </c>
    </row>
    <row r="1390" spans="1:82" ht="47.4" thickBot="1" x14ac:dyDescent="0.6">
      <c r="A1390" s="41" t="s">
        <v>3266</v>
      </c>
      <c r="B1390" s="61" t="s">
        <v>3267</v>
      </c>
      <c r="C1390" s="61" t="s">
        <v>3268</v>
      </c>
      <c r="D1390" s="49" t="s">
        <v>144</v>
      </c>
      <c r="E1390" s="21">
        <v>45232</v>
      </c>
      <c r="F1390" s="21">
        <v>45232</v>
      </c>
      <c r="G1390" s="21">
        <v>45261</v>
      </c>
      <c r="H1390" s="21">
        <v>45273</v>
      </c>
      <c r="I1390" s="22"/>
      <c r="J1390" s="22"/>
      <c r="K1390" s="22">
        <v>0</v>
      </c>
      <c r="L1390" s="50"/>
      <c r="M1390" s="22"/>
      <c r="N1390" s="22"/>
      <c r="O1390" s="19" t="s">
        <v>1384</v>
      </c>
      <c r="P1390" s="19" t="s">
        <v>54</v>
      </c>
      <c r="Q1390" s="49" t="s">
        <v>55</v>
      </c>
      <c r="R1390" s="61">
        <v>11291</v>
      </c>
      <c r="S1390" s="25" t="s">
        <v>145</v>
      </c>
      <c r="T1390" s="25" t="s">
        <v>145</v>
      </c>
      <c r="U1390" s="19" t="e">
        <v>#NAME?</v>
      </c>
      <c r="V1390" s="22"/>
      <c r="W1390" s="22" t="s">
        <v>4513</v>
      </c>
      <c r="X1390" s="23">
        <v>45232</v>
      </c>
      <c r="Y1390" s="23">
        <v>45239</v>
      </c>
      <c r="Z1390" s="23">
        <v>45232</v>
      </c>
      <c r="AA1390" s="23">
        <v>45232</v>
      </c>
      <c r="AB1390" s="22">
        <v>0</v>
      </c>
      <c r="AC1390" s="22">
        <v>0</v>
      </c>
      <c r="AD1390" s="50">
        <v>0</v>
      </c>
      <c r="AE1390" s="22">
        <v>0</v>
      </c>
      <c r="AF1390" s="19" t="s">
        <v>58</v>
      </c>
      <c r="AG1390" s="19" t="s">
        <v>58</v>
      </c>
      <c r="AH1390" s="50">
        <v>0</v>
      </c>
      <c r="AI1390" s="37">
        <v>-45232</v>
      </c>
      <c r="AJ1390" s="37">
        <v>12</v>
      </c>
      <c r="AK1390" s="37">
        <v>-45273</v>
      </c>
      <c r="AL1390" s="22"/>
      <c r="AM1390" s="22"/>
      <c r="AN1390" s="22"/>
      <c r="AO1390" s="22"/>
      <c r="AP1390" s="19" t="s">
        <v>82</v>
      </c>
      <c r="AQ1390" s="19" t="s">
        <v>82</v>
      </c>
      <c r="AR1390" s="19" t="s">
        <v>94</v>
      </c>
      <c r="AS1390" s="19" t="s">
        <v>55</v>
      </c>
      <c r="AT1390" s="19" t="s">
        <v>146</v>
      </c>
      <c r="AU1390" s="19" t="s">
        <v>179</v>
      </c>
      <c r="AV1390" s="19" t="s">
        <v>679</v>
      </c>
      <c r="AW1390" s="19" t="s">
        <v>1913</v>
      </c>
      <c r="AX1390" s="19" t="s">
        <v>356</v>
      </c>
      <c r="AY1390" s="19" t="s">
        <v>55</v>
      </c>
      <c r="AZ1390" s="19" t="s">
        <v>3825</v>
      </c>
      <c r="BA1390" s="22">
        <v>0</v>
      </c>
      <c r="BB1390" s="22"/>
      <c r="BC1390" s="22"/>
      <c r="BD1390" s="19" t="s">
        <v>356</v>
      </c>
      <c r="BE1390" s="19" t="s">
        <v>679</v>
      </c>
      <c r="BF1390" s="19" t="s">
        <v>1913</v>
      </c>
      <c r="BG1390" s="19" t="s">
        <v>55</v>
      </c>
      <c r="BH1390" s="19" t="s">
        <v>4513</v>
      </c>
      <c r="BI1390" s="22" t="s">
        <v>4513</v>
      </c>
      <c r="BJ1390" s="37" t="e">
        <v>#VALUE!</v>
      </c>
      <c r="BK1390" s="56" t="e">
        <v>#VALUE!</v>
      </c>
      <c r="BL1390" s="37" t="s">
        <v>4513</v>
      </c>
      <c r="BM1390" s="32" t="s">
        <v>4513</v>
      </c>
      <c r="BN1390" s="22" t="s">
        <v>4513</v>
      </c>
      <c r="BO1390" s="19" t="s">
        <v>3826</v>
      </c>
      <c r="BP1390" s="22"/>
      <c r="BQ1390" s="19" t="s">
        <v>64</v>
      </c>
      <c r="BR1390" s="22"/>
      <c r="BS1390" s="19" t="e">
        <v>#N/A</v>
      </c>
      <c r="BT1390" s="37" t="e">
        <v>#VALUE!</v>
      </c>
      <c r="BU1390" s="37">
        <v>90</v>
      </c>
      <c r="BV1390" s="19"/>
      <c r="BW1390" s="19" t="s">
        <v>3823</v>
      </c>
      <c r="BX1390" s="22"/>
      <c r="BY1390" s="95" t="str">
        <f>IFERROR(
IF(OR(AZ1390="anulado",AZ1390="stand by"),CONCATENATE(AZ1390,": ",AT1390),
IF(OR(YEAR(BA1390)=2022,YEAR(BA1390)=2023),CONCATENATE("Se activó en ",YEAR(BA1390)),
IF(AND(OR(AZ1390="En proceso",AZ1390="facturando"),AND(AV1390="-",BA1390="")),"Por revisar",
IF(BA1390="",IF(AV1390="NUEVAS",CONCATENATE("Estado: ",AZ1390,", ",AV1390),
IF(AX1390=Meses!$A$3,"Por revisar",
IF(AT1390="","Sin registro","En programación Frcst."))),"En programación")))),
"Error")</f>
        <v>stand by: Devolver Sales</v>
      </c>
      <c r="BZ1390" s="14" t="str">
        <f t="shared" si="63"/>
        <v/>
      </c>
      <c r="CA1390" s="95" t="str">
        <f>IF(BY1390="En programación Frcst.",VLOOKUP(AX1390,Meses!$A$1:$H$14,3+HLOOKUP(Cronograma!AV1390,Meses!$D$1:$G$2,2,FALSE),FALSE),
IF(BY1390="En programación",BA1390,""))</f>
        <v/>
      </c>
      <c r="CB1390" s="95" t="str">
        <f t="shared" si="64"/>
        <v/>
      </c>
      <c r="CC1390" s="91" t="str">
        <f>IFERROR(
(VLOOKUP(MONTH(CA1390),Meses!$B$3:$C$14,2,FALSE)-DAY(CA1390))/VLOOKUP(MONTH(CA1390),Meses!$B$3:$C$14,2,FALSE)*CD1390,
"")</f>
        <v/>
      </c>
      <c r="CD1390" s="92">
        <f t="shared" si="65"/>
        <v>11291</v>
      </c>
    </row>
    <row r="1391" spans="1:82" ht="63" thickBot="1" x14ac:dyDescent="0.6">
      <c r="A1391" s="41" t="s">
        <v>3269</v>
      </c>
      <c r="B1391" s="61" t="s">
        <v>3270</v>
      </c>
      <c r="C1391" s="61" t="s">
        <v>3271</v>
      </c>
      <c r="D1391" s="49" t="s">
        <v>936</v>
      </c>
      <c r="E1391" s="21">
        <v>45232</v>
      </c>
      <c r="F1391" s="21">
        <v>45232</v>
      </c>
      <c r="G1391" s="21">
        <v>45259</v>
      </c>
      <c r="H1391" s="21">
        <v>45265</v>
      </c>
      <c r="I1391" s="22"/>
      <c r="J1391" s="22"/>
      <c r="K1391" s="22">
        <v>0</v>
      </c>
      <c r="L1391" s="50"/>
      <c r="M1391" s="22"/>
      <c r="N1391" s="22"/>
      <c r="O1391" s="19" t="s">
        <v>669</v>
      </c>
      <c r="P1391" s="19" t="s">
        <v>669</v>
      </c>
      <c r="Q1391" s="49" t="s">
        <v>55</v>
      </c>
      <c r="R1391" s="61">
        <v>4633</v>
      </c>
      <c r="S1391" s="25" t="s">
        <v>145</v>
      </c>
      <c r="T1391" s="25" t="s">
        <v>145</v>
      </c>
      <c r="U1391" s="19" t="e">
        <v>#NAME?</v>
      </c>
      <c r="V1391" s="22"/>
      <c r="W1391" s="22" t="s">
        <v>4513</v>
      </c>
      <c r="X1391" s="23">
        <v>45232</v>
      </c>
      <c r="Y1391" s="23">
        <v>45239</v>
      </c>
      <c r="Z1391" s="23">
        <v>45232</v>
      </c>
      <c r="AA1391" s="23">
        <v>45232</v>
      </c>
      <c r="AB1391" s="22">
        <v>0</v>
      </c>
      <c r="AC1391" s="22">
        <v>0</v>
      </c>
      <c r="AD1391" s="50">
        <v>0</v>
      </c>
      <c r="AE1391" s="22">
        <v>0</v>
      </c>
      <c r="AF1391" s="19" t="s">
        <v>58</v>
      </c>
      <c r="AG1391" s="19" t="s">
        <v>58</v>
      </c>
      <c r="AH1391" s="50">
        <v>0</v>
      </c>
      <c r="AI1391" s="37">
        <v>-45232</v>
      </c>
      <c r="AJ1391" s="37">
        <v>6</v>
      </c>
      <c r="AK1391" s="37">
        <v>-45265</v>
      </c>
      <c r="AL1391" s="22"/>
      <c r="AM1391" s="22"/>
      <c r="AN1391" s="22"/>
      <c r="AO1391" s="22"/>
      <c r="AP1391" s="19" t="s">
        <v>670</v>
      </c>
      <c r="AQ1391" s="19" t="s">
        <v>451</v>
      </c>
      <c r="AR1391" s="19" t="s">
        <v>60</v>
      </c>
      <c r="AS1391" s="19" t="s">
        <v>55</v>
      </c>
      <c r="AT1391" s="19" t="s">
        <v>937</v>
      </c>
      <c r="AU1391" s="19" t="s">
        <v>132</v>
      </c>
      <c r="AV1391" s="19" t="s">
        <v>679</v>
      </c>
      <c r="AW1391" s="19" t="s">
        <v>3130</v>
      </c>
      <c r="AX1391" s="19" t="s">
        <v>1557</v>
      </c>
      <c r="AY1391" s="19" t="s">
        <v>55</v>
      </c>
      <c r="AZ1391" s="19" t="s">
        <v>3830</v>
      </c>
      <c r="BA1391" s="22">
        <v>0</v>
      </c>
      <c r="BB1391" s="22"/>
      <c r="BC1391" s="22"/>
      <c r="BD1391" s="19" t="s">
        <v>1557</v>
      </c>
      <c r="BE1391" s="19" t="s">
        <v>354</v>
      </c>
      <c r="BF1391" s="19" t="s">
        <v>1745</v>
      </c>
      <c r="BG1391" s="19" t="s">
        <v>55</v>
      </c>
      <c r="BH1391" s="19" t="s">
        <v>4513</v>
      </c>
      <c r="BI1391" s="22" t="s">
        <v>4513</v>
      </c>
      <c r="BJ1391" s="22"/>
      <c r="BK1391" s="22"/>
      <c r="BL1391" s="37" t="s">
        <v>4513</v>
      </c>
      <c r="BM1391" s="32" t="s">
        <v>4513</v>
      </c>
      <c r="BN1391" s="22" t="s">
        <v>4513</v>
      </c>
      <c r="BO1391" s="22"/>
      <c r="BP1391" s="22"/>
      <c r="BQ1391" s="19" t="s">
        <v>64</v>
      </c>
      <c r="BR1391" s="22"/>
      <c r="BS1391" s="22"/>
      <c r="BT1391" s="22"/>
      <c r="BU1391" s="37">
        <v>90</v>
      </c>
      <c r="BV1391" s="19" t="s">
        <v>4696</v>
      </c>
      <c r="BW1391" s="19" t="s">
        <v>3869</v>
      </c>
      <c r="BX1391" s="22"/>
      <c r="BY1391" s="95" t="str">
        <f>IFERROR(
IF(OR(AZ1391="anulado",AZ1391="stand by"),CONCATENATE(AZ1391,": ",AT1391),
IF(OR(YEAR(BA1391)=2022,YEAR(BA1391)=2023),CONCATENATE("Se activó en ",YEAR(BA1391)),
IF(AND(OR(AZ1391="En proceso",AZ1391="facturando"),AND(AV1391="-",BA1391="")),"Por revisar",
IF(BA1391="",IF(AV1391="NUEVAS",CONCATENATE("Estado: ",AZ1391,", ",AV1391),
IF(AX1391=Meses!$A$3,"Por revisar",
IF(AT1391="","Sin registro","En programación Frcst."))),"En programación")))),
"Error")</f>
        <v>En programación</v>
      </c>
      <c r="BZ1391" s="14" t="str">
        <f t="shared" si="63"/>
        <v/>
      </c>
      <c r="CA1391" s="95">
        <f>IF(BY1391="En programación Frcst.",VLOOKUP(AX1391,Meses!$A$1:$H$14,3+HLOOKUP(Cronograma!AV1391,Meses!$D$1:$G$2,2,FALSE),FALSE),
IF(BY1391="En programación",BA1391,""))</f>
        <v>0</v>
      </c>
      <c r="CB1391" s="95" t="str">
        <f t="shared" si="64"/>
        <v>1900/1</v>
      </c>
      <c r="CC1391" s="91">
        <f>IFERROR(
(VLOOKUP(MONTH(CA1391),Meses!$B$3:$C$14,2,FALSE)-DAY(CA1391))/VLOOKUP(MONTH(CA1391),Meses!$B$3:$C$14,2,FALSE)*CD1391,
"")</f>
        <v>4633</v>
      </c>
      <c r="CD1391" s="92">
        <f t="shared" si="65"/>
        <v>4633</v>
      </c>
    </row>
    <row r="1392" spans="1:82" ht="31.8" thickBot="1" x14ac:dyDescent="0.6">
      <c r="A1392" s="41" t="s">
        <v>3181</v>
      </c>
      <c r="B1392" s="61" t="s">
        <v>3272</v>
      </c>
      <c r="C1392" s="61" t="s">
        <v>3273</v>
      </c>
      <c r="D1392" s="61" t="s">
        <v>144</v>
      </c>
      <c r="E1392" s="21">
        <v>45232</v>
      </c>
      <c r="F1392" s="21">
        <v>45232</v>
      </c>
      <c r="G1392" s="22"/>
      <c r="H1392" s="22"/>
      <c r="I1392" s="22"/>
      <c r="J1392" s="22"/>
      <c r="K1392" s="22">
        <v>0</v>
      </c>
      <c r="L1392" s="50"/>
      <c r="M1392" s="22"/>
      <c r="N1392" s="22"/>
      <c r="O1392" s="19" t="s">
        <v>1384</v>
      </c>
      <c r="P1392" s="19" t="s">
        <v>135</v>
      </c>
      <c r="Q1392" s="49" t="s">
        <v>55</v>
      </c>
      <c r="R1392" s="61">
        <v>6768</v>
      </c>
      <c r="S1392" s="25" t="s">
        <v>145</v>
      </c>
      <c r="T1392" s="25" t="s">
        <v>145</v>
      </c>
      <c r="U1392" s="51" t="e">
        <v>#NAME?</v>
      </c>
      <c r="V1392" s="22"/>
      <c r="W1392" s="22" t="s">
        <v>4513</v>
      </c>
      <c r="X1392" s="23">
        <v>45232</v>
      </c>
      <c r="Y1392" s="23">
        <v>45239</v>
      </c>
      <c r="Z1392" s="23">
        <v>45232</v>
      </c>
      <c r="AA1392" s="23">
        <v>45232</v>
      </c>
      <c r="AB1392" s="22">
        <v>0</v>
      </c>
      <c r="AC1392" s="22">
        <v>0</v>
      </c>
      <c r="AD1392" s="50">
        <v>0</v>
      </c>
      <c r="AE1392" s="22">
        <v>0</v>
      </c>
      <c r="AF1392" s="19" t="s">
        <v>58</v>
      </c>
      <c r="AG1392" s="19" t="s">
        <v>58</v>
      </c>
      <c r="AH1392" s="50">
        <v>0</v>
      </c>
      <c r="AI1392" s="37">
        <v>-45232</v>
      </c>
      <c r="AJ1392" s="37">
        <v>0</v>
      </c>
      <c r="AK1392" s="37">
        <v>0</v>
      </c>
      <c r="AL1392" s="22"/>
      <c r="AM1392" s="22"/>
      <c r="AN1392" s="22"/>
      <c r="AO1392" s="22"/>
      <c r="AP1392" s="19" t="s">
        <v>664</v>
      </c>
      <c r="AQ1392" s="19" t="s">
        <v>140</v>
      </c>
      <c r="AR1392" s="19" t="s">
        <v>60</v>
      </c>
      <c r="AS1392" s="19" t="s">
        <v>55</v>
      </c>
      <c r="AT1392" s="19" t="s">
        <v>146</v>
      </c>
      <c r="AU1392" s="19" t="s">
        <v>179</v>
      </c>
      <c r="AV1392" s="19" t="s">
        <v>63</v>
      </c>
      <c r="AW1392" s="19" t="s">
        <v>63</v>
      </c>
      <c r="AX1392" s="19" t="s">
        <v>63</v>
      </c>
      <c r="AY1392" s="19" t="s">
        <v>64</v>
      </c>
      <c r="AZ1392" s="19" t="s">
        <v>3825</v>
      </c>
      <c r="BA1392" s="22">
        <v>0</v>
      </c>
      <c r="BB1392" s="22"/>
      <c r="BC1392" s="22"/>
      <c r="BD1392" s="19" t="s">
        <v>1557</v>
      </c>
      <c r="BE1392" s="19" t="s">
        <v>354</v>
      </c>
      <c r="BF1392" s="19" t="s">
        <v>1745</v>
      </c>
      <c r="BG1392" s="19" t="s">
        <v>55</v>
      </c>
      <c r="BH1392" s="19" t="s">
        <v>4513</v>
      </c>
      <c r="BI1392" s="22" t="s">
        <v>4513</v>
      </c>
      <c r="BJ1392" s="22"/>
      <c r="BK1392" s="22"/>
      <c r="BL1392" s="37" t="s">
        <v>4513</v>
      </c>
      <c r="BM1392" s="32" t="s">
        <v>4513</v>
      </c>
      <c r="BN1392" s="22" t="s">
        <v>4513</v>
      </c>
      <c r="BO1392" s="19" t="s">
        <v>3860</v>
      </c>
      <c r="BP1392" s="22"/>
      <c r="BQ1392" s="19" t="s">
        <v>64</v>
      </c>
      <c r="BR1392" s="22"/>
      <c r="BS1392" s="22"/>
      <c r="BT1392" s="22"/>
      <c r="BU1392" s="37">
        <v>90</v>
      </c>
      <c r="BV1392" s="19"/>
      <c r="BW1392" s="19" t="s">
        <v>3823</v>
      </c>
      <c r="BX1392" s="22"/>
      <c r="BY1392" s="95" t="str">
        <f>IFERROR(
IF(OR(AZ1392="anulado",AZ1392="stand by"),CONCATENATE(AZ1392,": ",AT1392),
IF(OR(YEAR(BA1392)=2022,YEAR(BA1392)=2023),CONCATENATE("Se activó en ",YEAR(BA1392)),
IF(AND(OR(AZ1392="En proceso",AZ1392="facturando"),AND(AV1392="-",BA1392="")),"Por revisar",
IF(BA1392="",IF(AV1392="NUEVAS",CONCATENATE("Estado: ",AZ1392,", ",AV1392),
IF(AX1392=Meses!$A$3,"Por revisar",
IF(AT1392="","Sin registro","En programación Frcst."))),"En programación")))),
"Error")</f>
        <v>stand by: Devolver Sales</v>
      </c>
      <c r="BZ1392" s="14" t="str">
        <f t="shared" si="63"/>
        <v/>
      </c>
      <c r="CA1392" s="95" t="str">
        <f>IF(BY1392="En programación Frcst.",VLOOKUP(AX1392,Meses!$A$1:$H$14,3+HLOOKUP(Cronograma!AV1392,Meses!$D$1:$G$2,2,FALSE),FALSE),
IF(BY1392="En programación",BA1392,""))</f>
        <v/>
      </c>
      <c r="CB1392" s="95" t="str">
        <f t="shared" si="64"/>
        <v/>
      </c>
      <c r="CC1392" s="91" t="str">
        <f>IFERROR(
(VLOOKUP(MONTH(CA1392),Meses!$B$3:$C$14,2,FALSE)-DAY(CA1392))/VLOOKUP(MONTH(CA1392),Meses!$B$3:$C$14,2,FALSE)*CD1392,
"")</f>
        <v/>
      </c>
      <c r="CD1392" s="92">
        <f t="shared" si="65"/>
        <v>6768</v>
      </c>
    </row>
    <row r="1393" spans="1:82" ht="47.4" thickBot="1" x14ac:dyDescent="0.6">
      <c r="A1393" s="41" t="s">
        <v>3269</v>
      </c>
      <c r="B1393" s="61" t="s">
        <v>3274</v>
      </c>
      <c r="C1393" s="61" t="s">
        <v>3275</v>
      </c>
      <c r="D1393" s="19" t="s">
        <v>53</v>
      </c>
      <c r="E1393" s="21">
        <v>45232</v>
      </c>
      <c r="F1393" s="21">
        <v>45232</v>
      </c>
      <c r="G1393" s="21">
        <v>45259</v>
      </c>
      <c r="H1393" s="21">
        <v>45267</v>
      </c>
      <c r="I1393" s="21">
        <v>45287</v>
      </c>
      <c r="J1393" s="21">
        <v>45287</v>
      </c>
      <c r="K1393" s="119" t="s">
        <v>4599</v>
      </c>
      <c r="L1393" s="49">
        <v>2023123341</v>
      </c>
      <c r="M1393" s="21">
        <v>45281</v>
      </c>
      <c r="N1393" s="21">
        <v>45295</v>
      </c>
      <c r="O1393" s="19" t="s">
        <v>54</v>
      </c>
      <c r="P1393" s="19" t="s">
        <v>54</v>
      </c>
      <c r="Q1393" s="49" t="s">
        <v>55</v>
      </c>
      <c r="R1393" s="61">
        <v>294</v>
      </c>
      <c r="S1393" s="25" t="s">
        <v>4632</v>
      </c>
      <c r="T1393" s="25" t="s">
        <v>4632</v>
      </c>
      <c r="U1393" s="19" t="e">
        <v>#NAME?</v>
      </c>
      <c r="V1393" s="22"/>
      <c r="W1393" s="22" t="s">
        <v>4513</v>
      </c>
      <c r="X1393" s="23">
        <v>45232</v>
      </c>
      <c r="Y1393" s="23">
        <v>45239</v>
      </c>
      <c r="Z1393" s="23">
        <v>45232</v>
      </c>
      <c r="AA1393" s="23">
        <v>45232</v>
      </c>
      <c r="AB1393" s="22">
        <v>0</v>
      </c>
      <c r="AC1393" s="22">
        <v>0</v>
      </c>
      <c r="AD1393" s="50">
        <v>0</v>
      </c>
      <c r="AE1393" s="22">
        <v>0</v>
      </c>
      <c r="AF1393" s="19" t="s">
        <v>58</v>
      </c>
      <c r="AG1393" s="19" t="s">
        <v>58</v>
      </c>
      <c r="AH1393" s="50">
        <v>0</v>
      </c>
      <c r="AI1393" s="37">
        <v>55</v>
      </c>
      <c r="AJ1393" s="37">
        <v>8</v>
      </c>
      <c r="AK1393" s="37">
        <v>20</v>
      </c>
      <c r="AL1393" s="22"/>
      <c r="AM1393" s="22"/>
      <c r="AN1393" s="22"/>
      <c r="AO1393" s="22"/>
      <c r="AP1393" s="19" t="s">
        <v>82</v>
      </c>
      <c r="AQ1393" s="19" t="s">
        <v>82</v>
      </c>
      <c r="AR1393" s="19" t="s">
        <v>60</v>
      </c>
      <c r="AS1393" s="19" t="s">
        <v>55</v>
      </c>
      <c r="AT1393" s="19" t="s">
        <v>61</v>
      </c>
      <c r="AU1393" s="19" t="s">
        <v>62</v>
      </c>
      <c r="AV1393" s="19" t="s">
        <v>660</v>
      </c>
      <c r="AW1393" s="19" t="s">
        <v>661</v>
      </c>
      <c r="AX1393" s="19" t="s">
        <v>653</v>
      </c>
      <c r="AY1393" s="19" t="s">
        <v>55</v>
      </c>
      <c r="AZ1393" s="19" t="s">
        <v>3822</v>
      </c>
      <c r="BA1393" s="23">
        <v>45295</v>
      </c>
      <c r="BB1393" s="37">
        <v>1</v>
      </c>
      <c r="BC1393" s="37">
        <v>2024</v>
      </c>
      <c r="BD1393" s="19" t="s">
        <v>653</v>
      </c>
      <c r="BE1393" s="19" t="s">
        <v>354</v>
      </c>
      <c r="BF1393" s="19" t="s">
        <v>1165</v>
      </c>
      <c r="BG1393" s="19" t="s">
        <v>55</v>
      </c>
      <c r="BH1393" s="19" t="s">
        <v>4513</v>
      </c>
      <c r="BI1393" s="60" t="s">
        <v>4513</v>
      </c>
      <c r="BJ1393" s="37" t="e">
        <v>#VALUE!</v>
      </c>
      <c r="BK1393" s="56" t="e">
        <v>#VALUE!</v>
      </c>
      <c r="BL1393" s="37" t="s">
        <v>4513</v>
      </c>
      <c r="BM1393" s="32" t="s">
        <v>4513</v>
      </c>
      <c r="BN1393" s="22" t="s">
        <v>4513</v>
      </c>
      <c r="BO1393" s="19" t="s">
        <v>3851</v>
      </c>
      <c r="BP1393" s="22"/>
      <c r="BQ1393" s="19" t="s">
        <v>64</v>
      </c>
      <c r="BR1393" s="22"/>
      <c r="BS1393" s="19" t="s">
        <v>3824</v>
      </c>
      <c r="BT1393" s="37">
        <v>55</v>
      </c>
      <c r="BU1393" s="22">
        <v>90</v>
      </c>
      <c r="BV1393" s="19"/>
      <c r="BW1393" s="19" t="s">
        <v>3823</v>
      </c>
      <c r="BX1393" s="37">
        <v>2023</v>
      </c>
      <c r="BY1393" s="95" t="str">
        <f>IFERROR(
IF(OR(AZ1393="anulado",AZ1393="stand by"),CONCATENATE(AZ1393,": ",AT1393),
IF(OR(YEAR(BA1393)=2022,YEAR(BA1393)=2023),CONCATENATE("Se activó en ",YEAR(BA1393)),
IF(AND(OR(AZ1393="En proceso",AZ1393="facturando"),AND(AV1393="-",BA1393="")),"Por revisar",
IF(BA1393="",IF(AV1393="NUEVAS",CONCATENATE("Estado: ",AZ1393,", ",AV1393),
IF(AX1393=Meses!$A$3,"Por revisar",
IF(AT1393="","Sin registro","En programación Frcst."))),"En programación")))),
"Error")</f>
        <v>En programación</v>
      </c>
      <c r="BZ1393" s="14" t="str">
        <f t="shared" si="63"/>
        <v/>
      </c>
      <c r="CA1393" s="95">
        <f>IF(BY1393="En programación Frcst.",VLOOKUP(AX1393,Meses!$A$1:$H$14,3+HLOOKUP(Cronograma!AV1393,Meses!$D$1:$G$2,2,FALSE),FALSE),
IF(BY1393="En programación",BA1393,""))</f>
        <v>45295</v>
      </c>
      <c r="CB1393" s="95" t="str">
        <f t="shared" si="64"/>
        <v>2024/1</v>
      </c>
      <c r="CC1393" s="91">
        <f>IFERROR(
(VLOOKUP(MONTH(CA1393),Meses!$B$3:$C$14,2,FALSE)-DAY(CA1393))/VLOOKUP(MONTH(CA1393),Meses!$B$3:$C$14,2,FALSE)*CD1393,
"")</f>
        <v>256.06451612903226</v>
      </c>
      <c r="CD1393" s="92">
        <f t="shared" si="65"/>
        <v>294</v>
      </c>
    </row>
    <row r="1394" spans="1:82" ht="47.4" thickBot="1" x14ac:dyDescent="0.6">
      <c r="A1394" s="41" t="s">
        <v>3269</v>
      </c>
      <c r="B1394" s="61" t="s">
        <v>3276</v>
      </c>
      <c r="C1394" s="61" t="s">
        <v>3277</v>
      </c>
      <c r="D1394" s="19" t="s">
        <v>53</v>
      </c>
      <c r="E1394" s="21">
        <v>45232</v>
      </c>
      <c r="F1394" s="21">
        <v>45232</v>
      </c>
      <c r="G1394" s="21">
        <v>45259</v>
      </c>
      <c r="H1394" s="21">
        <v>45267</v>
      </c>
      <c r="I1394" s="21">
        <v>45287</v>
      </c>
      <c r="J1394" s="21">
        <v>45287</v>
      </c>
      <c r="K1394" s="119" t="s">
        <v>4599</v>
      </c>
      <c r="L1394" s="49">
        <v>2023123345</v>
      </c>
      <c r="M1394" s="21">
        <v>45281</v>
      </c>
      <c r="N1394" s="21">
        <v>45295</v>
      </c>
      <c r="O1394" s="19" t="s">
        <v>54</v>
      </c>
      <c r="P1394" s="19" t="s">
        <v>54</v>
      </c>
      <c r="Q1394" s="49" t="s">
        <v>55</v>
      </c>
      <c r="R1394" s="61">
        <v>768</v>
      </c>
      <c r="S1394" s="25" t="s">
        <v>4632</v>
      </c>
      <c r="T1394" s="25" t="s">
        <v>4632</v>
      </c>
      <c r="U1394" s="19" t="e">
        <v>#NAME?</v>
      </c>
      <c r="V1394" s="22"/>
      <c r="W1394" s="22" t="s">
        <v>4513</v>
      </c>
      <c r="X1394" s="23">
        <v>45232</v>
      </c>
      <c r="Y1394" s="23">
        <v>45239</v>
      </c>
      <c r="Z1394" s="23">
        <v>45232</v>
      </c>
      <c r="AA1394" s="23">
        <v>45232</v>
      </c>
      <c r="AB1394" s="22">
        <v>0</v>
      </c>
      <c r="AC1394" s="22">
        <v>0</v>
      </c>
      <c r="AD1394" s="50">
        <v>0</v>
      </c>
      <c r="AE1394" s="22">
        <v>0</v>
      </c>
      <c r="AF1394" s="19" t="s">
        <v>58</v>
      </c>
      <c r="AG1394" s="19" t="s">
        <v>58</v>
      </c>
      <c r="AH1394" s="50">
        <v>0</v>
      </c>
      <c r="AI1394" s="37">
        <v>55</v>
      </c>
      <c r="AJ1394" s="37">
        <v>8</v>
      </c>
      <c r="AK1394" s="37">
        <v>20</v>
      </c>
      <c r="AL1394" s="22"/>
      <c r="AM1394" s="22"/>
      <c r="AN1394" s="22"/>
      <c r="AO1394" s="22"/>
      <c r="AP1394" s="19" t="s">
        <v>82</v>
      </c>
      <c r="AQ1394" s="19" t="s">
        <v>82</v>
      </c>
      <c r="AR1394" s="19" t="s">
        <v>60</v>
      </c>
      <c r="AS1394" s="19" t="s">
        <v>55</v>
      </c>
      <c r="AT1394" s="19" t="s">
        <v>61</v>
      </c>
      <c r="AU1394" s="19" t="s">
        <v>62</v>
      </c>
      <c r="AV1394" s="19" t="s">
        <v>660</v>
      </c>
      <c r="AW1394" s="19" t="s">
        <v>661</v>
      </c>
      <c r="AX1394" s="19" t="s">
        <v>653</v>
      </c>
      <c r="AY1394" s="19" t="s">
        <v>55</v>
      </c>
      <c r="AZ1394" s="19" t="s">
        <v>3822</v>
      </c>
      <c r="BA1394" s="23">
        <v>45295</v>
      </c>
      <c r="BB1394" s="37">
        <v>1</v>
      </c>
      <c r="BC1394" s="37">
        <v>2024</v>
      </c>
      <c r="BD1394" s="19" t="s">
        <v>653</v>
      </c>
      <c r="BE1394" s="19" t="s">
        <v>354</v>
      </c>
      <c r="BF1394" s="19" t="s">
        <v>1165</v>
      </c>
      <c r="BG1394" s="19" t="s">
        <v>55</v>
      </c>
      <c r="BH1394" s="19" t="s">
        <v>4513</v>
      </c>
      <c r="BI1394" s="60" t="s">
        <v>4513</v>
      </c>
      <c r="BJ1394" s="37" t="e">
        <v>#VALUE!</v>
      </c>
      <c r="BK1394" s="56" t="e">
        <v>#VALUE!</v>
      </c>
      <c r="BL1394" s="37" t="s">
        <v>4513</v>
      </c>
      <c r="BM1394" s="32" t="s">
        <v>4513</v>
      </c>
      <c r="BN1394" s="22" t="s">
        <v>4513</v>
      </c>
      <c r="BO1394" s="19" t="s">
        <v>3851</v>
      </c>
      <c r="BP1394" s="22"/>
      <c r="BQ1394" s="19" t="s">
        <v>64</v>
      </c>
      <c r="BR1394" s="22"/>
      <c r="BS1394" s="19" t="s">
        <v>3824</v>
      </c>
      <c r="BT1394" s="37">
        <v>55</v>
      </c>
      <c r="BU1394" s="22">
        <v>90</v>
      </c>
      <c r="BV1394" s="19"/>
      <c r="BW1394" s="19" t="s">
        <v>3823</v>
      </c>
      <c r="BX1394" s="37">
        <v>2023</v>
      </c>
      <c r="BY1394" s="95" t="str">
        <f>IFERROR(
IF(OR(AZ1394="anulado",AZ1394="stand by"),CONCATENATE(AZ1394,": ",AT1394),
IF(OR(YEAR(BA1394)=2022,YEAR(BA1394)=2023),CONCATENATE("Se activó en ",YEAR(BA1394)),
IF(AND(OR(AZ1394="En proceso",AZ1394="facturando"),AND(AV1394="-",BA1394="")),"Por revisar",
IF(BA1394="",IF(AV1394="NUEVAS",CONCATENATE("Estado: ",AZ1394,", ",AV1394),
IF(AX1394=Meses!$A$3,"Por revisar",
IF(AT1394="","Sin registro","En programación Frcst."))),"En programación")))),
"Error")</f>
        <v>En programación</v>
      </c>
      <c r="BZ1394" s="14" t="str">
        <f t="shared" si="63"/>
        <v/>
      </c>
      <c r="CA1394" s="95">
        <f>IF(BY1394="En programación Frcst.",VLOOKUP(AX1394,Meses!$A$1:$H$14,3+HLOOKUP(Cronograma!AV1394,Meses!$D$1:$G$2,2,FALSE),FALSE),
IF(BY1394="En programación",BA1394,""))</f>
        <v>45295</v>
      </c>
      <c r="CB1394" s="95" t="str">
        <f t="shared" si="64"/>
        <v>2024/1</v>
      </c>
      <c r="CC1394" s="91">
        <f>IFERROR(
(VLOOKUP(MONTH(CA1394),Meses!$B$3:$C$14,2,FALSE)-DAY(CA1394))/VLOOKUP(MONTH(CA1394),Meses!$B$3:$C$14,2,FALSE)*CD1394,
"")</f>
        <v>668.90322580645159</v>
      </c>
      <c r="CD1394" s="92">
        <f t="shared" si="65"/>
        <v>768</v>
      </c>
    </row>
    <row r="1395" spans="1:82" ht="47.4" thickBot="1" x14ac:dyDescent="0.6">
      <c r="A1395" s="41" t="s">
        <v>3266</v>
      </c>
      <c r="B1395" s="61" t="s">
        <v>3278</v>
      </c>
      <c r="C1395" s="61" t="s">
        <v>3279</v>
      </c>
      <c r="D1395" s="49" t="s">
        <v>144</v>
      </c>
      <c r="E1395" s="21">
        <v>45232</v>
      </c>
      <c r="F1395" s="21">
        <v>45232</v>
      </c>
      <c r="G1395" s="21">
        <v>45261</v>
      </c>
      <c r="H1395" s="21">
        <v>45273</v>
      </c>
      <c r="I1395" s="22"/>
      <c r="J1395" s="22"/>
      <c r="K1395" s="22">
        <v>0</v>
      </c>
      <c r="L1395" s="50"/>
      <c r="M1395" s="22"/>
      <c r="N1395" s="22"/>
      <c r="O1395" s="19" t="s">
        <v>1384</v>
      </c>
      <c r="P1395" s="19" t="s">
        <v>54</v>
      </c>
      <c r="Q1395" s="49" t="s">
        <v>55</v>
      </c>
      <c r="R1395" s="61">
        <v>16677</v>
      </c>
      <c r="S1395" s="25" t="s">
        <v>145</v>
      </c>
      <c r="T1395" s="25" t="s">
        <v>145</v>
      </c>
      <c r="U1395" s="19" t="e">
        <v>#NAME?</v>
      </c>
      <c r="V1395" s="22"/>
      <c r="W1395" s="22" t="s">
        <v>4513</v>
      </c>
      <c r="X1395" s="23">
        <v>45232</v>
      </c>
      <c r="Y1395" s="23">
        <v>45239</v>
      </c>
      <c r="Z1395" s="23">
        <v>45232</v>
      </c>
      <c r="AA1395" s="23">
        <v>45232</v>
      </c>
      <c r="AB1395" s="22">
        <v>0</v>
      </c>
      <c r="AC1395" s="22">
        <v>0</v>
      </c>
      <c r="AD1395" s="50">
        <v>0</v>
      </c>
      <c r="AE1395" s="22">
        <v>0</v>
      </c>
      <c r="AF1395" s="19" t="s">
        <v>58</v>
      </c>
      <c r="AG1395" s="19" t="s">
        <v>58</v>
      </c>
      <c r="AH1395" s="50">
        <v>0</v>
      </c>
      <c r="AI1395" s="37">
        <v>-45232</v>
      </c>
      <c r="AJ1395" s="37">
        <v>12</v>
      </c>
      <c r="AK1395" s="37">
        <v>-45273</v>
      </c>
      <c r="AL1395" s="22"/>
      <c r="AM1395" s="22"/>
      <c r="AN1395" s="22"/>
      <c r="AO1395" s="22"/>
      <c r="AP1395" s="19" t="s">
        <v>82</v>
      </c>
      <c r="AQ1395" s="19" t="s">
        <v>82</v>
      </c>
      <c r="AR1395" s="19" t="s">
        <v>94</v>
      </c>
      <c r="AS1395" s="19" t="s">
        <v>55</v>
      </c>
      <c r="AT1395" s="19" t="s">
        <v>146</v>
      </c>
      <c r="AU1395" s="19" t="s">
        <v>179</v>
      </c>
      <c r="AV1395" s="19" t="s">
        <v>679</v>
      </c>
      <c r="AW1395" s="19" t="s">
        <v>1913</v>
      </c>
      <c r="AX1395" s="19" t="s">
        <v>356</v>
      </c>
      <c r="AY1395" s="19" t="s">
        <v>55</v>
      </c>
      <c r="AZ1395" s="19" t="s">
        <v>3825</v>
      </c>
      <c r="BA1395" s="22">
        <v>0</v>
      </c>
      <c r="BB1395" s="22"/>
      <c r="BC1395" s="22"/>
      <c r="BD1395" s="19" t="s">
        <v>356</v>
      </c>
      <c r="BE1395" s="19" t="s">
        <v>679</v>
      </c>
      <c r="BF1395" s="19" t="s">
        <v>680</v>
      </c>
      <c r="BG1395" s="19" t="s">
        <v>55</v>
      </c>
      <c r="BH1395" s="19" t="s">
        <v>4513</v>
      </c>
      <c r="BI1395" s="22" t="s">
        <v>4513</v>
      </c>
      <c r="BJ1395" s="22"/>
      <c r="BK1395" s="22"/>
      <c r="BL1395" s="37" t="s">
        <v>4513</v>
      </c>
      <c r="BM1395" s="32" t="s">
        <v>4513</v>
      </c>
      <c r="BN1395" s="22" t="s">
        <v>4513</v>
      </c>
      <c r="BO1395" s="19" t="s">
        <v>3826</v>
      </c>
      <c r="BP1395" s="22"/>
      <c r="BQ1395" s="19" t="s">
        <v>64</v>
      </c>
      <c r="BR1395" s="22"/>
      <c r="BS1395" s="22"/>
      <c r="BT1395" s="22"/>
      <c r="BU1395" s="37">
        <v>90</v>
      </c>
      <c r="BV1395" s="19"/>
      <c r="BW1395" s="19" t="s">
        <v>3823</v>
      </c>
      <c r="BX1395" s="22"/>
      <c r="BY1395" s="95" t="str">
        <f>IFERROR(
IF(OR(AZ1395="anulado",AZ1395="stand by"),CONCATENATE(AZ1395,": ",AT1395),
IF(OR(YEAR(BA1395)=2022,YEAR(BA1395)=2023),CONCATENATE("Se activó en ",YEAR(BA1395)),
IF(AND(OR(AZ1395="En proceso",AZ1395="facturando"),AND(AV1395="-",BA1395="")),"Por revisar",
IF(BA1395="",IF(AV1395="NUEVAS",CONCATENATE("Estado: ",AZ1395,", ",AV1395),
IF(AX1395=Meses!$A$3,"Por revisar",
IF(AT1395="","Sin registro","En programación Frcst."))),"En programación")))),
"Error")</f>
        <v>stand by: Devolver Sales</v>
      </c>
      <c r="BZ1395" s="14" t="str">
        <f t="shared" si="63"/>
        <v/>
      </c>
      <c r="CA1395" s="95" t="str">
        <f>IF(BY1395="En programación Frcst.",VLOOKUP(AX1395,Meses!$A$1:$H$14,3+HLOOKUP(Cronograma!AV1395,Meses!$D$1:$G$2,2,FALSE),FALSE),
IF(BY1395="En programación",BA1395,""))</f>
        <v/>
      </c>
      <c r="CB1395" s="95" t="str">
        <f t="shared" si="64"/>
        <v/>
      </c>
      <c r="CC1395" s="91" t="str">
        <f>IFERROR(
(VLOOKUP(MONTH(CA1395),Meses!$B$3:$C$14,2,FALSE)-DAY(CA1395))/VLOOKUP(MONTH(CA1395),Meses!$B$3:$C$14,2,FALSE)*CD1395,
"")</f>
        <v/>
      </c>
      <c r="CD1395" s="92">
        <f t="shared" si="65"/>
        <v>16677</v>
      </c>
    </row>
    <row r="1396" spans="1:82" ht="47.4" thickBot="1" x14ac:dyDescent="0.6">
      <c r="A1396" s="41" t="s">
        <v>3269</v>
      </c>
      <c r="B1396" s="61" t="s">
        <v>3280</v>
      </c>
      <c r="C1396" s="61" t="s">
        <v>3281</v>
      </c>
      <c r="D1396" s="19" t="s">
        <v>53</v>
      </c>
      <c r="E1396" s="21">
        <v>45232</v>
      </c>
      <c r="F1396" s="21">
        <v>45232</v>
      </c>
      <c r="G1396" s="21">
        <v>45259</v>
      </c>
      <c r="H1396" s="21">
        <v>45267</v>
      </c>
      <c r="I1396" s="21">
        <v>45286</v>
      </c>
      <c r="J1396" s="21">
        <v>45286</v>
      </c>
      <c r="K1396" s="119" t="s">
        <v>4599</v>
      </c>
      <c r="L1396" s="49">
        <v>2023123336</v>
      </c>
      <c r="M1396" s="21">
        <v>45281</v>
      </c>
      <c r="N1396" s="21">
        <v>45295</v>
      </c>
      <c r="O1396" s="19" t="s">
        <v>54</v>
      </c>
      <c r="P1396" s="19" t="s">
        <v>54</v>
      </c>
      <c r="Q1396" s="49" t="s">
        <v>55</v>
      </c>
      <c r="R1396" s="61">
        <v>1030</v>
      </c>
      <c r="S1396" s="25" t="s">
        <v>4632</v>
      </c>
      <c r="T1396" s="25" t="s">
        <v>4632</v>
      </c>
      <c r="U1396" s="19" t="e">
        <v>#NAME?</v>
      </c>
      <c r="V1396" s="22"/>
      <c r="W1396" s="22" t="s">
        <v>4513</v>
      </c>
      <c r="X1396" s="23">
        <v>45232</v>
      </c>
      <c r="Y1396" s="23">
        <v>45239</v>
      </c>
      <c r="Z1396" s="23">
        <v>45232</v>
      </c>
      <c r="AA1396" s="23">
        <v>45232</v>
      </c>
      <c r="AB1396" s="22">
        <v>0</v>
      </c>
      <c r="AC1396" s="22">
        <v>0</v>
      </c>
      <c r="AD1396" s="50">
        <v>0</v>
      </c>
      <c r="AE1396" s="22">
        <v>0</v>
      </c>
      <c r="AF1396" s="19" t="s">
        <v>58</v>
      </c>
      <c r="AG1396" s="19" t="s">
        <v>58</v>
      </c>
      <c r="AH1396" s="50">
        <v>0</v>
      </c>
      <c r="AI1396" s="37">
        <v>54</v>
      </c>
      <c r="AJ1396" s="37">
        <v>8</v>
      </c>
      <c r="AK1396" s="37">
        <v>19</v>
      </c>
      <c r="AL1396" s="22"/>
      <c r="AM1396" s="22"/>
      <c r="AN1396" s="22"/>
      <c r="AO1396" s="22"/>
      <c r="AP1396" s="19" t="s">
        <v>82</v>
      </c>
      <c r="AQ1396" s="19" t="s">
        <v>82</v>
      </c>
      <c r="AR1396" s="19" t="s">
        <v>60</v>
      </c>
      <c r="AS1396" s="19" t="s">
        <v>55</v>
      </c>
      <c r="AT1396" s="19" t="s">
        <v>61</v>
      </c>
      <c r="AU1396" s="19" t="s">
        <v>62</v>
      </c>
      <c r="AV1396" s="19" t="s">
        <v>660</v>
      </c>
      <c r="AW1396" s="19" t="s">
        <v>661</v>
      </c>
      <c r="AX1396" s="19" t="s">
        <v>653</v>
      </c>
      <c r="AY1396" s="19" t="s">
        <v>55</v>
      </c>
      <c r="AZ1396" s="19" t="s">
        <v>3822</v>
      </c>
      <c r="BA1396" s="23">
        <v>45295</v>
      </c>
      <c r="BB1396" s="37">
        <v>1</v>
      </c>
      <c r="BC1396" s="37">
        <v>2024</v>
      </c>
      <c r="BD1396" s="19" t="s">
        <v>653</v>
      </c>
      <c r="BE1396" s="19" t="s">
        <v>354</v>
      </c>
      <c r="BF1396" s="19" t="s">
        <v>1165</v>
      </c>
      <c r="BG1396" s="19" t="s">
        <v>55</v>
      </c>
      <c r="BH1396" s="19" t="s">
        <v>4513</v>
      </c>
      <c r="BI1396" s="60" t="s">
        <v>4513</v>
      </c>
      <c r="BJ1396" s="37" t="e">
        <v>#VALUE!</v>
      </c>
      <c r="BK1396" s="56" t="e">
        <v>#VALUE!</v>
      </c>
      <c r="BL1396" s="37" t="s">
        <v>4513</v>
      </c>
      <c r="BM1396" s="32" t="s">
        <v>4513</v>
      </c>
      <c r="BN1396" s="22" t="s">
        <v>4513</v>
      </c>
      <c r="BO1396" s="19" t="s">
        <v>3851</v>
      </c>
      <c r="BP1396" s="22"/>
      <c r="BQ1396" s="19" t="s">
        <v>64</v>
      </c>
      <c r="BR1396" s="22"/>
      <c r="BS1396" s="19" t="e">
        <v>#N/A</v>
      </c>
      <c r="BT1396" s="37">
        <v>54</v>
      </c>
      <c r="BU1396" s="22">
        <v>90</v>
      </c>
      <c r="BV1396" s="19"/>
      <c r="BW1396" s="19" t="s">
        <v>3823</v>
      </c>
      <c r="BX1396" s="37">
        <v>2023</v>
      </c>
      <c r="BY1396" s="95" t="str">
        <f>IFERROR(
IF(OR(AZ1396="anulado",AZ1396="stand by"),CONCATENATE(AZ1396,": ",AT1396),
IF(OR(YEAR(BA1396)=2022,YEAR(BA1396)=2023),CONCATENATE("Se activó en ",YEAR(BA1396)),
IF(AND(OR(AZ1396="En proceso",AZ1396="facturando"),AND(AV1396="-",BA1396="")),"Por revisar",
IF(BA1396="",IF(AV1396="NUEVAS",CONCATENATE("Estado: ",AZ1396,", ",AV1396),
IF(AX1396=Meses!$A$3,"Por revisar",
IF(AT1396="","Sin registro","En programación Frcst."))),"En programación")))),
"Error")</f>
        <v>En programación</v>
      </c>
      <c r="BZ1396" s="14" t="str">
        <f t="shared" si="63"/>
        <v/>
      </c>
      <c r="CA1396" s="95">
        <f>IF(BY1396="En programación Frcst.",VLOOKUP(AX1396,Meses!$A$1:$H$14,3+HLOOKUP(Cronograma!AV1396,Meses!$D$1:$G$2,2,FALSE),FALSE),
IF(BY1396="En programación",BA1396,""))</f>
        <v>45295</v>
      </c>
      <c r="CB1396" s="95" t="str">
        <f t="shared" si="64"/>
        <v>2024/1</v>
      </c>
      <c r="CC1396" s="91">
        <f>IFERROR(
(VLOOKUP(MONTH(CA1396),Meses!$B$3:$C$14,2,FALSE)-DAY(CA1396))/VLOOKUP(MONTH(CA1396),Meses!$B$3:$C$14,2,FALSE)*CD1396,
"")</f>
        <v>897.09677419354841</v>
      </c>
      <c r="CD1396" s="92">
        <f t="shared" si="65"/>
        <v>1030</v>
      </c>
    </row>
    <row r="1397" spans="1:82" ht="47.4" thickBot="1" x14ac:dyDescent="0.6">
      <c r="A1397" s="41" t="s">
        <v>3269</v>
      </c>
      <c r="B1397" s="61" t="s">
        <v>3282</v>
      </c>
      <c r="C1397" s="61" t="s">
        <v>3283</v>
      </c>
      <c r="D1397" s="49" t="s">
        <v>936</v>
      </c>
      <c r="E1397" s="21">
        <v>45232</v>
      </c>
      <c r="F1397" s="21">
        <v>45232</v>
      </c>
      <c r="G1397" s="21">
        <v>45259</v>
      </c>
      <c r="H1397" s="21">
        <v>45271</v>
      </c>
      <c r="I1397" s="22"/>
      <c r="J1397" s="22"/>
      <c r="K1397" s="22">
        <v>0</v>
      </c>
      <c r="L1397" s="50"/>
      <c r="M1397" s="22"/>
      <c r="N1397" s="22"/>
      <c r="O1397" s="19" t="s">
        <v>1415</v>
      </c>
      <c r="P1397" s="19" t="s">
        <v>673</v>
      </c>
      <c r="Q1397" s="49" t="s">
        <v>55</v>
      </c>
      <c r="R1397" s="61">
        <v>3705</v>
      </c>
      <c r="S1397" s="25" t="s">
        <v>145</v>
      </c>
      <c r="T1397" s="25" t="s">
        <v>145</v>
      </c>
      <c r="U1397" s="19" t="e">
        <v>#NAME?</v>
      </c>
      <c r="V1397" s="22"/>
      <c r="W1397" s="22" t="s">
        <v>4513</v>
      </c>
      <c r="X1397" s="23">
        <v>45232</v>
      </c>
      <c r="Y1397" s="23">
        <v>45239</v>
      </c>
      <c r="Z1397" s="23">
        <v>45232</v>
      </c>
      <c r="AA1397" s="23">
        <v>45232</v>
      </c>
      <c r="AB1397" s="22">
        <v>0</v>
      </c>
      <c r="AC1397" s="22">
        <v>0</v>
      </c>
      <c r="AD1397" s="50">
        <v>0</v>
      </c>
      <c r="AE1397" s="22">
        <v>0</v>
      </c>
      <c r="AF1397" s="19" t="s">
        <v>58</v>
      </c>
      <c r="AG1397" s="19" t="s">
        <v>58</v>
      </c>
      <c r="AH1397" s="50">
        <v>0</v>
      </c>
      <c r="AI1397" s="37">
        <v>-45232</v>
      </c>
      <c r="AJ1397" s="37">
        <v>12</v>
      </c>
      <c r="AK1397" s="37">
        <v>-45271</v>
      </c>
      <c r="AL1397" s="22"/>
      <c r="AM1397" s="22"/>
      <c r="AN1397" s="22"/>
      <c r="AO1397" s="22"/>
      <c r="AP1397" s="19" t="s">
        <v>674</v>
      </c>
      <c r="AQ1397" s="19" t="s">
        <v>674</v>
      </c>
      <c r="AR1397" s="19" t="s">
        <v>60</v>
      </c>
      <c r="AS1397" s="19" t="s">
        <v>55</v>
      </c>
      <c r="AT1397" s="19" t="s">
        <v>937</v>
      </c>
      <c r="AU1397" s="19" t="s">
        <v>62</v>
      </c>
      <c r="AV1397" s="19" t="s">
        <v>679</v>
      </c>
      <c r="AW1397" s="19" t="s">
        <v>3130</v>
      </c>
      <c r="AX1397" s="19" t="s">
        <v>1557</v>
      </c>
      <c r="AY1397" s="19" t="s">
        <v>55</v>
      </c>
      <c r="AZ1397" s="19" t="s">
        <v>3830</v>
      </c>
      <c r="BA1397" s="22">
        <v>0</v>
      </c>
      <c r="BB1397" s="22"/>
      <c r="BC1397" s="22"/>
      <c r="BD1397" s="19" t="s">
        <v>2205</v>
      </c>
      <c r="BE1397" s="19" t="s">
        <v>651</v>
      </c>
      <c r="BF1397" s="19" t="s">
        <v>3065</v>
      </c>
      <c r="BG1397" s="19" t="s">
        <v>55</v>
      </c>
      <c r="BH1397" s="19" t="s">
        <v>4513</v>
      </c>
      <c r="BI1397" s="22" t="s">
        <v>4513</v>
      </c>
      <c r="BJ1397" s="22"/>
      <c r="BK1397" s="22"/>
      <c r="BL1397" s="37" t="s">
        <v>4513</v>
      </c>
      <c r="BM1397" s="32" t="s">
        <v>4513</v>
      </c>
      <c r="BN1397" s="22" t="s">
        <v>4513</v>
      </c>
      <c r="BO1397" s="19" t="s">
        <v>3883</v>
      </c>
      <c r="BP1397" s="22"/>
      <c r="BQ1397" s="19" t="s">
        <v>64</v>
      </c>
      <c r="BR1397" s="22"/>
      <c r="BS1397" s="22"/>
      <c r="BT1397" s="22"/>
      <c r="BU1397" s="37">
        <v>90</v>
      </c>
      <c r="BV1397" s="19" t="s">
        <v>4696</v>
      </c>
      <c r="BW1397" s="19" t="s">
        <v>3869</v>
      </c>
      <c r="BX1397" s="22"/>
      <c r="BY1397" s="95" t="str">
        <f>IFERROR(
IF(OR(AZ1397="anulado",AZ1397="stand by"),CONCATENATE(AZ1397,": ",AT1397),
IF(OR(YEAR(BA1397)=2022,YEAR(BA1397)=2023),CONCATENATE("Se activó en ",YEAR(BA1397)),
IF(AND(OR(AZ1397="En proceso",AZ1397="facturando"),AND(AV1397="-",BA1397="")),"Por revisar",
IF(BA1397="",IF(AV1397="NUEVAS",CONCATENATE("Estado: ",AZ1397,", ",AV1397),
IF(AX1397=Meses!$A$3,"Por revisar",
IF(AT1397="","Sin registro","En programación Frcst."))),"En programación")))),
"Error")</f>
        <v>En programación</v>
      </c>
      <c r="BZ1397" s="14" t="str">
        <f t="shared" si="63"/>
        <v/>
      </c>
      <c r="CA1397" s="95">
        <f>IF(BY1397="En programación Frcst.",VLOOKUP(AX1397,Meses!$A$1:$H$14,3+HLOOKUP(Cronograma!AV1397,Meses!$D$1:$G$2,2,FALSE),FALSE),
IF(BY1397="En programación",BA1397,""))</f>
        <v>0</v>
      </c>
      <c r="CB1397" s="95" t="str">
        <f t="shared" si="64"/>
        <v>1900/1</v>
      </c>
      <c r="CC1397" s="91">
        <f>IFERROR(
(VLOOKUP(MONTH(CA1397),Meses!$B$3:$C$14,2,FALSE)-DAY(CA1397))/VLOOKUP(MONTH(CA1397),Meses!$B$3:$C$14,2,FALSE)*CD1397,
"")</f>
        <v>3705</v>
      </c>
      <c r="CD1397" s="92">
        <f t="shared" si="65"/>
        <v>3705</v>
      </c>
    </row>
    <row r="1398" spans="1:82" ht="47.4" thickBot="1" x14ac:dyDescent="0.6">
      <c r="A1398" s="41" t="s">
        <v>3269</v>
      </c>
      <c r="B1398" s="61" t="s">
        <v>3284</v>
      </c>
      <c r="C1398" s="61" t="s">
        <v>4704</v>
      </c>
      <c r="D1398" s="31" t="s">
        <v>861</v>
      </c>
      <c r="E1398" s="21">
        <v>45232</v>
      </c>
      <c r="F1398" s="21">
        <v>45232</v>
      </c>
      <c r="G1398" s="21">
        <v>45259</v>
      </c>
      <c r="H1398" s="21">
        <v>45267</v>
      </c>
      <c r="I1398" s="21"/>
      <c r="J1398" s="21"/>
      <c r="K1398" s="119">
        <v>0</v>
      </c>
      <c r="L1398" s="49">
        <v>2024015052</v>
      </c>
      <c r="M1398" s="21">
        <v>45321</v>
      </c>
      <c r="N1398" s="21">
        <v>45337</v>
      </c>
      <c r="O1398" s="19" t="s">
        <v>54</v>
      </c>
      <c r="P1398" s="19" t="s">
        <v>54</v>
      </c>
      <c r="Q1398" s="49" t="s">
        <v>55</v>
      </c>
      <c r="R1398" s="61">
        <v>4785</v>
      </c>
      <c r="S1398" s="25" t="s">
        <v>145</v>
      </c>
      <c r="T1398" s="25" t="s">
        <v>145</v>
      </c>
      <c r="U1398" s="19" t="e">
        <v>#NAME?</v>
      </c>
      <c r="V1398" s="22"/>
      <c r="W1398" s="22" t="s">
        <v>4513</v>
      </c>
      <c r="X1398" s="23">
        <v>45232</v>
      </c>
      <c r="Y1398" s="23">
        <v>45239</v>
      </c>
      <c r="Z1398" s="23">
        <v>45232</v>
      </c>
      <c r="AA1398" s="23">
        <v>45232</v>
      </c>
      <c r="AB1398" s="22">
        <v>0</v>
      </c>
      <c r="AC1398" s="22">
        <v>0</v>
      </c>
      <c r="AD1398" s="50">
        <v>0</v>
      </c>
      <c r="AE1398" s="22">
        <v>0</v>
      </c>
      <c r="AF1398" s="19" t="s">
        <v>58</v>
      </c>
      <c r="AG1398" s="19" t="s">
        <v>58</v>
      </c>
      <c r="AH1398" s="50">
        <v>0</v>
      </c>
      <c r="AI1398" s="37">
        <v>-45232</v>
      </c>
      <c r="AJ1398" s="37">
        <v>8</v>
      </c>
      <c r="AK1398" s="37">
        <v>-45267</v>
      </c>
      <c r="AL1398" s="22"/>
      <c r="AM1398" s="22"/>
      <c r="AN1398" s="22"/>
      <c r="AO1398" s="22"/>
      <c r="AP1398" s="19" t="s">
        <v>82</v>
      </c>
      <c r="AQ1398" s="19" t="s">
        <v>82</v>
      </c>
      <c r="AR1398" s="19" t="s">
        <v>60</v>
      </c>
      <c r="AS1398" s="19" t="s">
        <v>55</v>
      </c>
      <c r="AT1398" s="19" t="s">
        <v>862</v>
      </c>
      <c r="AU1398" s="19" t="s">
        <v>62</v>
      </c>
      <c r="AV1398" s="19" t="s">
        <v>660</v>
      </c>
      <c r="AW1398" s="19" t="s">
        <v>661</v>
      </c>
      <c r="AX1398" s="19" t="s">
        <v>653</v>
      </c>
      <c r="AY1398" s="19" t="s">
        <v>55</v>
      </c>
      <c r="AZ1398" s="19" t="s">
        <v>3830</v>
      </c>
      <c r="BA1398" s="65">
        <v>45337</v>
      </c>
      <c r="BB1398" s="22">
        <v>2</v>
      </c>
      <c r="BC1398" s="22">
        <v>2024</v>
      </c>
      <c r="BD1398" s="19" t="s">
        <v>653</v>
      </c>
      <c r="BE1398" s="19" t="s">
        <v>354</v>
      </c>
      <c r="BF1398" s="19" t="s">
        <v>1165</v>
      </c>
      <c r="BG1398" s="19" t="s">
        <v>55</v>
      </c>
      <c r="BH1398" s="19" t="s">
        <v>4513</v>
      </c>
      <c r="BI1398" s="60" t="s">
        <v>4513</v>
      </c>
      <c r="BJ1398" s="37" t="e">
        <v>#VALUE!</v>
      </c>
      <c r="BK1398" s="56" t="e">
        <v>#VALUE!</v>
      </c>
      <c r="BL1398" s="37" t="s">
        <v>4513</v>
      </c>
      <c r="BM1398" s="32" t="s">
        <v>4513</v>
      </c>
      <c r="BN1398" s="22" t="s">
        <v>4513</v>
      </c>
      <c r="BO1398" s="19" t="s">
        <v>3906</v>
      </c>
      <c r="BP1398" s="23">
        <v>44928</v>
      </c>
      <c r="BQ1398" s="19" t="s">
        <v>64</v>
      </c>
      <c r="BR1398" s="22"/>
      <c r="BS1398" s="19" t="s">
        <v>3824</v>
      </c>
      <c r="BT1398" s="37">
        <v>-45232</v>
      </c>
      <c r="BU1398" s="37">
        <v>90</v>
      </c>
      <c r="BV1398" s="19"/>
      <c r="BW1398" s="19" t="s">
        <v>3823</v>
      </c>
      <c r="BX1398" s="37">
        <v>1900</v>
      </c>
      <c r="BY1398" s="95" t="str">
        <f>IFERROR(
IF(OR(AZ1398="anulado",AZ1398="stand by"),CONCATENATE(AZ1398,": ",AT1398),
IF(OR(YEAR(BA1398)=2022,YEAR(BA1398)=2023),CONCATENATE("Se activó en ",YEAR(BA1398)),
IF(AND(OR(AZ1398="En proceso",AZ1398="facturando"),AND(AV1398="-",BA1398="")),"Por revisar",
IF(BA1398="",IF(AV1398="NUEVAS",CONCATENATE("Estado: ",AZ1398,", ",AV1398),
IF(AX1398=Meses!$A$3,"Por revisar",
IF(AT1398="","Sin registro","En programación Frcst."))),"En programación")))),
"Error")</f>
        <v>En programación</v>
      </c>
      <c r="BZ1398" s="14" t="str">
        <f t="shared" si="63"/>
        <v/>
      </c>
      <c r="CA1398" s="95">
        <f>IF(BY1398="En programación Frcst.",VLOOKUP(AX1398,Meses!$A$1:$H$14,3+HLOOKUP(Cronograma!AV1398,Meses!$D$1:$G$2,2,FALSE),FALSE),
IF(BY1398="En programación",BA1398,""))</f>
        <v>45337</v>
      </c>
      <c r="CB1398" s="95" t="str">
        <f t="shared" si="64"/>
        <v>2024/2</v>
      </c>
      <c r="CC1398" s="91">
        <f>IFERROR(
(VLOOKUP(MONTH(CA1398),Meses!$B$3:$C$14,2,FALSE)-DAY(CA1398))/VLOOKUP(MONTH(CA1398),Meses!$B$3:$C$14,2,FALSE)*CD1398,
"")</f>
        <v>2310</v>
      </c>
      <c r="CD1398" s="92">
        <f t="shared" si="65"/>
        <v>4785</v>
      </c>
    </row>
    <row r="1399" spans="1:82" ht="47.4" thickBot="1" x14ac:dyDescent="0.6">
      <c r="A1399" s="41" t="s">
        <v>3269</v>
      </c>
      <c r="B1399" s="61" t="s">
        <v>3285</v>
      </c>
      <c r="C1399" s="61" t="s">
        <v>3286</v>
      </c>
      <c r="D1399" s="19" t="s">
        <v>53</v>
      </c>
      <c r="E1399" s="21">
        <v>45232</v>
      </c>
      <c r="F1399" s="21">
        <v>45232</v>
      </c>
      <c r="G1399" s="21">
        <v>45259</v>
      </c>
      <c r="H1399" s="21">
        <v>45267</v>
      </c>
      <c r="I1399" s="21">
        <v>45287</v>
      </c>
      <c r="J1399" s="21">
        <v>45287</v>
      </c>
      <c r="K1399" s="119" t="s">
        <v>4599</v>
      </c>
      <c r="L1399" s="49">
        <v>2023123368</v>
      </c>
      <c r="M1399" s="21">
        <v>45281</v>
      </c>
      <c r="N1399" s="21">
        <v>45295</v>
      </c>
      <c r="O1399" s="19" t="s">
        <v>54</v>
      </c>
      <c r="P1399" s="19" t="s">
        <v>54</v>
      </c>
      <c r="Q1399" s="49" t="s">
        <v>55</v>
      </c>
      <c r="R1399" s="61">
        <v>290</v>
      </c>
      <c r="S1399" s="25" t="s">
        <v>4632</v>
      </c>
      <c r="T1399" s="25" t="s">
        <v>4632</v>
      </c>
      <c r="U1399" s="19" t="e">
        <v>#NAME?</v>
      </c>
      <c r="V1399" s="22"/>
      <c r="W1399" s="22" t="s">
        <v>4513</v>
      </c>
      <c r="X1399" s="23">
        <v>45232</v>
      </c>
      <c r="Y1399" s="23">
        <v>45239</v>
      </c>
      <c r="Z1399" s="23">
        <v>45232</v>
      </c>
      <c r="AA1399" s="23">
        <v>45232</v>
      </c>
      <c r="AB1399" s="22">
        <v>0</v>
      </c>
      <c r="AC1399" s="22">
        <v>0</v>
      </c>
      <c r="AD1399" s="50">
        <v>0</v>
      </c>
      <c r="AE1399" s="22">
        <v>0</v>
      </c>
      <c r="AF1399" s="19" t="s">
        <v>58</v>
      </c>
      <c r="AG1399" s="19" t="s">
        <v>58</v>
      </c>
      <c r="AH1399" s="50">
        <v>0</v>
      </c>
      <c r="AI1399" s="37">
        <v>55</v>
      </c>
      <c r="AJ1399" s="37">
        <v>8</v>
      </c>
      <c r="AK1399" s="37">
        <v>20</v>
      </c>
      <c r="AL1399" s="22"/>
      <c r="AM1399" s="22"/>
      <c r="AN1399" s="22"/>
      <c r="AO1399" s="22"/>
      <c r="AP1399" s="19" t="s">
        <v>82</v>
      </c>
      <c r="AQ1399" s="19" t="s">
        <v>82</v>
      </c>
      <c r="AR1399" s="19" t="s">
        <v>60</v>
      </c>
      <c r="AS1399" s="19" t="s">
        <v>55</v>
      </c>
      <c r="AT1399" s="19" t="s">
        <v>61</v>
      </c>
      <c r="AU1399" s="19" t="s">
        <v>62</v>
      </c>
      <c r="AV1399" s="19" t="s">
        <v>660</v>
      </c>
      <c r="AW1399" s="19" t="s">
        <v>661</v>
      </c>
      <c r="AX1399" s="19" t="s">
        <v>653</v>
      </c>
      <c r="AY1399" s="19" t="s">
        <v>55</v>
      </c>
      <c r="AZ1399" s="19" t="s">
        <v>3822</v>
      </c>
      <c r="BA1399" s="23">
        <v>45295</v>
      </c>
      <c r="BB1399" s="37">
        <v>1</v>
      </c>
      <c r="BC1399" s="37">
        <v>2024</v>
      </c>
      <c r="BD1399" s="19" t="s">
        <v>653</v>
      </c>
      <c r="BE1399" s="19" t="s">
        <v>354</v>
      </c>
      <c r="BF1399" s="19" t="s">
        <v>1165</v>
      </c>
      <c r="BG1399" s="19" t="s">
        <v>55</v>
      </c>
      <c r="BH1399" s="19" t="s">
        <v>4513</v>
      </c>
      <c r="BI1399" s="60" t="s">
        <v>4513</v>
      </c>
      <c r="BJ1399" s="37" t="e">
        <v>#VALUE!</v>
      </c>
      <c r="BK1399" s="56" t="e">
        <v>#VALUE!</v>
      </c>
      <c r="BL1399" s="37" t="s">
        <v>4513</v>
      </c>
      <c r="BM1399" s="32" t="s">
        <v>4513</v>
      </c>
      <c r="BN1399" s="22" t="s">
        <v>4513</v>
      </c>
      <c r="BO1399" s="19" t="s">
        <v>3851</v>
      </c>
      <c r="BP1399" s="22"/>
      <c r="BQ1399" s="19" t="s">
        <v>64</v>
      </c>
      <c r="BR1399" s="22"/>
      <c r="BS1399" s="19" t="s">
        <v>3824</v>
      </c>
      <c r="BT1399" s="37">
        <v>55</v>
      </c>
      <c r="BU1399" s="22">
        <v>90</v>
      </c>
      <c r="BV1399" s="19"/>
      <c r="BW1399" s="19" t="s">
        <v>3823</v>
      </c>
      <c r="BX1399" s="37">
        <v>2023</v>
      </c>
      <c r="BY1399" s="95" t="str">
        <f>IFERROR(
IF(OR(AZ1399="anulado",AZ1399="stand by"),CONCATENATE(AZ1399,": ",AT1399),
IF(OR(YEAR(BA1399)=2022,YEAR(BA1399)=2023),CONCATENATE("Se activó en ",YEAR(BA1399)),
IF(AND(OR(AZ1399="En proceso",AZ1399="facturando"),AND(AV1399="-",BA1399="")),"Por revisar",
IF(BA1399="",IF(AV1399="NUEVAS",CONCATENATE("Estado: ",AZ1399,", ",AV1399),
IF(AX1399=Meses!$A$3,"Por revisar",
IF(AT1399="","Sin registro","En programación Frcst."))),"En programación")))),
"Error")</f>
        <v>En programación</v>
      </c>
      <c r="BZ1399" s="14" t="str">
        <f t="shared" si="63"/>
        <v/>
      </c>
      <c r="CA1399" s="95">
        <f>IF(BY1399="En programación Frcst.",VLOOKUP(AX1399,Meses!$A$1:$H$14,3+HLOOKUP(Cronograma!AV1399,Meses!$D$1:$G$2,2,FALSE),FALSE),
IF(BY1399="En programación",BA1399,""))</f>
        <v>45295</v>
      </c>
      <c r="CB1399" s="95" t="str">
        <f t="shared" si="64"/>
        <v>2024/1</v>
      </c>
      <c r="CC1399" s="91">
        <f>IFERROR(
(VLOOKUP(MONTH(CA1399),Meses!$B$3:$C$14,2,FALSE)-DAY(CA1399))/VLOOKUP(MONTH(CA1399),Meses!$B$3:$C$14,2,FALSE)*CD1399,
"")</f>
        <v>252.58064516129033</v>
      </c>
      <c r="CD1399" s="92">
        <f t="shared" si="65"/>
        <v>290</v>
      </c>
    </row>
    <row r="1400" spans="1:82" ht="31.8" thickBot="1" x14ac:dyDescent="0.6">
      <c r="A1400" s="41" t="s">
        <v>3269</v>
      </c>
      <c r="B1400" s="61" t="s">
        <v>3287</v>
      </c>
      <c r="C1400" s="61" t="s">
        <v>3288</v>
      </c>
      <c r="D1400" s="49" t="s">
        <v>144</v>
      </c>
      <c r="E1400" s="21">
        <v>45232</v>
      </c>
      <c r="F1400" s="21">
        <v>45232</v>
      </c>
      <c r="G1400" s="21">
        <v>45259</v>
      </c>
      <c r="H1400" s="21">
        <v>45259</v>
      </c>
      <c r="I1400" s="22"/>
      <c r="J1400" s="22"/>
      <c r="K1400" s="22">
        <v>0</v>
      </c>
      <c r="L1400" s="50"/>
      <c r="M1400" s="22"/>
      <c r="N1400" s="22"/>
      <c r="O1400" s="19" t="s">
        <v>692</v>
      </c>
      <c r="P1400" s="19" t="s">
        <v>692</v>
      </c>
      <c r="Q1400" s="49" t="s">
        <v>55</v>
      </c>
      <c r="R1400" s="61">
        <v>5412</v>
      </c>
      <c r="S1400" s="25" t="s">
        <v>145</v>
      </c>
      <c r="T1400" s="25" t="s">
        <v>145</v>
      </c>
      <c r="U1400" s="19" t="e">
        <v>#NAME?</v>
      </c>
      <c r="V1400" s="22"/>
      <c r="W1400" s="22" t="s">
        <v>4513</v>
      </c>
      <c r="X1400" s="23">
        <v>45232</v>
      </c>
      <c r="Y1400" s="23">
        <v>45239</v>
      </c>
      <c r="Z1400" s="23">
        <v>45232</v>
      </c>
      <c r="AA1400" s="23">
        <v>45232</v>
      </c>
      <c r="AB1400" s="22">
        <v>0</v>
      </c>
      <c r="AC1400" s="22">
        <v>0</v>
      </c>
      <c r="AD1400" s="50">
        <v>0</v>
      </c>
      <c r="AE1400" s="22">
        <v>0</v>
      </c>
      <c r="AF1400" s="19" t="s">
        <v>58</v>
      </c>
      <c r="AG1400" s="19" t="s">
        <v>58</v>
      </c>
      <c r="AH1400" s="50">
        <v>0</v>
      </c>
      <c r="AI1400" s="37">
        <v>-45232</v>
      </c>
      <c r="AJ1400" s="37">
        <v>0</v>
      </c>
      <c r="AK1400" s="37">
        <v>-45259</v>
      </c>
      <c r="AL1400" s="22"/>
      <c r="AM1400" s="22"/>
      <c r="AN1400" s="22"/>
      <c r="AO1400" s="22"/>
      <c r="AP1400" s="19" t="s">
        <v>693</v>
      </c>
      <c r="AQ1400" s="19" t="s">
        <v>451</v>
      </c>
      <c r="AR1400" s="19" t="s">
        <v>60</v>
      </c>
      <c r="AS1400" s="19" t="s">
        <v>55</v>
      </c>
      <c r="AT1400" s="19" t="s">
        <v>146</v>
      </c>
      <c r="AU1400" s="19" t="s">
        <v>132</v>
      </c>
      <c r="AV1400" s="19" t="s">
        <v>679</v>
      </c>
      <c r="AW1400" s="19" t="s">
        <v>3130</v>
      </c>
      <c r="AX1400" s="19" t="s">
        <v>1557</v>
      </c>
      <c r="AY1400" s="19" t="s">
        <v>55</v>
      </c>
      <c r="AZ1400" s="19" t="s">
        <v>3825</v>
      </c>
      <c r="BA1400" s="22">
        <v>0</v>
      </c>
      <c r="BB1400" s="22"/>
      <c r="BC1400" s="22"/>
      <c r="BD1400" s="19" t="s">
        <v>1557</v>
      </c>
      <c r="BE1400" s="19" t="s">
        <v>354</v>
      </c>
      <c r="BF1400" s="19" t="s">
        <v>1745</v>
      </c>
      <c r="BG1400" s="19" t="s">
        <v>55</v>
      </c>
      <c r="BH1400" s="19" t="s">
        <v>4513</v>
      </c>
      <c r="BI1400" s="22" t="s">
        <v>4513</v>
      </c>
      <c r="BJ1400" s="22"/>
      <c r="BK1400" s="22"/>
      <c r="BL1400" s="37" t="s">
        <v>4513</v>
      </c>
      <c r="BM1400" s="32" t="s">
        <v>4513</v>
      </c>
      <c r="BN1400" s="22" t="s">
        <v>4513</v>
      </c>
      <c r="BO1400" s="24" t="s">
        <v>3936</v>
      </c>
      <c r="BP1400" s="22"/>
      <c r="BQ1400" s="19" t="s">
        <v>64</v>
      </c>
      <c r="BR1400" s="22"/>
      <c r="BS1400" s="22"/>
      <c r="BT1400" s="22"/>
      <c r="BU1400" s="37">
        <v>90</v>
      </c>
      <c r="BV1400" s="19"/>
      <c r="BW1400" s="19" t="s">
        <v>3823</v>
      </c>
      <c r="BX1400" s="22"/>
      <c r="BY1400" s="95" t="str">
        <f>IFERROR(
IF(OR(AZ1400="anulado",AZ1400="stand by"),CONCATENATE(AZ1400,": ",AT1400),
IF(OR(YEAR(BA1400)=2022,YEAR(BA1400)=2023),CONCATENATE("Se activó en ",YEAR(BA1400)),
IF(AND(OR(AZ1400="En proceso",AZ1400="facturando"),AND(AV1400="-",BA1400="")),"Por revisar",
IF(BA1400="",IF(AV1400="NUEVAS",CONCATENATE("Estado: ",AZ1400,", ",AV1400),
IF(AX1400=Meses!$A$3,"Por revisar",
IF(AT1400="","Sin registro","En programación Frcst."))),"En programación")))),
"Error")</f>
        <v>stand by: Devolver Sales</v>
      </c>
      <c r="BZ1400" s="14" t="str">
        <f t="shared" si="63"/>
        <v/>
      </c>
      <c r="CA1400" s="95" t="str">
        <f>IF(BY1400="En programación Frcst.",VLOOKUP(AX1400,Meses!$A$1:$H$14,3+HLOOKUP(Cronograma!AV1400,Meses!$D$1:$G$2,2,FALSE),FALSE),
IF(BY1400="En programación",BA1400,""))</f>
        <v/>
      </c>
      <c r="CB1400" s="95" t="str">
        <f t="shared" si="64"/>
        <v/>
      </c>
      <c r="CC1400" s="91" t="str">
        <f>IFERROR(
(VLOOKUP(MONTH(CA1400),Meses!$B$3:$C$14,2,FALSE)-DAY(CA1400))/VLOOKUP(MONTH(CA1400),Meses!$B$3:$C$14,2,FALSE)*CD1400,
"")</f>
        <v/>
      </c>
      <c r="CD1400" s="92">
        <f t="shared" si="65"/>
        <v>5412</v>
      </c>
    </row>
    <row r="1401" spans="1:82" ht="31.8" thickBot="1" x14ac:dyDescent="0.6">
      <c r="A1401" s="41" t="s">
        <v>3269</v>
      </c>
      <c r="B1401" s="61" t="s">
        <v>3289</v>
      </c>
      <c r="C1401" s="61" t="s">
        <v>3290</v>
      </c>
      <c r="D1401" s="49" t="s">
        <v>144</v>
      </c>
      <c r="E1401" s="21">
        <v>45232</v>
      </c>
      <c r="F1401" s="21">
        <v>45232</v>
      </c>
      <c r="G1401" s="21">
        <v>45259</v>
      </c>
      <c r="H1401" s="21">
        <v>45259</v>
      </c>
      <c r="I1401" s="22"/>
      <c r="J1401" s="22"/>
      <c r="K1401" s="22">
        <v>0</v>
      </c>
      <c r="L1401" s="50"/>
      <c r="M1401" s="22"/>
      <c r="N1401" s="22"/>
      <c r="O1401" s="19" t="s">
        <v>692</v>
      </c>
      <c r="P1401" s="19" t="s">
        <v>692</v>
      </c>
      <c r="Q1401" s="49" t="s">
        <v>55</v>
      </c>
      <c r="R1401" s="61">
        <v>5101</v>
      </c>
      <c r="S1401" s="25" t="s">
        <v>145</v>
      </c>
      <c r="T1401" s="25" t="s">
        <v>145</v>
      </c>
      <c r="U1401" s="19" t="e">
        <v>#NAME?</v>
      </c>
      <c r="V1401" s="22"/>
      <c r="W1401" s="22" t="s">
        <v>4513</v>
      </c>
      <c r="X1401" s="23">
        <v>45232</v>
      </c>
      <c r="Y1401" s="23">
        <v>45239</v>
      </c>
      <c r="Z1401" s="23">
        <v>45232</v>
      </c>
      <c r="AA1401" s="23">
        <v>45232</v>
      </c>
      <c r="AB1401" s="22">
        <v>0</v>
      </c>
      <c r="AC1401" s="22">
        <v>0</v>
      </c>
      <c r="AD1401" s="50">
        <v>0</v>
      </c>
      <c r="AE1401" s="22">
        <v>0</v>
      </c>
      <c r="AF1401" s="19" t="s">
        <v>58</v>
      </c>
      <c r="AG1401" s="19" t="s">
        <v>58</v>
      </c>
      <c r="AH1401" s="50">
        <v>0</v>
      </c>
      <c r="AI1401" s="37">
        <v>-45232</v>
      </c>
      <c r="AJ1401" s="37">
        <v>0</v>
      </c>
      <c r="AK1401" s="37">
        <v>-45259</v>
      </c>
      <c r="AL1401" s="22"/>
      <c r="AM1401" s="22"/>
      <c r="AN1401" s="22"/>
      <c r="AO1401" s="22"/>
      <c r="AP1401" s="19" t="s">
        <v>693</v>
      </c>
      <c r="AQ1401" s="19" t="s">
        <v>451</v>
      </c>
      <c r="AR1401" s="19" t="s">
        <v>60</v>
      </c>
      <c r="AS1401" s="19" t="s">
        <v>55</v>
      </c>
      <c r="AT1401" s="19" t="s">
        <v>146</v>
      </c>
      <c r="AU1401" s="19" t="s">
        <v>132</v>
      </c>
      <c r="AV1401" s="19" t="s">
        <v>679</v>
      </c>
      <c r="AW1401" s="19" t="s">
        <v>3130</v>
      </c>
      <c r="AX1401" s="19" t="s">
        <v>1557</v>
      </c>
      <c r="AY1401" s="19" t="s">
        <v>55</v>
      </c>
      <c r="AZ1401" s="19" t="s">
        <v>3825</v>
      </c>
      <c r="BA1401" s="22">
        <v>0</v>
      </c>
      <c r="BB1401" s="22"/>
      <c r="BC1401" s="22"/>
      <c r="BD1401" s="19" t="s">
        <v>1557</v>
      </c>
      <c r="BE1401" s="19" t="s">
        <v>354</v>
      </c>
      <c r="BF1401" s="19" t="s">
        <v>1745</v>
      </c>
      <c r="BG1401" s="19" t="s">
        <v>55</v>
      </c>
      <c r="BH1401" s="19" t="s">
        <v>4513</v>
      </c>
      <c r="BI1401" s="22" t="s">
        <v>4513</v>
      </c>
      <c r="BJ1401" s="22"/>
      <c r="BK1401" s="22"/>
      <c r="BL1401" s="37" t="s">
        <v>4513</v>
      </c>
      <c r="BM1401" s="32" t="s">
        <v>4513</v>
      </c>
      <c r="BN1401" s="22" t="s">
        <v>4513</v>
      </c>
      <c r="BO1401" s="24" t="s">
        <v>3936</v>
      </c>
      <c r="BP1401" s="22"/>
      <c r="BQ1401" s="19" t="s">
        <v>64</v>
      </c>
      <c r="BR1401" s="22"/>
      <c r="BS1401" s="22"/>
      <c r="BT1401" s="22"/>
      <c r="BU1401" s="37">
        <v>90</v>
      </c>
      <c r="BV1401" s="19"/>
      <c r="BW1401" s="19" t="s">
        <v>3823</v>
      </c>
      <c r="BX1401" s="22"/>
      <c r="BY1401" s="95" t="str">
        <f>IFERROR(
IF(OR(AZ1401="anulado",AZ1401="stand by"),CONCATENATE(AZ1401,": ",AT1401),
IF(OR(YEAR(BA1401)=2022,YEAR(BA1401)=2023),CONCATENATE("Se activó en ",YEAR(BA1401)),
IF(AND(OR(AZ1401="En proceso",AZ1401="facturando"),AND(AV1401="-",BA1401="")),"Por revisar",
IF(BA1401="",IF(AV1401="NUEVAS",CONCATENATE("Estado: ",AZ1401,", ",AV1401),
IF(AX1401=Meses!$A$3,"Por revisar",
IF(AT1401="","Sin registro","En programación Frcst."))),"En programación")))),
"Error")</f>
        <v>stand by: Devolver Sales</v>
      </c>
      <c r="BZ1401" s="14" t="str">
        <f t="shared" si="63"/>
        <v/>
      </c>
      <c r="CA1401" s="95" t="str">
        <f>IF(BY1401="En programación Frcst.",VLOOKUP(AX1401,Meses!$A$1:$H$14,3+HLOOKUP(Cronograma!AV1401,Meses!$D$1:$G$2,2,FALSE),FALSE),
IF(BY1401="En programación",BA1401,""))</f>
        <v/>
      </c>
      <c r="CB1401" s="95" t="str">
        <f t="shared" si="64"/>
        <v/>
      </c>
      <c r="CC1401" s="91" t="str">
        <f>IFERROR(
(VLOOKUP(MONTH(CA1401),Meses!$B$3:$C$14,2,FALSE)-DAY(CA1401))/VLOOKUP(MONTH(CA1401),Meses!$B$3:$C$14,2,FALSE)*CD1401,
"")</f>
        <v/>
      </c>
      <c r="CD1401" s="92">
        <f t="shared" si="65"/>
        <v>5101</v>
      </c>
    </row>
    <row r="1402" spans="1:82" ht="31.8" thickBot="1" x14ac:dyDescent="0.6">
      <c r="A1402" s="41" t="s">
        <v>3269</v>
      </c>
      <c r="B1402" s="61" t="s">
        <v>3291</v>
      </c>
      <c r="C1402" s="61" t="s">
        <v>3292</v>
      </c>
      <c r="D1402" s="49" t="s">
        <v>144</v>
      </c>
      <c r="E1402" s="21">
        <v>45232</v>
      </c>
      <c r="F1402" s="21">
        <v>45232</v>
      </c>
      <c r="G1402" s="21">
        <v>45259</v>
      </c>
      <c r="H1402" s="21">
        <v>45259</v>
      </c>
      <c r="I1402" s="22"/>
      <c r="J1402" s="22"/>
      <c r="K1402" s="22">
        <v>0</v>
      </c>
      <c r="L1402" s="50"/>
      <c r="M1402" s="22"/>
      <c r="N1402" s="22"/>
      <c r="O1402" s="19" t="s">
        <v>692</v>
      </c>
      <c r="P1402" s="19" t="s">
        <v>692</v>
      </c>
      <c r="Q1402" s="49" t="s">
        <v>55</v>
      </c>
      <c r="R1402" s="61">
        <v>619</v>
      </c>
      <c r="S1402" s="25" t="s">
        <v>145</v>
      </c>
      <c r="T1402" s="25" t="s">
        <v>145</v>
      </c>
      <c r="U1402" s="19" t="e">
        <v>#NAME?</v>
      </c>
      <c r="V1402" s="22"/>
      <c r="W1402" s="22" t="s">
        <v>4513</v>
      </c>
      <c r="X1402" s="23">
        <v>45232</v>
      </c>
      <c r="Y1402" s="23">
        <v>45239</v>
      </c>
      <c r="Z1402" s="23">
        <v>45232</v>
      </c>
      <c r="AA1402" s="23">
        <v>45232</v>
      </c>
      <c r="AB1402" s="22">
        <v>0</v>
      </c>
      <c r="AC1402" s="22">
        <v>0</v>
      </c>
      <c r="AD1402" s="50">
        <v>0</v>
      </c>
      <c r="AE1402" s="22">
        <v>0</v>
      </c>
      <c r="AF1402" s="19" t="s">
        <v>58</v>
      </c>
      <c r="AG1402" s="19" t="s">
        <v>58</v>
      </c>
      <c r="AH1402" s="50">
        <v>0</v>
      </c>
      <c r="AI1402" s="37">
        <v>-45232</v>
      </c>
      <c r="AJ1402" s="37">
        <v>0</v>
      </c>
      <c r="AK1402" s="37">
        <v>-45259</v>
      </c>
      <c r="AL1402" s="22"/>
      <c r="AM1402" s="22"/>
      <c r="AN1402" s="22"/>
      <c r="AO1402" s="22"/>
      <c r="AP1402" s="19" t="s">
        <v>693</v>
      </c>
      <c r="AQ1402" s="19" t="s">
        <v>451</v>
      </c>
      <c r="AR1402" s="19" t="s">
        <v>60</v>
      </c>
      <c r="AS1402" s="19" t="s">
        <v>55</v>
      </c>
      <c r="AT1402" s="19" t="s">
        <v>146</v>
      </c>
      <c r="AU1402" s="19" t="s">
        <v>132</v>
      </c>
      <c r="AV1402" s="19" t="s">
        <v>679</v>
      </c>
      <c r="AW1402" s="19" t="s">
        <v>3130</v>
      </c>
      <c r="AX1402" s="19" t="s">
        <v>1557</v>
      </c>
      <c r="AY1402" s="19" t="s">
        <v>55</v>
      </c>
      <c r="AZ1402" s="19" t="s">
        <v>3825</v>
      </c>
      <c r="BA1402" s="22">
        <v>0</v>
      </c>
      <c r="BB1402" s="22"/>
      <c r="BC1402" s="22"/>
      <c r="BD1402" s="19" t="s">
        <v>1557</v>
      </c>
      <c r="BE1402" s="19" t="s">
        <v>354</v>
      </c>
      <c r="BF1402" s="19" t="s">
        <v>1745</v>
      </c>
      <c r="BG1402" s="19" t="s">
        <v>55</v>
      </c>
      <c r="BH1402" s="19" t="s">
        <v>4513</v>
      </c>
      <c r="BI1402" s="22" t="s">
        <v>4513</v>
      </c>
      <c r="BJ1402" s="22"/>
      <c r="BK1402" s="22"/>
      <c r="BL1402" s="37" t="s">
        <v>4513</v>
      </c>
      <c r="BM1402" s="32" t="s">
        <v>4513</v>
      </c>
      <c r="BN1402" s="22" t="s">
        <v>4513</v>
      </c>
      <c r="BO1402" s="24" t="s">
        <v>3936</v>
      </c>
      <c r="BP1402" s="22"/>
      <c r="BQ1402" s="19" t="s">
        <v>64</v>
      </c>
      <c r="BR1402" s="22"/>
      <c r="BS1402" s="22"/>
      <c r="BT1402" s="22"/>
      <c r="BU1402" s="37">
        <v>90</v>
      </c>
      <c r="BV1402" s="19"/>
      <c r="BW1402" s="19" t="s">
        <v>3823</v>
      </c>
      <c r="BX1402" s="22"/>
      <c r="BY1402" s="95" t="str">
        <f>IFERROR(
IF(OR(AZ1402="anulado",AZ1402="stand by"),CONCATENATE(AZ1402,": ",AT1402),
IF(OR(YEAR(BA1402)=2022,YEAR(BA1402)=2023),CONCATENATE("Se activó en ",YEAR(BA1402)),
IF(AND(OR(AZ1402="En proceso",AZ1402="facturando"),AND(AV1402="-",BA1402="")),"Por revisar",
IF(BA1402="",IF(AV1402="NUEVAS",CONCATENATE("Estado: ",AZ1402,", ",AV1402),
IF(AX1402=Meses!$A$3,"Por revisar",
IF(AT1402="","Sin registro","En programación Frcst."))),"En programación")))),
"Error")</f>
        <v>stand by: Devolver Sales</v>
      </c>
      <c r="BZ1402" s="14" t="str">
        <f t="shared" si="63"/>
        <v/>
      </c>
      <c r="CA1402" s="95" t="str">
        <f>IF(BY1402="En programación Frcst.",VLOOKUP(AX1402,Meses!$A$1:$H$14,3+HLOOKUP(Cronograma!AV1402,Meses!$D$1:$G$2,2,FALSE),FALSE),
IF(BY1402="En programación",BA1402,""))</f>
        <v/>
      </c>
      <c r="CB1402" s="95" t="str">
        <f t="shared" si="64"/>
        <v/>
      </c>
      <c r="CC1402" s="91" t="str">
        <f>IFERROR(
(VLOOKUP(MONTH(CA1402),Meses!$B$3:$C$14,2,FALSE)-DAY(CA1402))/VLOOKUP(MONTH(CA1402),Meses!$B$3:$C$14,2,FALSE)*CD1402,
"")</f>
        <v/>
      </c>
      <c r="CD1402" s="92">
        <f t="shared" si="65"/>
        <v>619</v>
      </c>
    </row>
    <row r="1403" spans="1:82" ht="94.2" thickBot="1" x14ac:dyDescent="0.6">
      <c r="A1403" s="41" t="s">
        <v>3293</v>
      </c>
      <c r="B1403" s="61" t="s">
        <v>3294</v>
      </c>
      <c r="C1403" s="61" t="s">
        <v>3295</v>
      </c>
      <c r="D1403" s="49" t="s">
        <v>936</v>
      </c>
      <c r="E1403" s="21">
        <v>45231</v>
      </c>
      <c r="F1403" s="21">
        <v>45231</v>
      </c>
      <c r="G1403" s="21">
        <v>45272</v>
      </c>
      <c r="H1403" s="21">
        <v>45278</v>
      </c>
      <c r="I1403" s="22"/>
      <c r="J1403" s="22"/>
      <c r="K1403" s="22">
        <v>0</v>
      </c>
      <c r="L1403" s="50"/>
      <c r="M1403" s="22"/>
      <c r="N1403" s="22"/>
      <c r="O1403" s="19" t="s">
        <v>199</v>
      </c>
      <c r="P1403" s="19" t="s">
        <v>199</v>
      </c>
      <c r="Q1403" s="49" t="s">
        <v>55</v>
      </c>
      <c r="R1403" s="61">
        <v>7072</v>
      </c>
      <c r="S1403" s="25" t="s">
        <v>145</v>
      </c>
      <c r="T1403" s="25" t="s">
        <v>145</v>
      </c>
      <c r="U1403" s="19" t="e">
        <v>#NAME?</v>
      </c>
      <c r="V1403" s="22"/>
      <c r="W1403" s="22" t="s">
        <v>4513</v>
      </c>
      <c r="X1403" s="23">
        <v>45231</v>
      </c>
      <c r="Y1403" s="23">
        <v>45238</v>
      </c>
      <c r="Z1403" s="23">
        <v>45231</v>
      </c>
      <c r="AA1403" s="23">
        <v>45231</v>
      </c>
      <c r="AB1403" s="22">
        <v>0</v>
      </c>
      <c r="AC1403" s="22">
        <v>0</v>
      </c>
      <c r="AD1403" s="50">
        <v>0</v>
      </c>
      <c r="AE1403" s="22">
        <v>0</v>
      </c>
      <c r="AF1403" s="19" t="s">
        <v>58</v>
      </c>
      <c r="AG1403" s="19" t="s">
        <v>58</v>
      </c>
      <c r="AH1403" s="50">
        <v>0</v>
      </c>
      <c r="AI1403" s="37">
        <v>-45231</v>
      </c>
      <c r="AJ1403" s="37">
        <v>6</v>
      </c>
      <c r="AK1403" s="37">
        <v>-45278</v>
      </c>
      <c r="AL1403" s="22"/>
      <c r="AM1403" s="22"/>
      <c r="AN1403" s="22"/>
      <c r="AO1403" s="22"/>
      <c r="AP1403" s="19" t="s">
        <v>201</v>
      </c>
      <c r="AQ1403" s="19" t="s">
        <v>140</v>
      </c>
      <c r="AR1403" s="19" t="s">
        <v>60</v>
      </c>
      <c r="AS1403" s="19" t="s">
        <v>55</v>
      </c>
      <c r="AT1403" s="19" t="s">
        <v>937</v>
      </c>
      <c r="AU1403" s="19" t="s">
        <v>132</v>
      </c>
      <c r="AV1403" s="19" t="s">
        <v>679</v>
      </c>
      <c r="AW1403" s="19" t="s">
        <v>3130</v>
      </c>
      <c r="AX1403" s="19" t="s">
        <v>1557</v>
      </c>
      <c r="AY1403" s="19" t="s">
        <v>55</v>
      </c>
      <c r="AZ1403" s="19" t="s">
        <v>3830</v>
      </c>
      <c r="BA1403" s="22">
        <v>0</v>
      </c>
      <c r="BB1403" s="22"/>
      <c r="BC1403" s="22"/>
      <c r="BD1403" s="19" t="s">
        <v>1557</v>
      </c>
      <c r="BE1403" s="19" t="s">
        <v>354</v>
      </c>
      <c r="BF1403" s="19" t="s">
        <v>1745</v>
      </c>
      <c r="BG1403" s="19" t="s">
        <v>55</v>
      </c>
      <c r="BH1403" s="19" t="s">
        <v>4513</v>
      </c>
      <c r="BI1403" s="22" t="s">
        <v>4513</v>
      </c>
      <c r="BJ1403" s="22"/>
      <c r="BK1403" s="22"/>
      <c r="BL1403" s="37" t="s">
        <v>4513</v>
      </c>
      <c r="BM1403" s="32" t="s">
        <v>4513</v>
      </c>
      <c r="BN1403" s="22" t="s">
        <v>4513</v>
      </c>
      <c r="BO1403" s="22"/>
      <c r="BP1403" s="22"/>
      <c r="BQ1403" s="19" t="s">
        <v>55</v>
      </c>
      <c r="BR1403" s="19" t="s">
        <v>3937</v>
      </c>
      <c r="BS1403" s="22"/>
      <c r="BT1403" s="22"/>
      <c r="BU1403" s="37">
        <v>91</v>
      </c>
      <c r="BV1403" s="19" t="s">
        <v>4694</v>
      </c>
      <c r="BW1403" s="19" t="s">
        <v>3839</v>
      </c>
      <c r="BX1403" s="22"/>
      <c r="BY1403" s="95" t="str">
        <f>IFERROR(
IF(OR(AZ1403="anulado",AZ1403="stand by"),CONCATENATE(AZ1403,": ",AT1403),
IF(OR(YEAR(BA1403)=2022,YEAR(BA1403)=2023),CONCATENATE("Se activó en ",YEAR(BA1403)),
IF(AND(OR(AZ1403="En proceso",AZ1403="facturando"),AND(AV1403="-",BA1403="")),"Por revisar",
IF(BA1403="",IF(AV1403="NUEVAS",CONCATENATE("Estado: ",AZ1403,", ",AV1403),
IF(AX1403=Meses!$A$3,"Por revisar",
IF(AT1403="","Sin registro","En programación Frcst."))),"En programación")))),
"Error")</f>
        <v>En programación</v>
      </c>
      <c r="BZ1403" s="14" t="str">
        <f t="shared" si="63"/>
        <v/>
      </c>
      <c r="CA1403" s="95">
        <f>IF(BY1403="En programación Frcst.",VLOOKUP(AX1403,Meses!$A$1:$H$14,3+HLOOKUP(Cronograma!AV1403,Meses!$D$1:$G$2,2,FALSE),FALSE),
IF(BY1403="En programación",BA1403,""))</f>
        <v>0</v>
      </c>
      <c r="CB1403" s="95" t="str">
        <f t="shared" si="64"/>
        <v>1900/1</v>
      </c>
      <c r="CC1403" s="91">
        <f>IFERROR(
(VLOOKUP(MONTH(CA1403),Meses!$B$3:$C$14,2,FALSE)-DAY(CA1403))/VLOOKUP(MONTH(CA1403),Meses!$B$3:$C$14,2,FALSE)*CD1403,
"")</f>
        <v>7072</v>
      </c>
      <c r="CD1403" s="92">
        <f t="shared" si="65"/>
        <v>7072</v>
      </c>
    </row>
    <row r="1404" spans="1:82" ht="78.599999999999994" thickBot="1" x14ac:dyDescent="0.6">
      <c r="A1404" s="41" t="s">
        <v>3296</v>
      </c>
      <c r="B1404" s="61" t="s">
        <v>3297</v>
      </c>
      <c r="C1404" s="61" t="s">
        <v>4705</v>
      </c>
      <c r="D1404" s="61" t="s">
        <v>2072</v>
      </c>
      <c r="E1404" s="21">
        <v>45231</v>
      </c>
      <c r="F1404" s="21">
        <v>45231</v>
      </c>
      <c r="G1404" s="22"/>
      <c r="H1404" s="22"/>
      <c r="I1404" s="22"/>
      <c r="J1404" s="22"/>
      <c r="K1404" s="22">
        <v>0</v>
      </c>
      <c r="L1404" s="50"/>
      <c r="M1404" s="22"/>
      <c r="N1404" s="22"/>
      <c r="O1404" s="19" t="s">
        <v>54</v>
      </c>
      <c r="P1404" s="19" t="s">
        <v>54</v>
      </c>
      <c r="Q1404" s="49" t="s">
        <v>55</v>
      </c>
      <c r="R1404" s="61">
        <v>4120</v>
      </c>
      <c r="S1404" s="25" t="s">
        <v>145</v>
      </c>
      <c r="T1404" s="25" t="s">
        <v>145</v>
      </c>
      <c r="U1404" s="51" t="e">
        <v>#NAME?</v>
      </c>
      <c r="V1404" s="22"/>
      <c r="W1404" s="22" t="s">
        <v>4513</v>
      </c>
      <c r="X1404" s="23">
        <v>45231</v>
      </c>
      <c r="Y1404" s="23">
        <v>45238</v>
      </c>
      <c r="Z1404" s="23">
        <v>45231</v>
      </c>
      <c r="AA1404" s="23">
        <v>45231</v>
      </c>
      <c r="AB1404" s="22">
        <v>0</v>
      </c>
      <c r="AC1404" s="22">
        <v>0</v>
      </c>
      <c r="AD1404" s="50">
        <v>0</v>
      </c>
      <c r="AE1404" s="22">
        <v>0</v>
      </c>
      <c r="AF1404" s="19" t="s">
        <v>58</v>
      </c>
      <c r="AG1404" s="19" t="s">
        <v>58</v>
      </c>
      <c r="AH1404" s="50">
        <v>0</v>
      </c>
      <c r="AI1404" s="37">
        <v>-45231</v>
      </c>
      <c r="AJ1404" s="37">
        <v>0</v>
      </c>
      <c r="AK1404" s="37">
        <v>0</v>
      </c>
      <c r="AL1404" s="22"/>
      <c r="AM1404" s="22"/>
      <c r="AN1404" s="22"/>
      <c r="AO1404" s="22"/>
      <c r="AP1404" s="19" t="s">
        <v>82</v>
      </c>
      <c r="AQ1404" s="19" t="s">
        <v>82</v>
      </c>
      <c r="AR1404" s="19" t="s">
        <v>60</v>
      </c>
      <c r="AS1404" s="19" t="s">
        <v>55</v>
      </c>
      <c r="AT1404" s="19" t="s">
        <v>2073</v>
      </c>
      <c r="AU1404" s="19" t="s">
        <v>62</v>
      </c>
      <c r="AV1404" s="19" t="s">
        <v>679</v>
      </c>
      <c r="AW1404" s="19" t="s">
        <v>3130</v>
      </c>
      <c r="AX1404" s="19" t="s">
        <v>1557</v>
      </c>
      <c r="AY1404" s="19" t="s">
        <v>55</v>
      </c>
      <c r="AZ1404" s="19" t="s">
        <v>3830</v>
      </c>
      <c r="BA1404" s="22">
        <v>0</v>
      </c>
      <c r="BB1404" s="22"/>
      <c r="BC1404" s="22"/>
      <c r="BD1404" s="19" t="s">
        <v>2205</v>
      </c>
      <c r="BE1404" s="19" t="s">
        <v>651</v>
      </c>
      <c r="BF1404" s="19" t="s">
        <v>3065</v>
      </c>
      <c r="BG1404" s="19" t="s">
        <v>55</v>
      </c>
      <c r="BH1404" s="19" t="s">
        <v>4513</v>
      </c>
      <c r="BI1404" s="22" t="s">
        <v>4513</v>
      </c>
      <c r="BJ1404" s="22"/>
      <c r="BK1404" s="22"/>
      <c r="BL1404" s="37" t="s">
        <v>4513</v>
      </c>
      <c r="BM1404" s="32" t="s">
        <v>4513</v>
      </c>
      <c r="BN1404" s="22" t="s">
        <v>4513</v>
      </c>
      <c r="BO1404" s="19" t="s">
        <v>3913</v>
      </c>
      <c r="BP1404" s="22"/>
      <c r="BQ1404" s="19" t="s">
        <v>64</v>
      </c>
      <c r="BR1404" s="22"/>
      <c r="BS1404" s="22"/>
      <c r="BT1404" s="22"/>
      <c r="BU1404" s="37">
        <v>91</v>
      </c>
      <c r="BV1404" s="19" t="s">
        <v>4703</v>
      </c>
      <c r="BW1404" s="19" t="s">
        <v>3858</v>
      </c>
      <c r="BX1404" s="22"/>
      <c r="BY1404" s="95" t="str">
        <f>IFERROR(
IF(OR(AZ1404="anulado",AZ1404="stand by"),CONCATENATE(AZ1404,": ",AT1404),
IF(OR(YEAR(BA1404)=2022,YEAR(BA1404)=2023),CONCATENATE("Se activó en ",YEAR(BA1404)),
IF(AND(OR(AZ1404="En proceso",AZ1404="facturando"),AND(AV1404="-",BA1404="")),"Por revisar",
IF(BA1404="",IF(AV1404="NUEVAS",CONCATENATE("Estado: ",AZ1404,", ",AV1404),
IF(AX1404=Meses!$A$3,"Por revisar",
IF(AT1404="","Sin registro","En programación Frcst."))),"En programación")))),
"Error")</f>
        <v>En programación</v>
      </c>
      <c r="BZ1404" s="14" t="str">
        <f t="shared" si="63"/>
        <v/>
      </c>
      <c r="CA1404" s="95">
        <f>IF(BY1404="En programación Frcst.",VLOOKUP(AX1404,Meses!$A$1:$H$14,3+HLOOKUP(Cronograma!AV1404,Meses!$D$1:$G$2,2,FALSE),FALSE),
IF(BY1404="En programación",BA1404,""))</f>
        <v>0</v>
      </c>
      <c r="CB1404" s="95" t="str">
        <f t="shared" si="64"/>
        <v>1900/1</v>
      </c>
      <c r="CC1404" s="91">
        <f>IFERROR(
(VLOOKUP(MONTH(CA1404),Meses!$B$3:$C$14,2,FALSE)-DAY(CA1404))/VLOOKUP(MONTH(CA1404),Meses!$B$3:$C$14,2,FALSE)*CD1404,
"")</f>
        <v>4120</v>
      </c>
      <c r="CD1404" s="92">
        <f t="shared" si="65"/>
        <v>4120</v>
      </c>
    </row>
    <row r="1405" spans="1:82" ht="47.4" thickBot="1" x14ac:dyDescent="0.6">
      <c r="A1405" s="41" t="s">
        <v>3298</v>
      </c>
      <c r="B1405" s="61" t="s">
        <v>3299</v>
      </c>
      <c r="C1405" s="61" t="s">
        <v>3300</v>
      </c>
      <c r="D1405" s="19" t="s">
        <v>53</v>
      </c>
      <c r="E1405" s="21">
        <v>45231</v>
      </c>
      <c r="F1405" s="21">
        <v>45231</v>
      </c>
      <c r="G1405" s="21">
        <v>45257</v>
      </c>
      <c r="H1405" s="21">
        <v>45261</v>
      </c>
      <c r="I1405" s="21">
        <v>45288</v>
      </c>
      <c r="J1405" s="21">
        <v>45288</v>
      </c>
      <c r="K1405" s="119" t="s">
        <v>4599</v>
      </c>
      <c r="L1405" s="49">
        <v>2023120917</v>
      </c>
      <c r="M1405" s="21">
        <v>45267</v>
      </c>
      <c r="N1405" s="21">
        <v>45292</v>
      </c>
      <c r="O1405" s="19" t="s">
        <v>54</v>
      </c>
      <c r="P1405" s="19" t="s">
        <v>54</v>
      </c>
      <c r="Q1405" s="49" t="s">
        <v>64</v>
      </c>
      <c r="R1405" s="121">
        <v>68272</v>
      </c>
      <c r="S1405" s="25" t="s">
        <v>4632</v>
      </c>
      <c r="T1405" s="25" t="s">
        <v>4632</v>
      </c>
      <c r="U1405" s="19" t="e">
        <v>#NAME?</v>
      </c>
      <c r="V1405" s="22"/>
      <c r="W1405" s="22" t="s">
        <v>4513</v>
      </c>
      <c r="X1405" s="23">
        <v>45231</v>
      </c>
      <c r="Y1405" s="23">
        <v>45238</v>
      </c>
      <c r="Z1405" s="23">
        <v>45231</v>
      </c>
      <c r="AA1405" s="23">
        <v>45231</v>
      </c>
      <c r="AB1405" s="22">
        <v>0</v>
      </c>
      <c r="AC1405" s="22">
        <v>0</v>
      </c>
      <c r="AD1405" s="50">
        <v>0</v>
      </c>
      <c r="AE1405" s="22">
        <v>0</v>
      </c>
      <c r="AF1405" s="19" t="s">
        <v>58</v>
      </c>
      <c r="AG1405" s="19" t="s">
        <v>58</v>
      </c>
      <c r="AH1405" s="50">
        <v>0</v>
      </c>
      <c r="AI1405" s="23">
        <v>57</v>
      </c>
      <c r="AJ1405" s="37">
        <v>4</v>
      </c>
      <c r="AK1405" s="37">
        <v>27</v>
      </c>
      <c r="AL1405" s="22"/>
      <c r="AM1405" s="22"/>
      <c r="AN1405" s="22"/>
      <c r="AO1405" s="22"/>
      <c r="AP1405" s="19" t="s">
        <v>82</v>
      </c>
      <c r="AQ1405" s="19" t="s">
        <v>82</v>
      </c>
      <c r="AR1405" s="19" t="s">
        <v>160</v>
      </c>
      <c r="AS1405" s="19" t="s">
        <v>64</v>
      </c>
      <c r="AT1405" s="19" t="s">
        <v>61</v>
      </c>
      <c r="AU1405" s="42" t="s">
        <v>179</v>
      </c>
      <c r="AV1405" s="19" t="s">
        <v>660</v>
      </c>
      <c r="AW1405" s="19" t="s">
        <v>661</v>
      </c>
      <c r="AX1405" s="19" t="s">
        <v>653</v>
      </c>
      <c r="AY1405" s="19" t="s">
        <v>55</v>
      </c>
      <c r="AZ1405" s="19" t="s">
        <v>3822</v>
      </c>
      <c r="BA1405" s="23">
        <v>45292</v>
      </c>
      <c r="BB1405" s="37">
        <v>1</v>
      </c>
      <c r="BC1405" s="37">
        <v>2024</v>
      </c>
      <c r="BD1405" s="19" t="s">
        <v>653</v>
      </c>
      <c r="BE1405" s="19" t="s">
        <v>660</v>
      </c>
      <c r="BF1405" s="19" t="s">
        <v>661</v>
      </c>
      <c r="BG1405" s="19" t="s">
        <v>55</v>
      </c>
      <c r="BH1405" s="19" t="s">
        <v>4513</v>
      </c>
      <c r="BI1405" s="60" t="s">
        <v>4513</v>
      </c>
      <c r="BJ1405" s="37" t="e">
        <v>#VALUE!</v>
      </c>
      <c r="BK1405" s="56" t="e">
        <v>#VALUE!</v>
      </c>
      <c r="BL1405" s="37" t="s">
        <v>4513</v>
      </c>
      <c r="BM1405" s="32" t="s">
        <v>4513</v>
      </c>
      <c r="BN1405" s="22" t="s">
        <v>4513</v>
      </c>
      <c r="BO1405" s="19" t="s">
        <v>3851</v>
      </c>
      <c r="BP1405" s="22"/>
      <c r="BQ1405" s="19" t="s">
        <v>64</v>
      </c>
      <c r="BR1405" s="22"/>
      <c r="BS1405" s="19" t="s">
        <v>3824</v>
      </c>
      <c r="BT1405" s="37">
        <v>57</v>
      </c>
      <c r="BU1405" s="22">
        <v>91</v>
      </c>
      <c r="BV1405" s="19"/>
      <c r="BW1405" s="19" t="s">
        <v>3823</v>
      </c>
      <c r="BX1405" s="37">
        <v>2023</v>
      </c>
      <c r="BY1405" s="95" t="str">
        <f>IFERROR(
IF(OR(AZ1405="anulado",AZ1405="stand by"),CONCATENATE(AZ1405,": ",AT1405),
IF(OR(YEAR(BA1405)=2022,YEAR(BA1405)=2023),CONCATENATE("Se activó en ",YEAR(BA1405)),
IF(AND(OR(AZ1405="En proceso",AZ1405="facturando"),AND(AV1405="-",BA1405="")),"Por revisar",
IF(BA1405="",IF(AV1405="NUEVAS",CONCATENATE("Estado: ",AZ1405,", ",AV1405),
IF(AX1405=Meses!$A$3,"Por revisar",
IF(AT1405="","Sin registro","En programación Frcst."))),"En programación")))),
"Error")</f>
        <v>En programación</v>
      </c>
      <c r="BZ1405" s="14" t="str">
        <f t="shared" si="63"/>
        <v/>
      </c>
      <c r="CA1405" s="95">
        <f>IF(BY1405="En programación Frcst.",VLOOKUP(AX1405,Meses!$A$1:$H$14,3+HLOOKUP(Cronograma!AV1405,Meses!$D$1:$G$2,2,FALSE),FALSE),
IF(BY1405="En programación",BA1405,""))</f>
        <v>45292</v>
      </c>
      <c r="CB1405" s="95" t="str">
        <f t="shared" si="64"/>
        <v>2024/1</v>
      </c>
      <c r="CC1405" s="91">
        <f>IFERROR(
(VLOOKUP(MONTH(CA1405),Meses!$B$3:$C$14,2,FALSE)-DAY(CA1405))/VLOOKUP(MONTH(CA1405),Meses!$B$3:$C$14,2,FALSE)*CD1405,
"")</f>
        <v>66069.677419354834</v>
      </c>
      <c r="CD1405" s="92">
        <f t="shared" si="65"/>
        <v>68272</v>
      </c>
    </row>
    <row r="1406" spans="1:82" ht="47.4" thickBot="1" x14ac:dyDescent="0.6">
      <c r="A1406" s="41" t="s">
        <v>3298</v>
      </c>
      <c r="B1406" s="61" t="s">
        <v>3301</v>
      </c>
      <c r="C1406" s="61" t="s">
        <v>3302</v>
      </c>
      <c r="D1406" s="19" t="s">
        <v>53</v>
      </c>
      <c r="E1406" s="21">
        <v>45231</v>
      </c>
      <c r="F1406" s="21">
        <v>45231</v>
      </c>
      <c r="G1406" s="21">
        <v>45257</v>
      </c>
      <c r="H1406" s="21">
        <v>45261</v>
      </c>
      <c r="I1406" s="21">
        <v>45288</v>
      </c>
      <c r="J1406" s="21">
        <v>45288</v>
      </c>
      <c r="K1406" s="119" t="s">
        <v>4599</v>
      </c>
      <c r="L1406" s="49">
        <v>2023120691</v>
      </c>
      <c r="M1406" s="21">
        <v>45267</v>
      </c>
      <c r="N1406" s="21">
        <v>45292</v>
      </c>
      <c r="O1406" s="19" t="s">
        <v>54</v>
      </c>
      <c r="P1406" s="19" t="s">
        <v>54</v>
      </c>
      <c r="Q1406" s="49" t="s">
        <v>64</v>
      </c>
      <c r="R1406" s="121">
        <v>221728</v>
      </c>
      <c r="S1406" s="25" t="s">
        <v>4632</v>
      </c>
      <c r="T1406" s="25" t="s">
        <v>4632</v>
      </c>
      <c r="U1406" s="19" t="e">
        <v>#NAME?</v>
      </c>
      <c r="V1406" s="22"/>
      <c r="W1406" s="22" t="s">
        <v>4513</v>
      </c>
      <c r="X1406" s="23">
        <v>45231</v>
      </c>
      <c r="Y1406" s="23">
        <v>45238</v>
      </c>
      <c r="Z1406" s="23">
        <v>45231</v>
      </c>
      <c r="AA1406" s="23">
        <v>45231</v>
      </c>
      <c r="AB1406" s="22">
        <v>0</v>
      </c>
      <c r="AC1406" s="22">
        <v>0</v>
      </c>
      <c r="AD1406" s="50">
        <v>0</v>
      </c>
      <c r="AE1406" s="22">
        <v>0</v>
      </c>
      <c r="AF1406" s="19" t="s">
        <v>58</v>
      </c>
      <c r="AG1406" s="19" t="s">
        <v>58</v>
      </c>
      <c r="AH1406" s="50">
        <v>0</v>
      </c>
      <c r="AI1406" s="23">
        <v>57</v>
      </c>
      <c r="AJ1406" s="37">
        <v>4</v>
      </c>
      <c r="AK1406" s="37">
        <v>27</v>
      </c>
      <c r="AL1406" s="22"/>
      <c r="AM1406" s="22"/>
      <c r="AN1406" s="22"/>
      <c r="AO1406" s="22"/>
      <c r="AP1406" s="19" t="s">
        <v>82</v>
      </c>
      <c r="AQ1406" s="19" t="s">
        <v>82</v>
      </c>
      <c r="AR1406" s="19" t="s">
        <v>182</v>
      </c>
      <c r="AS1406" s="19" t="s">
        <v>64</v>
      </c>
      <c r="AT1406" s="19" t="s">
        <v>61</v>
      </c>
      <c r="AU1406" s="42" t="s">
        <v>179</v>
      </c>
      <c r="AV1406" s="19" t="s">
        <v>660</v>
      </c>
      <c r="AW1406" s="19" t="s">
        <v>661</v>
      </c>
      <c r="AX1406" s="19" t="s">
        <v>653</v>
      </c>
      <c r="AY1406" s="19" t="s">
        <v>55</v>
      </c>
      <c r="AZ1406" s="19" t="s">
        <v>3822</v>
      </c>
      <c r="BA1406" s="23">
        <v>45292</v>
      </c>
      <c r="BB1406" s="37">
        <v>1</v>
      </c>
      <c r="BC1406" s="37">
        <v>2024</v>
      </c>
      <c r="BD1406" s="19" t="s">
        <v>653</v>
      </c>
      <c r="BE1406" s="19" t="s">
        <v>660</v>
      </c>
      <c r="BF1406" s="19" t="s">
        <v>661</v>
      </c>
      <c r="BG1406" s="19" t="s">
        <v>55</v>
      </c>
      <c r="BH1406" s="19" t="s">
        <v>4513</v>
      </c>
      <c r="BI1406" s="60" t="s">
        <v>4513</v>
      </c>
      <c r="BJ1406" s="37" t="e">
        <v>#VALUE!</v>
      </c>
      <c r="BK1406" s="56" t="e">
        <v>#VALUE!</v>
      </c>
      <c r="BL1406" s="37" t="s">
        <v>4513</v>
      </c>
      <c r="BM1406" s="32" t="s">
        <v>4513</v>
      </c>
      <c r="BN1406" s="22" t="s">
        <v>4513</v>
      </c>
      <c r="BO1406" s="19" t="s">
        <v>3851</v>
      </c>
      <c r="BP1406" s="22"/>
      <c r="BQ1406" s="19" t="s">
        <v>64</v>
      </c>
      <c r="BR1406" s="22"/>
      <c r="BS1406" s="19" t="s">
        <v>3824</v>
      </c>
      <c r="BT1406" s="37">
        <v>57</v>
      </c>
      <c r="BU1406" s="22">
        <v>91</v>
      </c>
      <c r="BV1406" s="19"/>
      <c r="BW1406" s="19" t="s">
        <v>3823</v>
      </c>
      <c r="BX1406" s="37">
        <v>2023</v>
      </c>
      <c r="BY1406" s="95" t="str">
        <f>IFERROR(
IF(OR(AZ1406="anulado",AZ1406="stand by"),CONCATENATE(AZ1406,": ",AT1406),
IF(OR(YEAR(BA1406)=2022,YEAR(BA1406)=2023),CONCATENATE("Se activó en ",YEAR(BA1406)),
IF(AND(OR(AZ1406="En proceso",AZ1406="facturando"),AND(AV1406="-",BA1406="")),"Por revisar",
IF(BA1406="",IF(AV1406="NUEVAS",CONCATENATE("Estado: ",AZ1406,", ",AV1406),
IF(AX1406=Meses!$A$3,"Por revisar",
IF(AT1406="","Sin registro","En programación Frcst."))),"En programación")))),
"Error")</f>
        <v>En programación</v>
      </c>
      <c r="BZ1406" s="14" t="str">
        <f t="shared" si="63"/>
        <v/>
      </c>
      <c r="CA1406" s="95">
        <f>IF(BY1406="En programación Frcst.",VLOOKUP(AX1406,Meses!$A$1:$H$14,3+HLOOKUP(Cronograma!AV1406,Meses!$D$1:$G$2,2,FALSE),FALSE),
IF(BY1406="En programación",BA1406,""))</f>
        <v>45292</v>
      </c>
      <c r="CB1406" s="95" t="str">
        <f t="shared" si="64"/>
        <v>2024/1</v>
      </c>
      <c r="CC1406" s="91">
        <f>IFERROR(
(VLOOKUP(MONTH(CA1406),Meses!$B$3:$C$14,2,FALSE)-DAY(CA1406))/VLOOKUP(MONTH(CA1406),Meses!$B$3:$C$14,2,FALSE)*CD1406,
"")</f>
        <v>214575.48387096776</v>
      </c>
      <c r="CD1406" s="92">
        <f t="shared" si="65"/>
        <v>221728</v>
      </c>
    </row>
    <row r="1407" spans="1:82" ht="63" thickBot="1" x14ac:dyDescent="0.6">
      <c r="A1407" s="41" t="s">
        <v>3303</v>
      </c>
      <c r="B1407" s="61" t="s">
        <v>3304</v>
      </c>
      <c r="C1407" s="61" t="s">
        <v>3305</v>
      </c>
      <c r="D1407" s="29" t="s">
        <v>144</v>
      </c>
      <c r="E1407" s="21">
        <v>45231</v>
      </c>
      <c r="F1407" s="21">
        <v>45231</v>
      </c>
      <c r="G1407" s="21">
        <v>45272</v>
      </c>
      <c r="H1407" s="21">
        <v>45278</v>
      </c>
      <c r="I1407" s="22"/>
      <c r="J1407" s="22"/>
      <c r="K1407" s="22">
        <v>0</v>
      </c>
      <c r="L1407" s="50"/>
      <c r="M1407" s="22"/>
      <c r="N1407" s="22"/>
      <c r="O1407" s="19" t="s">
        <v>199</v>
      </c>
      <c r="P1407" s="19" t="s">
        <v>199</v>
      </c>
      <c r="Q1407" s="49" t="s">
        <v>55</v>
      </c>
      <c r="R1407" s="61">
        <v>7500</v>
      </c>
      <c r="S1407" s="25" t="s">
        <v>145</v>
      </c>
      <c r="T1407" s="25" t="s">
        <v>145</v>
      </c>
      <c r="U1407" s="19" t="e">
        <v>#NAME?</v>
      </c>
      <c r="V1407" s="22"/>
      <c r="W1407" s="22" t="s">
        <v>4513</v>
      </c>
      <c r="X1407" s="23">
        <v>45231</v>
      </c>
      <c r="Y1407" s="23">
        <v>45238</v>
      </c>
      <c r="Z1407" s="23">
        <v>45231</v>
      </c>
      <c r="AA1407" s="23">
        <v>45231</v>
      </c>
      <c r="AB1407" s="22">
        <v>0</v>
      </c>
      <c r="AC1407" s="22">
        <v>0</v>
      </c>
      <c r="AD1407" s="50">
        <v>0</v>
      </c>
      <c r="AE1407" s="22">
        <v>0</v>
      </c>
      <c r="AF1407" s="19" t="s">
        <v>58</v>
      </c>
      <c r="AG1407" s="19" t="s">
        <v>58</v>
      </c>
      <c r="AH1407" s="50">
        <v>0</v>
      </c>
      <c r="AI1407" s="37">
        <v>-45231</v>
      </c>
      <c r="AJ1407" s="37">
        <v>6</v>
      </c>
      <c r="AK1407" s="37">
        <v>-45278</v>
      </c>
      <c r="AL1407" s="22"/>
      <c r="AM1407" s="22"/>
      <c r="AN1407" s="22"/>
      <c r="AO1407" s="22"/>
      <c r="AP1407" s="19" t="s">
        <v>201</v>
      </c>
      <c r="AQ1407" s="19" t="s">
        <v>140</v>
      </c>
      <c r="AR1407" s="19" t="s">
        <v>60</v>
      </c>
      <c r="AS1407" s="19" t="s">
        <v>55</v>
      </c>
      <c r="AT1407" s="19" t="s">
        <v>146</v>
      </c>
      <c r="AU1407" s="19" t="s">
        <v>132</v>
      </c>
      <c r="AV1407" s="19" t="s">
        <v>679</v>
      </c>
      <c r="AW1407" s="19" t="s">
        <v>3130</v>
      </c>
      <c r="AX1407" s="19" t="s">
        <v>1557</v>
      </c>
      <c r="AY1407" s="19" t="s">
        <v>55</v>
      </c>
      <c r="AZ1407" s="19" t="s">
        <v>3825</v>
      </c>
      <c r="BA1407" s="22">
        <v>0</v>
      </c>
      <c r="BB1407" s="22"/>
      <c r="BC1407" s="22"/>
      <c r="BD1407" s="19" t="s">
        <v>1557</v>
      </c>
      <c r="BE1407" s="19" t="s">
        <v>354</v>
      </c>
      <c r="BF1407" s="19" t="s">
        <v>1745</v>
      </c>
      <c r="BG1407" s="19" t="s">
        <v>55</v>
      </c>
      <c r="BH1407" s="19" t="s">
        <v>4513</v>
      </c>
      <c r="BI1407" s="22" t="s">
        <v>4513</v>
      </c>
      <c r="BJ1407" s="22"/>
      <c r="BK1407" s="22"/>
      <c r="BL1407" s="37" t="s">
        <v>4513</v>
      </c>
      <c r="BM1407" s="32" t="s">
        <v>4513</v>
      </c>
      <c r="BN1407" s="22" t="s">
        <v>4513</v>
      </c>
      <c r="BO1407" s="19" t="s">
        <v>3826</v>
      </c>
      <c r="BP1407" s="22"/>
      <c r="BQ1407" s="19" t="s">
        <v>64</v>
      </c>
      <c r="BR1407" s="22"/>
      <c r="BS1407" s="22"/>
      <c r="BT1407" s="22"/>
      <c r="BU1407" s="37">
        <v>91</v>
      </c>
      <c r="BV1407" s="19"/>
      <c r="BW1407" s="19" t="s">
        <v>3823</v>
      </c>
      <c r="BX1407" s="22"/>
      <c r="BY1407" s="95" t="str">
        <f>IFERROR(
IF(OR(AZ1407="anulado",AZ1407="stand by"),CONCATENATE(AZ1407,": ",AT1407),
IF(OR(YEAR(BA1407)=2022,YEAR(BA1407)=2023),CONCATENATE("Se activó en ",YEAR(BA1407)),
IF(AND(OR(AZ1407="En proceso",AZ1407="facturando"),AND(AV1407="-",BA1407="")),"Por revisar",
IF(BA1407="",IF(AV1407="NUEVAS",CONCATENATE("Estado: ",AZ1407,", ",AV1407),
IF(AX1407=Meses!$A$3,"Por revisar",
IF(AT1407="","Sin registro","En programación Frcst."))),"En programación")))),
"Error")</f>
        <v>stand by: Devolver Sales</v>
      </c>
      <c r="BZ1407" s="14" t="str">
        <f t="shared" si="63"/>
        <v/>
      </c>
      <c r="CA1407" s="95" t="str">
        <f>IF(BY1407="En programación Frcst.",VLOOKUP(AX1407,Meses!$A$1:$H$14,3+HLOOKUP(Cronograma!AV1407,Meses!$D$1:$G$2,2,FALSE),FALSE),
IF(BY1407="En programación",BA1407,""))</f>
        <v/>
      </c>
      <c r="CB1407" s="95" t="str">
        <f t="shared" si="64"/>
        <v/>
      </c>
      <c r="CC1407" s="91" t="str">
        <f>IFERROR(
(VLOOKUP(MONTH(CA1407),Meses!$B$3:$C$14,2,FALSE)-DAY(CA1407))/VLOOKUP(MONTH(CA1407),Meses!$B$3:$C$14,2,FALSE)*CD1407,
"")</f>
        <v/>
      </c>
      <c r="CD1407" s="92">
        <f t="shared" si="65"/>
        <v>7500</v>
      </c>
    </row>
    <row r="1408" spans="1:82" ht="47.4" thickBot="1" x14ac:dyDescent="0.6">
      <c r="A1408" s="41" t="s">
        <v>3306</v>
      </c>
      <c r="B1408" s="61" t="s">
        <v>3307</v>
      </c>
      <c r="C1408" s="61" t="s">
        <v>3308</v>
      </c>
      <c r="D1408" s="49" t="s">
        <v>936</v>
      </c>
      <c r="E1408" s="21">
        <v>45231</v>
      </c>
      <c r="F1408" s="21">
        <v>45231</v>
      </c>
      <c r="G1408" s="21">
        <v>45261</v>
      </c>
      <c r="H1408" s="21">
        <v>45271</v>
      </c>
      <c r="I1408" s="22"/>
      <c r="J1408" s="22"/>
      <c r="K1408" s="22">
        <v>0</v>
      </c>
      <c r="L1408" s="50"/>
      <c r="M1408" s="22"/>
      <c r="N1408" s="22"/>
      <c r="O1408" s="19" t="s">
        <v>199</v>
      </c>
      <c r="P1408" s="19" t="s">
        <v>199</v>
      </c>
      <c r="Q1408" s="49" t="s">
        <v>55</v>
      </c>
      <c r="R1408" s="61">
        <v>5920</v>
      </c>
      <c r="S1408" s="25" t="s">
        <v>145</v>
      </c>
      <c r="T1408" s="25" t="s">
        <v>145</v>
      </c>
      <c r="U1408" s="19" t="e">
        <v>#NAME?</v>
      </c>
      <c r="V1408" s="22"/>
      <c r="W1408" s="22" t="s">
        <v>4513</v>
      </c>
      <c r="X1408" s="23">
        <v>45231</v>
      </c>
      <c r="Y1408" s="23">
        <v>45238</v>
      </c>
      <c r="Z1408" s="23">
        <v>45231</v>
      </c>
      <c r="AA1408" s="23">
        <v>45231</v>
      </c>
      <c r="AB1408" s="22">
        <v>0</v>
      </c>
      <c r="AC1408" s="22">
        <v>0</v>
      </c>
      <c r="AD1408" s="50">
        <v>0</v>
      </c>
      <c r="AE1408" s="22">
        <v>0</v>
      </c>
      <c r="AF1408" s="19" t="s">
        <v>58</v>
      </c>
      <c r="AG1408" s="19" t="s">
        <v>58</v>
      </c>
      <c r="AH1408" s="50">
        <v>0</v>
      </c>
      <c r="AI1408" s="37">
        <v>-45231</v>
      </c>
      <c r="AJ1408" s="37">
        <v>10</v>
      </c>
      <c r="AK1408" s="37">
        <v>-45271</v>
      </c>
      <c r="AL1408" s="22"/>
      <c r="AM1408" s="22"/>
      <c r="AN1408" s="22"/>
      <c r="AO1408" s="22"/>
      <c r="AP1408" s="19" t="s">
        <v>201</v>
      </c>
      <c r="AQ1408" s="19" t="s">
        <v>140</v>
      </c>
      <c r="AR1408" s="19" t="s">
        <v>60</v>
      </c>
      <c r="AS1408" s="19" t="s">
        <v>55</v>
      </c>
      <c r="AT1408" s="19" t="s">
        <v>937</v>
      </c>
      <c r="AU1408" s="19" t="s">
        <v>132</v>
      </c>
      <c r="AV1408" s="19" t="s">
        <v>679</v>
      </c>
      <c r="AW1408" s="19" t="s">
        <v>3130</v>
      </c>
      <c r="AX1408" s="19" t="s">
        <v>1557</v>
      </c>
      <c r="AY1408" s="19" t="s">
        <v>55</v>
      </c>
      <c r="AZ1408" s="19" t="s">
        <v>3830</v>
      </c>
      <c r="BA1408" s="22">
        <v>0</v>
      </c>
      <c r="BB1408" s="22"/>
      <c r="BC1408" s="22"/>
      <c r="BD1408" s="19" t="s">
        <v>1557</v>
      </c>
      <c r="BE1408" s="19" t="s">
        <v>354</v>
      </c>
      <c r="BF1408" s="19" t="s">
        <v>1745</v>
      </c>
      <c r="BG1408" s="19" t="s">
        <v>55</v>
      </c>
      <c r="BH1408" s="19" t="s">
        <v>4513</v>
      </c>
      <c r="BI1408" s="22" t="s">
        <v>4513</v>
      </c>
      <c r="BJ1408" s="22"/>
      <c r="BK1408" s="22"/>
      <c r="BL1408" s="37" t="s">
        <v>4513</v>
      </c>
      <c r="BM1408" s="32" t="s">
        <v>4513</v>
      </c>
      <c r="BN1408" s="22" t="s">
        <v>4513</v>
      </c>
      <c r="BO1408" s="22"/>
      <c r="BP1408" s="22"/>
      <c r="BQ1408" s="19" t="s">
        <v>55</v>
      </c>
      <c r="BR1408" s="19" t="s">
        <v>3938</v>
      </c>
      <c r="BS1408" s="22"/>
      <c r="BT1408" s="22"/>
      <c r="BU1408" s="37">
        <v>91</v>
      </c>
      <c r="BV1408" s="19" t="s">
        <v>4694</v>
      </c>
      <c r="BW1408" s="19" t="s">
        <v>3839</v>
      </c>
      <c r="BX1408" s="22"/>
      <c r="BY1408" s="95" t="str">
        <f>IFERROR(
IF(OR(AZ1408="anulado",AZ1408="stand by"),CONCATENATE(AZ1408,": ",AT1408),
IF(OR(YEAR(BA1408)=2022,YEAR(BA1408)=2023),CONCATENATE("Se activó en ",YEAR(BA1408)),
IF(AND(OR(AZ1408="En proceso",AZ1408="facturando"),AND(AV1408="-",BA1408="")),"Por revisar",
IF(BA1408="",IF(AV1408="NUEVAS",CONCATENATE("Estado: ",AZ1408,", ",AV1408),
IF(AX1408=Meses!$A$3,"Por revisar",
IF(AT1408="","Sin registro","En programación Frcst."))),"En programación")))),
"Error")</f>
        <v>En programación</v>
      </c>
      <c r="BZ1408" s="14" t="str">
        <f t="shared" si="63"/>
        <v/>
      </c>
      <c r="CA1408" s="95">
        <f>IF(BY1408="En programación Frcst.",VLOOKUP(AX1408,Meses!$A$1:$H$14,3+HLOOKUP(Cronograma!AV1408,Meses!$D$1:$G$2,2,FALSE),FALSE),
IF(BY1408="En programación",BA1408,""))</f>
        <v>0</v>
      </c>
      <c r="CB1408" s="95" t="str">
        <f t="shared" si="64"/>
        <v>1900/1</v>
      </c>
      <c r="CC1408" s="91">
        <f>IFERROR(
(VLOOKUP(MONTH(CA1408),Meses!$B$3:$C$14,2,FALSE)-DAY(CA1408))/VLOOKUP(MONTH(CA1408),Meses!$B$3:$C$14,2,FALSE)*CD1408,
"")</f>
        <v>5920</v>
      </c>
      <c r="CD1408" s="92">
        <f t="shared" si="65"/>
        <v>5920</v>
      </c>
    </row>
    <row r="1409" spans="1:82" ht="78.599999999999994" thickBot="1" x14ac:dyDescent="0.6">
      <c r="A1409" s="41" t="s">
        <v>3309</v>
      </c>
      <c r="B1409" s="61" t="s">
        <v>3310</v>
      </c>
      <c r="C1409" s="61" t="s">
        <v>3311</v>
      </c>
      <c r="D1409" s="61" t="s">
        <v>2072</v>
      </c>
      <c r="E1409" s="21">
        <v>45231</v>
      </c>
      <c r="F1409" s="21">
        <v>45231</v>
      </c>
      <c r="G1409" s="22"/>
      <c r="H1409" s="22"/>
      <c r="I1409" s="22"/>
      <c r="J1409" s="22"/>
      <c r="K1409" s="22">
        <v>0</v>
      </c>
      <c r="L1409" s="50"/>
      <c r="M1409" s="22"/>
      <c r="N1409" s="22"/>
      <c r="O1409" s="19" t="s">
        <v>135</v>
      </c>
      <c r="P1409" s="19" t="s">
        <v>135</v>
      </c>
      <c r="Q1409" s="49" t="s">
        <v>55</v>
      </c>
      <c r="R1409" s="61">
        <v>3360</v>
      </c>
      <c r="S1409" s="25" t="s">
        <v>145</v>
      </c>
      <c r="T1409" s="25" t="s">
        <v>145</v>
      </c>
      <c r="U1409" s="51" t="e">
        <v>#NAME?</v>
      </c>
      <c r="V1409" s="22"/>
      <c r="W1409" s="22" t="s">
        <v>4513</v>
      </c>
      <c r="X1409" s="23">
        <v>45231</v>
      </c>
      <c r="Y1409" s="23">
        <v>45238</v>
      </c>
      <c r="Z1409" s="23">
        <v>45231</v>
      </c>
      <c r="AA1409" s="23">
        <v>45231</v>
      </c>
      <c r="AB1409" s="22">
        <v>0</v>
      </c>
      <c r="AC1409" s="22">
        <v>0</v>
      </c>
      <c r="AD1409" s="50">
        <v>0</v>
      </c>
      <c r="AE1409" s="22">
        <v>0</v>
      </c>
      <c r="AF1409" s="19" t="s">
        <v>58</v>
      </c>
      <c r="AG1409" s="19" t="s">
        <v>58</v>
      </c>
      <c r="AH1409" s="50">
        <v>0</v>
      </c>
      <c r="AI1409" s="37">
        <v>-45231</v>
      </c>
      <c r="AJ1409" s="37">
        <v>0</v>
      </c>
      <c r="AK1409" s="37">
        <v>0</v>
      </c>
      <c r="AL1409" s="22"/>
      <c r="AM1409" s="22"/>
      <c r="AN1409" s="22"/>
      <c r="AO1409" s="22"/>
      <c r="AP1409" s="19" t="s">
        <v>664</v>
      </c>
      <c r="AQ1409" s="19" t="s">
        <v>140</v>
      </c>
      <c r="AR1409" s="19" t="s">
        <v>60</v>
      </c>
      <c r="AS1409" s="19" t="s">
        <v>55</v>
      </c>
      <c r="AT1409" s="19" t="s">
        <v>2073</v>
      </c>
      <c r="AU1409" s="19" t="s">
        <v>132</v>
      </c>
      <c r="AV1409" s="19" t="s">
        <v>679</v>
      </c>
      <c r="AW1409" s="19" t="s">
        <v>3130</v>
      </c>
      <c r="AX1409" s="19" t="s">
        <v>1557</v>
      </c>
      <c r="AY1409" s="19" t="s">
        <v>55</v>
      </c>
      <c r="AZ1409" s="19" t="s">
        <v>3830</v>
      </c>
      <c r="BA1409" s="22">
        <v>0</v>
      </c>
      <c r="BB1409" s="22"/>
      <c r="BC1409" s="22"/>
      <c r="BD1409" s="19" t="s">
        <v>1557</v>
      </c>
      <c r="BE1409" s="19" t="s">
        <v>354</v>
      </c>
      <c r="BF1409" s="19" t="s">
        <v>1745</v>
      </c>
      <c r="BG1409" s="19" t="s">
        <v>55</v>
      </c>
      <c r="BH1409" s="19" t="s">
        <v>4513</v>
      </c>
      <c r="BI1409" s="22" t="s">
        <v>4513</v>
      </c>
      <c r="BJ1409" s="22"/>
      <c r="BK1409" s="22"/>
      <c r="BL1409" s="37" t="s">
        <v>4513</v>
      </c>
      <c r="BM1409" s="32" t="s">
        <v>4513</v>
      </c>
      <c r="BN1409" s="22" t="s">
        <v>4513</v>
      </c>
      <c r="BO1409" s="22"/>
      <c r="BP1409" s="22"/>
      <c r="BQ1409" s="19" t="s">
        <v>64</v>
      </c>
      <c r="BR1409" s="22"/>
      <c r="BS1409" s="22"/>
      <c r="BT1409" s="22"/>
      <c r="BU1409" s="37">
        <v>91</v>
      </c>
      <c r="BV1409" s="19" t="s">
        <v>4697</v>
      </c>
      <c r="BW1409" s="19" t="s">
        <v>3858</v>
      </c>
      <c r="BX1409" s="22"/>
      <c r="BY1409" s="95" t="str">
        <f>IFERROR(
IF(OR(AZ1409="anulado",AZ1409="stand by"),CONCATENATE(AZ1409,": ",AT1409),
IF(OR(YEAR(BA1409)=2022,YEAR(BA1409)=2023),CONCATENATE("Se activó en ",YEAR(BA1409)),
IF(AND(OR(AZ1409="En proceso",AZ1409="facturando"),AND(AV1409="-",BA1409="")),"Por revisar",
IF(BA1409="",IF(AV1409="NUEVAS",CONCATENATE("Estado: ",AZ1409,", ",AV1409),
IF(AX1409=Meses!$A$3,"Por revisar",
IF(AT1409="","Sin registro","En programación Frcst."))),"En programación")))),
"Error")</f>
        <v>En programación</v>
      </c>
      <c r="BZ1409" s="14" t="str">
        <f t="shared" si="63"/>
        <v/>
      </c>
      <c r="CA1409" s="95">
        <f>IF(BY1409="En programación Frcst.",VLOOKUP(AX1409,Meses!$A$1:$H$14,3+HLOOKUP(Cronograma!AV1409,Meses!$D$1:$G$2,2,FALSE),FALSE),
IF(BY1409="En programación",BA1409,""))</f>
        <v>0</v>
      </c>
      <c r="CB1409" s="95" t="str">
        <f t="shared" si="64"/>
        <v>1900/1</v>
      </c>
      <c r="CC1409" s="91">
        <f>IFERROR(
(VLOOKUP(MONTH(CA1409),Meses!$B$3:$C$14,2,FALSE)-DAY(CA1409))/VLOOKUP(MONTH(CA1409),Meses!$B$3:$C$14,2,FALSE)*CD1409,
"")</f>
        <v>3360</v>
      </c>
      <c r="CD1409" s="92">
        <f t="shared" si="65"/>
        <v>3360</v>
      </c>
    </row>
    <row r="1410" spans="1:82" ht="78.599999999999994" thickBot="1" x14ac:dyDescent="0.6">
      <c r="A1410" s="41" t="s">
        <v>2294</v>
      </c>
      <c r="B1410" s="61" t="s">
        <v>3312</v>
      </c>
      <c r="C1410" s="61" t="s">
        <v>3313</v>
      </c>
      <c r="D1410" s="49" t="s">
        <v>936</v>
      </c>
      <c r="E1410" s="21">
        <v>45231</v>
      </c>
      <c r="F1410" s="21">
        <v>45231</v>
      </c>
      <c r="G1410" s="21">
        <v>45278</v>
      </c>
      <c r="H1410" s="21">
        <v>45286</v>
      </c>
      <c r="I1410" s="22"/>
      <c r="J1410" s="22"/>
      <c r="K1410" s="22">
        <v>0</v>
      </c>
      <c r="L1410" s="50"/>
      <c r="M1410" s="22"/>
      <c r="N1410" s="22"/>
      <c r="O1410" s="19" t="s">
        <v>199</v>
      </c>
      <c r="P1410" s="19" t="s">
        <v>199</v>
      </c>
      <c r="Q1410" s="49" t="s">
        <v>55</v>
      </c>
      <c r="R1410" s="61">
        <v>4305</v>
      </c>
      <c r="S1410" s="25" t="s">
        <v>145</v>
      </c>
      <c r="T1410" s="25" t="s">
        <v>145</v>
      </c>
      <c r="U1410" s="19" t="e">
        <v>#NAME?</v>
      </c>
      <c r="V1410" s="22"/>
      <c r="W1410" s="22" t="s">
        <v>4513</v>
      </c>
      <c r="X1410" s="23">
        <v>45231</v>
      </c>
      <c r="Y1410" s="23">
        <v>45238</v>
      </c>
      <c r="Z1410" s="23">
        <v>45231</v>
      </c>
      <c r="AA1410" s="23">
        <v>45231</v>
      </c>
      <c r="AB1410" s="22">
        <v>0</v>
      </c>
      <c r="AC1410" s="22">
        <v>0</v>
      </c>
      <c r="AD1410" s="50">
        <v>0</v>
      </c>
      <c r="AE1410" s="22">
        <v>0</v>
      </c>
      <c r="AF1410" s="19" t="s">
        <v>58</v>
      </c>
      <c r="AG1410" s="19" t="s">
        <v>58</v>
      </c>
      <c r="AH1410" s="50">
        <v>0</v>
      </c>
      <c r="AI1410" s="37">
        <v>-45231</v>
      </c>
      <c r="AJ1410" s="37">
        <v>8</v>
      </c>
      <c r="AK1410" s="37">
        <v>-45286</v>
      </c>
      <c r="AL1410" s="22"/>
      <c r="AM1410" s="22"/>
      <c r="AN1410" s="22"/>
      <c r="AO1410" s="22"/>
      <c r="AP1410" s="19" t="s">
        <v>530</v>
      </c>
      <c r="AQ1410" s="19" t="s">
        <v>140</v>
      </c>
      <c r="AR1410" s="19" t="s">
        <v>60</v>
      </c>
      <c r="AS1410" s="19" t="s">
        <v>55</v>
      </c>
      <c r="AT1410" s="19" t="s">
        <v>937</v>
      </c>
      <c r="AU1410" s="19" t="s">
        <v>132</v>
      </c>
      <c r="AV1410" s="19" t="s">
        <v>679</v>
      </c>
      <c r="AW1410" s="19" t="s">
        <v>3130</v>
      </c>
      <c r="AX1410" s="19" t="s">
        <v>1557</v>
      </c>
      <c r="AY1410" s="19" t="s">
        <v>55</v>
      </c>
      <c r="AZ1410" s="19" t="s">
        <v>3830</v>
      </c>
      <c r="BA1410" s="22">
        <v>0</v>
      </c>
      <c r="BB1410" s="22"/>
      <c r="BC1410" s="22"/>
      <c r="BD1410" s="19" t="s">
        <v>1557</v>
      </c>
      <c r="BE1410" s="19" t="s">
        <v>354</v>
      </c>
      <c r="BF1410" s="19" t="s">
        <v>1745</v>
      </c>
      <c r="BG1410" s="19" t="s">
        <v>55</v>
      </c>
      <c r="BH1410" s="19" t="s">
        <v>4513</v>
      </c>
      <c r="BI1410" s="22" t="s">
        <v>4513</v>
      </c>
      <c r="BJ1410" s="22"/>
      <c r="BK1410" s="22"/>
      <c r="BL1410" s="37" t="s">
        <v>4513</v>
      </c>
      <c r="BM1410" s="32" t="s">
        <v>4513</v>
      </c>
      <c r="BN1410" s="22" t="s">
        <v>4513</v>
      </c>
      <c r="BO1410" s="19" t="s">
        <v>3904</v>
      </c>
      <c r="BP1410" s="22"/>
      <c r="BQ1410" s="19" t="s">
        <v>64</v>
      </c>
      <c r="BR1410" s="22"/>
      <c r="BS1410" s="22"/>
      <c r="BT1410" s="22"/>
      <c r="BU1410" s="37">
        <v>91</v>
      </c>
      <c r="BV1410" s="19" t="s">
        <v>4697</v>
      </c>
      <c r="BW1410" s="19" t="s">
        <v>3858</v>
      </c>
      <c r="BX1410" s="22"/>
      <c r="BY1410" s="95" t="str">
        <f>IFERROR(
IF(OR(AZ1410="anulado",AZ1410="stand by"),CONCATENATE(AZ1410,": ",AT1410),
IF(OR(YEAR(BA1410)=2022,YEAR(BA1410)=2023),CONCATENATE("Se activó en ",YEAR(BA1410)),
IF(AND(OR(AZ1410="En proceso",AZ1410="facturando"),AND(AV1410="-",BA1410="")),"Por revisar",
IF(BA1410="",IF(AV1410="NUEVAS",CONCATENATE("Estado: ",AZ1410,", ",AV1410),
IF(AX1410=Meses!$A$3,"Por revisar",
IF(AT1410="","Sin registro","En programación Frcst."))),"En programación")))),
"Error")</f>
        <v>En programación</v>
      </c>
      <c r="BZ1410" s="14" t="str">
        <f t="shared" si="63"/>
        <v/>
      </c>
      <c r="CA1410" s="95">
        <f>IF(BY1410="En programación Frcst.",VLOOKUP(AX1410,Meses!$A$1:$H$14,3+HLOOKUP(Cronograma!AV1410,Meses!$D$1:$G$2,2,FALSE),FALSE),
IF(BY1410="En programación",BA1410,""))</f>
        <v>0</v>
      </c>
      <c r="CB1410" s="95" t="str">
        <f t="shared" si="64"/>
        <v>1900/1</v>
      </c>
      <c r="CC1410" s="91">
        <f>IFERROR(
(VLOOKUP(MONTH(CA1410),Meses!$B$3:$C$14,2,FALSE)-DAY(CA1410))/VLOOKUP(MONTH(CA1410),Meses!$B$3:$C$14,2,FALSE)*CD1410,
"")</f>
        <v>4305</v>
      </c>
      <c r="CD1410" s="92">
        <f t="shared" si="65"/>
        <v>4305</v>
      </c>
    </row>
    <row r="1411" spans="1:82" ht="78.599999999999994" thickBot="1" x14ac:dyDescent="0.6">
      <c r="A1411" s="41" t="s">
        <v>3306</v>
      </c>
      <c r="B1411" s="61" t="s">
        <v>3314</v>
      </c>
      <c r="C1411" s="61" t="s">
        <v>3315</v>
      </c>
      <c r="D1411" s="49" t="s">
        <v>345</v>
      </c>
      <c r="E1411" s="21">
        <v>45231</v>
      </c>
      <c r="F1411" s="21">
        <v>45231</v>
      </c>
      <c r="G1411" s="21">
        <v>45261</v>
      </c>
      <c r="H1411" s="21">
        <v>45271</v>
      </c>
      <c r="I1411" s="22"/>
      <c r="J1411" s="22"/>
      <c r="K1411" s="22">
        <v>0</v>
      </c>
      <c r="L1411" s="50"/>
      <c r="M1411" s="22"/>
      <c r="N1411" s="22"/>
      <c r="O1411" s="19" t="s">
        <v>199</v>
      </c>
      <c r="P1411" s="19" t="s">
        <v>199</v>
      </c>
      <c r="Q1411" s="49" t="s">
        <v>55</v>
      </c>
      <c r="R1411" s="61">
        <v>5760</v>
      </c>
      <c r="S1411" s="25" t="s">
        <v>145</v>
      </c>
      <c r="T1411" s="25" t="s">
        <v>145</v>
      </c>
      <c r="U1411" s="19" t="e">
        <v>#NAME?</v>
      </c>
      <c r="V1411" s="22"/>
      <c r="W1411" s="22" t="s">
        <v>4513</v>
      </c>
      <c r="X1411" s="23">
        <v>45231</v>
      </c>
      <c r="Y1411" s="23">
        <v>45238</v>
      </c>
      <c r="Z1411" s="23">
        <v>45231</v>
      </c>
      <c r="AA1411" s="23">
        <v>45231</v>
      </c>
      <c r="AB1411" s="19" t="e">
        <v>#REF!</v>
      </c>
      <c r="AC1411" s="19" t="e">
        <v>#REF!</v>
      </c>
      <c r="AD1411" s="49" t="e">
        <v>#REF!</v>
      </c>
      <c r="AE1411" s="19" t="e">
        <v>#REF!</v>
      </c>
      <c r="AF1411" s="19" t="e">
        <v>#REF!</v>
      </c>
      <c r="AG1411" s="19" t="e">
        <v>#REF!</v>
      </c>
      <c r="AH1411" s="77" t="e">
        <v>#REF!</v>
      </c>
      <c r="AI1411" s="37">
        <v>-45231</v>
      </c>
      <c r="AJ1411" s="37">
        <v>10</v>
      </c>
      <c r="AK1411" s="37">
        <v>-45271</v>
      </c>
      <c r="AL1411" s="22"/>
      <c r="AM1411" s="22"/>
      <c r="AN1411" s="22"/>
      <c r="AO1411" s="22"/>
      <c r="AP1411" s="19" t="s">
        <v>201</v>
      </c>
      <c r="AQ1411" s="19" t="s">
        <v>140</v>
      </c>
      <c r="AR1411" s="19" t="s">
        <v>60</v>
      </c>
      <c r="AS1411" s="19" t="s">
        <v>55</v>
      </c>
      <c r="AT1411" s="19" t="s">
        <v>347</v>
      </c>
      <c r="AU1411" s="19" t="s">
        <v>132</v>
      </c>
      <c r="AV1411" s="19" t="s">
        <v>679</v>
      </c>
      <c r="AW1411" s="19" t="s">
        <v>3130</v>
      </c>
      <c r="AX1411" s="19" t="s">
        <v>1557</v>
      </c>
      <c r="AY1411" s="19" t="s">
        <v>55</v>
      </c>
      <c r="AZ1411" s="19" t="s">
        <v>3827</v>
      </c>
      <c r="BA1411" s="22">
        <v>0</v>
      </c>
      <c r="BB1411" s="22"/>
      <c r="BC1411" s="22"/>
      <c r="BD1411" s="19" t="s">
        <v>1557</v>
      </c>
      <c r="BE1411" s="19" t="s">
        <v>354</v>
      </c>
      <c r="BF1411" s="19" t="s">
        <v>1745</v>
      </c>
      <c r="BG1411" s="19" t="s">
        <v>55</v>
      </c>
      <c r="BH1411" s="19" t="s">
        <v>4513</v>
      </c>
      <c r="BI1411" s="22" t="s">
        <v>4513</v>
      </c>
      <c r="BJ1411" s="22"/>
      <c r="BK1411" s="22"/>
      <c r="BL1411" s="37" t="s">
        <v>4513</v>
      </c>
      <c r="BM1411" s="32" t="s">
        <v>4513</v>
      </c>
      <c r="BN1411" s="22" t="s">
        <v>4513</v>
      </c>
      <c r="BO1411" s="19" t="s">
        <v>4651</v>
      </c>
      <c r="BP1411" s="22"/>
      <c r="BQ1411" s="19" t="s">
        <v>64</v>
      </c>
      <c r="BR1411" s="22"/>
      <c r="BS1411" s="22"/>
      <c r="BT1411" s="22"/>
      <c r="BU1411" s="22">
        <v>91</v>
      </c>
      <c r="BV1411" s="19"/>
      <c r="BW1411" s="19" t="s">
        <v>3823</v>
      </c>
      <c r="BX1411" s="22"/>
      <c r="BY1411" s="95" t="str">
        <f>IFERROR(
IF(OR(AZ1411="anulado",AZ1411="stand by"),CONCATENATE(AZ1411,": ",AT1411),
IF(OR(YEAR(BA1411)=2022,YEAR(BA1411)=2023),CONCATENATE("Se activó en ",YEAR(BA1411)),
IF(AND(OR(AZ1411="En proceso",AZ1411="facturando"),AND(AV1411="-",BA1411="")),"Por revisar",
IF(BA1411="",IF(AV1411="NUEVAS",CONCATENATE("Estado: ",AZ1411,", ",AV1411),
IF(AX1411=Meses!$A$3,"Por revisar",
IF(AT1411="","Sin registro","En programación Frcst."))),"En programación")))),
"Error")</f>
        <v>anulado: Desistido</v>
      </c>
      <c r="BZ1411" s="14" t="str">
        <f t="shared" ref="BZ1411:BZ1474" si="66">IF(BY1411="Por revisar",CONCATENATE("programación de act. ",AY1411,", estado: ",AZ1411,", Comercializador: ",O1411,", Etapa: ",AT1411),"")</f>
        <v/>
      </c>
      <c r="CA1411" s="95" t="str">
        <f>IF(BY1411="En programación Frcst.",VLOOKUP(AX1411,Meses!$A$1:$H$14,3+HLOOKUP(Cronograma!AV1411,Meses!$D$1:$G$2,2,FALSE),FALSE),
IF(BY1411="En programación",BA1411,""))</f>
        <v/>
      </c>
      <c r="CB1411" s="95" t="str">
        <f t="shared" ref="CB1411:CB1474" si="67">IFERROR(CONCATENATE(YEAR(CA1411),"/",MONTH(CA1411)),"")</f>
        <v/>
      </c>
      <c r="CC1411" s="91" t="str">
        <f>IFERROR(
(VLOOKUP(MONTH(CA1411),Meses!$B$3:$C$14,2,FALSE)-DAY(CA1411))/VLOOKUP(MONTH(CA1411),Meses!$B$3:$C$14,2,FALSE)*CD1411,
"")</f>
        <v/>
      </c>
      <c r="CD1411" s="92">
        <f t="shared" ref="CD1411:CD1474" si="68">R1411</f>
        <v>5760</v>
      </c>
    </row>
    <row r="1412" spans="1:82" ht="63" thickBot="1" x14ac:dyDescent="0.6">
      <c r="A1412" s="41" t="s">
        <v>3306</v>
      </c>
      <c r="B1412" s="61" t="s">
        <v>3316</v>
      </c>
      <c r="C1412" s="61" t="s">
        <v>3317</v>
      </c>
      <c r="D1412" s="49" t="s">
        <v>936</v>
      </c>
      <c r="E1412" s="21">
        <v>45231</v>
      </c>
      <c r="F1412" s="21">
        <v>45231</v>
      </c>
      <c r="G1412" s="21">
        <v>45261</v>
      </c>
      <c r="H1412" s="21">
        <v>45271</v>
      </c>
      <c r="I1412" s="22"/>
      <c r="J1412" s="22"/>
      <c r="K1412" s="22">
        <v>0</v>
      </c>
      <c r="L1412" s="50"/>
      <c r="M1412" s="22"/>
      <c r="N1412" s="22"/>
      <c r="O1412" s="19" t="s">
        <v>199</v>
      </c>
      <c r="P1412" s="19" t="s">
        <v>199</v>
      </c>
      <c r="Q1412" s="49" t="s">
        <v>55</v>
      </c>
      <c r="R1412" s="61">
        <v>12372</v>
      </c>
      <c r="S1412" s="25" t="s">
        <v>145</v>
      </c>
      <c r="T1412" s="25" t="s">
        <v>145</v>
      </c>
      <c r="U1412" s="19" t="e">
        <v>#NAME?</v>
      </c>
      <c r="V1412" s="22"/>
      <c r="W1412" s="22" t="s">
        <v>4513</v>
      </c>
      <c r="X1412" s="23">
        <v>45231</v>
      </c>
      <c r="Y1412" s="23">
        <v>45238</v>
      </c>
      <c r="Z1412" s="23">
        <v>45231</v>
      </c>
      <c r="AA1412" s="23">
        <v>45231</v>
      </c>
      <c r="AB1412" s="22">
        <v>0</v>
      </c>
      <c r="AC1412" s="22">
        <v>0</v>
      </c>
      <c r="AD1412" s="50">
        <v>0</v>
      </c>
      <c r="AE1412" s="22">
        <v>0</v>
      </c>
      <c r="AF1412" s="19" t="s">
        <v>58</v>
      </c>
      <c r="AG1412" s="19" t="s">
        <v>58</v>
      </c>
      <c r="AH1412" s="50">
        <v>0</v>
      </c>
      <c r="AI1412" s="37">
        <v>-45231</v>
      </c>
      <c r="AJ1412" s="37">
        <v>10</v>
      </c>
      <c r="AK1412" s="37">
        <v>-45271</v>
      </c>
      <c r="AL1412" s="22"/>
      <c r="AM1412" s="22"/>
      <c r="AN1412" s="22"/>
      <c r="AO1412" s="22"/>
      <c r="AP1412" s="19" t="s">
        <v>201</v>
      </c>
      <c r="AQ1412" s="19" t="s">
        <v>140</v>
      </c>
      <c r="AR1412" s="19" t="s">
        <v>94</v>
      </c>
      <c r="AS1412" s="19" t="s">
        <v>55</v>
      </c>
      <c r="AT1412" s="19" t="s">
        <v>937</v>
      </c>
      <c r="AU1412" s="19" t="s">
        <v>132</v>
      </c>
      <c r="AV1412" s="19" t="s">
        <v>679</v>
      </c>
      <c r="AW1412" s="19" t="s">
        <v>3130</v>
      </c>
      <c r="AX1412" s="19" t="s">
        <v>1557</v>
      </c>
      <c r="AY1412" s="19" t="s">
        <v>55</v>
      </c>
      <c r="AZ1412" s="19" t="s">
        <v>3830</v>
      </c>
      <c r="BA1412" s="22">
        <v>0</v>
      </c>
      <c r="BB1412" s="22"/>
      <c r="BC1412" s="22"/>
      <c r="BD1412" s="19" t="s">
        <v>1557</v>
      </c>
      <c r="BE1412" s="19" t="s">
        <v>354</v>
      </c>
      <c r="BF1412" s="19" t="s">
        <v>1745</v>
      </c>
      <c r="BG1412" s="19" t="s">
        <v>55</v>
      </c>
      <c r="BH1412" s="19" t="s">
        <v>4513</v>
      </c>
      <c r="BI1412" s="22" t="s">
        <v>4513</v>
      </c>
      <c r="BJ1412" s="22"/>
      <c r="BK1412" s="22"/>
      <c r="BL1412" s="37" t="s">
        <v>4513</v>
      </c>
      <c r="BM1412" s="32" t="s">
        <v>4513</v>
      </c>
      <c r="BN1412" s="57" t="s">
        <v>4513</v>
      </c>
      <c r="BO1412" s="22"/>
      <c r="BP1412" s="22"/>
      <c r="BQ1412" s="19" t="s">
        <v>55</v>
      </c>
      <c r="BR1412" s="19" t="s">
        <v>3938</v>
      </c>
      <c r="BS1412" s="22"/>
      <c r="BT1412" s="22"/>
      <c r="BU1412" s="37">
        <v>91</v>
      </c>
      <c r="BV1412" s="19" t="s">
        <v>4694</v>
      </c>
      <c r="BW1412" s="19" t="s">
        <v>3839</v>
      </c>
      <c r="BX1412" s="22"/>
      <c r="BY1412" s="95" t="str">
        <f>IFERROR(
IF(OR(AZ1412="anulado",AZ1412="stand by"),CONCATENATE(AZ1412,": ",AT1412),
IF(OR(YEAR(BA1412)=2022,YEAR(BA1412)=2023),CONCATENATE("Se activó en ",YEAR(BA1412)),
IF(AND(OR(AZ1412="En proceso",AZ1412="facturando"),AND(AV1412="-",BA1412="")),"Por revisar",
IF(BA1412="",IF(AV1412="NUEVAS",CONCATENATE("Estado: ",AZ1412,", ",AV1412),
IF(AX1412=Meses!$A$3,"Por revisar",
IF(AT1412="","Sin registro","En programación Frcst."))),"En programación")))),
"Error")</f>
        <v>En programación</v>
      </c>
      <c r="BZ1412" s="14" t="str">
        <f t="shared" si="66"/>
        <v/>
      </c>
      <c r="CA1412" s="95">
        <f>IF(BY1412="En programación Frcst.",VLOOKUP(AX1412,Meses!$A$1:$H$14,3+HLOOKUP(Cronograma!AV1412,Meses!$D$1:$G$2,2,FALSE),FALSE),
IF(BY1412="En programación",BA1412,""))</f>
        <v>0</v>
      </c>
      <c r="CB1412" s="95" t="str">
        <f t="shared" si="67"/>
        <v>1900/1</v>
      </c>
      <c r="CC1412" s="91">
        <f>IFERROR(
(VLOOKUP(MONTH(CA1412),Meses!$B$3:$C$14,2,FALSE)-DAY(CA1412))/VLOOKUP(MONTH(CA1412),Meses!$B$3:$C$14,2,FALSE)*CD1412,
"")</f>
        <v>12372</v>
      </c>
      <c r="CD1412" s="92">
        <f t="shared" si="68"/>
        <v>12372</v>
      </c>
    </row>
    <row r="1413" spans="1:82" ht="63" thickBot="1" x14ac:dyDescent="0.6">
      <c r="A1413" s="41" t="s">
        <v>2294</v>
      </c>
      <c r="B1413" s="61" t="s">
        <v>3318</v>
      </c>
      <c r="C1413" s="61" t="s">
        <v>3319</v>
      </c>
      <c r="D1413" s="49" t="s">
        <v>936</v>
      </c>
      <c r="E1413" s="21">
        <v>45231</v>
      </c>
      <c r="F1413" s="21">
        <v>45231</v>
      </c>
      <c r="G1413" s="21">
        <v>45278</v>
      </c>
      <c r="H1413" s="21">
        <v>45282</v>
      </c>
      <c r="I1413" s="22"/>
      <c r="J1413" s="22"/>
      <c r="K1413" s="22">
        <v>0</v>
      </c>
      <c r="L1413" s="50"/>
      <c r="M1413" s="22"/>
      <c r="N1413" s="22"/>
      <c r="O1413" s="19" t="s">
        <v>135</v>
      </c>
      <c r="P1413" s="19" t="s">
        <v>135</v>
      </c>
      <c r="Q1413" s="49" t="s">
        <v>55</v>
      </c>
      <c r="R1413" s="61">
        <v>14042</v>
      </c>
      <c r="S1413" s="25" t="s">
        <v>145</v>
      </c>
      <c r="T1413" s="25" t="s">
        <v>145</v>
      </c>
      <c r="U1413" s="19" t="e">
        <v>#NAME?</v>
      </c>
      <c r="V1413" s="22"/>
      <c r="W1413" s="22" t="s">
        <v>4513</v>
      </c>
      <c r="X1413" s="23">
        <v>45231</v>
      </c>
      <c r="Y1413" s="23">
        <v>45238</v>
      </c>
      <c r="Z1413" s="23">
        <v>45231</v>
      </c>
      <c r="AA1413" s="23">
        <v>45231</v>
      </c>
      <c r="AB1413" s="22">
        <v>0</v>
      </c>
      <c r="AC1413" s="22">
        <v>0</v>
      </c>
      <c r="AD1413" s="50">
        <v>0</v>
      </c>
      <c r="AE1413" s="22">
        <v>0</v>
      </c>
      <c r="AF1413" s="19" t="s">
        <v>58</v>
      </c>
      <c r="AG1413" s="19" t="s">
        <v>58</v>
      </c>
      <c r="AH1413" s="50">
        <v>0</v>
      </c>
      <c r="AI1413" s="37">
        <v>-45231</v>
      </c>
      <c r="AJ1413" s="37">
        <v>4</v>
      </c>
      <c r="AK1413" s="37">
        <v>-45282</v>
      </c>
      <c r="AL1413" s="22"/>
      <c r="AM1413" s="22"/>
      <c r="AN1413" s="22"/>
      <c r="AO1413" s="22"/>
      <c r="AP1413" s="19" t="s">
        <v>664</v>
      </c>
      <c r="AQ1413" s="19" t="s">
        <v>140</v>
      </c>
      <c r="AR1413" s="19" t="s">
        <v>94</v>
      </c>
      <c r="AS1413" s="19" t="s">
        <v>55</v>
      </c>
      <c r="AT1413" s="19" t="s">
        <v>937</v>
      </c>
      <c r="AU1413" s="19" t="s">
        <v>132</v>
      </c>
      <c r="AV1413" s="19" t="s">
        <v>679</v>
      </c>
      <c r="AW1413" s="19" t="s">
        <v>3130</v>
      </c>
      <c r="AX1413" s="19" t="s">
        <v>1557</v>
      </c>
      <c r="AY1413" s="19" t="s">
        <v>55</v>
      </c>
      <c r="AZ1413" s="19" t="s">
        <v>3830</v>
      </c>
      <c r="BA1413" s="22">
        <v>0</v>
      </c>
      <c r="BB1413" s="22"/>
      <c r="BC1413" s="22"/>
      <c r="BD1413" s="19" t="s">
        <v>1557</v>
      </c>
      <c r="BE1413" s="19" t="s">
        <v>354</v>
      </c>
      <c r="BF1413" s="19" t="s">
        <v>1745</v>
      </c>
      <c r="BG1413" s="19" t="s">
        <v>55</v>
      </c>
      <c r="BH1413" s="19" t="s">
        <v>4513</v>
      </c>
      <c r="BI1413" s="22" t="s">
        <v>4513</v>
      </c>
      <c r="BJ1413" s="22"/>
      <c r="BK1413" s="22"/>
      <c r="BL1413" s="37" t="s">
        <v>4513</v>
      </c>
      <c r="BM1413" s="32" t="s">
        <v>4513</v>
      </c>
      <c r="BN1413" s="22" t="s">
        <v>4513</v>
      </c>
      <c r="BO1413" s="22"/>
      <c r="BP1413" s="22"/>
      <c r="BQ1413" s="19" t="s">
        <v>64</v>
      </c>
      <c r="BR1413" s="22"/>
      <c r="BS1413" s="22"/>
      <c r="BT1413" s="22"/>
      <c r="BU1413" s="37">
        <v>91</v>
      </c>
      <c r="BV1413" s="19" t="s">
        <v>4697</v>
      </c>
      <c r="BW1413" s="19" t="s">
        <v>3858</v>
      </c>
      <c r="BX1413" s="22"/>
      <c r="BY1413" s="95" t="str">
        <f>IFERROR(
IF(OR(AZ1413="anulado",AZ1413="stand by"),CONCATENATE(AZ1413,": ",AT1413),
IF(OR(YEAR(BA1413)=2022,YEAR(BA1413)=2023),CONCATENATE("Se activó en ",YEAR(BA1413)),
IF(AND(OR(AZ1413="En proceso",AZ1413="facturando"),AND(AV1413="-",BA1413="")),"Por revisar",
IF(BA1413="",IF(AV1413="NUEVAS",CONCATENATE("Estado: ",AZ1413,", ",AV1413),
IF(AX1413=Meses!$A$3,"Por revisar",
IF(AT1413="","Sin registro","En programación Frcst."))),"En programación")))),
"Error")</f>
        <v>En programación</v>
      </c>
      <c r="BZ1413" s="14" t="str">
        <f t="shared" si="66"/>
        <v/>
      </c>
      <c r="CA1413" s="95">
        <f>IF(BY1413="En programación Frcst.",VLOOKUP(AX1413,Meses!$A$1:$H$14,3+HLOOKUP(Cronograma!AV1413,Meses!$D$1:$G$2,2,FALSE),FALSE),
IF(BY1413="En programación",BA1413,""))</f>
        <v>0</v>
      </c>
      <c r="CB1413" s="95" t="str">
        <f t="shared" si="67"/>
        <v>1900/1</v>
      </c>
      <c r="CC1413" s="91">
        <f>IFERROR(
(VLOOKUP(MONTH(CA1413),Meses!$B$3:$C$14,2,FALSE)-DAY(CA1413))/VLOOKUP(MONTH(CA1413),Meses!$B$3:$C$14,2,FALSE)*CD1413,
"")</f>
        <v>14042</v>
      </c>
      <c r="CD1413" s="92">
        <f t="shared" si="68"/>
        <v>14042</v>
      </c>
    </row>
    <row r="1414" spans="1:82" ht="78.599999999999994" thickBot="1" x14ac:dyDescent="0.6">
      <c r="A1414" s="41" t="s">
        <v>2294</v>
      </c>
      <c r="B1414" s="61" t="s">
        <v>3320</v>
      </c>
      <c r="C1414" s="61" t="s">
        <v>3321</v>
      </c>
      <c r="D1414" s="49" t="s">
        <v>936</v>
      </c>
      <c r="E1414" s="21">
        <v>45231</v>
      </c>
      <c r="F1414" s="21">
        <v>45231</v>
      </c>
      <c r="G1414" s="21">
        <v>45278</v>
      </c>
      <c r="H1414" s="21">
        <v>45282</v>
      </c>
      <c r="I1414" s="22"/>
      <c r="J1414" s="22"/>
      <c r="K1414" s="22">
        <v>0</v>
      </c>
      <c r="L1414" s="50"/>
      <c r="M1414" s="22"/>
      <c r="N1414" s="22"/>
      <c r="O1414" s="19" t="s">
        <v>135</v>
      </c>
      <c r="P1414" s="19" t="s">
        <v>135</v>
      </c>
      <c r="Q1414" s="49" t="s">
        <v>55</v>
      </c>
      <c r="R1414" s="61">
        <v>5040</v>
      </c>
      <c r="S1414" s="25" t="s">
        <v>145</v>
      </c>
      <c r="T1414" s="25" t="s">
        <v>145</v>
      </c>
      <c r="U1414" s="19" t="e">
        <v>#NAME?</v>
      </c>
      <c r="V1414" s="22"/>
      <c r="W1414" s="50"/>
      <c r="X1414" s="23">
        <v>45231</v>
      </c>
      <c r="Y1414" s="23">
        <v>45238</v>
      </c>
      <c r="Z1414" s="23">
        <v>45231</v>
      </c>
      <c r="AA1414" s="23">
        <v>45231</v>
      </c>
      <c r="AB1414" s="22">
        <v>0</v>
      </c>
      <c r="AC1414" s="22">
        <v>0</v>
      </c>
      <c r="AD1414" s="50">
        <v>0</v>
      </c>
      <c r="AE1414" s="22">
        <v>0</v>
      </c>
      <c r="AF1414" s="19" t="s">
        <v>58</v>
      </c>
      <c r="AG1414" s="19" t="s">
        <v>58</v>
      </c>
      <c r="AH1414" s="50">
        <v>0</v>
      </c>
      <c r="AI1414" s="37">
        <v>-45231</v>
      </c>
      <c r="AJ1414" s="37">
        <v>4</v>
      </c>
      <c r="AK1414" s="37">
        <v>-45282</v>
      </c>
      <c r="AL1414" s="22"/>
      <c r="AM1414" s="22"/>
      <c r="AN1414" s="22"/>
      <c r="AO1414" s="22"/>
      <c r="AP1414" s="19" t="s">
        <v>139</v>
      </c>
      <c r="AQ1414" s="19" t="s">
        <v>140</v>
      </c>
      <c r="AR1414" s="19" t="s">
        <v>60</v>
      </c>
      <c r="AS1414" s="19" t="s">
        <v>55</v>
      </c>
      <c r="AT1414" s="19" t="s">
        <v>937</v>
      </c>
      <c r="AU1414" s="19" t="s">
        <v>132</v>
      </c>
      <c r="AV1414" s="19" t="s">
        <v>679</v>
      </c>
      <c r="AW1414" s="19" t="s">
        <v>3130</v>
      </c>
      <c r="AX1414" s="19" t="s">
        <v>1557</v>
      </c>
      <c r="AY1414" s="19" t="s">
        <v>55</v>
      </c>
      <c r="AZ1414" s="19" t="s">
        <v>3830</v>
      </c>
      <c r="BA1414" s="22">
        <v>0</v>
      </c>
      <c r="BB1414" s="22"/>
      <c r="BC1414" s="22"/>
      <c r="BD1414" s="19" t="s">
        <v>1557</v>
      </c>
      <c r="BE1414" s="19" t="s">
        <v>354</v>
      </c>
      <c r="BF1414" s="19" t="s">
        <v>1745</v>
      </c>
      <c r="BG1414" s="19" t="s">
        <v>55</v>
      </c>
      <c r="BH1414" s="19" t="s">
        <v>4513</v>
      </c>
      <c r="BI1414" s="22" t="s">
        <v>4513</v>
      </c>
      <c r="BJ1414" s="22"/>
      <c r="BK1414" s="22"/>
      <c r="BL1414" s="37" t="s">
        <v>4513</v>
      </c>
      <c r="BM1414" s="32" t="s">
        <v>4513</v>
      </c>
      <c r="BN1414" s="22" t="s">
        <v>4513</v>
      </c>
      <c r="BO1414" s="22"/>
      <c r="BP1414" s="22"/>
      <c r="BQ1414" s="19" t="s">
        <v>64</v>
      </c>
      <c r="BR1414" s="22"/>
      <c r="BS1414" s="22"/>
      <c r="BT1414" s="22"/>
      <c r="BU1414" s="37">
        <v>91</v>
      </c>
      <c r="BV1414" s="19" t="s">
        <v>4697</v>
      </c>
      <c r="BW1414" s="19" t="s">
        <v>3858</v>
      </c>
      <c r="BX1414" s="22"/>
      <c r="BY1414" s="95" t="str">
        <f>IFERROR(
IF(OR(AZ1414="anulado",AZ1414="stand by"),CONCATENATE(AZ1414,": ",AT1414),
IF(OR(YEAR(BA1414)=2022,YEAR(BA1414)=2023),CONCATENATE("Se activó en ",YEAR(BA1414)),
IF(AND(OR(AZ1414="En proceso",AZ1414="facturando"),AND(AV1414="-",BA1414="")),"Por revisar",
IF(BA1414="",IF(AV1414="NUEVAS",CONCATENATE("Estado: ",AZ1414,", ",AV1414),
IF(AX1414=Meses!$A$3,"Por revisar",
IF(AT1414="","Sin registro","En programación Frcst."))),"En programación")))),
"Error")</f>
        <v>En programación</v>
      </c>
      <c r="BZ1414" s="14" t="str">
        <f t="shared" si="66"/>
        <v/>
      </c>
      <c r="CA1414" s="95">
        <f>IF(BY1414="En programación Frcst.",VLOOKUP(AX1414,Meses!$A$1:$H$14,3+HLOOKUP(Cronograma!AV1414,Meses!$D$1:$G$2,2,FALSE),FALSE),
IF(BY1414="En programación",BA1414,""))</f>
        <v>0</v>
      </c>
      <c r="CB1414" s="95" t="str">
        <f t="shared" si="67"/>
        <v>1900/1</v>
      </c>
      <c r="CC1414" s="91">
        <f>IFERROR(
(VLOOKUP(MONTH(CA1414),Meses!$B$3:$C$14,2,FALSE)-DAY(CA1414))/VLOOKUP(MONTH(CA1414),Meses!$B$3:$C$14,2,FALSE)*CD1414,
"")</f>
        <v>5040</v>
      </c>
      <c r="CD1414" s="92">
        <f t="shared" si="68"/>
        <v>5040</v>
      </c>
    </row>
    <row r="1415" spans="1:82" ht="109.8" thickBot="1" x14ac:dyDescent="0.6">
      <c r="A1415" s="41" t="s">
        <v>2294</v>
      </c>
      <c r="B1415" s="61" t="s">
        <v>3322</v>
      </c>
      <c r="C1415" s="61" t="s">
        <v>3323</v>
      </c>
      <c r="D1415" s="61" t="s">
        <v>2072</v>
      </c>
      <c r="E1415" s="21">
        <v>45231</v>
      </c>
      <c r="F1415" s="21">
        <v>45231</v>
      </c>
      <c r="G1415" s="22"/>
      <c r="H1415" s="22"/>
      <c r="I1415" s="22"/>
      <c r="J1415" s="22"/>
      <c r="K1415" s="22">
        <v>0</v>
      </c>
      <c r="L1415" s="50"/>
      <c r="M1415" s="22"/>
      <c r="N1415" s="22"/>
      <c r="O1415" s="19" t="s">
        <v>199</v>
      </c>
      <c r="P1415" s="19" t="s">
        <v>199</v>
      </c>
      <c r="Q1415" s="49" t="s">
        <v>55</v>
      </c>
      <c r="R1415" s="61">
        <v>20</v>
      </c>
      <c r="S1415" s="25" t="s">
        <v>145</v>
      </c>
      <c r="T1415" s="25" t="s">
        <v>145</v>
      </c>
      <c r="U1415" s="51" t="e">
        <v>#NAME?</v>
      </c>
      <c r="V1415" s="22"/>
      <c r="W1415" s="22" t="s">
        <v>4513</v>
      </c>
      <c r="X1415" s="23">
        <v>45231</v>
      </c>
      <c r="Y1415" s="23">
        <v>45238</v>
      </c>
      <c r="Z1415" s="23">
        <v>45231</v>
      </c>
      <c r="AA1415" s="23">
        <v>45231</v>
      </c>
      <c r="AB1415" s="22">
        <v>0</v>
      </c>
      <c r="AC1415" s="22">
        <v>0</v>
      </c>
      <c r="AD1415" s="50">
        <v>0</v>
      </c>
      <c r="AE1415" s="22">
        <v>0</v>
      </c>
      <c r="AF1415" s="19" t="s">
        <v>58</v>
      </c>
      <c r="AG1415" s="19" t="s">
        <v>58</v>
      </c>
      <c r="AH1415" s="50">
        <v>0</v>
      </c>
      <c r="AI1415" s="37">
        <v>-45231</v>
      </c>
      <c r="AJ1415" s="37">
        <v>0</v>
      </c>
      <c r="AK1415" s="37">
        <v>0</v>
      </c>
      <c r="AL1415" s="22"/>
      <c r="AM1415" s="22"/>
      <c r="AN1415" s="22"/>
      <c r="AO1415" s="22"/>
      <c r="AP1415" s="19" t="s">
        <v>201</v>
      </c>
      <c r="AQ1415" s="19" t="s">
        <v>140</v>
      </c>
      <c r="AR1415" s="19" t="s">
        <v>60</v>
      </c>
      <c r="AS1415" s="19" t="s">
        <v>55</v>
      </c>
      <c r="AT1415" s="19" t="s">
        <v>2073</v>
      </c>
      <c r="AU1415" s="19" t="s">
        <v>132</v>
      </c>
      <c r="AV1415" s="19" t="s">
        <v>679</v>
      </c>
      <c r="AW1415" s="19" t="s">
        <v>3130</v>
      </c>
      <c r="AX1415" s="19" t="s">
        <v>1557</v>
      </c>
      <c r="AY1415" s="19" t="s">
        <v>55</v>
      </c>
      <c r="AZ1415" s="19" t="s">
        <v>3830</v>
      </c>
      <c r="BA1415" s="22">
        <v>0</v>
      </c>
      <c r="BB1415" s="22"/>
      <c r="BC1415" s="22"/>
      <c r="BD1415" s="19" t="s">
        <v>1557</v>
      </c>
      <c r="BE1415" s="19" t="s">
        <v>354</v>
      </c>
      <c r="BF1415" s="19" t="s">
        <v>1745</v>
      </c>
      <c r="BG1415" s="19" t="s">
        <v>55</v>
      </c>
      <c r="BH1415" s="19" t="s">
        <v>4513</v>
      </c>
      <c r="BI1415" s="22" t="s">
        <v>4513</v>
      </c>
      <c r="BJ1415" s="22"/>
      <c r="BK1415" s="22"/>
      <c r="BL1415" s="37" t="s">
        <v>4513</v>
      </c>
      <c r="BM1415" s="32" t="s">
        <v>4513</v>
      </c>
      <c r="BN1415" s="22" t="s">
        <v>4513</v>
      </c>
      <c r="BO1415" s="22"/>
      <c r="BP1415" s="22"/>
      <c r="BQ1415" s="19" t="s">
        <v>64</v>
      </c>
      <c r="BR1415" s="22"/>
      <c r="BS1415" s="22"/>
      <c r="BT1415" s="22"/>
      <c r="BU1415" s="37">
        <v>91</v>
      </c>
      <c r="BV1415" s="19" t="s">
        <v>4697</v>
      </c>
      <c r="BW1415" s="19" t="s">
        <v>3858</v>
      </c>
      <c r="BX1415" s="22"/>
      <c r="BY1415" s="95" t="str">
        <f>IFERROR(
IF(OR(AZ1415="anulado",AZ1415="stand by"),CONCATENATE(AZ1415,": ",AT1415),
IF(OR(YEAR(BA1415)=2022,YEAR(BA1415)=2023),CONCATENATE("Se activó en ",YEAR(BA1415)),
IF(AND(OR(AZ1415="En proceso",AZ1415="facturando"),AND(AV1415="-",BA1415="")),"Por revisar",
IF(BA1415="",IF(AV1415="NUEVAS",CONCATENATE("Estado: ",AZ1415,", ",AV1415),
IF(AX1415=Meses!$A$3,"Por revisar",
IF(AT1415="","Sin registro","En programación Frcst."))),"En programación")))),
"Error")</f>
        <v>En programación</v>
      </c>
      <c r="BZ1415" s="14" t="str">
        <f t="shared" si="66"/>
        <v/>
      </c>
      <c r="CA1415" s="95">
        <f>IF(BY1415="En programación Frcst.",VLOOKUP(AX1415,Meses!$A$1:$H$14,3+HLOOKUP(Cronograma!AV1415,Meses!$D$1:$G$2,2,FALSE),FALSE),
IF(BY1415="En programación",BA1415,""))</f>
        <v>0</v>
      </c>
      <c r="CB1415" s="95" t="str">
        <f t="shared" si="67"/>
        <v>1900/1</v>
      </c>
      <c r="CC1415" s="91">
        <f>IFERROR(
(VLOOKUP(MONTH(CA1415),Meses!$B$3:$C$14,2,FALSE)-DAY(CA1415))/VLOOKUP(MONTH(CA1415),Meses!$B$3:$C$14,2,FALSE)*CD1415,
"")</f>
        <v>20</v>
      </c>
      <c r="CD1415" s="92">
        <f t="shared" si="68"/>
        <v>20</v>
      </c>
    </row>
    <row r="1416" spans="1:82" ht="63" thickBot="1" x14ac:dyDescent="0.6">
      <c r="A1416" s="41" t="s">
        <v>3324</v>
      </c>
      <c r="B1416" s="61" t="s">
        <v>3325</v>
      </c>
      <c r="C1416" s="61" t="s">
        <v>3326</v>
      </c>
      <c r="D1416" s="49" t="s">
        <v>936</v>
      </c>
      <c r="E1416" s="21">
        <v>45231</v>
      </c>
      <c r="F1416" s="21">
        <v>45231</v>
      </c>
      <c r="G1416" s="21">
        <v>45279</v>
      </c>
      <c r="H1416" s="22"/>
      <c r="I1416" s="22"/>
      <c r="J1416" s="22"/>
      <c r="K1416" s="22">
        <v>0</v>
      </c>
      <c r="L1416" s="50"/>
      <c r="M1416" s="22"/>
      <c r="N1416" s="22"/>
      <c r="O1416" s="19" t="s">
        <v>199</v>
      </c>
      <c r="P1416" s="19" t="s">
        <v>199</v>
      </c>
      <c r="Q1416" s="49" t="s">
        <v>55</v>
      </c>
      <c r="R1416" s="61">
        <v>6240</v>
      </c>
      <c r="S1416" s="25" t="s">
        <v>145</v>
      </c>
      <c r="T1416" s="25" t="s">
        <v>145</v>
      </c>
      <c r="U1416" s="30" t="e">
        <v>#NAME?</v>
      </c>
      <c r="V1416" s="22"/>
      <c r="W1416" s="22" t="s">
        <v>4513</v>
      </c>
      <c r="X1416" s="23">
        <v>45231</v>
      </c>
      <c r="Y1416" s="23">
        <v>45238</v>
      </c>
      <c r="Z1416" s="23">
        <v>45231</v>
      </c>
      <c r="AA1416" s="23">
        <v>45231</v>
      </c>
      <c r="AB1416" s="22">
        <v>0</v>
      </c>
      <c r="AC1416" s="22">
        <v>0</v>
      </c>
      <c r="AD1416" s="50">
        <v>0</v>
      </c>
      <c r="AE1416" s="22">
        <v>0</v>
      </c>
      <c r="AF1416" s="19" t="s">
        <v>58</v>
      </c>
      <c r="AG1416" s="19" t="s">
        <v>58</v>
      </c>
      <c r="AH1416" s="50">
        <v>0</v>
      </c>
      <c r="AI1416" s="37">
        <v>-45231</v>
      </c>
      <c r="AJ1416" s="37">
        <v>-45279</v>
      </c>
      <c r="AK1416" s="37">
        <v>0</v>
      </c>
      <c r="AL1416" s="22"/>
      <c r="AM1416" s="22"/>
      <c r="AN1416" s="22"/>
      <c r="AO1416" s="22"/>
      <c r="AP1416" s="19" t="s">
        <v>201</v>
      </c>
      <c r="AQ1416" s="19" t="s">
        <v>140</v>
      </c>
      <c r="AR1416" s="19" t="s">
        <v>60</v>
      </c>
      <c r="AS1416" s="19" t="s">
        <v>55</v>
      </c>
      <c r="AT1416" s="19" t="s">
        <v>937</v>
      </c>
      <c r="AU1416" s="19" t="s">
        <v>132</v>
      </c>
      <c r="AV1416" s="19" t="s">
        <v>679</v>
      </c>
      <c r="AW1416" s="19" t="s">
        <v>3130</v>
      </c>
      <c r="AX1416" s="19" t="s">
        <v>1557</v>
      </c>
      <c r="AY1416" s="19" t="s">
        <v>55</v>
      </c>
      <c r="AZ1416" s="19" t="s">
        <v>3830</v>
      </c>
      <c r="BA1416" s="22">
        <v>0</v>
      </c>
      <c r="BB1416" s="22"/>
      <c r="BC1416" s="22"/>
      <c r="BD1416" s="19" t="s">
        <v>1557</v>
      </c>
      <c r="BE1416" s="19" t="s">
        <v>354</v>
      </c>
      <c r="BF1416" s="19" t="s">
        <v>1745</v>
      </c>
      <c r="BG1416" s="19" t="s">
        <v>55</v>
      </c>
      <c r="BH1416" s="19" t="s">
        <v>4513</v>
      </c>
      <c r="BI1416" s="22" t="s">
        <v>4513</v>
      </c>
      <c r="BJ1416" s="22"/>
      <c r="BK1416" s="22"/>
      <c r="BL1416" s="37" t="s">
        <v>4513</v>
      </c>
      <c r="BM1416" s="32" t="s">
        <v>4513</v>
      </c>
      <c r="BN1416" s="22" t="s">
        <v>4513</v>
      </c>
      <c r="BO1416" s="22"/>
      <c r="BP1416" s="22"/>
      <c r="BQ1416" s="19" t="s">
        <v>55</v>
      </c>
      <c r="BR1416" s="19" t="s">
        <v>3939</v>
      </c>
      <c r="BS1416" s="22"/>
      <c r="BT1416" s="22"/>
      <c r="BU1416" s="37">
        <v>91</v>
      </c>
      <c r="BV1416" s="19" t="s">
        <v>4694</v>
      </c>
      <c r="BW1416" s="19" t="s">
        <v>3839</v>
      </c>
      <c r="BX1416" s="22"/>
      <c r="BY1416" s="95" t="str">
        <f>IFERROR(
IF(OR(AZ1416="anulado",AZ1416="stand by"),CONCATENATE(AZ1416,": ",AT1416),
IF(OR(YEAR(BA1416)=2022,YEAR(BA1416)=2023),CONCATENATE("Se activó en ",YEAR(BA1416)),
IF(AND(OR(AZ1416="En proceso",AZ1416="facturando"),AND(AV1416="-",BA1416="")),"Por revisar",
IF(BA1416="",IF(AV1416="NUEVAS",CONCATENATE("Estado: ",AZ1416,", ",AV1416),
IF(AX1416=Meses!$A$3,"Por revisar",
IF(AT1416="","Sin registro","En programación Frcst."))),"En programación")))),
"Error")</f>
        <v>En programación</v>
      </c>
      <c r="BZ1416" s="14" t="str">
        <f t="shared" si="66"/>
        <v/>
      </c>
      <c r="CA1416" s="95">
        <f>IF(BY1416="En programación Frcst.",VLOOKUP(AX1416,Meses!$A$1:$H$14,3+HLOOKUP(Cronograma!AV1416,Meses!$D$1:$G$2,2,FALSE),FALSE),
IF(BY1416="En programación",BA1416,""))</f>
        <v>0</v>
      </c>
      <c r="CB1416" s="95" t="str">
        <f t="shared" si="67"/>
        <v>1900/1</v>
      </c>
      <c r="CC1416" s="91">
        <f>IFERROR(
(VLOOKUP(MONTH(CA1416),Meses!$B$3:$C$14,2,FALSE)-DAY(CA1416))/VLOOKUP(MONTH(CA1416),Meses!$B$3:$C$14,2,FALSE)*CD1416,
"")</f>
        <v>6240</v>
      </c>
      <c r="CD1416" s="92">
        <f t="shared" si="68"/>
        <v>6240</v>
      </c>
    </row>
    <row r="1417" spans="1:82" ht="78.599999999999994" thickBot="1" x14ac:dyDescent="0.6">
      <c r="A1417" s="41" t="s">
        <v>3327</v>
      </c>
      <c r="B1417" s="61" t="s">
        <v>3328</v>
      </c>
      <c r="C1417" s="61" t="s">
        <v>3329</v>
      </c>
      <c r="D1417" s="49" t="s">
        <v>3208</v>
      </c>
      <c r="E1417" s="21">
        <v>45248</v>
      </c>
      <c r="F1417" s="21">
        <v>45248</v>
      </c>
      <c r="G1417" s="21">
        <v>45261</v>
      </c>
      <c r="H1417" s="21">
        <v>45271</v>
      </c>
      <c r="I1417" s="22"/>
      <c r="J1417" s="22"/>
      <c r="K1417" s="22">
        <v>0</v>
      </c>
      <c r="L1417" s="50"/>
      <c r="M1417" s="22"/>
      <c r="N1417" s="22"/>
      <c r="O1417" s="19" t="s">
        <v>2342</v>
      </c>
      <c r="P1417" s="19" t="s">
        <v>673</v>
      </c>
      <c r="Q1417" s="49" t="s">
        <v>55</v>
      </c>
      <c r="R1417" s="61">
        <v>45000</v>
      </c>
      <c r="S1417" s="25" t="s">
        <v>145</v>
      </c>
      <c r="T1417" s="25" t="s">
        <v>145</v>
      </c>
      <c r="U1417" s="19" t="e">
        <v>#NAME?</v>
      </c>
      <c r="V1417" s="22"/>
      <c r="W1417" s="22" t="s">
        <v>4513</v>
      </c>
      <c r="X1417" s="23">
        <v>45248</v>
      </c>
      <c r="Y1417" s="23">
        <v>45255</v>
      </c>
      <c r="Z1417" s="23">
        <v>45248</v>
      </c>
      <c r="AA1417" s="23">
        <v>45248</v>
      </c>
      <c r="AB1417" s="22">
        <v>0</v>
      </c>
      <c r="AC1417" s="22">
        <v>0</v>
      </c>
      <c r="AD1417" s="50">
        <v>0</v>
      </c>
      <c r="AE1417" s="22">
        <v>0</v>
      </c>
      <c r="AF1417" s="19" t="s">
        <v>58</v>
      </c>
      <c r="AG1417" s="19" t="s">
        <v>58</v>
      </c>
      <c r="AH1417" s="50">
        <v>0</v>
      </c>
      <c r="AI1417" s="37">
        <v>-45248</v>
      </c>
      <c r="AJ1417" s="37">
        <v>10</v>
      </c>
      <c r="AK1417" s="37">
        <v>-45271</v>
      </c>
      <c r="AL1417" s="22"/>
      <c r="AM1417" s="22"/>
      <c r="AN1417" s="22"/>
      <c r="AO1417" s="22"/>
      <c r="AP1417" s="19" t="s">
        <v>76</v>
      </c>
      <c r="AQ1417" s="19" t="s">
        <v>76</v>
      </c>
      <c r="AR1417" s="19" t="s">
        <v>185</v>
      </c>
      <c r="AS1417" s="19" t="s">
        <v>55</v>
      </c>
      <c r="AT1417" s="19" t="s">
        <v>347</v>
      </c>
      <c r="AU1417" s="19" t="s">
        <v>179</v>
      </c>
      <c r="AV1417" s="19" t="s">
        <v>679</v>
      </c>
      <c r="AW1417" s="19" t="s">
        <v>1913</v>
      </c>
      <c r="AX1417" s="19" t="s">
        <v>356</v>
      </c>
      <c r="AY1417" s="19" t="s">
        <v>55</v>
      </c>
      <c r="AZ1417" s="19" t="s">
        <v>3827</v>
      </c>
      <c r="BA1417" s="22">
        <v>0</v>
      </c>
      <c r="BB1417" s="22"/>
      <c r="BC1417" s="22"/>
      <c r="BD1417" s="19" t="s">
        <v>653</v>
      </c>
      <c r="BE1417" s="19" t="s">
        <v>679</v>
      </c>
      <c r="BF1417" s="19" t="s">
        <v>680</v>
      </c>
      <c r="BG1417" s="19" t="s">
        <v>55</v>
      </c>
      <c r="BH1417" s="19" t="s">
        <v>4513</v>
      </c>
      <c r="BI1417" s="22" t="s">
        <v>4513</v>
      </c>
      <c r="BJ1417" s="22"/>
      <c r="BK1417" s="22"/>
      <c r="BL1417" s="37" t="s">
        <v>4513</v>
      </c>
      <c r="BM1417" s="32" t="s">
        <v>4513</v>
      </c>
      <c r="BN1417" s="22" t="s">
        <v>4513</v>
      </c>
      <c r="BO1417" s="19" t="s">
        <v>3885</v>
      </c>
      <c r="BP1417" s="22"/>
      <c r="BQ1417" s="19" t="s">
        <v>64</v>
      </c>
      <c r="BR1417" s="22"/>
      <c r="BS1417" s="22"/>
      <c r="BT1417" s="22"/>
      <c r="BU1417" s="22">
        <v>74</v>
      </c>
      <c r="BV1417" s="19"/>
      <c r="BW1417" s="19" t="s">
        <v>3823</v>
      </c>
      <c r="BX1417" s="22"/>
      <c r="BY1417" s="95" t="str">
        <f>IFERROR(
IF(OR(AZ1417="anulado",AZ1417="stand by"),CONCATENATE(AZ1417,": ",AT1417),
IF(OR(YEAR(BA1417)=2022,YEAR(BA1417)=2023),CONCATENATE("Se activó en ",YEAR(BA1417)),
IF(AND(OR(AZ1417="En proceso",AZ1417="facturando"),AND(AV1417="-",BA1417="")),"Por revisar",
IF(BA1417="",IF(AV1417="NUEVAS",CONCATENATE("Estado: ",AZ1417,", ",AV1417),
IF(AX1417=Meses!$A$3,"Por revisar",
IF(AT1417="","Sin registro","En programación Frcst."))),"En programación")))),
"Error")</f>
        <v>anulado: Desistido</v>
      </c>
      <c r="BZ1417" s="14" t="str">
        <f t="shared" si="66"/>
        <v/>
      </c>
      <c r="CA1417" s="95" t="str">
        <f>IF(BY1417="En programación Frcst.",VLOOKUP(AX1417,Meses!$A$1:$H$14,3+HLOOKUP(Cronograma!AV1417,Meses!$D$1:$G$2,2,FALSE),FALSE),
IF(BY1417="En programación",BA1417,""))</f>
        <v/>
      </c>
      <c r="CB1417" s="95" t="str">
        <f t="shared" si="67"/>
        <v/>
      </c>
      <c r="CC1417" s="91" t="str">
        <f>IFERROR(
(VLOOKUP(MONTH(CA1417),Meses!$B$3:$C$14,2,FALSE)-DAY(CA1417))/VLOOKUP(MONTH(CA1417),Meses!$B$3:$C$14,2,FALSE)*CD1417,
"")</f>
        <v/>
      </c>
      <c r="CD1417" s="92">
        <f t="shared" si="68"/>
        <v>45000</v>
      </c>
    </row>
    <row r="1418" spans="1:82" ht="78.599999999999994" thickBot="1" x14ac:dyDescent="0.6">
      <c r="A1418" s="41" t="s">
        <v>3330</v>
      </c>
      <c r="B1418" s="61" t="s">
        <v>3331</v>
      </c>
      <c r="C1418" s="61" t="s">
        <v>3332</v>
      </c>
      <c r="D1418" s="61" t="s">
        <v>650</v>
      </c>
      <c r="E1418" s="21">
        <v>45247</v>
      </c>
      <c r="F1418" s="21">
        <v>45247</v>
      </c>
      <c r="G1418" s="21">
        <v>45259</v>
      </c>
      <c r="H1418" s="21">
        <v>45278</v>
      </c>
      <c r="I1418" s="22"/>
      <c r="J1418" s="22"/>
      <c r="K1418" s="22">
        <v>0</v>
      </c>
      <c r="L1418" s="49">
        <v>2023124562</v>
      </c>
      <c r="M1418" s="21">
        <v>45289</v>
      </c>
      <c r="N1418" s="21">
        <v>45302</v>
      </c>
      <c r="O1418" s="19" t="s">
        <v>1384</v>
      </c>
      <c r="P1418" s="19" t="s">
        <v>199</v>
      </c>
      <c r="Q1418" s="49" t="s">
        <v>55</v>
      </c>
      <c r="R1418" s="61">
        <v>15389</v>
      </c>
      <c r="S1418" s="25" t="s">
        <v>145</v>
      </c>
      <c r="T1418" s="25" t="s">
        <v>145</v>
      </c>
      <c r="U1418" s="19" t="e">
        <v>#NAME?</v>
      </c>
      <c r="V1418" s="22"/>
      <c r="W1418" s="22" t="s">
        <v>4513</v>
      </c>
      <c r="X1418" s="23">
        <v>45247</v>
      </c>
      <c r="Y1418" s="23">
        <v>45254</v>
      </c>
      <c r="Z1418" s="23">
        <v>45247</v>
      </c>
      <c r="AA1418" s="23">
        <v>45247</v>
      </c>
      <c r="AB1418" s="22">
        <v>0</v>
      </c>
      <c r="AC1418" s="22">
        <v>0</v>
      </c>
      <c r="AD1418" s="50">
        <v>0</v>
      </c>
      <c r="AE1418" s="22">
        <v>0</v>
      </c>
      <c r="AF1418" s="19" t="s">
        <v>58</v>
      </c>
      <c r="AG1418" s="19" t="s">
        <v>58</v>
      </c>
      <c r="AH1418" s="50">
        <v>0</v>
      </c>
      <c r="AI1418" s="37">
        <v>-45247</v>
      </c>
      <c r="AJ1418" s="37">
        <v>19</v>
      </c>
      <c r="AK1418" s="37">
        <v>-45278</v>
      </c>
      <c r="AL1418" s="22"/>
      <c r="AM1418" s="22"/>
      <c r="AN1418" s="22"/>
      <c r="AO1418" s="22"/>
      <c r="AP1418" s="19" t="s">
        <v>201</v>
      </c>
      <c r="AQ1418" s="19" t="s">
        <v>140</v>
      </c>
      <c r="AR1418" s="19" t="s">
        <v>94</v>
      </c>
      <c r="AS1418" s="19" t="s">
        <v>55</v>
      </c>
      <c r="AT1418" s="19" t="s">
        <v>347</v>
      </c>
      <c r="AU1418" s="19" t="s">
        <v>179</v>
      </c>
      <c r="AV1418" s="19" t="s">
        <v>679</v>
      </c>
      <c r="AW1418" s="19" t="s">
        <v>1913</v>
      </c>
      <c r="AX1418" s="19" t="s">
        <v>356</v>
      </c>
      <c r="AY1418" s="19" t="s">
        <v>55</v>
      </c>
      <c r="AZ1418" s="19" t="s">
        <v>3827</v>
      </c>
      <c r="BA1418" s="23">
        <v>45302</v>
      </c>
      <c r="BB1418" s="37">
        <v>1</v>
      </c>
      <c r="BC1418" s="37">
        <v>2024</v>
      </c>
      <c r="BD1418" s="19" t="s">
        <v>653</v>
      </c>
      <c r="BE1418" s="19" t="s">
        <v>651</v>
      </c>
      <c r="BF1418" s="19" t="s">
        <v>652</v>
      </c>
      <c r="BG1418" s="19" t="s">
        <v>55</v>
      </c>
      <c r="BH1418" s="19" t="s">
        <v>4513</v>
      </c>
      <c r="BI1418" s="22" t="s">
        <v>4513</v>
      </c>
      <c r="BJ1418" s="22"/>
      <c r="BK1418" s="22"/>
      <c r="BL1418" s="37" t="s">
        <v>4513</v>
      </c>
      <c r="BM1418" s="32" t="s">
        <v>4513</v>
      </c>
      <c r="BN1418" s="75" t="s">
        <v>4513</v>
      </c>
      <c r="BO1418" s="24" t="s">
        <v>3940</v>
      </c>
      <c r="BP1418" s="22"/>
      <c r="BQ1418" s="19" t="s">
        <v>64</v>
      </c>
      <c r="BR1418" s="22"/>
      <c r="BS1418" s="22"/>
      <c r="BT1418" s="22"/>
      <c r="BU1418" s="22">
        <v>75</v>
      </c>
      <c r="BV1418" s="19"/>
      <c r="BW1418" s="19" t="s">
        <v>3823</v>
      </c>
      <c r="BX1418" s="22"/>
      <c r="BY1418" s="95" t="str">
        <f>IFERROR(
IF(OR(AZ1418="anulado",AZ1418="stand by"),CONCATENATE(AZ1418,": ",AT1418),
IF(OR(YEAR(BA1418)=2022,YEAR(BA1418)=2023),CONCATENATE("Se activó en ",YEAR(BA1418)),
IF(AND(OR(AZ1418="En proceso",AZ1418="facturando"),AND(AV1418="-",BA1418="")),"Por revisar",
IF(BA1418="",IF(AV1418="NUEVAS",CONCATENATE("Estado: ",AZ1418,", ",AV1418),
IF(AX1418=Meses!$A$3,"Por revisar",
IF(AT1418="","Sin registro","En programación Frcst."))),"En programación")))),
"Error")</f>
        <v>anulado: Desistido</v>
      </c>
      <c r="BZ1418" s="14" t="str">
        <f t="shared" si="66"/>
        <v/>
      </c>
      <c r="CA1418" s="95" t="str">
        <f>IF(BY1418="En programación Frcst.",VLOOKUP(AX1418,Meses!$A$1:$H$14,3+HLOOKUP(Cronograma!AV1418,Meses!$D$1:$G$2,2,FALSE),FALSE),
IF(BY1418="En programación",BA1418,""))</f>
        <v/>
      </c>
      <c r="CB1418" s="95" t="str">
        <f t="shared" si="67"/>
        <v/>
      </c>
      <c r="CC1418" s="91" t="str">
        <f>IFERROR(
(VLOOKUP(MONTH(CA1418),Meses!$B$3:$C$14,2,FALSE)-DAY(CA1418))/VLOOKUP(MONTH(CA1418),Meses!$B$3:$C$14,2,FALSE)*CD1418,
"")</f>
        <v/>
      </c>
      <c r="CD1418" s="92">
        <f t="shared" si="68"/>
        <v>15389</v>
      </c>
    </row>
    <row r="1419" spans="1:82" ht="63" thickBot="1" x14ac:dyDescent="0.6">
      <c r="A1419" s="41" t="s">
        <v>3333</v>
      </c>
      <c r="B1419" s="61" t="s">
        <v>3334</v>
      </c>
      <c r="C1419" s="61" t="s">
        <v>3335</v>
      </c>
      <c r="D1419" s="61" t="s">
        <v>2072</v>
      </c>
      <c r="E1419" s="21">
        <v>45247</v>
      </c>
      <c r="F1419" s="21">
        <v>45247</v>
      </c>
      <c r="G1419" s="22"/>
      <c r="H1419" s="22"/>
      <c r="I1419" s="22"/>
      <c r="J1419" s="22"/>
      <c r="K1419" s="22">
        <v>0</v>
      </c>
      <c r="L1419" s="50"/>
      <c r="M1419" s="22"/>
      <c r="N1419" s="22"/>
      <c r="O1419" s="19" t="s">
        <v>54</v>
      </c>
      <c r="P1419" s="19" t="s">
        <v>54</v>
      </c>
      <c r="Q1419" s="49" t="s">
        <v>55</v>
      </c>
      <c r="R1419" s="61">
        <v>1568</v>
      </c>
      <c r="S1419" s="25" t="s">
        <v>145</v>
      </c>
      <c r="T1419" s="25" t="s">
        <v>145</v>
      </c>
      <c r="U1419" s="51" t="e">
        <v>#NAME?</v>
      </c>
      <c r="V1419" s="22"/>
      <c r="W1419" s="22" t="s">
        <v>4513</v>
      </c>
      <c r="X1419" s="23">
        <v>45247</v>
      </c>
      <c r="Y1419" s="23">
        <v>45254</v>
      </c>
      <c r="Z1419" s="23">
        <v>45247</v>
      </c>
      <c r="AA1419" s="23">
        <v>45247</v>
      </c>
      <c r="AB1419" s="22">
        <v>0</v>
      </c>
      <c r="AC1419" s="22">
        <v>0</v>
      </c>
      <c r="AD1419" s="50">
        <v>0</v>
      </c>
      <c r="AE1419" s="22">
        <v>0</v>
      </c>
      <c r="AF1419" s="19" t="s">
        <v>58</v>
      </c>
      <c r="AG1419" s="19" t="s">
        <v>58</v>
      </c>
      <c r="AH1419" s="50">
        <v>0</v>
      </c>
      <c r="AI1419" s="37">
        <v>-45247</v>
      </c>
      <c r="AJ1419" s="37">
        <v>0</v>
      </c>
      <c r="AK1419" s="37">
        <v>0</v>
      </c>
      <c r="AL1419" s="22"/>
      <c r="AM1419" s="22"/>
      <c r="AN1419" s="22"/>
      <c r="AO1419" s="22"/>
      <c r="AP1419" s="19" t="s">
        <v>82</v>
      </c>
      <c r="AQ1419" s="19" t="s">
        <v>82</v>
      </c>
      <c r="AR1419" s="19" t="s">
        <v>60</v>
      </c>
      <c r="AS1419" s="19" t="s">
        <v>55</v>
      </c>
      <c r="AT1419" s="19" t="s">
        <v>2073</v>
      </c>
      <c r="AU1419" s="19" t="s">
        <v>62</v>
      </c>
      <c r="AV1419" s="19" t="s">
        <v>679</v>
      </c>
      <c r="AW1419" s="19" t="s">
        <v>3130</v>
      </c>
      <c r="AX1419" s="19" t="s">
        <v>1557</v>
      </c>
      <c r="AY1419" s="19" t="s">
        <v>55</v>
      </c>
      <c r="AZ1419" s="19" t="s">
        <v>3830</v>
      </c>
      <c r="BA1419" s="22">
        <v>0</v>
      </c>
      <c r="BB1419" s="22"/>
      <c r="BC1419" s="22"/>
      <c r="BD1419" s="19" t="s">
        <v>2205</v>
      </c>
      <c r="BE1419" s="19" t="s">
        <v>651</v>
      </c>
      <c r="BF1419" s="19" t="s">
        <v>3065</v>
      </c>
      <c r="BG1419" s="19" t="s">
        <v>55</v>
      </c>
      <c r="BH1419" s="19" t="s">
        <v>4513</v>
      </c>
      <c r="BI1419" s="22" t="s">
        <v>4513</v>
      </c>
      <c r="BJ1419" s="22"/>
      <c r="BK1419" s="22"/>
      <c r="BL1419" s="37" t="s">
        <v>4513</v>
      </c>
      <c r="BM1419" s="32" t="s">
        <v>4513</v>
      </c>
      <c r="BN1419" s="22" t="s">
        <v>4513</v>
      </c>
      <c r="BO1419" s="19" t="s">
        <v>3913</v>
      </c>
      <c r="BP1419" s="22"/>
      <c r="BQ1419" s="19" t="s">
        <v>64</v>
      </c>
      <c r="BR1419" s="22"/>
      <c r="BS1419" s="22"/>
      <c r="BT1419" s="22"/>
      <c r="BU1419" s="37">
        <v>75</v>
      </c>
      <c r="BV1419" s="19" t="s">
        <v>4697</v>
      </c>
      <c r="BW1419" s="19" t="s">
        <v>3858</v>
      </c>
      <c r="BX1419" s="22"/>
      <c r="BY1419" s="95" t="str">
        <f>IFERROR(
IF(OR(AZ1419="anulado",AZ1419="stand by"),CONCATENATE(AZ1419,": ",AT1419),
IF(OR(YEAR(BA1419)=2022,YEAR(BA1419)=2023),CONCATENATE("Se activó en ",YEAR(BA1419)),
IF(AND(OR(AZ1419="En proceso",AZ1419="facturando"),AND(AV1419="-",BA1419="")),"Por revisar",
IF(BA1419="",IF(AV1419="NUEVAS",CONCATENATE("Estado: ",AZ1419,", ",AV1419),
IF(AX1419=Meses!$A$3,"Por revisar",
IF(AT1419="","Sin registro","En programación Frcst."))),"En programación")))),
"Error")</f>
        <v>En programación</v>
      </c>
      <c r="BZ1419" s="14" t="str">
        <f t="shared" si="66"/>
        <v/>
      </c>
      <c r="CA1419" s="95">
        <f>IF(BY1419="En programación Frcst.",VLOOKUP(AX1419,Meses!$A$1:$H$14,3+HLOOKUP(Cronograma!AV1419,Meses!$D$1:$G$2,2,FALSE),FALSE),
IF(BY1419="En programación",BA1419,""))</f>
        <v>0</v>
      </c>
      <c r="CB1419" s="95" t="str">
        <f t="shared" si="67"/>
        <v>1900/1</v>
      </c>
      <c r="CC1419" s="91">
        <f>IFERROR(
(VLOOKUP(MONTH(CA1419),Meses!$B$3:$C$14,2,FALSE)-DAY(CA1419))/VLOOKUP(MONTH(CA1419),Meses!$B$3:$C$14,2,FALSE)*CD1419,
"")</f>
        <v>1568</v>
      </c>
      <c r="CD1419" s="92">
        <f t="shared" si="68"/>
        <v>1568</v>
      </c>
    </row>
    <row r="1420" spans="1:82" ht="63" thickBot="1" x14ac:dyDescent="0.6">
      <c r="A1420" s="41" t="s">
        <v>3333</v>
      </c>
      <c r="B1420" s="61" t="s">
        <v>3336</v>
      </c>
      <c r="C1420" s="61" t="s">
        <v>3337</v>
      </c>
      <c r="D1420" s="61" t="s">
        <v>2072</v>
      </c>
      <c r="E1420" s="21">
        <v>45247</v>
      </c>
      <c r="F1420" s="21">
        <v>45247</v>
      </c>
      <c r="G1420" s="22"/>
      <c r="H1420" s="22"/>
      <c r="I1420" s="22"/>
      <c r="J1420" s="22"/>
      <c r="K1420" s="22">
        <v>0</v>
      </c>
      <c r="L1420" s="50"/>
      <c r="M1420" s="22"/>
      <c r="N1420" s="22"/>
      <c r="O1420" s="19" t="s">
        <v>54</v>
      </c>
      <c r="P1420" s="19" t="s">
        <v>54</v>
      </c>
      <c r="Q1420" s="49" t="s">
        <v>55</v>
      </c>
      <c r="R1420" s="61">
        <v>1766</v>
      </c>
      <c r="S1420" s="25" t="s">
        <v>145</v>
      </c>
      <c r="T1420" s="25" t="s">
        <v>145</v>
      </c>
      <c r="U1420" s="51" t="e">
        <v>#NAME?</v>
      </c>
      <c r="V1420" s="22"/>
      <c r="W1420" s="22" t="s">
        <v>4513</v>
      </c>
      <c r="X1420" s="23">
        <v>45247</v>
      </c>
      <c r="Y1420" s="23">
        <v>45254</v>
      </c>
      <c r="Z1420" s="23">
        <v>45247</v>
      </c>
      <c r="AA1420" s="23">
        <v>45247</v>
      </c>
      <c r="AB1420" s="22">
        <v>0</v>
      </c>
      <c r="AC1420" s="22">
        <v>0</v>
      </c>
      <c r="AD1420" s="50">
        <v>0</v>
      </c>
      <c r="AE1420" s="22">
        <v>0</v>
      </c>
      <c r="AF1420" s="19" t="s">
        <v>58</v>
      </c>
      <c r="AG1420" s="19" t="s">
        <v>58</v>
      </c>
      <c r="AH1420" s="50">
        <v>0</v>
      </c>
      <c r="AI1420" s="37">
        <v>-45247</v>
      </c>
      <c r="AJ1420" s="37">
        <v>0</v>
      </c>
      <c r="AK1420" s="37">
        <v>0</v>
      </c>
      <c r="AL1420" s="22"/>
      <c r="AM1420" s="22"/>
      <c r="AN1420" s="22"/>
      <c r="AO1420" s="22"/>
      <c r="AP1420" s="19" t="s">
        <v>82</v>
      </c>
      <c r="AQ1420" s="19" t="s">
        <v>82</v>
      </c>
      <c r="AR1420" s="19" t="s">
        <v>60</v>
      </c>
      <c r="AS1420" s="19" t="s">
        <v>55</v>
      </c>
      <c r="AT1420" s="19" t="s">
        <v>2073</v>
      </c>
      <c r="AU1420" s="19" t="s">
        <v>62</v>
      </c>
      <c r="AV1420" s="19" t="s">
        <v>679</v>
      </c>
      <c r="AW1420" s="19" t="s">
        <v>3130</v>
      </c>
      <c r="AX1420" s="19" t="s">
        <v>1557</v>
      </c>
      <c r="AY1420" s="19" t="s">
        <v>55</v>
      </c>
      <c r="AZ1420" s="19" t="s">
        <v>3830</v>
      </c>
      <c r="BA1420" s="22">
        <v>0</v>
      </c>
      <c r="BB1420" s="22"/>
      <c r="BC1420" s="22"/>
      <c r="BD1420" s="19" t="s">
        <v>2205</v>
      </c>
      <c r="BE1420" s="19" t="s">
        <v>651</v>
      </c>
      <c r="BF1420" s="19" t="s">
        <v>3065</v>
      </c>
      <c r="BG1420" s="19" t="s">
        <v>55</v>
      </c>
      <c r="BH1420" s="19" t="s">
        <v>4513</v>
      </c>
      <c r="BI1420" s="22" t="s">
        <v>4513</v>
      </c>
      <c r="BJ1420" s="22"/>
      <c r="BK1420" s="22"/>
      <c r="BL1420" s="37" t="s">
        <v>4513</v>
      </c>
      <c r="BM1420" s="32" t="s">
        <v>4513</v>
      </c>
      <c r="BN1420" s="22" t="s">
        <v>4513</v>
      </c>
      <c r="BO1420" s="19" t="s">
        <v>3913</v>
      </c>
      <c r="BP1420" s="22"/>
      <c r="BQ1420" s="19" t="s">
        <v>64</v>
      </c>
      <c r="BR1420" s="22"/>
      <c r="BS1420" s="22"/>
      <c r="BT1420" s="22"/>
      <c r="BU1420" s="37">
        <v>75</v>
      </c>
      <c r="BV1420" s="19" t="s">
        <v>4697</v>
      </c>
      <c r="BW1420" s="19" t="s">
        <v>3858</v>
      </c>
      <c r="BX1420" s="22"/>
      <c r="BY1420" s="95" t="str">
        <f>IFERROR(
IF(OR(AZ1420="anulado",AZ1420="stand by"),CONCATENATE(AZ1420,": ",AT1420),
IF(OR(YEAR(BA1420)=2022,YEAR(BA1420)=2023),CONCATENATE("Se activó en ",YEAR(BA1420)),
IF(AND(OR(AZ1420="En proceso",AZ1420="facturando"),AND(AV1420="-",BA1420="")),"Por revisar",
IF(BA1420="",IF(AV1420="NUEVAS",CONCATENATE("Estado: ",AZ1420,", ",AV1420),
IF(AX1420=Meses!$A$3,"Por revisar",
IF(AT1420="","Sin registro","En programación Frcst."))),"En programación")))),
"Error")</f>
        <v>En programación</v>
      </c>
      <c r="BZ1420" s="14" t="str">
        <f t="shared" si="66"/>
        <v/>
      </c>
      <c r="CA1420" s="95">
        <f>IF(BY1420="En programación Frcst.",VLOOKUP(AX1420,Meses!$A$1:$H$14,3+HLOOKUP(Cronograma!AV1420,Meses!$D$1:$G$2,2,FALSE),FALSE),
IF(BY1420="En programación",BA1420,""))</f>
        <v>0</v>
      </c>
      <c r="CB1420" s="95" t="str">
        <f t="shared" si="67"/>
        <v>1900/1</v>
      </c>
      <c r="CC1420" s="91">
        <f>IFERROR(
(VLOOKUP(MONTH(CA1420),Meses!$B$3:$C$14,2,FALSE)-DAY(CA1420))/VLOOKUP(MONTH(CA1420),Meses!$B$3:$C$14,2,FALSE)*CD1420,
"")</f>
        <v>1766</v>
      </c>
      <c r="CD1420" s="92">
        <f t="shared" si="68"/>
        <v>1766</v>
      </c>
    </row>
    <row r="1421" spans="1:82" ht="63" thickBot="1" x14ac:dyDescent="0.6">
      <c r="A1421" s="41" t="s">
        <v>3338</v>
      </c>
      <c r="B1421" s="61" t="s">
        <v>3339</v>
      </c>
      <c r="C1421" s="61" t="s">
        <v>3340</v>
      </c>
      <c r="D1421" s="61" t="s">
        <v>650</v>
      </c>
      <c r="E1421" s="21">
        <v>45247</v>
      </c>
      <c r="F1421" s="21">
        <v>45247</v>
      </c>
      <c r="G1421" s="21">
        <v>45264</v>
      </c>
      <c r="H1421" s="21">
        <v>45278</v>
      </c>
      <c r="I1421" s="22"/>
      <c r="J1421" s="22"/>
      <c r="K1421" s="22">
        <v>0</v>
      </c>
      <c r="L1421" s="49">
        <v>2023124566</v>
      </c>
      <c r="M1421" s="21">
        <v>45289</v>
      </c>
      <c r="N1421" s="21">
        <v>45302</v>
      </c>
      <c r="O1421" s="19" t="s">
        <v>1384</v>
      </c>
      <c r="P1421" s="19" t="s">
        <v>199</v>
      </c>
      <c r="Q1421" s="49" t="s">
        <v>55</v>
      </c>
      <c r="R1421" s="61">
        <v>61716</v>
      </c>
      <c r="S1421" s="25" t="s">
        <v>145</v>
      </c>
      <c r="T1421" s="25" t="s">
        <v>145</v>
      </c>
      <c r="U1421" s="19" t="e">
        <v>#NAME?</v>
      </c>
      <c r="V1421" s="22"/>
      <c r="W1421" s="22" t="s">
        <v>4513</v>
      </c>
      <c r="X1421" s="23">
        <v>45247</v>
      </c>
      <c r="Y1421" s="23">
        <v>45254</v>
      </c>
      <c r="Z1421" s="23">
        <v>45247</v>
      </c>
      <c r="AA1421" s="23">
        <v>45247</v>
      </c>
      <c r="AB1421" s="22">
        <v>0</v>
      </c>
      <c r="AC1421" s="22">
        <v>0</v>
      </c>
      <c r="AD1421" s="50">
        <v>0</v>
      </c>
      <c r="AE1421" s="22">
        <v>0</v>
      </c>
      <c r="AF1421" s="19" t="s">
        <v>58</v>
      </c>
      <c r="AG1421" s="19" t="s">
        <v>58</v>
      </c>
      <c r="AH1421" s="50">
        <v>0</v>
      </c>
      <c r="AI1421" s="37">
        <v>-45247</v>
      </c>
      <c r="AJ1421" s="37">
        <v>14</v>
      </c>
      <c r="AK1421" s="37">
        <v>-45278</v>
      </c>
      <c r="AL1421" s="22"/>
      <c r="AM1421" s="22"/>
      <c r="AN1421" s="22"/>
      <c r="AO1421" s="22"/>
      <c r="AP1421" s="19" t="s">
        <v>530</v>
      </c>
      <c r="AQ1421" s="19" t="s">
        <v>140</v>
      </c>
      <c r="AR1421" s="19" t="s">
        <v>185</v>
      </c>
      <c r="AS1421" s="19" t="s">
        <v>55</v>
      </c>
      <c r="AT1421" s="19" t="s">
        <v>347</v>
      </c>
      <c r="AU1421" s="19" t="s">
        <v>179</v>
      </c>
      <c r="AV1421" s="19" t="s">
        <v>679</v>
      </c>
      <c r="AW1421" s="19" t="s">
        <v>1913</v>
      </c>
      <c r="AX1421" s="19" t="s">
        <v>356</v>
      </c>
      <c r="AY1421" s="19" t="s">
        <v>55</v>
      </c>
      <c r="AZ1421" s="19" t="s">
        <v>3827</v>
      </c>
      <c r="BA1421" s="23">
        <v>45302</v>
      </c>
      <c r="BB1421" s="37">
        <v>1</v>
      </c>
      <c r="BC1421" s="37">
        <v>2024</v>
      </c>
      <c r="BD1421" s="19" t="s">
        <v>653</v>
      </c>
      <c r="BE1421" s="19" t="s">
        <v>651</v>
      </c>
      <c r="BF1421" s="19" t="s">
        <v>652</v>
      </c>
      <c r="BG1421" s="19" t="s">
        <v>55</v>
      </c>
      <c r="BH1421" s="19" t="s">
        <v>4513</v>
      </c>
      <c r="BI1421" s="22" t="s">
        <v>4513</v>
      </c>
      <c r="BJ1421" s="22"/>
      <c r="BK1421" s="22"/>
      <c r="BL1421" s="37" t="s">
        <v>4513</v>
      </c>
      <c r="BM1421" s="32" t="s">
        <v>4513</v>
      </c>
      <c r="BN1421" s="79" t="s">
        <v>4513</v>
      </c>
      <c r="BO1421" s="19" t="s">
        <v>3885</v>
      </c>
      <c r="BP1421" s="22"/>
      <c r="BQ1421" s="19" t="s">
        <v>64</v>
      </c>
      <c r="BR1421" s="22"/>
      <c r="BS1421" s="22"/>
      <c r="BT1421" s="22"/>
      <c r="BU1421" s="22">
        <v>75</v>
      </c>
      <c r="BV1421" s="19"/>
      <c r="BW1421" s="19" t="s">
        <v>3823</v>
      </c>
      <c r="BX1421" s="22"/>
      <c r="BY1421" s="95" t="str">
        <f>IFERROR(
IF(OR(AZ1421="anulado",AZ1421="stand by"),CONCATENATE(AZ1421,": ",AT1421),
IF(OR(YEAR(BA1421)=2022,YEAR(BA1421)=2023),CONCATENATE("Se activó en ",YEAR(BA1421)),
IF(AND(OR(AZ1421="En proceso",AZ1421="facturando"),AND(AV1421="-",BA1421="")),"Por revisar",
IF(BA1421="",IF(AV1421="NUEVAS",CONCATENATE("Estado: ",AZ1421,", ",AV1421),
IF(AX1421=Meses!$A$3,"Por revisar",
IF(AT1421="","Sin registro","En programación Frcst."))),"En programación")))),
"Error")</f>
        <v>anulado: Desistido</v>
      </c>
      <c r="BZ1421" s="14" t="str">
        <f t="shared" si="66"/>
        <v/>
      </c>
      <c r="CA1421" s="95" t="str">
        <f>IF(BY1421="En programación Frcst.",VLOOKUP(AX1421,Meses!$A$1:$H$14,3+HLOOKUP(Cronograma!AV1421,Meses!$D$1:$G$2,2,FALSE),FALSE),
IF(BY1421="En programación",BA1421,""))</f>
        <v/>
      </c>
      <c r="CB1421" s="95" t="str">
        <f t="shared" si="67"/>
        <v/>
      </c>
      <c r="CC1421" s="91" t="str">
        <f>IFERROR(
(VLOOKUP(MONTH(CA1421),Meses!$B$3:$C$14,2,FALSE)-DAY(CA1421))/VLOOKUP(MONTH(CA1421),Meses!$B$3:$C$14,2,FALSE)*CD1421,
"")</f>
        <v/>
      </c>
      <c r="CD1421" s="92">
        <f t="shared" si="68"/>
        <v>61716</v>
      </c>
    </row>
    <row r="1422" spans="1:82" ht="78.599999999999994" thickBot="1" x14ac:dyDescent="0.6">
      <c r="A1422" s="41" t="s">
        <v>3338</v>
      </c>
      <c r="B1422" s="61" t="s">
        <v>3341</v>
      </c>
      <c r="C1422" s="61" t="s">
        <v>3342</v>
      </c>
      <c r="D1422" s="49" t="s">
        <v>3208</v>
      </c>
      <c r="E1422" s="21">
        <v>45247</v>
      </c>
      <c r="F1422" s="21">
        <v>45247</v>
      </c>
      <c r="G1422" s="21">
        <v>45264</v>
      </c>
      <c r="H1422" s="21">
        <v>45278</v>
      </c>
      <c r="I1422" s="22"/>
      <c r="J1422" s="22"/>
      <c r="K1422" s="22">
        <v>0</v>
      </c>
      <c r="L1422" s="50"/>
      <c r="M1422" s="22"/>
      <c r="N1422" s="22"/>
      <c r="O1422" s="19" t="s">
        <v>1384</v>
      </c>
      <c r="P1422" s="19" t="s">
        <v>199</v>
      </c>
      <c r="Q1422" s="49" t="s">
        <v>55</v>
      </c>
      <c r="R1422" s="61">
        <v>3873</v>
      </c>
      <c r="S1422" s="25" t="s">
        <v>145</v>
      </c>
      <c r="T1422" s="25" t="s">
        <v>145</v>
      </c>
      <c r="U1422" s="19" t="e">
        <v>#NAME?</v>
      </c>
      <c r="V1422" s="22"/>
      <c r="W1422" s="22" t="s">
        <v>4513</v>
      </c>
      <c r="X1422" s="23">
        <v>45247</v>
      </c>
      <c r="Y1422" s="23">
        <v>45254</v>
      </c>
      <c r="Z1422" s="23">
        <v>45247</v>
      </c>
      <c r="AA1422" s="23">
        <v>45247</v>
      </c>
      <c r="AB1422" s="22">
        <v>0</v>
      </c>
      <c r="AC1422" s="22">
        <v>0</v>
      </c>
      <c r="AD1422" s="50">
        <v>0</v>
      </c>
      <c r="AE1422" s="22">
        <v>0</v>
      </c>
      <c r="AF1422" s="19" t="s">
        <v>58</v>
      </c>
      <c r="AG1422" s="19" t="s">
        <v>58</v>
      </c>
      <c r="AH1422" s="50">
        <v>0</v>
      </c>
      <c r="AI1422" s="37">
        <v>-45247</v>
      </c>
      <c r="AJ1422" s="37">
        <v>14</v>
      </c>
      <c r="AK1422" s="37">
        <v>-45278</v>
      </c>
      <c r="AL1422" s="22"/>
      <c r="AM1422" s="22"/>
      <c r="AN1422" s="22"/>
      <c r="AO1422" s="22"/>
      <c r="AP1422" s="19" t="s">
        <v>201</v>
      </c>
      <c r="AQ1422" s="19" t="s">
        <v>140</v>
      </c>
      <c r="AR1422" s="19" t="s">
        <v>60</v>
      </c>
      <c r="AS1422" s="19" t="s">
        <v>55</v>
      </c>
      <c r="AT1422" s="19" t="s">
        <v>347</v>
      </c>
      <c r="AU1422" s="19" t="s">
        <v>179</v>
      </c>
      <c r="AV1422" s="19" t="s">
        <v>679</v>
      </c>
      <c r="AW1422" s="19" t="s">
        <v>1913</v>
      </c>
      <c r="AX1422" s="19" t="s">
        <v>356</v>
      </c>
      <c r="AY1422" s="19" t="s">
        <v>55</v>
      </c>
      <c r="AZ1422" s="19" t="s">
        <v>3827</v>
      </c>
      <c r="BA1422" s="22">
        <v>0</v>
      </c>
      <c r="BB1422" s="22"/>
      <c r="BC1422" s="22"/>
      <c r="BD1422" s="19" t="s">
        <v>653</v>
      </c>
      <c r="BE1422" s="19" t="s">
        <v>651</v>
      </c>
      <c r="BF1422" s="19" t="s">
        <v>652</v>
      </c>
      <c r="BG1422" s="19" t="s">
        <v>55</v>
      </c>
      <c r="BH1422" s="19" t="s">
        <v>4513</v>
      </c>
      <c r="BI1422" s="22" t="s">
        <v>4513</v>
      </c>
      <c r="BJ1422" s="22"/>
      <c r="BK1422" s="22"/>
      <c r="BL1422" s="37" t="s">
        <v>4513</v>
      </c>
      <c r="BM1422" s="32" t="s">
        <v>4513</v>
      </c>
      <c r="BN1422" s="79" t="s">
        <v>4513</v>
      </c>
      <c r="BO1422" s="19" t="s">
        <v>3885</v>
      </c>
      <c r="BP1422" s="22"/>
      <c r="BQ1422" s="19" t="s">
        <v>64</v>
      </c>
      <c r="BR1422" s="22"/>
      <c r="BS1422" s="22"/>
      <c r="BT1422" s="22"/>
      <c r="BU1422" s="22">
        <v>75</v>
      </c>
      <c r="BV1422" s="19"/>
      <c r="BW1422" s="19" t="s">
        <v>3823</v>
      </c>
      <c r="BX1422" s="22"/>
      <c r="BY1422" s="95" t="str">
        <f>IFERROR(
IF(OR(AZ1422="anulado",AZ1422="stand by"),CONCATENATE(AZ1422,": ",AT1422),
IF(OR(YEAR(BA1422)=2022,YEAR(BA1422)=2023),CONCATENATE("Se activó en ",YEAR(BA1422)),
IF(AND(OR(AZ1422="En proceso",AZ1422="facturando"),AND(AV1422="-",BA1422="")),"Por revisar",
IF(BA1422="",IF(AV1422="NUEVAS",CONCATENATE("Estado: ",AZ1422,", ",AV1422),
IF(AX1422=Meses!$A$3,"Por revisar",
IF(AT1422="","Sin registro","En programación Frcst."))),"En programación")))),
"Error")</f>
        <v>anulado: Desistido</v>
      </c>
      <c r="BZ1422" s="14" t="str">
        <f t="shared" si="66"/>
        <v/>
      </c>
      <c r="CA1422" s="95" t="str">
        <f>IF(BY1422="En programación Frcst.",VLOOKUP(AX1422,Meses!$A$1:$H$14,3+HLOOKUP(Cronograma!AV1422,Meses!$D$1:$G$2,2,FALSE),FALSE),
IF(BY1422="En programación",BA1422,""))</f>
        <v/>
      </c>
      <c r="CB1422" s="95" t="str">
        <f t="shared" si="67"/>
        <v/>
      </c>
      <c r="CC1422" s="91" t="str">
        <f>IFERROR(
(VLOOKUP(MONTH(CA1422),Meses!$B$3:$C$14,2,FALSE)-DAY(CA1422))/VLOOKUP(MONTH(CA1422),Meses!$B$3:$C$14,2,FALSE)*CD1422,
"")</f>
        <v/>
      </c>
      <c r="CD1422" s="92">
        <f t="shared" si="68"/>
        <v>3873</v>
      </c>
    </row>
    <row r="1423" spans="1:82" ht="78.599999999999994" thickBot="1" x14ac:dyDescent="0.6">
      <c r="A1423" s="41" t="s">
        <v>3338</v>
      </c>
      <c r="B1423" s="61" t="s">
        <v>3343</v>
      </c>
      <c r="C1423" s="61" t="s">
        <v>3344</v>
      </c>
      <c r="D1423" s="49" t="s">
        <v>3208</v>
      </c>
      <c r="E1423" s="21">
        <v>45247</v>
      </c>
      <c r="F1423" s="21">
        <v>45247</v>
      </c>
      <c r="G1423" s="21">
        <v>45264</v>
      </c>
      <c r="H1423" s="21">
        <v>45278</v>
      </c>
      <c r="I1423" s="22"/>
      <c r="J1423" s="22"/>
      <c r="K1423" s="22">
        <v>0</v>
      </c>
      <c r="L1423" s="50"/>
      <c r="M1423" s="22"/>
      <c r="N1423" s="22"/>
      <c r="O1423" s="19" t="s">
        <v>1384</v>
      </c>
      <c r="P1423" s="19" t="s">
        <v>199</v>
      </c>
      <c r="Q1423" s="49" t="s">
        <v>55</v>
      </c>
      <c r="R1423" s="61">
        <v>12880</v>
      </c>
      <c r="S1423" s="25" t="s">
        <v>145</v>
      </c>
      <c r="T1423" s="25" t="s">
        <v>145</v>
      </c>
      <c r="U1423" s="19" t="e">
        <v>#NAME?</v>
      </c>
      <c r="V1423" s="22"/>
      <c r="W1423" s="22" t="s">
        <v>4513</v>
      </c>
      <c r="X1423" s="23">
        <v>45247</v>
      </c>
      <c r="Y1423" s="23">
        <v>45254</v>
      </c>
      <c r="Z1423" s="23">
        <v>45247</v>
      </c>
      <c r="AA1423" s="23">
        <v>45247</v>
      </c>
      <c r="AB1423" s="22">
        <v>0</v>
      </c>
      <c r="AC1423" s="22">
        <v>0</v>
      </c>
      <c r="AD1423" s="50">
        <v>0</v>
      </c>
      <c r="AE1423" s="22">
        <v>0</v>
      </c>
      <c r="AF1423" s="19" t="s">
        <v>58</v>
      </c>
      <c r="AG1423" s="19" t="s">
        <v>58</v>
      </c>
      <c r="AH1423" s="50">
        <v>0</v>
      </c>
      <c r="AI1423" s="37">
        <v>-45247</v>
      </c>
      <c r="AJ1423" s="37">
        <v>14</v>
      </c>
      <c r="AK1423" s="37">
        <v>-45278</v>
      </c>
      <c r="AL1423" s="22"/>
      <c r="AM1423" s="22"/>
      <c r="AN1423" s="22"/>
      <c r="AO1423" s="22"/>
      <c r="AP1423" s="19" t="s">
        <v>201</v>
      </c>
      <c r="AQ1423" s="19" t="s">
        <v>140</v>
      </c>
      <c r="AR1423" s="19" t="s">
        <v>94</v>
      </c>
      <c r="AS1423" s="19" t="s">
        <v>55</v>
      </c>
      <c r="AT1423" s="19" t="s">
        <v>347</v>
      </c>
      <c r="AU1423" s="19" t="s">
        <v>179</v>
      </c>
      <c r="AV1423" s="19" t="s">
        <v>679</v>
      </c>
      <c r="AW1423" s="19" t="s">
        <v>1913</v>
      </c>
      <c r="AX1423" s="19" t="s">
        <v>356</v>
      </c>
      <c r="AY1423" s="19" t="s">
        <v>55</v>
      </c>
      <c r="AZ1423" s="19" t="s">
        <v>3827</v>
      </c>
      <c r="BA1423" s="22">
        <v>0</v>
      </c>
      <c r="BB1423" s="22"/>
      <c r="BC1423" s="22"/>
      <c r="BD1423" s="19" t="s">
        <v>653</v>
      </c>
      <c r="BE1423" s="19" t="s">
        <v>651</v>
      </c>
      <c r="BF1423" s="19" t="s">
        <v>652</v>
      </c>
      <c r="BG1423" s="19" t="s">
        <v>55</v>
      </c>
      <c r="BH1423" s="19" t="s">
        <v>4513</v>
      </c>
      <c r="BI1423" s="22" t="s">
        <v>4513</v>
      </c>
      <c r="BJ1423" s="22"/>
      <c r="BK1423" s="22"/>
      <c r="BL1423" s="37" t="s">
        <v>4513</v>
      </c>
      <c r="BM1423" s="32" t="s">
        <v>4513</v>
      </c>
      <c r="BN1423" s="79" t="s">
        <v>4513</v>
      </c>
      <c r="BO1423" s="19" t="s">
        <v>3885</v>
      </c>
      <c r="BP1423" s="22"/>
      <c r="BQ1423" s="19" t="s">
        <v>64</v>
      </c>
      <c r="BR1423" s="22"/>
      <c r="BS1423" s="22"/>
      <c r="BT1423" s="22"/>
      <c r="BU1423" s="22">
        <v>75</v>
      </c>
      <c r="BV1423" s="19"/>
      <c r="BW1423" s="19" t="s">
        <v>3823</v>
      </c>
      <c r="BX1423" s="22"/>
      <c r="BY1423" s="95" t="str">
        <f>IFERROR(
IF(OR(AZ1423="anulado",AZ1423="stand by"),CONCATENATE(AZ1423,": ",AT1423),
IF(OR(YEAR(BA1423)=2022,YEAR(BA1423)=2023),CONCATENATE("Se activó en ",YEAR(BA1423)),
IF(AND(OR(AZ1423="En proceso",AZ1423="facturando"),AND(AV1423="-",BA1423="")),"Por revisar",
IF(BA1423="",IF(AV1423="NUEVAS",CONCATENATE("Estado: ",AZ1423,", ",AV1423),
IF(AX1423=Meses!$A$3,"Por revisar",
IF(AT1423="","Sin registro","En programación Frcst."))),"En programación")))),
"Error")</f>
        <v>anulado: Desistido</v>
      </c>
      <c r="BZ1423" s="14" t="str">
        <f t="shared" si="66"/>
        <v/>
      </c>
      <c r="CA1423" s="95" t="str">
        <f>IF(BY1423="En programación Frcst.",VLOOKUP(AX1423,Meses!$A$1:$H$14,3+HLOOKUP(Cronograma!AV1423,Meses!$D$1:$G$2,2,FALSE),FALSE),
IF(BY1423="En programación",BA1423,""))</f>
        <v/>
      </c>
      <c r="CB1423" s="95" t="str">
        <f t="shared" si="67"/>
        <v/>
      </c>
      <c r="CC1423" s="91" t="str">
        <f>IFERROR(
(VLOOKUP(MONTH(CA1423),Meses!$B$3:$C$14,2,FALSE)-DAY(CA1423))/VLOOKUP(MONTH(CA1423),Meses!$B$3:$C$14,2,FALSE)*CD1423,
"")</f>
        <v/>
      </c>
      <c r="CD1423" s="92">
        <f t="shared" si="68"/>
        <v>12880</v>
      </c>
    </row>
    <row r="1424" spans="1:82" ht="94.2" thickBot="1" x14ac:dyDescent="0.6">
      <c r="A1424" s="41" t="s">
        <v>3345</v>
      </c>
      <c r="B1424" s="61" t="s">
        <v>3346</v>
      </c>
      <c r="C1424" s="61" t="s">
        <v>3347</v>
      </c>
      <c r="D1424" s="49" t="s">
        <v>53</v>
      </c>
      <c r="E1424" s="21">
        <v>45247</v>
      </c>
      <c r="F1424" s="21">
        <v>45247</v>
      </c>
      <c r="G1424" s="21">
        <v>45257</v>
      </c>
      <c r="H1424" s="21">
        <v>45259</v>
      </c>
      <c r="I1424" s="21">
        <v>45307</v>
      </c>
      <c r="J1424" s="21">
        <v>45307</v>
      </c>
      <c r="K1424" s="119" t="s">
        <v>4615</v>
      </c>
      <c r="L1424" s="49">
        <v>2023114058</v>
      </c>
      <c r="M1424" s="21">
        <v>45267</v>
      </c>
      <c r="N1424" s="21">
        <v>45292</v>
      </c>
      <c r="O1424" s="19" t="s">
        <v>433</v>
      </c>
      <c r="P1424" s="19" t="s">
        <v>688</v>
      </c>
      <c r="Q1424" s="49" t="s">
        <v>64</v>
      </c>
      <c r="R1424" s="121">
        <v>80000</v>
      </c>
      <c r="S1424" s="25" t="s">
        <v>145</v>
      </c>
      <c r="T1424" s="25" t="s">
        <v>145</v>
      </c>
      <c r="U1424" s="19" t="e">
        <v>#NAME?</v>
      </c>
      <c r="V1424" s="22"/>
      <c r="W1424" s="22" t="s">
        <v>4513</v>
      </c>
      <c r="X1424" s="23">
        <v>45247</v>
      </c>
      <c r="Y1424" s="23">
        <v>45254</v>
      </c>
      <c r="Z1424" s="23">
        <v>45247</v>
      </c>
      <c r="AA1424" s="23">
        <v>45247</v>
      </c>
      <c r="AB1424" s="22">
        <v>0</v>
      </c>
      <c r="AC1424" s="22">
        <v>0</v>
      </c>
      <c r="AD1424" s="50">
        <v>0</v>
      </c>
      <c r="AE1424" s="22">
        <v>0</v>
      </c>
      <c r="AF1424" s="19" t="s">
        <v>58</v>
      </c>
      <c r="AG1424" s="19" t="s">
        <v>58</v>
      </c>
      <c r="AH1424" s="50">
        <v>0</v>
      </c>
      <c r="AI1424" s="23">
        <v>60</v>
      </c>
      <c r="AJ1424" s="37">
        <v>2</v>
      </c>
      <c r="AK1424" s="37">
        <v>48</v>
      </c>
      <c r="AL1424" s="22"/>
      <c r="AM1424" s="22"/>
      <c r="AN1424" s="22"/>
      <c r="AO1424" s="22"/>
      <c r="AP1424" s="19" t="s">
        <v>82</v>
      </c>
      <c r="AQ1424" s="19" t="s">
        <v>82</v>
      </c>
      <c r="AR1424" s="19" t="s">
        <v>160</v>
      </c>
      <c r="AS1424" s="19" t="s">
        <v>64</v>
      </c>
      <c r="AT1424" s="19" t="s">
        <v>61</v>
      </c>
      <c r="AU1424" s="19" t="s">
        <v>179</v>
      </c>
      <c r="AV1424" s="19" t="s">
        <v>660</v>
      </c>
      <c r="AW1424" s="19" t="s">
        <v>661</v>
      </c>
      <c r="AX1424" s="19" t="s">
        <v>653</v>
      </c>
      <c r="AY1424" s="19" t="s">
        <v>55</v>
      </c>
      <c r="AZ1424" s="19" t="s">
        <v>3822</v>
      </c>
      <c r="BA1424" s="23">
        <v>45292</v>
      </c>
      <c r="BB1424" s="37">
        <v>1</v>
      </c>
      <c r="BC1424" s="37">
        <v>2024</v>
      </c>
      <c r="BD1424" s="19" t="s">
        <v>653</v>
      </c>
      <c r="BE1424" s="19" t="s">
        <v>660</v>
      </c>
      <c r="BF1424" s="19" t="s">
        <v>661</v>
      </c>
      <c r="BG1424" s="19" t="s">
        <v>55</v>
      </c>
      <c r="BH1424" s="19" t="s">
        <v>4513</v>
      </c>
      <c r="BI1424" s="60" t="s">
        <v>4513</v>
      </c>
      <c r="BJ1424" s="37" t="e">
        <v>#VALUE!</v>
      </c>
      <c r="BK1424" s="56" t="e">
        <v>#VALUE!</v>
      </c>
      <c r="BL1424" s="37" t="s">
        <v>4513</v>
      </c>
      <c r="BM1424" s="32" t="s">
        <v>4513</v>
      </c>
      <c r="BN1424" s="22"/>
      <c r="BO1424" s="19" t="s">
        <v>3851</v>
      </c>
      <c r="BP1424" s="22"/>
      <c r="BQ1424" s="19" t="s">
        <v>64</v>
      </c>
      <c r="BR1424" s="22"/>
      <c r="BS1424" s="19" t="e">
        <v>#N/A</v>
      </c>
      <c r="BT1424" s="37" t="e">
        <v>#VALUE!</v>
      </c>
      <c r="BU1424" s="37">
        <v>75</v>
      </c>
      <c r="BV1424" s="19"/>
      <c r="BW1424" s="19" t="s">
        <v>3823</v>
      </c>
      <c r="BX1424" s="22"/>
      <c r="BY1424" s="95" t="str">
        <f>IFERROR(
IF(OR(AZ1424="anulado",AZ1424="stand by"),CONCATENATE(AZ1424,": ",AT1424),
IF(OR(YEAR(BA1424)=2022,YEAR(BA1424)=2023),CONCATENATE("Se activó en ",YEAR(BA1424)),
IF(AND(OR(AZ1424="En proceso",AZ1424="facturando"),AND(AV1424="-",BA1424="")),"Por revisar",
IF(BA1424="",IF(AV1424="NUEVAS",CONCATENATE("Estado: ",AZ1424,", ",AV1424),
IF(AX1424=Meses!$A$3,"Por revisar",
IF(AT1424="","Sin registro","En programación Frcst."))),"En programación")))),
"Error")</f>
        <v>En programación</v>
      </c>
      <c r="BZ1424" s="14" t="str">
        <f t="shared" si="66"/>
        <v/>
      </c>
      <c r="CA1424" s="95">
        <f>IF(BY1424="En programación Frcst.",VLOOKUP(AX1424,Meses!$A$1:$H$14,3+HLOOKUP(Cronograma!AV1424,Meses!$D$1:$G$2,2,FALSE),FALSE),
IF(BY1424="En programación",BA1424,""))</f>
        <v>45292</v>
      </c>
      <c r="CB1424" s="95" t="str">
        <f t="shared" si="67"/>
        <v>2024/1</v>
      </c>
      <c r="CC1424" s="91">
        <f>IFERROR(
(VLOOKUP(MONTH(CA1424),Meses!$B$3:$C$14,2,FALSE)-DAY(CA1424))/VLOOKUP(MONTH(CA1424),Meses!$B$3:$C$14,2,FALSE)*CD1424,
"")</f>
        <v>77419.354838709682</v>
      </c>
      <c r="CD1424" s="92">
        <f t="shared" si="68"/>
        <v>80000</v>
      </c>
    </row>
    <row r="1425" spans="1:82" ht="78.599999999999994" thickBot="1" x14ac:dyDescent="0.6">
      <c r="A1425" s="41" t="s">
        <v>3330</v>
      </c>
      <c r="B1425" s="61" t="s">
        <v>3348</v>
      </c>
      <c r="C1425" s="61" t="s">
        <v>3349</v>
      </c>
      <c r="D1425" s="61" t="s">
        <v>650</v>
      </c>
      <c r="E1425" s="21">
        <v>45247</v>
      </c>
      <c r="F1425" s="21">
        <v>45247</v>
      </c>
      <c r="G1425" s="21">
        <v>45259</v>
      </c>
      <c r="H1425" s="21">
        <v>45278</v>
      </c>
      <c r="I1425" s="22"/>
      <c r="J1425" s="22"/>
      <c r="K1425" s="22">
        <v>0</v>
      </c>
      <c r="L1425" s="49">
        <v>2023124561</v>
      </c>
      <c r="M1425" s="21">
        <v>45289</v>
      </c>
      <c r="N1425" s="21">
        <v>45302</v>
      </c>
      <c r="O1425" s="19" t="s">
        <v>1384</v>
      </c>
      <c r="P1425" s="19" t="s">
        <v>199</v>
      </c>
      <c r="Q1425" s="49" t="s">
        <v>55</v>
      </c>
      <c r="R1425" s="61">
        <v>21323</v>
      </c>
      <c r="S1425" s="25" t="s">
        <v>145</v>
      </c>
      <c r="T1425" s="25" t="s">
        <v>145</v>
      </c>
      <c r="U1425" s="19" t="e">
        <v>#NAME?</v>
      </c>
      <c r="V1425" s="22"/>
      <c r="W1425" s="22" t="s">
        <v>4513</v>
      </c>
      <c r="X1425" s="23">
        <v>45247</v>
      </c>
      <c r="Y1425" s="23">
        <v>45254</v>
      </c>
      <c r="Z1425" s="23">
        <v>45247</v>
      </c>
      <c r="AA1425" s="23">
        <v>45247</v>
      </c>
      <c r="AB1425" s="22">
        <v>0</v>
      </c>
      <c r="AC1425" s="22">
        <v>0</v>
      </c>
      <c r="AD1425" s="50">
        <v>0</v>
      </c>
      <c r="AE1425" s="22">
        <v>0</v>
      </c>
      <c r="AF1425" s="19" t="s">
        <v>58</v>
      </c>
      <c r="AG1425" s="19" t="s">
        <v>58</v>
      </c>
      <c r="AH1425" s="50">
        <v>0</v>
      </c>
      <c r="AI1425" s="37">
        <v>-45247</v>
      </c>
      <c r="AJ1425" s="37">
        <v>19</v>
      </c>
      <c r="AK1425" s="37">
        <v>-45278</v>
      </c>
      <c r="AL1425" s="22"/>
      <c r="AM1425" s="22"/>
      <c r="AN1425" s="22"/>
      <c r="AO1425" s="22"/>
      <c r="AP1425" s="19" t="s">
        <v>201</v>
      </c>
      <c r="AQ1425" s="19" t="s">
        <v>140</v>
      </c>
      <c r="AR1425" s="19" t="s">
        <v>237</v>
      </c>
      <c r="AS1425" s="19" t="s">
        <v>55</v>
      </c>
      <c r="AT1425" s="19" t="s">
        <v>347</v>
      </c>
      <c r="AU1425" s="19" t="s">
        <v>179</v>
      </c>
      <c r="AV1425" s="19" t="s">
        <v>679</v>
      </c>
      <c r="AW1425" s="19" t="s">
        <v>1913</v>
      </c>
      <c r="AX1425" s="19" t="s">
        <v>356</v>
      </c>
      <c r="AY1425" s="19" t="s">
        <v>55</v>
      </c>
      <c r="AZ1425" s="19" t="s">
        <v>3827</v>
      </c>
      <c r="BA1425" s="23">
        <v>45302</v>
      </c>
      <c r="BB1425" s="37">
        <v>1</v>
      </c>
      <c r="BC1425" s="37">
        <v>2024</v>
      </c>
      <c r="BD1425" s="19" t="s">
        <v>653</v>
      </c>
      <c r="BE1425" s="19" t="s">
        <v>651</v>
      </c>
      <c r="BF1425" s="19" t="s">
        <v>652</v>
      </c>
      <c r="BG1425" s="19" t="s">
        <v>55</v>
      </c>
      <c r="BH1425" s="19" t="s">
        <v>4513</v>
      </c>
      <c r="BI1425" s="22" t="s">
        <v>4513</v>
      </c>
      <c r="BJ1425" s="22"/>
      <c r="BK1425" s="22"/>
      <c r="BL1425" s="37" t="s">
        <v>4513</v>
      </c>
      <c r="BM1425" s="32" t="s">
        <v>4513</v>
      </c>
      <c r="BN1425" s="75" t="s">
        <v>4513</v>
      </c>
      <c r="BO1425" s="24" t="s">
        <v>3940</v>
      </c>
      <c r="BP1425" s="22"/>
      <c r="BQ1425" s="19" t="s">
        <v>64</v>
      </c>
      <c r="BR1425" s="22"/>
      <c r="BS1425" s="22"/>
      <c r="BT1425" s="22"/>
      <c r="BU1425" s="22">
        <v>75</v>
      </c>
      <c r="BV1425" s="19"/>
      <c r="BW1425" s="19" t="s">
        <v>3823</v>
      </c>
      <c r="BX1425" s="22"/>
      <c r="BY1425" s="95" t="str">
        <f>IFERROR(
IF(OR(AZ1425="anulado",AZ1425="stand by"),CONCATENATE(AZ1425,": ",AT1425),
IF(OR(YEAR(BA1425)=2022,YEAR(BA1425)=2023),CONCATENATE("Se activó en ",YEAR(BA1425)),
IF(AND(OR(AZ1425="En proceso",AZ1425="facturando"),AND(AV1425="-",BA1425="")),"Por revisar",
IF(BA1425="",IF(AV1425="NUEVAS",CONCATENATE("Estado: ",AZ1425,", ",AV1425),
IF(AX1425=Meses!$A$3,"Por revisar",
IF(AT1425="","Sin registro","En programación Frcst."))),"En programación")))),
"Error")</f>
        <v>anulado: Desistido</v>
      </c>
      <c r="BZ1425" s="14" t="str">
        <f t="shared" si="66"/>
        <v/>
      </c>
      <c r="CA1425" s="95" t="str">
        <f>IF(BY1425="En programación Frcst.",VLOOKUP(AX1425,Meses!$A$1:$H$14,3+HLOOKUP(Cronograma!AV1425,Meses!$D$1:$G$2,2,FALSE),FALSE),
IF(BY1425="En programación",BA1425,""))</f>
        <v/>
      </c>
      <c r="CB1425" s="95" t="str">
        <f t="shared" si="67"/>
        <v/>
      </c>
      <c r="CC1425" s="91" t="str">
        <f>IFERROR(
(VLOOKUP(MONTH(CA1425),Meses!$B$3:$C$14,2,FALSE)-DAY(CA1425))/VLOOKUP(MONTH(CA1425),Meses!$B$3:$C$14,2,FALSE)*CD1425,
"")</f>
        <v/>
      </c>
      <c r="CD1425" s="92">
        <f t="shared" si="68"/>
        <v>21323</v>
      </c>
    </row>
    <row r="1426" spans="1:82" ht="78.599999999999994" thickBot="1" x14ac:dyDescent="0.6">
      <c r="A1426" s="41" t="s">
        <v>3330</v>
      </c>
      <c r="B1426" s="61" t="s">
        <v>3350</v>
      </c>
      <c r="C1426" s="61" t="s">
        <v>3351</v>
      </c>
      <c r="D1426" s="61" t="s">
        <v>650</v>
      </c>
      <c r="E1426" s="21">
        <v>45247</v>
      </c>
      <c r="F1426" s="21">
        <v>45247</v>
      </c>
      <c r="G1426" s="21">
        <v>45259</v>
      </c>
      <c r="H1426" s="21">
        <v>45278</v>
      </c>
      <c r="I1426" s="22"/>
      <c r="J1426" s="22"/>
      <c r="K1426" s="22">
        <v>0</v>
      </c>
      <c r="L1426" s="49">
        <v>2023124560</v>
      </c>
      <c r="M1426" s="21">
        <v>45289</v>
      </c>
      <c r="N1426" s="21">
        <v>45302</v>
      </c>
      <c r="O1426" s="19" t="s">
        <v>1384</v>
      </c>
      <c r="P1426" s="19" t="s">
        <v>199</v>
      </c>
      <c r="Q1426" s="49" t="s">
        <v>55</v>
      </c>
      <c r="R1426" s="61">
        <v>1778</v>
      </c>
      <c r="S1426" s="25" t="s">
        <v>145</v>
      </c>
      <c r="T1426" s="25" t="s">
        <v>145</v>
      </c>
      <c r="U1426" s="19" t="e">
        <v>#NAME?</v>
      </c>
      <c r="V1426" s="22"/>
      <c r="W1426" s="22" t="s">
        <v>4513</v>
      </c>
      <c r="X1426" s="23">
        <v>45247</v>
      </c>
      <c r="Y1426" s="23">
        <v>45254</v>
      </c>
      <c r="Z1426" s="23">
        <v>45247</v>
      </c>
      <c r="AA1426" s="23">
        <v>45247</v>
      </c>
      <c r="AB1426" s="22">
        <v>0</v>
      </c>
      <c r="AC1426" s="22">
        <v>0</v>
      </c>
      <c r="AD1426" s="50">
        <v>0</v>
      </c>
      <c r="AE1426" s="22">
        <v>0</v>
      </c>
      <c r="AF1426" s="19" t="s">
        <v>58</v>
      </c>
      <c r="AG1426" s="19" t="s">
        <v>58</v>
      </c>
      <c r="AH1426" s="50">
        <v>0</v>
      </c>
      <c r="AI1426" s="37">
        <v>-45247</v>
      </c>
      <c r="AJ1426" s="37">
        <v>19</v>
      </c>
      <c r="AK1426" s="37">
        <v>-45278</v>
      </c>
      <c r="AL1426" s="22"/>
      <c r="AM1426" s="22"/>
      <c r="AN1426" s="22"/>
      <c r="AO1426" s="22"/>
      <c r="AP1426" s="19" t="s">
        <v>530</v>
      </c>
      <c r="AQ1426" s="19" t="s">
        <v>140</v>
      </c>
      <c r="AR1426" s="19" t="s">
        <v>60</v>
      </c>
      <c r="AS1426" s="19" t="s">
        <v>55</v>
      </c>
      <c r="AT1426" s="19" t="s">
        <v>347</v>
      </c>
      <c r="AU1426" s="19" t="s">
        <v>179</v>
      </c>
      <c r="AV1426" s="19" t="s">
        <v>679</v>
      </c>
      <c r="AW1426" s="19" t="s">
        <v>1913</v>
      </c>
      <c r="AX1426" s="19" t="s">
        <v>356</v>
      </c>
      <c r="AY1426" s="19" t="s">
        <v>55</v>
      </c>
      <c r="AZ1426" s="19" t="s">
        <v>3827</v>
      </c>
      <c r="BA1426" s="23">
        <v>45302</v>
      </c>
      <c r="BB1426" s="37">
        <v>1</v>
      </c>
      <c r="BC1426" s="37">
        <v>2024</v>
      </c>
      <c r="BD1426" s="19" t="s">
        <v>653</v>
      </c>
      <c r="BE1426" s="19" t="s">
        <v>651</v>
      </c>
      <c r="BF1426" s="19" t="s">
        <v>652</v>
      </c>
      <c r="BG1426" s="19" t="s">
        <v>55</v>
      </c>
      <c r="BH1426" s="19" t="s">
        <v>4513</v>
      </c>
      <c r="BI1426" s="22" t="s">
        <v>4513</v>
      </c>
      <c r="BJ1426" s="22"/>
      <c r="BK1426" s="22"/>
      <c r="BL1426" s="37" t="s">
        <v>4513</v>
      </c>
      <c r="BM1426" s="32" t="s">
        <v>4513</v>
      </c>
      <c r="BN1426" s="75" t="s">
        <v>4513</v>
      </c>
      <c r="BO1426" s="24" t="s">
        <v>3940</v>
      </c>
      <c r="BP1426" s="22"/>
      <c r="BQ1426" s="19" t="s">
        <v>64</v>
      </c>
      <c r="BR1426" s="22"/>
      <c r="BS1426" s="22"/>
      <c r="BT1426" s="22"/>
      <c r="BU1426" s="22">
        <v>75</v>
      </c>
      <c r="BV1426" s="19"/>
      <c r="BW1426" s="19" t="s">
        <v>3823</v>
      </c>
      <c r="BX1426" s="22"/>
      <c r="BY1426" s="95" t="str">
        <f>IFERROR(
IF(OR(AZ1426="anulado",AZ1426="stand by"),CONCATENATE(AZ1426,": ",AT1426),
IF(OR(YEAR(BA1426)=2022,YEAR(BA1426)=2023),CONCATENATE("Se activó en ",YEAR(BA1426)),
IF(AND(OR(AZ1426="En proceso",AZ1426="facturando"),AND(AV1426="-",BA1426="")),"Por revisar",
IF(BA1426="",IF(AV1426="NUEVAS",CONCATENATE("Estado: ",AZ1426,", ",AV1426),
IF(AX1426=Meses!$A$3,"Por revisar",
IF(AT1426="","Sin registro","En programación Frcst."))),"En programación")))),
"Error")</f>
        <v>anulado: Desistido</v>
      </c>
      <c r="BZ1426" s="14" t="str">
        <f t="shared" si="66"/>
        <v/>
      </c>
      <c r="CA1426" s="95" t="str">
        <f>IF(BY1426="En programación Frcst.",VLOOKUP(AX1426,Meses!$A$1:$H$14,3+HLOOKUP(Cronograma!AV1426,Meses!$D$1:$G$2,2,FALSE),FALSE),
IF(BY1426="En programación",BA1426,""))</f>
        <v/>
      </c>
      <c r="CB1426" s="95" t="str">
        <f t="shared" si="67"/>
        <v/>
      </c>
      <c r="CC1426" s="91" t="str">
        <f>IFERROR(
(VLOOKUP(MONTH(CA1426),Meses!$B$3:$C$14,2,FALSE)-DAY(CA1426))/VLOOKUP(MONTH(CA1426),Meses!$B$3:$C$14,2,FALSE)*CD1426,
"")</f>
        <v/>
      </c>
      <c r="CD1426" s="92">
        <f t="shared" si="68"/>
        <v>1778</v>
      </c>
    </row>
    <row r="1427" spans="1:82" ht="78.599999999999994" thickBot="1" x14ac:dyDescent="0.6">
      <c r="A1427" s="41" t="s">
        <v>3330</v>
      </c>
      <c r="B1427" s="61" t="s">
        <v>3352</v>
      </c>
      <c r="C1427" s="61" t="s">
        <v>3353</v>
      </c>
      <c r="D1427" s="61" t="s">
        <v>650</v>
      </c>
      <c r="E1427" s="21">
        <v>45247</v>
      </c>
      <c r="F1427" s="21">
        <v>45247</v>
      </c>
      <c r="G1427" s="21">
        <v>45259</v>
      </c>
      <c r="H1427" s="21">
        <v>45278</v>
      </c>
      <c r="I1427" s="22"/>
      <c r="J1427" s="22"/>
      <c r="K1427" s="22">
        <v>0</v>
      </c>
      <c r="L1427" s="49">
        <v>2023124559</v>
      </c>
      <c r="M1427" s="21">
        <v>45289</v>
      </c>
      <c r="N1427" s="21">
        <v>45302</v>
      </c>
      <c r="O1427" s="19" t="s">
        <v>1384</v>
      </c>
      <c r="P1427" s="19" t="s">
        <v>199</v>
      </c>
      <c r="Q1427" s="49" t="s">
        <v>55</v>
      </c>
      <c r="R1427" s="61">
        <v>4067</v>
      </c>
      <c r="S1427" s="25" t="s">
        <v>145</v>
      </c>
      <c r="T1427" s="25" t="s">
        <v>145</v>
      </c>
      <c r="U1427" s="19" t="e">
        <v>#NAME?</v>
      </c>
      <c r="V1427" s="22"/>
      <c r="W1427" s="22" t="s">
        <v>4513</v>
      </c>
      <c r="X1427" s="23">
        <v>45247</v>
      </c>
      <c r="Y1427" s="23">
        <v>45254</v>
      </c>
      <c r="Z1427" s="23">
        <v>45247</v>
      </c>
      <c r="AA1427" s="23">
        <v>45247</v>
      </c>
      <c r="AB1427" s="22">
        <v>0</v>
      </c>
      <c r="AC1427" s="22">
        <v>0</v>
      </c>
      <c r="AD1427" s="50">
        <v>0</v>
      </c>
      <c r="AE1427" s="22">
        <v>0</v>
      </c>
      <c r="AF1427" s="19" t="s">
        <v>58</v>
      </c>
      <c r="AG1427" s="19" t="s">
        <v>58</v>
      </c>
      <c r="AH1427" s="50">
        <v>0</v>
      </c>
      <c r="AI1427" s="37">
        <v>-45247</v>
      </c>
      <c r="AJ1427" s="37">
        <v>19</v>
      </c>
      <c r="AK1427" s="37">
        <v>-45278</v>
      </c>
      <c r="AL1427" s="22"/>
      <c r="AM1427" s="22"/>
      <c r="AN1427" s="22"/>
      <c r="AO1427" s="22"/>
      <c r="AP1427" s="19" t="s">
        <v>201</v>
      </c>
      <c r="AQ1427" s="19" t="s">
        <v>140</v>
      </c>
      <c r="AR1427" s="19" t="s">
        <v>60</v>
      </c>
      <c r="AS1427" s="19" t="s">
        <v>55</v>
      </c>
      <c r="AT1427" s="19" t="s">
        <v>347</v>
      </c>
      <c r="AU1427" s="19" t="s">
        <v>179</v>
      </c>
      <c r="AV1427" s="19" t="s">
        <v>679</v>
      </c>
      <c r="AW1427" s="19" t="s">
        <v>1913</v>
      </c>
      <c r="AX1427" s="19" t="s">
        <v>356</v>
      </c>
      <c r="AY1427" s="19" t="s">
        <v>55</v>
      </c>
      <c r="AZ1427" s="19" t="s">
        <v>3827</v>
      </c>
      <c r="BA1427" s="23">
        <v>45302</v>
      </c>
      <c r="BB1427" s="37">
        <v>1</v>
      </c>
      <c r="BC1427" s="37">
        <v>2024</v>
      </c>
      <c r="BD1427" s="19" t="s">
        <v>653</v>
      </c>
      <c r="BE1427" s="19" t="s">
        <v>651</v>
      </c>
      <c r="BF1427" s="19" t="s">
        <v>652</v>
      </c>
      <c r="BG1427" s="19" t="s">
        <v>55</v>
      </c>
      <c r="BH1427" s="19" t="s">
        <v>4513</v>
      </c>
      <c r="BI1427" s="22" t="s">
        <v>4513</v>
      </c>
      <c r="BJ1427" s="22"/>
      <c r="BK1427" s="22"/>
      <c r="BL1427" s="37" t="s">
        <v>4513</v>
      </c>
      <c r="BM1427" s="32" t="s">
        <v>4513</v>
      </c>
      <c r="BN1427" s="75" t="s">
        <v>4513</v>
      </c>
      <c r="BO1427" s="24" t="s">
        <v>3940</v>
      </c>
      <c r="BP1427" s="22"/>
      <c r="BQ1427" s="19" t="s">
        <v>64</v>
      </c>
      <c r="BR1427" s="22"/>
      <c r="BS1427" s="22"/>
      <c r="BT1427" s="22"/>
      <c r="BU1427" s="22">
        <v>75</v>
      </c>
      <c r="BV1427" s="19"/>
      <c r="BW1427" s="19" t="s">
        <v>3823</v>
      </c>
      <c r="BX1427" s="22"/>
      <c r="BY1427" s="95" t="str">
        <f>IFERROR(
IF(OR(AZ1427="anulado",AZ1427="stand by"),CONCATENATE(AZ1427,": ",AT1427),
IF(OR(YEAR(BA1427)=2022,YEAR(BA1427)=2023),CONCATENATE("Se activó en ",YEAR(BA1427)),
IF(AND(OR(AZ1427="En proceso",AZ1427="facturando"),AND(AV1427="-",BA1427="")),"Por revisar",
IF(BA1427="",IF(AV1427="NUEVAS",CONCATENATE("Estado: ",AZ1427,", ",AV1427),
IF(AX1427=Meses!$A$3,"Por revisar",
IF(AT1427="","Sin registro","En programación Frcst."))),"En programación")))),
"Error")</f>
        <v>anulado: Desistido</v>
      </c>
      <c r="BZ1427" s="14" t="str">
        <f t="shared" si="66"/>
        <v/>
      </c>
      <c r="CA1427" s="95" t="str">
        <f>IF(BY1427="En programación Frcst.",VLOOKUP(AX1427,Meses!$A$1:$H$14,3+HLOOKUP(Cronograma!AV1427,Meses!$D$1:$G$2,2,FALSE),FALSE),
IF(BY1427="En programación",BA1427,""))</f>
        <v/>
      </c>
      <c r="CB1427" s="95" t="str">
        <f t="shared" si="67"/>
        <v/>
      </c>
      <c r="CC1427" s="91" t="str">
        <f>IFERROR(
(VLOOKUP(MONTH(CA1427),Meses!$B$3:$C$14,2,FALSE)-DAY(CA1427))/VLOOKUP(MONTH(CA1427),Meses!$B$3:$C$14,2,FALSE)*CD1427,
"")</f>
        <v/>
      </c>
      <c r="CD1427" s="92">
        <f t="shared" si="68"/>
        <v>4067</v>
      </c>
    </row>
    <row r="1428" spans="1:82" ht="78.599999999999994" thickBot="1" x14ac:dyDescent="0.6">
      <c r="A1428" s="41" t="s">
        <v>3330</v>
      </c>
      <c r="B1428" s="61" t="s">
        <v>3354</v>
      </c>
      <c r="C1428" s="61" t="s">
        <v>3355</v>
      </c>
      <c r="D1428" s="61" t="s">
        <v>650</v>
      </c>
      <c r="E1428" s="21">
        <v>45247</v>
      </c>
      <c r="F1428" s="21">
        <v>45247</v>
      </c>
      <c r="G1428" s="21">
        <v>45259</v>
      </c>
      <c r="H1428" s="21">
        <v>45278</v>
      </c>
      <c r="I1428" s="22"/>
      <c r="J1428" s="22"/>
      <c r="K1428" s="22">
        <v>0</v>
      </c>
      <c r="L1428" s="49">
        <v>2023124558</v>
      </c>
      <c r="M1428" s="21">
        <v>45289</v>
      </c>
      <c r="N1428" s="21">
        <v>45302</v>
      </c>
      <c r="O1428" s="19" t="s">
        <v>1384</v>
      </c>
      <c r="P1428" s="19" t="s">
        <v>199</v>
      </c>
      <c r="Q1428" s="49" t="s">
        <v>55</v>
      </c>
      <c r="R1428" s="61">
        <v>6018</v>
      </c>
      <c r="S1428" s="25" t="s">
        <v>145</v>
      </c>
      <c r="T1428" s="25" t="s">
        <v>145</v>
      </c>
      <c r="U1428" s="19" t="e">
        <v>#NAME?</v>
      </c>
      <c r="V1428" s="22"/>
      <c r="W1428" s="22" t="s">
        <v>4513</v>
      </c>
      <c r="X1428" s="23">
        <v>45247</v>
      </c>
      <c r="Y1428" s="23">
        <v>45254</v>
      </c>
      <c r="Z1428" s="23">
        <v>45247</v>
      </c>
      <c r="AA1428" s="23">
        <v>45247</v>
      </c>
      <c r="AB1428" s="22">
        <v>0</v>
      </c>
      <c r="AC1428" s="22">
        <v>0</v>
      </c>
      <c r="AD1428" s="50">
        <v>0</v>
      </c>
      <c r="AE1428" s="22">
        <v>0</v>
      </c>
      <c r="AF1428" s="19" t="s">
        <v>58</v>
      </c>
      <c r="AG1428" s="19" t="s">
        <v>58</v>
      </c>
      <c r="AH1428" s="50">
        <v>0</v>
      </c>
      <c r="AI1428" s="37">
        <v>-45247</v>
      </c>
      <c r="AJ1428" s="37">
        <v>19</v>
      </c>
      <c r="AK1428" s="37">
        <v>-45278</v>
      </c>
      <c r="AL1428" s="22"/>
      <c r="AM1428" s="22"/>
      <c r="AN1428" s="22"/>
      <c r="AO1428" s="22"/>
      <c r="AP1428" s="19" t="s">
        <v>530</v>
      </c>
      <c r="AQ1428" s="19" t="s">
        <v>140</v>
      </c>
      <c r="AR1428" s="19" t="s">
        <v>60</v>
      </c>
      <c r="AS1428" s="19" t="s">
        <v>55</v>
      </c>
      <c r="AT1428" s="19" t="s">
        <v>347</v>
      </c>
      <c r="AU1428" s="19" t="s">
        <v>179</v>
      </c>
      <c r="AV1428" s="19" t="s">
        <v>679</v>
      </c>
      <c r="AW1428" s="19" t="s">
        <v>1913</v>
      </c>
      <c r="AX1428" s="19" t="s">
        <v>356</v>
      </c>
      <c r="AY1428" s="19" t="s">
        <v>55</v>
      </c>
      <c r="AZ1428" s="19" t="s">
        <v>3827</v>
      </c>
      <c r="BA1428" s="23">
        <v>45302</v>
      </c>
      <c r="BB1428" s="37">
        <v>1</v>
      </c>
      <c r="BC1428" s="37">
        <v>2024</v>
      </c>
      <c r="BD1428" s="19" t="s">
        <v>653</v>
      </c>
      <c r="BE1428" s="19" t="s">
        <v>651</v>
      </c>
      <c r="BF1428" s="19" t="s">
        <v>652</v>
      </c>
      <c r="BG1428" s="19" t="s">
        <v>55</v>
      </c>
      <c r="BH1428" s="19" t="s">
        <v>4513</v>
      </c>
      <c r="BI1428" s="22" t="s">
        <v>4513</v>
      </c>
      <c r="BJ1428" s="22"/>
      <c r="BK1428" s="22"/>
      <c r="BL1428" s="37" t="s">
        <v>4513</v>
      </c>
      <c r="BM1428" s="32" t="s">
        <v>4513</v>
      </c>
      <c r="BN1428" s="75" t="s">
        <v>4513</v>
      </c>
      <c r="BO1428" s="24" t="s">
        <v>3940</v>
      </c>
      <c r="BP1428" s="22"/>
      <c r="BQ1428" s="19" t="s">
        <v>64</v>
      </c>
      <c r="BR1428" s="22"/>
      <c r="BS1428" s="22"/>
      <c r="BT1428" s="22"/>
      <c r="BU1428" s="22">
        <v>75</v>
      </c>
      <c r="BV1428" s="19"/>
      <c r="BW1428" s="19" t="s">
        <v>3823</v>
      </c>
      <c r="BX1428" s="22"/>
      <c r="BY1428" s="95" t="str">
        <f>IFERROR(
IF(OR(AZ1428="anulado",AZ1428="stand by"),CONCATENATE(AZ1428,": ",AT1428),
IF(OR(YEAR(BA1428)=2022,YEAR(BA1428)=2023),CONCATENATE("Se activó en ",YEAR(BA1428)),
IF(AND(OR(AZ1428="En proceso",AZ1428="facturando"),AND(AV1428="-",BA1428="")),"Por revisar",
IF(BA1428="",IF(AV1428="NUEVAS",CONCATENATE("Estado: ",AZ1428,", ",AV1428),
IF(AX1428=Meses!$A$3,"Por revisar",
IF(AT1428="","Sin registro","En programación Frcst."))),"En programación")))),
"Error")</f>
        <v>anulado: Desistido</v>
      </c>
      <c r="BZ1428" s="14" t="str">
        <f t="shared" si="66"/>
        <v/>
      </c>
      <c r="CA1428" s="95" t="str">
        <f>IF(BY1428="En programación Frcst.",VLOOKUP(AX1428,Meses!$A$1:$H$14,3+HLOOKUP(Cronograma!AV1428,Meses!$D$1:$G$2,2,FALSE),FALSE),
IF(BY1428="En programación",BA1428,""))</f>
        <v/>
      </c>
      <c r="CB1428" s="95" t="str">
        <f t="shared" si="67"/>
        <v/>
      </c>
      <c r="CC1428" s="91" t="str">
        <f>IFERROR(
(VLOOKUP(MONTH(CA1428),Meses!$B$3:$C$14,2,FALSE)-DAY(CA1428))/VLOOKUP(MONTH(CA1428),Meses!$B$3:$C$14,2,FALSE)*CD1428,
"")</f>
        <v/>
      </c>
      <c r="CD1428" s="92">
        <f t="shared" si="68"/>
        <v>6018</v>
      </c>
    </row>
    <row r="1429" spans="1:82" ht="78.599999999999994" thickBot="1" x14ac:dyDescent="0.6">
      <c r="A1429" s="41" t="s">
        <v>3330</v>
      </c>
      <c r="B1429" s="61" t="s">
        <v>3356</v>
      </c>
      <c r="C1429" s="61" t="s">
        <v>3357</v>
      </c>
      <c r="D1429" s="61" t="s">
        <v>650</v>
      </c>
      <c r="E1429" s="21">
        <v>45247</v>
      </c>
      <c r="F1429" s="21">
        <v>45247</v>
      </c>
      <c r="G1429" s="21">
        <v>45259</v>
      </c>
      <c r="H1429" s="21">
        <v>45278</v>
      </c>
      <c r="I1429" s="22"/>
      <c r="J1429" s="22"/>
      <c r="K1429" s="22">
        <v>0</v>
      </c>
      <c r="L1429" s="49">
        <v>2023124557</v>
      </c>
      <c r="M1429" s="21">
        <v>45289</v>
      </c>
      <c r="N1429" s="21">
        <v>45302</v>
      </c>
      <c r="O1429" s="19" t="s">
        <v>1384</v>
      </c>
      <c r="P1429" s="19" t="s">
        <v>199</v>
      </c>
      <c r="Q1429" s="49" t="s">
        <v>55</v>
      </c>
      <c r="R1429" s="61">
        <v>24385</v>
      </c>
      <c r="S1429" s="25" t="s">
        <v>145</v>
      </c>
      <c r="T1429" s="25" t="s">
        <v>145</v>
      </c>
      <c r="U1429" s="19" t="e">
        <v>#NAME?</v>
      </c>
      <c r="V1429" s="22"/>
      <c r="W1429" s="22" t="s">
        <v>4513</v>
      </c>
      <c r="X1429" s="23">
        <v>45247</v>
      </c>
      <c r="Y1429" s="23">
        <v>45254</v>
      </c>
      <c r="Z1429" s="23">
        <v>45247</v>
      </c>
      <c r="AA1429" s="23">
        <v>45247</v>
      </c>
      <c r="AB1429" s="22">
        <v>0</v>
      </c>
      <c r="AC1429" s="22">
        <v>0</v>
      </c>
      <c r="AD1429" s="50">
        <v>0</v>
      </c>
      <c r="AE1429" s="22">
        <v>0</v>
      </c>
      <c r="AF1429" s="19" t="s">
        <v>58</v>
      </c>
      <c r="AG1429" s="19" t="s">
        <v>58</v>
      </c>
      <c r="AH1429" s="50">
        <v>0</v>
      </c>
      <c r="AI1429" s="37">
        <v>-45247</v>
      </c>
      <c r="AJ1429" s="37">
        <v>19</v>
      </c>
      <c r="AK1429" s="37">
        <v>-45278</v>
      </c>
      <c r="AL1429" s="22"/>
      <c r="AM1429" s="22"/>
      <c r="AN1429" s="22"/>
      <c r="AO1429" s="22"/>
      <c r="AP1429" s="19" t="s">
        <v>201</v>
      </c>
      <c r="AQ1429" s="19" t="s">
        <v>140</v>
      </c>
      <c r="AR1429" s="19" t="s">
        <v>237</v>
      </c>
      <c r="AS1429" s="19" t="s">
        <v>55</v>
      </c>
      <c r="AT1429" s="19" t="s">
        <v>347</v>
      </c>
      <c r="AU1429" s="19" t="s">
        <v>179</v>
      </c>
      <c r="AV1429" s="19" t="s">
        <v>679</v>
      </c>
      <c r="AW1429" s="19" t="s">
        <v>1913</v>
      </c>
      <c r="AX1429" s="19" t="s">
        <v>356</v>
      </c>
      <c r="AY1429" s="19" t="s">
        <v>55</v>
      </c>
      <c r="AZ1429" s="19" t="s">
        <v>3827</v>
      </c>
      <c r="BA1429" s="23">
        <v>45302</v>
      </c>
      <c r="BB1429" s="37">
        <v>1</v>
      </c>
      <c r="BC1429" s="37">
        <v>2024</v>
      </c>
      <c r="BD1429" s="19" t="s">
        <v>653</v>
      </c>
      <c r="BE1429" s="19" t="s">
        <v>651</v>
      </c>
      <c r="BF1429" s="19" t="s">
        <v>652</v>
      </c>
      <c r="BG1429" s="19" t="s">
        <v>55</v>
      </c>
      <c r="BH1429" s="19" t="s">
        <v>4513</v>
      </c>
      <c r="BI1429" s="22" t="s">
        <v>4513</v>
      </c>
      <c r="BJ1429" s="22"/>
      <c r="BK1429" s="22"/>
      <c r="BL1429" s="37" t="s">
        <v>4513</v>
      </c>
      <c r="BM1429" s="32" t="s">
        <v>4513</v>
      </c>
      <c r="BN1429" s="75" t="s">
        <v>4513</v>
      </c>
      <c r="BO1429" s="24" t="s">
        <v>3940</v>
      </c>
      <c r="BP1429" s="22"/>
      <c r="BQ1429" s="19" t="s">
        <v>64</v>
      </c>
      <c r="BR1429" s="22"/>
      <c r="BS1429" s="22"/>
      <c r="BT1429" s="22"/>
      <c r="BU1429" s="22">
        <v>75</v>
      </c>
      <c r="BV1429" s="19"/>
      <c r="BW1429" s="19" t="s">
        <v>3823</v>
      </c>
      <c r="BX1429" s="22"/>
      <c r="BY1429" s="95" t="str">
        <f>IFERROR(
IF(OR(AZ1429="anulado",AZ1429="stand by"),CONCATENATE(AZ1429,": ",AT1429),
IF(OR(YEAR(BA1429)=2022,YEAR(BA1429)=2023),CONCATENATE("Se activó en ",YEAR(BA1429)),
IF(AND(OR(AZ1429="En proceso",AZ1429="facturando"),AND(AV1429="-",BA1429="")),"Por revisar",
IF(BA1429="",IF(AV1429="NUEVAS",CONCATENATE("Estado: ",AZ1429,", ",AV1429),
IF(AX1429=Meses!$A$3,"Por revisar",
IF(AT1429="","Sin registro","En programación Frcst."))),"En programación")))),
"Error")</f>
        <v>anulado: Desistido</v>
      </c>
      <c r="BZ1429" s="14" t="str">
        <f t="shared" si="66"/>
        <v/>
      </c>
      <c r="CA1429" s="95" t="str">
        <f>IF(BY1429="En programación Frcst.",VLOOKUP(AX1429,Meses!$A$1:$H$14,3+HLOOKUP(Cronograma!AV1429,Meses!$D$1:$G$2,2,FALSE),FALSE),
IF(BY1429="En programación",BA1429,""))</f>
        <v/>
      </c>
      <c r="CB1429" s="95" t="str">
        <f t="shared" si="67"/>
        <v/>
      </c>
      <c r="CC1429" s="91" t="str">
        <f>IFERROR(
(VLOOKUP(MONTH(CA1429),Meses!$B$3:$C$14,2,FALSE)-DAY(CA1429))/VLOOKUP(MONTH(CA1429),Meses!$B$3:$C$14,2,FALSE)*CD1429,
"")</f>
        <v/>
      </c>
      <c r="CD1429" s="92">
        <f t="shared" si="68"/>
        <v>24385</v>
      </c>
    </row>
    <row r="1430" spans="1:82" ht="78.599999999999994" thickBot="1" x14ac:dyDescent="0.6">
      <c r="A1430" s="41" t="s">
        <v>3338</v>
      </c>
      <c r="B1430" s="61" t="s">
        <v>3358</v>
      </c>
      <c r="C1430" s="61" t="s">
        <v>3359</v>
      </c>
      <c r="D1430" s="49" t="s">
        <v>3208</v>
      </c>
      <c r="E1430" s="21">
        <v>45247</v>
      </c>
      <c r="F1430" s="21">
        <v>45247</v>
      </c>
      <c r="G1430" s="21">
        <v>45264</v>
      </c>
      <c r="H1430" s="21">
        <v>45278</v>
      </c>
      <c r="I1430" s="22"/>
      <c r="J1430" s="22"/>
      <c r="K1430" s="22">
        <v>0</v>
      </c>
      <c r="L1430" s="50"/>
      <c r="M1430" s="22"/>
      <c r="N1430" s="22"/>
      <c r="O1430" s="19" t="s">
        <v>1384</v>
      </c>
      <c r="P1430" s="19" t="s">
        <v>135</v>
      </c>
      <c r="Q1430" s="49" t="s">
        <v>55</v>
      </c>
      <c r="R1430" s="61">
        <v>8491</v>
      </c>
      <c r="S1430" s="25" t="s">
        <v>145</v>
      </c>
      <c r="T1430" s="25" t="s">
        <v>145</v>
      </c>
      <c r="U1430" s="19" t="e">
        <v>#NAME?</v>
      </c>
      <c r="V1430" s="22"/>
      <c r="W1430" s="22" t="s">
        <v>4513</v>
      </c>
      <c r="X1430" s="23">
        <v>45247</v>
      </c>
      <c r="Y1430" s="23">
        <v>45254</v>
      </c>
      <c r="Z1430" s="23">
        <v>45247</v>
      </c>
      <c r="AA1430" s="23">
        <v>45247</v>
      </c>
      <c r="AB1430" s="22">
        <v>0</v>
      </c>
      <c r="AC1430" s="22">
        <v>0</v>
      </c>
      <c r="AD1430" s="50">
        <v>0</v>
      </c>
      <c r="AE1430" s="22">
        <v>0</v>
      </c>
      <c r="AF1430" s="19" t="s">
        <v>58</v>
      </c>
      <c r="AG1430" s="19" t="s">
        <v>58</v>
      </c>
      <c r="AH1430" s="50">
        <v>0</v>
      </c>
      <c r="AI1430" s="37">
        <v>-45247</v>
      </c>
      <c r="AJ1430" s="37">
        <v>14</v>
      </c>
      <c r="AK1430" s="37">
        <v>-45278</v>
      </c>
      <c r="AL1430" s="22"/>
      <c r="AM1430" s="22"/>
      <c r="AN1430" s="22"/>
      <c r="AO1430" s="22"/>
      <c r="AP1430" s="19" t="s">
        <v>139</v>
      </c>
      <c r="AQ1430" s="19" t="s">
        <v>140</v>
      </c>
      <c r="AR1430" s="19" t="s">
        <v>60</v>
      </c>
      <c r="AS1430" s="19" t="s">
        <v>55</v>
      </c>
      <c r="AT1430" s="19" t="s">
        <v>347</v>
      </c>
      <c r="AU1430" s="19" t="s">
        <v>179</v>
      </c>
      <c r="AV1430" s="19" t="s">
        <v>679</v>
      </c>
      <c r="AW1430" s="19" t="s">
        <v>1913</v>
      </c>
      <c r="AX1430" s="19" t="s">
        <v>356</v>
      </c>
      <c r="AY1430" s="19" t="s">
        <v>55</v>
      </c>
      <c r="AZ1430" s="19" t="s">
        <v>3827</v>
      </c>
      <c r="BA1430" s="22">
        <v>0</v>
      </c>
      <c r="BB1430" s="22"/>
      <c r="BC1430" s="22"/>
      <c r="BD1430" s="19" t="s">
        <v>653</v>
      </c>
      <c r="BE1430" s="19" t="s">
        <v>651</v>
      </c>
      <c r="BF1430" s="19" t="s">
        <v>652</v>
      </c>
      <c r="BG1430" s="19" t="s">
        <v>55</v>
      </c>
      <c r="BH1430" s="19" t="s">
        <v>4513</v>
      </c>
      <c r="BI1430" s="22" t="s">
        <v>4513</v>
      </c>
      <c r="BJ1430" s="22"/>
      <c r="BK1430" s="22"/>
      <c r="BL1430" s="37" t="s">
        <v>4513</v>
      </c>
      <c r="BM1430" s="32" t="s">
        <v>4513</v>
      </c>
      <c r="BN1430" s="79" t="s">
        <v>4513</v>
      </c>
      <c r="BO1430" s="19" t="s">
        <v>3885</v>
      </c>
      <c r="BP1430" s="22"/>
      <c r="BQ1430" s="19" t="s">
        <v>64</v>
      </c>
      <c r="BR1430" s="22"/>
      <c r="BS1430" s="22"/>
      <c r="BT1430" s="22"/>
      <c r="BU1430" s="22">
        <v>75</v>
      </c>
      <c r="BV1430" s="19"/>
      <c r="BW1430" s="19" t="s">
        <v>3823</v>
      </c>
      <c r="BX1430" s="22"/>
      <c r="BY1430" s="95" t="str">
        <f>IFERROR(
IF(OR(AZ1430="anulado",AZ1430="stand by"),CONCATENATE(AZ1430,": ",AT1430),
IF(OR(YEAR(BA1430)=2022,YEAR(BA1430)=2023),CONCATENATE("Se activó en ",YEAR(BA1430)),
IF(AND(OR(AZ1430="En proceso",AZ1430="facturando"),AND(AV1430="-",BA1430="")),"Por revisar",
IF(BA1430="",IF(AV1430="NUEVAS",CONCATENATE("Estado: ",AZ1430,", ",AV1430),
IF(AX1430=Meses!$A$3,"Por revisar",
IF(AT1430="","Sin registro","En programación Frcst."))),"En programación")))),
"Error")</f>
        <v>anulado: Desistido</v>
      </c>
      <c r="BZ1430" s="14" t="str">
        <f t="shared" si="66"/>
        <v/>
      </c>
      <c r="CA1430" s="95" t="str">
        <f>IF(BY1430="En programación Frcst.",VLOOKUP(AX1430,Meses!$A$1:$H$14,3+HLOOKUP(Cronograma!AV1430,Meses!$D$1:$G$2,2,FALSE),FALSE),
IF(BY1430="En programación",BA1430,""))</f>
        <v/>
      </c>
      <c r="CB1430" s="95" t="str">
        <f t="shared" si="67"/>
        <v/>
      </c>
      <c r="CC1430" s="91" t="str">
        <f>IFERROR(
(VLOOKUP(MONTH(CA1430),Meses!$B$3:$C$14,2,FALSE)-DAY(CA1430))/VLOOKUP(MONTH(CA1430),Meses!$B$3:$C$14,2,FALSE)*CD1430,
"")</f>
        <v/>
      </c>
      <c r="CD1430" s="92">
        <f t="shared" si="68"/>
        <v>8491</v>
      </c>
    </row>
    <row r="1431" spans="1:82" ht="63" thickBot="1" x14ac:dyDescent="0.6">
      <c r="A1431" s="41" t="s">
        <v>3338</v>
      </c>
      <c r="B1431" s="61" t="s">
        <v>3360</v>
      </c>
      <c r="C1431" s="61" t="s">
        <v>3361</v>
      </c>
      <c r="D1431" s="61" t="s">
        <v>650</v>
      </c>
      <c r="E1431" s="21">
        <v>45247</v>
      </c>
      <c r="F1431" s="21">
        <v>45247</v>
      </c>
      <c r="G1431" s="21">
        <v>45264</v>
      </c>
      <c r="H1431" s="21">
        <v>45278</v>
      </c>
      <c r="I1431" s="22"/>
      <c r="J1431" s="22"/>
      <c r="K1431" s="22">
        <v>0</v>
      </c>
      <c r="L1431" s="49">
        <v>2023124565</v>
      </c>
      <c r="M1431" s="21">
        <v>45289</v>
      </c>
      <c r="N1431" s="21">
        <v>45302</v>
      </c>
      <c r="O1431" s="19" t="s">
        <v>1384</v>
      </c>
      <c r="P1431" s="19" t="s">
        <v>199</v>
      </c>
      <c r="Q1431" s="49" t="s">
        <v>55</v>
      </c>
      <c r="R1431" s="61">
        <v>11857</v>
      </c>
      <c r="S1431" s="25" t="s">
        <v>145</v>
      </c>
      <c r="T1431" s="25" t="s">
        <v>145</v>
      </c>
      <c r="U1431" s="19" t="e">
        <v>#NAME?</v>
      </c>
      <c r="V1431" s="22"/>
      <c r="W1431" s="22" t="s">
        <v>4513</v>
      </c>
      <c r="X1431" s="23">
        <v>45247</v>
      </c>
      <c r="Y1431" s="23">
        <v>45254</v>
      </c>
      <c r="Z1431" s="23">
        <v>45247</v>
      </c>
      <c r="AA1431" s="23">
        <v>45247</v>
      </c>
      <c r="AB1431" s="22">
        <v>0</v>
      </c>
      <c r="AC1431" s="22">
        <v>0</v>
      </c>
      <c r="AD1431" s="50">
        <v>0</v>
      </c>
      <c r="AE1431" s="22">
        <v>0</v>
      </c>
      <c r="AF1431" s="19" t="s">
        <v>58</v>
      </c>
      <c r="AG1431" s="19" t="s">
        <v>58</v>
      </c>
      <c r="AH1431" s="50">
        <v>0</v>
      </c>
      <c r="AI1431" s="37">
        <v>-45247</v>
      </c>
      <c r="AJ1431" s="37">
        <v>14</v>
      </c>
      <c r="AK1431" s="37">
        <v>-45278</v>
      </c>
      <c r="AL1431" s="22"/>
      <c r="AM1431" s="22"/>
      <c r="AN1431" s="22"/>
      <c r="AO1431" s="22"/>
      <c r="AP1431" s="19" t="s">
        <v>201</v>
      </c>
      <c r="AQ1431" s="19" t="s">
        <v>140</v>
      </c>
      <c r="AR1431" s="19" t="s">
        <v>94</v>
      </c>
      <c r="AS1431" s="19" t="s">
        <v>55</v>
      </c>
      <c r="AT1431" s="19" t="s">
        <v>347</v>
      </c>
      <c r="AU1431" s="19" t="s">
        <v>179</v>
      </c>
      <c r="AV1431" s="19" t="s">
        <v>679</v>
      </c>
      <c r="AW1431" s="19" t="s">
        <v>1913</v>
      </c>
      <c r="AX1431" s="19" t="s">
        <v>356</v>
      </c>
      <c r="AY1431" s="19" t="s">
        <v>55</v>
      </c>
      <c r="AZ1431" s="19" t="s">
        <v>3827</v>
      </c>
      <c r="BA1431" s="23">
        <v>45302</v>
      </c>
      <c r="BB1431" s="37">
        <v>1</v>
      </c>
      <c r="BC1431" s="37">
        <v>2024</v>
      </c>
      <c r="BD1431" s="19" t="s">
        <v>653</v>
      </c>
      <c r="BE1431" s="19" t="s">
        <v>651</v>
      </c>
      <c r="BF1431" s="19" t="s">
        <v>652</v>
      </c>
      <c r="BG1431" s="19" t="s">
        <v>55</v>
      </c>
      <c r="BH1431" s="19" t="s">
        <v>4513</v>
      </c>
      <c r="BI1431" s="22" t="s">
        <v>4513</v>
      </c>
      <c r="BJ1431" s="22"/>
      <c r="BK1431" s="22"/>
      <c r="BL1431" s="37" t="s">
        <v>4513</v>
      </c>
      <c r="BM1431" s="32" t="s">
        <v>4513</v>
      </c>
      <c r="BN1431" s="79" t="s">
        <v>4513</v>
      </c>
      <c r="BO1431" s="19" t="s">
        <v>3885</v>
      </c>
      <c r="BP1431" s="22"/>
      <c r="BQ1431" s="19" t="s">
        <v>64</v>
      </c>
      <c r="BR1431" s="22"/>
      <c r="BS1431" s="22"/>
      <c r="BT1431" s="22"/>
      <c r="BU1431" s="22">
        <v>75</v>
      </c>
      <c r="BV1431" s="19"/>
      <c r="BW1431" s="19" t="s">
        <v>3823</v>
      </c>
      <c r="BX1431" s="22"/>
      <c r="BY1431" s="95" t="str">
        <f>IFERROR(
IF(OR(AZ1431="anulado",AZ1431="stand by"),CONCATENATE(AZ1431,": ",AT1431),
IF(OR(YEAR(BA1431)=2022,YEAR(BA1431)=2023),CONCATENATE("Se activó en ",YEAR(BA1431)),
IF(AND(OR(AZ1431="En proceso",AZ1431="facturando"),AND(AV1431="-",BA1431="")),"Por revisar",
IF(BA1431="",IF(AV1431="NUEVAS",CONCATENATE("Estado: ",AZ1431,", ",AV1431),
IF(AX1431=Meses!$A$3,"Por revisar",
IF(AT1431="","Sin registro","En programación Frcst."))),"En programación")))),
"Error")</f>
        <v>anulado: Desistido</v>
      </c>
      <c r="BZ1431" s="14" t="str">
        <f t="shared" si="66"/>
        <v/>
      </c>
      <c r="CA1431" s="95" t="str">
        <f>IF(BY1431="En programación Frcst.",VLOOKUP(AX1431,Meses!$A$1:$H$14,3+HLOOKUP(Cronograma!AV1431,Meses!$D$1:$G$2,2,FALSE),FALSE),
IF(BY1431="En programación",BA1431,""))</f>
        <v/>
      </c>
      <c r="CB1431" s="95" t="str">
        <f t="shared" si="67"/>
        <v/>
      </c>
      <c r="CC1431" s="91" t="str">
        <f>IFERROR(
(VLOOKUP(MONTH(CA1431),Meses!$B$3:$C$14,2,FALSE)-DAY(CA1431))/VLOOKUP(MONTH(CA1431),Meses!$B$3:$C$14,2,FALSE)*CD1431,
"")</f>
        <v/>
      </c>
      <c r="CD1431" s="92">
        <f t="shared" si="68"/>
        <v>11857</v>
      </c>
    </row>
    <row r="1432" spans="1:82" ht="47.4" thickBot="1" x14ac:dyDescent="0.6">
      <c r="A1432" s="41" t="s">
        <v>3362</v>
      </c>
      <c r="B1432" s="61" t="s">
        <v>3363</v>
      </c>
      <c r="C1432" s="61" t="s">
        <v>3364</v>
      </c>
      <c r="D1432" s="49" t="s">
        <v>53</v>
      </c>
      <c r="E1432" s="21">
        <v>45246</v>
      </c>
      <c r="F1432" s="21">
        <v>45246</v>
      </c>
      <c r="G1432" s="21">
        <v>45252</v>
      </c>
      <c r="H1432" s="21">
        <v>45258</v>
      </c>
      <c r="I1432" s="21">
        <v>45294</v>
      </c>
      <c r="J1432" s="21">
        <v>45294</v>
      </c>
      <c r="K1432" s="119" t="s">
        <v>4615</v>
      </c>
      <c r="L1432" s="49">
        <v>2023120690</v>
      </c>
      <c r="M1432" s="21">
        <v>45266</v>
      </c>
      <c r="N1432" s="21">
        <v>45292</v>
      </c>
      <c r="O1432" s="19" t="s">
        <v>54</v>
      </c>
      <c r="P1432" s="19" t="s">
        <v>54</v>
      </c>
      <c r="Q1432" s="49" t="s">
        <v>55</v>
      </c>
      <c r="R1432" s="61">
        <v>254367</v>
      </c>
      <c r="S1432" s="25" t="s">
        <v>145</v>
      </c>
      <c r="T1432" s="25" t="s">
        <v>145</v>
      </c>
      <c r="U1432" s="19" t="e">
        <v>#NAME?</v>
      </c>
      <c r="V1432" s="22"/>
      <c r="W1432" s="22" t="s">
        <v>4513</v>
      </c>
      <c r="X1432" s="23">
        <v>45246</v>
      </c>
      <c r="Y1432" s="23">
        <v>45253</v>
      </c>
      <c r="Z1432" s="23">
        <v>45246</v>
      </c>
      <c r="AA1432" s="23">
        <v>45246</v>
      </c>
      <c r="AB1432" s="22">
        <v>0</v>
      </c>
      <c r="AC1432" s="22">
        <v>0</v>
      </c>
      <c r="AD1432" s="50">
        <v>0</v>
      </c>
      <c r="AE1432" s="22">
        <v>0</v>
      </c>
      <c r="AF1432" s="19" t="s">
        <v>58</v>
      </c>
      <c r="AG1432" s="19" t="s">
        <v>58</v>
      </c>
      <c r="AH1432" s="50">
        <v>0</v>
      </c>
      <c r="AI1432" s="23">
        <v>48</v>
      </c>
      <c r="AJ1432" s="37">
        <v>6</v>
      </c>
      <c r="AK1432" s="37">
        <v>36</v>
      </c>
      <c r="AL1432" s="22"/>
      <c r="AM1432" s="22"/>
      <c r="AN1432" s="22"/>
      <c r="AO1432" s="22"/>
      <c r="AP1432" s="19" t="s">
        <v>82</v>
      </c>
      <c r="AQ1432" s="19" t="s">
        <v>82</v>
      </c>
      <c r="AR1432" s="19" t="s">
        <v>182</v>
      </c>
      <c r="AS1432" s="19" t="s">
        <v>55</v>
      </c>
      <c r="AT1432" s="19" t="s">
        <v>61</v>
      </c>
      <c r="AU1432" s="42" t="s">
        <v>179</v>
      </c>
      <c r="AV1432" s="19" t="s">
        <v>679</v>
      </c>
      <c r="AW1432" s="19" t="s">
        <v>1913</v>
      </c>
      <c r="AX1432" s="19" t="s">
        <v>356</v>
      </c>
      <c r="AY1432" s="19" t="s">
        <v>55</v>
      </c>
      <c r="AZ1432" s="19" t="s">
        <v>3822</v>
      </c>
      <c r="BA1432" s="23">
        <v>45292</v>
      </c>
      <c r="BB1432" s="37">
        <v>1</v>
      </c>
      <c r="BC1432" s="37">
        <v>2024</v>
      </c>
      <c r="BD1432" s="19" t="s">
        <v>653</v>
      </c>
      <c r="BE1432" s="19" t="s">
        <v>660</v>
      </c>
      <c r="BF1432" s="19" t="s">
        <v>661</v>
      </c>
      <c r="BG1432" s="19" t="s">
        <v>55</v>
      </c>
      <c r="BH1432" s="19" t="s">
        <v>4513</v>
      </c>
      <c r="BI1432" s="60" t="s">
        <v>4513</v>
      </c>
      <c r="BJ1432" s="37" t="e">
        <v>#VALUE!</v>
      </c>
      <c r="BK1432" s="56" t="e">
        <v>#VALUE!</v>
      </c>
      <c r="BL1432" s="37" t="s">
        <v>4513</v>
      </c>
      <c r="BM1432" s="32" t="s">
        <v>4513</v>
      </c>
      <c r="BN1432" s="22"/>
      <c r="BO1432" s="22"/>
      <c r="BP1432" s="22"/>
      <c r="BQ1432" s="19" t="s">
        <v>55</v>
      </c>
      <c r="BR1432" s="19" t="s">
        <v>3924</v>
      </c>
      <c r="BS1432" s="19" t="e">
        <v>#N/A</v>
      </c>
      <c r="BT1432" s="37">
        <v>48</v>
      </c>
      <c r="BU1432" s="22">
        <v>76</v>
      </c>
      <c r="BV1432" s="19"/>
      <c r="BW1432" s="19" t="s">
        <v>3823</v>
      </c>
      <c r="BX1432" s="37">
        <v>2024</v>
      </c>
      <c r="BY1432" s="95" t="str">
        <f>IFERROR(
IF(OR(AZ1432="anulado",AZ1432="stand by"),CONCATENATE(AZ1432,": ",AT1432),
IF(OR(YEAR(BA1432)=2022,YEAR(BA1432)=2023),CONCATENATE("Se activó en ",YEAR(BA1432)),
IF(AND(OR(AZ1432="En proceso",AZ1432="facturando"),AND(AV1432="-",BA1432="")),"Por revisar",
IF(BA1432="",IF(AV1432="NUEVAS",CONCATENATE("Estado: ",AZ1432,", ",AV1432),
IF(AX1432=Meses!$A$3,"Por revisar",
IF(AT1432="","Sin registro","En programación Frcst."))),"En programación")))),
"Error")</f>
        <v>En programación</v>
      </c>
      <c r="BZ1432" s="14" t="str">
        <f t="shared" si="66"/>
        <v/>
      </c>
      <c r="CA1432" s="95">
        <f>IF(BY1432="En programación Frcst.",VLOOKUP(AX1432,Meses!$A$1:$H$14,3+HLOOKUP(Cronograma!AV1432,Meses!$D$1:$G$2,2,FALSE),FALSE),
IF(BY1432="En programación",BA1432,""))</f>
        <v>45292</v>
      </c>
      <c r="CB1432" s="95" t="str">
        <f t="shared" si="67"/>
        <v>2024/1</v>
      </c>
      <c r="CC1432" s="91">
        <f>IFERROR(
(VLOOKUP(MONTH(CA1432),Meses!$B$3:$C$14,2,FALSE)-DAY(CA1432))/VLOOKUP(MONTH(CA1432),Meses!$B$3:$C$14,2,FALSE)*CD1432,
"")</f>
        <v>246161.61290322582</v>
      </c>
      <c r="CD1432" s="92">
        <f t="shared" si="68"/>
        <v>254367</v>
      </c>
    </row>
    <row r="1433" spans="1:82" ht="63" thickBot="1" x14ac:dyDescent="0.6">
      <c r="A1433" s="41" t="s">
        <v>3365</v>
      </c>
      <c r="B1433" s="61" t="s">
        <v>3366</v>
      </c>
      <c r="C1433" s="61" t="s">
        <v>3367</v>
      </c>
      <c r="D1433" s="49" t="s">
        <v>53</v>
      </c>
      <c r="E1433" s="21">
        <v>45251</v>
      </c>
      <c r="F1433" s="21">
        <v>45251</v>
      </c>
      <c r="G1433" s="21">
        <v>45257</v>
      </c>
      <c r="H1433" s="21">
        <v>45264</v>
      </c>
      <c r="I1433" s="21">
        <v>45313</v>
      </c>
      <c r="J1433" s="21">
        <v>45313</v>
      </c>
      <c r="K1433" s="119" t="s">
        <v>4615</v>
      </c>
      <c r="L1433" s="49">
        <v>2023120687</v>
      </c>
      <c r="M1433" s="21">
        <v>45265</v>
      </c>
      <c r="N1433" s="21">
        <v>45292</v>
      </c>
      <c r="O1433" s="61" t="s">
        <v>409</v>
      </c>
      <c r="P1433" s="19" t="s">
        <v>128</v>
      </c>
      <c r="Q1433" s="49" t="s">
        <v>64</v>
      </c>
      <c r="R1433" s="121">
        <v>47178</v>
      </c>
      <c r="S1433" s="25" t="s">
        <v>145</v>
      </c>
      <c r="T1433" s="25" t="s">
        <v>145</v>
      </c>
      <c r="U1433" s="19" t="e">
        <v>#NAME?</v>
      </c>
      <c r="V1433" s="22"/>
      <c r="W1433" s="22" t="s">
        <v>4513</v>
      </c>
      <c r="X1433" s="23">
        <v>45251</v>
      </c>
      <c r="Y1433" s="23">
        <v>45258</v>
      </c>
      <c r="Z1433" s="23">
        <v>45251</v>
      </c>
      <c r="AA1433" s="23">
        <v>45251</v>
      </c>
      <c r="AB1433" s="22">
        <v>0</v>
      </c>
      <c r="AC1433" s="22">
        <v>0</v>
      </c>
      <c r="AD1433" s="50">
        <v>0</v>
      </c>
      <c r="AE1433" s="22">
        <v>0</v>
      </c>
      <c r="AF1433" s="19" t="s">
        <v>58</v>
      </c>
      <c r="AG1433" s="19" t="s">
        <v>58</v>
      </c>
      <c r="AH1433" s="50">
        <v>0</v>
      </c>
      <c r="AI1433" s="23">
        <v>62</v>
      </c>
      <c r="AJ1433" s="37">
        <v>7</v>
      </c>
      <c r="AK1433" s="37">
        <v>49</v>
      </c>
      <c r="AL1433" s="22"/>
      <c r="AM1433" s="22"/>
      <c r="AN1433" s="22"/>
      <c r="AO1433" s="22"/>
      <c r="AP1433" s="19" t="s">
        <v>131</v>
      </c>
      <c r="AQ1433" s="19" t="s">
        <v>131</v>
      </c>
      <c r="AR1433" s="19" t="s">
        <v>185</v>
      </c>
      <c r="AS1433" s="19" t="s">
        <v>64</v>
      </c>
      <c r="AT1433" s="19" t="s">
        <v>61</v>
      </c>
      <c r="AU1433" s="19" t="s">
        <v>179</v>
      </c>
      <c r="AV1433" s="19" t="s">
        <v>660</v>
      </c>
      <c r="AW1433" s="19" t="s">
        <v>661</v>
      </c>
      <c r="AX1433" s="19" t="s">
        <v>653</v>
      </c>
      <c r="AY1433" s="19" t="s">
        <v>55</v>
      </c>
      <c r="AZ1433" s="19" t="s">
        <v>3822</v>
      </c>
      <c r="BA1433" s="23">
        <v>45292</v>
      </c>
      <c r="BB1433" s="37">
        <v>1</v>
      </c>
      <c r="BC1433" s="37">
        <v>2024</v>
      </c>
      <c r="BD1433" s="19" t="s">
        <v>653</v>
      </c>
      <c r="BE1433" s="19" t="s">
        <v>354</v>
      </c>
      <c r="BF1433" s="19" t="s">
        <v>680</v>
      </c>
      <c r="BG1433" s="19" t="s">
        <v>55</v>
      </c>
      <c r="BH1433" s="19" t="s">
        <v>4513</v>
      </c>
      <c r="BI1433" s="60" t="s">
        <v>4513</v>
      </c>
      <c r="BJ1433" s="37" t="e">
        <v>#VALUE!</v>
      </c>
      <c r="BK1433" s="56" t="e">
        <v>#VALUE!</v>
      </c>
      <c r="BL1433" s="37" t="s">
        <v>4513</v>
      </c>
      <c r="BM1433" s="32" t="s">
        <v>4513</v>
      </c>
      <c r="BN1433" s="22"/>
      <c r="BO1433" s="19" t="s">
        <v>3851</v>
      </c>
      <c r="BP1433" s="22"/>
      <c r="BQ1433" s="19" t="s">
        <v>64</v>
      </c>
      <c r="BR1433" s="22"/>
      <c r="BS1433" s="22"/>
      <c r="BT1433" s="37">
        <v>62</v>
      </c>
      <c r="BU1433" s="37">
        <v>71</v>
      </c>
      <c r="BV1433" s="19"/>
      <c r="BW1433" s="19" t="s">
        <v>3823</v>
      </c>
      <c r="BX1433" s="22"/>
      <c r="BY1433" s="95" t="str">
        <f>IFERROR(
IF(OR(AZ1433="anulado",AZ1433="stand by"),CONCATENATE(AZ1433,": ",AT1433),
IF(OR(YEAR(BA1433)=2022,YEAR(BA1433)=2023),CONCATENATE("Se activó en ",YEAR(BA1433)),
IF(AND(OR(AZ1433="En proceso",AZ1433="facturando"),AND(AV1433="-",BA1433="")),"Por revisar",
IF(BA1433="",IF(AV1433="NUEVAS",CONCATENATE("Estado: ",AZ1433,", ",AV1433),
IF(AX1433=Meses!$A$3,"Por revisar",
IF(AT1433="","Sin registro","En programación Frcst."))),"En programación")))),
"Error")</f>
        <v>En programación</v>
      </c>
      <c r="BZ1433" s="14" t="str">
        <f t="shared" si="66"/>
        <v/>
      </c>
      <c r="CA1433" s="95">
        <f>IF(BY1433="En programación Frcst.",VLOOKUP(AX1433,Meses!$A$1:$H$14,3+HLOOKUP(Cronograma!AV1433,Meses!$D$1:$G$2,2,FALSE),FALSE),
IF(BY1433="En programación",BA1433,""))</f>
        <v>45292</v>
      </c>
      <c r="CB1433" s="95" t="str">
        <f t="shared" si="67"/>
        <v>2024/1</v>
      </c>
      <c r="CC1433" s="91">
        <f>IFERROR(
(VLOOKUP(MONTH(CA1433),Meses!$B$3:$C$14,2,FALSE)-DAY(CA1433))/VLOOKUP(MONTH(CA1433),Meses!$B$3:$C$14,2,FALSE)*CD1433,
"")</f>
        <v>45656.129032258068</v>
      </c>
      <c r="CD1433" s="92">
        <f t="shared" si="68"/>
        <v>47178</v>
      </c>
    </row>
    <row r="1434" spans="1:82" ht="63" thickBot="1" x14ac:dyDescent="0.6">
      <c r="A1434" s="41" t="s">
        <v>3368</v>
      </c>
      <c r="B1434" s="61" t="s">
        <v>3369</v>
      </c>
      <c r="C1434" s="61" t="s">
        <v>3370</v>
      </c>
      <c r="D1434" s="49" t="s">
        <v>53</v>
      </c>
      <c r="E1434" s="21">
        <v>45251</v>
      </c>
      <c r="F1434" s="21">
        <v>45251</v>
      </c>
      <c r="G1434" s="21">
        <v>45264</v>
      </c>
      <c r="H1434" s="21">
        <v>45273</v>
      </c>
      <c r="I1434" s="21">
        <v>45308</v>
      </c>
      <c r="J1434" s="21">
        <v>45308</v>
      </c>
      <c r="K1434" s="119" t="s">
        <v>4615</v>
      </c>
      <c r="L1434" s="49">
        <v>2023123572</v>
      </c>
      <c r="M1434" s="21">
        <v>45282</v>
      </c>
      <c r="N1434" s="21">
        <v>45295</v>
      </c>
      <c r="O1434" s="19" t="s">
        <v>1384</v>
      </c>
      <c r="P1434" s="19" t="s">
        <v>54</v>
      </c>
      <c r="Q1434" s="49" t="s">
        <v>55</v>
      </c>
      <c r="R1434" s="61">
        <v>8769</v>
      </c>
      <c r="S1434" s="25" t="s">
        <v>145</v>
      </c>
      <c r="T1434" s="25" t="s">
        <v>145</v>
      </c>
      <c r="U1434" s="19" t="e">
        <v>#NAME?</v>
      </c>
      <c r="V1434" s="22"/>
      <c r="W1434" s="22" t="s">
        <v>4513</v>
      </c>
      <c r="X1434" s="23">
        <v>45251</v>
      </c>
      <c r="Y1434" s="23">
        <v>45258</v>
      </c>
      <c r="Z1434" s="23">
        <v>45251</v>
      </c>
      <c r="AA1434" s="23">
        <v>45251</v>
      </c>
      <c r="AB1434" s="22">
        <v>0</v>
      </c>
      <c r="AC1434" s="22">
        <v>0</v>
      </c>
      <c r="AD1434" s="50">
        <v>0</v>
      </c>
      <c r="AE1434" s="22">
        <v>0</v>
      </c>
      <c r="AF1434" s="19" t="s">
        <v>58</v>
      </c>
      <c r="AG1434" s="19" t="s">
        <v>58</v>
      </c>
      <c r="AH1434" s="50">
        <v>0</v>
      </c>
      <c r="AI1434" s="23">
        <v>57</v>
      </c>
      <c r="AJ1434" s="37">
        <v>9</v>
      </c>
      <c r="AK1434" s="37">
        <v>35</v>
      </c>
      <c r="AL1434" s="22"/>
      <c r="AM1434" s="22"/>
      <c r="AN1434" s="22"/>
      <c r="AO1434" s="22"/>
      <c r="AP1434" s="19" t="s">
        <v>82</v>
      </c>
      <c r="AQ1434" s="19" t="s">
        <v>82</v>
      </c>
      <c r="AR1434" s="19" t="s">
        <v>94</v>
      </c>
      <c r="AS1434" s="19" t="s">
        <v>55</v>
      </c>
      <c r="AT1434" s="19" t="s">
        <v>61</v>
      </c>
      <c r="AU1434" s="19" t="s">
        <v>179</v>
      </c>
      <c r="AV1434" s="19" t="s">
        <v>679</v>
      </c>
      <c r="AW1434" s="19" t="s">
        <v>1913</v>
      </c>
      <c r="AX1434" s="19" t="s">
        <v>356</v>
      </c>
      <c r="AY1434" s="19" t="s">
        <v>55</v>
      </c>
      <c r="AZ1434" s="19" t="s">
        <v>3822</v>
      </c>
      <c r="BA1434" s="23">
        <v>45295</v>
      </c>
      <c r="BB1434" s="37">
        <v>1</v>
      </c>
      <c r="BC1434" s="37">
        <v>2024</v>
      </c>
      <c r="BD1434" s="19" t="s">
        <v>356</v>
      </c>
      <c r="BE1434" s="19" t="s">
        <v>679</v>
      </c>
      <c r="BF1434" s="19" t="s">
        <v>680</v>
      </c>
      <c r="BG1434" s="19" t="s">
        <v>55</v>
      </c>
      <c r="BH1434" s="19" t="s">
        <v>4513</v>
      </c>
      <c r="BI1434" s="60" t="s">
        <v>4513</v>
      </c>
      <c r="BJ1434" s="37" t="e">
        <v>#VALUE!</v>
      </c>
      <c r="BK1434" s="56" t="e">
        <v>#VALUE!</v>
      </c>
      <c r="BL1434" s="37" t="s">
        <v>4513</v>
      </c>
      <c r="BM1434" s="32" t="s">
        <v>4513</v>
      </c>
      <c r="BN1434" s="22"/>
      <c r="BO1434" s="19" t="s">
        <v>3851</v>
      </c>
      <c r="BP1434" s="22"/>
      <c r="BQ1434" s="19" t="s">
        <v>64</v>
      </c>
      <c r="BR1434" s="22"/>
      <c r="BS1434" s="22"/>
      <c r="BT1434" s="37">
        <v>57</v>
      </c>
      <c r="BU1434" s="37">
        <v>71</v>
      </c>
      <c r="BV1434" s="19"/>
      <c r="BW1434" s="19" t="s">
        <v>3823</v>
      </c>
      <c r="BX1434" s="22"/>
      <c r="BY1434" s="95" t="str">
        <f>IFERROR(
IF(OR(AZ1434="anulado",AZ1434="stand by"),CONCATENATE(AZ1434,": ",AT1434),
IF(OR(YEAR(BA1434)=2022,YEAR(BA1434)=2023),CONCATENATE("Se activó en ",YEAR(BA1434)),
IF(AND(OR(AZ1434="En proceso",AZ1434="facturando"),AND(AV1434="-",BA1434="")),"Por revisar",
IF(BA1434="",IF(AV1434="NUEVAS",CONCATENATE("Estado: ",AZ1434,", ",AV1434),
IF(AX1434=Meses!$A$3,"Por revisar",
IF(AT1434="","Sin registro","En programación Frcst."))),"En programación")))),
"Error")</f>
        <v>En programación</v>
      </c>
      <c r="BZ1434" s="14" t="str">
        <f t="shared" si="66"/>
        <v/>
      </c>
      <c r="CA1434" s="95">
        <f>IF(BY1434="En programación Frcst.",VLOOKUP(AX1434,Meses!$A$1:$H$14,3+HLOOKUP(Cronograma!AV1434,Meses!$D$1:$G$2,2,FALSE),FALSE),
IF(BY1434="En programación",BA1434,""))</f>
        <v>45295</v>
      </c>
      <c r="CB1434" s="95" t="str">
        <f t="shared" si="67"/>
        <v>2024/1</v>
      </c>
      <c r="CC1434" s="91">
        <f>IFERROR(
(VLOOKUP(MONTH(CA1434),Meses!$B$3:$C$14,2,FALSE)-DAY(CA1434))/VLOOKUP(MONTH(CA1434),Meses!$B$3:$C$14,2,FALSE)*CD1434,
"")</f>
        <v>7637.5161290322585</v>
      </c>
      <c r="CD1434" s="92">
        <f t="shared" si="68"/>
        <v>8769</v>
      </c>
    </row>
    <row r="1435" spans="1:82" ht="94.2" thickBot="1" x14ac:dyDescent="0.6">
      <c r="A1435" s="41" t="s">
        <v>3368</v>
      </c>
      <c r="B1435" s="61" t="s">
        <v>3371</v>
      </c>
      <c r="C1435" s="61" t="s">
        <v>3372</v>
      </c>
      <c r="D1435" s="61" t="s">
        <v>144</v>
      </c>
      <c r="E1435" s="21">
        <v>45251</v>
      </c>
      <c r="F1435" s="21">
        <v>45251</v>
      </c>
      <c r="G1435" s="21">
        <v>45264</v>
      </c>
      <c r="H1435" s="21">
        <v>45273</v>
      </c>
      <c r="I1435" s="22"/>
      <c r="J1435" s="22"/>
      <c r="K1435" s="22">
        <v>0</v>
      </c>
      <c r="L1435" s="50"/>
      <c r="M1435" s="22"/>
      <c r="N1435" s="22"/>
      <c r="O1435" s="19" t="s">
        <v>1384</v>
      </c>
      <c r="P1435" s="19" t="s">
        <v>54</v>
      </c>
      <c r="Q1435" s="49" t="s">
        <v>55</v>
      </c>
      <c r="R1435" s="61">
        <v>29795</v>
      </c>
      <c r="S1435" s="25" t="s">
        <v>145</v>
      </c>
      <c r="T1435" s="25" t="s">
        <v>145</v>
      </c>
      <c r="U1435" s="19" t="e">
        <v>#NAME?</v>
      </c>
      <c r="V1435" s="22"/>
      <c r="W1435" s="22" t="s">
        <v>4513</v>
      </c>
      <c r="X1435" s="23">
        <v>45251</v>
      </c>
      <c r="Y1435" s="23">
        <v>45258</v>
      </c>
      <c r="Z1435" s="23">
        <v>45251</v>
      </c>
      <c r="AA1435" s="23">
        <v>45251</v>
      </c>
      <c r="AB1435" s="22">
        <v>0</v>
      </c>
      <c r="AC1435" s="22">
        <v>0</v>
      </c>
      <c r="AD1435" s="50">
        <v>0</v>
      </c>
      <c r="AE1435" s="22">
        <v>0</v>
      </c>
      <c r="AF1435" s="19" t="s">
        <v>58</v>
      </c>
      <c r="AG1435" s="19" t="s">
        <v>58</v>
      </c>
      <c r="AH1435" s="50">
        <v>0</v>
      </c>
      <c r="AI1435" s="37">
        <v>-45251</v>
      </c>
      <c r="AJ1435" s="37">
        <v>9</v>
      </c>
      <c r="AK1435" s="37">
        <v>-45273</v>
      </c>
      <c r="AL1435" s="22"/>
      <c r="AM1435" s="22"/>
      <c r="AN1435" s="22"/>
      <c r="AO1435" s="22"/>
      <c r="AP1435" s="19" t="s">
        <v>82</v>
      </c>
      <c r="AQ1435" s="19" t="s">
        <v>82</v>
      </c>
      <c r="AR1435" s="19" t="s">
        <v>389</v>
      </c>
      <c r="AS1435" s="19" t="s">
        <v>55</v>
      </c>
      <c r="AT1435" s="19" t="s">
        <v>146</v>
      </c>
      <c r="AU1435" s="19" t="s">
        <v>179</v>
      </c>
      <c r="AV1435" s="19" t="s">
        <v>679</v>
      </c>
      <c r="AW1435" s="19" t="s">
        <v>1913</v>
      </c>
      <c r="AX1435" s="19" t="s">
        <v>356</v>
      </c>
      <c r="AY1435" s="19" t="s">
        <v>55</v>
      </c>
      <c r="AZ1435" s="19" t="s">
        <v>3825</v>
      </c>
      <c r="BA1435" s="22">
        <v>0</v>
      </c>
      <c r="BB1435" s="22"/>
      <c r="BC1435" s="22"/>
      <c r="BD1435" s="19" t="s">
        <v>356</v>
      </c>
      <c r="BE1435" s="19" t="s">
        <v>679</v>
      </c>
      <c r="BF1435" s="19" t="s">
        <v>680</v>
      </c>
      <c r="BG1435" s="19" t="s">
        <v>55</v>
      </c>
      <c r="BH1435" s="19" t="s">
        <v>4513</v>
      </c>
      <c r="BI1435" s="22" t="s">
        <v>4513</v>
      </c>
      <c r="BJ1435" s="22"/>
      <c r="BK1435" s="22"/>
      <c r="BL1435" s="37" t="s">
        <v>4513</v>
      </c>
      <c r="BM1435" s="32" t="s">
        <v>4513</v>
      </c>
      <c r="BN1435" s="22" t="s">
        <v>4513</v>
      </c>
      <c r="BO1435" s="19" t="s">
        <v>3826</v>
      </c>
      <c r="BP1435" s="22"/>
      <c r="BQ1435" s="19" t="s">
        <v>64</v>
      </c>
      <c r="BR1435" s="22"/>
      <c r="BS1435" s="22"/>
      <c r="BT1435" s="22"/>
      <c r="BU1435" s="37">
        <v>71</v>
      </c>
      <c r="BV1435" s="19"/>
      <c r="BW1435" s="19" t="s">
        <v>3823</v>
      </c>
      <c r="BX1435" s="22"/>
      <c r="BY1435" s="95" t="str">
        <f>IFERROR(
IF(OR(AZ1435="anulado",AZ1435="stand by"),CONCATENATE(AZ1435,": ",AT1435),
IF(OR(YEAR(BA1435)=2022,YEAR(BA1435)=2023),CONCATENATE("Se activó en ",YEAR(BA1435)),
IF(AND(OR(AZ1435="En proceso",AZ1435="facturando"),AND(AV1435="-",BA1435="")),"Por revisar",
IF(BA1435="",IF(AV1435="NUEVAS",CONCATENATE("Estado: ",AZ1435,", ",AV1435),
IF(AX1435=Meses!$A$3,"Por revisar",
IF(AT1435="","Sin registro","En programación Frcst."))),"En programación")))),
"Error")</f>
        <v>stand by: Devolver Sales</v>
      </c>
      <c r="BZ1435" s="14" t="str">
        <f t="shared" si="66"/>
        <v/>
      </c>
      <c r="CA1435" s="95" t="str">
        <f>IF(BY1435="En programación Frcst.",VLOOKUP(AX1435,Meses!$A$1:$H$14,3+HLOOKUP(Cronograma!AV1435,Meses!$D$1:$G$2,2,FALSE),FALSE),
IF(BY1435="En programación",BA1435,""))</f>
        <v/>
      </c>
      <c r="CB1435" s="95" t="str">
        <f t="shared" si="67"/>
        <v/>
      </c>
      <c r="CC1435" s="91" t="str">
        <f>IFERROR(
(VLOOKUP(MONTH(CA1435),Meses!$B$3:$C$14,2,FALSE)-DAY(CA1435))/VLOOKUP(MONTH(CA1435),Meses!$B$3:$C$14,2,FALSE)*CD1435,
"")</f>
        <v/>
      </c>
      <c r="CD1435" s="92">
        <f t="shared" si="68"/>
        <v>29795</v>
      </c>
    </row>
    <row r="1436" spans="1:82" ht="63" thickBot="1" x14ac:dyDescent="0.6">
      <c r="A1436" s="41" t="s">
        <v>3373</v>
      </c>
      <c r="B1436" s="61" t="s">
        <v>3374</v>
      </c>
      <c r="C1436" s="61" t="s">
        <v>3375</v>
      </c>
      <c r="D1436" s="61" t="s">
        <v>144</v>
      </c>
      <c r="E1436" s="21">
        <v>45251</v>
      </c>
      <c r="F1436" s="21">
        <v>45251</v>
      </c>
      <c r="G1436" s="21">
        <v>45265</v>
      </c>
      <c r="H1436" s="21">
        <v>45273</v>
      </c>
      <c r="I1436" s="22"/>
      <c r="J1436" s="22"/>
      <c r="K1436" s="22">
        <v>0</v>
      </c>
      <c r="L1436" s="50"/>
      <c r="M1436" s="22"/>
      <c r="N1436" s="22"/>
      <c r="O1436" s="19" t="s">
        <v>1384</v>
      </c>
      <c r="P1436" s="19" t="s">
        <v>54</v>
      </c>
      <c r="Q1436" s="49" t="s">
        <v>55</v>
      </c>
      <c r="R1436" s="61">
        <v>23228</v>
      </c>
      <c r="S1436" s="25" t="s">
        <v>145</v>
      </c>
      <c r="T1436" s="25" t="s">
        <v>145</v>
      </c>
      <c r="U1436" s="19" t="e">
        <v>#NAME?</v>
      </c>
      <c r="V1436" s="22"/>
      <c r="W1436" s="22" t="s">
        <v>4513</v>
      </c>
      <c r="X1436" s="23">
        <v>45251</v>
      </c>
      <c r="Y1436" s="23">
        <v>45258</v>
      </c>
      <c r="Z1436" s="23">
        <v>45251</v>
      </c>
      <c r="AA1436" s="23">
        <v>45251</v>
      </c>
      <c r="AB1436" s="22">
        <v>0</v>
      </c>
      <c r="AC1436" s="22">
        <v>0</v>
      </c>
      <c r="AD1436" s="50">
        <v>0</v>
      </c>
      <c r="AE1436" s="22">
        <v>0</v>
      </c>
      <c r="AF1436" s="19" t="s">
        <v>58</v>
      </c>
      <c r="AG1436" s="19" t="s">
        <v>58</v>
      </c>
      <c r="AH1436" s="50">
        <v>0</v>
      </c>
      <c r="AI1436" s="37">
        <v>-45251</v>
      </c>
      <c r="AJ1436" s="37">
        <v>8</v>
      </c>
      <c r="AK1436" s="37">
        <v>-45273</v>
      </c>
      <c r="AL1436" s="22"/>
      <c r="AM1436" s="22"/>
      <c r="AN1436" s="22"/>
      <c r="AO1436" s="22"/>
      <c r="AP1436" s="19" t="s">
        <v>82</v>
      </c>
      <c r="AQ1436" s="19" t="s">
        <v>82</v>
      </c>
      <c r="AR1436" s="19" t="s">
        <v>237</v>
      </c>
      <c r="AS1436" s="19" t="s">
        <v>55</v>
      </c>
      <c r="AT1436" s="19" t="s">
        <v>146</v>
      </c>
      <c r="AU1436" s="19" t="s">
        <v>179</v>
      </c>
      <c r="AV1436" s="19" t="s">
        <v>679</v>
      </c>
      <c r="AW1436" s="19" t="s">
        <v>1913</v>
      </c>
      <c r="AX1436" s="19" t="s">
        <v>356</v>
      </c>
      <c r="AY1436" s="19" t="s">
        <v>55</v>
      </c>
      <c r="AZ1436" s="19" t="s">
        <v>3825</v>
      </c>
      <c r="BA1436" s="22">
        <v>0</v>
      </c>
      <c r="BB1436" s="22"/>
      <c r="BC1436" s="22"/>
      <c r="BD1436" s="19" t="s">
        <v>356</v>
      </c>
      <c r="BE1436" s="19" t="s">
        <v>679</v>
      </c>
      <c r="BF1436" s="19" t="s">
        <v>680</v>
      </c>
      <c r="BG1436" s="19" t="s">
        <v>55</v>
      </c>
      <c r="BH1436" s="19" t="s">
        <v>4513</v>
      </c>
      <c r="BI1436" s="22" t="s">
        <v>4513</v>
      </c>
      <c r="BJ1436" s="22"/>
      <c r="BK1436" s="22"/>
      <c r="BL1436" s="37" t="s">
        <v>4513</v>
      </c>
      <c r="BM1436" s="32" t="s">
        <v>4513</v>
      </c>
      <c r="BN1436" s="22" t="s">
        <v>4513</v>
      </c>
      <c r="BO1436" s="19" t="s">
        <v>3826</v>
      </c>
      <c r="BP1436" s="22"/>
      <c r="BQ1436" s="19" t="s">
        <v>64</v>
      </c>
      <c r="BR1436" s="22"/>
      <c r="BS1436" s="22"/>
      <c r="BT1436" s="22"/>
      <c r="BU1436" s="37">
        <v>71</v>
      </c>
      <c r="BV1436" s="19"/>
      <c r="BW1436" s="19" t="s">
        <v>3823</v>
      </c>
      <c r="BX1436" s="22"/>
      <c r="BY1436" s="95" t="str">
        <f>IFERROR(
IF(OR(AZ1436="anulado",AZ1436="stand by"),CONCATENATE(AZ1436,": ",AT1436),
IF(OR(YEAR(BA1436)=2022,YEAR(BA1436)=2023),CONCATENATE("Se activó en ",YEAR(BA1436)),
IF(AND(OR(AZ1436="En proceso",AZ1436="facturando"),AND(AV1436="-",BA1436="")),"Por revisar",
IF(BA1436="",IF(AV1436="NUEVAS",CONCATENATE("Estado: ",AZ1436,", ",AV1436),
IF(AX1436=Meses!$A$3,"Por revisar",
IF(AT1436="","Sin registro","En programación Frcst."))),"En programación")))),
"Error")</f>
        <v>stand by: Devolver Sales</v>
      </c>
      <c r="BZ1436" s="14" t="str">
        <f t="shared" si="66"/>
        <v/>
      </c>
      <c r="CA1436" s="95" t="str">
        <f>IF(BY1436="En programación Frcst.",VLOOKUP(AX1436,Meses!$A$1:$H$14,3+HLOOKUP(Cronograma!AV1436,Meses!$D$1:$G$2,2,FALSE),FALSE),
IF(BY1436="En programación",BA1436,""))</f>
        <v/>
      </c>
      <c r="CB1436" s="95" t="str">
        <f t="shared" si="67"/>
        <v/>
      </c>
      <c r="CC1436" s="91" t="str">
        <f>IFERROR(
(VLOOKUP(MONTH(CA1436),Meses!$B$3:$C$14,2,FALSE)-DAY(CA1436))/VLOOKUP(MONTH(CA1436),Meses!$B$3:$C$14,2,FALSE)*CD1436,
"")</f>
        <v/>
      </c>
      <c r="CD1436" s="92">
        <f t="shared" si="68"/>
        <v>23228</v>
      </c>
    </row>
    <row r="1437" spans="1:82" ht="63" thickBot="1" x14ac:dyDescent="0.6">
      <c r="A1437" s="41" t="s">
        <v>3365</v>
      </c>
      <c r="B1437" s="61" t="s">
        <v>3376</v>
      </c>
      <c r="C1437" s="61" t="s">
        <v>3377</v>
      </c>
      <c r="D1437" s="49" t="s">
        <v>53</v>
      </c>
      <c r="E1437" s="21">
        <v>45251</v>
      </c>
      <c r="F1437" s="21">
        <v>45251</v>
      </c>
      <c r="G1437" s="21">
        <v>45257</v>
      </c>
      <c r="H1437" s="21">
        <v>45264</v>
      </c>
      <c r="I1437" s="21">
        <v>45313</v>
      </c>
      <c r="J1437" s="21">
        <v>45313</v>
      </c>
      <c r="K1437" s="119" t="s">
        <v>4615</v>
      </c>
      <c r="L1437" s="49">
        <v>2023120686</v>
      </c>
      <c r="M1437" s="21">
        <v>45265</v>
      </c>
      <c r="N1437" s="21">
        <v>45292</v>
      </c>
      <c r="O1437" s="61" t="s">
        <v>409</v>
      </c>
      <c r="P1437" s="19" t="s">
        <v>128</v>
      </c>
      <c r="Q1437" s="49" t="s">
        <v>64</v>
      </c>
      <c r="R1437" s="121">
        <v>35099</v>
      </c>
      <c r="S1437" s="25" t="s">
        <v>145</v>
      </c>
      <c r="T1437" s="25" t="s">
        <v>145</v>
      </c>
      <c r="U1437" s="19" t="e">
        <v>#NAME?</v>
      </c>
      <c r="V1437" s="22"/>
      <c r="W1437" s="22" t="s">
        <v>4513</v>
      </c>
      <c r="X1437" s="23">
        <v>45251</v>
      </c>
      <c r="Y1437" s="23">
        <v>45258</v>
      </c>
      <c r="Z1437" s="23">
        <v>45251</v>
      </c>
      <c r="AA1437" s="23">
        <v>45251</v>
      </c>
      <c r="AB1437" s="22">
        <v>0</v>
      </c>
      <c r="AC1437" s="22">
        <v>0</v>
      </c>
      <c r="AD1437" s="50">
        <v>0</v>
      </c>
      <c r="AE1437" s="22">
        <v>0</v>
      </c>
      <c r="AF1437" s="19" t="s">
        <v>58</v>
      </c>
      <c r="AG1437" s="19" t="s">
        <v>58</v>
      </c>
      <c r="AH1437" s="50">
        <v>0</v>
      </c>
      <c r="AI1437" s="23">
        <v>62</v>
      </c>
      <c r="AJ1437" s="37">
        <v>7</v>
      </c>
      <c r="AK1437" s="37">
        <v>49</v>
      </c>
      <c r="AL1437" s="22"/>
      <c r="AM1437" s="22"/>
      <c r="AN1437" s="22"/>
      <c r="AO1437" s="22"/>
      <c r="AP1437" s="19" t="s">
        <v>131</v>
      </c>
      <c r="AQ1437" s="19" t="s">
        <v>131</v>
      </c>
      <c r="AR1437" s="19" t="s">
        <v>389</v>
      </c>
      <c r="AS1437" s="19" t="s">
        <v>64</v>
      </c>
      <c r="AT1437" s="19" t="s">
        <v>61</v>
      </c>
      <c r="AU1437" s="19" t="s">
        <v>179</v>
      </c>
      <c r="AV1437" s="19" t="s">
        <v>660</v>
      </c>
      <c r="AW1437" s="19" t="s">
        <v>661</v>
      </c>
      <c r="AX1437" s="19" t="s">
        <v>653</v>
      </c>
      <c r="AY1437" s="19" t="s">
        <v>55</v>
      </c>
      <c r="AZ1437" s="19" t="s">
        <v>3822</v>
      </c>
      <c r="BA1437" s="23">
        <v>45292</v>
      </c>
      <c r="BB1437" s="37">
        <v>1</v>
      </c>
      <c r="BC1437" s="37">
        <v>2024</v>
      </c>
      <c r="BD1437" s="19" t="s">
        <v>653</v>
      </c>
      <c r="BE1437" s="19" t="s">
        <v>354</v>
      </c>
      <c r="BF1437" s="19" t="s">
        <v>680</v>
      </c>
      <c r="BG1437" s="19" t="s">
        <v>55</v>
      </c>
      <c r="BH1437" s="19" t="s">
        <v>4513</v>
      </c>
      <c r="BI1437" s="60" t="s">
        <v>4513</v>
      </c>
      <c r="BJ1437" s="37" t="e">
        <v>#VALUE!</v>
      </c>
      <c r="BK1437" s="56" t="e">
        <v>#VALUE!</v>
      </c>
      <c r="BL1437" s="37" t="s">
        <v>4513</v>
      </c>
      <c r="BM1437" s="32" t="s">
        <v>4513</v>
      </c>
      <c r="BN1437" s="22"/>
      <c r="BO1437" s="19" t="s">
        <v>3851</v>
      </c>
      <c r="BP1437" s="22"/>
      <c r="BQ1437" s="19" t="s">
        <v>64</v>
      </c>
      <c r="BR1437" s="22"/>
      <c r="BS1437" s="22"/>
      <c r="BT1437" s="37">
        <v>62</v>
      </c>
      <c r="BU1437" s="37">
        <v>71</v>
      </c>
      <c r="BV1437" s="19"/>
      <c r="BW1437" s="19" t="s">
        <v>3823</v>
      </c>
      <c r="BX1437" s="22"/>
      <c r="BY1437" s="95" t="str">
        <f>IFERROR(
IF(OR(AZ1437="anulado",AZ1437="stand by"),CONCATENATE(AZ1437,": ",AT1437),
IF(OR(YEAR(BA1437)=2022,YEAR(BA1437)=2023),CONCATENATE("Se activó en ",YEAR(BA1437)),
IF(AND(OR(AZ1437="En proceso",AZ1437="facturando"),AND(AV1437="-",BA1437="")),"Por revisar",
IF(BA1437="",IF(AV1437="NUEVAS",CONCATENATE("Estado: ",AZ1437,", ",AV1437),
IF(AX1437=Meses!$A$3,"Por revisar",
IF(AT1437="","Sin registro","En programación Frcst."))),"En programación")))),
"Error")</f>
        <v>En programación</v>
      </c>
      <c r="BZ1437" s="14" t="str">
        <f t="shared" si="66"/>
        <v/>
      </c>
      <c r="CA1437" s="95">
        <f>IF(BY1437="En programación Frcst.",VLOOKUP(AX1437,Meses!$A$1:$H$14,3+HLOOKUP(Cronograma!AV1437,Meses!$D$1:$G$2,2,FALSE),FALSE),
IF(BY1437="En programación",BA1437,""))</f>
        <v>45292</v>
      </c>
      <c r="CB1437" s="95" t="str">
        <f t="shared" si="67"/>
        <v>2024/1</v>
      </c>
      <c r="CC1437" s="91">
        <f>IFERROR(
(VLOOKUP(MONTH(CA1437),Meses!$B$3:$C$14,2,FALSE)-DAY(CA1437))/VLOOKUP(MONTH(CA1437),Meses!$B$3:$C$14,2,FALSE)*CD1437,
"")</f>
        <v>33966.774193548386</v>
      </c>
      <c r="CD1437" s="92">
        <f t="shared" si="68"/>
        <v>35099</v>
      </c>
    </row>
    <row r="1438" spans="1:82" ht="63" thickBot="1" x14ac:dyDescent="0.6">
      <c r="A1438" s="41" t="s">
        <v>3378</v>
      </c>
      <c r="B1438" s="61" t="s">
        <v>3379</v>
      </c>
      <c r="C1438" s="61" t="s">
        <v>3380</v>
      </c>
      <c r="D1438" s="61" t="s">
        <v>936</v>
      </c>
      <c r="E1438" s="21">
        <v>45251</v>
      </c>
      <c r="F1438" s="21">
        <v>45251</v>
      </c>
      <c r="G1438" s="21">
        <v>45300</v>
      </c>
      <c r="H1438" s="22"/>
      <c r="I1438" s="22"/>
      <c r="J1438" s="22"/>
      <c r="K1438" s="22">
        <v>0</v>
      </c>
      <c r="L1438" s="50"/>
      <c r="M1438" s="22"/>
      <c r="N1438" s="22"/>
      <c r="O1438" s="19" t="s">
        <v>128</v>
      </c>
      <c r="P1438" s="19" t="s">
        <v>128</v>
      </c>
      <c r="Q1438" s="49" t="s">
        <v>55</v>
      </c>
      <c r="R1438" s="61">
        <v>6400</v>
      </c>
      <c r="S1438" s="25" t="s">
        <v>145</v>
      </c>
      <c r="T1438" s="25" t="s">
        <v>145</v>
      </c>
      <c r="U1438" s="30" t="e">
        <v>#NAME?</v>
      </c>
      <c r="V1438" s="22"/>
      <c r="W1438" s="22" t="s">
        <v>4513</v>
      </c>
      <c r="X1438" s="23">
        <v>45251</v>
      </c>
      <c r="Y1438" s="23">
        <v>45258</v>
      </c>
      <c r="Z1438" s="23">
        <v>45251</v>
      </c>
      <c r="AA1438" s="23">
        <v>45251</v>
      </c>
      <c r="AB1438" s="22">
        <v>0</v>
      </c>
      <c r="AC1438" s="22">
        <v>0</v>
      </c>
      <c r="AD1438" s="50">
        <v>0</v>
      </c>
      <c r="AE1438" s="22">
        <v>0</v>
      </c>
      <c r="AF1438" s="19" t="s">
        <v>58</v>
      </c>
      <c r="AG1438" s="19" t="s">
        <v>58</v>
      </c>
      <c r="AH1438" s="50">
        <v>0</v>
      </c>
      <c r="AI1438" s="37">
        <v>-45251</v>
      </c>
      <c r="AJ1438" s="37">
        <v>-45300</v>
      </c>
      <c r="AK1438" s="37">
        <v>0</v>
      </c>
      <c r="AL1438" s="22"/>
      <c r="AM1438" s="22"/>
      <c r="AN1438" s="22"/>
      <c r="AO1438" s="22"/>
      <c r="AP1438" s="19" t="s">
        <v>131</v>
      </c>
      <c r="AQ1438" s="19" t="s">
        <v>131</v>
      </c>
      <c r="AR1438" s="19" t="s">
        <v>60</v>
      </c>
      <c r="AS1438" s="19" t="s">
        <v>55</v>
      </c>
      <c r="AT1438" s="19" t="s">
        <v>937</v>
      </c>
      <c r="AU1438" s="19" t="s">
        <v>132</v>
      </c>
      <c r="AV1438" s="19" t="s">
        <v>679</v>
      </c>
      <c r="AW1438" s="19" t="s">
        <v>3130</v>
      </c>
      <c r="AX1438" s="19" t="s">
        <v>1557</v>
      </c>
      <c r="AY1438" s="19" t="s">
        <v>55</v>
      </c>
      <c r="AZ1438" s="19" t="s">
        <v>3830</v>
      </c>
      <c r="BA1438" s="22">
        <v>0</v>
      </c>
      <c r="BB1438" s="22"/>
      <c r="BC1438" s="22"/>
      <c r="BD1438" s="19" t="s">
        <v>1557</v>
      </c>
      <c r="BE1438" s="19" t="s">
        <v>354</v>
      </c>
      <c r="BF1438" s="19" t="s">
        <v>1745</v>
      </c>
      <c r="BG1438" s="19" t="s">
        <v>55</v>
      </c>
      <c r="BH1438" s="19" t="s">
        <v>4513</v>
      </c>
      <c r="BI1438" s="22" t="s">
        <v>4513</v>
      </c>
      <c r="BJ1438" s="22"/>
      <c r="BK1438" s="22"/>
      <c r="BL1438" s="37" t="s">
        <v>4513</v>
      </c>
      <c r="BM1438" s="32" t="s">
        <v>4513</v>
      </c>
      <c r="BN1438" s="57" t="s">
        <v>4513</v>
      </c>
      <c r="BO1438" s="22"/>
      <c r="BP1438" s="22"/>
      <c r="BQ1438" s="19" t="s">
        <v>55</v>
      </c>
      <c r="BR1438" s="24" t="s">
        <v>3941</v>
      </c>
      <c r="BS1438" s="22"/>
      <c r="BT1438" s="22"/>
      <c r="BU1438" s="37">
        <v>71</v>
      </c>
      <c r="BV1438" s="19" t="s">
        <v>4695</v>
      </c>
      <c r="BW1438" s="19" t="s">
        <v>3869</v>
      </c>
      <c r="BX1438" s="22"/>
      <c r="BY1438" s="95" t="str">
        <f>IFERROR(
IF(OR(AZ1438="anulado",AZ1438="stand by"),CONCATENATE(AZ1438,": ",AT1438),
IF(OR(YEAR(BA1438)=2022,YEAR(BA1438)=2023),CONCATENATE("Se activó en ",YEAR(BA1438)),
IF(AND(OR(AZ1438="En proceso",AZ1438="facturando"),AND(AV1438="-",BA1438="")),"Por revisar",
IF(BA1438="",IF(AV1438="NUEVAS",CONCATENATE("Estado: ",AZ1438,", ",AV1438),
IF(AX1438=Meses!$A$3,"Por revisar",
IF(AT1438="","Sin registro","En programación Frcst."))),"En programación")))),
"Error")</f>
        <v>En programación</v>
      </c>
      <c r="BZ1438" s="14" t="str">
        <f t="shared" si="66"/>
        <v/>
      </c>
      <c r="CA1438" s="95">
        <f>IF(BY1438="En programación Frcst.",VLOOKUP(AX1438,Meses!$A$1:$H$14,3+HLOOKUP(Cronograma!AV1438,Meses!$D$1:$G$2,2,FALSE),FALSE),
IF(BY1438="En programación",BA1438,""))</f>
        <v>0</v>
      </c>
      <c r="CB1438" s="95" t="str">
        <f t="shared" si="67"/>
        <v>1900/1</v>
      </c>
      <c r="CC1438" s="91">
        <f>IFERROR(
(VLOOKUP(MONTH(CA1438),Meses!$B$3:$C$14,2,FALSE)-DAY(CA1438))/VLOOKUP(MONTH(CA1438),Meses!$B$3:$C$14,2,FALSE)*CD1438,
"")</f>
        <v>6400</v>
      </c>
      <c r="CD1438" s="92">
        <f t="shared" si="68"/>
        <v>6400</v>
      </c>
    </row>
    <row r="1439" spans="1:82" ht="63" thickBot="1" x14ac:dyDescent="0.6">
      <c r="A1439" s="41" t="s">
        <v>3378</v>
      </c>
      <c r="B1439" s="61" t="s">
        <v>3381</v>
      </c>
      <c r="C1439" s="61" t="s">
        <v>3382</v>
      </c>
      <c r="D1439" s="61" t="s">
        <v>936</v>
      </c>
      <c r="E1439" s="21">
        <v>45251</v>
      </c>
      <c r="F1439" s="21">
        <v>45251</v>
      </c>
      <c r="G1439" s="21">
        <v>45300</v>
      </c>
      <c r="H1439" s="22"/>
      <c r="I1439" s="22"/>
      <c r="J1439" s="22"/>
      <c r="K1439" s="22">
        <v>0</v>
      </c>
      <c r="L1439" s="50"/>
      <c r="M1439" s="22"/>
      <c r="N1439" s="22"/>
      <c r="O1439" s="19" t="s">
        <v>128</v>
      </c>
      <c r="P1439" s="19" t="s">
        <v>128</v>
      </c>
      <c r="Q1439" s="49" t="s">
        <v>55</v>
      </c>
      <c r="R1439" s="61">
        <v>27780</v>
      </c>
      <c r="S1439" s="25" t="s">
        <v>145</v>
      </c>
      <c r="T1439" s="25" t="s">
        <v>145</v>
      </c>
      <c r="U1439" s="30" t="e">
        <v>#NAME?</v>
      </c>
      <c r="V1439" s="22"/>
      <c r="W1439" s="22" t="s">
        <v>4513</v>
      </c>
      <c r="X1439" s="23">
        <v>45251</v>
      </c>
      <c r="Y1439" s="23">
        <v>45258</v>
      </c>
      <c r="Z1439" s="23">
        <v>45251</v>
      </c>
      <c r="AA1439" s="23">
        <v>45251</v>
      </c>
      <c r="AB1439" s="22">
        <v>0</v>
      </c>
      <c r="AC1439" s="22">
        <v>0</v>
      </c>
      <c r="AD1439" s="50">
        <v>0</v>
      </c>
      <c r="AE1439" s="22">
        <v>0</v>
      </c>
      <c r="AF1439" s="19" t="s">
        <v>58</v>
      </c>
      <c r="AG1439" s="19" t="s">
        <v>58</v>
      </c>
      <c r="AH1439" s="50">
        <v>0</v>
      </c>
      <c r="AI1439" s="37">
        <v>-45251</v>
      </c>
      <c r="AJ1439" s="37">
        <v>-45300</v>
      </c>
      <c r="AK1439" s="37">
        <v>0</v>
      </c>
      <c r="AL1439" s="22"/>
      <c r="AM1439" s="22"/>
      <c r="AN1439" s="22"/>
      <c r="AO1439" s="22"/>
      <c r="AP1439" s="19" t="s">
        <v>131</v>
      </c>
      <c r="AQ1439" s="19" t="s">
        <v>131</v>
      </c>
      <c r="AR1439" s="19" t="s">
        <v>237</v>
      </c>
      <c r="AS1439" s="19" t="s">
        <v>55</v>
      </c>
      <c r="AT1439" s="19" t="s">
        <v>937</v>
      </c>
      <c r="AU1439" s="19" t="s">
        <v>132</v>
      </c>
      <c r="AV1439" s="19" t="s">
        <v>679</v>
      </c>
      <c r="AW1439" s="19" t="s">
        <v>3130</v>
      </c>
      <c r="AX1439" s="19" t="s">
        <v>1557</v>
      </c>
      <c r="AY1439" s="19" t="s">
        <v>55</v>
      </c>
      <c r="AZ1439" s="19" t="s">
        <v>3830</v>
      </c>
      <c r="BA1439" s="22">
        <v>0</v>
      </c>
      <c r="BB1439" s="22"/>
      <c r="BC1439" s="22"/>
      <c r="BD1439" s="19" t="s">
        <v>1557</v>
      </c>
      <c r="BE1439" s="19" t="s">
        <v>354</v>
      </c>
      <c r="BF1439" s="19" t="s">
        <v>1745</v>
      </c>
      <c r="BG1439" s="19" t="s">
        <v>55</v>
      </c>
      <c r="BH1439" s="19" t="s">
        <v>4513</v>
      </c>
      <c r="BI1439" s="22" t="s">
        <v>4513</v>
      </c>
      <c r="BJ1439" s="22"/>
      <c r="BK1439" s="22"/>
      <c r="BL1439" s="37" t="s">
        <v>4513</v>
      </c>
      <c r="BM1439" s="32" t="s">
        <v>4513</v>
      </c>
      <c r="BN1439" s="57" t="s">
        <v>4513</v>
      </c>
      <c r="BO1439" s="22"/>
      <c r="BP1439" s="22"/>
      <c r="BQ1439" s="19" t="s">
        <v>55</v>
      </c>
      <c r="BR1439" s="24" t="s">
        <v>3941</v>
      </c>
      <c r="BS1439" s="22"/>
      <c r="BT1439" s="22"/>
      <c r="BU1439" s="37">
        <v>71</v>
      </c>
      <c r="BV1439" s="19" t="s">
        <v>4695</v>
      </c>
      <c r="BW1439" s="19" t="s">
        <v>3869</v>
      </c>
      <c r="BX1439" s="22"/>
      <c r="BY1439" s="95" t="str">
        <f>IFERROR(
IF(OR(AZ1439="anulado",AZ1439="stand by"),CONCATENATE(AZ1439,": ",AT1439),
IF(OR(YEAR(BA1439)=2022,YEAR(BA1439)=2023),CONCATENATE("Se activó en ",YEAR(BA1439)),
IF(AND(OR(AZ1439="En proceso",AZ1439="facturando"),AND(AV1439="-",BA1439="")),"Por revisar",
IF(BA1439="",IF(AV1439="NUEVAS",CONCATENATE("Estado: ",AZ1439,", ",AV1439),
IF(AX1439=Meses!$A$3,"Por revisar",
IF(AT1439="","Sin registro","En programación Frcst."))),"En programación")))),
"Error")</f>
        <v>En programación</v>
      </c>
      <c r="BZ1439" s="14" t="str">
        <f t="shared" si="66"/>
        <v/>
      </c>
      <c r="CA1439" s="95">
        <f>IF(BY1439="En programación Frcst.",VLOOKUP(AX1439,Meses!$A$1:$H$14,3+HLOOKUP(Cronograma!AV1439,Meses!$D$1:$G$2,2,FALSE),FALSE),
IF(BY1439="En programación",BA1439,""))</f>
        <v>0</v>
      </c>
      <c r="CB1439" s="95" t="str">
        <f t="shared" si="67"/>
        <v>1900/1</v>
      </c>
      <c r="CC1439" s="91">
        <f>IFERROR(
(VLOOKUP(MONTH(CA1439),Meses!$B$3:$C$14,2,FALSE)-DAY(CA1439))/VLOOKUP(MONTH(CA1439),Meses!$B$3:$C$14,2,FALSE)*CD1439,
"")</f>
        <v>27780</v>
      </c>
      <c r="CD1439" s="92">
        <f t="shared" si="68"/>
        <v>27780</v>
      </c>
    </row>
    <row r="1440" spans="1:82" ht="63" thickBot="1" x14ac:dyDescent="0.6">
      <c r="A1440" s="41" t="s">
        <v>3383</v>
      </c>
      <c r="B1440" s="61" t="s">
        <v>3384</v>
      </c>
      <c r="C1440" s="61" t="s">
        <v>3385</v>
      </c>
      <c r="D1440" s="61" t="s">
        <v>144</v>
      </c>
      <c r="E1440" s="21">
        <v>45251</v>
      </c>
      <c r="F1440" s="21">
        <v>45251</v>
      </c>
      <c r="G1440" s="21">
        <v>45265</v>
      </c>
      <c r="H1440" s="21">
        <v>45273</v>
      </c>
      <c r="I1440" s="22"/>
      <c r="J1440" s="22"/>
      <c r="K1440" s="22">
        <v>0</v>
      </c>
      <c r="L1440" s="50"/>
      <c r="M1440" s="22"/>
      <c r="N1440" s="22"/>
      <c r="O1440" s="19" t="s">
        <v>1384</v>
      </c>
      <c r="P1440" s="19" t="s">
        <v>54</v>
      </c>
      <c r="Q1440" s="49" t="s">
        <v>55</v>
      </c>
      <c r="R1440" s="61">
        <v>11935</v>
      </c>
      <c r="S1440" s="25" t="s">
        <v>145</v>
      </c>
      <c r="T1440" s="25" t="s">
        <v>145</v>
      </c>
      <c r="U1440" s="19" t="e">
        <v>#NAME?</v>
      </c>
      <c r="V1440" s="22"/>
      <c r="W1440" s="22" t="s">
        <v>4513</v>
      </c>
      <c r="X1440" s="23">
        <v>45251</v>
      </c>
      <c r="Y1440" s="23">
        <v>45258</v>
      </c>
      <c r="Z1440" s="23">
        <v>45251</v>
      </c>
      <c r="AA1440" s="23">
        <v>45251</v>
      </c>
      <c r="AB1440" s="22">
        <v>0</v>
      </c>
      <c r="AC1440" s="22">
        <v>0</v>
      </c>
      <c r="AD1440" s="50">
        <v>0</v>
      </c>
      <c r="AE1440" s="22">
        <v>0</v>
      </c>
      <c r="AF1440" s="19" t="s">
        <v>58</v>
      </c>
      <c r="AG1440" s="19" t="s">
        <v>58</v>
      </c>
      <c r="AH1440" s="50">
        <v>0</v>
      </c>
      <c r="AI1440" s="37">
        <v>-45251</v>
      </c>
      <c r="AJ1440" s="37">
        <v>8</v>
      </c>
      <c r="AK1440" s="37">
        <v>-45273</v>
      </c>
      <c r="AL1440" s="22"/>
      <c r="AM1440" s="22"/>
      <c r="AN1440" s="22"/>
      <c r="AO1440" s="22"/>
      <c r="AP1440" s="19" t="s">
        <v>82</v>
      </c>
      <c r="AQ1440" s="19" t="s">
        <v>82</v>
      </c>
      <c r="AR1440" s="19" t="s">
        <v>94</v>
      </c>
      <c r="AS1440" s="19" t="s">
        <v>55</v>
      </c>
      <c r="AT1440" s="19" t="s">
        <v>146</v>
      </c>
      <c r="AU1440" s="19" t="s">
        <v>179</v>
      </c>
      <c r="AV1440" s="19" t="s">
        <v>679</v>
      </c>
      <c r="AW1440" s="19" t="s">
        <v>1913</v>
      </c>
      <c r="AX1440" s="19" t="s">
        <v>356</v>
      </c>
      <c r="AY1440" s="19" t="s">
        <v>55</v>
      </c>
      <c r="AZ1440" s="19" t="s">
        <v>3825</v>
      </c>
      <c r="BA1440" s="22">
        <v>0</v>
      </c>
      <c r="BB1440" s="22"/>
      <c r="BC1440" s="22"/>
      <c r="BD1440" s="19" t="s">
        <v>356</v>
      </c>
      <c r="BE1440" s="19" t="s">
        <v>679</v>
      </c>
      <c r="BF1440" s="19" t="s">
        <v>680</v>
      </c>
      <c r="BG1440" s="19" t="s">
        <v>55</v>
      </c>
      <c r="BH1440" s="19" t="s">
        <v>4513</v>
      </c>
      <c r="BI1440" s="22" t="s">
        <v>4513</v>
      </c>
      <c r="BJ1440" s="22"/>
      <c r="BK1440" s="22"/>
      <c r="BL1440" s="37" t="s">
        <v>4513</v>
      </c>
      <c r="BM1440" s="32" t="s">
        <v>4513</v>
      </c>
      <c r="BN1440" s="22" t="s">
        <v>4513</v>
      </c>
      <c r="BO1440" s="19" t="s">
        <v>3826</v>
      </c>
      <c r="BP1440" s="22"/>
      <c r="BQ1440" s="19" t="s">
        <v>64</v>
      </c>
      <c r="BR1440" s="22"/>
      <c r="BS1440" s="22"/>
      <c r="BT1440" s="22"/>
      <c r="BU1440" s="37">
        <v>71</v>
      </c>
      <c r="BV1440" s="19"/>
      <c r="BW1440" s="19" t="s">
        <v>3823</v>
      </c>
      <c r="BX1440" s="22"/>
      <c r="BY1440" s="95" t="str">
        <f>IFERROR(
IF(OR(AZ1440="anulado",AZ1440="stand by"),CONCATENATE(AZ1440,": ",AT1440),
IF(OR(YEAR(BA1440)=2022,YEAR(BA1440)=2023),CONCATENATE("Se activó en ",YEAR(BA1440)),
IF(AND(OR(AZ1440="En proceso",AZ1440="facturando"),AND(AV1440="-",BA1440="")),"Por revisar",
IF(BA1440="",IF(AV1440="NUEVAS",CONCATENATE("Estado: ",AZ1440,", ",AV1440),
IF(AX1440=Meses!$A$3,"Por revisar",
IF(AT1440="","Sin registro","En programación Frcst."))),"En programación")))),
"Error")</f>
        <v>stand by: Devolver Sales</v>
      </c>
      <c r="BZ1440" s="14" t="str">
        <f t="shared" si="66"/>
        <v/>
      </c>
      <c r="CA1440" s="95" t="str">
        <f>IF(BY1440="En programación Frcst.",VLOOKUP(AX1440,Meses!$A$1:$H$14,3+HLOOKUP(Cronograma!AV1440,Meses!$D$1:$G$2,2,FALSE),FALSE),
IF(BY1440="En programación",BA1440,""))</f>
        <v/>
      </c>
      <c r="CB1440" s="95" t="str">
        <f t="shared" si="67"/>
        <v/>
      </c>
      <c r="CC1440" s="91" t="str">
        <f>IFERROR(
(VLOOKUP(MONTH(CA1440),Meses!$B$3:$C$14,2,FALSE)-DAY(CA1440))/VLOOKUP(MONTH(CA1440),Meses!$B$3:$C$14,2,FALSE)*CD1440,
"")</f>
        <v/>
      </c>
      <c r="CD1440" s="92">
        <f t="shared" si="68"/>
        <v>11935</v>
      </c>
    </row>
    <row r="1441" spans="1:82" ht="63" thickBot="1" x14ac:dyDescent="0.6">
      <c r="A1441" s="41" t="s">
        <v>3386</v>
      </c>
      <c r="B1441" s="61" t="s">
        <v>3387</v>
      </c>
      <c r="C1441" s="61" t="s">
        <v>3388</v>
      </c>
      <c r="D1441" s="19" t="s">
        <v>53</v>
      </c>
      <c r="E1441" s="21">
        <v>45254</v>
      </c>
      <c r="F1441" s="21">
        <v>45254</v>
      </c>
      <c r="G1441" s="21">
        <v>45257</v>
      </c>
      <c r="H1441" s="21">
        <v>45259</v>
      </c>
      <c r="I1441" s="21">
        <v>45290</v>
      </c>
      <c r="J1441" s="21">
        <v>45290</v>
      </c>
      <c r="K1441" s="119" t="s">
        <v>4599</v>
      </c>
      <c r="L1441" s="49">
        <v>2023120942</v>
      </c>
      <c r="M1441" s="21">
        <v>45267</v>
      </c>
      <c r="N1441" s="21">
        <v>45292</v>
      </c>
      <c r="O1441" s="61" t="s">
        <v>433</v>
      </c>
      <c r="P1441" s="19" t="s">
        <v>54</v>
      </c>
      <c r="Q1441" s="49" t="s">
        <v>64</v>
      </c>
      <c r="R1441" s="121">
        <v>34000</v>
      </c>
      <c r="S1441" s="25" t="s">
        <v>4632</v>
      </c>
      <c r="T1441" s="25" t="s">
        <v>4632</v>
      </c>
      <c r="U1441" s="19" t="e">
        <v>#NAME?</v>
      </c>
      <c r="V1441" s="22"/>
      <c r="W1441" s="22" t="s">
        <v>4513</v>
      </c>
      <c r="X1441" s="23">
        <v>45254</v>
      </c>
      <c r="Y1441" s="23">
        <v>45261</v>
      </c>
      <c r="Z1441" s="23">
        <v>45254</v>
      </c>
      <c r="AA1441" s="23">
        <v>45254</v>
      </c>
      <c r="AB1441" s="22">
        <v>0</v>
      </c>
      <c r="AC1441" s="22">
        <v>0</v>
      </c>
      <c r="AD1441" s="50">
        <v>0</v>
      </c>
      <c r="AE1441" s="22">
        <v>0</v>
      </c>
      <c r="AF1441" s="19" t="s">
        <v>58</v>
      </c>
      <c r="AG1441" s="19" t="s">
        <v>58</v>
      </c>
      <c r="AH1441" s="50">
        <v>0</v>
      </c>
      <c r="AI1441" s="23">
        <v>36</v>
      </c>
      <c r="AJ1441" s="37">
        <v>2</v>
      </c>
      <c r="AK1441" s="37">
        <v>31</v>
      </c>
      <c r="AL1441" s="22"/>
      <c r="AM1441" s="22"/>
      <c r="AN1441" s="22"/>
      <c r="AO1441" s="22"/>
      <c r="AP1441" s="19" t="s">
        <v>82</v>
      </c>
      <c r="AQ1441" s="19" t="s">
        <v>82</v>
      </c>
      <c r="AR1441" s="19" t="s">
        <v>389</v>
      </c>
      <c r="AS1441" s="19" t="s">
        <v>64</v>
      </c>
      <c r="AT1441" s="19" t="s">
        <v>61</v>
      </c>
      <c r="AU1441" s="19" t="s">
        <v>179</v>
      </c>
      <c r="AV1441" s="19" t="s">
        <v>660</v>
      </c>
      <c r="AW1441" s="19" t="s">
        <v>661</v>
      </c>
      <c r="AX1441" s="19" t="s">
        <v>653</v>
      </c>
      <c r="AY1441" s="19" t="s">
        <v>55</v>
      </c>
      <c r="AZ1441" s="19" t="s">
        <v>3822</v>
      </c>
      <c r="BA1441" s="23">
        <v>45292</v>
      </c>
      <c r="BB1441" s="37">
        <v>1</v>
      </c>
      <c r="BC1441" s="37">
        <v>2024</v>
      </c>
      <c r="BD1441" s="19" t="s">
        <v>653</v>
      </c>
      <c r="BE1441" s="19" t="s">
        <v>354</v>
      </c>
      <c r="BF1441" s="19" t="s">
        <v>1165</v>
      </c>
      <c r="BG1441" s="19" t="s">
        <v>55</v>
      </c>
      <c r="BH1441" s="19" t="s">
        <v>4513</v>
      </c>
      <c r="BI1441" s="60" t="s">
        <v>4513</v>
      </c>
      <c r="BJ1441" s="37" t="e">
        <v>#VALUE!</v>
      </c>
      <c r="BK1441" s="56" t="e">
        <v>#VALUE!</v>
      </c>
      <c r="BL1441" s="37" t="s">
        <v>4513</v>
      </c>
      <c r="BM1441" s="32" t="s">
        <v>4513</v>
      </c>
      <c r="BN1441" s="22" t="s">
        <v>4513</v>
      </c>
      <c r="BO1441" s="19" t="s">
        <v>3851</v>
      </c>
      <c r="BP1441" s="22"/>
      <c r="BQ1441" s="19" t="s">
        <v>64</v>
      </c>
      <c r="BR1441" s="22"/>
      <c r="BS1441" s="19" t="e">
        <v>#N/A</v>
      </c>
      <c r="BT1441" s="37">
        <v>36</v>
      </c>
      <c r="BU1441" s="22">
        <v>68</v>
      </c>
      <c r="BV1441" s="19"/>
      <c r="BW1441" s="19" t="s">
        <v>3823</v>
      </c>
      <c r="BX1441" s="37">
        <v>2023</v>
      </c>
      <c r="BY1441" s="95" t="str">
        <f>IFERROR(
IF(OR(AZ1441="anulado",AZ1441="stand by"),CONCATENATE(AZ1441,": ",AT1441),
IF(OR(YEAR(BA1441)=2022,YEAR(BA1441)=2023),CONCATENATE("Se activó en ",YEAR(BA1441)),
IF(AND(OR(AZ1441="En proceso",AZ1441="facturando"),AND(AV1441="-",BA1441="")),"Por revisar",
IF(BA1441="",IF(AV1441="NUEVAS",CONCATENATE("Estado: ",AZ1441,", ",AV1441),
IF(AX1441=Meses!$A$3,"Por revisar",
IF(AT1441="","Sin registro","En programación Frcst."))),"En programación")))),
"Error")</f>
        <v>En programación</v>
      </c>
      <c r="BZ1441" s="14" t="str">
        <f t="shared" si="66"/>
        <v/>
      </c>
      <c r="CA1441" s="95">
        <f>IF(BY1441="En programación Frcst.",VLOOKUP(AX1441,Meses!$A$1:$H$14,3+HLOOKUP(Cronograma!AV1441,Meses!$D$1:$G$2,2,FALSE),FALSE),
IF(BY1441="En programación",BA1441,""))</f>
        <v>45292</v>
      </c>
      <c r="CB1441" s="95" t="str">
        <f t="shared" si="67"/>
        <v>2024/1</v>
      </c>
      <c r="CC1441" s="91">
        <f>IFERROR(
(VLOOKUP(MONTH(CA1441),Meses!$B$3:$C$14,2,FALSE)-DAY(CA1441))/VLOOKUP(MONTH(CA1441),Meses!$B$3:$C$14,2,FALSE)*CD1441,
"")</f>
        <v>32903.225806451614</v>
      </c>
      <c r="CD1441" s="92">
        <f t="shared" si="68"/>
        <v>34000</v>
      </c>
    </row>
    <row r="1442" spans="1:82" ht="63" thickBot="1" x14ac:dyDescent="0.6">
      <c r="A1442" s="41" t="s">
        <v>3389</v>
      </c>
      <c r="B1442" s="61" t="s">
        <v>3390</v>
      </c>
      <c r="C1442" s="61" t="s">
        <v>3391</v>
      </c>
      <c r="D1442" s="61" t="s">
        <v>936</v>
      </c>
      <c r="E1442" s="21">
        <v>45254</v>
      </c>
      <c r="F1442" s="21">
        <v>45254</v>
      </c>
      <c r="G1442" s="21">
        <v>45257</v>
      </c>
      <c r="H1442" s="22"/>
      <c r="I1442" s="22"/>
      <c r="J1442" s="22"/>
      <c r="K1442" s="22">
        <v>0</v>
      </c>
      <c r="L1442" s="50"/>
      <c r="M1442" s="22"/>
      <c r="N1442" s="22"/>
      <c r="O1442" s="61" t="s">
        <v>54</v>
      </c>
      <c r="P1442" s="19" t="s">
        <v>54</v>
      </c>
      <c r="Q1442" s="49" t="s">
        <v>64</v>
      </c>
      <c r="R1442" s="121">
        <v>51439</v>
      </c>
      <c r="S1442" s="25" t="s">
        <v>145</v>
      </c>
      <c r="T1442" s="25" t="s">
        <v>145</v>
      </c>
      <c r="U1442" s="30" t="e">
        <v>#NAME?</v>
      </c>
      <c r="V1442" s="22"/>
      <c r="W1442" s="22" t="s">
        <v>4513</v>
      </c>
      <c r="X1442" s="23">
        <v>45254</v>
      </c>
      <c r="Y1442" s="23">
        <v>45261</v>
      </c>
      <c r="Z1442" s="23">
        <v>45254</v>
      </c>
      <c r="AA1442" s="23">
        <v>45254</v>
      </c>
      <c r="AB1442" s="22">
        <v>0</v>
      </c>
      <c r="AC1442" s="22">
        <v>0</v>
      </c>
      <c r="AD1442" s="50">
        <v>0</v>
      </c>
      <c r="AE1442" s="22">
        <v>0</v>
      </c>
      <c r="AF1442" s="19" t="s">
        <v>58</v>
      </c>
      <c r="AG1442" s="19" t="s">
        <v>58</v>
      </c>
      <c r="AH1442" s="50">
        <v>0</v>
      </c>
      <c r="AI1442" s="37">
        <v>-45254</v>
      </c>
      <c r="AJ1442" s="37">
        <v>-45257</v>
      </c>
      <c r="AK1442" s="37">
        <v>0</v>
      </c>
      <c r="AL1442" s="22"/>
      <c r="AM1442" s="22"/>
      <c r="AN1442" s="22"/>
      <c r="AO1442" s="22"/>
      <c r="AP1442" s="19" t="s">
        <v>82</v>
      </c>
      <c r="AQ1442" s="19" t="s">
        <v>82</v>
      </c>
      <c r="AR1442" s="19" t="s">
        <v>185</v>
      </c>
      <c r="AS1442" s="19" t="s">
        <v>64</v>
      </c>
      <c r="AT1442" s="19" t="s">
        <v>937</v>
      </c>
      <c r="AU1442" s="42" t="s">
        <v>179</v>
      </c>
      <c r="AV1442" s="19" t="s">
        <v>679</v>
      </c>
      <c r="AW1442" s="19" t="s">
        <v>3130</v>
      </c>
      <c r="AX1442" s="19" t="s">
        <v>1557</v>
      </c>
      <c r="AY1442" s="19" t="s">
        <v>55</v>
      </c>
      <c r="AZ1442" s="19" t="s">
        <v>3830</v>
      </c>
      <c r="BA1442" s="22">
        <v>0</v>
      </c>
      <c r="BB1442" s="22"/>
      <c r="BC1442" s="22"/>
      <c r="BD1442" s="19" t="s">
        <v>1557</v>
      </c>
      <c r="BE1442" s="19" t="s">
        <v>679</v>
      </c>
      <c r="BF1442" s="19" t="s">
        <v>3130</v>
      </c>
      <c r="BG1442" s="19" t="s">
        <v>55</v>
      </c>
      <c r="BH1442" s="19" t="s">
        <v>4513</v>
      </c>
      <c r="BI1442" s="60" t="s">
        <v>4513</v>
      </c>
      <c r="BJ1442" s="37" t="e">
        <v>#VALUE!</v>
      </c>
      <c r="BK1442" s="56" t="e">
        <v>#VALUE!</v>
      </c>
      <c r="BL1442" s="37" t="s">
        <v>4513</v>
      </c>
      <c r="BM1442" s="32" t="s">
        <v>4513</v>
      </c>
      <c r="BN1442" s="22"/>
      <c r="BO1442" s="19" t="s">
        <v>3906</v>
      </c>
      <c r="BP1442" s="22"/>
      <c r="BQ1442" s="19" t="s">
        <v>64</v>
      </c>
      <c r="BR1442" s="22"/>
      <c r="BS1442" s="22"/>
      <c r="BT1442" s="22"/>
      <c r="BU1442" s="37">
        <v>68</v>
      </c>
      <c r="BV1442" s="19" t="s">
        <v>4697</v>
      </c>
      <c r="BW1442" s="19" t="s">
        <v>3858</v>
      </c>
      <c r="BX1442" s="22"/>
      <c r="BY1442" s="95" t="str">
        <f>IFERROR(
IF(OR(AZ1442="anulado",AZ1442="stand by"),CONCATENATE(AZ1442,": ",AT1442),
IF(OR(YEAR(BA1442)=2022,YEAR(BA1442)=2023),CONCATENATE("Se activó en ",YEAR(BA1442)),
IF(AND(OR(AZ1442="En proceso",AZ1442="facturando"),AND(AV1442="-",BA1442="")),"Por revisar",
IF(BA1442="",IF(AV1442="NUEVAS",CONCATENATE("Estado: ",AZ1442,", ",AV1442),
IF(AX1442=Meses!$A$3,"Por revisar",
IF(AT1442="","Sin registro","En programación Frcst."))),"En programación")))),
"Error")</f>
        <v>En programación</v>
      </c>
      <c r="BZ1442" s="14" t="str">
        <f t="shared" si="66"/>
        <v/>
      </c>
      <c r="CA1442" s="95">
        <f>IF(BY1442="En programación Frcst.",VLOOKUP(AX1442,Meses!$A$1:$H$14,3+HLOOKUP(Cronograma!AV1442,Meses!$D$1:$G$2,2,FALSE),FALSE),
IF(BY1442="En programación",BA1442,""))</f>
        <v>0</v>
      </c>
      <c r="CB1442" s="95" t="str">
        <f t="shared" si="67"/>
        <v>1900/1</v>
      </c>
      <c r="CC1442" s="91">
        <f>IFERROR(
(VLOOKUP(MONTH(CA1442),Meses!$B$3:$C$14,2,FALSE)-DAY(CA1442))/VLOOKUP(MONTH(CA1442),Meses!$B$3:$C$14,2,FALSE)*CD1442,
"")</f>
        <v>51439</v>
      </c>
      <c r="CD1442" s="92">
        <f t="shared" si="68"/>
        <v>51439</v>
      </c>
    </row>
    <row r="1443" spans="1:82" ht="94.2" thickBot="1" x14ac:dyDescent="0.6">
      <c r="A1443" s="41" t="s">
        <v>3392</v>
      </c>
      <c r="B1443" s="61" t="s">
        <v>3393</v>
      </c>
      <c r="C1443" s="61" t="s">
        <v>3394</v>
      </c>
      <c r="D1443" s="19" t="s">
        <v>53</v>
      </c>
      <c r="E1443" s="21">
        <v>45253</v>
      </c>
      <c r="F1443" s="21">
        <v>45253</v>
      </c>
      <c r="G1443" s="21">
        <v>45258</v>
      </c>
      <c r="H1443" s="21">
        <v>45264</v>
      </c>
      <c r="I1443" s="21">
        <v>45289</v>
      </c>
      <c r="J1443" s="21">
        <v>45289</v>
      </c>
      <c r="K1443" s="119" t="s">
        <v>4599</v>
      </c>
      <c r="L1443" s="49">
        <v>2023120683</v>
      </c>
      <c r="M1443" s="21">
        <v>45265</v>
      </c>
      <c r="N1443" s="21">
        <v>45292</v>
      </c>
      <c r="O1443" s="61" t="s">
        <v>1415</v>
      </c>
      <c r="P1443" s="19" t="s">
        <v>54</v>
      </c>
      <c r="Q1443" s="49" t="s">
        <v>64</v>
      </c>
      <c r="R1443" s="121">
        <v>130000</v>
      </c>
      <c r="S1443" s="25" t="s">
        <v>4632</v>
      </c>
      <c r="T1443" s="25" t="s">
        <v>4632</v>
      </c>
      <c r="U1443" s="19" t="e">
        <v>#NAME?</v>
      </c>
      <c r="V1443" s="22"/>
      <c r="W1443" s="22" t="s">
        <v>4513</v>
      </c>
      <c r="X1443" s="23">
        <v>45253</v>
      </c>
      <c r="Y1443" s="23">
        <v>45260</v>
      </c>
      <c r="Z1443" s="23">
        <v>45253</v>
      </c>
      <c r="AA1443" s="23">
        <v>45253</v>
      </c>
      <c r="AB1443" s="22">
        <v>0</v>
      </c>
      <c r="AC1443" s="22">
        <v>0</v>
      </c>
      <c r="AD1443" s="50">
        <v>0</v>
      </c>
      <c r="AE1443" s="22">
        <v>0</v>
      </c>
      <c r="AF1443" s="19" t="s">
        <v>58</v>
      </c>
      <c r="AG1443" s="19" t="s">
        <v>58</v>
      </c>
      <c r="AH1443" s="50">
        <v>0</v>
      </c>
      <c r="AI1443" s="23">
        <v>36</v>
      </c>
      <c r="AJ1443" s="37">
        <v>6</v>
      </c>
      <c r="AK1443" s="37">
        <v>25</v>
      </c>
      <c r="AL1443" s="22"/>
      <c r="AM1443" s="22"/>
      <c r="AN1443" s="22"/>
      <c r="AO1443" s="22"/>
      <c r="AP1443" s="19" t="s">
        <v>82</v>
      </c>
      <c r="AQ1443" s="19" t="s">
        <v>82</v>
      </c>
      <c r="AR1443" s="19" t="s">
        <v>160</v>
      </c>
      <c r="AS1443" s="19" t="s">
        <v>64</v>
      </c>
      <c r="AT1443" s="19" t="s">
        <v>61</v>
      </c>
      <c r="AU1443" s="42" t="s">
        <v>55</v>
      </c>
      <c r="AV1443" s="19" t="s">
        <v>660</v>
      </c>
      <c r="AW1443" s="19" t="s">
        <v>661</v>
      </c>
      <c r="AX1443" s="19" t="s">
        <v>653</v>
      </c>
      <c r="AY1443" s="19" t="s">
        <v>55</v>
      </c>
      <c r="AZ1443" s="19" t="s">
        <v>3822</v>
      </c>
      <c r="BA1443" s="23">
        <v>45292</v>
      </c>
      <c r="BB1443" s="37">
        <v>1</v>
      </c>
      <c r="BC1443" s="37">
        <v>2024</v>
      </c>
      <c r="BD1443" s="19" t="s">
        <v>653</v>
      </c>
      <c r="BE1443" s="19" t="s">
        <v>354</v>
      </c>
      <c r="BF1443" s="19" t="s">
        <v>1165</v>
      </c>
      <c r="BG1443" s="19" t="s">
        <v>55</v>
      </c>
      <c r="BH1443" s="19" t="s">
        <v>4513</v>
      </c>
      <c r="BI1443" s="60" t="s">
        <v>4513</v>
      </c>
      <c r="BJ1443" s="37" t="e">
        <v>#VALUE!</v>
      </c>
      <c r="BK1443" s="56" t="e">
        <v>#VALUE!</v>
      </c>
      <c r="BL1443" s="37" t="s">
        <v>4513</v>
      </c>
      <c r="BM1443" s="32" t="s">
        <v>4513</v>
      </c>
      <c r="BN1443" s="22" t="s">
        <v>4513</v>
      </c>
      <c r="BO1443" s="19" t="s">
        <v>3851</v>
      </c>
      <c r="BP1443" s="22"/>
      <c r="BQ1443" s="19" t="s">
        <v>64</v>
      </c>
      <c r="BR1443" s="22"/>
      <c r="BS1443" s="19" t="e">
        <v>#N/A</v>
      </c>
      <c r="BT1443" s="37">
        <v>36</v>
      </c>
      <c r="BU1443" s="22">
        <v>69</v>
      </c>
      <c r="BV1443" s="19"/>
      <c r="BW1443" s="19" t="s">
        <v>3823</v>
      </c>
      <c r="BX1443" s="37">
        <v>2023</v>
      </c>
      <c r="BY1443" s="95" t="str">
        <f>IFERROR(
IF(OR(AZ1443="anulado",AZ1443="stand by"),CONCATENATE(AZ1443,": ",AT1443),
IF(OR(YEAR(BA1443)=2022,YEAR(BA1443)=2023),CONCATENATE("Se activó en ",YEAR(BA1443)),
IF(AND(OR(AZ1443="En proceso",AZ1443="facturando"),AND(AV1443="-",BA1443="")),"Por revisar",
IF(BA1443="",IF(AV1443="NUEVAS",CONCATENATE("Estado: ",AZ1443,", ",AV1443),
IF(AX1443=Meses!$A$3,"Por revisar",
IF(AT1443="","Sin registro","En programación Frcst."))),"En programación")))),
"Error")</f>
        <v>En programación</v>
      </c>
      <c r="BZ1443" s="14" t="str">
        <f t="shared" si="66"/>
        <v/>
      </c>
      <c r="CA1443" s="95">
        <f>IF(BY1443="En programación Frcst.",VLOOKUP(AX1443,Meses!$A$1:$H$14,3+HLOOKUP(Cronograma!AV1443,Meses!$D$1:$G$2,2,FALSE),FALSE),
IF(BY1443="En programación",BA1443,""))</f>
        <v>45292</v>
      </c>
      <c r="CB1443" s="95" t="str">
        <f t="shared" si="67"/>
        <v>2024/1</v>
      </c>
      <c r="CC1443" s="91">
        <f>IFERROR(
(VLOOKUP(MONTH(CA1443),Meses!$B$3:$C$14,2,FALSE)-DAY(CA1443))/VLOOKUP(MONTH(CA1443),Meses!$B$3:$C$14,2,FALSE)*CD1443,
"")</f>
        <v>125806.45161290323</v>
      </c>
      <c r="CD1443" s="92">
        <f t="shared" si="68"/>
        <v>130000</v>
      </c>
    </row>
    <row r="1444" spans="1:82" ht="141" thickBot="1" x14ac:dyDescent="0.6">
      <c r="A1444" s="41" t="s">
        <v>3395</v>
      </c>
      <c r="B1444" s="61" t="s">
        <v>3396</v>
      </c>
      <c r="C1444" s="61" t="s">
        <v>4652</v>
      </c>
      <c r="D1444" s="61" t="s">
        <v>2072</v>
      </c>
      <c r="E1444" s="21">
        <v>45254</v>
      </c>
      <c r="F1444" s="21">
        <v>45254</v>
      </c>
      <c r="G1444" s="22"/>
      <c r="H1444" s="22"/>
      <c r="I1444" s="22"/>
      <c r="J1444" s="22"/>
      <c r="K1444" s="22">
        <v>0</v>
      </c>
      <c r="L1444" s="50"/>
      <c r="M1444" s="22"/>
      <c r="N1444" s="22"/>
      <c r="O1444" s="61" t="s">
        <v>54</v>
      </c>
      <c r="P1444" s="61" t="s">
        <v>54</v>
      </c>
      <c r="Q1444" s="49" t="s">
        <v>55</v>
      </c>
      <c r="R1444" s="61">
        <v>18760</v>
      </c>
      <c r="S1444" s="25" t="s">
        <v>145</v>
      </c>
      <c r="T1444" s="25" t="s">
        <v>145</v>
      </c>
      <c r="U1444" s="51" t="e">
        <v>#NAME?</v>
      </c>
      <c r="V1444" s="22"/>
      <c r="W1444" s="22"/>
      <c r="X1444" s="50"/>
      <c r="Y1444" s="50"/>
      <c r="Z1444" s="22"/>
      <c r="AA1444" s="22"/>
      <c r="AB1444" s="22"/>
      <c r="AC1444" s="22"/>
      <c r="AD1444" s="50"/>
      <c r="AE1444" s="22"/>
      <c r="AF1444" s="22"/>
      <c r="AG1444" s="22"/>
      <c r="AH1444" s="50"/>
      <c r="AI1444" s="22"/>
      <c r="AJ1444" s="22"/>
      <c r="AK1444" s="22"/>
      <c r="AL1444" s="22"/>
      <c r="AM1444" s="22"/>
      <c r="AN1444" s="22"/>
      <c r="AO1444" s="22"/>
      <c r="AP1444" s="19" t="s">
        <v>82</v>
      </c>
      <c r="AQ1444" s="19" t="s">
        <v>82</v>
      </c>
      <c r="AR1444" s="19" t="s">
        <v>237</v>
      </c>
      <c r="AS1444" s="19" t="s">
        <v>55</v>
      </c>
      <c r="AT1444" s="19" t="s">
        <v>2073</v>
      </c>
      <c r="AU1444" s="19" t="s">
        <v>62</v>
      </c>
      <c r="AV1444" s="19" t="s">
        <v>679</v>
      </c>
      <c r="AW1444" s="19" t="s">
        <v>3130</v>
      </c>
      <c r="AX1444" s="19" t="s">
        <v>1557</v>
      </c>
      <c r="AY1444" s="19" t="s">
        <v>55</v>
      </c>
      <c r="AZ1444" s="19" t="s">
        <v>3830</v>
      </c>
      <c r="BA1444" s="22">
        <v>0</v>
      </c>
      <c r="BB1444" s="22"/>
      <c r="BC1444" s="22"/>
      <c r="BD1444" s="19" t="s">
        <v>2205</v>
      </c>
      <c r="BE1444" s="19" t="s">
        <v>651</v>
      </c>
      <c r="BF1444" s="19" t="s">
        <v>3065</v>
      </c>
      <c r="BG1444" s="19" t="s">
        <v>55</v>
      </c>
      <c r="BH1444" s="19" t="s">
        <v>4513</v>
      </c>
      <c r="BI1444" s="22" t="s">
        <v>4513</v>
      </c>
      <c r="BJ1444" s="22"/>
      <c r="BK1444" s="22"/>
      <c r="BL1444" s="37" t="s">
        <v>4513</v>
      </c>
      <c r="BM1444" s="32" t="s">
        <v>4513</v>
      </c>
      <c r="BN1444" s="22" t="s">
        <v>4513</v>
      </c>
      <c r="BO1444" s="19" t="s">
        <v>3913</v>
      </c>
      <c r="BP1444" s="22"/>
      <c r="BQ1444" s="19" t="s">
        <v>64</v>
      </c>
      <c r="BR1444" s="22"/>
      <c r="BS1444" s="22"/>
      <c r="BT1444" s="22"/>
      <c r="BU1444" s="37">
        <v>68</v>
      </c>
      <c r="BV1444" s="19" t="s">
        <v>4697</v>
      </c>
      <c r="BW1444" s="19" t="s">
        <v>3858</v>
      </c>
      <c r="BX1444" s="22"/>
      <c r="BY1444" s="95" t="str">
        <f>IFERROR(
IF(OR(AZ1444="anulado",AZ1444="stand by"),CONCATENATE(AZ1444,": ",AT1444),
IF(OR(YEAR(BA1444)=2022,YEAR(BA1444)=2023),CONCATENATE("Se activó en ",YEAR(BA1444)),
IF(AND(OR(AZ1444="En proceso",AZ1444="facturando"),AND(AV1444="-",BA1444="")),"Por revisar",
IF(BA1444="",IF(AV1444="NUEVAS",CONCATENATE("Estado: ",AZ1444,", ",AV1444),
IF(AX1444=Meses!$A$3,"Por revisar",
IF(AT1444="","Sin registro","En programación Frcst."))),"En programación")))),
"Error")</f>
        <v>En programación</v>
      </c>
      <c r="BZ1444" s="14" t="str">
        <f t="shared" si="66"/>
        <v/>
      </c>
      <c r="CA1444" s="95">
        <f>IF(BY1444="En programación Frcst.",VLOOKUP(AX1444,Meses!$A$1:$H$14,3+HLOOKUP(Cronograma!AV1444,Meses!$D$1:$G$2,2,FALSE),FALSE),
IF(BY1444="En programación",BA1444,""))</f>
        <v>0</v>
      </c>
      <c r="CB1444" s="95" t="str">
        <f t="shared" si="67"/>
        <v>1900/1</v>
      </c>
      <c r="CC1444" s="91">
        <f>IFERROR(
(VLOOKUP(MONTH(CA1444),Meses!$B$3:$C$14,2,FALSE)-DAY(CA1444))/VLOOKUP(MONTH(CA1444),Meses!$B$3:$C$14,2,FALSE)*CD1444,
"")</f>
        <v>18760</v>
      </c>
      <c r="CD1444" s="92">
        <f t="shared" si="68"/>
        <v>18760</v>
      </c>
    </row>
    <row r="1445" spans="1:82" ht="78.599999999999994" thickBot="1" x14ac:dyDescent="0.6">
      <c r="A1445" s="41" t="s">
        <v>3397</v>
      </c>
      <c r="B1445" s="61" t="s">
        <v>3398</v>
      </c>
      <c r="C1445" s="61" t="s">
        <v>3399</v>
      </c>
      <c r="D1445" s="61" t="s">
        <v>936</v>
      </c>
      <c r="E1445" s="21">
        <v>45254</v>
      </c>
      <c r="F1445" s="21">
        <v>45254</v>
      </c>
      <c r="G1445" s="21">
        <v>45265</v>
      </c>
      <c r="H1445" s="21">
        <v>45317</v>
      </c>
      <c r="I1445" s="22"/>
      <c r="J1445" s="22"/>
      <c r="K1445" s="22">
        <v>0</v>
      </c>
      <c r="L1445" s="50"/>
      <c r="M1445" s="21">
        <v>45317</v>
      </c>
      <c r="N1445" s="21">
        <v>45330</v>
      </c>
      <c r="O1445" s="61" t="s">
        <v>2342</v>
      </c>
      <c r="P1445" s="19" t="s">
        <v>673</v>
      </c>
      <c r="Q1445" s="49" t="s">
        <v>55</v>
      </c>
      <c r="R1445" s="61">
        <v>25000</v>
      </c>
      <c r="S1445" s="25" t="s">
        <v>145</v>
      </c>
      <c r="T1445" s="25" t="s">
        <v>145</v>
      </c>
      <c r="U1445" s="19" t="e">
        <v>#NAME?</v>
      </c>
      <c r="V1445" s="22"/>
      <c r="W1445" s="22"/>
      <c r="X1445" s="50"/>
      <c r="Y1445" s="50"/>
      <c r="Z1445" s="22"/>
      <c r="AA1445" s="22"/>
      <c r="AB1445" s="22"/>
      <c r="AC1445" s="22"/>
      <c r="AD1445" s="50"/>
      <c r="AE1445" s="22"/>
      <c r="AF1445" s="22"/>
      <c r="AG1445" s="22"/>
      <c r="AH1445" s="50"/>
      <c r="AI1445" s="22"/>
      <c r="AJ1445" s="22"/>
      <c r="AK1445" s="22"/>
      <c r="AL1445" s="22"/>
      <c r="AM1445" s="22"/>
      <c r="AN1445" s="22"/>
      <c r="AO1445" s="22"/>
      <c r="AP1445" s="19" t="s">
        <v>76</v>
      </c>
      <c r="AQ1445" s="19" t="s">
        <v>76</v>
      </c>
      <c r="AR1445" s="19" t="s">
        <v>237</v>
      </c>
      <c r="AS1445" s="19" t="s">
        <v>55</v>
      </c>
      <c r="AT1445" s="19" t="s">
        <v>937</v>
      </c>
      <c r="AU1445" s="19" t="s">
        <v>179</v>
      </c>
      <c r="AV1445" s="19" t="s">
        <v>679</v>
      </c>
      <c r="AW1445" s="19" t="s">
        <v>1913</v>
      </c>
      <c r="AX1445" s="19" t="s">
        <v>356</v>
      </c>
      <c r="AY1445" s="19" t="s">
        <v>55</v>
      </c>
      <c r="AZ1445" s="19" t="s">
        <v>3830</v>
      </c>
      <c r="BA1445" s="65">
        <v>45330</v>
      </c>
      <c r="BB1445" s="22">
        <v>2</v>
      </c>
      <c r="BC1445" s="22">
        <v>2024</v>
      </c>
      <c r="BD1445" s="19" t="s">
        <v>653</v>
      </c>
      <c r="BE1445" s="19" t="s">
        <v>679</v>
      </c>
      <c r="BF1445" s="19" t="s">
        <v>680</v>
      </c>
      <c r="BG1445" s="19" t="s">
        <v>55</v>
      </c>
      <c r="BH1445" s="19" t="s">
        <v>4513</v>
      </c>
      <c r="BI1445" s="22" t="s">
        <v>4513</v>
      </c>
      <c r="BJ1445" s="22"/>
      <c r="BK1445" s="22"/>
      <c r="BL1445" s="37" t="s">
        <v>4513</v>
      </c>
      <c r="BM1445" s="32" t="s">
        <v>4513</v>
      </c>
      <c r="BN1445" s="22"/>
      <c r="BO1445" s="19" t="s">
        <v>3906</v>
      </c>
      <c r="BP1445" s="22"/>
      <c r="BQ1445" s="19" t="s">
        <v>64</v>
      </c>
      <c r="BR1445" s="22"/>
      <c r="BS1445" s="22"/>
      <c r="BT1445" s="22"/>
      <c r="BU1445" s="37">
        <v>68</v>
      </c>
      <c r="BV1445" s="19" t="s">
        <v>4698</v>
      </c>
      <c r="BW1445" s="19" t="s">
        <v>3839</v>
      </c>
      <c r="BX1445" s="22"/>
      <c r="BY1445" s="95" t="str">
        <f>IFERROR(
IF(OR(AZ1445="anulado",AZ1445="stand by"),CONCATENATE(AZ1445,": ",AT1445),
IF(OR(YEAR(BA1445)=2022,YEAR(BA1445)=2023),CONCATENATE("Se activó en ",YEAR(BA1445)),
IF(AND(OR(AZ1445="En proceso",AZ1445="facturando"),AND(AV1445="-",BA1445="")),"Por revisar",
IF(BA1445="",IF(AV1445="NUEVAS",CONCATENATE("Estado: ",AZ1445,", ",AV1445),
IF(AX1445=Meses!$A$3,"Por revisar",
IF(AT1445="","Sin registro","En programación Frcst."))),"En programación")))),
"Error")</f>
        <v>En programación</v>
      </c>
      <c r="BZ1445" s="14" t="str">
        <f t="shared" si="66"/>
        <v/>
      </c>
      <c r="CA1445" s="95">
        <f>IF(BY1445="En programación Frcst.",VLOOKUP(AX1445,Meses!$A$1:$H$14,3+HLOOKUP(Cronograma!AV1445,Meses!$D$1:$G$2,2,FALSE),FALSE),
IF(BY1445="En programación",BA1445,""))</f>
        <v>45330</v>
      </c>
      <c r="CB1445" s="95" t="str">
        <f t="shared" si="67"/>
        <v>2024/2</v>
      </c>
      <c r="CC1445" s="91">
        <f>IFERROR(
(VLOOKUP(MONTH(CA1445),Meses!$B$3:$C$14,2,FALSE)-DAY(CA1445))/VLOOKUP(MONTH(CA1445),Meses!$B$3:$C$14,2,FALSE)*CD1445,
"")</f>
        <v>18103.448275862069</v>
      </c>
      <c r="CD1445" s="92">
        <f t="shared" si="68"/>
        <v>25000</v>
      </c>
    </row>
    <row r="1446" spans="1:82" ht="63" thickBot="1" x14ac:dyDescent="0.6">
      <c r="A1446" s="41" t="s">
        <v>3400</v>
      </c>
      <c r="B1446" s="61" t="s">
        <v>3401</v>
      </c>
      <c r="C1446" s="61" t="s">
        <v>3402</v>
      </c>
      <c r="D1446" s="61" t="s">
        <v>144</v>
      </c>
      <c r="E1446" s="21">
        <v>45257</v>
      </c>
      <c r="F1446" s="21">
        <v>45257</v>
      </c>
      <c r="G1446" s="21">
        <v>45265</v>
      </c>
      <c r="H1446" s="21">
        <v>45273</v>
      </c>
      <c r="I1446" s="22"/>
      <c r="J1446" s="22"/>
      <c r="K1446" s="22">
        <v>0</v>
      </c>
      <c r="L1446" s="50"/>
      <c r="M1446" s="22"/>
      <c r="N1446" s="22"/>
      <c r="O1446" s="61" t="s">
        <v>1384</v>
      </c>
      <c r="P1446" s="19" t="s">
        <v>54</v>
      </c>
      <c r="Q1446" s="49" t="s">
        <v>55</v>
      </c>
      <c r="R1446" s="61">
        <v>19526</v>
      </c>
      <c r="S1446" s="25" t="s">
        <v>145</v>
      </c>
      <c r="T1446" s="25" t="s">
        <v>145</v>
      </c>
      <c r="U1446" s="19" t="e">
        <v>#NAME?</v>
      </c>
      <c r="V1446" s="22"/>
      <c r="W1446" s="22"/>
      <c r="X1446" s="50"/>
      <c r="Y1446" s="50"/>
      <c r="Z1446" s="22"/>
      <c r="AA1446" s="22"/>
      <c r="AB1446" s="22"/>
      <c r="AC1446" s="22"/>
      <c r="AD1446" s="50"/>
      <c r="AE1446" s="22"/>
      <c r="AF1446" s="22"/>
      <c r="AG1446" s="22"/>
      <c r="AH1446" s="50"/>
      <c r="AI1446" s="22"/>
      <c r="AJ1446" s="22"/>
      <c r="AK1446" s="22"/>
      <c r="AL1446" s="22"/>
      <c r="AM1446" s="22"/>
      <c r="AN1446" s="22"/>
      <c r="AO1446" s="22"/>
      <c r="AP1446" s="19" t="s">
        <v>82</v>
      </c>
      <c r="AQ1446" s="19" t="s">
        <v>82</v>
      </c>
      <c r="AR1446" s="19" t="s">
        <v>237</v>
      </c>
      <c r="AS1446" s="19" t="s">
        <v>55</v>
      </c>
      <c r="AT1446" s="19" t="s">
        <v>146</v>
      </c>
      <c r="AU1446" s="19" t="s">
        <v>179</v>
      </c>
      <c r="AV1446" s="19" t="s">
        <v>679</v>
      </c>
      <c r="AW1446" s="19" t="s">
        <v>1913</v>
      </c>
      <c r="AX1446" s="19" t="s">
        <v>356</v>
      </c>
      <c r="AY1446" s="19" t="s">
        <v>55</v>
      </c>
      <c r="AZ1446" s="19" t="s">
        <v>3825</v>
      </c>
      <c r="BA1446" s="22">
        <v>0</v>
      </c>
      <c r="BB1446" s="22"/>
      <c r="BC1446" s="22"/>
      <c r="BD1446" s="19" t="s">
        <v>356</v>
      </c>
      <c r="BE1446" s="19" t="s">
        <v>679</v>
      </c>
      <c r="BF1446" s="19" t="s">
        <v>1913</v>
      </c>
      <c r="BG1446" s="19" t="s">
        <v>55</v>
      </c>
      <c r="BH1446" s="19" t="s">
        <v>4513</v>
      </c>
      <c r="BI1446" s="22" t="s">
        <v>4513</v>
      </c>
      <c r="BJ1446" s="22"/>
      <c r="BK1446" s="22"/>
      <c r="BL1446" s="37" t="s">
        <v>4513</v>
      </c>
      <c r="BM1446" s="32" t="s">
        <v>4513</v>
      </c>
      <c r="BN1446" s="22" t="s">
        <v>4513</v>
      </c>
      <c r="BO1446" s="19" t="s">
        <v>3826</v>
      </c>
      <c r="BP1446" s="22"/>
      <c r="BQ1446" s="19" t="s">
        <v>64</v>
      </c>
      <c r="BR1446" s="22"/>
      <c r="BS1446" s="22"/>
      <c r="BT1446" s="22"/>
      <c r="BU1446" s="37">
        <v>65</v>
      </c>
      <c r="BV1446" s="19"/>
      <c r="BW1446" s="19" t="s">
        <v>3823</v>
      </c>
      <c r="BX1446" s="22"/>
      <c r="BY1446" s="95" t="str">
        <f>IFERROR(
IF(OR(AZ1446="anulado",AZ1446="stand by"),CONCATENATE(AZ1446,": ",AT1446),
IF(OR(YEAR(BA1446)=2022,YEAR(BA1446)=2023),CONCATENATE("Se activó en ",YEAR(BA1446)),
IF(AND(OR(AZ1446="En proceso",AZ1446="facturando"),AND(AV1446="-",BA1446="")),"Por revisar",
IF(BA1446="",IF(AV1446="NUEVAS",CONCATENATE("Estado: ",AZ1446,", ",AV1446),
IF(AX1446=Meses!$A$3,"Por revisar",
IF(AT1446="","Sin registro","En programación Frcst."))),"En programación")))),
"Error")</f>
        <v>stand by: Devolver Sales</v>
      </c>
      <c r="BZ1446" s="14" t="str">
        <f t="shared" si="66"/>
        <v/>
      </c>
      <c r="CA1446" s="95" t="str">
        <f>IF(BY1446="En programación Frcst.",VLOOKUP(AX1446,Meses!$A$1:$H$14,3+HLOOKUP(Cronograma!AV1446,Meses!$D$1:$G$2,2,FALSE),FALSE),
IF(BY1446="En programación",BA1446,""))</f>
        <v/>
      </c>
      <c r="CB1446" s="95" t="str">
        <f t="shared" si="67"/>
        <v/>
      </c>
      <c r="CC1446" s="91" t="str">
        <f>IFERROR(
(VLOOKUP(MONTH(CA1446),Meses!$B$3:$C$14,2,FALSE)-DAY(CA1446))/VLOOKUP(MONTH(CA1446),Meses!$B$3:$C$14,2,FALSE)*CD1446,
"")</f>
        <v/>
      </c>
      <c r="CD1446" s="92">
        <f t="shared" si="68"/>
        <v>19526</v>
      </c>
    </row>
    <row r="1447" spans="1:82" ht="63" thickBot="1" x14ac:dyDescent="0.6">
      <c r="A1447" s="41" t="s">
        <v>3403</v>
      </c>
      <c r="B1447" s="61" t="s">
        <v>3404</v>
      </c>
      <c r="C1447" s="61" t="s">
        <v>4653</v>
      </c>
      <c r="D1447" s="49" t="s">
        <v>53</v>
      </c>
      <c r="E1447" s="21">
        <v>45257</v>
      </c>
      <c r="F1447" s="21">
        <v>45257</v>
      </c>
      <c r="G1447" s="21">
        <v>45266</v>
      </c>
      <c r="H1447" s="21">
        <v>45274</v>
      </c>
      <c r="I1447" s="21">
        <v>45287</v>
      </c>
      <c r="J1447" s="21">
        <v>45287</v>
      </c>
      <c r="K1447" s="119" t="s">
        <v>4599</v>
      </c>
      <c r="L1447" s="49">
        <v>2023122288</v>
      </c>
      <c r="M1447" s="21">
        <v>45276</v>
      </c>
      <c r="N1447" s="21">
        <v>45288</v>
      </c>
      <c r="O1447" s="19" t="s">
        <v>2342</v>
      </c>
      <c r="P1447" s="19" t="s">
        <v>3405</v>
      </c>
      <c r="Q1447" s="49" t="s">
        <v>55</v>
      </c>
      <c r="R1447" s="61">
        <v>2300</v>
      </c>
      <c r="S1447" s="25" t="s">
        <v>4632</v>
      </c>
      <c r="T1447" s="25" t="s">
        <v>4632</v>
      </c>
      <c r="U1447" s="19" t="e">
        <v>#NAME?</v>
      </c>
      <c r="V1447" s="22"/>
      <c r="W1447" s="22"/>
      <c r="X1447" s="50"/>
      <c r="Y1447" s="50"/>
      <c r="Z1447" s="22"/>
      <c r="AA1447" s="22"/>
      <c r="AB1447" s="22"/>
      <c r="AC1447" s="22"/>
      <c r="AD1447" s="50"/>
      <c r="AE1447" s="22"/>
      <c r="AF1447" s="22"/>
      <c r="AG1447" s="22"/>
      <c r="AH1447" s="50"/>
      <c r="AI1447" s="22"/>
      <c r="AJ1447" s="22"/>
      <c r="AK1447" s="22"/>
      <c r="AL1447" s="22"/>
      <c r="AM1447" s="22"/>
      <c r="AN1447" s="22"/>
      <c r="AO1447" s="22"/>
      <c r="AP1447" s="19" t="s">
        <v>76</v>
      </c>
      <c r="AQ1447" s="19" t="s">
        <v>76</v>
      </c>
      <c r="AR1447" s="19" t="s">
        <v>60</v>
      </c>
      <c r="AS1447" s="19" t="s">
        <v>55</v>
      </c>
      <c r="AT1447" s="19" t="s">
        <v>61</v>
      </c>
      <c r="AU1447" s="19" t="s">
        <v>179</v>
      </c>
      <c r="AV1447" s="19" t="s">
        <v>679</v>
      </c>
      <c r="AW1447" s="19" t="s">
        <v>1913</v>
      </c>
      <c r="AX1447" s="19" t="s">
        <v>356</v>
      </c>
      <c r="AY1447" s="19" t="s">
        <v>55</v>
      </c>
      <c r="AZ1447" s="19" t="s">
        <v>3822</v>
      </c>
      <c r="BA1447" s="23">
        <v>45288</v>
      </c>
      <c r="BB1447" s="37">
        <v>12</v>
      </c>
      <c r="BC1447" s="37">
        <v>2023</v>
      </c>
      <c r="BD1447" s="19" t="s">
        <v>653</v>
      </c>
      <c r="BE1447" s="19" t="s">
        <v>679</v>
      </c>
      <c r="BF1447" s="19" t="s">
        <v>680</v>
      </c>
      <c r="BG1447" s="19" t="s">
        <v>55</v>
      </c>
      <c r="BH1447" s="19" t="s">
        <v>4513</v>
      </c>
      <c r="BI1447" s="60" t="s">
        <v>4513</v>
      </c>
      <c r="BJ1447" s="37" t="e">
        <v>#VALUE!</v>
      </c>
      <c r="BK1447" s="56" t="e">
        <v>#VALUE!</v>
      </c>
      <c r="BL1447" s="37" t="s">
        <v>4513</v>
      </c>
      <c r="BM1447" s="32" t="s">
        <v>4513</v>
      </c>
      <c r="BN1447" s="22" t="s">
        <v>4513</v>
      </c>
      <c r="BO1447" s="19" t="s">
        <v>3840</v>
      </c>
      <c r="BP1447" s="22"/>
      <c r="BQ1447" s="19" t="s">
        <v>64</v>
      </c>
      <c r="BR1447" s="22"/>
      <c r="BS1447" s="19" t="e">
        <v>#N/A</v>
      </c>
      <c r="BT1447" s="37">
        <v>30</v>
      </c>
      <c r="BU1447" s="22">
        <v>65</v>
      </c>
      <c r="BV1447" s="19"/>
      <c r="BW1447" s="19" t="s">
        <v>3823</v>
      </c>
      <c r="BX1447" s="37">
        <v>2023</v>
      </c>
      <c r="BY1447" s="95" t="str">
        <f>IFERROR(
IF(OR(AZ1447="anulado",AZ1447="stand by"),CONCATENATE(AZ1447,": ",AT1447),
IF(OR(YEAR(BA1447)=2022,YEAR(BA1447)=2023),CONCATENATE("Se activó en ",YEAR(BA1447)),
IF(AND(OR(AZ1447="En proceso",AZ1447="facturando"),AND(AV1447="-",BA1447="")),"Por revisar",
IF(BA1447="",IF(AV1447="NUEVAS",CONCATENATE("Estado: ",AZ1447,", ",AV1447),
IF(AX1447=Meses!$A$3,"Por revisar",
IF(AT1447="","Sin registro","En programación Frcst."))),"En programación")))),
"Error")</f>
        <v>Se activó en 2023</v>
      </c>
      <c r="BZ1447" s="14" t="str">
        <f t="shared" si="66"/>
        <v/>
      </c>
      <c r="CA1447" s="95" t="str">
        <f>IF(BY1447="En programación Frcst.",VLOOKUP(AX1447,Meses!$A$1:$H$14,3+HLOOKUP(Cronograma!AV1447,Meses!$D$1:$G$2,2,FALSE),FALSE),
IF(BY1447="En programación",BA1447,""))</f>
        <v/>
      </c>
      <c r="CB1447" s="95" t="str">
        <f t="shared" si="67"/>
        <v/>
      </c>
      <c r="CC1447" s="91" t="str">
        <f>IFERROR(
(VLOOKUP(MONTH(CA1447),Meses!$B$3:$C$14,2,FALSE)-DAY(CA1447))/VLOOKUP(MONTH(CA1447),Meses!$B$3:$C$14,2,FALSE)*CD1447,
"")</f>
        <v/>
      </c>
      <c r="CD1447" s="92">
        <f t="shared" si="68"/>
        <v>2300</v>
      </c>
    </row>
    <row r="1448" spans="1:82" ht="63" thickBot="1" x14ac:dyDescent="0.6">
      <c r="A1448" s="41" t="s">
        <v>3406</v>
      </c>
      <c r="B1448" s="61" t="s">
        <v>3407</v>
      </c>
      <c r="C1448" s="61" t="s">
        <v>3408</v>
      </c>
      <c r="D1448" s="61" t="s">
        <v>53</v>
      </c>
      <c r="E1448" s="21">
        <v>45258</v>
      </c>
      <c r="F1448" s="21">
        <v>45258</v>
      </c>
      <c r="G1448" s="21">
        <v>45272</v>
      </c>
      <c r="H1448" s="21">
        <v>45278</v>
      </c>
      <c r="I1448" s="21">
        <v>45313</v>
      </c>
      <c r="J1448" s="21">
        <v>45313</v>
      </c>
      <c r="K1448" s="119" t="s">
        <v>4615</v>
      </c>
      <c r="L1448" s="49">
        <v>2023124302</v>
      </c>
      <c r="M1448" s="21">
        <v>45289</v>
      </c>
      <c r="N1448" s="21">
        <v>45302</v>
      </c>
      <c r="O1448" s="19" t="s">
        <v>54</v>
      </c>
      <c r="P1448" s="19" t="s">
        <v>54</v>
      </c>
      <c r="Q1448" s="49" t="s">
        <v>55</v>
      </c>
      <c r="R1448" s="61">
        <v>16894</v>
      </c>
      <c r="S1448" s="25" t="s">
        <v>145</v>
      </c>
      <c r="T1448" s="25" t="s">
        <v>145</v>
      </c>
      <c r="U1448" s="19" t="e">
        <v>#NAME?</v>
      </c>
      <c r="V1448" s="22"/>
      <c r="W1448" s="22"/>
      <c r="X1448" s="50"/>
      <c r="Y1448" s="50"/>
      <c r="Z1448" s="22"/>
      <c r="AA1448" s="22"/>
      <c r="AB1448" s="22"/>
      <c r="AC1448" s="22"/>
      <c r="AD1448" s="50"/>
      <c r="AE1448" s="22"/>
      <c r="AF1448" s="22"/>
      <c r="AG1448" s="22"/>
      <c r="AH1448" s="50"/>
      <c r="AI1448" s="22"/>
      <c r="AJ1448" s="22"/>
      <c r="AK1448" s="22"/>
      <c r="AL1448" s="22"/>
      <c r="AM1448" s="22"/>
      <c r="AN1448" s="22"/>
      <c r="AO1448" s="22"/>
      <c r="AP1448" s="19" t="s">
        <v>82</v>
      </c>
      <c r="AQ1448" s="19" t="s">
        <v>82</v>
      </c>
      <c r="AR1448" s="19" t="s">
        <v>94</v>
      </c>
      <c r="AS1448" s="19" t="s">
        <v>55</v>
      </c>
      <c r="AT1448" s="19" t="s">
        <v>61</v>
      </c>
      <c r="AU1448" s="19" t="s">
        <v>62</v>
      </c>
      <c r="AV1448" s="19" t="s">
        <v>660</v>
      </c>
      <c r="AW1448" s="19" t="s">
        <v>1556</v>
      </c>
      <c r="AX1448" s="19" t="s">
        <v>1557</v>
      </c>
      <c r="AY1448" s="19" t="s">
        <v>55</v>
      </c>
      <c r="AZ1448" s="19" t="s">
        <v>3822</v>
      </c>
      <c r="BA1448" s="23">
        <v>45302</v>
      </c>
      <c r="BB1448" s="37">
        <v>1</v>
      </c>
      <c r="BC1448" s="37">
        <v>2024</v>
      </c>
      <c r="BD1448" s="19" t="s">
        <v>653</v>
      </c>
      <c r="BE1448" s="19" t="s">
        <v>354</v>
      </c>
      <c r="BF1448" s="19" t="s">
        <v>1165</v>
      </c>
      <c r="BG1448" s="19" t="s">
        <v>55</v>
      </c>
      <c r="BH1448" s="19" t="s">
        <v>4513</v>
      </c>
      <c r="BI1448" s="60" t="s">
        <v>4513</v>
      </c>
      <c r="BJ1448" s="37" t="e">
        <v>#VALUE!</v>
      </c>
      <c r="BK1448" s="56" t="e">
        <v>#VALUE!</v>
      </c>
      <c r="BL1448" s="37" t="s">
        <v>4513</v>
      </c>
      <c r="BM1448" s="32" t="s">
        <v>4513</v>
      </c>
      <c r="BN1448" s="22" t="s">
        <v>4513</v>
      </c>
      <c r="BO1448" s="22"/>
      <c r="BP1448" s="22"/>
      <c r="BQ1448" s="19" t="s">
        <v>55</v>
      </c>
      <c r="BR1448" s="19" t="s">
        <v>3942</v>
      </c>
      <c r="BS1448" s="22"/>
      <c r="BT1448" s="37">
        <v>55</v>
      </c>
      <c r="BU1448" s="37">
        <v>64</v>
      </c>
      <c r="BV1448" s="19"/>
      <c r="BW1448" s="19" t="s">
        <v>3823</v>
      </c>
      <c r="BX1448" s="22"/>
      <c r="BY1448" s="95" t="str">
        <f>IFERROR(
IF(OR(AZ1448="anulado",AZ1448="stand by"),CONCATENATE(AZ1448,": ",AT1448),
IF(OR(YEAR(BA1448)=2022,YEAR(BA1448)=2023),CONCATENATE("Se activó en ",YEAR(BA1448)),
IF(AND(OR(AZ1448="En proceso",AZ1448="facturando"),AND(AV1448="-",BA1448="")),"Por revisar",
IF(BA1448="",IF(AV1448="NUEVAS",CONCATENATE("Estado: ",AZ1448,", ",AV1448),
IF(AX1448=Meses!$A$3,"Por revisar",
IF(AT1448="","Sin registro","En programación Frcst."))),"En programación")))),
"Error")</f>
        <v>En programación</v>
      </c>
      <c r="BZ1448" s="14" t="str">
        <f t="shared" si="66"/>
        <v/>
      </c>
      <c r="CA1448" s="95">
        <f>IF(BY1448="En programación Frcst.",VLOOKUP(AX1448,Meses!$A$1:$H$14,3+HLOOKUP(Cronograma!AV1448,Meses!$D$1:$G$2,2,FALSE),FALSE),
IF(BY1448="En programación",BA1448,""))</f>
        <v>45302</v>
      </c>
      <c r="CB1448" s="95" t="str">
        <f t="shared" si="67"/>
        <v>2024/1</v>
      </c>
      <c r="CC1448" s="91">
        <f>IFERROR(
(VLOOKUP(MONTH(CA1448),Meses!$B$3:$C$14,2,FALSE)-DAY(CA1448))/VLOOKUP(MONTH(CA1448),Meses!$B$3:$C$14,2,FALSE)*CD1448,
"")</f>
        <v>10899.354838709678</v>
      </c>
      <c r="CD1448" s="92">
        <f t="shared" si="68"/>
        <v>16894</v>
      </c>
    </row>
    <row r="1449" spans="1:82" ht="63" thickBot="1" x14ac:dyDescent="0.6">
      <c r="A1449" s="41" t="s">
        <v>3409</v>
      </c>
      <c r="B1449" s="61" t="s">
        <v>3410</v>
      </c>
      <c r="C1449" s="61" t="s">
        <v>3411</v>
      </c>
      <c r="D1449" s="61" t="s">
        <v>936</v>
      </c>
      <c r="E1449" s="21">
        <v>45258</v>
      </c>
      <c r="F1449" s="21">
        <v>45258</v>
      </c>
      <c r="G1449" s="21">
        <v>45264</v>
      </c>
      <c r="H1449" s="22"/>
      <c r="I1449" s="22"/>
      <c r="J1449" s="22"/>
      <c r="K1449" s="22">
        <v>0</v>
      </c>
      <c r="L1449" s="50"/>
      <c r="M1449" s="22"/>
      <c r="N1449" s="22"/>
      <c r="O1449" s="61" t="s">
        <v>1384</v>
      </c>
      <c r="P1449" s="19" t="s">
        <v>673</v>
      </c>
      <c r="Q1449" s="49" t="s">
        <v>55</v>
      </c>
      <c r="R1449" s="61">
        <v>43800</v>
      </c>
      <c r="S1449" s="25" t="s">
        <v>145</v>
      </c>
      <c r="T1449" s="25" t="s">
        <v>145</v>
      </c>
      <c r="U1449" s="30" t="e">
        <v>#NAME?</v>
      </c>
      <c r="V1449" s="22"/>
      <c r="W1449" s="22"/>
      <c r="X1449" s="50"/>
      <c r="Y1449" s="50"/>
      <c r="Z1449" s="22"/>
      <c r="AA1449" s="22"/>
      <c r="AB1449" s="22"/>
      <c r="AC1449" s="22"/>
      <c r="AD1449" s="50"/>
      <c r="AE1449" s="22"/>
      <c r="AF1449" s="22"/>
      <c r="AG1449" s="22"/>
      <c r="AH1449" s="50"/>
      <c r="AI1449" s="22"/>
      <c r="AJ1449" s="22"/>
      <c r="AK1449" s="22"/>
      <c r="AL1449" s="22"/>
      <c r="AM1449" s="22"/>
      <c r="AN1449" s="22"/>
      <c r="AO1449" s="22"/>
      <c r="AP1449" s="19" t="s">
        <v>76</v>
      </c>
      <c r="AQ1449" s="19" t="s">
        <v>76</v>
      </c>
      <c r="AR1449" s="19" t="s">
        <v>185</v>
      </c>
      <c r="AS1449" s="19" t="s">
        <v>55</v>
      </c>
      <c r="AT1449" s="19" t="s">
        <v>937</v>
      </c>
      <c r="AU1449" s="19" t="s">
        <v>179</v>
      </c>
      <c r="AV1449" s="19" t="s">
        <v>679</v>
      </c>
      <c r="AW1449" s="19" t="s">
        <v>3130</v>
      </c>
      <c r="AX1449" s="19" t="s">
        <v>1557</v>
      </c>
      <c r="AY1449" s="19" t="s">
        <v>55</v>
      </c>
      <c r="AZ1449" s="19" t="s">
        <v>3830</v>
      </c>
      <c r="BA1449" s="22">
        <v>0</v>
      </c>
      <c r="BB1449" s="22"/>
      <c r="BC1449" s="22"/>
      <c r="BD1449" s="19" t="s">
        <v>1557</v>
      </c>
      <c r="BE1449" s="19" t="s">
        <v>679</v>
      </c>
      <c r="BF1449" s="19" t="s">
        <v>3130</v>
      </c>
      <c r="BG1449" s="19" t="s">
        <v>55</v>
      </c>
      <c r="BH1449" s="19" t="s">
        <v>4513</v>
      </c>
      <c r="BI1449" s="22" t="s">
        <v>4513</v>
      </c>
      <c r="BJ1449" s="22"/>
      <c r="BK1449" s="22"/>
      <c r="BL1449" s="37" t="s">
        <v>4513</v>
      </c>
      <c r="BM1449" s="32" t="s">
        <v>4513</v>
      </c>
      <c r="BN1449" s="22"/>
      <c r="BO1449" s="19" t="s">
        <v>3906</v>
      </c>
      <c r="BP1449" s="22"/>
      <c r="BQ1449" s="19" t="s">
        <v>64</v>
      </c>
      <c r="BR1449" s="22"/>
      <c r="BS1449" s="22"/>
      <c r="BT1449" s="22"/>
      <c r="BU1449" s="37">
        <v>64</v>
      </c>
      <c r="BV1449" s="19" t="s">
        <v>4698</v>
      </c>
      <c r="BW1449" s="19" t="s">
        <v>3839</v>
      </c>
      <c r="BX1449" s="22"/>
      <c r="BY1449" s="95" t="str">
        <f>IFERROR(
IF(OR(AZ1449="anulado",AZ1449="stand by"),CONCATENATE(AZ1449,": ",AT1449),
IF(OR(YEAR(BA1449)=2022,YEAR(BA1449)=2023),CONCATENATE("Se activó en ",YEAR(BA1449)),
IF(AND(OR(AZ1449="En proceso",AZ1449="facturando"),AND(AV1449="-",BA1449="")),"Por revisar",
IF(BA1449="",IF(AV1449="NUEVAS",CONCATENATE("Estado: ",AZ1449,", ",AV1449),
IF(AX1449=Meses!$A$3,"Por revisar",
IF(AT1449="","Sin registro","En programación Frcst."))),"En programación")))),
"Error")</f>
        <v>En programación</v>
      </c>
      <c r="BZ1449" s="14" t="str">
        <f t="shared" si="66"/>
        <v/>
      </c>
      <c r="CA1449" s="95">
        <f>IF(BY1449="En programación Frcst.",VLOOKUP(AX1449,Meses!$A$1:$H$14,3+HLOOKUP(Cronograma!AV1449,Meses!$D$1:$G$2,2,FALSE),FALSE),
IF(BY1449="En programación",BA1449,""))</f>
        <v>0</v>
      </c>
      <c r="CB1449" s="95" t="str">
        <f t="shared" si="67"/>
        <v>1900/1</v>
      </c>
      <c r="CC1449" s="91">
        <f>IFERROR(
(VLOOKUP(MONTH(CA1449),Meses!$B$3:$C$14,2,FALSE)-DAY(CA1449))/VLOOKUP(MONTH(CA1449),Meses!$B$3:$C$14,2,FALSE)*CD1449,
"")</f>
        <v>43800</v>
      </c>
      <c r="CD1449" s="92">
        <f t="shared" si="68"/>
        <v>43800</v>
      </c>
    </row>
    <row r="1450" spans="1:82" ht="63" thickBot="1" x14ac:dyDescent="0.6">
      <c r="A1450" s="41" t="s">
        <v>3409</v>
      </c>
      <c r="B1450" s="61" t="s">
        <v>3412</v>
      </c>
      <c r="C1450" s="61" t="s">
        <v>3413</v>
      </c>
      <c r="D1450" s="61" t="s">
        <v>936</v>
      </c>
      <c r="E1450" s="21">
        <v>45258</v>
      </c>
      <c r="F1450" s="21">
        <v>45258</v>
      </c>
      <c r="G1450" s="21">
        <v>45264</v>
      </c>
      <c r="H1450" s="22"/>
      <c r="I1450" s="22"/>
      <c r="J1450" s="22"/>
      <c r="K1450" s="22">
        <v>0</v>
      </c>
      <c r="L1450" s="50"/>
      <c r="M1450" s="22"/>
      <c r="N1450" s="22"/>
      <c r="O1450" s="61" t="s">
        <v>1384</v>
      </c>
      <c r="P1450" s="19" t="s">
        <v>673</v>
      </c>
      <c r="Q1450" s="49" t="s">
        <v>55</v>
      </c>
      <c r="R1450" s="61">
        <v>8700</v>
      </c>
      <c r="S1450" s="25" t="s">
        <v>145</v>
      </c>
      <c r="T1450" s="25" t="s">
        <v>145</v>
      </c>
      <c r="U1450" s="30" t="e">
        <v>#NAME?</v>
      </c>
      <c r="V1450" s="22"/>
      <c r="W1450" s="22"/>
      <c r="X1450" s="50"/>
      <c r="Y1450" s="50"/>
      <c r="Z1450" s="22"/>
      <c r="AA1450" s="22"/>
      <c r="AB1450" s="22"/>
      <c r="AC1450" s="22"/>
      <c r="AD1450" s="50"/>
      <c r="AE1450" s="22"/>
      <c r="AF1450" s="22"/>
      <c r="AG1450" s="22"/>
      <c r="AH1450" s="50"/>
      <c r="AI1450" s="22"/>
      <c r="AJ1450" s="22"/>
      <c r="AK1450" s="22"/>
      <c r="AL1450" s="22"/>
      <c r="AM1450" s="22"/>
      <c r="AN1450" s="22"/>
      <c r="AO1450" s="22"/>
      <c r="AP1450" s="19" t="s">
        <v>76</v>
      </c>
      <c r="AQ1450" s="19" t="s">
        <v>76</v>
      </c>
      <c r="AR1450" s="19" t="s">
        <v>94</v>
      </c>
      <c r="AS1450" s="19" t="s">
        <v>55</v>
      </c>
      <c r="AT1450" s="19" t="s">
        <v>937</v>
      </c>
      <c r="AU1450" s="19" t="s">
        <v>179</v>
      </c>
      <c r="AV1450" s="19" t="s">
        <v>679</v>
      </c>
      <c r="AW1450" s="19" t="s">
        <v>3130</v>
      </c>
      <c r="AX1450" s="19" t="s">
        <v>1557</v>
      </c>
      <c r="AY1450" s="19" t="s">
        <v>55</v>
      </c>
      <c r="AZ1450" s="19" t="s">
        <v>3830</v>
      </c>
      <c r="BA1450" s="22">
        <v>0</v>
      </c>
      <c r="BB1450" s="22"/>
      <c r="BC1450" s="22"/>
      <c r="BD1450" s="19" t="s">
        <v>1557</v>
      </c>
      <c r="BE1450" s="19" t="s">
        <v>679</v>
      </c>
      <c r="BF1450" s="19" t="s">
        <v>3130</v>
      </c>
      <c r="BG1450" s="19" t="s">
        <v>55</v>
      </c>
      <c r="BH1450" s="19" t="s">
        <v>4513</v>
      </c>
      <c r="BI1450" s="22" t="s">
        <v>4513</v>
      </c>
      <c r="BJ1450" s="22"/>
      <c r="BK1450" s="22"/>
      <c r="BL1450" s="37" t="s">
        <v>4513</v>
      </c>
      <c r="BM1450" s="32" t="s">
        <v>4513</v>
      </c>
      <c r="BN1450" s="22"/>
      <c r="BO1450" s="19" t="s">
        <v>3906</v>
      </c>
      <c r="BP1450" s="23">
        <v>45288</v>
      </c>
      <c r="BQ1450" s="19" t="s">
        <v>64</v>
      </c>
      <c r="BR1450" s="22"/>
      <c r="BS1450" s="22"/>
      <c r="BT1450" s="22"/>
      <c r="BU1450" s="37">
        <v>64</v>
      </c>
      <c r="BV1450" s="19" t="s">
        <v>4698</v>
      </c>
      <c r="BW1450" s="19" t="s">
        <v>3839</v>
      </c>
      <c r="BX1450" s="22"/>
      <c r="BY1450" s="95" t="str">
        <f>IFERROR(
IF(OR(AZ1450="anulado",AZ1450="stand by"),CONCATENATE(AZ1450,": ",AT1450),
IF(OR(YEAR(BA1450)=2022,YEAR(BA1450)=2023),CONCATENATE("Se activó en ",YEAR(BA1450)),
IF(AND(OR(AZ1450="En proceso",AZ1450="facturando"),AND(AV1450="-",BA1450="")),"Por revisar",
IF(BA1450="",IF(AV1450="NUEVAS",CONCATENATE("Estado: ",AZ1450,", ",AV1450),
IF(AX1450=Meses!$A$3,"Por revisar",
IF(AT1450="","Sin registro","En programación Frcst."))),"En programación")))),
"Error")</f>
        <v>En programación</v>
      </c>
      <c r="BZ1450" s="14" t="str">
        <f t="shared" si="66"/>
        <v/>
      </c>
      <c r="CA1450" s="95">
        <f>IF(BY1450="En programación Frcst.",VLOOKUP(AX1450,Meses!$A$1:$H$14,3+HLOOKUP(Cronograma!AV1450,Meses!$D$1:$G$2,2,FALSE),FALSE),
IF(BY1450="En programación",BA1450,""))</f>
        <v>0</v>
      </c>
      <c r="CB1450" s="95" t="str">
        <f t="shared" si="67"/>
        <v>1900/1</v>
      </c>
      <c r="CC1450" s="91">
        <f>IFERROR(
(VLOOKUP(MONTH(CA1450),Meses!$B$3:$C$14,2,FALSE)-DAY(CA1450))/VLOOKUP(MONTH(CA1450),Meses!$B$3:$C$14,2,FALSE)*CD1450,
"")</f>
        <v>8700</v>
      </c>
      <c r="CD1450" s="92">
        <f t="shared" si="68"/>
        <v>8700</v>
      </c>
    </row>
    <row r="1451" spans="1:82" ht="63" thickBot="1" x14ac:dyDescent="0.6">
      <c r="A1451" s="41" t="s">
        <v>3406</v>
      </c>
      <c r="B1451" s="61" t="s">
        <v>3414</v>
      </c>
      <c r="C1451" s="61" t="s">
        <v>3415</v>
      </c>
      <c r="D1451" s="61" t="s">
        <v>53</v>
      </c>
      <c r="E1451" s="21">
        <v>45258</v>
      </c>
      <c r="F1451" s="21">
        <v>45258</v>
      </c>
      <c r="G1451" s="21">
        <v>45272</v>
      </c>
      <c r="H1451" s="21">
        <v>45278</v>
      </c>
      <c r="I1451" s="21">
        <v>45313</v>
      </c>
      <c r="J1451" s="21">
        <v>45313</v>
      </c>
      <c r="K1451" s="119" t="s">
        <v>4615</v>
      </c>
      <c r="L1451" s="49">
        <v>2023124419</v>
      </c>
      <c r="M1451" s="21">
        <v>45289</v>
      </c>
      <c r="N1451" s="21">
        <v>45302</v>
      </c>
      <c r="O1451" s="19" t="s">
        <v>54</v>
      </c>
      <c r="P1451" s="19" t="s">
        <v>54</v>
      </c>
      <c r="Q1451" s="49" t="s">
        <v>55</v>
      </c>
      <c r="R1451" s="122">
        <v>153</v>
      </c>
      <c r="S1451" s="25" t="s">
        <v>145</v>
      </c>
      <c r="T1451" s="25" t="s">
        <v>145</v>
      </c>
      <c r="U1451" s="19" t="e">
        <v>#NAME?</v>
      </c>
      <c r="V1451" s="22"/>
      <c r="W1451" s="22"/>
      <c r="X1451" s="50"/>
      <c r="Y1451" s="50"/>
      <c r="Z1451" s="22"/>
      <c r="AA1451" s="22"/>
      <c r="AB1451" s="22"/>
      <c r="AC1451" s="22"/>
      <c r="AD1451" s="50"/>
      <c r="AE1451" s="22"/>
      <c r="AF1451" s="22"/>
      <c r="AG1451" s="22"/>
      <c r="AH1451" s="50"/>
      <c r="AI1451" s="22"/>
      <c r="AJ1451" s="22"/>
      <c r="AK1451" s="22"/>
      <c r="AL1451" s="22"/>
      <c r="AM1451" s="22"/>
      <c r="AN1451" s="22"/>
      <c r="AO1451" s="22"/>
      <c r="AP1451" s="19" t="s">
        <v>82</v>
      </c>
      <c r="AQ1451" s="19" t="s">
        <v>82</v>
      </c>
      <c r="AR1451" s="19" t="s">
        <v>60</v>
      </c>
      <c r="AS1451" s="19" t="s">
        <v>55</v>
      </c>
      <c r="AT1451" s="19" t="s">
        <v>61</v>
      </c>
      <c r="AU1451" s="19" t="s">
        <v>62</v>
      </c>
      <c r="AV1451" s="19" t="s">
        <v>660</v>
      </c>
      <c r="AW1451" s="19" t="s">
        <v>1556</v>
      </c>
      <c r="AX1451" s="19" t="s">
        <v>1557</v>
      </c>
      <c r="AY1451" s="19" t="s">
        <v>55</v>
      </c>
      <c r="AZ1451" s="19" t="s">
        <v>3822</v>
      </c>
      <c r="BA1451" s="23">
        <v>45302</v>
      </c>
      <c r="BB1451" s="37">
        <v>1</v>
      </c>
      <c r="BC1451" s="37">
        <v>2024</v>
      </c>
      <c r="BD1451" s="19" t="s">
        <v>653</v>
      </c>
      <c r="BE1451" s="19" t="s">
        <v>354</v>
      </c>
      <c r="BF1451" s="19" t="s">
        <v>1165</v>
      </c>
      <c r="BG1451" s="19" t="s">
        <v>55</v>
      </c>
      <c r="BH1451" s="19" t="s">
        <v>4513</v>
      </c>
      <c r="BI1451" s="60" t="s">
        <v>4513</v>
      </c>
      <c r="BJ1451" s="37" t="e">
        <v>#VALUE!</v>
      </c>
      <c r="BK1451" s="56" t="e">
        <v>#VALUE!</v>
      </c>
      <c r="BL1451" s="37" t="s">
        <v>4513</v>
      </c>
      <c r="BM1451" s="32" t="s">
        <v>4513</v>
      </c>
      <c r="BN1451" s="22" t="s">
        <v>4513</v>
      </c>
      <c r="BO1451" s="22"/>
      <c r="BP1451" s="22"/>
      <c r="BQ1451" s="19" t="s">
        <v>64</v>
      </c>
      <c r="BR1451" s="22"/>
      <c r="BS1451" s="22"/>
      <c r="BT1451" s="37">
        <v>55</v>
      </c>
      <c r="BU1451" s="37">
        <v>64</v>
      </c>
      <c r="BV1451" s="19"/>
      <c r="BW1451" s="19" t="s">
        <v>3823</v>
      </c>
      <c r="BX1451" s="22"/>
      <c r="BY1451" s="95" t="str">
        <f>IFERROR(
IF(OR(AZ1451="anulado",AZ1451="stand by"),CONCATENATE(AZ1451,": ",AT1451),
IF(OR(YEAR(BA1451)=2022,YEAR(BA1451)=2023),CONCATENATE("Se activó en ",YEAR(BA1451)),
IF(AND(OR(AZ1451="En proceso",AZ1451="facturando"),AND(AV1451="-",BA1451="")),"Por revisar",
IF(BA1451="",IF(AV1451="NUEVAS",CONCATENATE("Estado: ",AZ1451,", ",AV1451),
IF(AX1451=Meses!$A$3,"Por revisar",
IF(AT1451="","Sin registro","En programación Frcst."))),"En programación")))),
"Error")</f>
        <v>En programación</v>
      </c>
      <c r="BZ1451" s="14" t="str">
        <f t="shared" si="66"/>
        <v/>
      </c>
      <c r="CA1451" s="95">
        <f>IF(BY1451="En programación Frcst.",VLOOKUP(AX1451,Meses!$A$1:$H$14,3+HLOOKUP(Cronograma!AV1451,Meses!$D$1:$G$2,2,FALSE),FALSE),
IF(BY1451="En programación",BA1451,""))</f>
        <v>45302</v>
      </c>
      <c r="CB1451" s="95" t="str">
        <f t="shared" si="67"/>
        <v>2024/1</v>
      </c>
      <c r="CC1451" s="91">
        <f>IFERROR(
(VLOOKUP(MONTH(CA1451),Meses!$B$3:$C$14,2,FALSE)-DAY(CA1451))/VLOOKUP(MONTH(CA1451),Meses!$B$3:$C$14,2,FALSE)*CD1451,
"")</f>
        <v>98.709677419354833</v>
      </c>
      <c r="CD1451" s="92">
        <f t="shared" si="68"/>
        <v>153</v>
      </c>
    </row>
    <row r="1452" spans="1:82" ht="78.599999999999994" thickBot="1" x14ac:dyDescent="0.6">
      <c r="A1452" s="41" t="s">
        <v>3416</v>
      </c>
      <c r="B1452" s="61" t="s">
        <v>3417</v>
      </c>
      <c r="C1452" s="61" t="s">
        <v>3418</v>
      </c>
      <c r="D1452" s="61" t="s">
        <v>2072</v>
      </c>
      <c r="E1452" s="21">
        <v>45258</v>
      </c>
      <c r="F1452" s="21">
        <v>45258</v>
      </c>
      <c r="G1452" s="22"/>
      <c r="H1452" s="22"/>
      <c r="I1452" s="22"/>
      <c r="J1452" s="22"/>
      <c r="K1452" s="22">
        <v>0</v>
      </c>
      <c r="L1452" s="50"/>
      <c r="M1452" s="22"/>
      <c r="N1452" s="22"/>
      <c r="O1452" s="19" t="s">
        <v>135</v>
      </c>
      <c r="P1452" s="19" t="s">
        <v>135</v>
      </c>
      <c r="Q1452" s="49" t="s">
        <v>55</v>
      </c>
      <c r="R1452" s="61">
        <v>3879</v>
      </c>
      <c r="S1452" s="25" t="s">
        <v>145</v>
      </c>
      <c r="T1452" s="25" t="s">
        <v>145</v>
      </c>
      <c r="U1452" s="51" t="e">
        <v>#NAME?</v>
      </c>
      <c r="V1452" s="22"/>
      <c r="W1452" s="22"/>
      <c r="X1452" s="50"/>
      <c r="Y1452" s="50"/>
      <c r="Z1452" s="22"/>
      <c r="AA1452" s="22"/>
      <c r="AB1452" s="22"/>
      <c r="AC1452" s="22"/>
      <c r="AD1452" s="50"/>
      <c r="AE1452" s="22"/>
      <c r="AF1452" s="22"/>
      <c r="AG1452" s="22"/>
      <c r="AH1452" s="50"/>
      <c r="AI1452" s="22"/>
      <c r="AJ1452" s="22"/>
      <c r="AK1452" s="22"/>
      <c r="AL1452" s="22"/>
      <c r="AM1452" s="22"/>
      <c r="AN1452" s="22"/>
      <c r="AO1452" s="22"/>
      <c r="AP1452" s="19" t="s">
        <v>139</v>
      </c>
      <c r="AQ1452" s="19" t="s">
        <v>140</v>
      </c>
      <c r="AR1452" s="19" t="s">
        <v>60</v>
      </c>
      <c r="AS1452" s="19" t="s">
        <v>55</v>
      </c>
      <c r="AT1452" s="19" t="s">
        <v>2073</v>
      </c>
      <c r="AU1452" s="19" t="s">
        <v>132</v>
      </c>
      <c r="AV1452" s="19" t="s">
        <v>651</v>
      </c>
      <c r="AW1452" s="19" t="s">
        <v>3065</v>
      </c>
      <c r="AX1452" s="19" t="s">
        <v>2205</v>
      </c>
      <c r="AY1452" s="19" t="s">
        <v>55</v>
      </c>
      <c r="AZ1452" s="19" t="s">
        <v>3830</v>
      </c>
      <c r="BA1452" s="22">
        <v>0</v>
      </c>
      <c r="BB1452" s="22"/>
      <c r="BC1452" s="22"/>
      <c r="BD1452" s="19" t="s">
        <v>2205</v>
      </c>
      <c r="BE1452" s="19" t="s">
        <v>354</v>
      </c>
      <c r="BF1452" s="19" t="s">
        <v>2274</v>
      </c>
      <c r="BG1452" s="19" t="s">
        <v>55</v>
      </c>
      <c r="BH1452" s="19" t="s">
        <v>4513</v>
      </c>
      <c r="BI1452" s="22" t="s">
        <v>4513</v>
      </c>
      <c r="BJ1452" s="22"/>
      <c r="BK1452" s="22"/>
      <c r="BL1452" s="37" t="s">
        <v>4513</v>
      </c>
      <c r="BM1452" s="32" t="s">
        <v>4513</v>
      </c>
      <c r="BN1452" s="22" t="s">
        <v>4513</v>
      </c>
      <c r="BO1452" s="22"/>
      <c r="BP1452" s="22"/>
      <c r="BQ1452" s="19" t="s">
        <v>64</v>
      </c>
      <c r="BR1452" s="22"/>
      <c r="BS1452" s="22"/>
      <c r="BT1452" s="22"/>
      <c r="BU1452" s="37">
        <v>64</v>
      </c>
      <c r="BV1452" s="19" t="s">
        <v>4703</v>
      </c>
      <c r="BW1452" s="19" t="s">
        <v>3858</v>
      </c>
      <c r="BX1452" s="22"/>
      <c r="BY1452" s="95" t="str">
        <f>IFERROR(
IF(OR(AZ1452="anulado",AZ1452="stand by"),CONCATENATE(AZ1452,": ",AT1452),
IF(OR(YEAR(BA1452)=2022,YEAR(BA1452)=2023),CONCATENATE("Se activó en ",YEAR(BA1452)),
IF(AND(OR(AZ1452="En proceso",AZ1452="facturando"),AND(AV1452="-",BA1452="")),"Por revisar",
IF(BA1452="",IF(AV1452="NUEVAS",CONCATENATE("Estado: ",AZ1452,", ",AV1452),
IF(AX1452=Meses!$A$3,"Por revisar",
IF(AT1452="","Sin registro","En programación Frcst."))),"En programación")))),
"Error")</f>
        <v>En programación</v>
      </c>
      <c r="BZ1452" s="14" t="str">
        <f t="shared" si="66"/>
        <v/>
      </c>
      <c r="CA1452" s="95">
        <f>IF(BY1452="En programación Frcst.",VLOOKUP(AX1452,Meses!$A$1:$H$14,3+HLOOKUP(Cronograma!AV1452,Meses!$D$1:$G$2,2,FALSE),FALSE),
IF(BY1452="En programación",BA1452,""))</f>
        <v>0</v>
      </c>
      <c r="CB1452" s="95" t="str">
        <f t="shared" si="67"/>
        <v>1900/1</v>
      </c>
      <c r="CC1452" s="91">
        <f>IFERROR(
(VLOOKUP(MONTH(CA1452),Meses!$B$3:$C$14,2,FALSE)-DAY(CA1452))/VLOOKUP(MONTH(CA1452),Meses!$B$3:$C$14,2,FALSE)*CD1452,
"")</f>
        <v>3879</v>
      </c>
      <c r="CD1452" s="92">
        <f t="shared" si="68"/>
        <v>3879</v>
      </c>
    </row>
    <row r="1453" spans="1:82" ht="78.599999999999994" thickBot="1" x14ac:dyDescent="0.6">
      <c r="A1453" s="41" t="s">
        <v>3419</v>
      </c>
      <c r="B1453" s="61" t="s">
        <v>3420</v>
      </c>
      <c r="C1453" s="61" t="s">
        <v>3421</v>
      </c>
      <c r="D1453" s="61" t="s">
        <v>2072</v>
      </c>
      <c r="E1453" s="21">
        <v>45259</v>
      </c>
      <c r="F1453" s="21">
        <v>45259</v>
      </c>
      <c r="G1453" s="22"/>
      <c r="H1453" s="22"/>
      <c r="I1453" s="22"/>
      <c r="J1453" s="22"/>
      <c r="K1453" s="22">
        <v>0</v>
      </c>
      <c r="L1453" s="50"/>
      <c r="M1453" s="22"/>
      <c r="N1453" s="22"/>
      <c r="O1453" s="19" t="s">
        <v>199</v>
      </c>
      <c r="P1453" s="19" t="s">
        <v>199</v>
      </c>
      <c r="Q1453" s="49" t="s">
        <v>55</v>
      </c>
      <c r="R1453" s="61">
        <v>6552</v>
      </c>
      <c r="S1453" s="25" t="s">
        <v>145</v>
      </c>
      <c r="T1453" s="25" t="s">
        <v>145</v>
      </c>
      <c r="U1453" s="51" t="e">
        <v>#NAME?</v>
      </c>
      <c r="V1453" s="22"/>
      <c r="W1453" s="22"/>
      <c r="X1453" s="50"/>
      <c r="Y1453" s="50"/>
      <c r="Z1453" s="22"/>
      <c r="AA1453" s="22"/>
      <c r="AB1453" s="22"/>
      <c r="AC1453" s="22"/>
      <c r="AD1453" s="50"/>
      <c r="AE1453" s="22"/>
      <c r="AF1453" s="22"/>
      <c r="AG1453" s="22"/>
      <c r="AH1453" s="50"/>
      <c r="AI1453" s="22"/>
      <c r="AJ1453" s="22"/>
      <c r="AK1453" s="22"/>
      <c r="AL1453" s="22"/>
      <c r="AM1453" s="22"/>
      <c r="AN1453" s="22"/>
      <c r="AO1453" s="22"/>
      <c r="AP1453" s="19" t="s">
        <v>201</v>
      </c>
      <c r="AQ1453" s="19" t="s">
        <v>140</v>
      </c>
      <c r="AR1453" s="19" t="s">
        <v>60</v>
      </c>
      <c r="AS1453" s="19" t="s">
        <v>55</v>
      </c>
      <c r="AT1453" s="19" t="s">
        <v>2073</v>
      </c>
      <c r="AU1453" s="19" t="s">
        <v>132</v>
      </c>
      <c r="AV1453" s="19" t="s">
        <v>651</v>
      </c>
      <c r="AW1453" s="19" t="s">
        <v>3065</v>
      </c>
      <c r="AX1453" s="19" t="s">
        <v>2205</v>
      </c>
      <c r="AY1453" s="19" t="s">
        <v>55</v>
      </c>
      <c r="AZ1453" s="19" t="s">
        <v>3830</v>
      </c>
      <c r="BA1453" s="22">
        <v>0</v>
      </c>
      <c r="BB1453" s="22"/>
      <c r="BC1453" s="22"/>
      <c r="BD1453" s="19" t="s">
        <v>2205</v>
      </c>
      <c r="BE1453" s="19" t="s">
        <v>354</v>
      </c>
      <c r="BF1453" s="19" t="s">
        <v>2274</v>
      </c>
      <c r="BG1453" s="19" t="s">
        <v>55</v>
      </c>
      <c r="BH1453" s="19" t="s">
        <v>4513</v>
      </c>
      <c r="BI1453" s="22" t="s">
        <v>4513</v>
      </c>
      <c r="BJ1453" s="22"/>
      <c r="BK1453" s="22"/>
      <c r="BL1453" s="37" t="s">
        <v>4513</v>
      </c>
      <c r="BM1453" s="32" t="s">
        <v>4513</v>
      </c>
      <c r="BN1453" s="57" t="s">
        <v>4513</v>
      </c>
      <c r="BO1453" s="22"/>
      <c r="BP1453" s="22"/>
      <c r="BQ1453" s="19" t="s">
        <v>64</v>
      </c>
      <c r="BR1453" s="22"/>
      <c r="BS1453" s="22"/>
      <c r="BT1453" s="22"/>
      <c r="BU1453" s="37">
        <v>63</v>
      </c>
      <c r="BV1453" s="19" t="s">
        <v>4694</v>
      </c>
      <c r="BW1453" s="19" t="s">
        <v>3839</v>
      </c>
      <c r="BX1453" s="22"/>
      <c r="BY1453" s="95" t="str">
        <f>IFERROR(
IF(OR(AZ1453="anulado",AZ1453="stand by"),CONCATENATE(AZ1453,": ",AT1453),
IF(OR(YEAR(BA1453)=2022,YEAR(BA1453)=2023),CONCATENATE("Se activó en ",YEAR(BA1453)),
IF(AND(OR(AZ1453="En proceso",AZ1453="facturando"),AND(AV1453="-",BA1453="")),"Por revisar",
IF(BA1453="",IF(AV1453="NUEVAS",CONCATENATE("Estado: ",AZ1453,", ",AV1453),
IF(AX1453=Meses!$A$3,"Por revisar",
IF(AT1453="","Sin registro","En programación Frcst."))),"En programación")))),
"Error")</f>
        <v>En programación</v>
      </c>
      <c r="BZ1453" s="14" t="str">
        <f t="shared" si="66"/>
        <v/>
      </c>
      <c r="CA1453" s="95">
        <f>IF(BY1453="En programación Frcst.",VLOOKUP(AX1453,Meses!$A$1:$H$14,3+HLOOKUP(Cronograma!AV1453,Meses!$D$1:$G$2,2,FALSE),FALSE),
IF(BY1453="En programación",BA1453,""))</f>
        <v>0</v>
      </c>
      <c r="CB1453" s="95" t="str">
        <f t="shared" si="67"/>
        <v>1900/1</v>
      </c>
      <c r="CC1453" s="91">
        <f>IFERROR(
(VLOOKUP(MONTH(CA1453),Meses!$B$3:$C$14,2,FALSE)-DAY(CA1453))/VLOOKUP(MONTH(CA1453),Meses!$B$3:$C$14,2,FALSE)*CD1453,
"")</f>
        <v>6552</v>
      </c>
      <c r="CD1453" s="92">
        <f t="shared" si="68"/>
        <v>6552</v>
      </c>
    </row>
    <row r="1454" spans="1:82" ht="63" thickBot="1" x14ac:dyDescent="0.6">
      <c r="A1454" s="41" t="s">
        <v>3422</v>
      </c>
      <c r="B1454" s="61" t="s">
        <v>3423</v>
      </c>
      <c r="C1454" s="61" t="s">
        <v>3424</v>
      </c>
      <c r="D1454" s="61" t="s">
        <v>53</v>
      </c>
      <c r="E1454" s="21">
        <v>45259</v>
      </c>
      <c r="F1454" s="21">
        <v>45259</v>
      </c>
      <c r="G1454" s="21">
        <v>45272</v>
      </c>
      <c r="H1454" s="21">
        <v>45278</v>
      </c>
      <c r="I1454" s="21">
        <v>45306</v>
      </c>
      <c r="J1454" s="21">
        <v>45306</v>
      </c>
      <c r="K1454" s="119" t="s">
        <v>4615</v>
      </c>
      <c r="L1454" s="49">
        <v>2023124414</v>
      </c>
      <c r="M1454" s="21">
        <v>45289</v>
      </c>
      <c r="N1454" s="21">
        <v>45302</v>
      </c>
      <c r="O1454" s="19" t="s">
        <v>54</v>
      </c>
      <c r="P1454" s="19" t="s">
        <v>54</v>
      </c>
      <c r="Q1454" s="49" t="s">
        <v>55</v>
      </c>
      <c r="R1454" s="61">
        <v>6628</v>
      </c>
      <c r="S1454" s="25" t="s">
        <v>145</v>
      </c>
      <c r="T1454" s="25" t="s">
        <v>145</v>
      </c>
      <c r="U1454" s="19" t="e">
        <v>#NAME?</v>
      </c>
      <c r="V1454" s="22"/>
      <c r="W1454" s="22"/>
      <c r="X1454" s="50"/>
      <c r="Y1454" s="50"/>
      <c r="Z1454" s="22"/>
      <c r="AA1454" s="22"/>
      <c r="AB1454" s="22"/>
      <c r="AC1454" s="22"/>
      <c r="AD1454" s="50"/>
      <c r="AE1454" s="22"/>
      <c r="AF1454" s="22"/>
      <c r="AG1454" s="22"/>
      <c r="AH1454" s="50"/>
      <c r="AI1454" s="22"/>
      <c r="AJ1454" s="22"/>
      <c r="AK1454" s="22"/>
      <c r="AL1454" s="22"/>
      <c r="AM1454" s="22"/>
      <c r="AN1454" s="22"/>
      <c r="AO1454" s="22"/>
      <c r="AP1454" s="19" t="s">
        <v>82</v>
      </c>
      <c r="AQ1454" s="19" t="s">
        <v>82</v>
      </c>
      <c r="AR1454" s="19" t="s">
        <v>60</v>
      </c>
      <c r="AS1454" s="19" t="s">
        <v>55</v>
      </c>
      <c r="AT1454" s="19" t="s">
        <v>61</v>
      </c>
      <c r="AU1454" s="19" t="s">
        <v>62</v>
      </c>
      <c r="AV1454" s="19" t="s">
        <v>660</v>
      </c>
      <c r="AW1454" s="19" t="s">
        <v>1556</v>
      </c>
      <c r="AX1454" s="19" t="s">
        <v>1557</v>
      </c>
      <c r="AY1454" s="19" t="s">
        <v>55</v>
      </c>
      <c r="AZ1454" s="19" t="s">
        <v>3822</v>
      </c>
      <c r="BA1454" s="23">
        <v>45302</v>
      </c>
      <c r="BB1454" s="37">
        <v>1</v>
      </c>
      <c r="BC1454" s="37">
        <v>2024</v>
      </c>
      <c r="BD1454" s="19" t="s">
        <v>1557</v>
      </c>
      <c r="BE1454" s="19" t="s">
        <v>354</v>
      </c>
      <c r="BF1454" s="19" t="s">
        <v>1745</v>
      </c>
      <c r="BG1454" s="19" t="s">
        <v>55</v>
      </c>
      <c r="BH1454" s="19" t="s">
        <v>4513</v>
      </c>
      <c r="BI1454" s="60" t="s">
        <v>4513</v>
      </c>
      <c r="BJ1454" s="37" t="e">
        <v>#VALUE!</v>
      </c>
      <c r="BK1454" s="56" t="e">
        <v>#VALUE!</v>
      </c>
      <c r="BL1454" s="37" t="s">
        <v>4513</v>
      </c>
      <c r="BM1454" s="32" t="s">
        <v>4513</v>
      </c>
      <c r="BN1454" s="22" t="s">
        <v>4513</v>
      </c>
      <c r="BO1454" s="22"/>
      <c r="BP1454" s="22"/>
      <c r="BQ1454" s="19" t="s">
        <v>64</v>
      </c>
      <c r="BR1454" s="22"/>
      <c r="BS1454" s="19" t="e">
        <v>#N/A</v>
      </c>
      <c r="BT1454" s="37">
        <v>47</v>
      </c>
      <c r="BU1454" s="37">
        <v>63</v>
      </c>
      <c r="BV1454" s="19"/>
      <c r="BW1454" s="19" t="s">
        <v>3823</v>
      </c>
      <c r="BX1454" s="22"/>
      <c r="BY1454" s="95" t="str">
        <f>IFERROR(
IF(OR(AZ1454="anulado",AZ1454="stand by"),CONCATENATE(AZ1454,": ",AT1454),
IF(OR(YEAR(BA1454)=2022,YEAR(BA1454)=2023),CONCATENATE("Se activó en ",YEAR(BA1454)),
IF(AND(OR(AZ1454="En proceso",AZ1454="facturando"),AND(AV1454="-",BA1454="")),"Por revisar",
IF(BA1454="",IF(AV1454="NUEVAS",CONCATENATE("Estado: ",AZ1454,", ",AV1454),
IF(AX1454=Meses!$A$3,"Por revisar",
IF(AT1454="","Sin registro","En programación Frcst."))),"En programación")))),
"Error")</f>
        <v>En programación</v>
      </c>
      <c r="BZ1454" s="14" t="str">
        <f t="shared" si="66"/>
        <v/>
      </c>
      <c r="CA1454" s="95">
        <f>IF(BY1454="En programación Frcst.",VLOOKUP(AX1454,Meses!$A$1:$H$14,3+HLOOKUP(Cronograma!AV1454,Meses!$D$1:$G$2,2,FALSE),FALSE),
IF(BY1454="En programación",BA1454,""))</f>
        <v>45302</v>
      </c>
      <c r="CB1454" s="95" t="str">
        <f t="shared" si="67"/>
        <v>2024/1</v>
      </c>
      <c r="CC1454" s="91">
        <f>IFERROR(
(VLOOKUP(MONTH(CA1454),Meses!$B$3:$C$14,2,FALSE)-DAY(CA1454))/VLOOKUP(MONTH(CA1454),Meses!$B$3:$C$14,2,FALSE)*CD1454,
"")</f>
        <v>4276.1290322580644</v>
      </c>
      <c r="CD1454" s="92">
        <f t="shared" si="68"/>
        <v>6628</v>
      </c>
    </row>
    <row r="1455" spans="1:82" ht="63" thickBot="1" x14ac:dyDescent="0.6">
      <c r="A1455" s="41" t="s">
        <v>3422</v>
      </c>
      <c r="B1455" s="61" t="s">
        <v>3425</v>
      </c>
      <c r="C1455" s="61" t="s">
        <v>3426</v>
      </c>
      <c r="D1455" s="61" t="s">
        <v>53</v>
      </c>
      <c r="E1455" s="21">
        <v>45259</v>
      </c>
      <c r="F1455" s="21">
        <v>45259</v>
      </c>
      <c r="G1455" s="21">
        <v>45272</v>
      </c>
      <c r="H1455" s="21">
        <v>45278</v>
      </c>
      <c r="I1455" s="21">
        <v>45313</v>
      </c>
      <c r="J1455" s="21">
        <v>45313</v>
      </c>
      <c r="K1455" s="119" t="s">
        <v>4615</v>
      </c>
      <c r="L1455" s="49">
        <v>2023124310</v>
      </c>
      <c r="M1455" s="21">
        <v>45289</v>
      </c>
      <c r="N1455" s="21">
        <v>45302</v>
      </c>
      <c r="O1455" s="19" t="s">
        <v>54</v>
      </c>
      <c r="P1455" s="19" t="s">
        <v>54</v>
      </c>
      <c r="Q1455" s="49" t="s">
        <v>55</v>
      </c>
      <c r="R1455" s="122">
        <v>556</v>
      </c>
      <c r="S1455" s="25" t="s">
        <v>145</v>
      </c>
      <c r="T1455" s="25" t="s">
        <v>145</v>
      </c>
      <c r="U1455" s="19" t="e">
        <v>#NAME?</v>
      </c>
      <c r="V1455" s="22"/>
      <c r="W1455" s="22"/>
      <c r="X1455" s="50"/>
      <c r="Y1455" s="50"/>
      <c r="Z1455" s="22"/>
      <c r="AA1455" s="22"/>
      <c r="AB1455" s="22"/>
      <c r="AC1455" s="22"/>
      <c r="AD1455" s="50"/>
      <c r="AE1455" s="22"/>
      <c r="AF1455" s="22"/>
      <c r="AG1455" s="22"/>
      <c r="AH1455" s="50"/>
      <c r="AI1455" s="22"/>
      <c r="AJ1455" s="22"/>
      <c r="AK1455" s="22"/>
      <c r="AL1455" s="22"/>
      <c r="AM1455" s="22"/>
      <c r="AN1455" s="22"/>
      <c r="AO1455" s="22"/>
      <c r="AP1455" s="19" t="s">
        <v>82</v>
      </c>
      <c r="AQ1455" s="19" t="s">
        <v>82</v>
      </c>
      <c r="AR1455" s="19" t="s">
        <v>60</v>
      </c>
      <c r="AS1455" s="19" t="s">
        <v>55</v>
      </c>
      <c r="AT1455" s="19" t="s">
        <v>61</v>
      </c>
      <c r="AU1455" s="19" t="s">
        <v>62</v>
      </c>
      <c r="AV1455" s="19" t="s">
        <v>660</v>
      </c>
      <c r="AW1455" s="19" t="s">
        <v>1556</v>
      </c>
      <c r="AX1455" s="19" t="s">
        <v>1557</v>
      </c>
      <c r="AY1455" s="19" t="s">
        <v>55</v>
      </c>
      <c r="AZ1455" s="19" t="s">
        <v>3822</v>
      </c>
      <c r="BA1455" s="23">
        <v>45302</v>
      </c>
      <c r="BB1455" s="37">
        <v>1</v>
      </c>
      <c r="BC1455" s="37">
        <v>2024</v>
      </c>
      <c r="BD1455" s="19" t="s">
        <v>1557</v>
      </c>
      <c r="BE1455" s="19" t="s">
        <v>354</v>
      </c>
      <c r="BF1455" s="19" t="s">
        <v>1745</v>
      </c>
      <c r="BG1455" s="19" t="s">
        <v>55</v>
      </c>
      <c r="BH1455" s="19" t="s">
        <v>4513</v>
      </c>
      <c r="BI1455" s="60" t="s">
        <v>4513</v>
      </c>
      <c r="BJ1455" s="37" t="e">
        <v>#VALUE!</v>
      </c>
      <c r="BK1455" s="56" t="e">
        <v>#VALUE!</v>
      </c>
      <c r="BL1455" s="37" t="s">
        <v>4513</v>
      </c>
      <c r="BM1455" s="32" t="s">
        <v>4513</v>
      </c>
      <c r="BN1455" s="22" t="s">
        <v>4513</v>
      </c>
      <c r="BO1455" s="22"/>
      <c r="BP1455" s="22"/>
      <c r="BQ1455" s="19" t="s">
        <v>64</v>
      </c>
      <c r="BR1455" s="22"/>
      <c r="BS1455" s="22"/>
      <c r="BT1455" s="37">
        <v>54</v>
      </c>
      <c r="BU1455" s="37">
        <v>63</v>
      </c>
      <c r="BV1455" s="19"/>
      <c r="BW1455" s="19" t="s">
        <v>3823</v>
      </c>
      <c r="BX1455" s="22"/>
      <c r="BY1455" s="95" t="str">
        <f>IFERROR(
IF(OR(AZ1455="anulado",AZ1455="stand by"),CONCATENATE(AZ1455,": ",AT1455),
IF(OR(YEAR(BA1455)=2022,YEAR(BA1455)=2023),CONCATENATE("Se activó en ",YEAR(BA1455)),
IF(AND(OR(AZ1455="En proceso",AZ1455="facturando"),AND(AV1455="-",BA1455="")),"Por revisar",
IF(BA1455="",IF(AV1455="NUEVAS",CONCATENATE("Estado: ",AZ1455,", ",AV1455),
IF(AX1455=Meses!$A$3,"Por revisar",
IF(AT1455="","Sin registro","En programación Frcst."))),"En programación")))),
"Error")</f>
        <v>En programación</v>
      </c>
      <c r="BZ1455" s="14" t="str">
        <f t="shared" si="66"/>
        <v/>
      </c>
      <c r="CA1455" s="95">
        <f>IF(BY1455="En programación Frcst.",VLOOKUP(AX1455,Meses!$A$1:$H$14,3+HLOOKUP(Cronograma!AV1455,Meses!$D$1:$G$2,2,FALSE),FALSE),
IF(BY1455="En programación",BA1455,""))</f>
        <v>45302</v>
      </c>
      <c r="CB1455" s="95" t="str">
        <f t="shared" si="67"/>
        <v>2024/1</v>
      </c>
      <c r="CC1455" s="91">
        <f>IFERROR(
(VLOOKUP(MONTH(CA1455),Meses!$B$3:$C$14,2,FALSE)-DAY(CA1455))/VLOOKUP(MONTH(CA1455),Meses!$B$3:$C$14,2,FALSE)*CD1455,
"")</f>
        <v>358.70967741935482</v>
      </c>
      <c r="CD1455" s="92">
        <f t="shared" si="68"/>
        <v>556</v>
      </c>
    </row>
    <row r="1456" spans="1:82" ht="63" thickBot="1" x14ac:dyDescent="0.6">
      <c r="A1456" s="41" t="s">
        <v>3427</v>
      </c>
      <c r="B1456" s="61" t="s">
        <v>3428</v>
      </c>
      <c r="C1456" s="61" t="s">
        <v>3429</v>
      </c>
      <c r="D1456" s="61" t="s">
        <v>53</v>
      </c>
      <c r="E1456" s="21">
        <v>45259</v>
      </c>
      <c r="F1456" s="21">
        <v>45259</v>
      </c>
      <c r="G1456" s="21">
        <v>45272</v>
      </c>
      <c r="H1456" s="21">
        <v>45278</v>
      </c>
      <c r="I1456" s="21">
        <v>45313</v>
      </c>
      <c r="J1456" s="21">
        <v>45313</v>
      </c>
      <c r="K1456" s="119" t="s">
        <v>4615</v>
      </c>
      <c r="L1456" s="49">
        <v>2023124304</v>
      </c>
      <c r="M1456" s="21">
        <v>45289</v>
      </c>
      <c r="N1456" s="21">
        <v>45302</v>
      </c>
      <c r="O1456" s="19" t="s">
        <v>54</v>
      </c>
      <c r="P1456" s="19" t="s">
        <v>54</v>
      </c>
      <c r="Q1456" s="49" t="s">
        <v>55</v>
      </c>
      <c r="R1456" s="122">
        <v>31</v>
      </c>
      <c r="S1456" s="25" t="s">
        <v>145</v>
      </c>
      <c r="T1456" s="25" t="s">
        <v>145</v>
      </c>
      <c r="U1456" s="19" t="e">
        <v>#NAME?</v>
      </c>
      <c r="V1456" s="22"/>
      <c r="W1456" s="22"/>
      <c r="X1456" s="50"/>
      <c r="Y1456" s="50"/>
      <c r="Z1456" s="22"/>
      <c r="AA1456" s="22"/>
      <c r="AB1456" s="22"/>
      <c r="AC1456" s="22"/>
      <c r="AD1456" s="50"/>
      <c r="AE1456" s="22"/>
      <c r="AF1456" s="22"/>
      <c r="AG1456" s="22"/>
      <c r="AH1456" s="50"/>
      <c r="AI1456" s="22"/>
      <c r="AJ1456" s="22"/>
      <c r="AK1456" s="22"/>
      <c r="AL1456" s="22"/>
      <c r="AM1456" s="22"/>
      <c r="AN1456" s="22"/>
      <c r="AO1456" s="22"/>
      <c r="AP1456" s="19" t="s">
        <v>82</v>
      </c>
      <c r="AQ1456" s="19" t="s">
        <v>82</v>
      </c>
      <c r="AR1456" s="19" t="s">
        <v>60</v>
      </c>
      <c r="AS1456" s="19" t="s">
        <v>55</v>
      </c>
      <c r="AT1456" s="19" t="s">
        <v>61</v>
      </c>
      <c r="AU1456" s="19" t="s">
        <v>62</v>
      </c>
      <c r="AV1456" s="19" t="s">
        <v>660</v>
      </c>
      <c r="AW1456" s="19" t="s">
        <v>1556</v>
      </c>
      <c r="AX1456" s="19" t="s">
        <v>1557</v>
      </c>
      <c r="AY1456" s="19" t="s">
        <v>55</v>
      </c>
      <c r="AZ1456" s="19" t="s">
        <v>3822</v>
      </c>
      <c r="BA1456" s="23">
        <v>45302</v>
      </c>
      <c r="BB1456" s="37">
        <v>1</v>
      </c>
      <c r="BC1456" s="37">
        <v>2024</v>
      </c>
      <c r="BD1456" s="19" t="s">
        <v>1557</v>
      </c>
      <c r="BE1456" s="19" t="s">
        <v>354</v>
      </c>
      <c r="BF1456" s="19" t="s">
        <v>1745</v>
      </c>
      <c r="BG1456" s="19" t="s">
        <v>55</v>
      </c>
      <c r="BH1456" s="19" t="s">
        <v>4513</v>
      </c>
      <c r="BI1456" s="60" t="s">
        <v>4513</v>
      </c>
      <c r="BJ1456" s="37" t="e">
        <v>#VALUE!</v>
      </c>
      <c r="BK1456" s="56" t="e">
        <v>#VALUE!</v>
      </c>
      <c r="BL1456" s="37" t="s">
        <v>4513</v>
      </c>
      <c r="BM1456" s="32" t="s">
        <v>4513</v>
      </c>
      <c r="BN1456" s="22" t="s">
        <v>4513</v>
      </c>
      <c r="BO1456" s="22"/>
      <c r="BP1456" s="22"/>
      <c r="BQ1456" s="19" t="s">
        <v>64</v>
      </c>
      <c r="BR1456" s="22"/>
      <c r="BS1456" s="22"/>
      <c r="BT1456" s="37">
        <v>54</v>
      </c>
      <c r="BU1456" s="37">
        <v>63</v>
      </c>
      <c r="BV1456" s="19"/>
      <c r="BW1456" s="19" t="s">
        <v>3823</v>
      </c>
      <c r="BX1456" s="22"/>
      <c r="BY1456" s="95" t="str">
        <f>IFERROR(
IF(OR(AZ1456="anulado",AZ1456="stand by"),CONCATENATE(AZ1456,": ",AT1456),
IF(OR(YEAR(BA1456)=2022,YEAR(BA1456)=2023),CONCATENATE("Se activó en ",YEAR(BA1456)),
IF(AND(OR(AZ1456="En proceso",AZ1456="facturando"),AND(AV1456="-",BA1456="")),"Por revisar",
IF(BA1456="",IF(AV1456="NUEVAS",CONCATENATE("Estado: ",AZ1456,", ",AV1456),
IF(AX1456=Meses!$A$3,"Por revisar",
IF(AT1456="","Sin registro","En programación Frcst."))),"En programación")))),
"Error")</f>
        <v>En programación</v>
      </c>
      <c r="BZ1456" s="14" t="str">
        <f t="shared" si="66"/>
        <v/>
      </c>
      <c r="CA1456" s="95">
        <f>IF(BY1456="En programación Frcst.",VLOOKUP(AX1456,Meses!$A$1:$H$14,3+HLOOKUP(Cronograma!AV1456,Meses!$D$1:$G$2,2,FALSE),FALSE),
IF(BY1456="En programación",BA1456,""))</f>
        <v>45302</v>
      </c>
      <c r="CB1456" s="95" t="str">
        <f t="shared" si="67"/>
        <v>2024/1</v>
      </c>
      <c r="CC1456" s="91">
        <f>IFERROR(
(VLOOKUP(MONTH(CA1456),Meses!$B$3:$C$14,2,FALSE)-DAY(CA1456))/VLOOKUP(MONTH(CA1456),Meses!$B$3:$C$14,2,FALSE)*CD1456,
"")</f>
        <v>20</v>
      </c>
      <c r="CD1456" s="92">
        <f t="shared" si="68"/>
        <v>31</v>
      </c>
    </row>
    <row r="1457" spans="1:82" ht="63" thickBot="1" x14ac:dyDescent="0.6">
      <c r="A1457" s="41" t="s">
        <v>3419</v>
      </c>
      <c r="B1457" s="61" t="s">
        <v>3430</v>
      </c>
      <c r="C1457" s="61" t="s">
        <v>3431</v>
      </c>
      <c r="D1457" s="61" t="s">
        <v>2072</v>
      </c>
      <c r="E1457" s="21">
        <v>45259</v>
      </c>
      <c r="F1457" s="21">
        <v>45259</v>
      </c>
      <c r="G1457" s="22"/>
      <c r="H1457" s="22"/>
      <c r="I1457" s="22"/>
      <c r="J1457" s="22"/>
      <c r="K1457" s="22">
        <v>0</v>
      </c>
      <c r="L1457" s="50"/>
      <c r="M1457" s="22"/>
      <c r="N1457" s="22"/>
      <c r="O1457" s="19" t="s">
        <v>128</v>
      </c>
      <c r="P1457" s="19" t="s">
        <v>128</v>
      </c>
      <c r="Q1457" s="49" t="s">
        <v>55</v>
      </c>
      <c r="R1457" s="61">
        <v>2433</v>
      </c>
      <c r="S1457" s="25" t="s">
        <v>145</v>
      </c>
      <c r="T1457" s="25" t="s">
        <v>145</v>
      </c>
      <c r="U1457" s="51" t="e">
        <v>#NAME?</v>
      </c>
      <c r="V1457" s="22"/>
      <c r="W1457" s="22"/>
      <c r="X1457" s="50"/>
      <c r="Y1457" s="50"/>
      <c r="Z1457" s="22"/>
      <c r="AA1457" s="22"/>
      <c r="AB1457" s="22"/>
      <c r="AC1457" s="22"/>
      <c r="AD1457" s="50"/>
      <c r="AE1457" s="22"/>
      <c r="AF1457" s="22"/>
      <c r="AG1457" s="22"/>
      <c r="AH1457" s="50"/>
      <c r="AI1457" s="22"/>
      <c r="AJ1457" s="22"/>
      <c r="AK1457" s="22"/>
      <c r="AL1457" s="22"/>
      <c r="AM1457" s="22"/>
      <c r="AN1457" s="22"/>
      <c r="AO1457" s="22"/>
      <c r="AP1457" s="19" t="s">
        <v>131</v>
      </c>
      <c r="AQ1457" s="19" t="s">
        <v>131</v>
      </c>
      <c r="AR1457" s="19" t="s">
        <v>60</v>
      </c>
      <c r="AS1457" s="19" t="s">
        <v>55</v>
      </c>
      <c r="AT1457" s="19" t="s">
        <v>2073</v>
      </c>
      <c r="AU1457" s="19" t="s">
        <v>132</v>
      </c>
      <c r="AV1457" s="19" t="s">
        <v>660</v>
      </c>
      <c r="AW1457" s="19" t="s">
        <v>2204</v>
      </c>
      <c r="AX1457" s="19" t="s">
        <v>2205</v>
      </c>
      <c r="AY1457" s="19" t="s">
        <v>55</v>
      </c>
      <c r="AZ1457" s="19" t="s">
        <v>3830</v>
      </c>
      <c r="BA1457" s="22">
        <v>0</v>
      </c>
      <c r="BB1457" s="22"/>
      <c r="BC1457" s="22"/>
      <c r="BD1457" s="19" t="s">
        <v>1557</v>
      </c>
      <c r="BE1457" s="19" t="s">
        <v>679</v>
      </c>
      <c r="BF1457" s="19" t="s">
        <v>3130</v>
      </c>
      <c r="BG1457" s="19" t="s">
        <v>55</v>
      </c>
      <c r="BH1457" s="19" t="s">
        <v>4513</v>
      </c>
      <c r="BI1457" s="22" t="s">
        <v>4513</v>
      </c>
      <c r="BJ1457" s="22"/>
      <c r="BK1457" s="22"/>
      <c r="BL1457" s="37" t="s">
        <v>4513</v>
      </c>
      <c r="BM1457" s="32" t="s">
        <v>4513</v>
      </c>
      <c r="BN1457" s="22" t="s">
        <v>4513</v>
      </c>
      <c r="BO1457" s="22"/>
      <c r="BP1457" s="22"/>
      <c r="BQ1457" s="19" t="s">
        <v>64</v>
      </c>
      <c r="BR1457" s="22"/>
      <c r="BS1457" s="22"/>
      <c r="BT1457" s="22"/>
      <c r="BU1457" s="37">
        <v>63</v>
      </c>
      <c r="BV1457" s="19" t="s">
        <v>4694</v>
      </c>
      <c r="BW1457" s="19" t="s">
        <v>3839</v>
      </c>
      <c r="BX1457" s="22"/>
      <c r="BY1457" s="95" t="str">
        <f>IFERROR(
IF(OR(AZ1457="anulado",AZ1457="stand by"),CONCATENATE(AZ1457,": ",AT1457),
IF(OR(YEAR(BA1457)=2022,YEAR(BA1457)=2023),CONCATENATE("Se activó en ",YEAR(BA1457)),
IF(AND(OR(AZ1457="En proceso",AZ1457="facturando"),AND(AV1457="-",BA1457="")),"Por revisar",
IF(BA1457="",IF(AV1457="NUEVAS",CONCATENATE("Estado: ",AZ1457,", ",AV1457),
IF(AX1457=Meses!$A$3,"Por revisar",
IF(AT1457="","Sin registro","En programación Frcst."))),"En programación")))),
"Error")</f>
        <v>En programación</v>
      </c>
      <c r="BZ1457" s="14" t="str">
        <f t="shared" si="66"/>
        <v/>
      </c>
      <c r="CA1457" s="95">
        <f>IF(BY1457="En programación Frcst.",VLOOKUP(AX1457,Meses!$A$1:$H$14,3+HLOOKUP(Cronograma!AV1457,Meses!$D$1:$G$2,2,FALSE),FALSE),
IF(BY1457="En programación",BA1457,""))</f>
        <v>0</v>
      </c>
      <c r="CB1457" s="95" t="str">
        <f t="shared" si="67"/>
        <v>1900/1</v>
      </c>
      <c r="CC1457" s="91">
        <f>IFERROR(
(VLOOKUP(MONTH(CA1457),Meses!$B$3:$C$14,2,FALSE)-DAY(CA1457))/VLOOKUP(MONTH(CA1457),Meses!$B$3:$C$14,2,FALSE)*CD1457,
"")</f>
        <v>2433</v>
      </c>
      <c r="CD1457" s="92">
        <f t="shared" si="68"/>
        <v>2433</v>
      </c>
    </row>
    <row r="1458" spans="1:82" ht="63" thickBot="1" x14ac:dyDescent="0.6">
      <c r="A1458" s="41" t="s">
        <v>3419</v>
      </c>
      <c r="B1458" s="61" t="s">
        <v>3432</v>
      </c>
      <c r="C1458" s="61" t="s">
        <v>3433</v>
      </c>
      <c r="D1458" s="61" t="s">
        <v>2072</v>
      </c>
      <c r="E1458" s="21">
        <v>45259</v>
      </c>
      <c r="F1458" s="21">
        <v>45259</v>
      </c>
      <c r="G1458" s="22"/>
      <c r="H1458" s="22"/>
      <c r="I1458" s="22"/>
      <c r="J1458" s="22"/>
      <c r="K1458" s="22">
        <v>0</v>
      </c>
      <c r="L1458" s="50"/>
      <c r="M1458" s="22"/>
      <c r="N1458" s="22"/>
      <c r="O1458" s="19" t="s">
        <v>128</v>
      </c>
      <c r="P1458" s="19" t="s">
        <v>128</v>
      </c>
      <c r="Q1458" s="49" t="s">
        <v>55</v>
      </c>
      <c r="R1458" s="61">
        <v>4072</v>
      </c>
      <c r="S1458" s="25" t="s">
        <v>145</v>
      </c>
      <c r="T1458" s="25" t="s">
        <v>145</v>
      </c>
      <c r="U1458" s="51" t="e">
        <v>#NAME?</v>
      </c>
      <c r="V1458" s="22"/>
      <c r="W1458" s="22"/>
      <c r="X1458" s="50"/>
      <c r="Y1458" s="50"/>
      <c r="Z1458" s="22"/>
      <c r="AA1458" s="22"/>
      <c r="AB1458" s="22"/>
      <c r="AC1458" s="22"/>
      <c r="AD1458" s="50"/>
      <c r="AE1458" s="22"/>
      <c r="AF1458" s="22"/>
      <c r="AG1458" s="22"/>
      <c r="AH1458" s="50"/>
      <c r="AI1458" s="22"/>
      <c r="AJ1458" s="22"/>
      <c r="AK1458" s="22"/>
      <c r="AL1458" s="22"/>
      <c r="AM1458" s="22"/>
      <c r="AN1458" s="22"/>
      <c r="AO1458" s="22"/>
      <c r="AP1458" s="19" t="s">
        <v>131</v>
      </c>
      <c r="AQ1458" s="19" t="s">
        <v>131</v>
      </c>
      <c r="AR1458" s="19" t="s">
        <v>60</v>
      </c>
      <c r="AS1458" s="19" t="s">
        <v>55</v>
      </c>
      <c r="AT1458" s="19" t="s">
        <v>2073</v>
      </c>
      <c r="AU1458" s="19" t="s">
        <v>132</v>
      </c>
      <c r="AV1458" s="19" t="s">
        <v>660</v>
      </c>
      <c r="AW1458" s="19" t="s">
        <v>2204</v>
      </c>
      <c r="AX1458" s="19" t="s">
        <v>2205</v>
      </c>
      <c r="AY1458" s="19" t="s">
        <v>55</v>
      </c>
      <c r="AZ1458" s="19" t="s">
        <v>3830</v>
      </c>
      <c r="BA1458" s="22">
        <v>0</v>
      </c>
      <c r="BB1458" s="22"/>
      <c r="BC1458" s="22"/>
      <c r="BD1458" s="19" t="s">
        <v>1557</v>
      </c>
      <c r="BE1458" s="19" t="s">
        <v>679</v>
      </c>
      <c r="BF1458" s="19" t="s">
        <v>3130</v>
      </c>
      <c r="BG1458" s="19" t="s">
        <v>55</v>
      </c>
      <c r="BH1458" s="19" t="s">
        <v>4513</v>
      </c>
      <c r="BI1458" s="22" t="s">
        <v>4513</v>
      </c>
      <c r="BJ1458" s="22"/>
      <c r="BK1458" s="22"/>
      <c r="BL1458" s="37" t="s">
        <v>4513</v>
      </c>
      <c r="BM1458" s="32" t="s">
        <v>4513</v>
      </c>
      <c r="BN1458" s="22" t="s">
        <v>4513</v>
      </c>
      <c r="BO1458" s="22"/>
      <c r="BP1458" s="22"/>
      <c r="BQ1458" s="19" t="s">
        <v>64</v>
      </c>
      <c r="BR1458" s="22"/>
      <c r="BS1458" s="22"/>
      <c r="BT1458" s="22"/>
      <c r="BU1458" s="37">
        <v>63</v>
      </c>
      <c r="BV1458" s="19" t="s">
        <v>4694</v>
      </c>
      <c r="BW1458" s="19" t="s">
        <v>3839</v>
      </c>
      <c r="BX1458" s="22"/>
      <c r="BY1458" s="95" t="str">
        <f>IFERROR(
IF(OR(AZ1458="anulado",AZ1458="stand by"),CONCATENATE(AZ1458,": ",AT1458),
IF(OR(YEAR(BA1458)=2022,YEAR(BA1458)=2023),CONCATENATE("Se activó en ",YEAR(BA1458)),
IF(AND(OR(AZ1458="En proceso",AZ1458="facturando"),AND(AV1458="-",BA1458="")),"Por revisar",
IF(BA1458="",IF(AV1458="NUEVAS",CONCATENATE("Estado: ",AZ1458,", ",AV1458),
IF(AX1458=Meses!$A$3,"Por revisar",
IF(AT1458="","Sin registro","En programación Frcst."))),"En programación")))),
"Error")</f>
        <v>En programación</v>
      </c>
      <c r="BZ1458" s="14" t="str">
        <f t="shared" si="66"/>
        <v/>
      </c>
      <c r="CA1458" s="95">
        <f>IF(BY1458="En programación Frcst.",VLOOKUP(AX1458,Meses!$A$1:$H$14,3+HLOOKUP(Cronograma!AV1458,Meses!$D$1:$G$2,2,FALSE),FALSE),
IF(BY1458="En programación",BA1458,""))</f>
        <v>0</v>
      </c>
      <c r="CB1458" s="95" t="str">
        <f t="shared" si="67"/>
        <v>1900/1</v>
      </c>
      <c r="CC1458" s="91">
        <f>IFERROR(
(VLOOKUP(MONTH(CA1458),Meses!$B$3:$C$14,2,FALSE)-DAY(CA1458))/VLOOKUP(MONTH(CA1458),Meses!$B$3:$C$14,2,FALSE)*CD1458,
"")</f>
        <v>4072</v>
      </c>
      <c r="CD1458" s="92">
        <f t="shared" si="68"/>
        <v>4072</v>
      </c>
    </row>
    <row r="1459" spans="1:82" ht="78.599999999999994" thickBot="1" x14ac:dyDescent="0.6">
      <c r="A1459" s="41" t="s">
        <v>3419</v>
      </c>
      <c r="B1459" s="61" t="s">
        <v>3434</v>
      </c>
      <c r="C1459" s="61" t="s">
        <v>3435</v>
      </c>
      <c r="D1459" s="61" t="s">
        <v>2072</v>
      </c>
      <c r="E1459" s="21">
        <v>45259</v>
      </c>
      <c r="F1459" s="21">
        <v>45259</v>
      </c>
      <c r="G1459" s="22"/>
      <c r="H1459" s="22"/>
      <c r="I1459" s="22"/>
      <c r="J1459" s="22"/>
      <c r="K1459" s="22">
        <v>0</v>
      </c>
      <c r="L1459" s="50"/>
      <c r="M1459" s="22"/>
      <c r="N1459" s="22"/>
      <c r="O1459" s="19" t="s">
        <v>128</v>
      </c>
      <c r="P1459" s="19" t="s">
        <v>128</v>
      </c>
      <c r="Q1459" s="49" t="s">
        <v>55</v>
      </c>
      <c r="R1459" s="122">
        <v>27</v>
      </c>
      <c r="S1459" s="25" t="s">
        <v>145</v>
      </c>
      <c r="T1459" s="25" t="s">
        <v>145</v>
      </c>
      <c r="U1459" s="51" t="e">
        <v>#NAME?</v>
      </c>
      <c r="V1459" s="22"/>
      <c r="W1459" s="22"/>
      <c r="X1459" s="50"/>
      <c r="Y1459" s="50"/>
      <c r="Z1459" s="22"/>
      <c r="AA1459" s="22"/>
      <c r="AB1459" s="22"/>
      <c r="AC1459" s="22"/>
      <c r="AD1459" s="50"/>
      <c r="AE1459" s="22"/>
      <c r="AF1459" s="22"/>
      <c r="AG1459" s="22"/>
      <c r="AH1459" s="50"/>
      <c r="AI1459" s="22"/>
      <c r="AJ1459" s="22"/>
      <c r="AK1459" s="22"/>
      <c r="AL1459" s="22"/>
      <c r="AM1459" s="22"/>
      <c r="AN1459" s="22"/>
      <c r="AO1459" s="22"/>
      <c r="AP1459" s="19" t="s">
        <v>131</v>
      </c>
      <c r="AQ1459" s="19" t="s">
        <v>131</v>
      </c>
      <c r="AR1459" s="19" t="s">
        <v>60</v>
      </c>
      <c r="AS1459" s="19" t="s">
        <v>55</v>
      </c>
      <c r="AT1459" s="19" t="s">
        <v>2073</v>
      </c>
      <c r="AU1459" s="19" t="s">
        <v>132</v>
      </c>
      <c r="AV1459" s="19" t="s">
        <v>660</v>
      </c>
      <c r="AW1459" s="19" t="s">
        <v>2204</v>
      </c>
      <c r="AX1459" s="19" t="s">
        <v>2205</v>
      </c>
      <c r="AY1459" s="19" t="s">
        <v>55</v>
      </c>
      <c r="AZ1459" s="19" t="s">
        <v>3830</v>
      </c>
      <c r="BA1459" s="22">
        <v>0</v>
      </c>
      <c r="BB1459" s="22"/>
      <c r="BC1459" s="22"/>
      <c r="BD1459" s="19" t="s">
        <v>1557</v>
      </c>
      <c r="BE1459" s="19" t="s">
        <v>679</v>
      </c>
      <c r="BF1459" s="19" t="s">
        <v>3130</v>
      </c>
      <c r="BG1459" s="19" t="s">
        <v>55</v>
      </c>
      <c r="BH1459" s="19" t="s">
        <v>4513</v>
      </c>
      <c r="BI1459" s="22" t="s">
        <v>4513</v>
      </c>
      <c r="BJ1459" s="22"/>
      <c r="BK1459" s="22"/>
      <c r="BL1459" s="37" t="s">
        <v>4513</v>
      </c>
      <c r="BM1459" s="32" t="s">
        <v>4513</v>
      </c>
      <c r="BN1459" s="22" t="s">
        <v>4513</v>
      </c>
      <c r="BO1459" s="22"/>
      <c r="BP1459" s="22"/>
      <c r="BQ1459" s="19" t="s">
        <v>64</v>
      </c>
      <c r="BR1459" s="22"/>
      <c r="BS1459" s="22"/>
      <c r="BT1459" s="22"/>
      <c r="BU1459" s="37">
        <v>63</v>
      </c>
      <c r="BV1459" s="19" t="s">
        <v>4694</v>
      </c>
      <c r="BW1459" s="19" t="s">
        <v>3839</v>
      </c>
      <c r="BX1459" s="22"/>
      <c r="BY1459" s="95" t="str">
        <f>IFERROR(
IF(OR(AZ1459="anulado",AZ1459="stand by"),CONCATENATE(AZ1459,": ",AT1459),
IF(OR(YEAR(BA1459)=2022,YEAR(BA1459)=2023),CONCATENATE("Se activó en ",YEAR(BA1459)),
IF(AND(OR(AZ1459="En proceso",AZ1459="facturando"),AND(AV1459="-",BA1459="")),"Por revisar",
IF(BA1459="",IF(AV1459="NUEVAS",CONCATENATE("Estado: ",AZ1459,", ",AV1459),
IF(AX1459=Meses!$A$3,"Por revisar",
IF(AT1459="","Sin registro","En programación Frcst."))),"En programación")))),
"Error")</f>
        <v>En programación</v>
      </c>
      <c r="BZ1459" s="14" t="str">
        <f t="shared" si="66"/>
        <v/>
      </c>
      <c r="CA1459" s="95">
        <f>IF(BY1459="En programación Frcst.",VLOOKUP(AX1459,Meses!$A$1:$H$14,3+HLOOKUP(Cronograma!AV1459,Meses!$D$1:$G$2,2,FALSE),FALSE),
IF(BY1459="En programación",BA1459,""))</f>
        <v>0</v>
      </c>
      <c r="CB1459" s="95" t="str">
        <f t="shared" si="67"/>
        <v>1900/1</v>
      </c>
      <c r="CC1459" s="91">
        <f>IFERROR(
(VLOOKUP(MONTH(CA1459),Meses!$B$3:$C$14,2,FALSE)-DAY(CA1459))/VLOOKUP(MONTH(CA1459),Meses!$B$3:$C$14,2,FALSE)*CD1459,
"")</f>
        <v>27</v>
      </c>
      <c r="CD1459" s="92">
        <f t="shared" si="68"/>
        <v>27</v>
      </c>
    </row>
    <row r="1460" spans="1:82" ht="78.599999999999994" thickBot="1" x14ac:dyDescent="0.6">
      <c r="A1460" s="41" t="s">
        <v>3436</v>
      </c>
      <c r="B1460" s="61" t="s">
        <v>3437</v>
      </c>
      <c r="C1460" s="61" t="s">
        <v>3438</v>
      </c>
      <c r="D1460" s="29" t="s">
        <v>936</v>
      </c>
      <c r="E1460" s="21">
        <v>45261</v>
      </c>
      <c r="F1460" s="21">
        <v>45261</v>
      </c>
      <c r="G1460" s="21">
        <v>45266</v>
      </c>
      <c r="H1460" s="21">
        <v>45273</v>
      </c>
      <c r="I1460" s="22"/>
      <c r="J1460" s="22"/>
      <c r="K1460" s="22">
        <v>0</v>
      </c>
      <c r="L1460" s="50"/>
      <c r="M1460" s="22"/>
      <c r="N1460" s="22"/>
      <c r="O1460" s="19" t="s">
        <v>1384</v>
      </c>
      <c r="P1460" s="19" t="s">
        <v>54</v>
      </c>
      <c r="Q1460" s="49" t="s">
        <v>55</v>
      </c>
      <c r="R1460" s="61">
        <v>34581</v>
      </c>
      <c r="S1460" s="25" t="s">
        <v>145</v>
      </c>
      <c r="T1460" s="25" t="s">
        <v>145</v>
      </c>
      <c r="U1460" s="19" t="e">
        <v>#NAME?</v>
      </c>
      <c r="V1460" s="22"/>
      <c r="W1460" s="22"/>
      <c r="X1460" s="50"/>
      <c r="Y1460" s="50"/>
      <c r="Z1460" s="22"/>
      <c r="AA1460" s="22"/>
      <c r="AB1460" s="22"/>
      <c r="AC1460" s="22"/>
      <c r="AD1460" s="50"/>
      <c r="AE1460" s="22"/>
      <c r="AF1460" s="22"/>
      <c r="AG1460" s="22"/>
      <c r="AH1460" s="50"/>
      <c r="AI1460" s="22"/>
      <c r="AJ1460" s="22"/>
      <c r="AK1460" s="22"/>
      <c r="AL1460" s="22"/>
      <c r="AM1460" s="22"/>
      <c r="AN1460" s="22"/>
      <c r="AO1460" s="22"/>
      <c r="AP1460" s="19" t="s">
        <v>399</v>
      </c>
      <c r="AQ1460" s="19" t="s">
        <v>399</v>
      </c>
      <c r="AR1460" s="19" t="s">
        <v>389</v>
      </c>
      <c r="AS1460" s="19" t="s">
        <v>55</v>
      </c>
      <c r="AT1460" s="19" t="s">
        <v>937</v>
      </c>
      <c r="AU1460" s="19" t="s">
        <v>179</v>
      </c>
      <c r="AV1460" s="19" t="s">
        <v>651</v>
      </c>
      <c r="AW1460" s="19" t="s">
        <v>3065</v>
      </c>
      <c r="AX1460" s="19" t="s">
        <v>2205</v>
      </c>
      <c r="AY1460" s="19" t="s">
        <v>55</v>
      </c>
      <c r="AZ1460" s="19" t="s">
        <v>3830</v>
      </c>
      <c r="BA1460" s="22">
        <v>0</v>
      </c>
      <c r="BB1460" s="22"/>
      <c r="BC1460" s="22"/>
      <c r="BD1460" s="19" t="s">
        <v>2205</v>
      </c>
      <c r="BE1460" s="19" t="s">
        <v>651</v>
      </c>
      <c r="BF1460" s="19" t="s">
        <v>3065</v>
      </c>
      <c r="BG1460" s="19" t="s">
        <v>64</v>
      </c>
      <c r="BH1460" s="19" t="s">
        <v>4513</v>
      </c>
      <c r="BI1460" s="22" t="s">
        <v>4513</v>
      </c>
      <c r="BJ1460" s="22"/>
      <c r="BK1460" s="22"/>
      <c r="BL1460" s="37" t="s">
        <v>4513</v>
      </c>
      <c r="BM1460" s="32" t="s">
        <v>4513</v>
      </c>
      <c r="BN1460" s="22" t="s">
        <v>4513</v>
      </c>
      <c r="BO1460" s="24" t="s">
        <v>4647</v>
      </c>
      <c r="BP1460" s="22"/>
      <c r="BQ1460" s="19" t="s">
        <v>64</v>
      </c>
      <c r="BR1460" s="22"/>
      <c r="BS1460" s="22"/>
      <c r="BT1460" s="22"/>
      <c r="BU1460" s="37">
        <v>61</v>
      </c>
      <c r="BV1460" s="19" t="s">
        <v>4695</v>
      </c>
      <c r="BW1460" s="19" t="s">
        <v>3869</v>
      </c>
      <c r="BX1460" s="22"/>
      <c r="BY1460" s="95" t="str">
        <f>IFERROR(
IF(OR(AZ1460="anulado",AZ1460="stand by"),CONCATENATE(AZ1460,": ",AT1460),
IF(OR(YEAR(BA1460)=2022,YEAR(BA1460)=2023),CONCATENATE("Se activó en ",YEAR(BA1460)),
IF(AND(OR(AZ1460="En proceso",AZ1460="facturando"),AND(AV1460="-",BA1460="")),"Por revisar",
IF(BA1460="",IF(AV1460="NUEVAS",CONCATENATE("Estado: ",AZ1460,", ",AV1460),
IF(AX1460=Meses!$A$3,"Por revisar",
IF(AT1460="","Sin registro","En programación Frcst."))),"En programación")))),
"Error")</f>
        <v>En programación</v>
      </c>
      <c r="BZ1460" s="14" t="str">
        <f t="shared" si="66"/>
        <v/>
      </c>
      <c r="CA1460" s="95">
        <f>IF(BY1460="En programación Frcst.",VLOOKUP(AX1460,Meses!$A$1:$H$14,3+HLOOKUP(Cronograma!AV1460,Meses!$D$1:$G$2,2,FALSE),FALSE),
IF(BY1460="En programación",BA1460,""))</f>
        <v>0</v>
      </c>
      <c r="CB1460" s="95" t="str">
        <f t="shared" si="67"/>
        <v>1900/1</v>
      </c>
      <c r="CC1460" s="91">
        <f>IFERROR(
(VLOOKUP(MONTH(CA1460),Meses!$B$3:$C$14,2,FALSE)-DAY(CA1460))/VLOOKUP(MONTH(CA1460),Meses!$B$3:$C$14,2,FALSE)*CD1460,
"")</f>
        <v>34581</v>
      </c>
      <c r="CD1460" s="92">
        <f t="shared" si="68"/>
        <v>34581</v>
      </c>
    </row>
    <row r="1461" spans="1:82" ht="78.599999999999994" thickBot="1" x14ac:dyDescent="0.6">
      <c r="A1461" s="41" t="s">
        <v>3440</v>
      </c>
      <c r="B1461" s="61" t="s">
        <v>3441</v>
      </c>
      <c r="C1461" s="61" t="s">
        <v>3442</v>
      </c>
      <c r="D1461" s="61" t="s">
        <v>936</v>
      </c>
      <c r="E1461" s="21">
        <v>45261</v>
      </c>
      <c r="F1461" s="21">
        <v>45261</v>
      </c>
      <c r="G1461" s="21">
        <v>45264</v>
      </c>
      <c r="H1461" s="21">
        <v>45278</v>
      </c>
      <c r="I1461" s="22"/>
      <c r="J1461" s="22"/>
      <c r="K1461" s="22">
        <v>0</v>
      </c>
      <c r="L1461" s="50"/>
      <c r="M1461" s="22"/>
      <c r="N1461" s="22"/>
      <c r="O1461" s="19" t="s">
        <v>135</v>
      </c>
      <c r="P1461" s="19" t="s">
        <v>135</v>
      </c>
      <c r="Q1461" s="49" t="s">
        <v>55</v>
      </c>
      <c r="R1461" s="61">
        <v>5695</v>
      </c>
      <c r="S1461" s="25" t="s">
        <v>145</v>
      </c>
      <c r="T1461" s="25" t="s">
        <v>145</v>
      </c>
      <c r="U1461" s="19" t="e">
        <v>#NAME?</v>
      </c>
      <c r="V1461" s="22"/>
      <c r="W1461" s="22"/>
      <c r="X1461" s="50"/>
      <c r="Y1461" s="50"/>
      <c r="Z1461" s="22"/>
      <c r="AA1461" s="22"/>
      <c r="AB1461" s="22"/>
      <c r="AC1461" s="22"/>
      <c r="AD1461" s="50"/>
      <c r="AE1461" s="22"/>
      <c r="AF1461" s="22"/>
      <c r="AG1461" s="22"/>
      <c r="AH1461" s="50"/>
      <c r="AI1461" s="22"/>
      <c r="AJ1461" s="22"/>
      <c r="AK1461" s="22"/>
      <c r="AL1461" s="22"/>
      <c r="AM1461" s="22"/>
      <c r="AN1461" s="22"/>
      <c r="AO1461" s="22"/>
      <c r="AP1461" s="19" t="s">
        <v>82</v>
      </c>
      <c r="AQ1461" s="19" t="s">
        <v>82</v>
      </c>
      <c r="AR1461" s="19" t="s">
        <v>60</v>
      </c>
      <c r="AS1461" s="19" t="s">
        <v>55</v>
      </c>
      <c r="AT1461" s="19" t="s">
        <v>937</v>
      </c>
      <c r="AU1461" s="19" t="s">
        <v>132</v>
      </c>
      <c r="AV1461" s="19" t="s">
        <v>660</v>
      </c>
      <c r="AW1461" s="19" t="s">
        <v>2204</v>
      </c>
      <c r="AX1461" s="19" t="s">
        <v>2205</v>
      </c>
      <c r="AY1461" s="19" t="s">
        <v>55</v>
      </c>
      <c r="AZ1461" s="19" t="s">
        <v>3830</v>
      </c>
      <c r="BA1461" s="22">
        <v>0</v>
      </c>
      <c r="BB1461" s="22"/>
      <c r="BC1461" s="22"/>
      <c r="BD1461" s="19" t="s">
        <v>1557</v>
      </c>
      <c r="BE1461" s="19" t="s">
        <v>679</v>
      </c>
      <c r="BF1461" s="19" t="s">
        <v>3130</v>
      </c>
      <c r="BG1461" s="19" t="s">
        <v>55</v>
      </c>
      <c r="BH1461" s="19" t="s">
        <v>4513</v>
      </c>
      <c r="BI1461" s="22" t="s">
        <v>4513</v>
      </c>
      <c r="BJ1461" s="22"/>
      <c r="BK1461" s="22"/>
      <c r="BL1461" s="37" t="s">
        <v>4513</v>
      </c>
      <c r="BM1461" s="32" t="s">
        <v>4513</v>
      </c>
      <c r="BN1461" s="57" t="s">
        <v>4513</v>
      </c>
      <c r="BO1461" s="22"/>
      <c r="BP1461" s="22"/>
      <c r="BQ1461" s="19" t="s">
        <v>64</v>
      </c>
      <c r="BR1461" s="22"/>
      <c r="BS1461" s="22"/>
      <c r="BT1461" s="27"/>
      <c r="BU1461" s="37">
        <v>61</v>
      </c>
      <c r="BV1461" s="19" t="s">
        <v>4697</v>
      </c>
      <c r="BW1461" s="19" t="s">
        <v>3858</v>
      </c>
      <c r="BX1461" s="22"/>
      <c r="BY1461" s="95" t="str">
        <f>IFERROR(
IF(OR(AZ1461="anulado",AZ1461="stand by"),CONCATENATE(AZ1461,": ",AT1461),
IF(OR(YEAR(BA1461)=2022,YEAR(BA1461)=2023),CONCATENATE("Se activó en ",YEAR(BA1461)),
IF(AND(OR(AZ1461="En proceso",AZ1461="facturando"),AND(AV1461="-",BA1461="")),"Por revisar",
IF(BA1461="",IF(AV1461="NUEVAS",CONCATENATE("Estado: ",AZ1461,", ",AV1461),
IF(AX1461=Meses!$A$3,"Por revisar",
IF(AT1461="","Sin registro","En programación Frcst."))),"En programación")))),
"Error")</f>
        <v>En programación</v>
      </c>
      <c r="BZ1461" s="14" t="str">
        <f t="shared" si="66"/>
        <v/>
      </c>
      <c r="CA1461" s="95">
        <f>IF(BY1461="En programación Frcst.",VLOOKUP(AX1461,Meses!$A$1:$H$14,3+HLOOKUP(Cronograma!AV1461,Meses!$D$1:$G$2,2,FALSE),FALSE),
IF(BY1461="En programación",BA1461,""))</f>
        <v>0</v>
      </c>
      <c r="CB1461" s="95" t="str">
        <f t="shared" si="67"/>
        <v>1900/1</v>
      </c>
      <c r="CC1461" s="91">
        <f>IFERROR(
(VLOOKUP(MONTH(CA1461),Meses!$B$3:$C$14,2,FALSE)-DAY(CA1461))/VLOOKUP(MONTH(CA1461),Meses!$B$3:$C$14,2,FALSE)*CD1461,
"")</f>
        <v>5695</v>
      </c>
      <c r="CD1461" s="92">
        <f t="shared" si="68"/>
        <v>5695</v>
      </c>
    </row>
    <row r="1462" spans="1:82" ht="47.4" thickBot="1" x14ac:dyDescent="0.6">
      <c r="A1462" s="41" t="s">
        <v>3443</v>
      </c>
      <c r="B1462" s="61" t="s">
        <v>3444</v>
      </c>
      <c r="C1462" s="61" t="s">
        <v>3445</v>
      </c>
      <c r="D1462" s="29" t="s">
        <v>144</v>
      </c>
      <c r="E1462" s="21">
        <v>45261</v>
      </c>
      <c r="F1462" s="21">
        <v>45261</v>
      </c>
      <c r="G1462" s="21">
        <v>45267</v>
      </c>
      <c r="H1462" s="21">
        <v>45273</v>
      </c>
      <c r="I1462" s="22"/>
      <c r="J1462" s="22"/>
      <c r="K1462" s="22">
        <v>0</v>
      </c>
      <c r="L1462" s="50"/>
      <c r="M1462" s="22"/>
      <c r="N1462" s="22"/>
      <c r="O1462" s="19" t="s">
        <v>1384</v>
      </c>
      <c r="P1462" s="19" t="s">
        <v>377</v>
      </c>
      <c r="Q1462" s="49" t="s">
        <v>55</v>
      </c>
      <c r="R1462" s="61">
        <v>12095</v>
      </c>
      <c r="S1462" s="25" t="s">
        <v>145</v>
      </c>
      <c r="T1462" s="25" t="s">
        <v>145</v>
      </c>
      <c r="U1462" s="19" t="e">
        <v>#NAME?</v>
      </c>
      <c r="V1462" s="22"/>
      <c r="W1462" s="22"/>
      <c r="X1462" s="50"/>
      <c r="Y1462" s="50"/>
      <c r="Z1462" s="22"/>
      <c r="AA1462" s="22"/>
      <c r="AB1462" s="22"/>
      <c r="AC1462" s="22"/>
      <c r="AD1462" s="50"/>
      <c r="AE1462" s="22"/>
      <c r="AF1462" s="22"/>
      <c r="AG1462" s="22"/>
      <c r="AH1462" s="50"/>
      <c r="AI1462" s="22"/>
      <c r="AJ1462" s="22"/>
      <c r="AK1462" s="22"/>
      <c r="AL1462" s="22"/>
      <c r="AM1462" s="22"/>
      <c r="AN1462" s="22"/>
      <c r="AO1462" s="22"/>
      <c r="AP1462" s="19" t="s">
        <v>378</v>
      </c>
      <c r="AQ1462" s="19" t="s">
        <v>378</v>
      </c>
      <c r="AR1462" s="19" t="s">
        <v>94</v>
      </c>
      <c r="AS1462" s="19" t="s">
        <v>55</v>
      </c>
      <c r="AT1462" s="19" t="s">
        <v>146</v>
      </c>
      <c r="AU1462" s="19" t="s">
        <v>179</v>
      </c>
      <c r="AV1462" s="19" t="s">
        <v>3439</v>
      </c>
      <c r="AW1462" s="19" t="s">
        <v>3439</v>
      </c>
      <c r="AX1462" s="19" t="s">
        <v>3439</v>
      </c>
      <c r="AY1462" s="19" t="s">
        <v>64</v>
      </c>
      <c r="AZ1462" s="19" t="s">
        <v>3825</v>
      </c>
      <c r="BA1462" s="22">
        <v>0</v>
      </c>
      <c r="BB1462" s="22"/>
      <c r="BC1462" s="22"/>
      <c r="BD1462" s="19" t="s">
        <v>3439</v>
      </c>
      <c r="BE1462" s="19" t="s">
        <v>3439</v>
      </c>
      <c r="BF1462" s="19" t="s">
        <v>3439</v>
      </c>
      <c r="BG1462" s="19" t="s">
        <v>64</v>
      </c>
      <c r="BH1462" s="19" t="s">
        <v>4513</v>
      </c>
      <c r="BI1462" s="22" t="s">
        <v>4513</v>
      </c>
      <c r="BJ1462" s="22"/>
      <c r="BK1462" s="22"/>
      <c r="BL1462" s="37" t="s">
        <v>4513</v>
      </c>
      <c r="BM1462" s="32" t="s">
        <v>4513</v>
      </c>
      <c r="BN1462" s="22" t="s">
        <v>4513</v>
      </c>
      <c r="BO1462" s="19" t="s">
        <v>3826</v>
      </c>
      <c r="BP1462" s="22"/>
      <c r="BQ1462" s="19" t="s">
        <v>64</v>
      </c>
      <c r="BR1462" s="22"/>
      <c r="BS1462" s="22"/>
      <c r="BT1462" s="22"/>
      <c r="BU1462" s="37">
        <v>61</v>
      </c>
      <c r="BV1462" s="19"/>
      <c r="BW1462" s="19" t="s">
        <v>3823</v>
      </c>
      <c r="BX1462" s="22"/>
      <c r="BY1462" s="95" t="str">
        <f>IFERROR(
IF(OR(AZ1462="anulado",AZ1462="stand by"),CONCATENATE(AZ1462,": ",AT1462),
IF(OR(YEAR(BA1462)=2022,YEAR(BA1462)=2023),CONCATENATE("Se activó en ",YEAR(BA1462)),
IF(AND(OR(AZ1462="En proceso",AZ1462="facturando"),AND(AV1462="-",BA1462="")),"Por revisar",
IF(BA1462="",IF(AV1462="NUEVAS",CONCATENATE("Estado: ",AZ1462,", ",AV1462),
IF(AX1462=Meses!$A$3,"Por revisar",
IF(AT1462="","Sin registro","En programación Frcst."))),"En programación")))),
"Error")</f>
        <v>stand by: Devolver Sales</v>
      </c>
      <c r="BZ1462" s="14" t="str">
        <f t="shared" si="66"/>
        <v/>
      </c>
      <c r="CA1462" s="95" t="str">
        <f>IF(BY1462="En programación Frcst.",VLOOKUP(AX1462,Meses!$A$1:$H$14,3+HLOOKUP(Cronograma!AV1462,Meses!$D$1:$G$2,2,FALSE),FALSE),
IF(BY1462="En programación",BA1462,""))</f>
        <v/>
      </c>
      <c r="CB1462" s="95" t="str">
        <f t="shared" si="67"/>
        <v/>
      </c>
      <c r="CC1462" s="91" t="str">
        <f>IFERROR(
(VLOOKUP(MONTH(CA1462),Meses!$B$3:$C$14,2,FALSE)-DAY(CA1462))/VLOOKUP(MONTH(CA1462),Meses!$B$3:$C$14,2,FALSE)*CD1462,
"")</f>
        <v/>
      </c>
      <c r="CD1462" s="92">
        <f t="shared" si="68"/>
        <v>12095</v>
      </c>
    </row>
    <row r="1463" spans="1:82" ht="63" thickBot="1" x14ac:dyDescent="0.6">
      <c r="A1463" s="41" t="s">
        <v>3446</v>
      </c>
      <c r="B1463" s="61" t="s">
        <v>3447</v>
      </c>
      <c r="C1463" s="61" t="s">
        <v>3448</v>
      </c>
      <c r="D1463" s="29" t="s">
        <v>936</v>
      </c>
      <c r="E1463" s="21">
        <v>45261</v>
      </c>
      <c r="F1463" s="21">
        <v>45261</v>
      </c>
      <c r="G1463" s="21">
        <v>45267</v>
      </c>
      <c r="H1463" s="21">
        <v>45273</v>
      </c>
      <c r="I1463" s="22"/>
      <c r="J1463" s="22"/>
      <c r="K1463" s="22">
        <v>0</v>
      </c>
      <c r="L1463" s="50"/>
      <c r="M1463" s="22"/>
      <c r="N1463" s="22"/>
      <c r="O1463" s="19" t="s">
        <v>1384</v>
      </c>
      <c r="P1463" s="19" t="s">
        <v>54</v>
      </c>
      <c r="Q1463" s="49" t="s">
        <v>55</v>
      </c>
      <c r="R1463" s="61">
        <v>26395</v>
      </c>
      <c r="S1463" s="25" t="s">
        <v>145</v>
      </c>
      <c r="T1463" s="25" t="s">
        <v>145</v>
      </c>
      <c r="U1463" s="19" t="e">
        <v>#NAME?</v>
      </c>
      <c r="V1463" s="22"/>
      <c r="W1463" s="22"/>
      <c r="X1463" s="50"/>
      <c r="Y1463" s="50"/>
      <c r="Z1463" s="22"/>
      <c r="AA1463" s="22"/>
      <c r="AB1463" s="22"/>
      <c r="AC1463" s="22"/>
      <c r="AD1463" s="50"/>
      <c r="AE1463" s="22"/>
      <c r="AF1463" s="22"/>
      <c r="AG1463" s="22"/>
      <c r="AH1463" s="50"/>
      <c r="AI1463" s="22"/>
      <c r="AJ1463" s="22"/>
      <c r="AK1463" s="22"/>
      <c r="AL1463" s="22"/>
      <c r="AM1463" s="22"/>
      <c r="AN1463" s="22"/>
      <c r="AO1463" s="22"/>
      <c r="AP1463" s="19" t="s">
        <v>82</v>
      </c>
      <c r="AQ1463" s="19" t="s">
        <v>82</v>
      </c>
      <c r="AR1463" s="19" t="s">
        <v>237</v>
      </c>
      <c r="AS1463" s="19" t="s">
        <v>55</v>
      </c>
      <c r="AT1463" s="19" t="s">
        <v>937</v>
      </c>
      <c r="AU1463" s="19" t="s">
        <v>179</v>
      </c>
      <c r="AV1463" s="19" t="s">
        <v>651</v>
      </c>
      <c r="AW1463" s="19" t="s">
        <v>3065</v>
      </c>
      <c r="AX1463" s="19" t="s">
        <v>2205</v>
      </c>
      <c r="AY1463" s="19" t="s">
        <v>55</v>
      </c>
      <c r="AZ1463" s="19" t="s">
        <v>3830</v>
      </c>
      <c r="BA1463" s="22">
        <v>0</v>
      </c>
      <c r="BB1463" s="22"/>
      <c r="BC1463" s="22"/>
      <c r="BD1463" s="19" t="s">
        <v>2205</v>
      </c>
      <c r="BE1463" s="19" t="s">
        <v>651</v>
      </c>
      <c r="BF1463" s="19" t="s">
        <v>3065</v>
      </c>
      <c r="BG1463" s="19" t="s">
        <v>64</v>
      </c>
      <c r="BH1463" s="19" t="s">
        <v>4513</v>
      </c>
      <c r="BI1463" s="22" t="s">
        <v>4513</v>
      </c>
      <c r="BJ1463" s="22"/>
      <c r="BK1463" s="22"/>
      <c r="BL1463" s="37" t="s">
        <v>4513</v>
      </c>
      <c r="BM1463" s="32" t="s">
        <v>4513</v>
      </c>
      <c r="BN1463" s="22" t="s">
        <v>4513</v>
      </c>
      <c r="BO1463" s="24" t="s">
        <v>4647</v>
      </c>
      <c r="BP1463" s="22"/>
      <c r="BQ1463" s="19" t="s">
        <v>64</v>
      </c>
      <c r="BR1463" s="22"/>
      <c r="BS1463" s="22"/>
      <c r="BT1463" s="27"/>
      <c r="BU1463" s="37">
        <v>61</v>
      </c>
      <c r="BV1463" s="19" t="s">
        <v>4695</v>
      </c>
      <c r="BW1463" s="19" t="s">
        <v>3869</v>
      </c>
      <c r="BX1463" s="22"/>
      <c r="BY1463" s="95" t="str">
        <f>IFERROR(
IF(OR(AZ1463="anulado",AZ1463="stand by"),CONCATENATE(AZ1463,": ",AT1463),
IF(OR(YEAR(BA1463)=2022,YEAR(BA1463)=2023),CONCATENATE("Se activó en ",YEAR(BA1463)),
IF(AND(OR(AZ1463="En proceso",AZ1463="facturando"),AND(AV1463="-",BA1463="")),"Por revisar",
IF(BA1463="",IF(AV1463="NUEVAS",CONCATENATE("Estado: ",AZ1463,", ",AV1463),
IF(AX1463=Meses!$A$3,"Por revisar",
IF(AT1463="","Sin registro","En programación Frcst."))),"En programación")))),
"Error")</f>
        <v>En programación</v>
      </c>
      <c r="BZ1463" s="14" t="str">
        <f t="shared" si="66"/>
        <v/>
      </c>
      <c r="CA1463" s="95">
        <f>IF(BY1463="En programación Frcst.",VLOOKUP(AX1463,Meses!$A$1:$H$14,3+HLOOKUP(Cronograma!AV1463,Meses!$D$1:$G$2,2,FALSE),FALSE),
IF(BY1463="En programación",BA1463,""))</f>
        <v>0</v>
      </c>
      <c r="CB1463" s="95" t="str">
        <f t="shared" si="67"/>
        <v>1900/1</v>
      </c>
      <c r="CC1463" s="91">
        <f>IFERROR(
(VLOOKUP(MONTH(CA1463),Meses!$B$3:$C$14,2,FALSE)-DAY(CA1463))/VLOOKUP(MONTH(CA1463),Meses!$B$3:$C$14,2,FALSE)*CD1463,
"")</f>
        <v>26395</v>
      </c>
      <c r="CD1463" s="92">
        <f t="shared" si="68"/>
        <v>26395</v>
      </c>
    </row>
    <row r="1464" spans="1:82" ht="63" thickBot="1" x14ac:dyDescent="0.6">
      <c r="A1464" s="41" t="s">
        <v>3449</v>
      </c>
      <c r="B1464" s="61" t="s">
        <v>3450</v>
      </c>
      <c r="C1464" s="61" t="s">
        <v>3451</v>
      </c>
      <c r="D1464" s="49" t="s">
        <v>936</v>
      </c>
      <c r="E1464" s="21">
        <v>45261</v>
      </c>
      <c r="F1464" s="21">
        <v>45261</v>
      </c>
      <c r="G1464" s="21">
        <v>45279</v>
      </c>
      <c r="H1464" s="22"/>
      <c r="I1464" s="22"/>
      <c r="J1464" s="22"/>
      <c r="K1464" s="22">
        <v>0</v>
      </c>
      <c r="L1464" s="50"/>
      <c r="M1464" s="22"/>
      <c r="N1464" s="22"/>
      <c r="O1464" s="19" t="s">
        <v>199</v>
      </c>
      <c r="P1464" s="19" t="s">
        <v>199</v>
      </c>
      <c r="Q1464" s="49" t="s">
        <v>55</v>
      </c>
      <c r="R1464" s="61">
        <v>5519</v>
      </c>
      <c r="S1464" s="25" t="s">
        <v>145</v>
      </c>
      <c r="T1464" s="25" t="s">
        <v>145</v>
      </c>
      <c r="U1464" s="30" t="e">
        <v>#NAME?</v>
      </c>
      <c r="V1464" s="22"/>
      <c r="W1464" s="22"/>
      <c r="X1464" s="50"/>
      <c r="Y1464" s="50"/>
      <c r="Z1464" s="22"/>
      <c r="AA1464" s="22"/>
      <c r="AB1464" s="22"/>
      <c r="AC1464" s="22"/>
      <c r="AD1464" s="50"/>
      <c r="AE1464" s="22"/>
      <c r="AF1464" s="22"/>
      <c r="AG1464" s="22"/>
      <c r="AH1464" s="50"/>
      <c r="AI1464" s="22"/>
      <c r="AJ1464" s="22"/>
      <c r="AK1464" s="22"/>
      <c r="AL1464" s="22"/>
      <c r="AM1464" s="22"/>
      <c r="AN1464" s="22"/>
      <c r="AO1464" s="22"/>
      <c r="AP1464" s="19" t="s">
        <v>201</v>
      </c>
      <c r="AQ1464" s="19" t="s">
        <v>140</v>
      </c>
      <c r="AR1464" s="19" t="s">
        <v>60</v>
      </c>
      <c r="AS1464" s="19" t="s">
        <v>55</v>
      </c>
      <c r="AT1464" s="19" t="s">
        <v>937</v>
      </c>
      <c r="AU1464" s="19" t="s">
        <v>132</v>
      </c>
      <c r="AV1464" s="19" t="s">
        <v>651</v>
      </c>
      <c r="AW1464" s="19" t="s">
        <v>3065</v>
      </c>
      <c r="AX1464" s="19" t="s">
        <v>2205</v>
      </c>
      <c r="AY1464" s="19" t="s">
        <v>55</v>
      </c>
      <c r="AZ1464" s="19" t="s">
        <v>3830</v>
      </c>
      <c r="BA1464" s="22">
        <v>0</v>
      </c>
      <c r="BB1464" s="22"/>
      <c r="BC1464" s="22"/>
      <c r="BD1464" s="19" t="s">
        <v>2205</v>
      </c>
      <c r="BE1464" s="19" t="s">
        <v>354</v>
      </c>
      <c r="BF1464" s="19" t="s">
        <v>2274</v>
      </c>
      <c r="BG1464" s="19" t="s">
        <v>55</v>
      </c>
      <c r="BH1464" s="19" t="s">
        <v>4513</v>
      </c>
      <c r="BI1464" s="22" t="s">
        <v>4513</v>
      </c>
      <c r="BJ1464" s="22"/>
      <c r="BK1464" s="22"/>
      <c r="BL1464" s="37" t="s">
        <v>4513</v>
      </c>
      <c r="BM1464" s="32" t="s">
        <v>4513</v>
      </c>
      <c r="BN1464" s="57" t="s">
        <v>4513</v>
      </c>
      <c r="BO1464" s="22"/>
      <c r="BP1464" s="22"/>
      <c r="BQ1464" s="19" t="s">
        <v>64</v>
      </c>
      <c r="BR1464" s="22"/>
      <c r="BS1464" s="22"/>
      <c r="BT1464" s="22"/>
      <c r="BU1464" s="37">
        <v>61</v>
      </c>
      <c r="BV1464" s="19" t="s">
        <v>4694</v>
      </c>
      <c r="BW1464" s="19" t="s">
        <v>3839</v>
      </c>
      <c r="BX1464" s="22"/>
      <c r="BY1464" s="95" t="str">
        <f>IFERROR(
IF(OR(AZ1464="anulado",AZ1464="stand by"),CONCATENATE(AZ1464,": ",AT1464),
IF(OR(YEAR(BA1464)=2022,YEAR(BA1464)=2023),CONCATENATE("Se activó en ",YEAR(BA1464)),
IF(AND(OR(AZ1464="En proceso",AZ1464="facturando"),AND(AV1464="-",BA1464="")),"Por revisar",
IF(BA1464="",IF(AV1464="NUEVAS",CONCATENATE("Estado: ",AZ1464,", ",AV1464),
IF(AX1464=Meses!$A$3,"Por revisar",
IF(AT1464="","Sin registro","En programación Frcst."))),"En programación")))),
"Error")</f>
        <v>En programación</v>
      </c>
      <c r="BZ1464" s="14" t="str">
        <f t="shared" si="66"/>
        <v/>
      </c>
      <c r="CA1464" s="95">
        <f>IF(BY1464="En programación Frcst.",VLOOKUP(AX1464,Meses!$A$1:$H$14,3+HLOOKUP(Cronograma!AV1464,Meses!$D$1:$G$2,2,FALSE),FALSE),
IF(BY1464="En programación",BA1464,""))</f>
        <v>0</v>
      </c>
      <c r="CB1464" s="95" t="str">
        <f t="shared" si="67"/>
        <v>1900/1</v>
      </c>
      <c r="CC1464" s="91">
        <f>IFERROR(
(VLOOKUP(MONTH(CA1464),Meses!$B$3:$C$14,2,FALSE)-DAY(CA1464))/VLOOKUP(MONTH(CA1464),Meses!$B$3:$C$14,2,FALSE)*CD1464,
"")</f>
        <v>5519</v>
      </c>
      <c r="CD1464" s="92">
        <f t="shared" si="68"/>
        <v>5519</v>
      </c>
    </row>
    <row r="1465" spans="1:82" ht="78.599999999999994" thickBot="1" x14ac:dyDescent="0.6">
      <c r="A1465" s="41" t="s">
        <v>3452</v>
      </c>
      <c r="B1465" s="61" t="s">
        <v>3453</v>
      </c>
      <c r="C1465" s="61" t="s">
        <v>3454</v>
      </c>
      <c r="D1465" s="29" t="s">
        <v>936</v>
      </c>
      <c r="E1465" s="21">
        <v>45261</v>
      </c>
      <c r="F1465" s="21">
        <v>45261</v>
      </c>
      <c r="G1465" s="21">
        <v>45267</v>
      </c>
      <c r="H1465" s="21">
        <v>45273</v>
      </c>
      <c r="I1465" s="22"/>
      <c r="J1465" s="22"/>
      <c r="K1465" s="22">
        <v>0</v>
      </c>
      <c r="L1465" s="50"/>
      <c r="M1465" s="22"/>
      <c r="N1465" s="22"/>
      <c r="O1465" s="19" t="s">
        <v>1384</v>
      </c>
      <c r="P1465" s="19" t="s">
        <v>54</v>
      </c>
      <c r="Q1465" s="49" t="s">
        <v>55</v>
      </c>
      <c r="R1465" s="61">
        <v>29367</v>
      </c>
      <c r="S1465" s="25" t="s">
        <v>145</v>
      </c>
      <c r="T1465" s="25" t="s">
        <v>145</v>
      </c>
      <c r="U1465" s="19" t="e">
        <v>#NAME?</v>
      </c>
      <c r="V1465" s="22"/>
      <c r="W1465" s="22"/>
      <c r="X1465" s="50"/>
      <c r="Y1465" s="50"/>
      <c r="Z1465" s="22"/>
      <c r="AA1465" s="22"/>
      <c r="AB1465" s="22"/>
      <c r="AC1465" s="22"/>
      <c r="AD1465" s="50"/>
      <c r="AE1465" s="22"/>
      <c r="AF1465" s="22"/>
      <c r="AG1465" s="22"/>
      <c r="AH1465" s="50"/>
      <c r="AI1465" s="22"/>
      <c r="AJ1465" s="22"/>
      <c r="AK1465" s="22"/>
      <c r="AL1465" s="22"/>
      <c r="AM1465" s="22"/>
      <c r="AN1465" s="22"/>
      <c r="AO1465" s="22"/>
      <c r="AP1465" s="19" t="s">
        <v>399</v>
      </c>
      <c r="AQ1465" s="19" t="s">
        <v>399</v>
      </c>
      <c r="AR1465" s="19" t="s">
        <v>389</v>
      </c>
      <c r="AS1465" s="19" t="s">
        <v>55</v>
      </c>
      <c r="AT1465" s="19" t="s">
        <v>937</v>
      </c>
      <c r="AU1465" s="19" t="s">
        <v>179</v>
      </c>
      <c r="AV1465" s="19" t="s">
        <v>651</v>
      </c>
      <c r="AW1465" s="19" t="s">
        <v>3065</v>
      </c>
      <c r="AX1465" s="19" t="s">
        <v>2205</v>
      </c>
      <c r="AY1465" s="19" t="s">
        <v>55</v>
      </c>
      <c r="AZ1465" s="19" t="s">
        <v>3830</v>
      </c>
      <c r="BA1465" s="22">
        <v>0</v>
      </c>
      <c r="BB1465" s="22"/>
      <c r="BC1465" s="22"/>
      <c r="BD1465" s="19" t="s">
        <v>2205</v>
      </c>
      <c r="BE1465" s="19" t="s">
        <v>651</v>
      </c>
      <c r="BF1465" s="19" t="s">
        <v>3065</v>
      </c>
      <c r="BG1465" s="19" t="s">
        <v>64</v>
      </c>
      <c r="BH1465" s="19" t="s">
        <v>4513</v>
      </c>
      <c r="BI1465" s="22" t="s">
        <v>4513</v>
      </c>
      <c r="BJ1465" s="22"/>
      <c r="BK1465" s="22"/>
      <c r="BL1465" s="37" t="s">
        <v>4513</v>
      </c>
      <c r="BM1465" s="32" t="s">
        <v>4513</v>
      </c>
      <c r="BN1465" s="22" t="s">
        <v>4513</v>
      </c>
      <c r="BO1465" s="24" t="s">
        <v>4647</v>
      </c>
      <c r="BP1465" s="22"/>
      <c r="BQ1465" s="19" t="s">
        <v>64</v>
      </c>
      <c r="BR1465" s="22"/>
      <c r="BS1465" s="22"/>
      <c r="BT1465" s="22"/>
      <c r="BU1465" s="37">
        <v>61</v>
      </c>
      <c r="BV1465" s="19" t="s">
        <v>4695</v>
      </c>
      <c r="BW1465" s="19" t="s">
        <v>3869</v>
      </c>
      <c r="BX1465" s="22"/>
      <c r="BY1465" s="95" t="str">
        <f>IFERROR(
IF(OR(AZ1465="anulado",AZ1465="stand by"),CONCATENATE(AZ1465,": ",AT1465),
IF(OR(YEAR(BA1465)=2022,YEAR(BA1465)=2023),CONCATENATE("Se activó en ",YEAR(BA1465)),
IF(AND(OR(AZ1465="En proceso",AZ1465="facturando"),AND(AV1465="-",BA1465="")),"Por revisar",
IF(BA1465="",IF(AV1465="NUEVAS",CONCATENATE("Estado: ",AZ1465,", ",AV1465),
IF(AX1465=Meses!$A$3,"Por revisar",
IF(AT1465="","Sin registro","En programación Frcst."))),"En programación")))),
"Error")</f>
        <v>En programación</v>
      </c>
      <c r="BZ1465" s="14" t="str">
        <f t="shared" si="66"/>
        <v/>
      </c>
      <c r="CA1465" s="95">
        <f>IF(BY1465="En programación Frcst.",VLOOKUP(AX1465,Meses!$A$1:$H$14,3+HLOOKUP(Cronograma!AV1465,Meses!$D$1:$G$2,2,FALSE),FALSE),
IF(BY1465="En programación",BA1465,""))</f>
        <v>0</v>
      </c>
      <c r="CB1465" s="95" t="str">
        <f t="shared" si="67"/>
        <v>1900/1</v>
      </c>
      <c r="CC1465" s="91">
        <f>IFERROR(
(VLOOKUP(MONTH(CA1465),Meses!$B$3:$C$14,2,FALSE)-DAY(CA1465))/VLOOKUP(MONTH(CA1465),Meses!$B$3:$C$14,2,FALSE)*CD1465,
"")</f>
        <v>29367</v>
      </c>
      <c r="CD1465" s="92">
        <f t="shared" si="68"/>
        <v>29367</v>
      </c>
    </row>
    <row r="1466" spans="1:82" ht="94.2" thickBot="1" x14ac:dyDescent="0.6">
      <c r="A1466" s="41" t="s">
        <v>3455</v>
      </c>
      <c r="B1466" s="61" t="s">
        <v>3456</v>
      </c>
      <c r="C1466" s="61" t="s">
        <v>3457</v>
      </c>
      <c r="D1466" s="49" t="s">
        <v>650</v>
      </c>
      <c r="E1466" s="21">
        <v>45261</v>
      </c>
      <c r="F1466" s="21">
        <v>45261</v>
      </c>
      <c r="G1466" s="21">
        <v>45265</v>
      </c>
      <c r="H1466" s="21">
        <v>45271</v>
      </c>
      <c r="I1466" s="22"/>
      <c r="J1466" s="22"/>
      <c r="K1466" s="22">
        <v>0</v>
      </c>
      <c r="L1466" s="49">
        <v>2023121443</v>
      </c>
      <c r="M1466" s="21">
        <v>45271</v>
      </c>
      <c r="N1466" s="21">
        <v>45292</v>
      </c>
      <c r="O1466" s="19" t="s">
        <v>409</v>
      </c>
      <c r="P1466" s="19" t="s">
        <v>657</v>
      </c>
      <c r="Q1466" s="49" t="s">
        <v>55</v>
      </c>
      <c r="R1466" s="61">
        <v>56009</v>
      </c>
      <c r="S1466" s="25" t="s">
        <v>145</v>
      </c>
      <c r="T1466" s="25" t="s">
        <v>145</v>
      </c>
      <c r="U1466" s="19" t="e">
        <v>#NAME?</v>
      </c>
      <c r="V1466" s="22"/>
      <c r="W1466" s="22"/>
      <c r="X1466" s="50"/>
      <c r="Y1466" s="50"/>
      <c r="Z1466" s="22"/>
      <c r="AA1466" s="22"/>
      <c r="AB1466" s="22"/>
      <c r="AC1466" s="22"/>
      <c r="AD1466" s="50"/>
      <c r="AE1466" s="22"/>
      <c r="AF1466" s="22"/>
      <c r="AG1466" s="22"/>
      <c r="AH1466" s="50"/>
      <c r="AI1466" s="22"/>
      <c r="AJ1466" s="22"/>
      <c r="AK1466" s="22"/>
      <c r="AL1466" s="22"/>
      <c r="AM1466" s="22"/>
      <c r="AN1466" s="22"/>
      <c r="AO1466" s="22"/>
      <c r="AP1466" s="19" t="s">
        <v>658</v>
      </c>
      <c r="AQ1466" s="19" t="s">
        <v>451</v>
      </c>
      <c r="AR1466" s="19" t="s">
        <v>185</v>
      </c>
      <c r="AS1466" s="19" t="s">
        <v>55</v>
      </c>
      <c r="AT1466" s="19" t="s">
        <v>4583</v>
      </c>
      <c r="AU1466" s="19" t="s">
        <v>179</v>
      </c>
      <c r="AV1466" s="19" t="s">
        <v>660</v>
      </c>
      <c r="AW1466" s="19" t="s">
        <v>661</v>
      </c>
      <c r="AX1466" s="19" t="s">
        <v>653</v>
      </c>
      <c r="AY1466" s="19" t="s">
        <v>55</v>
      </c>
      <c r="AZ1466" s="19" t="s">
        <v>3822</v>
      </c>
      <c r="BA1466" s="23">
        <v>45292</v>
      </c>
      <c r="BB1466" s="37">
        <v>1</v>
      </c>
      <c r="BC1466" s="37">
        <v>2024</v>
      </c>
      <c r="BD1466" s="19" t="s">
        <v>653</v>
      </c>
      <c r="BE1466" s="19" t="s">
        <v>354</v>
      </c>
      <c r="BF1466" s="19" t="s">
        <v>1165</v>
      </c>
      <c r="BG1466" s="19" t="s">
        <v>55</v>
      </c>
      <c r="BH1466" s="19" t="s">
        <v>4513</v>
      </c>
      <c r="BI1466" s="22" t="s">
        <v>4513</v>
      </c>
      <c r="BJ1466" s="22"/>
      <c r="BK1466" s="22"/>
      <c r="BL1466" s="37" t="s">
        <v>4513</v>
      </c>
      <c r="BM1466" s="32" t="s">
        <v>4513</v>
      </c>
      <c r="BN1466" s="22"/>
      <c r="BO1466" s="22"/>
      <c r="BP1466" s="22"/>
      <c r="BQ1466" s="19" t="s">
        <v>64</v>
      </c>
      <c r="BR1466" s="22"/>
      <c r="BS1466" s="22"/>
      <c r="BT1466" s="22"/>
      <c r="BU1466" s="37">
        <v>61</v>
      </c>
      <c r="BV1466" s="19" t="s">
        <v>4702</v>
      </c>
      <c r="BW1466" s="19" t="s">
        <v>3858</v>
      </c>
      <c r="BX1466" s="22"/>
      <c r="BY1466" s="95" t="str">
        <f>IFERROR(
IF(OR(AZ1466="anulado",AZ1466="stand by"),CONCATENATE(AZ1466,": ",AT1466),
IF(OR(YEAR(BA1466)=2022,YEAR(BA1466)=2023),CONCATENATE("Se activó en ",YEAR(BA1466)),
IF(AND(OR(AZ1466="En proceso",AZ1466="facturando"),AND(AV1466="-",BA1466="")),"Por revisar",
IF(BA1466="",IF(AV1466="NUEVAS",CONCATENATE("Estado: ",AZ1466,", ",AV1466),
IF(AX1466=Meses!$A$3,"Por revisar",
IF(AT1466="","Sin registro","En programación Frcst."))),"En programación")))),
"Error")</f>
        <v>En programación</v>
      </c>
      <c r="BZ1466" s="14" t="str">
        <f t="shared" si="66"/>
        <v/>
      </c>
      <c r="CA1466" s="95">
        <f>IF(BY1466="En programación Frcst.",VLOOKUP(AX1466,Meses!$A$1:$H$14,3+HLOOKUP(Cronograma!AV1466,Meses!$D$1:$G$2,2,FALSE),FALSE),
IF(BY1466="En programación",BA1466,""))</f>
        <v>45292</v>
      </c>
      <c r="CB1466" s="95" t="str">
        <f t="shared" si="67"/>
        <v>2024/1</v>
      </c>
      <c r="CC1466" s="91">
        <f>IFERROR(
(VLOOKUP(MONTH(CA1466),Meses!$B$3:$C$14,2,FALSE)-DAY(CA1466))/VLOOKUP(MONTH(CA1466),Meses!$B$3:$C$14,2,FALSE)*CD1466,
"")</f>
        <v>54202.258064516129</v>
      </c>
      <c r="CD1466" s="92">
        <f t="shared" si="68"/>
        <v>56009</v>
      </c>
    </row>
    <row r="1467" spans="1:82" ht="78.599999999999994" thickBot="1" x14ac:dyDescent="0.6">
      <c r="A1467" s="41" t="s">
        <v>3458</v>
      </c>
      <c r="B1467" s="61" t="s">
        <v>3459</v>
      </c>
      <c r="C1467" s="61" t="s">
        <v>3460</v>
      </c>
      <c r="D1467" s="49" t="s">
        <v>53</v>
      </c>
      <c r="E1467" s="21">
        <v>45260</v>
      </c>
      <c r="F1467" s="21">
        <v>45260</v>
      </c>
      <c r="G1467" s="21">
        <v>45279</v>
      </c>
      <c r="H1467" s="21">
        <v>45288</v>
      </c>
      <c r="I1467" s="21">
        <v>45314</v>
      </c>
      <c r="J1467" s="21">
        <v>45314</v>
      </c>
      <c r="K1467" s="119" t="s">
        <v>4615</v>
      </c>
      <c r="L1467" s="49">
        <v>2024010546</v>
      </c>
      <c r="M1467" s="21">
        <v>45295</v>
      </c>
      <c r="N1467" s="21">
        <v>45309</v>
      </c>
      <c r="O1467" s="19" t="s">
        <v>54</v>
      </c>
      <c r="P1467" s="19" t="s">
        <v>54</v>
      </c>
      <c r="Q1467" s="49" t="s">
        <v>55</v>
      </c>
      <c r="R1467" s="61">
        <v>8159</v>
      </c>
      <c r="S1467" s="25" t="s">
        <v>145</v>
      </c>
      <c r="T1467" s="25" t="s">
        <v>145</v>
      </c>
      <c r="U1467" s="19" t="e">
        <v>#NAME?</v>
      </c>
      <c r="V1467" s="22"/>
      <c r="W1467" s="22"/>
      <c r="X1467" s="50"/>
      <c r="Y1467" s="50"/>
      <c r="Z1467" s="22"/>
      <c r="AA1467" s="22"/>
      <c r="AB1467" s="22"/>
      <c r="AC1467" s="22"/>
      <c r="AD1467" s="50"/>
      <c r="AE1467" s="22"/>
      <c r="AF1467" s="22"/>
      <c r="AG1467" s="22"/>
      <c r="AH1467" s="50"/>
      <c r="AI1467" s="22"/>
      <c r="AJ1467" s="22"/>
      <c r="AK1467" s="22"/>
      <c r="AL1467" s="22"/>
      <c r="AM1467" s="22"/>
      <c r="AN1467" s="22"/>
      <c r="AO1467" s="22"/>
      <c r="AP1467" s="19" t="s">
        <v>82</v>
      </c>
      <c r="AQ1467" s="19" t="s">
        <v>82</v>
      </c>
      <c r="AR1467" s="19" t="s">
        <v>94</v>
      </c>
      <c r="AS1467" s="19" t="s">
        <v>55</v>
      </c>
      <c r="AT1467" s="19" t="s">
        <v>61</v>
      </c>
      <c r="AU1467" s="19" t="s">
        <v>62</v>
      </c>
      <c r="AV1467" s="19" t="s">
        <v>660</v>
      </c>
      <c r="AW1467" s="19" t="s">
        <v>1556</v>
      </c>
      <c r="AX1467" s="19" t="s">
        <v>1557</v>
      </c>
      <c r="AY1467" s="19" t="s">
        <v>55</v>
      </c>
      <c r="AZ1467" s="19" t="s">
        <v>3822</v>
      </c>
      <c r="BA1467" s="23">
        <v>45309</v>
      </c>
      <c r="BB1467" s="37">
        <v>1</v>
      </c>
      <c r="BC1467" s="37">
        <v>2024</v>
      </c>
      <c r="BD1467" s="19" t="s">
        <v>1557</v>
      </c>
      <c r="BE1467" s="19" t="s">
        <v>354</v>
      </c>
      <c r="BF1467" s="19" t="s">
        <v>1745</v>
      </c>
      <c r="BG1467" s="19" t="s">
        <v>55</v>
      </c>
      <c r="BH1467" s="19" t="s">
        <v>4513</v>
      </c>
      <c r="BI1467" s="60" t="s">
        <v>4513</v>
      </c>
      <c r="BJ1467" s="37" t="e">
        <v>#VALUE!</v>
      </c>
      <c r="BK1467" s="56" t="e">
        <v>#VALUE!</v>
      </c>
      <c r="BL1467" s="37" t="s">
        <v>4513</v>
      </c>
      <c r="BM1467" s="32" t="s">
        <v>4513</v>
      </c>
      <c r="BN1467" s="22" t="s">
        <v>4513</v>
      </c>
      <c r="BO1467" s="22"/>
      <c r="BP1467" s="22"/>
      <c r="BQ1467" s="19" t="s">
        <v>64</v>
      </c>
      <c r="BR1467" s="22"/>
      <c r="BS1467" s="22"/>
      <c r="BT1467" s="27"/>
      <c r="BU1467" s="37">
        <v>62</v>
      </c>
      <c r="BV1467" s="19"/>
      <c r="BW1467" s="19" t="s">
        <v>3823</v>
      </c>
      <c r="BX1467" s="22"/>
      <c r="BY1467" s="95" t="str">
        <f>IFERROR(
IF(OR(AZ1467="anulado",AZ1467="stand by"),CONCATENATE(AZ1467,": ",AT1467),
IF(OR(YEAR(BA1467)=2022,YEAR(BA1467)=2023),CONCATENATE("Se activó en ",YEAR(BA1467)),
IF(AND(OR(AZ1467="En proceso",AZ1467="facturando"),AND(AV1467="-",BA1467="")),"Por revisar",
IF(BA1467="",IF(AV1467="NUEVAS",CONCATENATE("Estado: ",AZ1467,", ",AV1467),
IF(AX1467=Meses!$A$3,"Por revisar",
IF(AT1467="","Sin registro","En programación Frcst."))),"En programación")))),
"Error")</f>
        <v>En programación</v>
      </c>
      <c r="BZ1467" s="14" t="str">
        <f t="shared" si="66"/>
        <v/>
      </c>
      <c r="CA1467" s="95">
        <f>IF(BY1467="En programación Frcst.",VLOOKUP(AX1467,Meses!$A$1:$H$14,3+HLOOKUP(Cronograma!AV1467,Meses!$D$1:$G$2,2,FALSE),FALSE),
IF(BY1467="En programación",BA1467,""))</f>
        <v>45309</v>
      </c>
      <c r="CB1467" s="95" t="str">
        <f t="shared" si="67"/>
        <v>2024/1</v>
      </c>
      <c r="CC1467" s="91">
        <f>IFERROR(
(VLOOKUP(MONTH(CA1467),Meses!$B$3:$C$14,2,FALSE)-DAY(CA1467))/VLOOKUP(MONTH(CA1467),Meses!$B$3:$C$14,2,FALSE)*CD1467,
"")</f>
        <v>3421.516129032258</v>
      </c>
      <c r="CD1467" s="92">
        <f t="shared" si="68"/>
        <v>8159</v>
      </c>
    </row>
    <row r="1468" spans="1:82" ht="78.599999999999994" thickBot="1" x14ac:dyDescent="0.6">
      <c r="A1468" s="41" t="s">
        <v>3458</v>
      </c>
      <c r="B1468" s="61" t="s">
        <v>3461</v>
      </c>
      <c r="C1468" s="61" t="s">
        <v>3462</v>
      </c>
      <c r="D1468" s="49" t="s">
        <v>53</v>
      </c>
      <c r="E1468" s="21">
        <v>45260</v>
      </c>
      <c r="F1468" s="21">
        <v>45260</v>
      </c>
      <c r="G1468" s="21">
        <v>45279</v>
      </c>
      <c r="H1468" s="21">
        <v>45288</v>
      </c>
      <c r="I1468" s="21">
        <v>45307</v>
      </c>
      <c r="J1468" s="21">
        <v>45307</v>
      </c>
      <c r="K1468" s="119" t="s">
        <v>4615</v>
      </c>
      <c r="L1468" s="49">
        <v>2024011540</v>
      </c>
      <c r="M1468" s="21">
        <v>45295</v>
      </c>
      <c r="N1468" s="21">
        <v>45316</v>
      </c>
      <c r="O1468" s="19" t="s">
        <v>54</v>
      </c>
      <c r="P1468" s="19" t="s">
        <v>54</v>
      </c>
      <c r="Q1468" s="49" t="s">
        <v>55</v>
      </c>
      <c r="R1468" s="61">
        <v>4358</v>
      </c>
      <c r="S1468" s="25" t="s">
        <v>145</v>
      </c>
      <c r="T1468" s="25" t="s">
        <v>145</v>
      </c>
      <c r="U1468" s="19" t="e">
        <v>#NAME?</v>
      </c>
      <c r="V1468" s="22"/>
      <c r="W1468" s="22"/>
      <c r="X1468" s="50"/>
      <c r="Y1468" s="50"/>
      <c r="Z1468" s="22"/>
      <c r="AA1468" s="22"/>
      <c r="AB1468" s="22"/>
      <c r="AC1468" s="22"/>
      <c r="AD1468" s="50"/>
      <c r="AE1468" s="22"/>
      <c r="AF1468" s="22"/>
      <c r="AG1468" s="22"/>
      <c r="AH1468" s="50"/>
      <c r="AI1468" s="22"/>
      <c r="AJ1468" s="22"/>
      <c r="AK1468" s="22"/>
      <c r="AL1468" s="22"/>
      <c r="AM1468" s="22"/>
      <c r="AN1468" s="22"/>
      <c r="AO1468" s="22"/>
      <c r="AP1468" s="19" t="s">
        <v>82</v>
      </c>
      <c r="AQ1468" s="19" t="s">
        <v>82</v>
      </c>
      <c r="AR1468" s="19" t="s">
        <v>60</v>
      </c>
      <c r="AS1468" s="19" t="s">
        <v>55</v>
      </c>
      <c r="AT1468" s="19" t="s">
        <v>61</v>
      </c>
      <c r="AU1468" s="19" t="s">
        <v>62</v>
      </c>
      <c r="AV1468" s="19" t="s">
        <v>660</v>
      </c>
      <c r="AW1468" s="19" t="s">
        <v>1556</v>
      </c>
      <c r="AX1468" s="19" t="s">
        <v>1557</v>
      </c>
      <c r="AY1468" s="19" t="s">
        <v>55</v>
      </c>
      <c r="AZ1468" s="19" t="s">
        <v>3822</v>
      </c>
      <c r="BA1468" s="23">
        <v>45316</v>
      </c>
      <c r="BB1468" s="37">
        <v>1</v>
      </c>
      <c r="BC1468" s="37">
        <v>2024</v>
      </c>
      <c r="BD1468" s="19" t="s">
        <v>1557</v>
      </c>
      <c r="BE1468" s="19" t="s">
        <v>354</v>
      </c>
      <c r="BF1468" s="19" t="s">
        <v>1745</v>
      </c>
      <c r="BG1468" s="19" t="s">
        <v>55</v>
      </c>
      <c r="BH1468" s="19" t="s">
        <v>4513</v>
      </c>
      <c r="BI1468" s="60" t="s">
        <v>4513</v>
      </c>
      <c r="BJ1468" s="37" t="e">
        <v>#VALUE!</v>
      </c>
      <c r="BK1468" s="56" t="e">
        <v>#VALUE!</v>
      </c>
      <c r="BL1468" s="37" t="s">
        <v>4513</v>
      </c>
      <c r="BM1468" s="32" t="s">
        <v>4513</v>
      </c>
      <c r="BN1468" s="22" t="s">
        <v>4513</v>
      </c>
      <c r="BO1468" s="22"/>
      <c r="BP1468" s="22"/>
      <c r="BQ1468" s="19" t="s">
        <v>64</v>
      </c>
      <c r="BR1468" s="22"/>
      <c r="BS1468" s="19" t="e">
        <v>#N/A</v>
      </c>
      <c r="BT1468" s="37">
        <v>47</v>
      </c>
      <c r="BU1468" s="37">
        <v>62</v>
      </c>
      <c r="BV1468" s="19"/>
      <c r="BW1468" s="19" t="s">
        <v>3823</v>
      </c>
      <c r="BX1468" s="22"/>
      <c r="BY1468" s="95" t="str">
        <f>IFERROR(
IF(OR(AZ1468="anulado",AZ1468="stand by"),CONCATENATE(AZ1468,": ",AT1468),
IF(OR(YEAR(BA1468)=2022,YEAR(BA1468)=2023),CONCATENATE("Se activó en ",YEAR(BA1468)),
IF(AND(OR(AZ1468="En proceso",AZ1468="facturando"),AND(AV1468="-",BA1468="")),"Por revisar",
IF(BA1468="",IF(AV1468="NUEVAS",CONCATENATE("Estado: ",AZ1468,", ",AV1468),
IF(AX1468=Meses!$A$3,"Por revisar",
IF(AT1468="","Sin registro","En programación Frcst."))),"En programación")))),
"Error")</f>
        <v>En programación</v>
      </c>
      <c r="BZ1468" s="14" t="str">
        <f t="shared" si="66"/>
        <v/>
      </c>
      <c r="CA1468" s="95">
        <f>IF(BY1468="En programación Frcst.",VLOOKUP(AX1468,Meses!$A$1:$H$14,3+HLOOKUP(Cronograma!AV1468,Meses!$D$1:$G$2,2,FALSE),FALSE),
IF(BY1468="En programación",BA1468,""))</f>
        <v>45316</v>
      </c>
      <c r="CB1468" s="95" t="str">
        <f t="shared" si="67"/>
        <v>2024/1</v>
      </c>
      <c r="CC1468" s="91">
        <f>IFERROR(
(VLOOKUP(MONTH(CA1468),Meses!$B$3:$C$14,2,FALSE)-DAY(CA1468))/VLOOKUP(MONTH(CA1468),Meses!$B$3:$C$14,2,FALSE)*CD1468,
"")</f>
        <v>843.48387096774195</v>
      </c>
      <c r="CD1468" s="92">
        <f t="shared" si="68"/>
        <v>4358</v>
      </c>
    </row>
    <row r="1469" spans="1:82" ht="78.599999999999994" thickBot="1" x14ac:dyDescent="0.6">
      <c r="A1469" s="41" t="s">
        <v>3458</v>
      </c>
      <c r="B1469" s="61" t="s">
        <v>3463</v>
      </c>
      <c r="C1469" s="61" t="s">
        <v>3464</v>
      </c>
      <c r="D1469" s="49" t="s">
        <v>53</v>
      </c>
      <c r="E1469" s="21">
        <v>45260</v>
      </c>
      <c r="F1469" s="21">
        <v>45260</v>
      </c>
      <c r="G1469" s="21">
        <v>45279</v>
      </c>
      <c r="H1469" s="21">
        <v>45288</v>
      </c>
      <c r="I1469" s="22">
        <v>45320</v>
      </c>
      <c r="J1469" s="22">
        <v>45320</v>
      </c>
      <c r="K1469" s="22" t="s">
        <v>4615</v>
      </c>
      <c r="L1469" s="49">
        <v>2024010537</v>
      </c>
      <c r="M1469" s="21">
        <v>45295</v>
      </c>
      <c r="N1469" s="21">
        <v>45309</v>
      </c>
      <c r="O1469" s="19" t="s">
        <v>54</v>
      </c>
      <c r="P1469" s="19" t="s">
        <v>54</v>
      </c>
      <c r="Q1469" s="49" t="s">
        <v>55</v>
      </c>
      <c r="R1469" s="61">
        <v>3085</v>
      </c>
      <c r="S1469" s="25" t="s">
        <v>145</v>
      </c>
      <c r="T1469" s="25" t="s">
        <v>145</v>
      </c>
      <c r="U1469" s="19" t="e">
        <v>#NAME?</v>
      </c>
      <c r="V1469" s="22"/>
      <c r="W1469" s="22"/>
      <c r="X1469" s="50"/>
      <c r="Y1469" s="50"/>
      <c r="Z1469" s="22"/>
      <c r="AA1469" s="22"/>
      <c r="AB1469" s="22"/>
      <c r="AC1469" s="22"/>
      <c r="AD1469" s="50"/>
      <c r="AE1469" s="22"/>
      <c r="AF1469" s="22"/>
      <c r="AG1469" s="22"/>
      <c r="AH1469" s="50"/>
      <c r="AI1469" s="22"/>
      <c r="AJ1469" s="22"/>
      <c r="AK1469" s="22"/>
      <c r="AL1469" s="22"/>
      <c r="AM1469" s="22"/>
      <c r="AN1469" s="22"/>
      <c r="AO1469" s="22"/>
      <c r="AP1469" s="19" t="s">
        <v>82</v>
      </c>
      <c r="AQ1469" s="19" t="s">
        <v>82</v>
      </c>
      <c r="AR1469" s="19" t="s">
        <v>60</v>
      </c>
      <c r="AS1469" s="19" t="s">
        <v>55</v>
      </c>
      <c r="AT1469" s="19" t="s">
        <v>61</v>
      </c>
      <c r="AU1469" s="19" t="s">
        <v>62</v>
      </c>
      <c r="AV1469" s="19" t="s">
        <v>660</v>
      </c>
      <c r="AW1469" s="19" t="s">
        <v>1556</v>
      </c>
      <c r="AX1469" s="19" t="s">
        <v>1557</v>
      </c>
      <c r="AY1469" s="19" t="s">
        <v>55</v>
      </c>
      <c r="AZ1469" s="19" t="s">
        <v>3822</v>
      </c>
      <c r="BA1469" s="23">
        <v>45309</v>
      </c>
      <c r="BB1469" s="37">
        <v>1</v>
      </c>
      <c r="BC1469" s="37">
        <v>2024</v>
      </c>
      <c r="BD1469" s="19" t="s">
        <v>1557</v>
      </c>
      <c r="BE1469" s="19" t="s">
        <v>354</v>
      </c>
      <c r="BF1469" s="19" t="s">
        <v>1745</v>
      </c>
      <c r="BG1469" s="19" t="s">
        <v>55</v>
      </c>
      <c r="BH1469" s="19" t="s">
        <v>4513</v>
      </c>
      <c r="BI1469" s="71" t="s">
        <v>4513</v>
      </c>
      <c r="BJ1469" s="22" t="e">
        <v>#VALUE!</v>
      </c>
      <c r="BK1469" s="22" t="e">
        <v>#VALUE!</v>
      </c>
      <c r="BL1469" s="37" t="s">
        <v>4513</v>
      </c>
      <c r="BM1469" s="32" t="s">
        <v>4513</v>
      </c>
      <c r="BN1469" s="22" t="s">
        <v>4513</v>
      </c>
      <c r="BO1469" s="22"/>
      <c r="BP1469" s="22"/>
      <c r="BQ1469" s="19" t="s">
        <v>64</v>
      </c>
      <c r="BR1469" s="22"/>
      <c r="BS1469" s="22"/>
      <c r="BT1469" s="22"/>
      <c r="BU1469" s="37">
        <v>62</v>
      </c>
      <c r="BV1469" s="19"/>
      <c r="BW1469" s="19" t="s">
        <v>3823</v>
      </c>
      <c r="BX1469" s="22"/>
      <c r="BY1469" s="95" t="str">
        <f>IFERROR(
IF(OR(AZ1469="anulado",AZ1469="stand by"),CONCATENATE(AZ1469,": ",AT1469),
IF(OR(YEAR(BA1469)=2022,YEAR(BA1469)=2023),CONCATENATE("Se activó en ",YEAR(BA1469)),
IF(AND(OR(AZ1469="En proceso",AZ1469="facturando"),AND(AV1469="-",BA1469="")),"Por revisar",
IF(BA1469="",IF(AV1469="NUEVAS",CONCATENATE("Estado: ",AZ1469,", ",AV1469),
IF(AX1469=Meses!$A$3,"Por revisar",
IF(AT1469="","Sin registro","En programación Frcst."))),"En programación")))),
"Error")</f>
        <v>En programación</v>
      </c>
      <c r="BZ1469" s="14" t="str">
        <f t="shared" si="66"/>
        <v/>
      </c>
      <c r="CA1469" s="95">
        <f>IF(BY1469="En programación Frcst.",VLOOKUP(AX1469,Meses!$A$1:$H$14,3+HLOOKUP(Cronograma!AV1469,Meses!$D$1:$G$2,2,FALSE),FALSE),
IF(BY1469="En programación",BA1469,""))</f>
        <v>45309</v>
      </c>
      <c r="CB1469" s="95" t="str">
        <f t="shared" si="67"/>
        <v>2024/1</v>
      </c>
      <c r="CC1469" s="91">
        <f>IFERROR(
(VLOOKUP(MONTH(CA1469),Meses!$B$3:$C$14,2,FALSE)-DAY(CA1469))/VLOOKUP(MONTH(CA1469),Meses!$B$3:$C$14,2,FALSE)*CD1469,
"")</f>
        <v>1293.7096774193549</v>
      </c>
      <c r="CD1469" s="92">
        <f t="shared" si="68"/>
        <v>3085</v>
      </c>
    </row>
    <row r="1470" spans="1:82" ht="78.599999999999994" thickBot="1" x14ac:dyDescent="0.6">
      <c r="A1470" s="41" t="s">
        <v>3458</v>
      </c>
      <c r="B1470" s="61" t="s">
        <v>3465</v>
      </c>
      <c r="C1470" s="61" t="s">
        <v>3466</v>
      </c>
      <c r="D1470" s="49" t="s">
        <v>53</v>
      </c>
      <c r="E1470" s="21">
        <v>45260</v>
      </c>
      <c r="F1470" s="21">
        <v>45260</v>
      </c>
      <c r="G1470" s="21">
        <v>45279</v>
      </c>
      <c r="H1470" s="21">
        <v>45288</v>
      </c>
      <c r="I1470" s="22"/>
      <c r="J1470" s="22"/>
      <c r="K1470" s="22">
        <v>0</v>
      </c>
      <c r="L1470" s="49">
        <v>2024010364</v>
      </c>
      <c r="M1470" s="21">
        <v>45295</v>
      </c>
      <c r="N1470" s="21">
        <v>45309</v>
      </c>
      <c r="O1470" s="19" t="s">
        <v>54</v>
      </c>
      <c r="P1470" s="19" t="s">
        <v>54</v>
      </c>
      <c r="Q1470" s="49" t="s">
        <v>55</v>
      </c>
      <c r="R1470" s="61">
        <v>6849</v>
      </c>
      <c r="S1470" s="25" t="s">
        <v>145</v>
      </c>
      <c r="T1470" s="25" t="s">
        <v>145</v>
      </c>
      <c r="U1470" s="19" t="e">
        <v>#NAME?</v>
      </c>
      <c r="V1470" s="22"/>
      <c r="W1470" s="22"/>
      <c r="X1470" s="50"/>
      <c r="Y1470" s="50"/>
      <c r="Z1470" s="22"/>
      <c r="AA1470" s="22"/>
      <c r="AB1470" s="22"/>
      <c r="AC1470" s="22"/>
      <c r="AD1470" s="50"/>
      <c r="AE1470" s="22"/>
      <c r="AF1470" s="22"/>
      <c r="AG1470" s="22"/>
      <c r="AH1470" s="50"/>
      <c r="AI1470" s="22"/>
      <c r="AJ1470" s="22"/>
      <c r="AK1470" s="22"/>
      <c r="AL1470" s="22"/>
      <c r="AM1470" s="22"/>
      <c r="AN1470" s="22"/>
      <c r="AO1470" s="22"/>
      <c r="AP1470" s="19" t="s">
        <v>82</v>
      </c>
      <c r="AQ1470" s="19" t="s">
        <v>82</v>
      </c>
      <c r="AR1470" s="19" t="s">
        <v>60</v>
      </c>
      <c r="AS1470" s="19" t="s">
        <v>55</v>
      </c>
      <c r="AT1470" s="19" t="s">
        <v>61</v>
      </c>
      <c r="AU1470" s="19" t="s">
        <v>62</v>
      </c>
      <c r="AV1470" s="19" t="s">
        <v>660</v>
      </c>
      <c r="AW1470" s="19" t="s">
        <v>1556</v>
      </c>
      <c r="AX1470" s="19" t="s">
        <v>1557</v>
      </c>
      <c r="AY1470" s="19" t="s">
        <v>55</v>
      </c>
      <c r="AZ1470" s="19" t="s">
        <v>3822</v>
      </c>
      <c r="BA1470" s="23">
        <v>45309</v>
      </c>
      <c r="BB1470" s="37">
        <v>1</v>
      </c>
      <c r="BC1470" s="37">
        <v>2024</v>
      </c>
      <c r="BD1470" s="19" t="s">
        <v>1557</v>
      </c>
      <c r="BE1470" s="19" t="s">
        <v>354</v>
      </c>
      <c r="BF1470" s="19" t="s">
        <v>1745</v>
      </c>
      <c r="BG1470" s="19" t="s">
        <v>55</v>
      </c>
      <c r="BH1470" s="19" t="s">
        <v>4513</v>
      </c>
      <c r="BI1470" s="60" t="s">
        <v>4513</v>
      </c>
      <c r="BJ1470" s="22" t="e">
        <v>#VALUE!</v>
      </c>
      <c r="BK1470" s="22" t="e">
        <v>#VALUE!</v>
      </c>
      <c r="BL1470" s="37" t="s">
        <v>4513</v>
      </c>
      <c r="BM1470" s="32" t="s">
        <v>4513</v>
      </c>
      <c r="BN1470" s="22" t="s">
        <v>4513</v>
      </c>
      <c r="BO1470" s="22"/>
      <c r="BP1470" s="22"/>
      <c r="BQ1470" s="19" t="s">
        <v>64</v>
      </c>
      <c r="BR1470" s="22"/>
      <c r="BS1470" s="22"/>
      <c r="BT1470" s="22"/>
      <c r="BU1470" s="37">
        <v>62</v>
      </c>
      <c r="BV1470" s="19"/>
      <c r="BW1470" s="19" t="s">
        <v>3823</v>
      </c>
      <c r="BX1470" s="22"/>
      <c r="BY1470" s="95" t="str">
        <f>IFERROR(
IF(OR(AZ1470="anulado",AZ1470="stand by"),CONCATENATE(AZ1470,": ",AT1470),
IF(OR(YEAR(BA1470)=2022,YEAR(BA1470)=2023),CONCATENATE("Se activó en ",YEAR(BA1470)),
IF(AND(OR(AZ1470="En proceso",AZ1470="facturando"),AND(AV1470="-",BA1470="")),"Por revisar",
IF(BA1470="",IF(AV1470="NUEVAS",CONCATENATE("Estado: ",AZ1470,", ",AV1470),
IF(AX1470=Meses!$A$3,"Por revisar",
IF(AT1470="","Sin registro","En programación Frcst."))),"En programación")))),
"Error")</f>
        <v>En programación</v>
      </c>
      <c r="BZ1470" s="14" t="str">
        <f t="shared" si="66"/>
        <v/>
      </c>
      <c r="CA1470" s="95">
        <f>IF(BY1470="En programación Frcst.",VLOOKUP(AX1470,Meses!$A$1:$H$14,3+HLOOKUP(Cronograma!AV1470,Meses!$D$1:$G$2,2,FALSE),FALSE),
IF(BY1470="En programación",BA1470,""))</f>
        <v>45309</v>
      </c>
      <c r="CB1470" s="95" t="str">
        <f t="shared" si="67"/>
        <v>2024/1</v>
      </c>
      <c r="CC1470" s="91">
        <f>IFERROR(
(VLOOKUP(MONTH(CA1470),Meses!$B$3:$C$14,2,FALSE)-DAY(CA1470))/VLOOKUP(MONTH(CA1470),Meses!$B$3:$C$14,2,FALSE)*CD1470,
"")</f>
        <v>2872.161290322581</v>
      </c>
      <c r="CD1470" s="92">
        <f t="shared" si="68"/>
        <v>6849</v>
      </c>
    </row>
    <row r="1471" spans="1:82" ht="78.599999999999994" thickBot="1" x14ac:dyDescent="0.6">
      <c r="A1471" s="41" t="s">
        <v>3458</v>
      </c>
      <c r="B1471" s="61" t="s">
        <v>3467</v>
      </c>
      <c r="C1471" s="61" t="s">
        <v>3468</v>
      </c>
      <c r="D1471" s="49" t="s">
        <v>650</v>
      </c>
      <c r="E1471" s="21">
        <v>45260</v>
      </c>
      <c r="F1471" s="21">
        <v>45260</v>
      </c>
      <c r="G1471" s="21">
        <v>45279</v>
      </c>
      <c r="H1471" s="21">
        <v>45288</v>
      </c>
      <c r="I1471" s="22"/>
      <c r="J1471" s="22"/>
      <c r="K1471" s="22">
        <v>0</v>
      </c>
      <c r="L1471" s="49">
        <v>2024010539</v>
      </c>
      <c r="M1471" s="21">
        <v>45295</v>
      </c>
      <c r="N1471" s="21">
        <v>45309</v>
      </c>
      <c r="O1471" s="19" t="s">
        <v>54</v>
      </c>
      <c r="P1471" s="19" t="s">
        <v>54</v>
      </c>
      <c r="Q1471" s="49" t="s">
        <v>55</v>
      </c>
      <c r="R1471" s="61">
        <v>3324</v>
      </c>
      <c r="S1471" s="25" t="s">
        <v>145</v>
      </c>
      <c r="T1471" s="25" t="s">
        <v>145</v>
      </c>
      <c r="U1471" s="19" t="e">
        <v>#NAME?</v>
      </c>
      <c r="V1471" s="22"/>
      <c r="W1471" s="22"/>
      <c r="X1471" s="50"/>
      <c r="Y1471" s="50"/>
      <c r="Z1471" s="22"/>
      <c r="AA1471" s="22"/>
      <c r="AB1471" s="22"/>
      <c r="AC1471" s="22"/>
      <c r="AD1471" s="50"/>
      <c r="AE1471" s="22"/>
      <c r="AF1471" s="22"/>
      <c r="AG1471" s="22"/>
      <c r="AH1471" s="50"/>
      <c r="AI1471" s="22"/>
      <c r="AJ1471" s="22"/>
      <c r="AK1471" s="22"/>
      <c r="AL1471" s="22"/>
      <c r="AM1471" s="22"/>
      <c r="AN1471" s="22"/>
      <c r="AO1471" s="22"/>
      <c r="AP1471" s="19" t="s">
        <v>82</v>
      </c>
      <c r="AQ1471" s="19" t="s">
        <v>82</v>
      </c>
      <c r="AR1471" s="19" t="s">
        <v>60</v>
      </c>
      <c r="AS1471" s="19" t="s">
        <v>55</v>
      </c>
      <c r="AT1471" s="19" t="s">
        <v>4583</v>
      </c>
      <c r="AU1471" s="19" t="s">
        <v>62</v>
      </c>
      <c r="AV1471" s="19" t="s">
        <v>660</v>
      </c>
      <c r="AW1471" s="19" t="s">
        <v>1556</v>
      </c>
      <c r="AX1471" s="19" t="s">
        <v>1557</v>
      </c>
      <c r="AY1471" s="19" t="s">
        <v>55</v>
      </c>
      <c r="AZ1471" s="19" t="s">
        <v>3822</v>
      </c>
      <c r="BA1471" s="23">
        <v>45309</v>
      </c>
      <c r="BB1471" s="37">
        <v>1</v>
      </c>
      <c r="BC1471" s="37">
        <v>2024</v>
      </c>
      <c r="BD1471" s="19" t="s">
        <v>1557</v>
      </c>
      <c r="BE1471" s="19" t="s">
        <v>354</v>
      </c>
      <c r="BF1471" s="19" t="s">
        <v>1165</v>
      </c>
      <c r="BG1471" s="19" t="s">
        <v>55</v>
      </c>
      <c r="BH1471" s="19" t="s">
        <v>4513</v>
      </c>
      <c r="BI1471" s="22" t="s">
        <v>4513</v>
      </c>
      <c r="BJ1471" s="22"/>
      <c r="BK1471" s="22"/>
      <c r="BL1471" s="37" t="s">
        <v>4513</v>
      </c>
      <c r="BM1471" s="32" t="s">
        <v>4513</v>
      </c>
      <c r="BN1471" s="22" t="s">
        <v>4513</v>
      </c>
      <c r="BO1471" s="22"/>
      <c r="BP1471" s="22"/>
      <c r="BQ1471" s="19" t="s">
        <v>64</v>
      </c>
      <c r="BR1471" s="22"/>
      <c r="BS1471" s="22"/>
      <c r="BT1471" s="22"/>
      <c r="BU1471" s="37">
        <v>62</v>
      </c>
      <c r="BV1471" s="19" t="s">
        <v>4694</v>
      </c>
      <c r="BW1471" s="19" t="s">
        <v>3839</v>
      </c>
      <c r="BX1471" s="22"/>
      <c r="BY1471" s="95" t="str">
        <f>IFERROR(
IF(OR(AZ1471="anulado",AZ1471="stand by"),CONCATENATE(AZ1471,": ",AT1471),
IF(OR(YEAR(BA1471)=2022,YEAR(BA1471)=2023),CONCATENATE("Se activó en ",YEAR(BA1471)),
IF(AND(OR(AZ1471="En proceso",AZ1471="facturando"),AND(AV1471="-",BA1471="")),"Por revisar",
IF(BA1471="",IF(AV1471="NUEVAS",CONCATENATE("Estado: ",AZ1471,", ",AV1471),
IF(AX1471=Meses!$A$3,"Por revisar",
IF(AT1471="","Sin registro","En programación Frcst."))),"En programación")))),
"Error")</f>
        <v>En programación</v>
      </c>
      <c r="BZ1471" s="14" t="str">
        <f t="shared" si="66"/>
        <v/>
      </c>
      <c r="CA1471" s="95">
        <f>IF(BY1471="En programación Frcst.",VLOOKUP(AX1471,Meses!$A$1:$H$14,3+HLOOKUP(Cronograma!AV1471,Meses!$D$1:$G$2,2,FALSE),FALSE),
IF(BY1471="En programación",BA1471,""))</f>
        <v>45309</v>
      </c>
      <c r="CB1471" s="95" t="str">
        <f t="shared" si="67"/>
        <v>2024/1</v>
      </c>
      <c r="CC1471" s="91">
        <f>IFERROR(
(VLOOKUP(MONTH(CA1471),Meses!$B$3:$C$14,2,FALSE)-DAY(CA1471))/VLOOKUP(MONTH(CA1471),Meses!$B$3:$C$14,2,FALSE)*CD1471,
"")</f>
        <v>1393.9354838709678</v>
      </c>
      <c r="CD1471" s="92">
        <f t="shared" si="68"/>
        <v>3324</v>
      </c>
    </row>
    <row r="1472" spans="1:82" ht="78.599999999999994" thickBot="1" x14ac:dyDescent="0.6">
      <c r="A1472" s="41" t="s">
        <v>3469</v>
      </c>
      <c r="B1472" s="61" t="s">
        <v>3470</v>
      </c>
      <c r="C1472" s="61" t="s">
        <v>3471</v>
      </c>
      <c r="D1472" s="61" t="s">
        <v>936</v>
      </c>
      <c r="E1472" s="21">
        <v>45259</v>
      </c>
      <c r="F1472" s="21">
        <v>45259</v>
      </c>
      <c r="G1472" s="21">
        <v>45272</v>
      </c>
      <c r="H1472" s="21">
        <v>45280</v>
      </c>
      <c r="I1472" s="22"/>
      <c r="J1472" s="22"/>
      <c r="K1472" s="22">
        <v>0</v>
      </c>
      <c r="L1472" s="50"/>
      <c r="M1472" s="22"/>
      <c r="N1472" s="22"/>
      <c r="O1472" s="19" t="s">
        <v>199</v>
      </c>
      <c r="P1472" s="19" t="s">
        <v>199</v>
      </c>
      <c r="Q1472" s="49" t="s">
        <v>55</v>
      </c>
      <c r="R1472" s="61">
        <v>3284</v>
      </c>
      <c r="S1472" s="25" t="s">
        <v>145</v>
      </c>
      <c r="T1472" s="25" t="s">
        <v>145</v>
      </c>
      <c r="U1472" s="19" t="e">
        <v>#NAME?</v>
      </c>
      <c r="V1472" s="22"/>
      <c r="W1472" s="22"/>
      <c r="X1472" s="50"/>
      <c r="Y1472" s="50"/>
      <c r="Z1472" s="22"/>
      <c r="AA1472" s="22"/>
      <c r="AB1472" s="22"/>
      <c r="AC1472" s="22"/>
      <c r="AD1472" s="50"/>
      <c r="AE1472" s="22"/>
      <c r="AF1472" s="22"/>
      <c r="AG1472" s="22"/>
      <c r="AH1472" s="50"/>
      <c r="AI1472" s="22"/>
      <c r="AJ1472" s="22"/>
      <c r="AK1472" s="22"/>
      <c r="AL1472" s="22"/>
      <c r="AM1472" s="22"/>
      <c r="AN1472" s="22"/>
      <c r="AO1472" s="22"/>
      <c r="AP1472" s="19" t="s">
        <v>201</v>
      </c>
      <c r="AQ1472" s="19" t="s">
        <v>140</v>
      </c>
      <c r="AR1472" s="19" t="s">
        <v>60</v>
      </c>
      <c r="AS1472" s="19" t="s">
        <v>55</v>
      </c>
      <c r="AT1472" s="19" t="s">
        <v>937</v>
      </c>
      <c r="AU1472" s="19" t="s">
        <v>132</v>
      </c>
      <c r="AV1472" s="19" t="s">
        <v>651</v>
      </c>
      <c r="AW1472" s="19" t="s">
        <v>3065</v>
      </c>
      <c r="AX1472" s="19" t="s">
        <v>2205</v>
      </c>
      <c r="AY1472" s="19" t="s">
        <v>55</v>
      </c>
      <c r="AZ1472" s="19" t="s">
        <v>3830</v>
      </c>
      <c r="BA1472" s="22">
        <v>0</v>
      </c>
      <c r="BB1472" s="22"/>
      <c r="BC1472" s="22"/>
      <c r="BD1472" s="19" t="s">
        <v>2205</v>
      </c>
      <c r="BE1472" s="19" t="s">
        <v>354</v>
      </c>
      <c r="BF1472" s="19" t="s">
        <v>2274</v>
      </c>
      <c r="BG1472" s="19" t="s">
        <v>55</v>
      </c>
      <c r="BH1472" s="19" t="s">
        <v>4513</v>
      </c>
      <c r="BI1472" s="22" t="s">
        <v>4513</v>
      </c>
      <c r="BJ1472" s="22"/>
      <c r="BK1472" s="22"/>
      <c r="BL1472" s="37" t="s">
        <v>4513</v>
      </c>
      <c r="BM1472" s="32" t="s">
        <v>4513</v>
      </c>
      <c r="BN1472" s="22" t="s">
        <v>4513</v>
      </c>
      <c r="BO1472" s="22"/>
      <c r="BP1472" s="22"/>
      <c r="BQ1472" s="19" t="s">
        <v>64</v>
      </c>
      <c r="BR1472" s="22"/>
      <c r="BS1472" s="22"/>
      <c r="BT1472" s="22"/>
      <c r="BU1472" s="37">
        <v>63</v>
      </c>
      <c r="BV1472" s="19" t="s">
        <v>4697</v>
      </c>
      <c r="BW1472" s="19" t="s">
        <v>3858</v>
      </c>
      <c r="BX1472" s="22"/>
      <c r="BY1472" s="95" t="str">
        <f>IFERROR(
IF(OR(AZ1472="anulado",AZ1472="stand by"),CONCATENATE(AZ1472,": ",AT1472),
IF(OR(YEAR(BA1472)=2022,YEAR(BA1472)=2023),CONCATENATE("Se activó en ",YEAR(BA1472)),
IF(AND(OR(AZ1472="En proceso",AZ1472="facturando"),AND(AV1472="-",BA1472="")),"Por revisar",
IF(BA1472="",IF(AV1472="NUEVAS",CONCATENATE("Estado: ",AZ1472,", ",AV1472),
IF(AX1472=Meses!$A$3,"Por revisar",
IF(AT1472="","Sin registro","En programación Frcst."))),"En programación")))),
"Error")</f>
        <v>En programación</v>
      </c>
      <c r="BZ1472" s="14" t="str">
        <f t="shared" si="66"/>
        <v/>
      </c>
      <c r="CA1472" s="95">
        <f>IF(BY1472="En programación Frcst.",VLOOKUP(AX1472,Meses!$A$1:$H$14,3+HLOOKUP(Cronograma!AV1472,Meses!$D$1:$G$2,2,FALSE),FALSE),
IF(BY1472="En programación",BA1472,""))</f>
        <v>0</v>
      </c>
      <c r="CB1472" s="95" t="str">
        <f t="shared" si="67"/>
        <v>1900/1</v>
      </c>
      <c r="CC1472" s="91">
        <f>IFERROR(
(VLOOKUP(MONTH(CA1472),Meses!$B$3:$C$14,2,FALSE)-DAY(CA1472))/VLOOKUP(MONTH(CA1472),Meses!$B$3:$C$14,2,FALSE)*CD1472,
"")</f>
        <v>3284</v>
      </c>
      <c r="CD1472" s="92">
        <f t="shared" si="68"/>
        <v>3284</v>
      </c>
    </row>
    <row r="1473" spans="1:82" ht="109.8" thickBot="1" x14ac:dyDescent="0.6">
      <c r="A1473" s="41" t="s">
        <v>3472</v>
      </c>
      <c r="B1473" s="61" t="s">
        <v>3473</v>
      </c>
      <c r="C1473" s="61" t="s">
        <v>3474</v>
      </c>
      <c r="D1473" s="19" t="s">
        <v>53</v>
      </c>
      <c r="E1473" s="21">
        <v>45259</v>
      </c>
      <c r="F1473" s="21">
        <v>45259</v>
      </c>
      <c r="G1473" s="21">
        <v>45264</v>
      </c>
      <c r="H1473" s="21">
        <v>45267</v>
      </c>
      <c r="I1473" s="21">
        <v>45296</v>
      </c>
      <c r="J1473" s="21">
        <v>45296</v>
      </c>
      <c r="K1473" s="119" t="s">
        <v>4615</v>
      </c>
      <c r="L1473" s="49">
        <v>2023121413</v>
      </c>
      <c r="M1473" s="21">
        <v>45271</v>
      </c>
      <c r="N1473" s="21">
        <v>45292</v>
      </c>
      <c r="O1473" s="19" t="s">
        <v>54</v>
      </c>
      <c r="P1473" s="19" t="s">
        <v>54</v>
      </c>
      <c r="Q1473" s="49" t="s">
        <v>55</v>
      </c>
      <c r="R1473" s="61">
        <v>240000</v>
      </c>
      <c r="S1473" s="25" t="s">
        <v>145</v>
      </c>
      <c r="T1473" s="25" t="s">
        <v>145</v>
      </c>
      <c r="U1473" s="19" t="e">
        <v>#NAME?</v>
      </c>
      <c r="V1473" s="22"/>
      <c r="W1473" s="22"/>
      <c r="X1473" s="50"/>
      <c r="Y1473" s="50"/>
      <c r="Z1473" s="22"/>
      <c r="AA1473" s="22"/>
      <c r="AB1473" s="22"/>
      <c r="AC1473" s="22"/>
      <c r="AD1473" s="50"/>
      <c r="AE1473" s="22"/>
      <c r="AF1473" s="22"/>
      <c r="AG1473" s="22"/>
      <c r="AH1473" s="50"/>
      <c r="AI1473" s="22"/>
      <c r="AJ1473" s="22"/>
      <c r="AK1473" s="22"/>
      <c r="AL1473" s="22"/>
      <c r="AM1473" s="22"/>
      <c r="AN1473" s="22"/>
      <c r="AO1473" s="22"/>
      <c r="AP1473" s="19" t="s">
        <v>399</v>
      </c>
      <c r="AQ1473" s="19" t="s">
        <v>399</v>
      </c>
      <c r="AR1473" s="19" t="s">
        <v>182</v>
      </c>
      <c r="AS1473" s="19" t="s">
        <v>55</v>
      </c>
      <c r="AT1473" s="19" t="s">
        <v>61</v>
      </c>
      <c r="AU1473" s="19" t="s">
        <v>62</v>
      </c>
      <c r="AV1473" s="19" t="s">
        <v>660</v>
      </c>
      <c r="AW1473" s="19" t="s">
        <v>661</v>
      </c>
      <c r="AX1473" s="19" t="s">
        <v>653</v>
      </c>
      <c r="AY1473" s="19" t="s">
        <v>55</v>
      </c>
      <c r="AZ1473" s="19" t="s">
        <v>3822</v>
      </c>
      <c r="BA1473" s="23">
        <v>45292</v>
      </c>
      <c r="BB1473" s="37">
        <v>1</v>
      </c>
      <c r="BC1473" s="37">
        <v>2024</v>
      </c>
      <c r="BD1473" s="19" t="s">
        <v>653</v>
      </c>
      <c r="BE1473" s="19" t="s">
        <v>660</v>
      </c>
      <c r="BF1473" s="19" t="s">
        <v>661</v>
      </c>
      <c r="BG1473" s="19" t="s">
        <v>55</v>
      </c>
      <c r="BH1473" s="19" t="s">
        <v>4513</v>
      </c>
      <c r="BI1473" s="60" t="s">
        <v>4513</v>
      </c>
      <c r="BJ1473" s="37" t="e">
        <v>#VALUE!</v>
      </c>
      <c r="BK1473" s="56" t="e">
        <v>#VALUE!</v>
      </c>
      <c r="BL1473" s="37" t="s">
        <v>4513</v>
      </c>
      <c r="BM1473" s="32" t="s">
        <v>4513</v>
      </c>
      <c r="BN1473" s="22" t="s">
        <v>4513</v>
      </c>
      <c r="BO1473" s="19" t="s">
        <v>3851</v>
      </c>
      <c r="BP1473" s="22"/>
      <c r="BQ1473" s="19" t="s">
        <v>64</v>
      </c>
      <c r="BR1473" s="22"/>
      <c r="BS1473" s="19" t="s">
        <v>3824</v>
      </c>
      <c r="BT1473" s="37">
        <v>37</v>
      </c>
      <c r="BU1473" s="22">
        <v>63</v>
      </c>
      <c r="BV1473" s="19"/>
      <c r="BW1473" s="19" t="s">
        <v>3823</v>
      </c>
      <c r="BX1473" s="37">
        <v>2024</v>
      </c>
      <c r="BY1473" s="95" t="str">
        <f>IFERROR(
IF(OR(AZ1473="anulado",AZ1473="stand by"),CONCATENATE(AZ1473,": ",AT1473),
IF(OR(YEAR(BA1473)=2022,YEAR(BA1473)=2023),CONCATENATE("Se activó en ",YEAR(BA1473)),
IF(AND(OR(AZ1473="En proceso",AZ1473="facturando"),AND(AV1473="-",BA1473="")),"Por revisar",
IF(BA1473="",IF(AV1473="NUEVAS",CONCATENATE("Estado: ",AZ1473,", ",AV1473),
IF(AX1473=Meses!$A$3,"Por revisar",
IF(AT1473="","Sin registro","En programación Frcst."))),"En programación")))),
"Error")</f>
        <v>En programación</v>
      </c>
      <c r="BZ1473" s="14" t="str">
        <f t="shared" si="66"/>
        <v/>
      </c>
      <c r="CA1473" s="95">
        <f>IF(BY1473="En programación Frcst.",VLOOKUP(AX1473,Meses!$A$1:$H$14,3+HLOOKUP(Cronograma!AV1473,Meses!$D$1:$G$2,2,FALSE),FALSE),
IF(BY1473="En programación",BA1473,""))</f>
        <v>45292</v>
      </c>
      <c r="CB1473" s="95" t="str">
        <f t="shared" si="67"/>
        <v>2024/1</v>
      </c>
      <c r="CC1473" s="91">
        <f>IFERROR(
(VLOOKUP(MONTH(CA1473),Meses!$B$3:$C$14,2,FALSE)-DAY(CA1473))/VLOOKUP(MONTH(CA1473),Meses!$B$3:$C$14,2,FALSE)*CD1473,
"")</f>
        <v>232258.06451612903</v>
      </c>
      <c r="CD1473" s="92">
        <f t="shared" si="68"/>
        <v>240000</v>
      </c>
    </row>
    <row r="1474" spans="1:82" ht="63" thickBot="1" x14ac:dyDescent="0.6">
      <c r="A1474" s="41" t="s">
        <v>3472</v>
      </c>
      <c r="B1474" s="61" t="s">
        <v>3475</v>
      </c>
      <c r="C1474" s="61" t="s">
        <v>3476</v>
      </c>
      <c r="D1474" s="19" t="s">
        <v>53</v>
      </c>
      <c r="E1474" s="21">
        <v>45259</v>
      </c>
      <c r="F1474" s="21">
        <v>45259</v>
      </c>
      <c r="G1474" s="21">
        <v>45264</v>
      </c>
      <c r="H1474" s="21">
        <v>45267</v>
      </c>
      <c r="I1474" s="21">
        <v>45289</v>
      </c>
      <c r="J1474" s="21">
        <v>45289</v>
      </c>
      <c r="K1474" s="119" t="s">
        <v>4599</v>
      </c>
      <c r="L1474" s="49">
        <v>2023121414</v>
      </c>
      <c r="M1474" s="21">
        <v>45271</v>
      </c>
      <c r="N1474" s="21">
        <v>45292</v>
      </c>
      <c r="O1474" s="19" t="s">
        <v>54</v>
      </c>
      <c r="P1474" s="19" t="s">
        <v>54</v>
      </c>
      <c r="Q1474" s="49" t="s">
        <v>55</v>
      </c>
      <c r="R1474" s="61">
        <v>100000</v>
      </c>
      <c r="S1474" s="25" t="s">
        <v>4632</v>
      </c>
      <c r="T1474" s="25" t="s">
        <v>4632</v>
      </c>
      <c r="U1474" s="19" t="e">
        <v>#NAME?</v>
      </c>
      <c r="V1474" s="22"/>
      <c r="W1474" s="22"/>
      <c r="X1474" s="50"/>
      <c r="Y1474" s="50"/>
      <c r="Z1474" s="22"/>
      <c r="AA1474" s="22"/>
      <c r="AB1474" s="22"/>
      <c r="AC1474" s="22"/>
      <c r="AD1474" s="50"/>
      <c r="AE1474" s="22"/>
      <c r="AF1474" s="22"/>
      <c r="AG1474" s="22"/>
      <c r="AH1474" s="50"/>
      <c r="AI1474" s="22"/>
      <c r="AJ1474" s="22"/>
      <c r="AK1474" s="22"/>
      <c r="AL1474" s="22"/>
      <c r="AM1474" s="22"/>
      <c r="AN1474" s="22"/>
      <c r="AO1474" s="22"/>
      <c r="AP1474" s="19" t="s">
        <v>82</v>
      </c>
      <c r="AQ1474" s="19" t="s">
        <v>82</v>
      </c>
      <c r="AR1474" s="19" t="s">
        <v>160</v>
      </c>
      <c r="AS1474" s="19" t="s">
        <v>55</v>
      </c>
      <c r="AT1474" s="19" t="s">
        <v>61</v>
      </c>
      <c r="AU1474" s="19" t="s">
        <v>62</v>
      </c>
      <c r="AV1474" s="19" t="s">
        <v>660</v>
      </c>
      <c r="AW1474" s="19" t="s">
        <v>661</v>
      </c>
      <c r="AX1474" s="19" t="s">
        <v>653</v>
      </c>
      <c r="AY1474" s="19" t="s">
        <v>55</v>
      </c>
      <c r="AZ1474" s="19" t="s">
        <v>3822</v>
      </c>
      <c r="BA1474" s="23">
        <v>45292</v>
      </c>
      <c r="BB1474" s="37">
        <v>1</v>
      </c>
      <c r="BC1474" s="37">
        <v>2024</v>
      </c>
      <c r="BD1474" s="19" t="s">
        <v>653</v>
      </c>
      <c r="BE1474" s="19" t="s">
        <v>354</v>
      </c>
      <c r="BF1474" s="19" t="s">
        <v>1165</v>
      </c>
      <c r="BG1474" s="19" t="s">
        <v>55</v>
      </c>
      <c r="BH1474" s="19" t="s">
        <v>4513</v>
      </c>
      <c r="BI1474" s="60" t="s">
        <v>4513</v>
      </c>
      <c r="BJ1474" s="37" t="e">
        <v>#VALUE!</v>
      </c>
      <c r="BK1474" s="56" t="e">
        <v>#VALUE!</v>
      </c>
      <c r="BL1474" s="37" t="s">
        <v>4513</v>
      </c>
      <c r="BM1474" s="32" t="s">
        <v>4513</v>
      </c>
      <c r="BN1474" s="22" t="s">
        <v>4513</v>
      </c>
      <c r="BO1474" s="19" t="s">
        <v>3851</v>
      </c>
      <c r="BP1474" s="22"/>
      <c r="BQ1474" s="19" t="s">
        <v>64</v>
      </c>
      <c r="BR1474" s="22"/>
      <c r="BS1474" s="19" t="s">
        <v>3824</v>
      </c>
      <c r="BT1474" s="37">
        <v>30</v>
      </c>
      <c r="BU1474" s="22">
        <v>63</v>
      </c>
      <c r="BV1474" s="19"/>
      <c r="BW1474" s="19" t="s">
        <v>3823</v>
      </c>
      <c r="BX1474" s="37">
        <v>2023</v>
      </c>
      <c r="BY1474" s="95" t="str">
        <f>IFERROR(
IF(OR(AZ1474="anulado",AZ1474="stand by"),CONCATENATE(AZ1474,": ",AT1474),
IF(OR(YEAR(BA1474)=2022,YEAR(BA1474)=2023),CONCATENATE("Se activó en ",YEAR(BA1474)),
IF(AND(OR(AZ1474="En proceso",AZ1474="facturando"),AND(AV1474="-",BA1474="")),"Por revisar",
IF(BA1474="",IF(AV1474="NUEVAS",CONCATENATE("Estado: ",AZ1474,", ",AV1474),
IF(AX1474=Meses!$A$3,"Por revisar",
IF(AT1474="","Sin registro","En programación Frcst."))),"En programación")))),
"Error")</f>
        <v>En programación</v>
      </c>
      <c r="BZ1474" s="14" t="str">
        <f t="shared" si="66"/>
        <v/>
      </c>
      <c r="CA1474" s="95">
        <f>IF(BY1474="En programación Frcst.",VLOOKUP(AX1474,Meses!$A$1:$H$14,3+HLOOKUP(Cronograma!AV1474,Meses!$D$1:$G$2,2,FALSE),FALSE),
IF(BY1474="En programación",BA1474,""))</f>
        <v>45292</v>
      </c>
      <c r="CB1474" s="95" t="str">
        <f t="shared" si="67"/>
        <v>2024/1</v>
      </c>
      <c r="CC1474" s="91">
        <f>IFERROR(
(VLOOKUP(MONTH(CA1474),Meses!$B$3:$C$14,2,FALSE)-DAY(CA1474))/VLOOKUP(MONTH(CA1474),Meses!$B$3:$C$14,2,FALSE)*CD1474,
"")</f>
        <v>96774.193548387106</v>
      </c>
      <c r="CD1474" s="92">
        <f t="shared" si="68"/>
        <v>100000</v>
      </c>
    </row>
    <row r="1475" spans="1:82" ht="78.599999999999994" thickBot="1" x14ac:dyDescent="0.6">
      <c r="A1475" s="61" t="s">
        <v>2932</v>
      </c>
      <c r="B1475" s="61" t="s">
        <v>3477</v>
      </c>
      <c r="C1475" s="19" t="s">
        <v>3478</v>
      </c>
      <c r="D1475" s="19" t="s">
        <v>2072</v>
      </c>
      <c r="E1475" s="21">
        <v>45265</v>
      </c>
      <c r="F1475" s="21">
        <v>45265</v>
      </c>
      <c r="G1475" s="22"/>
      <c r="H1475" s="22"/>
      <c r="I1475" s="22"/>
      <c r="J1475" s="22"/>
      <c r="K1475" s="22">
        <v>0</v>
      </c>
      <c r="L1475" s="50"/>
      <c r="M1475" s="22"/>
      <c r="N1475" s="22"/>
      <c r="O1475" s="19" t="s">
        <v>54</v>
      </c>
      <c r="P1475" s="19" t="s">
        <v>54</v>
      </c>
      <c r="Q1475" s="49" t="s">
        <v>55</v>
      </c>
      <c r="R1475" s="61">
        <v>521</v>
      </c>
      <c r="S1475" s="25" t="s">
        <v>145</v>
      </c>
      <c r="T1475" s="25" t="s">
        <v>145</v>
      </c>
      <c r="U1475" s="51" t="e">
        <v>#NAME?</v>
      </c>
      <c r="V1475" s="22"/>
      <c r="W1475" s="22"/>
      <c r="X1475" s="50"/>
      <c r="Y1475" s="50"/>
      <c r="Z1475" s="22"/>
      <c r="AA1475" s="22"/>
      <c r="AB1475" s="22"/>
      <c r="AC1475" s="22"/>
      <c r="AD1475" s="50"/>
      <c r="AE1475" s="22"/>
      <c r="AF1475" s="22"/>
      <c r="AG1475" s="22"/>
      <c r="AH1475" s="50"/>
      <c r="AI1475" s="22"/>
      <c r="AJ1475" s="22"/>
      <c r="AK1475" s="22"/>
      <c r="AL1475" s="22"/>
      <c r="AM1475" s="22"/>
      <c r="AN1475" s="22"/>
      <c r="AO1475" s="22"/>
      <c r="AP1475" s="19" t="s">
        <v>82</v>
      </c>
      <c r="AQ1475" s="19" t="s">
        <v>82</v>
      </c>
      <c r="AR1475" s="19" t="s">
        <v>60</v>
      </c>
      <c r="AS1475" s="19" t="s">
        <v>55</v>
      </c>
      <c r="AT1475" s="19" t="s">
        <v>2073</v>
      </c>
      <c r="AU1475" s="19" t="s">
        <v>62</v>
      </c>
      <c r="AV1475" s="19" t="s">
        <v>660</v>
      </c>
      <c r="AW1475" s="19" t="s">
        <v>1556</v>
      </c>
      <c r="AX1475" s="19" t="s">
        <v>1557</v>
      </c>
      <c r="AY1475" s="19" t="s">
        <v>55</v>
      </c>
      <c r="AZ1475" s="19" t="s">
        <v>3830</v>
      </c>
      <c r="BA1475" s="22">
        <v>0</v>
      </c>
      <c r="BB1475" s="22"/>
      <c r="BC1475" s="22"/>
      <c r="BD1475" s="19" t="s">
        <v>1557</v>
      </c>
      <c r="BE1475" s="19" t="s">
        <v>354</v>
      </c>
      <c r="BF1475" s="19" t="s">
        <v>1745</v>
      </c>
      <c r="BG1475" s="19" t="s">
        <v>55</v>
      </c>
      <c r="BH1475" s="19" t="s">
        <v>4513</v>
      </c>
      <c r="BI1475" s="22" t="s">
        <v>4513</v>
      </c>
      <c r="BJ1475" s="22"/>
      <c r="BK1475" s="22"/>
      <c r="BL1475" s="37" t="s">
        <v>4513</v>
      </c>
      <c r="BM1475" s="32" t="s">
        <v>4513</v>
      </c>
      <c r="BN1475" s="22" t="s">
        <v>4513</v>
      </c>
      <c r="BO1475" s="22"/>
      <c r="BP1475" s="22"/>
      <c r="BQ1475" s="19" t="s">
        <v>64</v>
      </c>
      <c r="BR1475" s="22"/>
      <c r="BS1475" s="22"/>
      <c r="BT1475" s="22"/>
      <c r="BU1475" s="37">
        <v>57</v>
      </c>
      <c r="BV1475" s="19" t="s">
        <v>4695</v>
      </c>
      <c r="BW1475" s="19" t="s">
        <v>3869</v>
      </c>
      <c r="BX1475" s="22"/>
      <c r="BY1475" s="95" t="str">
        <f>IFERROR(
IF(OR(AZ1475="anulado",AZ1475="stand by"),CONCATENATE(AZ1475,": ",AT1475),
IF(OR(YEAR(BA1475)=2022,YEAR(BA1475)=2023),CONCATENATE("Se activó en ",YEAR(BA1475)),
IF(AND(OR(AZ1475="En proceso",AZ1475="facturando"),AND(AV1475="-",BA1475="")),"Por revisar",
IF(BA1475="",IF(AV1475="NUEVAS",CONCATENATE("Estado: ",AZ1475,", ",AV1475),
IF(AX1475=Meses!$A$3,"Por revisar",
IF(AT1475="","Sin registro","En programación Frcst."))),"En programación")))),
"Error")</f>
        <v>En programación</v>
      </c>
      <c r="BZ1475" s="14" t="str">
        <f t="shared" ref="BZ1475:BZ1538" si="69">IF(BY1475="Por revisar",CONCATENATE("programación de act. ",AY1475,", estado: ",AZ1475,", Comercializador: ",O1475,", Etapa: ",AT1475),"")</f>
        <v/>
      </c>
      <c r="CA1475" s="95">
        <f>IF(BY1475="En programación Frcst.",VLOOKUP(AX1475,Meses!$A$1:$H$14,3+HLOOKUP(Cronograma!AV1475,Meses!$D$1:$G$2,2,FALSE),FALSE),
IF(BY1475="En programación",BA1475,""))</f>
        <v>0</v>
      </c>
      <c r="CB1475" s="95" t="str">
        <f t="shared" ref="CB1475:CB1538" si="70">IFERROR(CONCATENATE(YEAR(CA1475),"/",MONTH(CA1475)),"")</f>
        <v>1900/1</v>
      </c>
      <c r="CC1475" s="91">
        <f>IFERROR(
(VLOOKUP(MONTH(CA1475),Meses!$B$3:$C$14,2,FALSE)-DAY(CA1475))/VLOOKUP(MONTH(CA1475),Meses!$B$3:$C$14,2,FALSE)*CD1475,
"")</f>
        <v>521</v>
      </c>
      <c r="CD1475" s="92">
        <f t="shared" ref="CD1475:CD1538" si="71">R1475</f>
        <v>521</v>
      </c>
    </row>
    <row r="1476" spans="1:82" ht="78.599999999999994" thickBot="1" x14ac:dyDescent="0.6">
      <c r="A1476" s="61" t="s">
        <v>2932</v>
      </c>
      <c r="B1476" s="61" t="s">
        <v>3479</v>
      </c>
      <c r="C1476" s="19" t="s">
        <v>3478</v>
      </c>
      <c r="D1476" s="19" t="s">
        <v>2072</v>
      </c>
      <c r="E1476" s="21">
        <v>45265</v>
      </c>
      <c r="F1476" s="21">
        <v>45265</v>
      </c>
      <c r="G1476" s="22"/>
      <c r="H1476" s="22"/>
      <c r="I1476" s="22"/>
      <c r="J1476" s="22"/>
      <c r="K1476" s="22">
        <v>0</v>
      </c>
      <c r="L1476" s="50"/>
      <c r="M1476" s="22"/>
      <c r="N1476" s="22"/>
      <c r="O1476" s="19" t="s">
        <v>54</v>
      </c>
      <c r="P1476" s="19" t="s">
        <v>54</v>
      </c>
      <c r="Q1476" s="49" t="s">
        <v>55</v>
      </c>
      <c r="R1476" s="61">
        <v>67</v>
      </c>
      <c r="S1476" s="25" t="s">
        <v>145</v>
      </c>
      <c r="T1476" s="25" t="s">
        <v>145</v>
      </c>
      <c r="U1476" s="51" t="e">
        <v>#NAME?</v>
      </c>
      <c r="V1476" s="22"/>
      <c r="W1476" s="22"/>
      <c r="X1476" s="50"/>
      <c r="Y1476" s="50"/>
      <c r="Z1476" s="22"/>
      <c r="AA1476" s="22"/>
      <c r="AB1476" s="22"/>
      <c r="AC1476" s="22"/>
      <c r="AD1476" s="50"/>
      <c r="AE1476" s="22"/>
      <c r="AF1476" s="22"/>
      <c r="AG1476" s="22"/>
      <c r="AH1476" s="50"/>
      <c r="AI1476" s="22"/>
      <c r="AJ1476" s="22"/>
      <c r="AK1476" s="22"/>
      <c r="AL1476" s="22"/>
      <c r="AM1476" s="22"/>
      <c r="AN1476" s="22"/>
      <c r="AO1476" s="22"/>
      <c r="AP1476" s="19" t="s">
        <v>82</v>
      </c>
      <c r="AQ1476" s="19" t="s">
        <v>82</v>
      </c>
      <c r="AR1476" s="19" t="s">
        <v>60</v>
      </c>
      <c r="AS1476" s="19" t="s">
        <v>55</v>
      </c>
      <c r="AT1476" s="19" t="s">
        <v>2073</v>
      </c>
      <c r="AU1476" s="19" t="s">
        <v>62</v>
      </c>
      <c r="AV1476" s="19" t="s">
        <v>660</v>
      </c>
      <c r="AW1476" s="19" t="s">
        <v>1556</v>
      </c>
      <c r="AX1476" s="19" t="s">
        <v>1557</v>
      </c>
      <c r="AY1476" s="19" t="s">
        <v>55</v>
      </c>
      <c r="AZ1476" s="19" t="s">
        <v>3830</v>
      </c>
      <c r="BA1476" s="22">
        <v>0</v>
      </c>
      <c r="BB1476" s="22"/>
      <c r="BC1476" s="22"/>
      <c r="BD1476" s="19" t="s">
        <v>1557</v>
      </c>
      <c r="BE1476" s="19" t="s">
        <v>354</v>
      </c>
      <c r="BF1476" s="19" t="s">
        <v>1745</v>
      </c>
      <c r="BG1476" s="19" t="s">
        <v>55</v>
      </c>
      <c r="BH1476" s="19" t="s">
        <v>4513</v>
      </c>
      <c r="BI1476" s="22" t="s">
        <v>4513</v>
      </c>
      <c r="BJ1476" s="22"/>
      <c r="BK1476" s="22"/>
      <c r="BL1476" s="37" t="s">
        <v>4513</v>
      </c>
      <c r="BM1476" s="32" t="s">
        <v>4513</v>
      </c>
      <c r="BN1476" s="22" t="s">
        <v>4513</v>
      </c>
      <c r="BO1476" s="22"/>
      <c r="BP1476" s="22"/>
      <c r="BQ1476" s="19" t="s">
        <v>64</v>
      </c>
      <c r="BR1476" s="22"/>
      <c r="BS1476" s="22"/>
      <c r="BT1476" s="22"/>
      <c r="BU1476" s="37">
        <v>57</v>
      </c>
      <c r="BV1476" s="19" t="s">
        <v>4695</v>
      </c>
      <c r="BW1476" s="19" t="s">
        <v>3869</v>
      </c>
      <c r="BX1476" s="22"/>
      <c r="BY1476" s="95" t="str">
        <f>IFERROR(
IF(OR(AZ1476="anulado",AZ1476="stand by"),CONCATENATE(AZ1476,": ",AT1476),
IF(OR(YEAR(BA1476)=2022,YEAR(BA1476)=2023),CONCATENATE("Se activó en ",YEAR(BA1476)),
IF(AND(OR(AZ1476="En proceso",AZ1476="facturando"),AND(AV1476="-",BA1476="")),"Por revisar",
IF(BA1476="",IF(AV1476="NUEVAS",CONCATENATE("Estado: ",AZ1476,", ",AV1476),
IF(AX1476=Meses!$A$3,"Por revisar",
IF(AT1476="","Sin registro","En programación Frcst."))),"En programación")))),
"Error")</f>
        <v>En programación</v>
      </c>
      <c r="BZ1476" s="14" t="str">
        <f t="shared" si="69"/>
        <v/>
      </c>
      <c r="CA1476" s="95">
        <f>IF(BY1476="En programación Frcst.",VLOOKUP(AX1476,Meses!$A$1:$H$14,3+HLOOKUP(Cronograma!AV1476,Meses!$D$1:$G$2,2,FALSE),FALSE),
IF(BY1476="En programación",BA1476,""))</f>
        <v>0</v>
      </c>
      <c r="CB1476" s="95" t="str">
        <f t="shared" si="70"/>
        <v>1900/1</v>
      </c>
      <c r="CC1476" s="91">
        <f>IFERROR(
(VLOOKUP(MONTH(CA1476),Meses!$B$3:$C$14,2,FALSE)-DAY(CA1476))/VLOOKUP(MONTH(CA1476),Meses!$B$3:$C$14,2,FALSE)*CD1476,
"")</f>
        <v>67</v>
      </c>
      <c r="CD1476" s="92">
        <f t="shared" si="71"/>
        <v>67</v>
      </c>
    </row>
    <row r="1477" spans="1:82" ht="78.599999999999994" thickBot="1" x14ac:dyDescent="0.6">
      <c r="A1477" s="61" t="s">
        <v>2932</v>
      </c>
      <c r="B1477" s="61" t="s">
        <v>3480</v>
      </c>
      <c r="C1477" s="19" t="s">
        <v>3478</v>
      </c>
      <c r="D1477" s="19" t="s">
        <v>2072</v>
      </c>
      <c r="E1477" s="21">
        <v>45265</v>
      </c>
      <c r="F1477" s="21">
        <v>45265</v>
      </c>
      <c r="G1477" s="22"/>
      <c r="H1477" s="22"/>
      <c r="I1477" s="22"/>
      <c r="J1477" s="22"/>
      <c r="K1477" s="22">
        <v>0</v>
      </c>
      <c r="L1477" s="50"/>
      <c r="M1477" s="22"/>
      <c r="N1477" s="22"/>
      <c r="O1477" s="19" t="s">
        <v>54</v>
      </c>
      <c r="P1477" s="19" t="s">
        <v>54</v>
      </c>
      <c r="Q1477" s="49" t="s">
        <v>55</v>
      </c>
      <c r="R1477" s="61">
        <v>50</v>
      </c>
      <c r="S1477" s="25" t="s">
        <v>145</v>
      </c>
      <c r="T1477" s="25" t="s">
        <v>145</v>
      </c>
      <c r="U1477" s="51" t="e">
        <v>#NAME?</v>
      </c>
      <c r="V1477" s="22"/>
      <c r="W1477" s="22"/>
      <c r="X1477" s="50"/>
      <c r="Y1477" s="50"/>
      <c r="Z1477" s="22"/>
      <c r="AA1477" s="22"/>
      <c r="AB1477" s="22"/>
      <c r="AC1477" s="22"/>
      <c r="AD1477" s="50"/>
      <c r="AE1477" s="22"/>
      <c r="AF1477" s="22"/>
      <c r="AG1477" s="22"/>
      <c r="AH1477" s="50"/>
      <c r="AI1477" s="22"/>
      <c r="AJ1477" s="22"/>
      <c r="AK1477" s="22"/>
      <c r="AL1477" s="22"/>
      <c r="AM1477" s="22"/>
      <c r="AN1477" s="22"/>
      <c r="AO1477" s="22"/>
      <c r="AP1477" s="19" t="s">
        <v>82</v>
      </c>
      <c r="AQ1477" s="19" t="s">
        <v>82</v>
      </c>
      <c r="AR1477" s="19" t="s">
        <v>60</v>
      </c>
      <c r="AS1477" s="19" t="s">
        <v>55</v>
      </c>
      <c r="AT1477" s="19" t="s">
        <v>2073</v>
      </c>
      <c r="AU1477" s="19" t="s">
        <v>62</v>
      </c>
      <c r="AV1477" s="19" t="s">
        <v>660</v>
      </c>
      <c r="AW1477" s="19" t="s">
        <v>1556</v>
      </c>
      <c r="AX1477" s="19" t="s">
        <v>1557</v>
      </c>
      <c r="AY1477" s="19" t="s">
        <v>55</v>
      </c>
      <c r="AZ1477" s="19" t="s">
        <v>3830</v>
      </c>
      <c r="BA1477" s="22">
        <v>0</v>
      </c>
      <c r="BB1477" s="22"/>
      <c r="BC1477" s="22"/>
      <c r="BD1477" s="19" t="s">
        <v>1557</v>
      </c>
      <c r="BE1477" s="19" t="s">
        <v>354</v>
      </c>
      <c r="BF1477" s="19" t="s">
        <v>1745</v>
      </c>
      <c r="BG1477" s="19" t="s">
        <v>55</v>
      </c>
      <c r="BH1477" s="19" t="s">
        <v>4513</v>
      </c>
      <c r="BI1477" s="22" t="s">
        <v>4513</v>
      </c>
      <c r="BJ1477" s="22"/>
      <c r="BK1477" s="22"/>
      <c r="BL1477" s="37" t="s">
        <v>4513</v>
      </c>
      <c r="BM1477" s="32" t="s">
        <v>4513</v>
      </c>
      <c r="BN1477" s="22" t="s">
        <v>4513</v>
      </c>
      <c r="BO1477" s="22"/>
      <c r="BP1477" s="22"/>
      <c r="BQ1477" s="19" t="s">
        <v>64</v>
      </c>
      <c r="BR1477" s="22"/>
      <c r="BS1477" s="22"/>
      <c r="BT1477" s="22"/>
      <c r="BU1477" s="37">
        <v>57</v>
      </c>
      <c r="BV1477" s="19" t="s">
        <v>4695</v>
      </c>
      <c r="BW1477" s="19" t="s">
        <v>3869</v>
      </c>
      <c r="BX1477" s="22"/>
      <c r="BY1477" s="95" t="str">
        <f>IFERROR(
IF(OR(AZ1477="anulado",AZ1477="stand by"),CONCATENATE(AZ1477,": ",AT1477),
IF(OR(YEAR(BA1477)=2022,YEAR(BA1477)=2023),CONCATENATE("Se activó en ",YEAR(BA1477)),
IF(AND(OR(AZ1477="En proceso",AZ1477="facturando"),AND(AV1477="-",BA1477="")),"Por revisar",
IF(BA1477="",IF(AV1477="NUEVAS",CONCATENATE("Estado: ",AZ1477,", ",AV1477),
IF(AX1477=Meses!$A$3,"Por revisar",
IF(AT1477="","Sin registro","En programación Frcst."))),"En programación")))),
"Error")</f>
        <v>En programación</v>
      </c>
      <c r="BZ1477" s="14" t="str">
        <f t="shared" si="69"/>
        <v/>
      </c>
      <c r="CA1477" s="95">
        <f>IF(BY1477="En programación Frcst.",VLOOKUP(AX1477,Meses!$A$1:$H$14,3+HLOOKUP(Cronograma!AV1477,Meses!$D$1:$G$2,2,FALSE),FALSE),
IF(BY1477="En programación",BA1477,""))</f>
        <v>0</v>
      </c>
      <c r="CB1477" s="95" t="str">
        <f t="shared" si="70"/>
        <v>1900/1</v>
      </c>
      <c r="CC1477" s="91">
        <f>IFERROR(
(VLOOKUP(MONTH(CA1477),Meses!$B$3:$C$14,2,FALSE)-DAY(CA1477))/VLOOKUP(MONTH(CA1477),Meses!$B$3:$C$14,2,FALSE)*CD1477,
"")</f>
        <v>50</v>
      </c>
      <c r="CD1477" s="92">
        <f t="shared" si="71"/>
        <v>50</v>
      </c>
    </row>
    <row r="1478" spans="1:82" ht="78.599999999999994" thickBot="1" x14ac:dyDescent="0.6">
      <c r="A1478" s="61" t="s">
        <v>2932</v>
      </c>
      <c r="B1478" s="61" t="s">
        <v>3481</v>
      </c>
      <c r="C1478" s="19" t="s">
        <v>3482</v>
      </c>
      <c r="D1478" s="19" t="s">
        <v>2072</v>
      </c>
      <c r="E1478" s="21">
        <v>45265</v>
      </c>
      <c r="F1478" s="21">
        <v>45265</v>
      </c>
      <c r="G1478" s="22"/>
      <c r="H1478" s="22"/>
      <c r="I1478" s="22"/>
      <c r="J1478" s="22"/>
      <c r="K1478" s="22">
        <v>0</v>
      </c>
      <c r="L1478" s="50"/>
      <c r="M1478" s="22"/>
      <c r="N1478" s="22"/>
      <c r="O1478" s="19" t="s">
        <v>54</v>
      </c>
      <c r="P1478" s="19" t="s">
        <v>54</v>
      </c>
      <c r="Q1478" s="49" t="s">
        <v>55</v>
      </c>
      <c r="R1478" s="61">
        <v>60</v>
      </c>
      <c r="S1478" s="25" t="s">
        <v>145</v>
      </c>
      <c r="T1478" s="25" t="s">
        <v>145</v>
      </c>
      <c r="U1478" s="51" t="e">
        <v>#NAME?</v>
      </c>
      <c r="V1478" s="22"/>
      <c r="W1478" s="22"/>
      <c r="X1478" s="50"/>
      <c r="Y1478" s="50"/>
      <c r="Z1478" s="22"/>
      <c r="AA1478" s="22"/>
      <c r="AB1478" s="22"/>
      <c r="AC1478" s="22"/>
      <c r="AD1478" s="50"/>
      <c r="AE1478" s="22"/>
      <c r="AF1478" s="22"/>
      <c r="AG1478" s="22"/>
      <c r="AH1478" s="50"/>
      <c r="AI1478" s="22"/>
      <c r="AJ1478" s="22"/>
      <c r="AK1478" s="22"/>
      <c r="AL1478" s="22"/>
      <c r="AM1478" s="22"/>
      <c r="AN1478" s="22"/>
      <c r="AO1478" s="22"/>
      <c r="AP1478" s="19" t="s">
        <v>82</v>
      </c>
      <c r="AQ1478" s="19" t="s">
        <v>82</v>
      </c>
      <c r="AR1478" s="19" t="s">
        <v>60</v>
      </c>
      <c r="AS1478" s="19" t="s">
        <v>55</v>
      </c>
      <c r="AT1478" s="19" t="s">
        <v>2073</v>
      </c>
      <c r="AU1478" s="19" t="s">
        <v>62</v>
      </c>
      <c r="AV1478" s="19" t="s">
        <v>660</v>
      </c>
      <c r="AW1478" s="19" t="s">
        <v>1556</v>
      </c>
      <c r="AX1478" s="19" t="s">
        <v>1557</v>
      </c>
      <c r="AY1478" s="19" t="s">
        <v>55</v>
      </c>
      <c r="AZ1478" s="19" t="s">
        <v>3830</v>
      </c>
      <c r="BA1478" s="22">
        <v>0</v>
      </c>
      <c r="BB1478" s="22"/>
      <c r="BC1478" s="22"/>
      <c r="BD1478" s="19" t="s">
        <v>1557</v>
      </c>
      <c r="BE1478" s="19" t="s">
        <v>354</v>
      </c>
      <c r="BF1478" s="19" t="s">
        <v>1745</v>
      </c>
      <c r="BG1478" s="19" t="s">
        <v>55</v>
      </c>
      <c r="BH1478" s="19" t="s">
        <v>4513</v>
      </c>
      <c r="BI1478" s="22" t="s">
        <v>4513</v>
      </c>
      <c r="BJ1478" s="22"/>
      <c r="BK1478" s="22"/>
      <c r="BL1478" s="37" t="s">
        <v>4513</v>
      </c>
      <c r="BM1478" s="32" t="s">
        <v>4513</v>
      </c>
      <c r="BN1478" s="22" t="s">
        <v>4513</v>
      </c>
      <c r="BO1478" s="22"/>
      <c r="BP1478" s="22"/>
      <c r="BQ1478" s="19" t="s">
        <v>64</v>
      </c>
      <c r="BR1478" s="22"/>
      <c r="BS1478" s="22"/>
      <c r="BT1478" s="22"/>
      <c r="BU1478" s="37">
        <v>57</v>
      </c>
      <c r="BV1478" s="19" t="s">
        <v>4695</v>
      </c>
      <c r="BW1478" s="19" t="s">
        <v>3869</v>
      </c>
      <c r="BX1478" s="22"/>
      <c r="BY1478" s="95" t="str">
        <f>IFERROR(
IF(OR(AZ1478="anulado",AZ1478="stand by"),CONCATENATE(AZ1478,": ",AT1478),
IF(OR(YEAR(BA1478)=2022,YEAR(BA1478)=2023),CONCATENATE("Se activó en ",YEAR(BA1478)),
IF(AND(OR(AZ1478="En proceso",AZ1478="facturando"),AND(AV1478="-",BA1478="")),"Por revisar",
IF(BA1478="",IF(AV1478="NUEVAS",CONCATENATE("Estado: ",AZ1478,", ",AV1478),
IF(AX1478=Meses!$A$3,"Por revisar",
IF(AT1478="","Sin registro","En programación Frcst."))),"En programación")))),
"Error")</f>
        <v>En programación</v>
      </c>
      <c r="BZ1478" s="14" t="str">
        <f t="shared" si="69"/>
        <v/>
      </c>
      <c r="CA1478" s="95">
        <f>IF(BY1478="En programación Frcst.",VLOOKUP(AX1478,Meses!$A$1:$H$14,3+HLOOKUP(Cronograma!AV1478,Meses!$D$1:$G$2,2,FALSE),FALSE),
IF(BY1478="En programación",BA1478,""))</f>
        <v>0</v>
      </c>
      <c r="CB1478" s="95" t="str">
        <f t="shared" si="70"/>
        <v>1900/1</v>
      </c>
      <c r="CC1478" s="91">
        <f>IFERROR(
(VLOOKUP(MONTH(CA1478),Meses!$B$3:$C$14,2,FALSE)-DAY(CA1478))/VLOOKUP(MONTH(CA1478),Meses!$B$3:$C$14,2,FALSE)*CD1478,
"")</f>
        <v>60</v>
      </c>
      <c r="CD1478" s="92">
        <f t="shared" si="71"/>
        <v>60</v>
      </c>
    </row>
    <row r="1479" spans="1:82" ht="78.599999999999994" thickBot="1" x14ac:dyDescent="0.6">
      <c r="A1479" s="61" t="s">
        <v>2932</v>
      </c>
      <c r="B1479" s="61" t="s">
        <v>3483</v>
      </c>
      <c r="C1479" s="19" t="s">
        <v>3482</v>
      </c>
      <c r="D1479" s="19" t="s">
        <v>2072</v>
      </c>
      <c r="E1479" s="21">
        <v>45265</v>
      </c>
      <c r="F1479" s="21">
        <v>45265</v>
      </c>
      <c r="G1479" s="22"/>
      <c r="H1479" s="22"/>
      <c r="I1479" s="22"/>
      <c r="J1479" s="22"/>
      <c r="K1479" s="22">
        <v>0</v>
      </c>
      <c r="L1479" s="50"/>
      <c r="M1479" s="22"/>
      <c r="N1479" s="22"/>
      <c r="O1479" s="19" t="s">
        <v>54</v>
      </c>
      <c r="P1479" s="19" t="s">
        <v>54</v>
      </c>
      <c r="Q1479" s="49" t="s">
        <v>55</v>
      </c>
      <c r="R1479" s="61">
        <v>2399</v>
      </c>
      <c r="S1479" s="25" t="s">
        <v>145</v>
      </c>
      <c r="T1479" s="25" t="s">
        <v>145</v>
      </c>
      <c r="U1479" s="51" t="e">
        <v>#NAME?</v>
      </c>
      <c r="V1479" s="22"/>
      <c r="W1479" s="22"/>
      <c r="X1479" s="50"/>
      <c r="Y1479" s="50"/>
      <c r="Z1479" s="22"/>
      <c r="AA1479" s="22"/>
      <c r="AB1479" s="22"/>
      <c r="AC1479" s="22"/>
      <c r="AD1479" s="50"/>
      <c r="AE1479" s="22"/>
      <c r="AF1479" s="22"/>
      <c r="AG1479" s="22"/>
      <c r="AH1479" s="50"/>
      <c r="AI1479" s="22"/>
      <c r="AJ1479" s="22"/>
      <c r="AK1479" s="22"/>
      <c r="AL1479" s="22"/>
      <c r="AM1479" s="22"/>
      <c r="AN1479" s="22"/>
      <c r="AO1479" s="22"/>
      <c r="AP1479" s="19" t="s">
        <v>82</v>
      </c>
      <c r="AQ1479" s="19" t="s">
        <v>82</v>
      </c>
      <c r="AR1479" s="19" t="s">
        <v>60</v>
      </c>
      <c r="AS1479" s="19" t="s">
        <v>55</v>
      </c>
      <c r="AT1479" s="19" t="s">
        <v>2073</v>
      </c>
      <c r="AU1479" s="19" t="s">
        <v>62</v>
      </c>
      <c r="AV1479" s="19" t="s">
        <v>660</v>
      </c>
      <c r="AW1479" s="19" t="s">
        <v>1556</v>
      </c>
      <c r="AX1479" s="19" t="s">
        <v>1557</v>
      </c>
      <c r="AY1479" s="19" t="s">
        <v>55</v>
      </c>
      <c r="AZ1479" s="19" t="s">
        <v>3830</v>
      </c>
      <c r="BA1479" s="22">
        <v>0</v>
      </c>
      <c r="BB1479" s="22"/>
      <c r="BC1479" s="22"/>
      <c r="BD1479" s="19" t="s">
        <v>1557</v>
      </c>
      <c r="BE1479" s="19" t="s">
        <v>354</v>
      </c>
      <c r="BF1479" s="19" t="s">
        <v>1745</v>
      </c>
      <c r="BG1479" s="19" t="s">
        <v>55</v>
      </c>
      <c r="BH1479" s="19" t="s">
        <v>4513</v>
      </c>
      <c r="BI1479" s="22" t="s">
        <v>4513</v>
      </c>
      <c r="BJ1479" s="22"/>
      <c r="BK1479" s="22"/>
      <c r="BL1479" s="37" t="s">
        <v>4513</v>
      </c>
      <c r="BM1479" s="32" t="s">
        <v>4513</v>
      </c>
      <c r="BN1479" s="22" t="s">
        <v>4513</v>
      </c>
      <c r="BO1479" s="22"/>
      <c r="BP1479" s="22"/>
      <c r="BQ1479" s="19" t="s">
        <v>64</v>
      </c>
      <c r="BR1479" s="22"/>
      <c r="BS1479" s="22"/>
      <c r="BT1479" s="22"/>
      <c r="BU1479" s="37">
        <v>57</v>
      </c>
      <c r="BV1479" s="19" t="s">
        <v>4695</v>
      </c>
      <c r="BW1479" s="19" t="s">
        <v>3869</v>
      </c>
      <c r="BX1479" s="22"/>
      <c r="BY1479" s="95" t="str">
        <f>IFERROR(
IF(OR(AZ1479="anulado",AZ1479="stand by"),CONCATENATE(AZ1479,": ",AT1479),
IF(OR(YEAR(BA1479)=2022,YEAR(BA1479)=2023),CONCATENATE("Se activó en ",YEAR(BA1479)),
IF(AND(OR(AZ1479="En proceso",AZ1479="facturando"),AND(AV1479="-",BA1479="")),"Por revisar",
IF(BA1479="",IF(AV1479="NUEVAS",CONCATENATE("Estado: ",AZ1479,", ",AV1479),
IF(AX1479=Meses!$A$3,"Por revisar",
IF(AT1479="","Sin registro","En programación Frcst."))),"En programación")))),
"Error")</f>
        <v>En programación</v>
      </c>
      <c r="BZ1479" s="14" t="str">
        <f t="shared" si="69"/>
        <v/>
      </c>
      <c r="CA1479" s="95">
        <f>IF(BY1479="En programación Frcst.",VLOOKUP(AX1479,Meses!$A$1:$H$14,3+HLOOKUP(Cronograma!AV1479,Meses!$D$1:$G$2,2,FALSE),FALSE),
IF(BY1479="En programación",BA1479,""))</f>
        <v>0</v>
      </c>
      <c r="CB1479" s="95" t="str">
        <f t="shared" si="70"/>
        <v>1900/1</v>
      </c>
      <c r="CC1479" s="91">
        <f>IFERROR(
(VLOOKUP(MONTH(CA1479),Meses!$B$3:$C$14,2,FALSE)-DAY(CA1479))/VLOOKUP(MONTH(CA1479),Meses!$B$3:$C$14,2,FALSE)*CD1479,
"")</f>
        <v>2399</v>
      </c>
      <c r="CD1479" s="92">
        <f t="shared" si="71"/>
        <v>2399</v>
      </c>
    </row>
    <row r="1480" spans="1:82" ht="78.599999999999994" thickBot="1" x14ac:dyDescent="0.6">
      <c r="A1480" s="61" t="s">
        <v>2932</v>
      </c>
      <c r="B1480" s="61" t="s">
        <v>3484</v>
      </c>
      <c r="C1480" s="19" t="s">
        <v>3485</v>
      </c>
      <c r="D1480" s="19" t="s">
        <v>2072</v>
      </c>
      <c r="E1480" s="21">
        <v>45265</v>
      </c>
      <c r="F1480" s="21">
        <v>45265</v>
      </c>
      <c r="G1480" s="22"/>
      <c r="H1480" s="22"/>
      <c r="I1480" s="22"/>
      <c r="J1480" s="22"/>
      <c r="K1480" s="22">
        <v>0</v>
      </c>
      <c r="L1480" s="50"/>
      <c r="M1480" s="22"/>
      <c r="N1480" s="22"/>
      <c r="O1480" s="19" t="s">
        <v>54</v>
      </c>
      <c r="P1480" s="19" t="s">
        <v>54</v>
      </c>
      <c r="Q1480" s="49" t="s">
        <v>55</v>
      </c>
      <c r="R1480" s="61">
        <v>80</v>
      </c>
      <c r="S1480" s="25" t="s">
        <v>145</v>
      </c>
      <c r="T1480" s="25" t="s">
        <v>145</v>
      </c>
      <c r="U1480" s="51" t="e">
        <v>#NAME?</v>
      </c>
      <c r="V1480" s="22"/>
      <c r="W1480" s="22"/>
      <c r="X1480" s="50"/>
      <c r="Y1480" s="50"/>
      <c r="Z1480" s="22"/>
      <c r="AA1480" s="22"/>
      <c r="AB1480" s="22"/>
      <c r="AC1480" s="22"/>
      <c r="AD1480" s="50"/>
      <c r="AE1480" s="22"/>
      <c r="AF1480" s="22"/>
      <c r="AG1480" s="22"/>
      <c r="AH1480" s="50"/>
      <c r="AI1480" s="22"/>
      <c r="AJ1480" s="22"/>
      <c r="AK1480" s="22"/>
      <c r="AL1480" s="22"/>
      <c r="AM1480" s="22"/>
      <c r="AN1480" s="22"/>
      <c r="AO1480" s="22"/>
      <c r="AP1480" s="19" t="s">
        <v>82</v>
      </c>
      <c r="AQ1480" s="19" t="s">
        <v>82</v>
      </c>
      <c r="AR1480" s="19" t="s">
        <v>60</v>
      </c>
      <c r="AS1480" s="19" t="s">
        <v>55</v>
      </c>
      <c r="AT1480" s="19" t="s">
        <v>2073</v>
      </c>
      <c r="AU1480" s="19" t="s">
        <v>62</v>
      </c>
      <c r="AV1480" s="19" t="s">
        <v>354</v>
      </c>
      <c r="AW1480" s="19" t="s">
        <v>1745</v>
      </c>
      <c r="AX1480" s="19" t="s">
        <v>1557</v>
      </c>
      <c r="AY1480" s="19" t="s">
        <v>55</v>
      </c>
      <c r="AZ1480" s="19" t="s">
        <v>3830</v>
      </c>
      <c r="BA1480" s="22">
        <v>0</v>
      </c>
      <c r="BB1480" s="22"/>
      <c r="BC1480" s="22"/>
      <c r="BD1480" s="19" t="s">
        <v>1557</v>
      </c>
      <c r="BE1480" s="19" t="s">
        <v>651</v>
      </c>
      <c r="BF1480" s="19" t="s">
        <v>2222</v>
      </c>
      <c r="BG1480" s="19" t="s">
        <v>55</v>
      </c>
      <c r="BH1480" s="19" t="s">
        <v>4513</v>
      </c>
      <c r="BI1480" s="22" t="s">
        <v>4513</v>
      </c>
      <c r="BJ1480" s="22"/>
      <c r="BK1480" s="22"/>
      <c r="BL1480" s="37" t="s">
        <v>4513</v>
      </c>
      <c r="BM1480" s="32" t="s">
        <v>4513</v>
      </c>
      <c r="BN1480" s="22" t="s">
        <v>4513</v>
      </c>
      <c r="BO1480" s="22"/>
      <c r="BP1480" s="22"/>
      <c r="BQ1480" s="19" t="s">
        <v>64</v>
      </c>
      <c r="BR1480" s="22"/>
      <c r="BS1480" s="22"/>
      <c r="BT1480" s="22"/>
      <c r="BU1480" s="37">
        <v>57</v>
      </c>
      <c r="BV1480" s="19" t="s">
        <v>4695</v>
      </c>
      <c r="BW1480" s="19" t="s">
        <v>3869</v>
      </c>
      <c r="BX1480" s="22"/>
      <c r="BY1480" s="95" t="str">
        <f>IFERROR(
IF(OR(AZ1480="anulado",AZ1480="stand by"),CONCATENATE(AZ1480,": ",AT1480),
IF(OR(YEAR(BA1480)=2022,YEAR(BA1480)=2023),CONCATENATE("Se activó en ",YEAR(BA1480)),
IF(AND(OR(AZ1480="En proceso",AZ1480="facturando"),AND(AV1480="-",BA1480="")),"Por revisar",
IF(BA1480="",IF(AV1480="NUEVAS",CONCATENATE("Estado: ",AZ1480,", ",AV1480),
IF(AX1480=Meses!$A$3,"Por revisar",
IF(AT1480="","Sin registro","En programación Frcst."))),"En programación")))),
"Error")</f>
        <v>En programación</v>
      </c>
      <c r="BZ1480" s="14" t="str">
        <f t="shared" si="69"/>
        <v/>
      </c>
      <c r="CA1480" s="95">
        <f>IF(BY1480="En programación Frcst.",VLOOKUP(AX1480,Meses!$A$1:$H$14,3+HLOOKUP(Cronograma!AV1480,Meses!$D$1:$G$2,2,FALSE),FALSE),
IF(BY1480="En programación",BA1480,""))</f>
        <v>0</v>
      </c>
      <c r="CB1480" s="95" t="str">
        <f t="shared" si="70"/>
        <v>1900/1</v>
      </c>
      <c r="CC1480" s="91">
        <f>IFERROR(
(VLOOKUP(MONTH(CA1480),Meses!$B$3:$C$14,2,FALSE)-DAY(CA1480))/VLOOKUP(MONTH(CA1480),Meses!$B$3:$C$14,2,FALSE)*CD1480,
"")</f>
        <v>80</v>
      </c>
      <c r="CD1480" s="92">
        <f t="shared" si="71"/>
        <v>80</v>
      </c>
    </row>
    <row r="1481" spans="1:82" ht="78.599999999999994" thickBot="1" x14ac:dyDescent="0.6">
      <c r="A1481" s="61" t="s">
        <v>2932</v>
      </c>
      <c r="B1481" s="61" t="s">
        <v>3486</v>
      </c>
      <c r="C1481" s="19" t="s">
        <v>3487</v>
      </c>
      <c r="D1481" s="19" t="s">
        <v>2072</v>
      </c>
      <c r="E1481" s="21">
        <v>45265</v>
      </c>
      <c r="F1481" s="21">
        <v>45265</v>
      </c>
      <c r="G1481" s="22"/>
      <c r="H1481" s="22"/>
      <c r="I1481" s="22"/>
      <c r="J1481" s="22"/>
      <c r="K1481" s="22">
        <v>0</v>
      </c>
      <c r="L1481" s="50"/>
      <c r="M1481" s="22"/>
      <c r="N1481" s="22"/>
      <c r="O1481" s="19" t="s">
        <v>54</v>
      </c>
      <c r="P1481" s="19" t="s">
        <v>54</v>
      </c>
      <c r="Q1481" s="49" t="s">
        <v>55</v>
      </c>
      <c r="R1481" s="61">
        <v>291</v>
      </c>
      <c r="S1481" s="25" t="s">
        <v>145</v>
      </c>
      <c r="T1481" s="25" t="s">
        <v>145</v>
      </c>
      <c r="U1481" s="51" t="e">
        <v>#NAME?</v>
      </c>
      <c r="V1481" s="22"/>
      <c r="W1481" s="22"/>
      <c r="X1481" s="50"/>
      <c r="Y1481" s="50"/>
      <c r="Z1481" s="22"/>
      <c r="AA1481" s="22"/>
      <c r="AB1481" s="22"/>
      <c r="AC1481" s="22"/>
      <c r="AD1481" s="50"/>
      <c r="AE1481" s="22"/>
      <c r="AF1481" s="22"/>
      <c r="AG1481" s="22"/>
      <c r="AH1481" s="50"/>
      <c r="AI1481" s="22"/>
      <c r="AJ1481" s="22"/>
      <c r="AK1481" s="22"/>
      <c r="AL1481" s="22"/>
      <c r="AM1481" s="22"/>
      <c r="AN1481" s="22"/>
      <c r="AO1481" s="22"/>
      <c r="AP1481" s="19" t="s">
        <v>82</v>
      </c>
      <c r="AQ1481" s="19" t="s">
        <v>82</v>
      </c>
      <c r="AR1481" s="19" t="s">
        <v>60</v>
      </c>
      <c r="AS1481" s="19" t="s">
        <v>55</v>
      </c>
      <c r="AT1481" s="19" t="s">
        <v>2073</v>
      </c>
      <c r="AU1481" s="19" t="s">
        <v>62</v>
      </c>
      <c r="AV1481" s="19" t="s">
        <v>354</v>
      </c>
      <c r="AW1481" s="19" t="s">
        <v>1745</v>
      </c>
      <c r="AX1481" s="19" t="s">
        <v>1557</v>
      </c>
      <c r="AY1481" s="19" t="s">
        <v>55</v>
      </c>
      <c r="AZ1481" s="19" t="s">
        <v>3830</v>
      </c>
      <c r="BA1481" s="22">
        <v>0</v>
      </c>
      <c r="BB1481" s="22"/>
      <c r="BC1481" s="22"/>
      <c r="BD1481" s="19" t="s">
        <v>1557</v>
      </c>
      <c r="BE1481" s="19" t="s">
        <v>651</v>
      </c>
      <c r="BF1481" s="19" t="s">
        <v>2222</v>
      </c>
      <c r="BG1481" s="19" t="s">
        <v>55</v>
      </c>
      <c r="BH1481" s="19" t="s">
        <v>4513</v>
      </c>
      <c r="BI1481" s="22" t="s">
        <v>4513</v>
      </c>
      <c r="BJ1481" s="22"/>
      <c r="BK1481" s="22"/>
      <c r="BL1481" s="37" t="s">
        <v>4513</v>
      </c>
      <c r="BM1481" s="32" t="s">
        <v>4513</v>
      </c>
      <c r="BN1481" s="22" t="s">
        <v>4513</v>
      </c>
      <c r="BO1481" s="22"/>
      <c r="BP1481" s="22"/>
      <c r="BQ1481" s="19" t="s">
        <v>64</v>
      </c>
      <c r="BR1481" s="22"/>
      <c r="BS1481" s="22"/>
      <c r="BT1481" s="22"/>
      <c r="BU1481" s="37">
        <v>57</v>
      </c>
      <c r="BV1481" s="19" t="s">
        <v>4695</v>
      </c>
      <c r="BW1481" s="19" t="s">
        <v>3869</v>
      </c>
      <c r="BX1481" s="22"/>
      <c r="BY1481" s="95" t="str">
        <f>IFERROR(
IF(OR(AZ1481="anulado",AZ1481="stand by"),CONCATENATE(AZ1481,": ",AT1481),
IF(OR(YEAR(BA1481)=2022,YEAR(BA1481)=2023),CONCATENATE("Se activó en ",YEAR(BA1481)),
IF(AND(OR(AZ1481="En proceso",AZ1481="facturando"),AND(AV1481="-",BA1481="")),"Por revisar",
IF(BA1481="",IF(AV1481="NUEVAS",CONCATENATE("Estado: ",AZ1481,", ",AV1481),
IF(AX1481=Meses!$A$3,"Por revisar",
IF(AT1481="","Sin registro","En programación Frcst."))),"En programación")))),
"Error")</f>
        <v>En programación</v>
      </c>
      <c r="BZ1481" s="14" t="str">
        <f t="shared" si="69"/>
        <v/>
      </c>
      <c r="CA1481" s="95">
        <f>IF(BY1481="En programación Frcst.",VLOOKUP(AX1481,Meses!$A$1:$H$14,3+HLOOKUP(Cronograma!AV1481,Meses!$D$1:$G$2,2,FALSE),FALSE),
IF(BY1481="En programación",BA1481,""))</f>
        <v>0</v>
      </c>
      <c r="CB1481" s="95" t="str">
        <f t="shared" si="70"/>
        <v>1900/1</v>
      </c>
      <c r="CC1481" s="91">
        <f>IFERROR(
(VLOOKUP(MONTH(CA1481),Meses!$B$3:$C$14,2,FALSE)-DAY(CA1481))/VLOOKUP(MONTH(CA1481),Meses!$B$3:$C$14,2,FALSE)*CD1481,
"")</f>
        <v>291</v>
      </c>
      <c r="CD1481" s="92">
        <f t="shared" si="71"/>
        <v>291</v>
      </c>
    </row>
    <row r="1482" spans="1:82" ht="78.599999999999994" thickBot="1" x14ac:dyDescent="0.6">
      <c r="A1482" s="61" t="s">
        <v>2932</v>
      </c>
      <c r="B1482" s="61" t="s">
        <v>3488</v>
      </c>
      <c r="C1482" s="19" t="s">
        <v>3489</v>
      </c>
      <c r="D1482" s="19" t="s">
        <v>2072</v>
      </c>
      <c r="E1482" s="21">
        <v>45265</v>
      </c>
      <c r="F1482" s="21">
        <v>45265</v>
      </c>
      <c r="G1482" s="22"/>
      <c r="H1482" s="22"/>
      <c r="I1482" s="22"/>
      <c r="J1482" s="22"/>
      <c r="K1482" s="22">
        <v>0</v>
      </c>
      <c r="L1482" s="50"/>
      <c r="M1482" s="22"/>
      <c r="N1482" s="22"/>
      <c r="O1482" s="19" t="s">
        <v>54</v>
      </c>
      <c r="P1482" s="19" t="s">
        <v>54</v>
      </c>
      <c r="Q1482" s="49" t="s">
        <v>55</v>
      </c>
      <c r="R1482" s="61">
        <v>402</v>
      </c>
      <c r="S1482" s="25" t="s">
        <v>145</v>
      </c>
      <c r="T1482" s="25" t="s">
        <v>145</v>
      </c>
      <c r="U1482" s="51" t="e">
        <v>#NAME?</v>
      </c>
      <c r="V1482" s="22"/>
      <c r="W1482" s="22"/>
      <c r="X1482" s="50"/>
      <c r="Y1482" s="50"/>
      <c r="Z1482" s="22"/>
      <c r="AA1482" s="22"/>
      <c r="AB1482" s="22"/>
      <c r="AC1482" s="22"/>
      <c r="AD1482" s="50"/>
      <c r="AE1482" s="22"/>
      <c r="AF1482" s="22"/>
      <c r="AG1482" s="22"/>
      <c r="AH1482" s="50"/>
      <c r="AI1482" s="22"/>
      <c r="AJ1482" s="22"/>
      <c r="AK1482" s="22"/>
      <c r="AL1482" s="22"/>
      <c r="AM1482" s="22"/>
      <c r="AN1482" s="22"/>
      <c r="AO1482" s="22"/>
      <c r="AP1482" s="19" t="s">
        <v>82</v>
      </c>
      <c r="AQ1482" s="19" t="s">
        <v>82</v>
      </c>
      <c r="AR1482" s="19" t="s">
        <v>60</v>
      </c>
      <c r="AS1482" s="19" t="s">
        <v>55</v>
      </c>
      <c r="AT1482" s="19" t="s">
        <v>2073</v>
      </c>
      <c r="AU1482" s="19" t="s">
        <v>62</v>
      </c>
      <c r="AV1482" s="19" t="s">
        <v>354</v>
      </c>
      <c r="AW1482" s="19" t="s">
        <v>1745</v>
      </c>
      <c r="AX1482" s="19" t="s">
        <v>1557</v>
      </c>
      <c r="AY1482" s="19" t="s">
        <v>55</v>
      </c>
      <c r="AZ1482" s="19" t="s">
        <v>3830</v>
      </c>
      <c r="BA1482" s="22">
        <v>0</v>
      </c>
      <c r="BB1482" s="22"/>
      <c r="BC1482" s="22"/>
      <c r="BD1482" s="19" t="s">
        <v>1557</v>
      </c>
      <c r="BE1482" s="19" t="s">
        <v>651</v>
      </c>
      <c r="BF1482" s="19" t="s">
        <v>2222</v>
      </c>
      <c r="BG1482" s="19" t="s">
        <v>55</v>
      </c>
      <c r="BH1482" s="19" t="s">
        <v>4513</v>
      </c>
      <c r="BI1482" s="22" t="s">
        <v>4513</v>
      </c>
      <c r="BJ1482" s="22"/>
      <c r="BK1482" s="22"/>
      <c r="BL1482" s="37" t="s">
        <v>4513</v>
      </c>
      <c r="BM1482" s="32" t="s">
        <v>4513</v>
      </c>
      <c r="BN1482" s="22" t="s">
        <v>4513</v>
      </c>
      <c r="BO1482" s="22"/>
      <c r="BP1482" s="22"/>
      <c r="BQ1482" s="19" t="s">
        <v>64</v>
      </c>
      <c r="BR1482" s="22"/>
      <c r="BS1482" s="22"/>
      <c r="BT1482" s="22"/>
      <c r="BU1482" s="37">
        <v>57</v>
      </c>
      <c r="BV1482" s="19" t="s">
        <v>4695</v>
      </c>
      <c r="BW1482" s="19" t="s">
        <v>3869</v>
      </c>
      <c r="BX1482" s="22"/>
      <c r="BY1482" s="95" t="str">
        <f>IFERROR(
IF(OR(AZ1482="anulado",AZ1482="stand by"),CONCATENATE(AZ1482,": ",AT1482),
IF(OR(YEAR(BA1482)=2022,YEAR(BA1482)=2023),CONCATENATE("Se activó en ",YEAR(BA1482)),
IF(AND(OR(AZ1482="En proceso",AZ1482="facturando"),AND(AV1482="-",BA1482="")),"Por revisar",
IF(BA1482="",IF(AV1482="NUEVAS",CONCATENATE("Estado: ",AZ1482,", ",AV1482),
IF(AX1482=Meses!$A$3,"Por revisar",
IF(AT1482="","Sin registro","En programación Frcst."))),"En programación")))),
"Error")</f>
        <v>En programación</v>
      </c>
      <c r="BZ1482" s="14" t="str">
        <f t="shared" si="69"/>
        <v/>
      </c>
      <c r="CA1482" s="95">
        <f>IF(BY1482="En programación Frcst.",VLOOKUP(AX1482,Meses!$A$1:$H$14,3+HLOOKUP(Cronograma!AV1482,Meses!$D$1:$G$2,2,FALSE),FALSE),
IF(BY1482="En programación",BA1482,""))</f>
        <v>0</v>
      </c>
      <c r="CB1482" s="95" t="str">
        <f t="shared" si="70"/>
        <v>1900/1</v>
      </c>
      <c r="CC1482" s="91">
        <f>IFERROR(
(VLOOKUP(MONTH(CA1482),Meses!$B$3:$C$14,2,FALSE)-DAY(CA1482))/VLOOKUP(MONTH(CA1482),Meses!$B$3:$C$14,2,FALSE)*CD1482,
"")</f>
        <v>402</v>
      </c>
      <c r="CD1482" s="92">
        <f t="shared" si="71"/>
        <v>402</v>
      </c>
    </row>
    <row r="1483" spans="1:82" ht="78.599999999999994" thickBot="1" x14ac:dyDescent="0.6">
      <c r="A1483" s="61" t="s">
        <v>2932</v>
      </c>
      <c r="B1483" s="61" t="s">
        <v>3490</v>
      </c>
      <c r="C1483" s="19" t="s">
        <v>3491</v>
      </c>
      <c r="D1483" s="19" t="s">
        <v>2072</v>
      </c>
      <c r="E1483" s="21">
        <v>45265</v>
      </c>
      <c r="F1483" s="21">
        <v>45265</v>
      </c>
      <c r="G1483" s="22"/>
      <c r="H1483" s="22"/>
      <c r="I1483" s="22"/>
      <c r="J1483" s="22"/>
      <c r="K1483" s="22">
        <v>0</v>
      </c>
      <c r="L1483" s="50"/>
      <c r="M1483" s="22"/>
      <c r="N1483" s="22"/>
      <c r="O1483" s="19" t="s">
        <v>54</v>
      </c>
      <c r="P1483" s="19" t="s">
        <v>54</v>
      </c>
      <c r="Q1483" s="49" t="s">
        <v>55</v>
      </c>
      <c r="R1483" s="61">
        <v>5747</v>
      </c>
      <c r="S1483" s="25" t="s">
        <v>145</v>
      </c>
      <c r="T1483" s="25" t="s">
        <v>145</v>
      </c>
      <c r="U1483" s="51" t="e">
        <v>#NAME?</v>
      </c>
      <c r="V1483" s="22"/>
      <c r="W1483" s="22"/>
      <c r="X1483" s="50"/>
      <c r="Y1483" s="50"/>
      <c r="Z1483" s="22"/>
      <c r="AA1483" s="22"/>
      <c r="AB1483" s="22"/>
      <c r="AC1483" s="22"/>
      <c r="AD1483" s="50"/>
      <c r="AE1483" s="22"/>
      <c r="AF1483" s="22"/>
      <c r="AG1483" s="22"/>
      <c r="AH1483" s="50"/>
      <c r="AI1483" s="22"/>
      <c r="AJ1483" s="22"/>
      <c r="AK1483" s="22"/>
      <c r="AL1483" s="22"/>
      <c r="AM1483" s="22"/>
      <c r="AN1483" s="22"/>
      <c r="AO1483" s="22"/>
      <c r="AP1483" s="19" t="s">
        <v>82</v>
      </c>
      <c r="AQ1483" s="19" t="s">
        <v>82</v>
      </c>
      <c r="AR1483" s="19" t="s">
        <v>60</v>
      </c>
      <c r="AS1483" s="19" t="s">
        <v>55</v>
      </c>
      <c r="AT1483" s="19" t="s">
        <v>2073</v>
      </c>
      <c r="AU1483" s="19" t="s">
        <v>62</v>
      </c>
      <c r="AV1483" s="19" t="s">
        <v>354</v>
      </c>
      <c r="AW1483" s="19" t="s">
        <v>1745</v>
      </c>
      <c r="AX1483" s="19" t="s">
        <v>1557</v>
      </c>
      <c r="AY1483" s="19" t="s">
        <v>55</v>
      </c>
      <c r="AZ1483" s="19" t="s">
        <v>3830</v>
      </c>
      <c r="BA1483" s="22">
        <v>0</v>
      </c>
      <c r="BB1483" s="22"/>
      <c r="BC1483" s="22"/>
      <c r="BD1483" s="19" t="s">
        <v>1557</v>
      </c>
      <c r="BE1483" s="19" t="s">
        <v>651</v>
      </c>
      <c r="BF1483" s="19" t="s">
        <v>2222</v>
      </c>
      <c r="BG1483" s="19" t="s">
        <v>55</v>
      </c>
      <c r="BH1483" s="19" t="s">
        <v>4513</v>
      </c>
      <c r="BI1483" s="22" t="s">
        <v>4513</v>
      </c>
      <c r="BJ1483" s="22"/>
      <c r="BK1483" s="22"/>
      <c r="BL1483" s="37" t="s">
        <v>4513</v>
      </c>
      <c r="BM1483" s="32" t="s">
        <v>4513</v>
      </c>
      <c r="BN1483" s="22" t="s">
        <v>4513</v>
      </c>
      <c r="BO1483" s="22"/>
      <c r="BP1483" s="22"/>
      <c r="BQ1483" s="19" t="s">
        <v>64</v>
      </c>
      <c r="BR1483" s="22"/>
      <c r="BS1483" s="22"/>
      <c r="BT1483" s="22"/>
      <c r="BU1483" s="37">
        <v>57</v>
      </c>
      <c r="BV1483" s="19" t="s">
        <v>4695</v>
      </c>
      <c r="BW1483" s="19" t="s">
        <v>3869</v>
      </c>
      <c r="BX1483" s="22"/>
      <c r="BY1483" s="95" t="str">
        <f>IFERROR(
IF(OR(AZ1483="anulado",AZ1483="stand by"),CONCATENATE(AZ1483,": ",AT1483),
IF(OR(YEAR(BA1483)=2022,YEAR(BA1483)=2023),CONCATENATE("Se activó en ",YEAR(BA1483)),
IF(AND(OR(AZ1483="En proceso",AZ1483="facturando"),AND(AV1483="-",BA1483="")),"Por revisar",
IF(BA1483="",IF(AV1483="NUEVAS",CONCATENATE("Estado: ",AZ1483,", ",AV1483),
IF(AX1483=Meses!$A$3,"Por revisar",
IF(AT1483="","Sin registro","En programación Frcst."))),"En programación")))),
"Error")</f>
        <v>En programación</v>
      </c>
      <c r="BZ1483" s="14" t="str">
        <f t="shared" si="69"/>
        <v/>
      </c>
      <c r="CA1483" s="95">
        <f>IF(BY1483="En programación Frcst.",VLOOKUP(AX1483,Meses!$A$1:$H$14,3+HLOOKUP(Cronograma!AV1483,Meses!$D$1:$G$2,2,FALSE),FALSE),
IF(BY1483="En programación",BA1483,""))</f>
        <v>0</v>
      </c>
      <c r="CB1483" s="95" t="str">
        <f t="shared" si="70"/>
        <v>1900/1</v>
      </c>
      <c r="CC1483" s="91">
        <f>IFERROR(
(VLOOKUP(MONTH(CA1483),Meses!$B$3:$C$14,2,FALSE)-DAY(CA1483))/VLOOKUP(MONTH(CA1483),Meses!$B$3:$C$14,2,FALSE)*CD1483,
"")</f>
        <v>5747</v>
      </c>
      <c r="CD1483" s="92">
        <f t="shared" si="71"/>
        <v>5747</v>
      </c>
    </row>
    <row r="1484" spans="1:82" ht="78.599999999999994" thickBot="1" x14ac:dyDescent="0.6">
      <c r="A1484" s="61" t="s">
        <v>2932</v>
      </c>
      <c r="B1484" s="61" t="s">
        <v>3492</v>
      </c>
      <c r="C1484" s="19" t="s">
        <v>3493</v>
      </c>
      <c r="D1484" s="19" t="s">
        <v>2072</v>
      </c>
      <c r="E1484" s="21">
        <v>45265</v>
      </c>
      <c r="F1484" s="21">
        <v>45265</v>
      </c>
      <c r="G1484" s="22"/>
      <c r="H1484" s="22"/>
      <c r="I1484" s="22"/>
      <c r="J1484" s="22"/>
      <c r="K1484" s="22">
        <v>0</v>
      </c>
      <c r="L1484" s="50"/>
      <c r="M1484" s="22"/>
      <c r="N1484" s="22"/>
      <c r="O1484" s="19" t="s">
        <v>54</v>
      </c>
      <c r="P1484" s="19" t="s">
        <v>54</v>
      </c>
      <c r="Q1484" s="49" t="s">
        <v>55</v>
      </c>
      <c r="R1484" s="61">
        <v>3201</v>
      </c>
      <c r="S1484" s="25" t="s">
        <v>145</v>
      </c>
      <c r="T1484" s="25" t="s">
        <v>145</v>
      </c>
      <c r="U1484" s="51" t="e">
        <v>#NAME?</v>
      </c>
      <c r="V1484" s="22"/>
      <c r="W1484" s="22"/>
      <c r="X1484" s="50"/>
      <c r="Y1484" s="50"/>
      <c r="Z1484" s="22"/>
      <c r="AA1484" s="22"/>
      <c r="AB1484" s="22"/>
      <c r="AC1484" s="22"/>
      <c r="AD1484" s="50"/>
      <c r="AE1484" s="22"/>
      <c r="AF1484" s="22"/>
      <c r="AG1484" s="22"/>
      <c r="AH1484" s="50"/>
      <c r="AI1484" s="22"/>
      <c r="AJ1484" s="22"/>
      <c r="AK1484" s="22"/>
      <c r="AL1484" s="22"/>
      <c r="AM1484" s="22"/>
      <c r="AN1484" s="22"/>
      <c r="AO1484" s="22"/>
      <c r="AP1484" s="19" t="s">
        <v>82</v>
      </c>
      <c r="AQ1484" s="19" t="s">
        <v>82</v>
      </c>
      <c r="AR1484" s="19" t="s">
        <v>60</v>
      </c>
      <c r="AS1484" s="19" t="s">
        <v>55</v>
      </c>
      <c r="AT1484" s="19" t="s">
        <v>2073</v>
      </c>
      <c r="AU1484" s="19" t="s">
        <v>62</v>
      </c>
      <c r="AV1484" s="19" t="s">
        <v>354</v>
      </c>
      <c r="AW1484" s="19" t="s">
        <v>1745</v>
      </c>
      <c r="AX1484" s="19" t="s">
        <v>1557</v>
      </c>
      <c r="AY1484" s="19" t="s">
        <v>55</v>
      </c>
      <c r="AZ1484" s="19" t="s">
        <v>3830</v>
      </c>
      <c r="BA1484" s="22">
        <v>0</v>
      </c>
      <c r="BB1484" s="22"/>
      <c r="BC1484" s="22"/>
      <c r="BD1484" s="19" t="s">
        <v>1557</v>
      </c>
      <c r="BE1484" s="19" t="s">
        <v>651</v>
      </c>
      <c r="BF1484" s="19" t="s">
        <v>2222</v>
      </c>
      <c r="BG1484" s="19" t="s">
        <v>55</v>
      </c>
      <c r="BH1484" s="19" t="s">
        <v>4513</v>
      </c>
      <c r="BI1484" s="22" t="s">
        <v>4513</v>
      </c>
      <c r="BJ1484" s="22"/>
      <c r="BK1484" s="22"/>
      <c r="BL1484" s="37" t="s">
        <v>4513</v>
      </c>
      <c r="BM1484" s="32" t="s">
        <v>4513</v>
      </c>
      <c r="BN1484" s="22" t="s">
        <v>4513</v>
      </c>
      <c r="BO1484" s="22"/>
      <c r="BP1484" s="22"/>
      <c r="BQ1484" s="19" t="s">
        <v>64</v>
      </c>
      <c r="BR1484" s="22"/>
      <c r="BS1484" s="22"/>
      <c r="BT1484" s="22"/>
      <c r="BU1484" s="37">
        <v>57</v>
      </c>
      <c r="BV1484" s="19" t="s">
        <v>4695</v>
      </c>
      <c r="BW1484" s="19" t="s">
        <v>3869</v>
      </c>
      <c r="BX1484" s="22"/>
      <c r="BY1484" s="95" t="str">
        <f>IFERROR(
IF(OR(AZ1484="anulado",AZ1484="stand by"),CONCATENATE(AZ1484,": ",AT1484),
IF(OR(YEAR(BA1484)=2022,YEAR(BA1484)=2023),CONCATENATE("Se activó en ",YEAR(BA1484)),
IF(AND(OR(AZ1484="En proceso",AZ1484="facturando"),AND(AV1484="-",BA1484="")),"Por revisar",
IF(BA1484="",IF(AV1484="NUEVAS",CONCATENATE("Estado: ",AZ1484,", ",AV1484),
IF(AX1484=Meses!$A$3,"Por revisar",
IF(AT1484="","Sin registro","En programación Frcst."))),"En programación")))),
"Error")</f>
        <v>En programación</v>
      </c>
      <c r="BZ1484" s="14" t="str">
        <f t="shared" si="69"/>
        <v/>
      </c>
      <c r="CA1484" s="95">
        <f>IF(BY1484="En programación Frcst.",VLOOKUP(AX1484,Meses!$A$1:$H$14,3+HLOOKUP(Cronograma!AV1484,Meses!$D$1:$G$2,2,FALSE),FALSE),
IF(BY1484="En programación",BA1484,""))</f>
        <v>0</v>
      </c>
      <c r="CB1484" s="95" t="str">
        <f t="shared" si="70"/>
        <v>1900/1</v>
      </c>
      <c r="CC1484" s="91">
        <f>IFERROR(
(VLOOKUP(MONTH(CA1484),Meses!$B$3:$C$14,2,FALSE)-DAY(CA1484))/VLOOKUP(MONTH(CA1484),Meses!$B$3:$C$14,2,FALSE)*CD1484,
"")</f>
        <v>3201</v>
      </c>
      <c r="CD1484" s="92">
        <f t="shared" si="71"/>
        <v>3201</v>
      </c>
    </row>
    <row r="1485" spans="1:82" ht="94.2" thickBot="1" x14ac:dyDescent="0.6">
      <c r="A1485" s="61" t="s">
        <v>3494</v>
      </c>
      <c r="B1485" s="61" t="s">
        <v>3495</v>
      </c>
      <c r="C1485" s="19" t="s">
        <v>3496</v>
      </c>
      <c r="D1485" s="49" t="s">
        <v>650</v>
      </c>
      <c r="E1485" s="21">
        <v>45264</v>
      </c>
      <c r="F1485" s="21">
        <v>45264</v>
      </c>
      <c r="G1485" s="21">
        <v>45265</v>
      </c>
      <c r="H1485" s="21">
        <v>45272</v>
      </c>
      <c r="I1485" s="22"/>
      <c r="J1485" s="22"/>
      <c r="K1485" s="22">
        <v>0</v>
      </c>
      <c r="L1485" s="49">
        <v>2023121928</v>
      </c>
      <c r="M1485" s="21">
        <v>45274</v>
      </c>
      <c r="N1485" s="21">
        <v>45292</v>
      </c>
      <c r="O1485" s="19" t="s">
        <v>433</v>
      </c>
      <c r="P1485" s="19" t="s">
        <v>128</v>
      </c>
      <c r="Q1485" s="49" t="s">
        <v>64</v>
      </c>
      <c r="R1485" s="121">
        <v>190000</v>
      </c>
      <c r="S1485" s="25" t="s">
        <v>145</v>
      </c>
      <c r="T1485" s="25" t="s">
        <v>145</v>
      </c>
      <c r="U1485" s="19" t="e">
        <v>#NAME?</v>
      </c>
      <c r="V1485" s="22"/>
      <c r="W1485" s="22"/>
      <c r="X1485" s="50"/>
      <c r="Y1485" s="50"/>
      <c r="Z1485" s="22"/>
      <c r="AA1485" s="22"/>
      <c r="AB1485" s="22"/>
      <c r="AC1485" s="22"/>
      <c r="AD1485" s="50"/>
      <c r="AE1485" s="22"/>
      <c r="AF1485" s="22"/>
      <c r="AG1485" s="22"/>
      <c r="AH1485" s="50"/>
      <c r="AI1485" s="22"/>
      <c r="AJ1485" s="22"/>
      <c r="AK1485" s="22"/>
      <c r="AL1485" s="22"/>
      <c r="AM1485" s="22"/>
      <c r="AN1485" s="22"/>
      <c r="AO1485" s="22"/>
      <c r="AP1485" s="19" t="s">
        <v>131</v>
      </c>
      <c r="AQ1485" s="19" t="s">
        <v>131</v>
      </c>
      <c r="AR1485" s="19" t="s">
        <v>182</v>
      </c>
      <c r="AS1485" s="19" t="s">
        <v>64</v>
      </c>
      <c r="AT1485" s="19" t="s">
        <v>4583</v>
      </c>
      <c r="AU1485" s="19" t="s">
        <v>179</v>
      </c>
      <c r="AV1485" s="19" t="s">
        <v>660</v>
      </c>
      <c r="AW1485" s="19" t="s">
        <v>661</v>
      </c>
      <c r="AX1485" s="19" t="s">
        <v>653</v>
      </c>
      <c r="AY1485" s="19" t="s">
        <v>55</v>
      </c>
      <c r="AZ1485" s="19" t="s">
        <v>3822</v>
      </c>
      <c r="BA1485" s="23">
        <v>45292</v>
      </c>
      <c r="BB1485" s="37">
        <v>1</v>
      </c>
      <c r="BC1485" s="37">
        <v>2024</v>
      </c>
      <c r="BD1485" s="19" t="s">
        <v>653</v>
      </c>
      <c r="BE1485" s="19" t="s">
        <v>660</v>
      </c>
      <c r="BF1485" s="19" t="s">
        <v>661</v>
      </c>
      <c r="BG1485" s="19" t="s">
        <v>64</v>
      </c>
      <c r="BH1485" s="19" t="s">
        <v>4513</v>
      </c>
      <c r="BI1485" s="71" t="s">
        <v>4513</v>
      </c>
      <c r="BJ1485" s="37" t="e">
        <v>#VALUE!</v>
      </c>
      <c r="BK1485" s="56" t="e">
        <v>#VALUE!</v>
      </c>
      <c r="BL1485" s="37" t="s">
        <v>4513</v>
      </c>
      <c r="BM1485" s="32" t="s">
        <v>4513</v>
      </c>
      <c r="BN1485" s="22"/>
      <c r="BO1485" s="22"/>
      <c r="BP1485" s="22"/>
      <c r="BQ1485" s="19" t="s">
        <v>64</v>
      </c>
      <c r="BR1485" s="22"/>
      <c r="BS1485" s="19" t="e">
        <v>#N/A</v>
      </c>
      <c r="BT1485" s="37" t="e">
        <v>#VALUE!</v>
      </c>
      <c r="BU1485" s="37">
        <v>58</v>
      </c>
      <c r="BV1485" s="19" t="s">
        <v>4701</v>
      </c>
      <c r="BW1485" s="19" t="s">
        <v>3837</v>
      </c>
      <c r="BX1485" s="22"/>
      <c r="BY1485" s="95" t="str">
        <f>IFERROR(
IF(OR(AZ1485="anulado",AZ1485="stand by"),CONCATENATE(AZ1485,": ",AT1485),
IF(OR(YEAR(BA1485)=2022,YEAR(BA1485)=2023),CONCATENATE("Se activó en ",YEAR(BA1485)),
IF(AND(OR(AZ1485="En proceso",AZ1485="facturando"),AND(AV1485="-",BA1485="")),"Por revisar",
IF(BA1485="",IF(AV1485="NUEVAS",CONCATENATE("Estado: ",AZ1485,", ",AV1485),
IF(AX1485=Meses!$A$3,"Por revisar",
IF(AT1485="","Sin registro","En programación Frcst."))),"En programación")))),
"Error")</f>
        <v>En programación</v>
      </c>
      <c r="BZ1485" s="14" t="str">
        <f t="shared" si="69"/>
        <v/>
      </c>
      <c r="CA1485" s="95">
        <f>IF(BY1485="En programación Frcst.",VLOOKUP(AX1485,Meses!$A$1:$H$14,3+HLOOKUP(Cronograma!AV1485,Meses!$D$1:$G$2,2,FALSE),FALSE),
IF(BY1485="En programación",BA1485,""))</f>
        <v>45292</v>
      </c>
      <c r="CB1485" s="95" t="str">
        <f t="shared" si="70"/>
        <v>2024/1</v>
      </c>
      <c r="CC1485" s="91">
        <f>IFERROR(
(VLOOKUP(MONTH(CA1485),Meses!$B$3:$C$14,2,FALSE)-DAY(CA1485))/VLOOKUP(MONTH(CA1485),Meses!$B$3:$C$14,2,FALSE)*CD1485,
"")</f>
        <v>183870.96774193548</v>
      </c>
      <c r="CD1485" s="92">
        <f t="shared" si="71"/>
        <v>190000</v>
      </c>
    </row>
    <row r="1486" spans="1:82" ht="63" thickBot="1" x14ac:dyDescent="0.6">
      <c r="A1486" s="61" t="s">
        <v>3497</v>
      </c>
      <c r="B1486" s="61" t="s">
        <v>3498</v>
      </c>
      <c r="C1486" s="19" t="s">
        <v>3499</v>
      </c>
      <c r="D1486" s="49" t="s">
        <v>936</v>
      </c>
      <c r="E1486" s="21">
        <v>45264</v>
      </c>
      <c r="F1486" s="21">
        <v>45264</v>
      </c>
      <c r="G1486" s="21">
        <v>45274</v>
      </c>
      <c r="H1486" s="22"/>
      <c r="I1486" s="22"/>
      <c r="J1486" s="22"/>
      <c r="K1486" s="22">
        <v>0</v>
      </c>
      <c r="L1486" s="50"/>
      <c r="M1486" s="22"/>
      <c r="N1486" s="22"/>
      <c r="O1486" s="19" t="s">
        <v>54</v>
      </c>
      <c r="P1486" s="19" t="s">
        <v>54</v>
      </c>
      <c r="Q1486" s="49" t="s">
        <v>55</v>
      </c>
      <c r="R1486" s="61">
        <v>30210</v>
      </c>
      <c r="S1486" s="25" t="s">
        <v>145</v>
      </c>
      <c r="T1486" s="25" t="s">
        <v>145</v>
      </c>
      <c r="U1486" s="30" t="e">
        <v>#NAME?</v>
      </c>
      <c r="V1486" s="22"/>
      <c r="W1486" s="22"/>
      <c r="X1486" s="50"/>
      <c r="Y1486" s="50"/>
      <c r="Z1486" s="22"/>
      <c r="AA1486" s="22"/>
      <c r="AB1486" s="22"/>
      <c r="AC1486" s="22"/>
      <c r="AD1486" s="50"/>
      <c r="AE1486" s="22"/>
      <c r="AF1486" s="22"/>
      <c r="AG1486" s="22"/>
      <c r="AH1486" s="50"/>
      <c r="AI1486" s="22"/>
      <c r="AJ1486" s="22"/>
      <c r="AK1486" s="22"/>
      <c r="AL1486" s="22"/>
      <c r="AM1486" s="22"/>
      <c r="AN1486" s="22"/>
      <c r="AO1486" s="22"/>
      <c r="AP1486" s="19" t="s">
        <v>82</v>
      </c>
      <c r="AQ1486" s="19" t="s">
        <v>82</v>
      </c>
      <c r="AR1486" s="19" t="s">
        <v>389</v>
      </c>
      <c r="AS1486" s="19" t="s">
        <v>55</v>
      </c>
      <c r="AT1486" s="19" t="s">
        <v>937</v>
      </c>
      <c r="AU1486" s="19" t="s">
        <v>62</v>
      </c>
      <c r="AV1486" s="19" t="s">
        <v>354</v>
      </c>
      <c r="AW1486" s="19" t="s">
        <v>1745</v>
      </c>
      <c r="AX1486" s="19" t="s">
        <v>1557</v>
      </c>
      <c r="AY1486" s="19" t="s">
        <v>55</v>
      </c>
      <c r="AZ1486" s="19" t="s">
        <v>3830</v>
      </c>
      <c r="BA1486" s="22">
        <v>0</v>
      </c>
      <c r="BB1486" s="22"/>
      <c r="BC1486" s="22"/>
      <c r="BD1486" s="19" t="s">
        <v>1557</v>
      </c>
      <c r="BE1486" s="19" t="s">
        <v>651</v>
      </c>
      <c r="BF1486" s="19" t="s">
        <v>2222</v>
      </c>
      <c r="BG1486" s="19" t="s">
        <v>55</v>
      </c>
      <c r="BH1486" s="19" t="s">
        <v>4513</v>
      </c>
      <c r="BI1486" s="22" t="s">
        <v>4513</v>
      </c>
      <c r="BJ1486" s="22"/>
      <c r="BK1486" s="22"/>
      <c r="BL1486" s="37" t="s">
        <v>4513</v>
      </c>
      <c r="BM1486" s="32" t="s">
        <v>4513</v>
      </c>
      <c r="BN1486" s="22" t="s">
        <v>4513</v>
      </c>
      <c r="BO1486" s="22"/>
      <c r="BP1486" s="22"/>
      <c r="BQ1486" s="19" t="s">
        <v>64</v>
      </c>
      <c r="BR1486" s="22"/>
      <c r="BS1486" s="22"/>
      <c r="BT1486" s="22"/>
      <c r="BU1486" s="37">
        <v>58</v>
      </c>
      <c r="BV1486" s="19" t="s">
        <v>4701</v>
      </c>
      <c r="BW1486" s="19" t="s">
        <v>3837</v>
      </c>
      <c r="BX1486" s="22"/>
      <c r="BY1486" s="95" t="str">
        <f>IFERROR(
IF(OR(AZ1486="anulado",AZ1486="stand by"),CONCATENATE(AZ1486,": ",AT1486),
IF(OR(YEAR(BA1486)=2022,YEAR(BA1486)=2023),CONCATENATE("Se activó en ",YEAR(BA1486)),
IF(AND(OR(AZ1486="En proceso",AZ1486="facturando"),AND(AV1486="-",BA1486="")),"Por revisar",
IF(BA1486="",IF(AV1486="NUEVAS",CONCATENATE("Estado: ",AZ1486,", ",AV1486),
IF(AX1486=Meses!$A$3,"Por revisar",
IF(AT1486="","Sin registro","En programación Frcst."))),"En programación")))),
"Error")</f>
        <v>En programación</v>
      </c>
      <c r="BZ1486" s="14" t="str">
        <f t="shared" si="69"/>
        <v/>
      </c>
      <c r="CA1486" s="95">
        <f>IF(BY1486="En programación Frcst.",VLOOKUP(AX1486,Meses!$A$1:$H$14,3+HLOOKUP(Cronograma!AV1486,Meses!$D$1:$G$2,2,FALSE),FALSE),
IF(BY1486="En programación",BA1486,""))</f>
        <v>0</v>
      </c>
      <c r="CB1486" s="95" t="str">
        <f t="shared" si="70"/>
        <v>1900/1</v>
      </c>
      <c r="CC1486" s="91">
        <f>IFERROR(
(VLOOKUP(MONTH(CA1486),Meses!$B$3:$C$14,2,FALSE)-DAY(CA1486))/VLOOKUP(MONTH(CA1486),Meses!$B$3:$C$14,2,FALSE)*CD1486,
"")</f>
        <v>30210</v>
      </c>
      <c r="CD1486" s="92">
        <f t="shared" si="71"/>
        <v>30210</v>
      </c>
    </row>
    <row r="1487" spans="1:82" ht="94.2" thickBot="1" x14ac:dyDescent="0.6">
      <c r="A1487" s="61" t="s">
        <v>3500</v>
      </c>
      <c r="B1487" s="61" t="s">
        <v>3501</v>
      </c>
      <c r="C1487" s="19" t="s">
        <v>3502</v>
      </c>
      <c r="D1487" s="49" t="s">
        <v>53</v>
      </c>
      <c r="E1487" s="21">
        <v>45265</v>
      </c>
      <c r="F1487" s="21">
        <v>45266</v>
      </c>
      <c r="G1487" s="21">
        <v>45267</v>
      </c>
      <c r="H1487" s="21">
        <v>45271</v>
      </c>
      <c r="I1487" s="21">
        <v>45297</v>
      </c>
      <c r="J1487" s="21">
        <v>45297</v>
      </c>
      <c r="K1487" s="119" t="s">
        <v>4615</v>
      </c>
      <c r="L1487" s="49">
        <v>2023121932</v>
      </c>
      <c r="M1487" s="21">
        <v>45276</v>
      </c>
      <c r="N1487" s="21">
        <v>45292</v>
      </c>
      <c r="O1487" s="19" t="s">
        <v>54</v>
      </c>
      <c r="P1487" s="19" t="s">
        <v>54</v>
      </c>
      <c r="Q1487" s="49" t="s">
        <v>64</v>
      </c>
      <c r="R1487" s="121">
        <v>36358</v>
      </c>
      <c r="S1487" s="25" t="s">
        <v>145</v>
      </c>
      <c r="T1487" s="25" t="s">
        <v>145</v>
      </c>
      <c r="U1487" s="19" t="e">
        <v>#NAME?</v>
      </c>
      <c r="V1487" s="22"/>
      <c r="W1487" s="22"/>
      <c r="X1487" s="50"/>
      <c r="Y1487" s="50"/>
      <c r="Z1487" s="22"/>
      <c r="AA1487" s="22"/>
      <c r="AB1487" s="22"/>
      <c r="AC1487" s="22"/>
      <c r="AD1487" s="50"/>
      <c r="AE1487" s="22"/>
      <c r="AF1487" s="22"/>
      <c r="AG1487" s="22"/>
      <c r="AH1487" s="50"/>
      <c r="AI1487" s="22"/>
      <c r="AJ1487" s="22"/>
      <c r="AK1487" s="22"/>
      <c r="AL1487" s="22"/>
      <c r="AM1487" s="22"/>
      <c r="AN1487" s="22"/>
      <c r="AO1487" s="22"/>
      <c r="AP1487" s="19" t="s">
        <v>82</v>
      </c>
      <c r="AQ1487" s="19" t="s">
        <v>82</v>
      </c>
      <c r="AR1487" s="19" t="s">
        <v>389</v>
      </c>
      <c r="AS1487" s="19" t="s">
        <v>64</v>
      </c>
      <c r="AT1487" s="19" t="s">
        <v>61</v>
      </c>
      <c r="AU1487" s="19" t="s">
        <v>62</v>
      </c>
      <c r="AV1487" s="19" t="s">
        <v>354</v>
      </c>
      <c r="AW1487" s="19" t="s">
        <v>355</v>
      </c>
      <c r="AX1487" s="19" t="s">
        <v>356</v>
      </c>
      <c r="AY1487" s="19" t="s">
        <v>55</v>
      </c>
      <c r="AZ1487" s="19" t="s">
        <v>3822</v>
      </c>
      <c r="BA1487" s="23">
        <v>45292</v>
      </c>
      <c r="BB1487" s="37">
        <v>1</v>
      </c>
      <c r="BC1487" s="37">
        <v>2024</v>
      </c>
      <c r="BD1487" s="19" t="s">
        <v>653</v>
      </c>
      <c r="BE1487" s="19" t="s">
        <v>660</v>
      </c>
      <c r="BF1487" s="19" t="s">
        <v>661</v>
      </c>
      <c r="BG1487" s="19" t="s">
        <v>55</v>
      </c>
      <c r="BH1487" s="19" t="s">
        <v>4513</v>
      </c>
      <c r="BI1487" s="60" t="s">
        <v>4513</v>
      </c>
      <c r="BJ1487" s="37" t="e">
        <v>#VALUE!</v>
      </c>
      <c r="BK1487" s="56" t="e">
        <v>#VALUE!</v>
      </c>
      <c r="BL1487" s="37" t="s">
        <v>4513</v>
      </c>
      <c r="BM1487" s="32" t="s">
        <v>4513</v>
      </c>
      <c r="BN1487" s="22" t="s">
        <v>4513</v>
      </c>
      <c r="BO1487" s="19" t="s">
        <v>3863</v>
      </c>
      <c r="BP1487" s="22"/>
      <c r="BQ1487" s="19" t="s">
        <v>64</v>
      </c>
      <c r="BR1487" s="22"/>
      <c r="BS1487" s="19" t="s">
        <v>3824</v>
      </c>
      <c r="BT1487" s="37">
        <v>32</v>
      </c>
      <c r="BU1487" s="22">
        <v>57</v>
      </c>
      <c r="BV1487" s="19"/>
      <c r="BW1487" s="19" t="s">
        <v>3823</v>
      </c>
      <c r="BX1487" s="37">
        <v>2024</v>
      </c>
      <c r="BY1487" s="95" t="str">
        <f>IFERROR(
IF(OR(AZ1487="anulado",AZ1487="stand by"),CONCATENATE(AZ1487,": ",AT1487),
IF(OR(YEAR(BA1487)=2022,YEAR(BA1487)=2023),CONCATENATE("Se activó en ",YEAR(BA1487)),
IF(AND(OR(AZ1487="En proceso",AZ1487="facturando"),AND(AV1487="-",BA1487="")),"Por revisar",
IF(BA1487="",IF(AV1487="NUEVAS",CONCATENATE("Estado: ",AZ1487,", ",AV1487),
IF(AX1487=Meses!$A$3,"Por revisar",
IF(AT1487="","Sin registro","En programación Frcst."))),"En programación")))),
"Error")</f>
        <v>En programación</v>
      </c>
      <c r="BZ1487" s="14" t="str">
        <f t="shared" si="69"/>
        <v/>
      </c>
      <c r="CA1487" s="95">
        <f>IF(BY1487="En programación Frcst.",VLOOKUP(AX1487,Meses!$A$1:$H$14,3+HLOOKUP(Cronograma!AV1487,Meses!$D$1:$G$2,2,FALSE),FALSE),
IF(BY1487="En programación",BA1487,""))</f>
        <v>45292</v>
      </c>
      <c r="CB1487" s="95" t="str">
        <f t="shared" si="70"/>
        <v>2024/1</v>
      </c>
      <c r="CC1487" s="91">
        <f>IFERROR(
(VLOOKUP(MONTH(CA1487),Meses!$B$3:$C$14,2,FALSE)-DAY(CA1487))/VLOOKUP(MONTH(CA1487),Meses!$B$3:$C$14,2,FALSE)*CD1487,
"")</f>
        <v>35185.161290322583</v>
      </c>
      <c r="CD1487" s="92">
        <f t="shared" si="71"/>
        <v>36358</v>
      </c>
    </row>
    <row r="1488" spans="1:82" ht="63" thickBot="1" x14ac:dyDescent="0.6">
      <c r="A1488" s="61" t="s">
        <v>3500</v>
      </c>
      <c r="B1488" s="61" t="s">
        <v>3503</v>
      </c>
      <c r="C1488" s="19" t="s">
        <v>3943</v>
      </c>
      <c r="D1488" s="49" t="s">
        <v>53</v>
      </c>
      <c r="E1488" s="21">
        <v>45265</v>
      </c>
      <c r="F1488" s="21">
        <v>45266</v>
      </c>
      <c r="G1488" s="21">
        <v>45267</v>
      </c>
      <c r="H1488" s="21">
        <v>45271</v>
      </c>
      <c r="I1488" s="21">
        <v>45297</v>
      </c>
      <c r="J1488" s="21">
        <v>45297</v>
      </c>
      <c r="K1488" s="119" t="s">
        <v>4615</v>
      </c>
      <c r="L1488" s="49">
        <v>2023121933</v>
      </c>
      <c r="M1488" s="21">
        <v>45276</v>
      </c>
      <c r="N1488" s="21">
        <v>45292</v>
      </c>
      <c r="O1488" s="19" t="s">
        <v>54</v>
      </c>
      <c r="P1488" s="19" t="s">
        <v>54</v>
      </c>
      <c r="Q1488" s="49" t="s">
        <v>64</v>
      </c>
      <c r="R1488" s="121">
        <v>30213</v>
      </c>
      <c r="S1488" s="25" t="s">
        <v>145</v>
      </c>
      <c r="T1488" s="25" t="s">
        <v>145</v>
      </c>
      <c r="U1488" s="19" t="e">
        <v>#NAME?</v>
      </c>
      <c r="V1488" s="22"/>
      <c r="W1488" s="22"/>
      <c r="X1488" s="50"/>
      <c r="Y1488" s="50"/>
      <c r="Z1488" s="22"/>
      <c r="AA1488" s="22"/>
      <c r="AB1488" s="22"/>
      <c r="AC1488" s="22"/>
      <c r="AD1488" s="50"/>
      <c r="AE1488" s="22"/>
      <c r="AF1488" s="22"/>
      <c r="AG1488" s="22"/>
      <c r="AH1488" s="50"/>
      <c r="AI1488" s="22"/>
      <c r="AJ1488" s="22"/>
      <c r="AK1488" s="22"/>
      <c r="AL1488" s="22"/>
      <c r="AM1488" s="22"/>
      <c r="AN1488" s="22"/>
      <c r="AO1488" s="22"/>
      <c r="AP1488" s="19" t="s">
        <v>82</v>
      </c>
      <c r="AQ1488" s="19" t="s">
        <v>82</v>
      </c>
      <c r="AR1488" s="19" t="s">
        <v>389</v>
      </c>
      <c r="AS1488" s="19" t="s">
        <v>64</v>
      </c>
      <c r="AT1488" s="19" t="s">
        <v>61</v>
      </c>
      <c r="AU1488" s="19" t="s">
        <v>62</v>
      </c>
      <c r="AV1488" s="19" t="s">
        <v>354</v>
      </c>
      <c r="AW1488" s="19" t="s">
        <v>355</v>
      </c>
      <c r="AX1488" s="19" t="s">
        <v>356</v>
      </c>
      <c r="AY1488" s="19" t="s">
        <v>55</v>
      </c>
      <c r="AZ1488" s="19" t="s">
        <v>3822</v>
      </c>
      <c r="BA1488" s="23">
        <v>45292</v>
      </c>
      <c r="BB1488" s="37">
        <v>1</v>
      </c>
      <c r="BC1488" s="37">
        <v>2024</v>
      </c>
      <c r="BD1488" s="19" t="s">
        <v>653</v>
      </c>
      <c r="BE1488" s="19" t="s">
        <v>660</v>
      </c>
      <c r="BF1488" s="19" t="s">
        <v>661</v>
      </c>
      <c r="BG1488" s="19" t="s">
        <v>55</v>
      </c>
      <c r="BH1488" s="19" t="s">
        <v>4513</v>
      </c>
      <c r="BI1488" s="60" t="s">
        <v>4513</v>
      </c>
      <c r="BJ1488" s="37" t="e">
        <v>#VALUE!</v>
      </c>
      <c r="BK1488" s="56" t="e">
        <v>#VALUE!</v>
      </c>
      <c r="BL1488" s="37" t="s">
        <v>4513</v>
      </c>
      <c r="BM1488" s="32" t="s">
        <v>4513</v>
      </c>
      <c r="BN1488" s="22" t="s">
        <v>4513</v>
      </c>
      <c r="BO1488" s="19" t="s">
        <v>3863</v>
      </c>
      <c r="BP1488" s="22"/>
      <c r="BQ1488" s="19" t="s">
        <v>64</v>
      </c>
      <c r="BR1488" s="22"/>
      <c r="BS1488" s="19" t="s">
        <v>3824</v>
      </c>
      <c r="BT1488" s="37">
        <v>32</v>
      </c>
      <c r="BU1488" s="22">
        <v>57</v>
      </c>
      <c r="BV1488" s="19"/>
      <c r="BW1488" s="19" t="s">
        <v>3823</v>
      </c>
      <c r="BX1488" s="37">
        <v>2024</v>
      </c>
      <c r="BY1488" s="95" t="str">
        <f>IFERROR(
IF(OR(AZ1488="anulado",AZ1488="stand by"),CONCATENATE(AZ1488,": ",AT1488),
IF(OR(YEAR(BA1488)=2022,YEAR(BA1488)=2023),CONCATENATE("Se activó en ",YEAR(BA1488)),
IF(AND(OR(AZ1488="En proceso",AZ1488="facturando"),AND(AV1488="-",BA1488="")),"Por revisar",
IF(BA1488="",IF(AV1488="NUEVAS",CONCATENATE("Estado: ",AZ1488,", ",AV1488),
IF(AX1488=Meses!$A$3,"Por revisar",
IF(AT1488="","Sin registro","En programación Frcst."))),"En programación")))),
"Error")</f>
        <v>En programación</v>
      </c>
      <c r="BZ1488" s="14" t="str">
        <f t="shared" si="69"/>
        <v/>
      </c>
      <c r="CA1488" s="95">
        <f>IF(BY1488="En programación Frcst.",VLOOKUP(AX1488,Meses!$A$1:$H$14,3+HLOOKUP(Cronograma!AV1488,Meses!$D$1:$G$2,2,FALSE),FALSE),
IF(BY1488="En programación",BA1488,""))</f>
        <v>45292</v>
      </c>
      <c r="CB1488" s="95" t="str">
        <f t="shared" si="70"/>
        <v>2024/1</v>
      </c>
      <c r="CC1488" s="91">
        <f>IFERROR(
(VLOOKUP(MONTH(CA1488),Meses!$B$3:$C$14,2,FALSE)-DAY(CA1488))/VLOOKUP(MONTH(CA1488),Meses!$B$3:$C$14,2,FALSE)*CD1488,
"")</f>
        <v>29238.387096774193</v>
      </c>
      <c r="CD1488" s="92">
        <f t="shared" si="71"/>
        <v>30213</v>
      </c>
    </row>
    <row r="1489" spans="1:82" ht="141" thickBot="1" x14ac:dyDescent="0.6">
      <c r="A1489" s="61" t="s">
        <v>3504</v>
      </c>
      <c r="B1489" s="61" t="s">
        <v>3505</v>
      </c>
      <c r="C1489" s="19" t="s">
        <v>3506</v>
      </c>
      <c r="D1489" s="49" t="s">
        <v>650</v>
      </c>
      <c r="E1489" s="21">
        <v>45267</v>
      </c>
      <c r="F1489" s="21">
        <v>45267</v>
      </c>
      <c r="G1489" s="21">
        <v>45267</v>
      </c>
      <c r="H1489" s="21">
        <v>45278</v>
      </c>
      <c r="I1489" s="22"/>
      <c r="J1489" s="22"/>
      <c r="K1489" s="22">
        <v>0</v>
      </c>
      <c r="L1489" s="49">
        <v>2023122533</v>
      </c>
      <c r="M1489" s="21">
        <v>45278</v>
      </c>
      <c r="N1489" s="21">
        <v>45295</v>
      </c>
      <c r="O1489" s="19" t="s">
        <v>199</v>
      </c>
      <c r="P1489" s="19" t="s">
        <v>199</v>
      </c>
      <c r="Q1489" s="49" t="s">
        <v>64</v>
      </c>
      <c r="R1489" s="121">
        <v>153084</v>
      </c>
      <c r="S1489" s="25" t="s">
        <v>145</v>
      </c>
      <c r="T1489" s="25" t="s">
        <v>145</v>
      </c>
      <c r="U1489" s="19" t="e">
        <v>#NAME?</v>
      </c>
      <c r="V1489" s="22"/>
      <c r="W1489" s="22"/>
      <c r="X1489" s="50"/>
      <c r="Y1489" s="50"/>
      <c r="Z1489" s="22"/>
      <c r="AA1489" s="22"/>
      <c r="AB1489" s="22"/>
      <c r="AC1489" s="22"/>
      <c r="AD1489" s="50"/>
      <c r="AE1489" s="22"/>
      <c r="AF1489" s="22"/>
      <c r="AG1489" s="22"/>
      <c r="AH1489" s="50"/>
      <c r="AI1489" s="22"/>
      <c r="AJ1489" s="22"/>
      <c r="AK1489" s="22"/>
      <c r="AL1489" s="22"/>
      <c r="AM1489" s="22"/>
      <c r="AN1489" s="22"/>
      <c r="AO1489" s="22"/>
      <c r="AP1489" s="19" t="s">
        <v>201</v>
      </c>
      <c r="AQ1489" s="19" t="s">
        <v>140</v>
      </c>
      <c r="AR1489" s="19" t="s">
        <v>182</v>
      </c>
      <c r="AS1489" s="19" t="s">
        <v>64</v>
      </c>
      <c r="AT1489" s="19" t="s">
        <v>4583</v>
      </c>
      <c r="AU1489" s="19" t="s">
        <v>132</v>
      </c>
      <c r="AV1489" s="19" t="s">
        <v>354</v>
      </c>
      <c r="AW1489" s="19" t="s">
        <v>1165</v>
      </c>
      <c r="AX1489" s="19" t="s">
        <v>653</v>
      </c>
      <c r="AY1489" s="19" t="s">
        <v>55</v>
      </c>
      <c r="AZ1489" s="19" t="s">
        <v>3822</v>
      </c>
      <c r="BA1489" s="23">
        <v>45295</v>
      </c>
      <c r="BB1489" s="37">
        <v>1</v>
      </c>
      <c r="BC1489" s="37">
        <v>2024</v>
      </c>
      <c r="BD1489" s="19" t="s">
        <v>2205</v>
      </c>
      <c r="BE1489" s="19" t="s">
        <v>660</v>
      </c>
      <c r="BF1489" s="19" t="s">
        <v>661</v>
      </c>
      <c r="BG1489" s="19" t="s">
        <v>55</v>
      </c>
      <c r="BH1489" s="19" t="s">
        <v>4513</v>
      </c>
      <c r="BI1489" s="60" t="s">
        <v>4513</v>
      </c>
      <c r="BJ1489" s="37" t="e">
        <v>#VALUE!</v>
      </c>
      <c r="BK1489" s="56" t="e">
        <v>#VALUE!</v>
      </c>
      <c r="BL1489" s="37" t="s">
        <v>4513</v>
      </c>
      <c r="BM1489" s="32" t="s">
        <v>4513</v>
      </c>
      <c r="BN1489" s="22" t="s">
        <v>4513</v>
      </c>
      <c r="BO1489" s="19" t="s">
        <v>3851</v>
      </c>
      <c r="BP1489" s="22"/>
      <c r="BQ1489" s="19" t="s">
        <v>64</v>
      </c>
      <c r="BR1489" s="22"/>
      <c r="BS1489" s="19" t="s">
        <v>3824</v>
      </c>
      <c r="BT1489" s="37" t="e">
        <v>#VALUE!</v>
      </c>
      <c r="BU1489" s="37">
        <v>55</v>
      </c>
      <c r="BV1489" s="19" t="s">
        <v>4702</v>
      </c>
      <c r="BW1489" s="19" t="s">
        <v>3858</v>
      </c>
      <c r="BX1489" s="22"/>
      <c r="BY1489" s="95" t="str">
        <f>IFERROR(
IF(OR(AZ1489="anulado",AZ1489="stand by"),CONCATENATE(AZ1489,": ",AT1489),
IF(OR(YEAR(BA1489)=2022,YEAR(BA1489)=2023),CONCATENATE("Se activó en ",YEAR(BA1489)),
IF(AND(OR(AZ1489="En proceso",AZ1489="facturando"),AND(AV1489="-",BA1489="")),"Por revisar",
IF(BA1489="",IF(AV1489="NUEVAS",CONCATENATE("Estado: ",AZ1489,", ",AV1489),
IF(AX1489=Meses!$A$3,"Por revisar",
IF(AT1489="","Sin registro","En programación Frcst."))),"En programación")))),
"Error")</f>
        <v>En programación</v>
      </c>
      <c r="BZ1489" s="14" t="str">
        <f t="shared" si="69"/>
        <v/>
      </c>
      <c r="CA1489" s="95">
        <f>IF(BY1489="En programación Frcst.",VLOOKUP(AX1489,Meses!$A$1:$H$14,3+HLOOKUP(Cronograma!AV1489,Meses!$D$1:$G$2,2,FALSE),FALSE),
IF(BY1489="En programación",BA1489,""))</f>
        <v>45295</v>
      </c>
      <c r="CB1489" s="95" t="str">
        <f t="shared" si="70"/>
        <v>2024/1</v>
      </c>
      <c r="CC1489" s="91">
        <f>IFERROR(
(VLOOKUP(MONTH(CA1489),Meses!$B$3:$C$14,2,FALSE)-DAY(CA1489))/VLOOKUP(MONTH(CA1489),Meses!$B$3:$C$14,2,FALSE)*CD1489,
"")</f>
        <v>133331.22580645161</v>
      </c>
      <c r="CD1489" s="92">
        <f t="shared" si="71"/>
        <v>153084</v>
      </c>
    </row>
    <row r="1490" spans="1:82" ht="109.8" thickBot="1" x14ac:dyDescent="0.6">
      <c r="A1490" s="61" t="s">
        <v>3507</v>
      </c>
      <c r="B1490" s="61" t="s">
        <v>3508</v>
      </c>
      <c r="C1490" s="19" t="s">
        <v>4654</v>
      </c>
      <c r="D1490" s="49" t="s">
        <v>53</v>
      </c>
      <c r="E1490" s="21">
        <v>45267</v>
      </c>
      <c r="F1490" s="21">
        <v>45267</v>
      </c>
      <c r="G1490" s="21">
        <v>45267</v>
      </c>
      <c r="H1490" s="21">
        <v>45274</v>
      </c>
      <c r="I1490" s="21">
        <v>45303</v>
      </c>
      <c r="J1490" s="21">
        <v>45303</v>
      </c>
      <c r="K1490" s="119" t="s">
        <v>4615</v>
      </c>
      <c r="L1490" s="49">
        <v>2023122287</v>
      </c>
      <c r="M1490" s="21">
        <v>45278</v>
      </c>
      <c r="N1490" s="21">
        <v>45295</v>
      </c>
      <c r="O1490" s="19" t="s">
        <v>409</v>
      </c>
      <c r="P1490" s="19" t="s">
        <v>54</v>
      </c>
      <c r="Q1490" s="49" t="s">
        <v>55</v>
      </c>
      <c r="R1490" s="61">
        <v>478145</v>
      </c>
      <c r="S1490" s="25" t="s">
        <v>145</v>
      </c>
      <c r="T1490" s="25" t="s">
        <v>145</v>
      </c>
      <c r="U1490" s="19" t="e">
        <v>#NAME?</v>
      </c>
      <c r="V1490" s="22"/>
      <c r="W1490" s="22"/>
      <c r="X1490" s="50"/>
      <c r="Y1490" s="50"/>
      <c r="Z1490" s="22"/>
      <c r="AA1490" s="22"/>
      <c r="AB1490" s="22"/>
      <c r="AC1490" s="22"/>
      <c r="AD1490" s="50"/>
      <c r="AE1490" s="22"/>
      <c r="AF1490" s="22"/>
      <c r="AG1490" s="22"/>
      <c r="AH1490" s="50"/>
      <c r="AI1490" s="22"/>
      <c r="AJ1490" s="22"/>
      <c r="AK1490" s="22"/>
      <c r="AL1490" s="22"/>
      <c r="AM1490" s="22"/>
      <c r="AN1490" s="22"/>
      <c r="AO1490" s="22"/>
      <c r="AP1490" s="19" t="s">
        <v>399</v>
      </c>
      <c r="AQ1490" s="19" t="s">
        <v>399</v>
      </c>
      <c r="AR1490" s="19" t="s">
        <v>182</v>
      </c>
      <c r="AS1490" s="19" t="s">
        <v>55</v>
      </c>
      <c r="AT1490" s="19" t="s">
        <v>61</v>
      </c>
      <c r="AU1490" s="19" t="s">
        <v>179</v>
      </c>
      <c r="AV1490" s="19" t="s">
        <v>354</v>
      </c>
      <c r="AW1490" s="19" t="s">
        <v>1165</v>
      </c>
      <c r="AX1490" s="19" t="s">
        <v>653</v>
      </c>
      <c r="AY1490" s="19" t="s">
        <v>55</v>
      </c>
      <c r="AZ1490" s="19" t="s">
        <v>3822</v>
      </c>
      <c r="BA1490" s="23">
        <v>45295</v>
      </c>
      <c r="BB1490" s="37">
        <v>1</v>
      </c>
      <c r="BC1490" s="37">
        <v>2024</v>
      </c>
      <c r="BD1490" s="19" t="s">
        <v>653</v>
      </c>
      <c r="BE1490" s="19" t="s">
        <v>651</v>
      </c>
      <c r="BF1490" s="19" t="s">
        <v>652</v>
      </c>
      <c r="BG1490" s="19" t="s">
        <v>55</v>
      </c>
      <c r="BH1490" s="19" t="s">
        <v>4513</v>
      </c>
      <c r="BI1490" s="60" t="s">
        <v>4513</v>
      </c>
      <c r="BJ1490" s="37" t="e">
        <v>#VALUE!</v>
      </c>
      <c r="BK1490" s="56" t="e">
        <v>#VALUE!</v>
      </c>
      <c r="BL1490" s="37" t="s">
        <v>4513</v>
      </c>
      <c r="BM1490" s="32" t="s">
        <v>4513</v>
      </c>
      <c r="BN1490" s="22"/>
      <c r="BO1490" s="19" t="s">
        <v>3851</v>
      </c>
      <c r="BP1490" s="22"/>
      <c r="BQ1490" s="19" t="s">
        <v>64</v>
      </c>
      <c r="BR1490" s="22"/>
      <c r="BS1490" s="19" t="s">
        <v>3824</v>
      </c>
      <c r="BT1490" s="37">
        <v>36</v>
      </c>
      <c r="BU1490" s="22">
        <v>55</v>
      </c>
      <c r="BV1490" s="19"/>
      <c r="BW1490" s="19" t="s">
        <v>3823</v>
      </c>
      <c r="BX1490" s="37">
        <v>2024</v>
      </c>
      <c r="BY1490" s="95" t="str">
        <f>IFERROR(
IF(OR(AZ1490="anulado",AZ1490="stand by"),CONCATENATE(AZ1490,": ",AT1490),
IF(OR(YEAR(BA1490)=2022,YEAR(BA1490)=2023),CONCATENATE("Se activó en ",YEAR(BA1490)),
IF(AND(OR(AZ1490="En proceso",AZ1490="facturando"),AND(AV1490="-",BA1490="")),"Por revisar",
IF(BA1490="",IF(AV1490="NUEVAS",CONCATENATE("Estado: ",AZ1490,", ",AV1490),
IF(AX1490=Meses!$A$3,"Por revisar",
IF(AT1490="","Sin registro","En programación Frcst."))),"En programación")))),
"Error")</f>
        <v>En programación</v>
      </c>
      <c r="BZ1490" s="14" t="str">
        <f t="shared" si="69"/>
        <v/>
      </c>
      <c r="CA1490" s="95">
        <f>IF(BY1490="En programación Frcst.",VLOOKUP(AX1490,Meses!$A$1:$H$14,3+HLOOKUP(Cronograma!AV1490,Meses!$D$1:$G$2,2,FALSE),FALSE),
IF(BY1490="En programación",BA1490,""))</f>
        <v>45295</v>
      </c>
      <c r="CB1490" s="95" t="str">
        <f t="shared" si="70"/>
        <v>2024/1</v>
      </c>
      <c r="CC1490" s="91">
        <f>IFERROR(
(VLOOKUP(MONTH(CA1490),Meses!$B$3:$C$14,2,FALSE)-DAY(CA1490))/VLOOKUP(MONTH(CA1490),Meses!$B$3:$C$14,2,FALSE)*CD1490,
"")</f>
        <v>416448.87096774194</v>
      </c>
      <c r="CD1490" s="92">
        <f t="shared" si="71"/>
        <v>478145</v>
      </c>
    </row>
    <row r="1491" spans="1:82" ht="109.8" thickBot="1" x14ac:dyDescent="0.6">
      <c r="A1491" s="61" t="s">
        <v>3509</v>
      </c>
      <c r="B1491" s="61" t="s">
        <v>3510</v>
      </c>
      <c r="C1491" s="19" t="s">
        <v>3511</v>
      </c>
      <c r="D1491" s="19" t="s">
        <v>53</v>
      </c>
      <c r="E1491" s="21">
        <v>45267</v>
      </c>
      <c r="F1491" s="21">
        <v>45267</v>
      </c>
      <c r="G1491" s="21">
        <v>45267</v>
      </c>
      <c r="H1491" s="21">
        <v>45274</v>
      </c>
      <c r="I1491" s="21">
        <v>45288</v>
      </c>
      <c r="J1491" s="21">
        <v>45288</v>
      </c>
      <c r="K1491" s="119" t="s">
        <v>4599</v>
      </c>
      <c r="L1491" s="49">
        <v>2023122286</v>
      </c>
      <c r="M1491" s="21">
        <v>45277</v>
      </c>
      <c r="N1491" s="21">
        <v>45292</v>
      </c>
      <c r="O1491" s="19" t="s">
        <v>409</v>
      </c>
      <c r="P1491" s="19" t="s">
        <v>54</v>
      </c>
      <c r="Q1491" s="49" t="s">
        <v>64</v>
      </c>
      <c r="R1491" s="121">
        <v>180000</v>
      </c>
      <c r="S1491" s="25" t="s">
        <v>4632</v>
      </c>
      <c r="T1491" s="25" t="s">
        <v>4632</v>
      </c>
      <c r="U1491" s="19" t="e">
        <v>#NAME?</v>
      </c>
      <c r="V1491" s="22"/>
      <c r="W1491" s="22"/>
      <c r="X1491" s="50"/>
      <c r="Y1491" s="50"/>
      <c r="Z1491" s="22"/>
      <c r="AA1491" s="22"/>
      <c r="AB1491" s="22"/>
      <c r="AC1491" s="22"/>
      <c r="AD1491" s="50"/>
      <c r="AE1491" s="22"/>
      <c r="AF1491" s="22"/>
      <c r="AG1491" s="22"/>
      <c r="AH1491" s="50"/>
      <c r="AI1491" s="22"/>
      <c r="AJ1491" s="22"/>
      <c r="AK1491" s="22"/>
      <c r="AL1491" s="22"/>
      <c r="AM1491" s="22"/>
      <c r="AN1491" s="22"/>
      <c r="AO1491" s="22"/>
      <c r="AP1491" s="19" t="s">
        <v>82</v>
      </c>
      <c r="AQ1491" s="19" t="s">
        <v>82</v>
      </c>
      <c r="AR1491" s="19" t="s">
        <v>182</v>
      </c>
      <c r="AS1491" s="19" t="s">
        <v>64</v>
      </c>
      <c r="AT1491" s="19" t="s">
        <v>61</v>
      </c>
      <c r="AU1491" s="19" t="s">
        <v>179</v>
      </c>
      <c r="AV1491" s="19" t="s">
        <v>354</v>
      </c>
      <c r="AW1491" s="19" t="s">
        <v>1165</v>
      </c>
      <c r="AX1491" s="19" t="s">
        <v>653</v>
      </c>
      <c r="AY1491" s="19" t="s">
        <v>55</v>
      </c>
      <c r="AZ1491" s="19" t="s">
        <v>3822</v>
      </c>
      <c r="BA1491" s="23">
        <v>45292</v>
      </c>
      <c r="BB1491" s="37">
        <v>1</v>
      </c>
      <c r="BC1491" s="37">
        <v>2024</v>
      </c>
      <c r="BD1491" s="19" t="s">
        <v>653</v>
      </c>
      <c r="BE1491" s="19" t="s">
        <v>651</v>
      </c>
      <c r="BF1491" s="19" t="s">
        <v>652</v>
      </c>
      <c r="BG1491" s="19" t="s">
        <v>55</v>
      </c>
      <c r="BH1491" s="19" t="s">
        <v>4513</v>
      </c>
      <c r="BI1491" s="60" t="s">
        <v>4513</v>
      </c>
      <c r="BJ1491" s="37" t="e">
        <v>#VALUE!</v>
      </c>
      <c r="BK1491" s="56" t="e">
        <v>#VALUE!</v>
      </c>
      <c r="BL1491" s="37" t="s">
        <v>4513</v>
      </c>
      <c r="BM1491" s="32" t="s">
        <v>4513</v>
      </c>
      <c r="BN1491" s="57" t="s">
        <v>4513</v>
      </c>
      <c r="BO1491" s="19" t="s">
        <v>3851</v>
      </c>
      <c r="BP1491" s="22"/>
      <c r="BQ1491" s="19" t="s">
        <v>64</v>
      </c>
      <c r="BR1491" s="22"/>
      <c r="BS1491" s="19" t="s">
        <v>3824</v>
      </c>
      <c r="BT1491" s="37">
        <v>21</v>
      </c>
      <c r="BU1491" s="22">
        <v>55</v>
      </c>
      <c r="BV1491" s="19"/>
      <c r="BW1491" s="19" t="s">
        <v>3823</v>
      </c>
      <c r="BX1491" s="37">
        <v>2023</v>
      </c>
      <c r="BY1491" s="95" t="str">
        <f>IFERROR(
IF(OR(AZ1491="anulado",AZ1491="stand by"),CONCATENATE(AZ1491,": ",AT1491),
IF(OR(YEAR(BA1491)=2022,YEAR(BA1491)=2023),CONCATENATE("Se activó en ",YEAR(BA1491)),
IF(AND(OR(AZ1491="En proceso",AZ1491="facturando"),AND(AV1491="-",BA1491="")),"Por revisar",
IF(BA1491="",IF(AV1491="NUEVAS",CONCATENATE("Estado: ",AZ1491,", ",AV1491),
IF(AX1491=Meses!$A$3,"Por revisar",
IF(AT1491="","Sin registro","En programación Frcst."))),"En programación")))),
"Error")</f>
        <v>En programación</v>
      </c>
      <c r="BZ1491" s="14" t="str">
        <f t="shared" si="69"/>
        <v/>
      </c>
      <c r="CA1491" s="95">
        <f>IF(BY1491="En programación Frcst.",VLOOKUP(AX1491,Meses!$A$1:$H$14,3+HLOOKUP(Cronograma!AV1491,Meses!$D$1:$G$2,2,FALSE),FALSE),
IF(BY1491="En programación",BA1491,""))</f>
        <v>45292</v>
      </c>
      <c r="CB1491" s="95" t="str">
        <f t="shared" si="70"/>
        <v>2024/1</v>
      </c>
      <c r="CC1491" s="91">
        <f>IFERROR(
(VLOOKUP(MONTH(CA1491),Meses!$B$3:$C$14,2,FALSE)-DAY(CA1491))/VLOOKUP(MONTH(CA1491),Meses!$B$3:$C$14,2,FALSE)*CD1491,
"")</f>
        <v>174193.54838709679</v>
      </c>
      <c r="CD1491" s="92">
        <f t="shared" si="71"/>
        <v>180000</v>
      </c>
    </row>
    <row r="1492" spans="1:82" ht="78.599999999999994" thickBot="1" x14ac:dyDescent="0.6">
      <c r="A1492" s="61" t="s">
        <v>3512</v>
      </c>
      <c r="B1492" s="61" t="s">
        <v>3513</v>
      </c>
      <c r="C1492" s="19" t="s">
        <v>3514</v>
      </c>
      <c r="D1492" s="49" t="s">
        <v>650</v>
      </c>
      <c r="E1492" s="21">
        <v>45267</v>
      </c>
      <c r="F1492" s="21">
        <v>45267</v>
      </c>
      <c r="G1492" s="21">
        <v>45267</v>
      </c>
      <c r="H1492" s="21">
        <v>45274</v>
      </c>
      <c r="I1492" s="22"/>
      <c r="J1492" s="22"/>
      <c r="K1492" s="22">
        <v>0</v>
      </c>
      <c r="L1492" s="49">
        <v>2023123497</v>
      </c>
      <c r="M1492" s="21">
        <v>45282</v>
      </c>
      <c r="N1492" s="21">
        <v>45295</v>
      </c>
      <c r="O1492" s="19" t="s">
        <v>409</v>
      </c>
      <c r="P1492" s="19" t="s">
        <v>377</v>
      </c>
      <c r="Q1492" s="49" t="s">
        <v>64</v>
      </c>
      <c r="R1492" s="121">
        <v>35000</v>
      </c>
      <c r="S1492" s="25" t="s">
        <v>145</v>
      </c>
      <c r="T1492" s="25" t="s">
        <v>145</v>
      </c>
      <c r="U1492" s="19" t="e">
        <v>#NAME?</v>
      </c>
      <c r="V1492" s="22"/>
      <c r="W1492" s="22"/>
      <c r="X1492" s="50"/>
      <c r="Y1492" s="50"/>
      <c r="Z1492" s="22"/>
      <c r="AA1492" s="22"/>
      <c r="AB1492" s="22"/>
      <c r="AC1492" s="22"/>
      <c r="AD1492" s="50"/>
      <c r="AE1492" s="22"/>
      <c r="AF1492" s="22"/>
      <c r="AG1492" s="22"/>
      <c r="AH1492" s="50"/>
      <c r="AI1492" s="22"/>
      <c r="AJ1492" s="22"/>
      <c r="AK1492" s="22"/>
      <c r="AL1492" s="22"/>
      <c r="AM1492" s="22"/>
      <c r="AN1492" s="22"/>
      <c r="AO1492" s="22"/>
      <c r="AP1492" s="19" t="s">
        <v>378</v>
      </c>
      <c r="AQ1492" s="19" t="s">
        <v>378</v>
      </c>
      <c r="AR1492" s="19" t="s">
        <v>389</v>
      </c>
      <c r="AS1492" s="19" t="s">
        <v>64</v>
      </c>
      <c r="AT1492" s="19" t="s">
        <v>4583</v>
      </c>
      <c r="AU1492" s="19" t="s">
        <v>179</v>
      </c>
      <c r="AV1492" s="19" t="s">
        <v>354</v>
      </c>
      <c r="AW1492" s="19" t="s">
        <v>1165</v>
      </c>
      <c r="AX1492" s="19" t="s">
        <v>653</v>
      </c>
      <c r="AY1492" s="19" t="s">
        <v>55</v>
      </c>
      <c r="AZ1492" s="19" t="s">
        <v>3822</v>
      </c>
      <c r="BA1492" s="23">
        <v>45295</v>
      </c>
      <c r="BB1492" s="37">
        <v>1</v>
      </c>
      <c r="BC1492" s="37">
        <v>2024</v>
      </c>
      <c r="BD1492" s="19" t="s">
        <v>653</v>
      </c>
      <c r="BE1492" s="19" t="s">
        <v>660</v>
      </c>
      <c r="BF1492" s="19" t="s">
        <v>661</v>
      </c>
      <c r="BG1492" s="19" t="s">
        <v>55</v>
      </c>
      <c r="BH1492" s="19" t="s">
        <v>4513</v>
      </c>
      <c r="BI1492" s="22" t="s">
        <v>4513</v>
      </c>
      <c r="BJ1492" s="37" t="e">
        <v>#VALUE!</v>
      </c>
      <c r="BK1492" s="56" t="e">
        <v>#VALUE!</v>
      </c>
      <c r="BL1492" s="37" t="s">
        <v>4513</v>
      </c>
      <c r="BM1492" s="32" t="s">
        <v>4513</v>
      </c>
      <c r="BN1492" s="22"/>
      <c r="BO1492" s="22"/>
      <c r="BP1492" s="22"/>
      <c r="BQ1492" s="19" t="s">
        <v>64</v>
      </c>
      <c r="BR1492" s="22"/>
      <c r="BS1492" s="19" t="s">
        <v>3824</v>
      </c>
      <c r="BT1492" s="37" t="e">
        <v>#VALUE!</v>
      </c>
      <c r="BU1492" s="37">
        <v>55</v>
      </c>
      <c r="BV1492" s="19" t="s">
        <v>4701</v>
      </c>
      <c r="BW1492" s="19" t="s">
        <v>3837</v>
      </c>
      <c r="BX1492" s="22"/>
      <c r="BY1492" s="95" t="str">
        <f>IFERROR(
IF(OR(AZ1492="anulado",AZ1492="stand by"),CONCATENATE(AZ1492,": ",AT1492),
IF(OR(YEAR(BA1492)=2022,YEAR(BA1492)=2023),CONCATENATE("Se activó en ",YEAR(BA1492)),
IF(AND(OR(AZ1492="En proceso",AZ1492="facturando"),AND(AV1492="-",BA1492="")),"Por revisar",
IF(BA1492="",IF(AV1492="NUEVAS",CONCATENATE("Estado: ",AZ1492,", ",AV1492),
IF(AX1492=Meses!$A$3,"Por revisar",
IF(AT1492="","Sin registro","En programación Frcst."))),"En programación")))),
"Error")</f>
        <v>En programación</v>
      </c>
      <c r="BZ1492" s="14" t="str">
        <f t="shared" si="69"/>
        <v/>
      </c>
      <c r="CA1492" s="95">
        <f>IF(BY1492="En programación Frcst.",VLOOKUP(AX1492,Meses!$A$1:$H$14,3+HLOOKUP(Cronograma!AV1492,Meses!$D$1:$G$2,2,FALSE),FALSE),
IF(BY1492="En programación",BA1492,""))</f>
        <v>45295</v>
      </c>
      <c r="CB1492" s="95" t="str">
        <f t="shared" si="70"/>
        <v>2024/1</v>
      </c>
      <c r="CC1492" s="91">
        <f>IFERROR(
(VLOOKUP(MONTH(CA1492),Meses!$B$3:$C$14,2,FALSE)-DAY(CA1492))/VLOOKUP(MONTH(CA1492),Meses!$B$3:$C$14,2,FALSE)*CD1492,
"")</f>
        <v>30483.870967741936</v>
      </c>
      <c r="CD1492" s="92">
        <f t="shared" si="71"/>
        <v>35000</v>
      </c>
    </row>
    <row r="1493" spans="1:82" ht="47.4" thickBot="1" x14ac:dyDescent="0.6">
      <c r="A1493" s="61" t="s">
        <v>3515</v>
      </c>
      <c r="B1493" s="61" t="s">
        <v>3516</v>
      </c>
      <c r="C1493" s="19" t="s">
        <v>3517</v>
      </c>
      <c r="D1493" s="74" t="s">
        <v>345</v>
      </c>
      <c r="E1493" s="21">
        <v>45269</v>
      </c>
      <c r="F1493" s="21">
        <v>45269</v>
      </c>
      <c r="G1493" s="21">
        <v>45272</v>
      </c>
      <c r="H1493" s="22"/>
      <c r="I1493" s="22"/>
      <c r="J1493" s="22"/>
      <c r="K1493" s="22">
        <v>0</v>
      </c>
      <c r="L1493" s="50"/>
      <c r="M1493" s="22"/>
      <c r="N1493" s="22"/>
      <c r="O1493" s="19" t="s">
        <v>2342</v>
      </c>
      <c r="P1493" s="19" t="s">
        <v>72</v>
      </c>
      <c r="Q1493" s="49" t="s">
        <v>55</v>
      </c>
      <c r="R1493" s="61">
        <v>20</v>
      </c>
      <c r="S1493" s="25" t="s">
        <v>145</v>
      </c>
      <c r="T1493" s="25" t="s">
        <v>145</v>
      </c>
      <c r="U1493" s="30" t="e">
        <v>#NAME?</v>
      </c>
      <c r="V1493" s="22"/>
      <c r="W1493" s="22"/>
      <c r="X1493" s="50"/>
      <c r="Y1493" s="50"/>
      <c r="Z1493" s="22"/>
      <c r="AA1493" s="22"/>
      <c r="AB1493" s="22"/>
      <c r="AC1493" s="22"/>
      <c r="AD1493" s="50"/>
      <c r="AE1493" s="22"/>
      <c r="AF1493" s="22"/>
      <c r="AG1493" s="22"/>
      <c r="AH1493" s="50"/>
      <c r="AI1493" s="22"/>
      <c r="AJ1493" s="22"/>
      <c r="AK1493" s="22"/>
      <c r="AL1493" s="22"/>
      <c r="AM1493" s="22"/>
      <c r="AN1493" s="22"/>
      <c r="AO1493" s="22"/>
      <c r="AP1493" s="19" t="s">
        <v>76</v>
      </c>
      <c r="AQ1493" s="19" t="s">
        <v>76</v>
      </c>
      <c r="AR1493" s="19" t="s">
        <v>60</v>
      </c>
      <c r="AS1493" s="19" t="s">
        <v>55</v>
      </c>
      <c r="AT1493" s="19" t="s">
        <v>347</v>
      </c>
      <c r="AU1493" s="19" t="s">
        <v>179</v>
      </c>
      <c r="AV1493" s="19" t="s">
        <v>679</v>
      </c>
      <c r="AW1493" s="19" t="s">
        <v>680</v>
      </c>
      <c r="AX1493" s="19" t="s">
        <v>653</v>
      </c>
      <c r="AY1493" s="19" t="s">
        <v>55</v>
      </c>
      <c r="AZ1493" s="19" t="s">
        <v>3827</v>
      </c>
      <c r="BA1493" s="22">
        <v>0</v>
      </c>
      <c r="BB1493" s="22"/>
      <c r="BC1493" s="22"/>
      <c r="BD1493" s="19" t="s">
        <v>1557</v>
      </c>
      <c r="BE1493" s="19" t="s">
        <v>660</v>
      </c>
      <c r="BF1493" s="19" t="s">
        <v>1556</v>
      </c>
      <c r="BG1493" s="19" t="s">
        <v>55</v>
      </c>
      <c r="BH1493" s="19" t="s">
        <v>4513</v>
      </c>
      <c r="BI1493" s="22" t="s">
        <v>4513</v>
      </c>
      <c r="BJ1493" s="22"/>
      <c r="BK1493" s="22"/>
      <c r="BL1493" s="37" t="s">
        <v>4513</v>
      </c>
      <c r="BM1493" s="32" t="s">
        <v>4513</v>
      </c>
      <c r="BN1493" s="22" t="s">
        <v>4513</v>
      </c>
      <c r="BO1493" s="19" t="s">
        <v>3944</v>
      </c>
      <c r="BP1493" s="22"/>
      <c r="BQ1493" s="19" t="s">
        <v>64</v>
      </c>
      <c r="BR1493" s="22"/>
      <c r="BS1493" s="22"/>
      <c r="BT1493" s="22"/>
      <c r="BU1493" s="22">
        <v>53</v>
      </c>
      <c r="BV1493" s="19"/>
      <c r="BW1493" s="19" t="s">
        <v>3823</v>
      </c>
      <c r="BX1493" s="22"/>
      <c r="BY1493" s="95" t="str">
        <f>IFERROR(
IF(OR(AZ1493="anulado",AZ1493="stand by"),CONCATENATE(AZ1493,": ",AT1493),
IF(OR(YEAR(BA1493)=2022,YEAR(BA1493)=2023),CONCATENATE("Se activó en ",YEAR(BA1493)),
IF(AND(OR(AZ1493="En proceso",AZ1493="facturando"),AND(AV1493="-",BA1493="")),"Por revisar",
IF(BA1493="",IF(AV1493="NUEVAS",CONCATENATE("Estado: ",AZ1493,", ",AV1493),
IF(AX1493=Meses!$A$3,"Por revisar",
IF(AT1493="","Sin registro","En programación Frcst."))),"En programación")))),
"Error")</f>
        <v>anulado: Desistido</v>
      </c>
      <c r="BZ1493" s="14" t="str">
        <f t="shared" si="69"/>
        <v/>
      </c>
      <c r="CA1493" s="95" t="str">
        <f>IF(BY1493="En programación Frcst.",VLOOKUP(AX1493,Meses!$A$1:$H$14,3+HLOOKUP(Cronograma!AV1493,Meses!$D$1:$G$2,2,FALSE),FALSE),
IF(BY1493="En programación",BA1493,""))</f>
        <v/>
      </c>
      <c r="CB1493" s="95" t="str">
        <f t="shared" si="70"/>
        <v/>
      </c>
      <c r="CC1493" s="91" t="str">
        <f>IFERROR(
(VLOOKUP(MONTH(CA1493),Meses!$B$3:$C$14,2,FALSE)-DAY(CA1493))/VLOOKUP(MONTH(CA1493),Meses!$B$3:$C$14,2,FALSE)*CD1493,
"")</f>
        <v/>
      </c>
      <c r="CD1493" s="92">
        <f t="shared" si="71"/>
        <v>20</v>
      </c>
    </row>
    <row r="1494" spans="1:82" ht="47.4" thickBot="1" x14ac:dyDescent="0.6">
      <c r="A1494" s="61" t="s">
        <v>3515</v>
      </c>
      <c r="B1494" s="61" t="s">
        <v>3518</v>
      </c>
      <c r="C1494" s="19" t="s">
        <v>4655</v>
      </c>
      <c r="D1494" s="74" t="s">
        <v>345</v>
      </c>
      <c r="E1494" s="21">
        <v>45269</v>
      </c>
      <c r="F1494" s="21">
        <v>45269</v>
      </c>
      <c r="G1494" s="21">
        <v>45272</v>
      </c>
      <c r="H1494" s="22"/>
      <c r="I1494" s="22"/>
      <c r="J1494" s="22"/>
      <c r="K1494" s="22">
        <v>0</v>
      </c>
      <c r="L1494" s="50"/>
      <c r="M1494" s="22"/>
      <c r="N1494" s="22"/>
      <c r="O1494" s="19" t="s">
        <v>2342</v>
      </c>
      <c r="P1494" s="19" t="s">
        <v>72</v>
      </c>
      <c r="Q1494" s="49" t="s">
        <v>55</v>
      </c>
      <c r="R1494" s="61">
        <v>10</v>
      </c>
      <c r="S1494" s="25" t="s">
        <v>145</v>
      </c>
      <c r="T1494" s="25" t="s">
        <v>145</v>
      </c>
      <c r="U1494" s="30" t="e">
        <v>#NAME?</v>
      </c>
      <c r="V1494" s="22"/>
      <c r="W1494" s="22"/>
      <c r="X1494" s="50"/>
      <c r="Y1494" s="50"/>
      <c r="Z1494" s="22"/>
      <c r="AA1494" s="22"/>
      <c r="AB1494" s="22"/>
      <c r="AC1494" s="22"/>
      <c r="AD1494" s="50"/>
      <c r="AE1494" s="22"/>
      <c r="AF1494" s="22"/>
      <c r="AG1494" s="22"/>
      <c r="AH1494" s="50"/>
      <c r="AI1494" s="22"/>
      <c r="AJ1494" s="22"/>
      <c r="AK1494" s="22"/>
      <c r="AL1494" s="22"/>
      <c r="AM1494" s="22"/>
      <c r="AN1494" s="22"/>
      <c r="AO1494" s="22"/>
      <c r="AP1494" s="19" t="s">
        <v>76</v>
      </c>
      <c r="AQ1494" s="19" t="s">
        <v>76</v>
      </c>
      <c r="AR1494" s="19" t="s">
        <v>60</v>
      </c>
      <c r="AS1494" s="19" t="s">
        <v>55</v>
      </c>
      <c r="AT1494" s="19" t="s">
        <v>347</v>
      </c>
      <c r="AU1494" s="19" t="s">
        <v>179</v>
      </c>
      <c r="AV1494" s="19" t="s">
        <v>679</v>
      </c>
      <c r="AW1494" s="19" t="s">
        <v>680</v>
      </c>
      <c r="AX1494" s="19" t="s">
        <v>653</v>
      </c>
      <c r="AY1494" s="19" t="s">
        <v>55</v>
      </c>
      <c r="AZ1494" s="19" t="s">
        <v>3827</v>
      </c>
      <c r="BA1494" s="22">
        <v>0</v>
      </c>
      <c r="BB1494" s="22"/>
      <c r="BC1494" s="22"/>
      <c r="BD1494" s="19" t="s">
        <v>1557</v>
      </c>
      <c r="BE1494" s="19" t="s">
        <v>660</v>
      </c>
      <c r="BF1494" s="19" t="s">
        <v>1556</v>
      </c>
      <c r="BG1494" s="19" t="s">
        <v>55</v>
      </c>
      <c r="BH1494" s="19" t="s">
        <v>4513</v>
      </c>
      <c r="BI1494" s="22" t="s">
        <v>4513</v>
      </c>
      <c r="BJ1494" s="22"/>
      <c r="BK1494" s="22"/>
      <c r="BL1494" s="37" t="s">
        <v>4513</v>
      </c>
      <c r="BM1494" s="32" t="s">
        <v>4513</v>
      </c>
      <c r="BN1494" s="22" t="s">
        <v>4513</v>
      </c>
      <c r="BO1494" s="19" t="s">
        <v>3944</v>
      </c>
      <c r="BP1494" s="22"/>
      <c r="BQ1494" s="19" t="s">
        <v>64</v>
      </c>
      <c r="BR1494" s="22"/>
      <c r="BS1494" s="22"/>
      <c r="BT1494" s="22"/>
      <c r="BU1494" s="22">
        <v>53</v>
      </c>
      <c r="BV1494" s="19"/>
      <c r="BW1494" s="19" t="s">
        <v>3823</v>
      </c>
      <c r="BX1494" s="22"/>
      <c r="BY1494" s="95" t="str">
        <f>IFERROR(
IF(OR(AZ1494="anulado",AZ1494="stand by"),CONCATENATE(AZ1494,": ",AT1494),
IF(OR(YEAR(BA1494)=2022,YEAR(BA1494)=2023),CONCATENATE("Se activó en ",YEAR(BA1494)),
IF(AND(OR(AZ1494="En proceso",AZ1494="facturando"),AND(AV1494="-",BA1494="")),"Por revisar",
IF(BA1494="",IF(AV1494="NUEVAS",CONCATENATE("Estado: ",AZ1494,", ",AV1494),
IF(AX1494=Meses!$A$3,"Por revisar",
IF(AT1494="","Sin registro","En programación Frcst."))),"En programación")))),
"Error")</f>
        <v>anulado: Desistido</v>
      </c>
      <c r="BZ1494" s="14" t="str">
        <f t="shared" si="69"/>
        <v/>
      </c>
      <c r="CA1494" s="95" t="str">
        <f>IF(BY1494="En programación Frcst.",VLOOKUP(AX1494,Meses!$A$1:$H$14,3+HLOOKUP(Cronograma!AV1494,Meses!$D$1:$G$2,2,FALSE),FALSE),
IF(BY1494="En programación",BA1494,""))</f>
        <v/>
      </c>
      <c r="CB1494" s="95" t="str">
        <f t="shared" si="70"/>
        <v/>
      </c>
      <c r="CC1494" s="91" t="str">
        <f>IFERROR(
(VLOOKUP(MONTH(CA1494),Meses!$B$3:$C$14,2,FALSE)-DAY(CA1494))/VLOOKUP(MONTH(CA1494),Meses!$B$3:$C$14,2,FALSE)*CD1494,
"")</f>
        <v/>
      </c>
      <c r="CD1494" s="92">
        <f t="shared" si="71"/>
        <v>10</v>
      </c>
    </row>
    <row r="1495" spans="1:82" ht="47.4" thickBot="1" x14ac:dyDescent="0.6">
      <c r="A1495" s="61" t="s">
        <v>3515</v>
      </c>
      <c r="B1495" s="61" t="s">
        <v>3519</v>
      </c>
      <c r="C1495" s="19" t="s">
        <v>3520</v>
      </c>
      <c r="D1495" s="61" t="s">
        <v>650</v>
      </c>
      <c r="E1495" s="21">
        <v>45269</v>
      </c>
      <c r="F1495" s="21">
        <v>45269</v>
      </c>
      <c r="G1495" s="21">
        <v>45272</v>
      </c>
      <c r="H1495" s="21">
        <v>45280</v>
      </c>
      <c r="I1495" s="22"/>
      <c r="J1495" s="22"/>
      <c r="K1495" s="22">
        <v>0</v>
      </c>
      <c r="L1495" s="49">
        <v>2023124016</v>
      </c>
      <c r="M1495" s="21">
        <v>45287</v>
      </c>
      <c r="N1495" s="21">
        <v>45302</v>
      </c>
      <c r="O1495" s="19" t="s">
        <v>2342</v>
      </c>
      <c r="P1495" s="19" t="s">
        <v>72</v>
      </c>
      <c r="Q1495" s="49" t="s">
        <v>55</v>
      </c>
      <c r="R1495" s="61">
        <v>1000</v>
      </c>
      <c r="S1495" s="25" t="s">
        <v>145</v>
      </c>
      <c r="T1495" s="25" t="s">
        <v>145</v>
      </c>
      <c r="U1495" s="19" t="e">
        <v>#NAME?</v>
      </c>
      <c r="V1495" s="22"/>
      <c r="W1495" s="22"/>
      <c r="X1495" s="50"/>
      <c r="Y1495" s="50"/>
      <c r="Z1495" s="22"/>
      <c r="AA1495" s="22"/>
      <c r="AB1495" s="22"/>
      <c r="AC1495" s="22"/>
      <c r="AD1495" s="50"/>
      <c r="AE1495" s="22"/>
      <c r="AF1495" s="22"/>
      <c r="AG1495" s="22"/>
      <c r="AH1495" s="50"/>
      <c r="AI1495" s="22"/>
      <c r="AJ1495" s="22"/>
      <c r="AK1495" s="22"/>
      <c r="AL1495" s="22"/>
      <c r="AM1495" s="22"/>
      <c r="AN1495" s="22"/>
      <c r="AO1495" s="22"/>
      <c r="AP1495" s="19" t="s">
        <v>76</v>
      </c>
      <c r="AQ1495" s="19" t="s">
        <v>76</v>
      </c>
      <c r="AR1495" s="19" t="s">
        <v>60</v>
      </c>
      <c r="AS1495" s="19" t="s">
        <v>55</v>
      </c>
      <c r="AT1495" s="19" t="s">
        <v>4583</v>
      </c>
      <c r="AU1495" s="19" t="s">
        <v>179</v>
      </c>
      <c r="AV1495" s="19" t="s">
        <v>679</v>
      </c>
      <c r="AW1495" s="19" t="s">
        <v>680</v>
      </c>
      <c r="AX1495" s="19" t="s">
        <v>653</v>
      </c>
      <c r="AY1495" s="19" t="s">
        <v>55</v>
      </c>
      <c r="AZ1495" s="19" t="s">
        <v>3822</v>
      </c>
      <c r="BA1495" s="23">
        <v>45302</v>
      </c>
      <c r="BB1495" s="37">
        <v>1</v>
      </c>
      <c r="BC1495" s="37">
        <v>2024</v>
      </c>
      <c r="BD1495" s="19" t="s">
        <v>1557</v>
      </c>
      <c r="BE1495" s="19" t="s">
        <v>660</v>
      </c>
      <c r="BF1495" s="19" t="s">
        <v>1556</v>
      </c>
      <c r="BG1495" s="19" t="s">
        <v>55</v>
      </c>
      <c r="BH1495" s="19" t="s">
        <v>4513</v>
      </c>
      <c r="BI1495" s="22" t="s">
        <v>4513</v>
      </c>
      <c r="BJ1495" s="22"/>
      <c r="BK1495" s="22"/>
      <c r="BL1495" s="37" t="s">
        <v>4513</v>
      </c>
      <c r="BM1495" s="32" t="s">
        <v>4513</v>
      </c>
      <c r="BN1495" s="22" t="s">
        <v>4513</v>
      </c>
      <c r="BO1495" s="19" t="s">
        <v>3851</v>
      </c>
      <c r="BP1495" s="22"/>
      <c r="BQ1495" s="19" t="s">
        <v>64</v>
      </c>
      <c r="BR1495" s="22"/>
      <c r="BS1495" s="22"/>
      <c r="BT1495" s="22"/>
      <c r="BU1495" s="37">
        <v>53</v>
      </c>
      <c r="BV1495" s="19" t="s">
        <v>4698</v>
      </c>
      <c r="BW1495" s="19" t="s">
        <v>3839</v>
      </c>
      <c r="BX1495" s="22"/>
      <c r="BY1495" s="95" t="str">
        <f>IFERROR(
IF(OR(AZ1495="anulado",AZ1495="stand by"),CONCATENATE(AZ1495,": ",AT1495),
IF(OR(YEAR(BA1495)=2022,YEAR(BA1495)=2023),CONCATENATE("Se activó en ",YEAR(BA1495)),
IF(AND(OR(AZ1495="En proceso",AZ1495="facturando"),AND(AV1495="-",BA1495="")),"Por revisar",
IF(BA1495="",IF(AV1495="NUEVAS",CONCATENATE("Estado: ",AZ1495,", ",AV1495),
IF(AX1495=Meses!$A$3,"Por revisar",
IF(AT1495="","Sin registro","En programación Frcst."))),"En programación")))),
"Error")</f>
        <v>En programación</v>
      </c>
      <c r="BZ1495" s="14" t="str">
        <f t="shared" si="69"/>
        <v/>
      </c>
      <c r="CA1495" s="95">
        <f>IF(BY1495="En programación Frcst.",VLOOKUP(AX1495,Meses!$A$1:$H$14,3+HLOOKUP(Cronograma!AV1495,Meses!$D$1:$G$2,2,FALSE),FALSE),
IF(BY1495="En programación",BA1495,""))</f>
        <v>45302</v>
      </c>
      <c r="CB1495" s="95" t="str">
        <f t="shared" si="70"/>
        <v>2024/1</v>
      </c>
      <c r="CC1495" s="91">
        <f>IFERROR(
(VLOOKUP(MONTH(CA1495),Meses!$B$3:$C$14,2,FALSE)-DAY(CA1495))/VLOOKUP(MONTH(CA1495),Meses!$B$3:$C$14,2,FALSE)*CD1495,
"")</f>
        <v>645.16129032258061</v>
      </c>
      <c r="CD1495" s="92">
        <f t="shared" si="71"/>
        <v>1000</v>
      </c>
    </row>
    <row r="1496" spans="1:82" ht="47.4" thickBot="1" x14ac:dyDescent="0.6">
      <c r="A1496" s="61" t="s">
        <v>3515</v>
      </c>
      <c r="B1496" s="61" t="s">
        <v>3521</v>
      </c>
      <c r="C1496" s="19" t="s">
        <v>3522</v>
      </c>
      <c r="D1496" s="61" t="s">
        <v>650</v>
      </c>
      <c r="E1496" s="21">
        <v>45269</v>
      </c>
      <c r="F1496" s="21">
        <v>45269</v>
      </c>
      <c r="G1496" s="21">
        <v>45272</v>
      </c>
      <c r="H1496" s="21">
        <v>45280</v>
      </c>
      <c r="I1496" s="22"/>
      <c r="J1496" s="22"/>
      <c r="K1496" s="22">
        <v>0</v>
      </c>
      <c r="L1496" s="49">
        <v>2023124015</v>
      </c>
      <c r="M1496" s="21">
        <v>45287</v>
      </c>
      <c r="N1496" s="21">
        <v>45302</v>
      </c>
      <c r="O1496" s="19" t="s">
        <v>2342</v>
      </c>
      <c r="P1496" s="19" t="s">
        <v>72</v>
      </c>
      <c r="Q1496" s="49" t="s">
        <v>55</v>
      </c>
      <c r="R1496" s="61">
        <v>1000</v>
      </c>
      <c r="S1496" s="25" t="s">
        <v>145</v>
      </c>
      <c r="T1496" s="25" t="s">
        <v>145</v>
      </c>
      <c r="U1496" s="19" t="e">
        <v>#NAME?</v>
      </c>
      <c r="V1496" s="22"/>
      <c r="W1496" s="22"/>
      <c r="X1496" s="50"/>
      <c r="Y1496" s="50"/>
      <c r="Z1496" s="22"/>
      <c r="AA1496" s="22"/>
      <c r="AB1496" s="22"/>
      <c r="AC1496" s="22"/>
      <c r="AD1496" s="50"/>
      <c r="AE1496" s="22"/>
      <c r="AF1496" s="22"/>
      <c r="AG1496" s="22"/>
      <c r="AH1496" s="50"/>
      <c r="AI1496" s="22"/>
      <c r="AJ1496" s="22"/>
      <c r="AK1496" s="22"/>
      <c r="AL1496" s="22"/>
      <c r="AM1496" s="22"/>
      <c r="AN1496" s="22"/>
      <c r="AO1496" s="22"/>
      <c r="AP1496" s="19" t="s">
        <v>76</v>
      </c>
      <c r="AQ1496" s="19" t="s">
        <v>76</v>
      </c>
      <c r="AR1496" s="19" t="s">
        <v>60</v>
      </c>
      <c r="AS1496" s="19" t="s">
        <v>55</v>
      </c>
      <c r="AT1496" s="19" t="s">
        <v>4583</v>
      </c>
      <c r="AU1496" s="19" t="s">
        <v>179</v>
      </c>
      <c r="AV1496" s="19" t="s">
        <v>679</v>
      </c>
      <c r="AW1496" s="19" t="s">
        <v>680</v>
      </c>
      <c r="AX1496" s="19" t="s">
        <v>653</v>
      </c>
      <c r="AY1496" s="19" t="s">
        <v>55</v>
      </c>
      <c r="AZ1496" s="19" t="s">
        <v>3822</v>
      </c>
      <c r="BA1496" s="23">
        <v>45302</v>
      </c>
      <c r="BB1496" s="37">
        <v>1</v>
      </c>
      <c r="BC1496" s="37">
        <v>2024</v>
      </c>
      <c r="BD1496" s="19" t="s">
        <v>1557</v>
      </c>
      <c r="BE1496" s="19" t="s">
        <v>660</v>
      </c>
      <c r="BF1496" s="19" t="s">
        <v>1556</v>
      </c>
      <c r="BG1496" s="19" t="s">
        <v>55</v>
      </c>
      <c r="BH1496" s="19" t="s">
        <v>4513</v>
      </c>
      <c r="BI1496" s="22" t="s">
        <v>4513</v>
      </c>
      <c r="BJ1496" s="22"/>
      <c r="BK1496" s="22"/>
      <c r="BL1496" s="37" t="s">
        <v>4513</v>
      </c>
      <c r="BM1496" s="32" t="s">
        <v>4513</v>
      </c>
      <c r="BN1496" s="22" t="s">
        <v>4513</v>
      </c>
      <c r="BO1496" s="19" t="s">
        <v>3851</v>
      </c>
      <c r="BP1496" s="22"/>
      <c r="BQ1496" s="19" t="s">
        <v>64</v>
      </c>
      <c r="BR1496" s="22"/>
      <c r="BS1496" s="22"/>
      <c r="BT1496" s="22"/>
      <c r="BU1496" s="37">
        <v>53</v>
      </c>
      <c r="BV1496" s="19" t="s">
        <v>4698</v>
      </c>
      <c r="BW1496" s="19" t="s">
        <v>3839</v>
      </c>
      <c r="BX1496" s="22"/>
      <c r="BY1496" s="95" t="str">
        <f>IFERROR(
IF(OR(AZ1496="anulado",AZ1496="stand by"),CONCATENATE(AZ1496,": ",AT1496),
IF(OR(YEAR(BA1496)=2022,YEAR(BA1496)=2023),CONCATENATE("Se activó en ",YEAR(BA1496)),
IF(AND(OR(AZ1496="En proceso",AZ1496="facturando"),AND(AV1496="-",BA1496="")),"Por revisar",
IF(BA1496="",IF(AV1496="NUEVAS",CONCATENATE("Estado: ",AZ1496,", ",AV1496),
IF(AX1496=Meses!$A$3,"Por revisar",
IF(AT1496="","Sin registro","En programación Frcst."))),"En programación")))),
"Error")</f>
        <v>En programación</v>
      </c>
      <c r="BZ1496" s="14" t="str">
        <f t="shared" si="69"/>
        <v/>
      </c>
      <c r="CA1496" s="95">
        <f>IF(BY1496="En programación Frcst.",VLOOKUP(AX1496,Meses!$A$1:$H$14,3+HLOOKUP(Cronograma!AV1496,Meses!$D$1:$G$2,2,FALSE),FALSE),
IF(BY1496="En programación",BA1496,""))</f>
        <v>45302</v>
      </c>
      <c r="CB1496" s="95" t="str">
        <f t="shared" si="70"/>
        <v>2024/1</v>
      </c>
      <c r="CC1496" s="91">
        <f>IFERROR(
(VLOOKUP(MONTH(CA1496),Meses!$B$3:$C$14,2,FALSE)-DAY(CA1496))/VLOOKUP(MONTH(CA1496),Meses!$B$3:$C$14,2,FALSE)*CD1496,
"")</f>
        <v>645.16129032258061</v>
      </c>
      <c r="CD1496" s="92">
        <f t="shared" si="71"/>
        <v>1000</v>
      </c>
    </row>
    <row r="1497" spans="1:82" ht="63" thickBot="1" x14ac:dyDescent="0.6">
      <c r="A1497" s="61" t="s">
        <v>3515</v>
      </c>
      <c r="B1497" s="61" t="s">
        <v>3523</v>
      </c>
      <c r="C1497" s="19" t="s">
        <v>3524</v>
      </c>
      <c r="D1497" s="74" t="s">
        <v>345</v>
      </c>
      <c r="E1497" s="21">
        <v>45269</v>
      </c>
      <c r="F1497" s="21">
        <v>45269</v>
      </c>
      <c r="G1497" s="21">
        <v>45272</v>
      </c>
      <c r="H1497" s="21">
        <v>45280</v>
      </c>
      <c r="I1497" s="22"/>
      <c r="J1497" s="22"/>
      <c r="K1497" s="22">
        <v>0</v>
      </c>
      <c r="L1497" s="49" t="s">
        <v>3945</v>
      </c>
      <c r="M1497" s="74" t="s">
        <v>3208</v>
      </c>
      <c r="N1497" s="21">
        <v>45302</v>
      </c>
      <c r="O1497" s="19" t="s">
        <v>2342</v>
      </c>
      <c r="P1497" s="19" t="s">
        <v>72</v>
      </c>
      <c r="Q1497" s="49" t="s">
        <v>55</v>
      </c>
      <c r="R1497" s="61">
        <v>600</v>
      </c>
      <c r="S1497" s="25" t="s">
        <v>145</v>
      </c>
      <c r="T1497" s="25" t="s">
        <v>145</v>
      </c>
      <c r="U1497" s="19" t="e">
        <v>#NAME?</v>
      </c>
      <c r="V1497" s="22"/>
      <c r="W1497" s="22"/>
      <c r="X1497" s="50"/>
      <c r="Y1497" s="50"/>
      <c r="Z1497" s="22"/>
      <c r="AA1497" s="22"/>
      <c r="AB1497" s="22"/>
      <c r="AC1497" s="22"/>
      <c r="AD1497" s="50"/>
      <c r="AE1497" s="22"/>
      <c r="AF1497" s="22"/>
      <c r="AG1497" s="22"/>
      <c r="AH1497" s="50"/>
      <c r="AI1497" s="22"/>
      <c r="AJ1497" s="22"/>
      <c r="AK1497" s="22"/>
      <c r="AL1497" s="22"/>
      <c r="AM1497" s="22"/>
      <c r="AN1497" s="22"/>
      <c r="AO1497" s="22"/>
      <c r="AP1497" s="19" t="s">
        <v>76</v>
      </c>
      <c r="AQ1497" s="19" t="s">
        <v>76</v>
      </c>
      <c r="AR1497" s="22">
        <v>0</v>
      </c>
      <c r="AS1497" s="19" t="s">
        <v>55</v>
      </c>
      <c r="AT1497" s="19" t="s">
        <v>347</v>
      </c>
      <c r="AU1497" s="19" t="s">
        <v>179</v>
      </c>
      <c r="AV1497" s="19" t="s">
        <v>679</v>
      </c>
      <c r="AW1497" s="19" t="s">
        <v>680</v>
      </c>
      <c r="AX1497" s="19" t="s">
        <v>653</v>
      </c>
      <c r="AY1497" s="19" t="s">
        <v>55</v>
      </c>
      <c r="AZ1497" s="19" t="s">
        <v>3827</v>
      </c>
      <c r="BA1497" s="23">
        <v>45302</v>
      </c>
      <c r="BB1497" s="37">
        <v>1</v>
      </c>
      <c r="BC1497" s="37">
        <v>2024</v>
      </c>
      <c r="BD1497" s="19" t="s">
        <v>1557</v>
      </c>
      <c r="BE1497" s="19" t="s">
        <v>660</v>
      </c>
      <c r="BF1497" s="19" t="s">
        <v>1556</v>
      </c>
      <c r="BG1497" s="19" t="s">
        <v>55</v>
      </c>
      <c r="BH1497" s="19" t="s">
        <v>4513</v>
      </c>
      <c r="BI1497" s="22" t="s">
        <v>4513</v>
      </c>
      <c r="BJ1497" s="22"/>
      <c r="BK1497" s="22"/>
      <c r="BL1497" s="37" t="s">
        <v>4513</v>
      </c>
      <c r="BM1497" s="32" t="s">
        <v>4513</v>
      </c>
      <c r="BN1497" s="22" t="s">
        <v>4513</v>
      </c>
      <c r="BO1497" s="19" t="s">
        <v>3944</v>
      </c>
      <c r="BP1497" s="22"/>
      <c r="BQ1497" s="19" t="s">
        <v>64</v>
      </c>
      <c r="BR1497" s="22"/>
      <c r="BS1497" s="22"/>
      <c r="BT1497" s="22"/>
      <c r="BU1497" s="22">
        <v>53</v>
      </c>
      <c r="BV1497" s="19"/>
      <c r="BW1497" s="19" t="s">
        <v>3823</v>
      </c>
      <c r="BX1497" s="22"/>
      <c r="BY1497" s="95" t="str">
        <f>IFERROR(
IF(OR(AZ1497="anulado",AZ1497="stand by"),CONCATENATE(AZ1497,": ",AT1497),
IF(OR(YEAR(BA1497)=2022,YEAR(BA1497)=2023),CONCATENATE("Se activó en ",YEAR(BA1497)),
IF(AND(OR(AZ1497="En proceso",AZ1497="facturando"),AND(AV1497="-",BA1497="")),"Por revisar",
IF(BA1497="",IF(AV1497="NUEVAS",CONCATENATE("Estado: ",AZ1497,", ",AV1497),
IF(AX1497=Meses!$A$3,"Por revisar",
IF(AT1497="","Sin registro","En programación Frcst."))),"En programación")))),
"Error")</f>
        <v>anulado: Desistido</v>
      </c>
      <c r="BZ1497" s="14" t="str">
        <f t="shared" si="69"/>
        <v/>
      </c>
      <c r="CA1497" s="95" t="str">
        <f>IF(BY1497="En programación Frcst.",VLOOKUP(AX1497,Meses!$A$1:$H$14,3+HLOOKUP(Cronograma!AV1497,Meses!$D$1:$G$2,2,FALSE),FALSE),
IF(BY1497="En programación",BA1497,""))</f>
        <v/>
      </c>
      <c r="CB1497" s="95" t="str">
        <f t="shared" si="70"/>
        <v/>
      </c>
      <c r="CC1497" s="91" t="str">
        <f>IFERROR(
(VLOOKUP(MONTH(CA1497),Meses!$B$3:$C$14,2,FALSE)-DAY(CA1497))/VLOOKUP(MONTH(CA1497),Meses!$B$3:$C$14,2,FALSE)*CD1497,
"")</f>
        <v/>
      </c>
      <c r="CD1497" s="92">
        <f t="shared" si="71"/>
        <v>600</v>
      </c>
    </row>
    <row r="1498" spans="1:82" ht="63" thickBot="1" x14ac:dyDescent="0.6">
      <c r="A1498" s="61" t="s">
        <v>3515</v>
      </c>
      <c r="B1498" s="61" t="s">
        <v>3525</v>
      </c>
      <c r="C1498" s="19" t="s">
        <v>4656</v>
      </c>
      <c r="D1498" s="74" t="s">
        <v>345</v>
      </c>
      <c r="E1498" s="21">
        <v>45269</v>
      </c>
      <c r="F1498" s="21">
        <v>45269</v>
      </c>
      <c r="G1498" s="21">
        <v>45272</v>
      </c>
      <c r="H1498" s="22"/>
      <c r="I1498" s="22"/>
      <c r="J1498" s="22"/>
      <c r="K1498" s="22">
        <v>0</v>
      </c>
      <c r="L1498" s="50"/>
      <c r="M1498" s="22"/>
      <c r="N1498" s="22"/>
      <c r="O1498" s="19" t="s">
        <v>2342</v>
      </c>
      <c r="P1498" s="19" t="s">
        <v>72</v>
      </c>
      <c r="Q1498" s="49" t="s">
        <v>55</v>
      </c>
      <c r="R1498" s="61">
        <v>5000</v>
      </c>
      <c r="S1498" s="25" t="s">
        <v>145</v>
      </c>
      <c r="T1498" s="25" t="s">
        <v>145</v>
      </c>
      <c r="U1498" s="30" t="e">
        <v>#NAME?</v>
      </c>
      <c r="V1498" s="22"/>
      <c r="W1498" s="22"/>
      <c r="X1498" s="50"/>
      <c r="Y1498" s="50"/>
      <c r="Z1498" s="22"/>
      <c r="AA1498" s="22"/>
      <c r="AB1498" s="22"/>
      <c r="AC1498" s="22"/>
      <c r="AD1498" s="50"/>
      <c r="AE1498" s="22"/>
      <c r="AF1498" s="22"/>
      <c r="AG1498" s="22"/>
      <c r="AH1498" s="50"/>
      <c r="AI1498" s="22"/>
      <c r="AJ1498" s="22"/>
      <c r="AK1498" s="22"/>
      <c r="AL1498" s="22"/>
      <c r="AM1498" s="22"/>
      <c r="AN1498" s="22"/>
      <c r="AO1498" s="22"/>
      <c r="AP1498" s="19" t="s">
        <v>76</v>
      </c>
      <c r="AQ1498" s="19" t="s">
        <v>76</v>
      </c>
      <c r="AR1498" s="19" t="s">
        <v>60</v>
      </c>
      <c r="AS1498" s="19" t="s">
        <v>55</v>
      </c>
      <c r="AT1498" s="19" t="s">
        <v>347</v>
      </c>
      <c r="AU1498" s="19" t="s">
        <v>179</v>
      </c>
      <c r="AV1498" s="19" t="s">
        <v>679</v>
      </c>
      <c r="AW1498" s="19" t="s">
        <v>680</v>
      </c>
      <c r="AX1498" s="19" t="s">
        <v>653</v>
      </c>
      <c r="AY1498" s="19" t="s">
        <v>55</v>
      </c>
      <c r="AZ1498" s="19" t="s">
        <v>3827</v>
      </c>
      <c r="BA1498" s="22">
        <v>0</v>
      </c>
      <c r="BB1498" s="22"/>
      <c r="BC1498" s="22"/>
      <c r="BD1498" s="19" t="s">
        <v>1557</v>
      </c>
      <c r="BE1498" s="19" t="s">
        <v>660</v>
      </c>
      <c r="BF1498" s="19" t="s">
        <v>1556</v>
      </c>
      <c r="BG1498" s="19" t="s">
        <v>55</v>
      </c>
      <c r="BH1498" s="19" t="s">
        <v>4513</v>
      </c>
      <c r="BI1498" s="22" t="s">
        <v>4513</v>
      </c>
      <c r="BJ1498" s="22"/>
      <c r="BK1498" s="22"/>
      <c r="BL1498" s="37" t="s">
        <v>4513</v>
      </c>
      <c r="BM1498" s="32" t="s">
        <v>4513</v>
      </c>
      <c r="BN1498" s="22" t="s">
        <v>4513</v>
      </c>
      <c r="BO1498" s="19" t="s">
        <v>3944</v>
      </c>
      <c r="BP1498" s="22"/>
      <c r="BQ1498" s="19" t="s">
        <v>64</v>
      </c>
      <c r="BR1498" s="22"/>
      <c r="BS1498" s="22"/>
      <c r="BT1498" s="22"/>
      <c r="BU1498" s="22">
        <v>53</v>
      </c>
      <c r="BV1498" s="19"/>
      <c r="BW1498" s="19" t="s">
        <v>3823</v>
      </c>
      <c r="BX1498" s="22"/>
      <c r="BY1498" s="95" t="str">
        <f>IFERROR(
IF(OR(AZ1498="anulado",AZ1498="stand by"),CONCATENATE(AZ1498,": ",AT1498),
IF(OR(YEAR(BA1498)=2022,YEAR(BA1498)=2023),CONCATENATE("Se activó en ",YEAR(BA1498)),
IF(AND(OR(AZ1498="En proceso",AZ1498="facturando"),AND(AV1498="-",BA1498="")),"Por revisar",
IF(BA1498="",IF(AV1498="NUEVAS",CONCATENATE("Estado: ",AZ1498,", ",AV1498),
IF(AX1498=Meses!$A$3,"Por revisar",
IF(AT1498="","Sin registro","En programación Frcst."))),"En programación")))),
"Error")</f>
        <v>anulado: Desistido</v>
      </c>
      <c r="BZ1498" s="14" t="str">
        <f t="shared" si="69"/>
        <v/>
      </c>
      <c r="CA1498" s="95" t="str">
        <f>IF(BY1498="En programación Frcst.",VLOOKUP(AX1498,Meses!$A$1:$H$14,3+HLOOKUP(Cronograma!AV1498,Meses!$D$1:$G$2,2,FALSE),FALSE),
IF(BY1498="En programación",BA1498,""))</f>
        <v/>
      </c>
      <c r="CB1498" s="95" t="str">
        <f t="shared" si="70"/>
        <v/>
      </c>
      <c r="CC1498" s="91" t="str">
        <f>IFERROR(
(VLOOKUP(MONTH(CA1498),Meses!$B$3:$C$14,2,FALSE)-DAY(CA1498))/VLOOKUP(MONTH(CA1498),Meses!$B$3:$C$14,2,FALSE)*CD1498,
"")</f>
        <v/>
      </c>
      <c r="CD1498" s="92">
        <f t="shared" si="71"/>
        <v>5000</v>
      </c>
    </row>
    <row r="1499" spans="1:82" ht="63" thickBot="1" x14ac:dyDescent="0.6">
      <c r="A1499" s="61" t="s">
        <v>3515</v>
      </c>
      <c r="B1499" s="61" t="s">
        <v>3526</v>
      </c>
      <c r="C1499" s="19" t="s">
        <v>3527</v>
      </c>
      <c r="D1499" s="61" t="s">
        <v>650</v>
      </c>
      <c r="E1499" s="21">
        <v>45269</v>
      </c>
      <c r="F1499" s="21">
        <v>45269</v>
      </c>
      <c r="G1499" s="21">
        <v>45272</v>
      </c>
      <c r="H1499" s="21">
        <v>45280</v>
      </c>
      <c r="I1499" s="22"/>
      <c r="J1499" s="22"/>
      <c r="K1499" s="22">
        <v>0</v>
      </c>
      <c r="L1499" s="49" t="s">
        <v>3945</v>
      </c>
      <c r="M1499" s="21">
        <v>45293</v>
      </c>
      <c r="N1499" s="21">
        <v>45302</v>
      </c>
      <c r="O1499" s="19" t="s">
        <v>2342</v>
      </c>
      <c r="P1499" s="19" t="s">
        <v>72</v>
      </c>
      <c r="Q1499" s="49" t="s">
        <v>55</v>
      </c>
      <c r="R1499" s="61">
        <v>3000</v>
      </c>
      <c r="S1499" s="25" t="s">
        <v>145</v>
      </c>
      <c r="T1499" s="25" t="s">
        <v>145</v>
      </c>
      <c r="U1499" s="19" t="e">
        <v>#NAME?</v>
      </c>
      <c r="V1499" s="22"/>
      <c r="W1499" s="22"/>
      <c r="X1499" s="50"/>
      <c r="Y1499" s="50"/>
      <c r="Z1499" s="22"/>
      <c r="AA1499" s="22"/>
      <c r="AB1499" s="22"/>
      <c r="AC1499" s="22"/>
      <c r="AD1499" s="50"/>
      <c r="AE1499" s="22"/>
      <c r="AF1499" s="22"/>
      <c r="AG1499" s="22"/>
      <c r="AH1499" s="50"/>
      <c r="AI1499" s="22"/>
      <c r="AJ1499" s="22"/>
      <c r="AK1499" s="22"/>
      <c r="AL1499" s="22"/>
      <c r="AM1499" s="22"/>
      <c r="AN1499" s="22"/>
      <c r="AO1499" s="22"/>
      <c r="AP1499" s="19" t="s">
        <v>76</v>
      </c>
      <c r="AQ1499" s="19" t="s">
        <v>76</v>
      </c>
      <c r="AR1499" s="19" t="s">
        <v>60</v>
      </c>
      <c r="AS1499" s="19" t="s">
        <v>55</v>
      </c>
      <c r="AT1499" s="19" t="s">
        <v>4583</v>
      </c>
      <c r="AU1499" s="19" t="s">
        <v>179</v>
      </c>
      <c r="AV1499" s="19" t="s">
        <v>679</v>
      </c>
      <c r="AW1499" s="19" t="s">
        <v>680</v>
      </c>
      <c r="AX1499" s="19" t="s">
        <v>653</v>
      </c>
      <c r="AY1499" s="19" t="s">
        <v>55</v>
      </c>
      <c r="AZ1499" s="19" t="s">
        <v>3822</v>
      </c>
      <c r="BA1499" s="23">
        <v>45302</v>
      </c>
      <c r="BB1499" s="37">
        <v>1</v>
      </c>
      <c r="BC1499" s="37">
        <v>2024</v>
      </c>
      <c r="BD1499" s="19" t="s">
        <v>1557</v>
      </c>
      <c r="BE1499" s="19" t="s">
        <v>660</v>
      </c>
      <c r="BF1499" s="19" t="s">
        <v>1556</v>
      </c>
      <c r="BG1499" s="19" t="s">
        <v>55</v>
      </c>
      <c r="BH1499" s="19" t="s">
        <v>4513</v>
      </c>
      <c r="BI1499" s="22" t="s">
        <v>4513</v>
      </c>
      <c r="BJ1499" s="22"/>
      <c r="BK1499" s="22"/>
      <c r="BL1499" s="37" t="s">
        <v>4513</v>
      </c>
      <c r="BM1499" s="32" t="s">
        <v>4513</v>
      </c>
      <c r="BN1499" s="22" t="s">
        <v>4513</v>
      </c>
      <c r="BO1499" s="19" t="s">
        <v>3851</v>
      </c>
      <c r="BP1499" s="22"/>
      <c r="BQ1499" s="19" t="s">
        <v>64</v>
      </c>
      <c r="BR1499" s="22"/>
      <c r="BS1499" s="22"/>
      <c r="BT1499" s="22"/>
      <c r="BU1499" s="37">
        <v>53</v>
      </c>
      <c r="BV1499" s="19" t="s">
        <v>4698</v>
      </c>
      <c r="BW1499" s="19" t="s">
        <v>3839</v>
      </c>
      <c r="BX1499" s="22"/>
      <c r="BY1499" s="95" t="str">
        <f>IFERROR(
IF(OR(AZ1499="anulado",AZ1499="stand by"),CONCATENATE(AZ1499,": ",AT1499),
IF(OR(YEAR(BA1499)=2022,YEAR(BA1499)=2023),CONCATENATE("Se activó en ",YEAR(BA1499)),
IF(AND(OR(AZ1499="En proceso",AZ1499="facturando"),AND(AV1499="-",BA1499="")),"Por revisar",
IF(BA1499="",IF(AV1499="NUEVAS",CONCATENATE("Estado: ",AZ1499,", ",AV1499),
IF(AX1499=Meses!$A$3,"Por revisar",
IF(AT1499="","Sin registro","En programación Frcst."))),"En programación")))),
"Error")</f>
        <v>En programación</v>
      </c>
      <c r="BZ1499" s="14" t="str">
        <f t="shared" si="69"/>
        <v/>
      </c>
      <c r="CA1499" s="95">
        <f>IF(BY1499="En programación Frcst.",VLOOKUP(AX1499,Meses!$A$1:$H$14,3+HLOOKUP(Cronograma!AV1499,Meses!$D$1:$G$2,2,FALSE),FALSE),
IF(BY1499="En programación",BA1499,""))</f>
        <v>45302</v>
      </c>
      <c r="CB1499" s="95" t="str">
        <f t="shared" si="70"/>
        <v>2024/1</v>
      </c>
      <c r="CC1499" s="91">
        <f>IFERROR(
(VLOOKUP(MONTH(CA1499),Meses!$B$3:$C$14,2,FALSE)-DAY(CA1499))/VLOOKUP(MONTH(CA1499),Meses!$B$3:$C$14,2,FALSE)*CD1499,
"")</f>
        <v>1935.483870967742</v>
      </c>
      <c r="CD1499" s="92">
        <f t="shared" si="71"/>
        <v>3000</v>
      </c>
    </row>
    <row r="1500" spans="1:82" ht="47.4" thickBot="1" x14ac:dyDescent="0.6">
      <c r="A1500" s="61" t="s">
        <v>3515</v>
      </c>
      <c r="B1500" s="61" t="s">
        <v>3528</v>
      </c>
      <c r="C1500" s="19" t="s">
        <v>3529</v>
      </c>
      <c r="D1500" s="61" t="s">
        <v>650</v>
      </c>
      <c r="E1500" s="21">
        <v>45269</v>
      </c>
      <c r="F1500" s="21">
        <v>45269</v>
      </c>
      <c r="G1500" s="21">
        <v>45272</v>
      </c>
      <c r="H1500" s="21">
        <v>45280</v>
      </c>
      <c r="I1500" s="22"/>
      <c r="J1500" s="22"/>
      <c r="K1500" s="22">
        <v>0</v>
      </c>
      <c r="L1500" s="49">
        <v>2023124013</v>
      </c>
      <c r="M1500" s="21">
        <v>45287</v>
      </c>
      <c r="N1500" s="21">
        <v>45302</v>
      </c>
      <c r="O1500" s="19" t="s">
        <v>2342</v>
      </c>
      <c r="P1500" s="19" t="s">
        <v>72</v>
      </c>
      <c r="Q1500" s="49" t="s">
        <v>55</v>
      </c>
      <c r="R1500" s="61">
        <v>3000</v>
      </c>
      <c r="S1500" s="25" t="s">
        <v>145</v>
      </c>
      <c r="T1500" s="25" t="s">
        <v>145</v>
      </c>
      <c r="U1500" s="19" t="e">
        <v>#NAME?</v>
      </c>
      <c r="V1500" s="22"/>
      <c r="W1500" s="22"/>
      <c r="X1500" s="50"/>
      <c r="Y1500" s="50"/>
      <c r="Z1500" s="22"/>
      <c r="AA1500" s="22"/>
      <c r="AB1500" s="22"/>
      <c r="AC1500" s="22"/>
      <c r="AD1500" s="50"/>
      <c r="AE1500" s="22"/>
      <c r="AF1500" s="22"/>
      <c r="AG1500" s="22"/>
      <c r="AH1500" s="50"/>
      <c r="AI1500" s="22"/>
      <c r="AJ1500" s="22"/>
      <c r="AK1500" s="22"/>
      <c r="AL1500" s="22"/>
      <c r="AM1500" s="22"/>
      <c r="AN1500" s="22"/>
      <c r="AO1500" s="22"/>
      <c r="AP1500" s="19" t="s">
        <v>76</v>
      </c>
      <c r="AQ1500" s="19" t="s">
        <v>76</v>
      </c>
      <c r="AR1500" s="19" t="s">
        <v>60</v>
      </c>
      <c r="AS1500" s="19" t="s">
        <v>55</v>
      </c>
      <c r="AT1500" s="19" t="s">
        <v>4583</v>
      </c>
      <c r="AU1500" s="19" t="s">
        <v>179</v>
      </c>
      <c r="AV1500" s="19" t="s">
        <v>679</v>
      </c>
      <c r="AW1500" s="19" t="s">
        <v>680</v>
      </c>
      <c r="AX1500" s="19" t="s">
        <v>653</v>
      </c>
      <c r="AY1500" s="19" t="s">
        <v>55</v>
      </c>
      <c r="AZ1500" s="19" t="s">
        <v>3822</v>
      </c>
      <c r="BA1500" s="23">
        <v>45302</v>
      </c>
      <c r="BB1500" s="37">
        <v>1</v>
      </c>
      <c r="BC1500" s="37">
        <v>2024</v>
      </c>
      <c r="BD1500" s="19" t="s">
        <v>1557</v>
      </c>
      <c r="BE1500" s="19" t="s">
        <v>660</v>
      </c>
      <c r="BF1500" s="19" t="s">
        <v>1556</v>
      </c>
      <c r="BG1500" s="19" t="s">
        <v>55</v>
      </c>
      <c r="BH1500" s="19" t="s">
        <v>4513</v>
      </c>
      <c r="BI1500" s="22" t="s">
        <v>4513</v>
      </c>
      <c r="BJ1500" s="22"/>
      <c r="BK1500" s="22"/>
      <c r="BL1500" s="37" t="s">
        <v>4513</v>
      </c>
      <c r="BM1500" s="32" t="s">
        <v>4513</v>
      </c>
      <c r="BN1500" s="22" t="s">
        <v>4513</v>
      </c>
      <c r="BO1500" s="19" t="s">
        <v>3851</v>
      </c>
      <c r="BP1500" s="22"/>
      <c r="BQ1500" s="19" t="s">
        <v>64</v>
      </c>
      <c r="BR1500" s="22"/>
      <c r="BS1500" s="22"/>
      <c r="BT1500" s="22"/>
      <c r="BU1500" s="37">
        <v>53</v>
      </c>
      <c r="BV1500" s="19" t="s">
        <v>4698</v>
      </c>
      <c r="BW1500" s="19" t="s">
        <v>3839</v>
      </c>
      <c r="BX1500" s="22"/>
      <c r="BY1500" s="95" t="str">
        <f>IFERROR(
IF(OR(AZ1500="anulado",AZ1500="stand by"),CONCATENATE(AZ1500,": ",AT1500),
IF(OR(YEAR(BA1500)=2022,YEAR(BA1500)=2023),CONCATENATE("Se activó en ",YEAR(BA1500)),
IF(AND(OR(AZ1500="En proceso",AZ1500="facturando"),AND(AV1500="-",BA1500="")),"Por revisar",
IF(BA1500="",IF(AV1500="NUEVAS",CONCATENATE("Estado: ",AZ1500,", ",AV1500),
IF(AX1500=Meses!$A$3,"Por revisar",
IF(AT1500="","Sin registro","En programación Frcst."))),"En programación")))),
"Error")</f>
        <v>En programación</v>
      </c>
      <c r="BZ1500" s="14" t="str">
        <f t="shared" si="69"/>
        <v/>
      </c>
      <c r="CA1500" s="95">
        <f>IF(BY1500="En programación Frcst.",VLOOKUP(AX1500,Meses!$A$1:$H$14,3+HLOOKUP(Cronograma!AV1500,Meses!$D$1:$G$2,2,FALSE),FALSE),
IF(BY1500="En programación",BA1500,""))</f>
        <v>45302</v>
      </c>
      <c r="CB1500" s="95" t="str">
        <f t="shared" si="70"/>
        <v>2024/1</v>
      </c>
      <c r="CC1500" s="91">
        <f>IFERROR(
(VLOOKUP(MONTH(CA1500),Meses!$B$3:$C$14,2,FALSE)-DAY(CA1500))/VLOOKUP(MONTH(CA1500),Meses!$B$3:$C$14,2,FALSE)*CD1500,
"")</f>
        <v>1935.483870967742</v>
      </c>
      <c r="CD1500" s="92">
        <f t="shared" si="71"/>
        <v>3000</v>
      </c>
    </row>
    <row r="1501" spans="1:82" ht="47.4" thickBot="1" x14ac:dyDescent="0.6">
      <c r="A1501" s="61" t="s">
        <v>3515</v>
      </c>
      <c r="B1501" s="61" t="s">
        <v>3530</v>
      </c>
      <c r="C1501" s="19" t="s">
        <v>3531</v>
      </c>
      <c r="D1501" s="74" t="s">
        <v>345</v>
      </c>
      <c r="E1501" s="21">
        <v>45269</v>
      </c>
      <c r="F1501" s="21">
        <v>45269</v>
      </c>
      <c r="G1501" s="21">
        <v>45272</v>
      </c>
      <c r="H1501" s="22"/>
      <c r="I1501" s="22"/>
      <c r="J1501" s="22"/>
      <c r="K1501" s="22">
        <v>0</v>
      </c>
      <c r="L1501" s="50"/>
      <c r="M1501" s="22"/>
      <c r="N1501" s="22"/>
      <c r="O1501" s="19" t="s">
        <v>2342</v>
      </c>
      <c r="P1501" s="19" t="s">
        <v>72</v>
      </c>
      <c r="Q1501" s="49" t="s">
        <v>55</v>
      </c>
      <c r="R1501" s="61">
        <v>40000</v>
      </c>
      <c r="S1501" s="25" t="s">
        <v>145</v>
      </c>
      <c r="T1501" s="25" t="s">
        <v>145</v>
      </c>
      <c r="U1501" s="30" t="e">
        <v>#NAME?</v>
      </c>
      <c r="V1501" s="22"/>
      <c r="W1501" s="22"/>
      <c r="X1501" s="50"/>
      <c r="Y1501" s="50"/>
      <c r="Z1501" s="22"/>
      <c r="AA1501" s="22"/>
      <c r="AB1501" s="22"/>
      <c r="AC1501" s="22"/>
      <c r="AD1501" s="50"/>
      <c r="AE1501" s="22"/>
      <c r="AF1501" s="22"/>
      <c r="AG1501" s="22"/>
      <c r="AH1501" s="50"/>
      <c r="AI1501" s="22"/>
      <c r="AJ1501" s="22"/>
      <c r="AK1501" s="22"/>
      <c r="AL1501" s="22"/>
      <c r="AM1501" s="22"/>
      <c r="AN1501" s="22"/>
      <c r="AO1501" s="22"/>
      <c r="AP1501" s="19" t="s">
        <v>76</v>
      </c>
      <c r="AQ1501" s="19" t="s">
        <v>76</v>
      </c>
      <c r="AR1501" s="22">
        <v>0</v>
      </c>
      <c r="AS1501" s="19" t="s">
        <v>55</v>
      </c>
      <c r="AT1501" s="19" t="s">
        <v>347</v>
      </c>
      <c r="AU1501" s="19" t="s">
        <v>179</v>
      </c>
      <c r="AV1501" s="19" t="s">
        <v>679</v>
      </c>
      <c r="AW1501" s="19" t="s">
        <v>680</v>
      </c>
      <c r="AX1501" s="19" t="s">
        <v>653</v>
      </c>
      <c r="AY1501" s="19" t="s">
        <v>55</v>
      </c>
      <c r="AZ1501" s="19" t="s">
        <v>3827</v>
      </c>
      <c r="BA1501" s="22">
        <v>0</v>
      </c>
      <c r="BB1501" s="22"/>
      <c r="BC1501" s="22"/>
      <c r="BD1501" s="19" t="s">
        <v>1557</v>
      </c>
      <c r="BE1501" s="19" t="s">
        <v>660</v>
      </c>
      <c r="BF1501" s="19" t="s">
        <v>1556</v>
      </c>
      <c r="BG1501" s="19" t="s">
        <v>55</v>
      </c>
      <c r="BH1501" s="19" t="s">
        <v>4513</v>
      </c>
      <c r="BI1501" s="22" t="s">
        <v>4513</v>
      </c>
      <c r="BJ1501" s="22"/>
      <c r="BK1501" s="22"/>
      <c r="BL1501" s="37" t="s">
        <v>4513</v>
      </c>
      <c r="BM1501" s="32" t="s">
        <v>4513</v>
      </c>
      <c r="BN1501" s="22" t="s">
        <v>4513</v>
      </c>
      <c r="BO1501" s="19" t="s">
        <v>3944</v>
      </c>
      <c r="BP1501" s="22"/>
      <c r="BQ1501" s="19" t="s">
        <v>64</v>
      </c>
      <c r="BR1501" s="22"/>
      <c r="BS1501" s="22"/>
      <c r="BT1501" s="22"/>
      <c r="BU1501" s="22">
        <v>53</v>
      </c>
      <c r="BV1501" s="19"/>
      <c r="BW1501" s="19" t="s">
        <v>3823</v>
      </c>
      <c r="BX1501" s="22"/>
      <c r="BY1501" s="95" t="str">
        <f>IFERROR(
IF(OR(AZ1501="anulado",AZ1501="stand by"),CONCATENATE(AZ1501,": ",AT1501),
IF(OR(YEAR(BA1501)=2022,YEAR(BA1501)=2023),CONCATENATE("Se activó en ",YEAR(BA1501)),
IF(AND(OR(AZ1501="En proceso",AZ1501="facturando"),AND(AV1501="-",BA1501="")),"Por revisar",
IF(BA1501="",IF(AV1501="NUEVAS",CONCATENATE("Estado: ",AZ1501,", ",AV1501),
IF(AX1501=Meses!$A$3,"Por revisar",
IF(AT1501="","Sin registro","En programación Frcst."))),"En programación")))),
"Error")</f>
        <v>anulado: Desistido</v>
      </c>
      <c r="BZ1501" s="14" t="str">
        <f t="shared" si="69"/>
        <v/>
      </c>
      <c r="CA1501" s="95" t="str">
        <f>IF(BY1501="En programación Frcst.",VLOOKUP(AX1501,Meses!$A$1:$H$14,3+HLOOKUP(Cronograma!AV1501,Meses!$D$1:$G$2,2,FALSE),FALSE),
IF(BY1501="En programación",BA1501,""))</f>
        <v/>
      </c>
      <c r="CB1501" s="95" t="str">
        <f t="shared" si="70"/>
        <v/>
      </c>
      <c r="CC1501" s="91" t="str">
        <f>IFERROR(
(VLOOKUP(MONTH(CA1501),Meses!$B$3:$C$14,2,FALSE)-DAY(CA1501))/VLOOKUP(MONTH(CA1501),Meses!$B$3:$C$14,2,FALSE)*CD1501,
"")</f>
        <v/>
      </c>
      <c r="CD1501" s="92">
        <f t="shared" si="71"/>
        <v>40000</v>
      </c>
    </row>
    <row r="1502" spans="1:82" ht="47.4" thickBot="1" x14ac:dyDescent="0.6">
      <c r="A1502" s="61" t="s">
        <v>3515</v>
      </c>
      <c r="B1502" s="61" t="s">
        <v>3532</v>
      </c>
      <c r="C1502" s="19" t="s">
        <v>3533</v>
      </c>
      <c r="D1502" s="74" t="s">
        <v>345</v>
      </c>
      <c r="E1502" s="21">
        <v>45269</v>
      </c>
      <c r="F1502" s="21">
        <v>45269</v>
      </c>
      <c r="G1502" s="21">
        <v>45272</v>
      </c>
      <c r="H1502" s="22"/>
      <c r="I1502" s="22"/>
      <c r="J1502" s="22"/>
      <c r="K1502" s="22">
        <v>0</v>
      </c>
      <c r="L1502" s="50"/>
      <c r="M1502" s="22"/>
      <c r="N1502" s="22"/>
      <c r="O1502" s="19" t="s">
        <v>2342</v>
      </c>
      <c r="P1502" s="19" t="s">
        <v>72</v>
      </c>
      <c r="Q1502" s="49" t="s">
        <v>55</v>
      </c>
      <c r="R1502" s="61">
        <v>30000</v>
      </c>
      <c r="S1502" s="25" t="s">
        <v>145</v>
      </c>
      <c r="T1502" s="25" t="s">
        <v>145</v>
      </c>
      <c r="U1502" s="30" t="e">
        <v>#NAME?</v>
      </c>
      <c r="V1502" s="22"/>
      <c r="W1502" s="22"/>
      <c r="X1502" s="50"/>
      <c r="Y1502" s="50"/>
      <c r="Z1502" s="22"/>
      <c r="AA1502" s="22"/>
      <c r="AB1502" s="22"/>
      <c r="AC1502" s="22"/>
      <c r="AD1502" s="50"/>
      <c r="AE1502" s="22"/>
      <c r="AF1502" s="22"/>
      <c r="AG1502" s="22"/>
      <c r="AH1502" s="50"/>
      <c r="AI1502" s="22"/>
      <c r="AJ1502" s="22"/>
      <c r="AK1502" s="22"/>
      <c r="AL1502" s="22"/>
      <c r="AM1502" s="22"/>
      <c r="AN1502" s="22"/>
      <c r="AO1502" s="22"/>
      <c r="AP1502" s="19" t="s">
        <v>76</v>
      </c>
      <c r="AQ1502" s="19" t="s">
        <v>76</v>
      </c>
      <c r="AR1502" s="22">
        <v>0</v>
      </c>
      <c r="AS1502" s="19" t="s">
        <v>55</v>
      </c>
      <c r="AT1502" s="19" t="s">
        <v>347</v>
      </c>
      <c r="AU1502" s="19" t="s">
        <v>179</v>
      </c>
      <c r="AV1502" s="19" t="s">
        <v>679</v>
      </c>
      <c r="AW1502" s="19" t="s">
        <v>680</v>
      </c>
      <c r="AX1502" s="19" t="s">
        <v>653</v>
      </c>
      <c r="AY1502" s="19" t="s">
        <v>55</v>
      </c>
      <c r="AZ1502" s="19" t="s">
        <v>3827</v>
      </c>
      <c r="BA1502" s="22">
        <v>0</v>
      </c>
      <c r="BB1502" s="22"/>
      <c r="BC1502" s="22"/>
      <c r="BD1502" s="19" t="s">
        <v>1557</v>
      </c>
      <c r="BE1502" s="19" t="s">
        <v>660</v>
      </c>
      <c r="BF1502" s="19" t="s">
        <v>1556</v>
      </c>
      <c r="BG1502" s="19" t="s">
        <v>55</v>
      </c>
      <c r="BH1502" s="19" t="s">
        <v>4513</v>
      </c>
      <c r="BI1502" s="22" t="s">
        <v>4513</v>
      </c>
      <c r="BJ1502" s="22"/>
      <c r="BK1502" s="22"/>
      <c r="BL1502" s="37" t="s">
        <v>4513</v>
      </c>
      <c r="BM1502" s="32" t="s">
        <v>4513</v>
      </c>
      <c r="BN1502" s="22" t="s">
        <v>4513</v>
      </c>
      <c r="BO1502" s="19" t="s">
        <v>3944</v>
      </c>
      <c r="BP1502" s="22"/>
      <c r="BQ1502" s="19" t="s">
        <v>64</v>
      </c>
      <c r="BR1502" s="22"/>
      <c r="BS1502" s="22"/>
      <c r="BT1502" s="22"/>
      <c r="BU1502" s="22">
        <v>53</v>
      </c>
      <c r="BV1502" s="19"/>
      <c r="BW1502" s="19" t="s">
        <v>3823</v>
      </c>
      <c r="BX1502" s="22"/>
      <c r="BY1502" s="95" t="str">
        <f>IFERROR(
IF(OR(AZ1502="anulado",AZ1502="stand by"),CONCATENATE(AZ1502,": ",AT1502),
IF(OR(YEAR(BA1502)=2022,YEAR(BA1502)=2023),CONCATENATE("Se activó en ",YEAR(BA1502)),
IF(AND(OR(AZ1502="En proceso",AZ1502="facturando"),AND(AV1502="-",BA1502="")),"Por revisar",
IF(BA1502="",IF(AV1502="NUEVAS",CONCATENATE("Estado: ",AZ1502,", ",AV1502),
IF(AX1502=Meses!$A$3,"Por revisar",
IF(AT1502="","Sin registro","En programación Frcst."))),"En programación")))),
"Error")</f>
        <v>anulado: Desistido</v>
      </c>
      <c r="BZ1502" s="14" t="str">
        <f t="shared" si="69"/>
        <v/>
      </c>
      <c r="CA1502" s="95" t="str">
        <f>IF(BY1502="En programación Frcst.",VLOOKUP(AX1502,Meses!$A$1:$H$14,3+HLOOKUP(Cronograma!AV1502,Meses!$D$1:$G$2,2,FALSE),FALSE),
IF(BY1502="En programación",BA1502,""))</f>
        <v/>
      </c>
      <c r="CB1502" s="95" t="str">
        <f t="shared" si="70"/>
        <v/>
      </c>
      <c r="CC1502" s="91" t="str">
        <f>IFERROR(
(VLOOKUP(MONTH(CA1502),Meses!$B$3:$C$14,2,FALSE)-DAY(CA1502))/VLOOKUP(MONTH(CA1502),Meses!$B$3:$C$14,2,FALSE)*CD1502,
"")</f>
        <v/>
      </c>
      <c r="CD1502" s="92">
        <f t="shared" si="71"/>
        <v>30000</v>
      </c>
    </row>
    <row r="1503" spans="1:82" ht="63" thickBot="1" x14ac:dyDescent="0.6">
      <c r="A1503" s="61" t="s">
        <v>3515</v>
      </c>
      <c r="B1503" s="61" t="s">
        <v>3534</v>
      </c>
      <c r="C1503" s="19" t="s">
        <v>3535</v>
      </c>
      <c r="D1503" s="61" t="s">
        <v>650</v>
      </c>
      <c r="E1503" s="21">
        <v>45269</v>
      </c>
      <c r="F1503" s="21">
        <v>45269</v>
      </c>
      <c r="G1503" s="21">
        <v>45272</v>
      </c>
      <c r="H1503" s="22"/>
      <c r="I1503" s="22"/>
      <c r="J1503" s="22"/>
      <c r="K1503" s="22">
        <v>0</v>
      </c>
      <c r="L1503" s="49" t="s">
        <v>3945</v>
      </c>
      <c r="M1503" s="21">
        <v>45302</v>
      </c>
      <c r="N1503" s="21">
        <v>45302</v>
      </c>
      <c r="O1503" s="19" t="s">
        <v>2342</v>
      </c>
      <c r="P1503" s="19" t="s">
        <v>72</v>
      </c>
      <c r="Q1503" s="49" t="s">
        <v>55</v>
      </c>
      <c r="R1503" s="61">
        <v>2300</v>
      </c>
      <c r="S1503" s="25" t="s">
        <v>145</v>
      </c>
      <c r="T1503" s="25" t="s">
        <v>145</v>
      </c>
      <c r="U1503" s="30" t="e">
        <v>#NAME?</v>
      </c>
      <c r="V1503" s="22"/>
      <c r="W1503" s="22"/>
      <c r="X1503" s="50"/>
      <c r="Y1503" s="50"/>
      <c r="Z1503" s="22"/>
      <c r="AA1503" s="22"/>
      <c r="AB1503" s="22"/>
      <c r="AC1503" s="22"/>
      <c r="AD1503" s="50"/>
      <c r="AE1503" s="22"/>
      <c r="AF1503" s="22"/>
      <c r="AG1503" s="22"/>
      <c r="AH1503" s="50"/>
      <c r="AI1503" s="22"/>
      <c r="AJ1503" s="22"/>
      <c r="AK1503" s="22"/>
      <c r="AL1503" s="22"/>
      <c r="AM1503" s="22"/>
      <c r="AN1503" s="22"/>
      <c r="AO1503" s="22"/>
      <c r="AP1503" s="19" t="s">
        <v>76</v>
      </c>
      <c r="AQ1503" s="19" t="s">
        <v>76</v>
      </c>
      <c r="AR1503" s="19" t="s">
        <v>60</v>
      </c>
      <c r="AS1503" s="19" t="s">
        <v>55</v>
      </c>
      <c r="AT1503" s="19" t="s">
        <v>4583</v>
      </c>
      <c r="AU1503" s="19" t="s">
        <v>179</v>
      </c>
      <c r="AV1503" s="19" t="s">
        <v>679</v>
      </c>
      <c r="AW1503" s="19" t="s">
        <v>680</v>
      </c>
      <c r="AX1503" s="19" t="s">
        <v>653</v>
      </c>
      <c r="AY1503" s="19" t="s">
        <v>55</v>
      </c>
      <c r="AZ1503" s="19" t="s">
        <v>3822</v>
      </c>
      <c r="BA1503" s="23">
        <v>45302</v>
      </c>
      <c r="BB1503" s="37">
        <v>1</v>
      </c>
      <c r="BC1503" s="37">
        <v>2024</v>
      </c>
      <c r="BD1503" s="19" t="s">
        <v>1557</v>
      </c>
      <c r="BE1503" s="19" t="s">
        <v>660</v>
      </c>
      <c r="BF1503" s="19" t="s">
        <v>1556</v>
      </c>
      <c r="BG1503" s="19" t="s">
        <v>55</v>
      </c>
      <c r="BH1503" s="19" t="s">
        <v>4513</v>
      </c>
      <c r="BI1503" s="22" t="s">
        <v>4513</v>
      </c>
      <c r="BJ1503" s="22"/>
      <c r="BK1503" s="22"/>
      <c r="BL1503" s="37" t="s">
        <v>4513</v>
      </c>
      <c r="BM1503" s="32" t="s">
        <v>4513</v>
      </c>
      <c r="BN1503" s="22" t="s">
        <v>4513</v>
      </c>
      <c r="BO1503" s="19" t="s">
        <v>3851</v>
      </c>
      <c r="BP1503" s="22"/>
      <c r="BQ1503" s="19" t="s">
        <v>64</v>
      </c>
      <c r="BR1503" s="22"/>
      <c r="BS1503" s="22"/>
      <c r="BT1503" s="22"/>
      <c r="BU1503" s="37">
        <v>53</v>
      </c>
      <c r="BV1503" s="19" t="s">
        <v>4698</v>
      </c>
      <c r="BW1503" s="19" t="s">
        <v>3839</v>
      </c>
      <c r="BX1503" s="22"/>
      <c r="BY1503" s="95" t="str">
        <f>IFERROR(
IF(OR(AZ1503="anulado",AZ1503="stand by"),CONCATENATE(AZ1503,": ",AT1503),
IF(OR(YEAR(BA1503)=2022,YEAR(BA1503)=2023),CONCATENATE("Se activó en ",YEAR(BA1503)),
IF(AND(OR(AZ1503="En proceso",AZ1503="facturando"),AND(AV1503="-",BA1503="")),"Por revisar",
IF(BA1503="",IF(AV1503="NUEVAS",CONCATENATE("Estado: ",AZ1503,", ",AV1503),
IF(AX1503=Meses!$A$3,"Por revisar",
IF(AT1503="","Sin registro","En programación Frcst."))),"En programación")))),
"Error")</f>
        <v>En programación</v>
      </c>
      <c r="BZ1503" s="14" t="str">
        <f t="shared" si="69"/>
        <v/>
      </c>
      <c r="CA1503" s="95">
        <f>IF(BY1503="En programación Frcst.",VLOOKUP(AX1503,Meses!$A$1:$H$14,3+HLOOKUP(Cronograma!AV1503,Meses!$D$1:$G$2,2,FALSE),FALSE),
IF(BY1503="En programación",BA1503,""))</f>
        <v>45302</v>
      </c>
      <c r="CB1503" s="95" t="str">
        <f t="shared" si="70"/>
        <v>2024/1</v>
      </c>
      <c r="CC1503" s="91">
        <f>IFERROR(
(VLOOKUP(MONTH(CA1503),Meses!$B$3:$C$14,2,FALSE)-DAY(CA1503))/VLOOKUP(MONTH(CA1503),Meses!$B$3:$C$14,2,FALSE)*CD1503,
"")</f>
        <v>1483.8709677419354</v>
      </c>
      <c r="CD1503" s="92">
        <f t="shared" si="71"/>
        <v>2300</v>
      </c>
    </row>
    <row r="1504" spans="1:82" ht="47.4" thickBot="1" x14ac:dyDescent="0.6">
      <c r="A1504" s="61" t="s">
        <v>3515</v>
      </c>
      <c r="B1504" s="61" t="s">
        <v>3536</v>
      </c>
      <c r="C1504" s="19" t="s">
        <v>3537</v>
      </c>
      <c r="D1504" s="74" t="s">
        <v>345</v>
      </c>
      <c r="E1504" s="21">
        <v>45269</v>
      </c>
      <c r="F1504" s="21">
        <v>45269</v>
      </c>
      <c r="G1504" s="21">
        <v>45272</v>
      </c>
      <c r="H1504" s="21">
        <v>45280</v>
      </c>
      <c r="I1504" s="22"/>
      <c r="J1504" s="22"/>
      <c r="K1504" s="22">
        <v>0</v>
      </c>
      <c r="L1504" s="49" t="s">
        <v>3945</v>
      </c>
      <c r="M1504" s="74" t="s">
        <v>3208</v>
      </c>
      <c r="N1504" s="21">
        <v>45302</v>
      </c>
      <c r="O1504" s="19" t="s">
        <v>2342</v>
      </c>
      <c r="P1504" s="19" t="s">
        <v>72</v>
      </c>
      <c r="Q1504" s="49" t="s">
        <v>55</v>
      </c>
      <c r="R1504" s="61">
        <v>1</v>
      </c>
      <c r="S1504" s="25" t="s">
        <v>145</v>
      </c>
      <c r="T1504" s="25" t="s">
        <v>145</v>
      </c>
      <c r="U1504" s="19" t="e">
        <v>#NAME?</v>
      </c>
      <c r="V1504" s="22"/>
      <c r="W1504" s="22"/>
      <c r="X1504" s="50"/>
      <c r="Y1504" s="50"/>
      <c r="Z1504" s="22"/>
      <c r="AA1504" s="22"/>
      <c r="AB1504" s="22"/>
      <c r="AC1504" s="22"/>
      <c r="AD1504" s="50"/>
      <c r="AE1504" s="22"/>
      <c r="AF1504" s="22"/>
      <c r="AG1504" s="22"/>
      <c r="AH1504" s="50"/>
      <c r="AI1504" s="22"/>
      <c r="AJ1504" s="22"/>
      <c r="AK1504" s="22"/>
      <c r="AL1504" s="22"/>
      <c r="AM1504" s="22"/>
      <c r="AN1504" s="22"/>
      <c r="AO1504" s="22"/>
      <c r="AP1504" s="19" t="s">
        <v>76</v>
      </c>
      <c r="AQ1504" s="19" t="s">
        <v>76</v>
      </c>
      <c r="AR1504" s="19" t="s">
        <v>60</v>
      </c>
      <c r="AS1504" s="19" t="s">
        <v>55</v>
      </c>
      <c r="AT1504" s="19" t="s">
        <v>347</v>
      </c>
      <c r="AU1504" s="19" t="s">
        <v>179</v>
      </c>
      <c r="AV1504" s="19" t="s">
        <v>679</v>
      </c>
      <c r="AW1504" s="19" t="s">
        <v>680</v>
      </c>
      <c r="AX1504" s="19" t="s">
        <v>653</v>
      </c>
      <c r="AY1504" s="19" t="s">
        <v>55</v>
      </c>
      <c r="AZ1504" s="19" t="s">
        <v>3827</v>
      </c>
      <c r="BA1504" s="23">
        <v>45302</v>
      </c>
      <c r="BB1504" s="37">
        <v>1</v>
      </c>
      <c r="BC1504" s="37">
        <v>2024</v>
      </c>
      <c r="BD1504" s="19" t="s">
        <v>1557</v>
      </c>
      <c r="BE1504" s="19" t="s">
        <v>660</v>
      </c>
      <c r="BF1504" s="19" t="s">
        <v>1556</v>
      </c>
      <c r="BG1504" s="19" t="s">
        <v>55</v>
      </c>
      <c r="BH1504" s="19" t="s">
        <v>4513</v>
      </c>
      <c r="BI1504" s="22" t="s">
        <v>4513</v>
      </c>
      <c r="BJ1504" s="22"/>
      <c r="BK1504" s="22"/>
      <c r="BL1504" s="37" t="s">
        <v>4513</v>
      </c>
      <c r="BM1504" s="32" t="s">
        <v>4513</v>
      </c>
      <c r="BN1504" s="22" t="s">
        <v>4513</v>
      </c>
      <c r="BO1504" s="19" t="s">
        <v>3944</v>
      </c>
      <c r="BP1504" s="22"/>
      <c r="BQ1504" s="19" t="s">
        <v>64</v>
      </c>
      <c r="BR1504" s="22"/>
      <c r="BS1504" s="22"/>
      <c r="BT1504" s="22"/>
      <c r="BU1504" s="22">
        <v>53</v>
      </c>
      <c r="BV1504" s="19"/>
      <c r="BW1504" s="19" t="s">
        <v>3823</v>
      </c>
      <c r="BX1504" s="22"/>
      <c r="BY1504" s="95" t="str">
        <f>IFERROR(
IF(OR(AZ1504="anulado",AZ1504="stand by"),CONCATENATE(AZ1504,": ",AT1504),
IF(OR(YEAR(BA1504)=2022,YEAR(BA1504)=2023),CONCATENATE("Se activó en ",YEAR(BA1504)),
IF(AND(OR(AZ1504="En proceso",AZ1504="facturando"),AND(AV1504="-",BA1504="")),"Por revisar",
IF(BA1504="",IF(AV1504="NUEVAS",CONCATENATE("Estado: ",AZ1504,", ",AV1504),
IF(AX1504=Meses!$A$3,"Por revisar",
IF(AT1504="","Sin registro","En programación Frcst."))),"En programación")))),
"Error")</f>
        <v>anulado: Desistido</v>
      </c>
      <c r="BZ1504" s="14" t="str">
        <f t="shared" si="69"/>
        <v/>
      </c>
      <c r="CA1504" s="95" t="str">
        <f>IF(BY1504="En programación Frcst.",VLOOKUP(AX1504,Meses!$A$1:$H$14,3+HLOOKUP(Cronograma!AV1504,Meses!$D$1:$G$2,2,FALSE),FALSE),
IF(BY1504="En programación",BA1504,""))</f>
        <v/>
      </c>
      <c r="CB1504" s="95" t="str">
        <f t="shared" si="70"/>
        <v/>
      </c>
      <c r="CC1504" s="91" t="str">
        <f>IFERROR(
(VLOOKUP(MONTH(CA1504),Meses!$B$3:$C$14,2,FALSE)-DAY(CA1504))/VLOOKUP(MONTH(CA1504),Meses!$B$3:$C$14,2,FALSE)*CD1504,
"")</f>
        <v/>
      </c>
      <c r="CD1504" s="92">
        <f t="shared" si="71"/>
        <v>1</v>
      </c>
    </row>
    <row r="1505" spans="1:82" ht="78.599999999999994" thickBot="1" x14ac:dyDescent="0.6">
      <c r="A1505" s="61" t="s">
        <v>3515</v>
      </c>
      <c r="B1505" s="61" t="s">
        <v>3538</v>
      </c>
      <c r="C1505" s="19" t="s">
        <v>3539</v>
      </c>
      <c r="D1505" s="61" t="s">
        <v>650</v>
      </c>
      <c r="E1505" s="21">
        <v>45269</v>
      </c>
      <c r="F1505" s="21">
        <v>45269</v>
      </c>
      <c r="G1505" s="21">
        <v>45272</v>
      </c>
      <c r="H1505" s="21">
        <v>45280</v>
      </c>
      <c r="I1505" s="22"/>
      <c r="J1505" s="22"/>
      <c r="K1505" s="22">
        <v>0</v>
      </c>
      <c r="L1505" s="49" t="s">
        <v>3945</v>
      </c>
      <c r="M1505" s="21">
        <v>45293</v>
      </c>
      <c r="N1505" s="21">
        <v>45302</v>
      </c>
      <c r="O1505" s="19" t="s">
        <v>2342</v>
      </c>
      <c r="P1505" s="19" t="s">
        <v>72</v>
      </c>
      <c r="Q1505" s="49" t="s">
        <v>55</v>
      </c>
      <c r="R1505" s="61">
        <v>6000</v>
      </c>
      <c r="S1505" s="25" t="s">
        <v>145</v>
      </c>
      <c r="T1505" s="25" t="s">
        <v>145</v>
      </c>
      <c r="U1505" s="19" t="e">
        <v>#NAME?</v>
      </c>
      <c r="V1505" s="22"/>
      <c r="W1505" s="22"/>
      <c r="X1505" s="50"/>
      <c r="Y1505" s="50"/>
      <c r="Z1505" s="22"/>
      <c r="AA1505" s="22"/>
      <c r="AB1505" s="22"/>
      <c r="AC1505" s="22"/>
      <c r="AD1505" s="50"/>
      <c r="AE1505" s="22"/>
      <c r="AF1505" s="22"/>
      <c r="AG1505" s="22"/>
      <c r="AH1505" s="50"/>
      <c r="AI1505" s="22"/>
      <c r="AJ1505" s="22"/>
      <c r="AK1505" s="22"/>
      <c r="AL1505" s="22"/>
      <c r="AM1505" s="22"/>
      <c r="AN1505" s="22"/>
      <c r="AO1505" s="22"/>
      <c r="AP1505" s="19" t="s">
        <v>76</v>
      </c>
      <c r="AQ1505" s="19" t="s">
        <v>76</v>
      </c>
      <c r="AR1505" s="22">
        <v>0</v>
      </c>
      <c r="AS1505" s="19" t="s">
        <v>55</v>
      </c>
      <c r="AT1505" s="19" t="s">
        <v>4583</v>
      </c>
      <c r="AU1505" s="19" t="s">
        <v>179</v>
      </c>
      <c r="AV1505" s="19" t="s">
        <v>679</v>
      </c>
      <c r="AW1505" s="19" t="s">
        <v>680</v>
      </c>
      <c r="AX1505" s="19" t="s">
        <v>653</v>
      </c>
      <c r="AY1505" s="19" t="s">
        <v>55</v>
      </c>
      <c r="AZ1505" s="19" t="s">
        <v>3822</v>
      </c>
      <c r="BA1505" s="23">
        <v>45302</v>
      </c>
      <c r="BB1505" s="37">
        <v>1</v>
      </c>
      <c r="BC1505" s="37">
        <v>2024</v>
      </c>
      <c r="BD1505" s="19" t="s">
        <v>1557</v>
      </c>
      <c r="BE1505" s="19" t="s">
        <v>660</v>
      </c>
      <c r="BF1505" s="19" t="s">
        <v>1556</v>
      </c>
      <c r="BG1505" s="19" t="s">
        <v>55</v>
      </c>
      <c r="BH1505" s="19" t="s">
        <v>4513</v>
      </c>
      <c r="BI1505" s="22" t="s">
        <v>4513</v>
      </c>
      <c r="BJ1505" s="22"/>
      <c r="BK1505" s="22"/>
      <c r="BL1505" s="37" t="s">
        <v>4513</v>
      </c>
      <c r="BM1505" s="32" t="s">
        <v>4513</v>
      </c>
      <c r="BN1505" s="22" t="s">
        <v>4513</v>
      </c>
      <c r="BO1505" s="19" t="s">
        <v>3851</v>
      </c>
      <c r="BP1505" s="22"/>
      <c r="BQ1505" s="19" t="s">
        <v>64</v>
      </c>
      <c r="BR1505" s="22"/>
      <c r="BS1505" s="22"/>
      <c r="BT1505" s="22"/>
      <c r="BU1505" s="37">
        <v>53</v>
      </c>
      <c r="BV1505" s="19" t="s">
        <v>4698</v>
      </c>
      <c r="BW1505" s="19" t="s">
        <v>3839</v>
      </c>
      <c r="BX1505" s="22"/>
      <c r="BY1505" s="95" t="str">
        <f>IFERROR(
IF(OR(AZ1505="anulado",AZ1505="stand by"),CONCATENATE(AZ1505,": ",AT1505),
IF(OR(YEAR(BA1505)=2022,YEAR(BA1505)=2023),CONCATENATE("Se activó en ",YEAR(BA1505)),
IF(AND(OR(AZ1505="En proceso",AZ1505="facturando"),AND(AV1505="-",BA1505="")),"Por revisar",
IF(BA1505="",IF(AV1505="NUEVAS",CONCATENATE("Estado: ",AZ1505,", ",AV1505),
IF(AX1505=Meses!$A$3,"Por revisar",
IF(AT1505="","Sin registro","En programación Frcst."))),"En programación")))),
"Error")</f>
        <v>En programación</v>
      </c>
      <c r="BZ1505" s="14" t="str">
        <f t="shared" si="69"/>
        <v/>
      </c>
      <c r="CA1505" s="95">
        <f>IF(BY1505="En programación Frcst.",VLOOKUP(AX1505,Meses!$A$1:$H$14,3+HLOOKUP(Cronograma!AV1505,Meses!$D$1:$G$2,2,FALSE),FALSE),
IF(BY1505="En programación",BA1505,""))</f>
        <v>45302</v>
      </c>
      <c r="CB1505" s="95" t="str">
        <f t="shared" si="70"/>
        <v>2024/1</v>
      </c>
      <c r="CC1505" s="91">
        <f>IFERROR(
(VLOOKUP(MONTH(CA1505),Meses!$B$3:$C$14,2,FALSE)-DAY(CA1505))/VLOOKUP(MONTH(CA1505),Meses!$B$3:$C$14,2,FALSE)*CD1505,
"")</f>
        <v>3870.9677419354839</v>
      </c>
      <c r="CD1505" s="92">
        <f t="shared" si="71"/>
        <v>6000</v>
      </c>
    </row>
    <row r="1506" spans="1:82" ht="47.4" thickBot="1" x14ac:dyDescent="0.6">
      <c r="A1506" s="61" t="s">
        <v>3515</v>
      </c>
      <c r="B1506" s="61" t="s">
        <v>3540</v>
      </c>
      <c r="C1506" s="19" t="s">
        <v>3541</v>
      </c>
      <c r="D1506" s="61" t="s">
        <v>650</v>
      </c>
      <c r="E1506" s="21">
        <v>45269</v>
      </c>
      <c r="F1506" s="21">
        <v>45269</v>
      </c>
      <c r="G1506" s="21">
        <v>45272</v>
      </c>
      <c r="H1506" s="21">
        <v>45280</v>
      </c>
      <c r="I1506" s="22"/>
      <c r="J1506" s="22"/>
      <c r="K1506" s="22">
        <v>0</v>
      </c>
      <c r="L1506" s="49" t="s">
        <v>3945</v>
      </c>
      <c r="M1506" s="21">
        <v>45293</v>
      </c>
      <c r="N1506" s="21">
        <v>45302</v>
      </c>
      <c r="O1506" s="19" t="s">
        <v>2342</v>
      </c>
      <c r="P1506" s="19" t="s">
        <v>72</v>
      </c>
      <c r="Q1506" s="49" t="s">
        <v>55</v>
      </c>
      <c r="R1506" s="61">
        <v>600</v>
      </c>
      <c r="S1506" s="25" t="s">
        <v>145</v>
      </c>
      <c r="T1506" s="25" t="s">
        <v>145</v>
      </c>
      <c r="U1506" s="19" t="e">
        <v>#NAME?</v>
      </c>
      <c r="V1506" s="22"/>
      <c r="W1506" s="22"/>
      <c r="X1506" s="50"/>
      <c r="Y1506" s="50"/>
      <c r="Z1506" s="22"/>
      <c r="AA1506" s="22"/>
      <c r="AB1506" s="22"/>
      <c r="AC1506" s="22"/>
      <c r="AD1506" s="50"/>
      <c r="AE1506" s="22"/>
      <c r="AF1506" s="22"/>
      <c r="AG1506" s="22"/>
      <c r="AH1506" s="50"/>
      <c r="AI1506" s="22"/>
      <c r="AJ1506" s="22"/>
      <c r="AK1506" s="22"/>
      <c r="AL1506" s="22"/>
      <c r="AM1506" s="22"/>
      <c r="AN1506" s="22"/>
      <c r="AO1506" s="22"/>
      <c r="AP1506" s="19" t="s">
        <v>76</v>
      </c>
      <c r="AQ1506" s="19" t="s">
        <v>76</v>
      </c>
      <c r="AR1506" s="22">
        <v>0</v>
      </c>
      <c r="AS1506" s="19" t="s">
        <v>55</v>
      </c>
      <c r="AT1506" s="19" t="s">
        <v>4583</v>
      </c>
      <c r="AU1506" s="19" t="s">
        <v>179</v>
      </c>
      <c r="AV1506" s="19" t="s">
        <v>679</v>
      </c>
      <c r="AW1506" s="19" t="s">
        <v>680</v>
      </c>
      <c r="AX1506" s="19" t="s">
        <v>653</v>
      </c>
      <c r="AY1506" s="19" t="s">
        <v>55</v>
      </c>
      <c r="AZ1506" s="19" t="s">
        <v>3822</v>
      </c>
      <c r="BA1506" s="23">
        <v>45302</v>
      </c>
      <c r="BB1506" s="37">
        <v>1</v>
      </c>
      <c r="BC1506" s="37">
        <v>2024</v>
      </c>
      <c r="BD1506" s="19" t="s">
        <v>1557</v>
      </c>
      <c r="BE1506" s="19" t="s">
        <v>660</v>
      </c>
      <c r="BF1506" s="19" t="s">
        <v>1556</v>
      </c>
      <c r="BG1506" s="19" t="s">
        <v>55</v>
      </c>
      <c r="BH1506" s="19" t="s">
        <v>4513</v>
      </c>
      <c r="BI1506" s="22" t="s">
        <v>4513</v>
      </c>
      <c r="BJ1506" s="22"/>
      <c r="BK1506" s="22"/>
      <c r="BL1506" s="37" t="s">
        <v>4513</v>
      </c>
      <c r="BM1506" s="32" t="s">
        <v>4513</v>
      </c>
      <c r="BN1506" s="22" t="s">
        <v>4513</v>
      </c>
      <c r="BO1506" s="19" t="s">
        <v>3851</v>
      </c>
      <c r="BP1506" s="22"/>
      <c r="BQ1506" s="19" t="s">
        <v>64</v>
      </c>
      <c r="BR1506" s="22"/>
      <c r="BS1506" s="22"/>
      <c r="BT1506" s="22"/>
      <c r="BU1506" s="37">
        <v>53</v>
      </c>
      <c r="BV1506" s="19" t="s">
        <v>4698</v>
      </c>
      <c r="BW1506" s="19" t="s">
        <v>3839</v>
      </c>
      <c r="BX1506" s="22"/>
      <c r="BY1506" s="95" t="str">
        <f>IFERROR(
IF(OR(AZ1506="anulado",AZ1506="stand by"),CONCATENATE(AZ1506,": ",AT1506),
IF(OR(YEAR(BA1506)=2022,YEAR(BA1506)=2023),CONCATENATE("Se activó en ",YEAR(BA1506)),
IF(AND(OR(AZ1506="En proceso",AZ1506="facturando"),AND(AV1506="-",BA1506="")),"Por revisar",
IF(BA1506="",IF(AV1506="NUEVAS",CONCATENATE("Estado: ",AZ1506,", ",AV1506),
IF(AX1506=Meses!$A$3,"Por revisar",
IF(AT1506="","Sin registro","En programación Frcst."))),"En programación")))),
"Error")</f>
        <v>En programación</v>
      </c>
      <c r="BZ1506" s="14" t="str">
        <f t="shared" si="69"/>
        <v/>
      </c>
      <c r="CA1506" s="95">
        <f>IF(BY1506="En programación Frcst.",VLOOKUP(AX1506,Meses!$A$1:$H$14,3+HLOOKUP(Cronograma!AV1506,Meses!$D$1:$G$2,2,FALSE),FALSE),
IF(BY1506="En programación",BA1506,""))</f>
        <v>45302</v>
      </c>
      <c r="CB1506" s="95" t="str">
        <f t="shared" si="70"/>
        <v>2024/1</v>
      </c>
      <c r="CC1506" s="91">
        <f>IFERROR(
(VLOOKUP(MONTH(CA1506),Meses!$B$3:$C$14,2,FALSE)-DAY(CA1506))/VLOOKUP(MONTH(CA1506),Meses!$B$3:$C$14,2,FALSE)*CD1506,
"")</f>
        <v>387.09677419354836</v>
      </c>
      <c r="CD1506" s="92">
        <f t="shared" si="71"/>
        <v>600</v>
      </c>
    </row>
    <row r="1507" spans="1:82" ht="63" thickBot="1" x14ac:dyDescent="0.6">
      <c r="A1507" s="61" t="s">
        <v>3515</v>
      </c>
      <c r="B1507" s="61" t="s">
        <v>3542</v>
      </c>
      <c r="C1507" s="19" t="s">
        <v>4657</v>
      </c>
      <c r="D1507" s="74" t="s">
        <v>345</v>
      </c>
      <c r="E1507" s="21">
        <v>45269</v>
      </c>
      <c r="F1507" s="21">
        <v>45269</v>
      </c>
      <c r="G1507" s="21">
        <v>45272</v>
      </c>
      <c r="H1507" s="22"/>
      <c r="I1507" s="22"/>
      <c r="J1507" s="22"/>
      <c r="K1507" s="22">
        <v>0</v>
      </c>
      <c r="L1507" s="50"/>
      <c r="M1507" s="22"/>
      <c r="N1507" s="22"/>
      <c r="O1507" s="19" t="s">
        <v>2342</v>
      </c>
      <c r="P1507" s="19" t="s">
        <v>72</v>
      </c>
      <c r="Q1507" s="49" t="s">
        <v>55</v>
      </c>
      <c r="R1507" s="61">
        <v>10</v>
      </c>
      <c r="S1507" s="25" t="s">
        <v>145</v>
      </c>
      <c r="T1507" s="25" t="s">
        <v>145</v>
      </c>
      <c r="U1507" s="30" t="e">
        <v>#NAME?</v>
      </c>
      <c r="V1507" s="22"/>
      <c r="W1507" s="22"/>
      <c r="X1507" s="50"/>
      <c r="Y1507" s="50"/>
      <c r="Z1507" s="22"/>
      <c r="AA1507" s="22"/>
      <c r="AB1507" s="22"/>
      <c r="AC1507" s="22"/>
      <c r="AD1507" s="50"/>
      <c r="AE1507" s="22"/>
      <c r="AF1507" s="22"/>
      <c r="AG1507" s="22"/>
      <c r="AH1507" s="50"/>
      <c r="AI1507" s="22"/>
      <c r="AJ1507" s="22"/>
      <c r="AK1507" s="22"/>
      <c r="AL1507" s="22"/>
      <c r="AM1507" s="22"/>
      <c r="AN1507" s="22"/>
      <c r="AO1507" s="22"/>
      <c r="AP1507" s="19" t="s">
        <v>76</v>
      </c>
      <c r="AQ1507" s="19" t="s">
        <v>76</v>
      </c>
      <c r="AR1507" s="19" t="s">
        <v>60</v>
      </c>
      <c r="AS1507" s="19" t="s">
        <v>55</v>
      </c>
      <c r="AT1507" s="19" t="s">
        <v>347</v>
      </c>
      <c r="AU1507" s="19" t="s">
        <v>179</v>
      </c>
      <c r="AV1507" s="19" t="s">
        <v>679</v>
      </c>
      <c r="AW1507" s="19" t="s">
        <v>680</v>
      </c>
      <c r="AX1507" s="19" t="s">
        <v>653</v>
      </c>
      <c r="AY1507" s="19" t="s">
        <v>55</v>
      </c>
      <c r="AZ1507" s="19" t="s">
        <v>3827</v>
      </c>
      <c r="BA1507" s="22">
        <v>0</v>
      </c>
      <c r="BB1507" s="22"/>
      <c r="BC1507" s="22"/>
      <c r="BD1507" s="19" t="s">
        <v>1557</v>
      </c>
      <c r="BE1507" s="19" t="s">
        <v>660</v>
      </c>
      <c r="BF1507" s="19" t="s">
        <v>1556</v>
      </c>
      <c r="BG1507" s="19" t="s">
        <v>55</v>
      </c>
      <c r="BH1507" s="19" t="s">
        <v>4513</v>
      </c>
      <c r="BI1507" s="22" t="s">
        <v>4513</v>
      </c>
      <c r="BJ1507" s="22"/>
      <c r="BK1507" s="22"/>
      <c r="BL1507" s="37" t="s">
        <v>4513</v>
      </c>
      <c r="BM1507" s="32" t="s">
        <v>4513</v>
      </c>
      <c r="BN1507" s="22" t="s">
        <v>4513</v>
      </c>
      <c r="BO1507" s="19" t="s">
        <v>3944</v>
      </c>
      <c r="BP1507" s="22"/>
      <c r="BQ1507" s="19" t="s">
        <v>64</v>
      </c>
      <c r="BR1507" s="22"/>
      <c r="BS1507" s="22"/>
      <c r="BT1507" s="22"/>
      <c r="BU1507" s="22">
        <v>53</v>
      </c>
      <c r="BV1507" s="19"/>
      <c r="BW1507" s="19" t="s">
        <v>3823</v>
      </c>
      <c r="BX1507" s="22"/>
      <c r="BY1507" s="95" t="str">
        <f>IFERROR(
IF(OR(AZ1507="anulado",AZ1507="stand by"),CONCATENATE(AZ1507,": ",AT1507),
IF(OR(YEAR(BA1507)=2022,YEAR(BA1507)=2023),CONCATENATE("Se activó en ",YEAR(BA1507)),
IF(AND(OR(AZ1507="En proceso",AZ1507="facturando"),AND(AV1507="-",BA1507="")),"Por revisar",
IF(BA1507="",IF(AV1507="NUEVAS",CONCATENATE("Estado: ",AZ1507,", ",AV1507),
IF(AX1507=Meses!$A$3,"Por revisar",
IF(AT1507="","Sin registro","En programación Frcst."))),"En programación")))),
"Error")</f>
        <v>anulado: Desistido</v>
      </c>
      <c r="BZ1507" s="14" t="str">
        <f t="shared" si="69"/>
        <v/>
      </c>
      <c r="CA1507" s="95" t="str">
        <f>IF(BY1507="En programación Frcst.",VLOOKUP(AX1507,Meses!$A$1:$H$14,3+HLOOKUP(Cronograma!AV1507,Meses!$D$1:$G$2,2,FALSE),FALSE),
IF(BY1507="En programación",BA1507,""))</f>
        <v/>
      </c>
      <c r="CB1507" s="95" t="str">
        <f t="shared" si="70"/>
        <v/>
      </c>
      <c r="CC1507" s="91" t="str">
        <f>IFERROR(
(VLOOKUP(MONTH(CA1507),Meses!$B$3:$C$14,2,FALSE)-DAY(CA1507))/VLOOKUP(MONTH(CA1507),Meses!$B$3:$C$14,2,FALSE)*CD1507,
"")</f>
        <v/>
      </c>
      <c r="CD1507" s="92">
        <f t="shared" si="71"/>
        <v>10</v>
      </c>
    </row>
    <row r="1508" spans="1:82" ht="63" thickBot="1" x14ac:dyDescent="0.6">
      <c r="A1508" s="61" t="s">
        <v>3515</v>
      </c>
      <c r="B1508" s="61" t="s">
        <v>3543</v>
      </c>
      <c r="C1508" s="19" t="s">
        <v>3544</v>
      </c>
      <c r="D1508" s="61" t="s">
        <v>650</v>
      </c>
      <c r="E1508" s="21">
        <v>45269</v>
      </c>
      <c r="F1508" s="21">
        <v>45269</v>
      </c>
      <c r="G1508" s="21">
        <v>45272</v>
      </c>
      <c r="H1508" s="21">
        <v>45280</v>
      </c>
      <c r="I1508" s="22"/>
      <c r="J1508" s="22"/>
      <c r="K1508" s="22">
        <v>0</v>
      </c>
      <c r="L1508" s="49" t="s">
        <v>3945</v>
      </c>
      <c r="M1508" s="21">
        <v>45293</v>
      </c>
      <c r="N1508" s="21">
        <v>45302</v>
      </c>
      <c r="O1508" s="19" t="s">
        <v>2342</v>
      </c>
      <c r="P1508" s="19" t="s">
        <v>72</v>
      </c>
      <c r="Q1508" s="49" t="s">
        <v>55</v>
      </c>
      <c r="R1508" s="61">
        <v>3000</v>
      </c>
      <c r="S1508" s="25" t="s">
        <v>145</v>
      </c>
      <c r="T1508" s="25" t="s">
        <v>145</v>
      </c>
      <c r="U1508" s="19" t="e">
        <v>#NAME?</v>
      </c>
      <c r="V1508" s="22"/>
      <c r="W1508" s="22"/>
      <c r="X1508" s="50"/>
      <c r="Y1508" s="50"/>
      <c r="Z1508" s="22"/>
      <c r="AA1508" s="22"/>
      <c r="AB1508" s="22"/>
      <c r="AC1508" s="22"/>
      <c r="AD1508" s="50"/>
      <c r="AE1508" s="22"/>
      <c r="AF1508" s="22"/>
      <c r="AG1508" s="22"/>
      <c r="AH1508" s="50"/>
      <c r="AI1508" s="22"/>
      <c r="AJ1508" s="22"/>
      <c r="AK1508" s="22"/>
      <c r="AL1508" s="22"/>
      <c r="AM1508" s="22"/>
      <c r="AN1508" s="22"/>
      <c r="AO1508" s="22"/>
      <c r="AP1508" s="19" t="s">
        <v>76</v>
      </c>
      <c r="AQ1508" s="19" t="s">
        <v>76</v>
      </c>
      <c r="AR1508" s="19" t="s">
        <v>60</v>
      </c>
      <c r="AS1508" s="19" t="s">
        <v>55</v>
      </c>
      <c r="AT1508" s="19" t="s">
        <v>4583</v>
      </c>
      <c r="AU1508" s="19" t="s">
        <v>179</v>
      </c>
      <c r="AV1508" s="19" t="s">
        <v>679</v>
      </c>
      <c r="AW1508" s="19" t="s">
        <v>680</v>
      </c>
      <c r="AX1508" s="19" t="s">
        <v>653</v>
      </c>
      <c r="AY1508" s="19" t="s">
        <v>55</v>
      </c>
      <c r="AZ1508" s="19" t="s">
        <v>3822</v>
      </c>
      <c r="BA1508" s="23">
        <v>45302</v>
      </c>
      <c r="BB1508" s="37">
        <v>1</v>
      </c>
      <c r="BC1508" s="37">
        <v>2024</v>
      </c>
      <c r="BD1508" s="19" t="s">
        <v>1557</v>
      </c>
      <c r="BE1508" s="19" t="s">
        <v>660</v>
      </c>
      <c r="BF1508" s="19" t="s">
        <v>1556</v>
      </c>
      <c r="BG1508" s="19" t="s">
        <v>55</v>
      </c>
      <c r="BH1508" s="19" t="s">
        <v>4513</v>
      </c>
      <c r="BI1508" s="22" t="s">
        <v>4513</v>
      </c>
      <c r="BJ1508" s="22"/>
      <c r="BK1508" s="22"/>
      <c r="BL1508" s="37" t="s">
        <v>4513</v>
      </c>
      <c r="BM1508" s="32" t="s">
        <v>4513</v>
      </c>
      <c r="BN1508" s="22" t="s">
        <v>4513</v>
      </c>
      <c r="BO1508" s="19" t="s">
        <v>3851</v>
      </c>
      <c r="BP1508" s="22"/>
      <c r="BQ1508" s="19" t="s">
        <v>64</v>
      </c>
      <c r="BR1508" s="22"/>
      <c r="BS1508" s="22"/>
      <c r="BT1508" s="22"/>
      <c r="BU1508" s="37">
        <v>53</v>
      </c>
      <c r="BV1508" s="19" t="s">
        <v>4698</v>
      </c>
      <c r="BW1508" s="19" t="s">
        <v>3839</v>
      </c>
      <c r="BX1508" s="22"/>
      <c r="BY1508" s="95" t="str">
        <f>IFERROR(
IF(OR(AZ1508="anulado",AZ1508="stand by"),CONCATENATE(AZ1508,": ",AT1508),
IF(OR(YEAR(BA1508)=2022,YEAR(BA1508)=2023),CONCATENATE("Se activó en ",YEAR(BA1508)),
IF(AND(OR(AZ1508="En proceso",AZ1508="facturando"),AND(AV1508="-",BA1508="")),"Por revisar",
IF(BA1508="",IF(AV1508="NUEVAS",CONCATENATE("Estado: ",AZ1508,", ",AV1508),
IF(AX1508=Meses!$A$3,"Por revisar",
IF(AT1508="","Sin registro","En programación Frcst."))),"En programación")))),
"Error")</f>
        <v>En programación</v>
      </c>
      <c r="BZ1508" s="14" t="str">
        <f t="shared" si="69"/>
        <v/>
      </c>
      <c r="CA1508" s="95">
        <f>IF(BY1508="En programación Frcst.",VLOOKUP(AX1508,Meses!$A$1:$H$14,3+HLOOKUP(Cronograma!AV1508,Meses!$D$1:$G$2,2,FALSE),FALSE),
IF(BY1508="En programación",BA1508,""))</f>
        <v>45302</v>
      </c>
      <c r="CB1508" s="95" t="str">
        <f t="shared" si="70"/>
        <v>2024/1</v>
      </c>
      <c r="CC1508" s="91">
        <f>IFERROR(
(VLOOKUP(MONTH(CA1508),Meses!$B$3:$C$14,2,FALSE)-DAY(CA1508))/VLOOKUP(MONTH(CA1508),Meses!$B$3:$C$14,2,FALSE)*CD1508,
"")</f>
        <v>1935.483870967742</v>
      </c>
      <c r="CD1508" s="92">
        <f t="shared" si="71"/>
        <v>3000</v>
      </c>
    </row>
    <row r="1509" spans="1:82" ht="47.4" thickBot="1" x14ac:dyDescent="0.6">
      <c r="A1509" s="61" t="s">
        <v>3515</v>
      </c>
      <c r="B1509" s="61" t="s">
        <v>3545</v>
      </c>
      <c r="C1509" s="19" t="s">
        <v>3546</v>
      </c>
      <c r="D1509" s="61" t="s">
        <v>650</v>
      </c>
      <c r="E1509" s="21">
        <v>45269</v>
      </c>
      <c r="F1509" s="21">
        <v>45269</v>
      </c>
      <c r="G1509" s="21">
        <v>45272</v>
      </c>
      <c r="H1509" s="22"/>
      <c r="I1509" s="22"/>
      <c r="J1509" s="22"/>
      <c r="K1509" s="22">
        <v>0</v>
      </c>
      <c r="L1509" s="49">
        <v>2024010627</v>
      </c>
      <c r="M1509" s="21">
        <v>45296</v>
      </c>
      <c r="N1509" s="21">
        <v>45309</v>
      </c>
      <c r="O1509" s="19" t="s">
        <v>2342</v>
      </c>
      <c r="P1509" s="19" t="s">
        <v>72</v>
      </c>
      <c r="Q1509" s="49" t="s">
        <v>55</v>
      </c>
      <c r="R1509" s="61">
        <v>300</v>
      </c>
      <c r="S1509" s="25" t="s">
        <v>145</v>
      </c>
      <c r="T1509" s="25" t="s">
        <v>145</v>
      </c>
      <c r="U1509" s="30" t="e">
        <v>#NAME?</v>
      </c>
      <c r="V1509" s="22"/>
      <c r="W1509" s="22"/>
      <c r="X1509" s="50"/>
      <c r="Y1509" s="50"/>
      <c r="Z1509" s="22"/>
      <c r="AA1509" s="22"/>
      <c r="AB1509" s="22"/>
      <c r="AC1509" s="22"/>
      <c r="AD1509" s="50"/>
      <c r="AE1509" s="22"/>
      <c r="AF1509" s="22"/>
      <c r="AG1509" s="22"/>
      <c r="AH1509" s="50"/>
      <c r="AI1509" s="22"/>
      <c r="AJ1509" s="22"/>
      <c r="AK1509" s="22"/>
      <c r="AL1509" s="22"/>
      <c r="AM1509" s="22"/>
      <c r="AN1509" s="22"/>
      <c r="AO1509" s="22"/>
      <c r="AP1509" s="19" t="s">
        <v>76</v>
      </c>
      <c r="AQ1509" s="19" t="s">
        <v>76</v>
      </c>
      <c r="AR1509" s="22">
        <v>0</v>
      </c>
      <c r="AS1509" s="19" t="s">
        <v>55</v>
      </c>
      <c r="AT1509" s="19" t="s">
        <v>4583</v>
      </c>
      <c r="AU1509" s="19" t="s">
        <v>179</v>
      </c>
      <c r="AV1509" s="19" t="s">
        <v>679</v>
      </c>
      <c r="AW1509" s="19" t="s">
        <v>680</v>
      </c>
      <c r="AX1509" s="19" t="s">
        <v>653</v>
      </c>
      <c r="AY1509" s="19" t="s">
        <v>55</v>
      </c>
      <c r="AZ1509" s="19" t="s">
        <v>3822</v>
      </c>
      <c r="BA1509" s="23">
        <v>45309</v>
      </c>
      <c r="BB1509" s="37">
        <v>1</v>
      </c>
      <c r="BC1509" s="37">
        <v>2024</v>
      </c>
      <c r="BD1509" s="19" t="s">
        <v>1557</v>
      </c>
      <c r="BE1509" s="19" t="s">
        <v>660</v>
      </c>
      <c r="BF1509" s="19" t="s">
        <v>1556</v>
      </c>
      <c r="BG1509" s="19" t="s">
        <v>55</v>
      </c>
      <c r="BH1509" s="19" t="s">
        <v>4513</v>
      </c>
      <c r="BI1509" s="22" t="s">
        <v>4513</v>
      </c>
      <c r="BJ1509" s="22"/>
      <c r="BK1509" s="22"/>
      <c r="BL1509" s="37" t="s">
        <v>4513</v>
      </c>
      <c r="BM1509" s="32" t="s">
        <v>4513</v>
      </c>
      <c r="BN1509" s="22" t="s">
        <v>4513</v>
      </c>
      <c r="BO1509" s="19" t="s">
        <v>3851</v>
      </c>
      <c r="BP1509" s="22"/>
      <c r="BQ1509" s="19" t="s">
        <v>64</v>
      </c>
      <c r="BR1509" s="22"/>
      <c r="BS1509" s="22"/>
      <c r="BT1509" s="22"/>
      <c r="BU1509" s="37">
        <v>53</v>
      </c>
      <c r="BV1509" s="19" t="s">
        <v>4698</v>
      </c>
      <c r="BW1509" s="19" t="s">
        <v>3839</v>
      </c>
      <c r="BX1509" s="22"/>
      <c r="BY1509" s="95" t="str">
        <f>IFERROR(
IF(OR(AZ1509="anulado",AZ1509="stand by"),CONCATENATE(AZ1509,": ",AT1509),
IF(OR(YEAR(BA1509)=2022,YEAR(BA1509)=2023),CONCATENATE("Se activó en ",YEAR(BA1509)),
IF(AND(OR(AZ1509="En proceso",AZ1509="facturando"),AND(AV1509="-",BA1509="")),"Por revisar",
IF(BA1509="",IF(AV1509="NUEVAS",CONCATENATE("Estado: ",AZ1509,", ",AV1509),
IF(AX1509=Meses!$A$3,"Por revisar",
IF(AT1509="","Sin registro","En programación Frcst."))),"En programación")))),
"Error")</f>
        <v>En programación</v>
      </c>
      <c r="BZ1509" s="14" t="str">
        <f t="shared" si="69"/>
        <v/>
      </c>
      <c r="CA1509" s="95">
        <f>IF(BY1509="En programación Frcst.",VLOOKUP(AX1509,Meses!$A$1:$H$14,3+HLOOKUP(Cronograma!AV1509,Meses!$D$1:$G$2,2,FALSE),FALSE),
IF(BY1509="En programación",BA1509,""))</f>
        <v>45309</v>
      </c>
      <c r="CB1509" s="95" t="str">
        <f t="shared" si="70"/>
        <v>2024/1</v>
      </c>
      <c r="CC1509" s="91">
        <f>IFERROR(
(VLOOKUP(MONTH(CA1509),Meses!$B$3:$C$14,2,FALSE)-DAY(CA1509))/VLOOKUP(MONTH(CA1509),Meses!$B$3:$C$14,2,FALSE)*CD1509,
"")</f>
        <v>125.80645161290323</v>
      </c>
      <c r="CD1509" s="92">
        <f t="shared" si="71"/>
        <v>300</v>
      </c>
    </row>
    <row r="1510" spans="1:82" ht="78.599999999999994" thickBot="1" x14ac:dyDescent="0.6">
      <c r="A1510" s="61" t="s">
        <v>3515</v>
      </c>
      <c r="B1510" s="61" t="s">
        <v>3547</v>
      </c>
      <c r="C1510" s="19" t="s">
        <v>4658</v>
      </c>
      <c r="D1510" s="74" t="s">
        <v>3208</v>
      </c>
      <c r="E1510" s="21">
        <v>45269</v>
      </c>
      <c r="F1510" s="21">
        <v>45269</v>
      </c>
      <c r="G1510" s="21">
        <v>45272</v>
      </c>
      <c r="H1510" s="21">
        <v>45278</v>
      </c>
      <c r="I1510" s="22"/>
      <c r="J1510" s="22"/>
      <c r="K1510" s="22">
        <v>0</v>
      </c>
      <c r="L1510" s="50"/>
      <c r="M1510" s="22"/>
      <c r="N1510" s="22"/>
      <c r="O1510" s="19" t="s">
        <v>2342</v>
      </c>
      <c r="P1510" s="19" t="s">
        <v>72</v>
      </c>
      <c r="Q1510" s="49" t="s">
        <v>55</v>
      </c>
      <c r="R1510" s="61">
        <v>50000</v>
      </c>
      <c r="S1510" s="25" t="s">
        <v>145</v>
      </c>
      <c r="T1510" s="25" t="s">
        <v>145</v>
      </c>
      <c r="U1510" s="19" t="e">
        <v>#NAME?</v>
      </c>
      <c r="V1510" s="22"/>
      <c r="W1510" s="22"/>
      <c r="X1510" s="50"/>
      <c r="Y1510" s="50"/>
      <c r="Z1510" s="22"/>
      <c r="AA1510" s="22"/>
      <c r="AB1510" s="22"/>
      <c r="AC1510" s="22"/>
      <c r="AD1510" s="50"/>
      <c r="AE1510" s="22"/>
      <c r="AF1510" s="22"/>
      <c r="AG1510" s="22"/>
      <c r="AH1510" s="50"/>
      <c r="AI1510" s="22"/>
      <c r="AJ1510" s="22"/>
      <c r="AK1510" s="22"/>
      <c r="AL1510" s="22"/>
      <c r="AM1510" s="22"/>
      <c r="AN1510" s="22"/>
      <c r="AO1510" s="22"/>
      <c r="AP1510" s="19" t="s">
        <v>76</v>
      </c>
      <c r="AQ1510" s="19" t="s">
        <v>76</v>
      </c>
      <c r="AR1510" s="19" t="s">
        <v>185</v>
      </c>
      <c r="AS1510" s="19" t="s">
        <v>55</v>
      </c>
      <c r="AT1510" s="19" t="s">
        <v>347</v>
      </c>
      <c r="AU1510" s="19" t="s">
        <v>179</v>
      </c>
      <c r="AV1510" s="19" t="s">
        <v>679</v>
      </c>
      <c r="AW1510" s="19" t="s">
        <v>680</v>
      </c>
      <c r="AX1510" s="19" t="s">
        <v>653</v>
      </c>
      <c r="AY1510" s="19" t="s">
        <v>55</v>
      </c>
      <c r="AZ1510" s="19" t="s">
        <v>3827</v>
      </c>
      <c r="BA1510" s="22">
        <v>0</v>
      </c>
      <c r="BB1510" s="22"/>
      <c r="BC1510" s="22"/>
      <c r="BD1510" s="19" t="s">
        <v>1557</v>
      </c>
      <c r="BE1510" s="19" t="s">
        <v>660</v>
      </c>
      <c r="BF1510" s="19" t="s">
        <v>1556</v>
      </c>
      <c r="BG1510" s="19" t="s">
        <v>55</v>
      </c>
      <c r="BH1510" s="19" t="s">
        <v>4513</v>
      </c>
      <c r="BI1510" s="22" t="s">
        <v>4513</v>
      </c>
      <c r="BJ1510" s="22"/>
      <c r="BK1510" s="22"/>
      <c r="BL1510" s="37" t="s">
        <v>4513</v>
      </c>
      <c r="BM1510" s="32" t="s">
        <v>4513</v>
      </c>
      <c r="BN1510" s="22" t="s">
        <v>4513</v>
      </c>
      <c r="BO1510" s="19" t="s">
        <v>3885</v>
      </c>
      <c r="BP1510" s="22"/>
      <c r="BQ1510" s="19" t="s">
        <v>64</v>
      </c>
      <c r="BR1510" s="22"/>
      <c r="BS1510" s="22"/>
      <c r="BT1510" s="22"/>
      <c r="BU1510" s="22">
        <v>53</v>
      </c>
      <c r="BV1510" s="19"/>
      <c r="BW1510" s="19" t="s">
        <v>3823</v>
      </c>
      <c r="BX1510" s="22"/>
      <c r="BY1510" s="95" t="str">
        <f>IFERROR(
IF(OR(AZ1510="anulado",AZ1510="stand by"),CONCATENATE(AZ1510,": ",AT1510),
IF(OR(YEAR(BA1510)=2022,YEAR(BA1510)=2023),CONCATENATE("Se activó en ",YEAR(BA1510)),
IF(AND(OR(AZ1510="En proceso",AZ1510="facturando"),AND(AV1510="-",BA1510="")),"Por revisar",
IF(BA1510="",IF(AV1510="NUEVAS",CONCATENATE("Estado: ",AZ1510,", ",AV1510),
IF(AX1510=Meses!$A$3,"Por revisar",
IF(AT1510="","Sin registro","En programación Frcst."))),"En programación")))),
"Error")</f>
        <v>anulado: Desistido</v>
      </c>
      <c r="BZ1510" s="14" t="str">
        <f t="shared" si="69"/>
        <v/>
      </c>
      <c r="CA1510" s="95" t="str">
        <f>IF(BY1510="En programación Frcst.",VLOOKUP(AX1510,Meses!$A$1:$H$14,3+HLOOKUP(Cronograma!AV1510,Meses!$D$1:$G$2,2,FALSE),FALSE),
IF(BY1510="En programación",BA1510,""))</f>
        <v/>
      </c>
      <c r="CB1510" s="95" t="str">
        <f t="shared" si="70"/>
        <v/>
      </c>
      <c r="CC1510" s="91" t="str">
        <f>IFERROR(
(VLOOKUP(MONTH(CA1510),Meses!$B$3:$C$14,2,FALSE)-DAY(CA1510))/VLOOKUP(MONTH(CA1510),Meses!$B$3:$C$14,2,FALSE)*CD1510,
"")</f>
        <v/>
      </c>
      <c r="CD1510" s="92">
        <f t="shared" si="71"/>
        <v>50000</v>
      </c>
    </row>
    <row r="1511" spans="1:82" ht="47.4" thickBot="1" x14ac:dyDescent="0.6">
      <c r="A1511" s="61" t="s">
        <v>3515</v>
      </c>
      <c r="B1511" s="61" t="s">
        <v>3548</v>
      </c>
      <c r="C1511" s="19" t="s">
        <v>4659</v>
      </c>
      <c r="D1511" s="61" t="s">
        <v>650</v>
      </c>
      <c r="E1511" s="21">
        <v>45269</v>
      </c>
      <c r="F1511" s="21">
        <v>45269</v>
      </c>
      <c r="G1511" s="21">
        <v>45272</v>
      </c>
      <c r="H1511" s="21">
        <v>45280</v>
      </c>
      <c r="I1511" s="22"/>
      <c r="J1511" s="22"/>
      <c r="K1511" s="22">
        <v>0</v>
      </c>
      <c r="L1511" s="49" t="s">
        <v>3945</v>
      </c>
      <c r="M1511" s="21">
        <v>45293</v>
      </c>
      <c r="N1511" s="21">
        <v>45302</v>
      </c>
      <c r="O1511" s="19" t="s">
        <v>2342</v>
      </c>
      <c r="P1511" s="19" t="s">
        <v>72</v>
      </c>
      <c r="Q1511" s="49" t="s">
        <v>55</v>
      </c>
      <c r="R1511" s="61">
        <v>25000</v>
      </c>
      <c r="S1511" s="25" t="s">
        <v>145</v>
      </c>
      <c r="T1511" s="25" t="s">
        <v>145</v>
      </c>
      <c r="U1511" s="19" t="e">
        <v>#NAME?</v>
      </c>
      <c r="V1511" s="22"/>
      <c r="W1511" s="22"/>
      <c r="X1511" s="50"/>
      <c r="Y1511" s="50"/>
      <c r="Z1511" s="22"/>
      <c r="AA1511" s="22"/>
      <c r="AB1511" s="22"/>
      <c r="AC1511" s="22"/>
      <c r="AD1511" s="50"/>
      <c r="AE1511" s="22"/>
      <c r="AF1511" s="22"/>
      <c r="AG1511" s="22"/>
      <c r="AH1511" s="50"/>
      <c r="AI1511" s="22"/>
      <c r="AJ1511" s="22"/>
      <c r="AK1511" s="22"/>
      <c r="AL1511" s="22"/>
      <c r="AM1511" s="22"/>
      <c r="AN1511" s="22"/>
      <c r="AO1511" s="22"/>
      <c r="AP1511" s="19" t="s">
        <v>76</v>
      </c>
      <c r="AQ1511" s="19" t="s">
        <v>76</v>
      </c>
      <c r="AR1511" s="19" t="s">
        <v>237</v>
      </c>
      <c r="AS1511" s="19" t="s">
        <v>55</v>
      </c>
      <c r="AT1511" s="19" t="s">
        <v>4583</v>
      </c>
      <c r="AU1511" s="19" t="s">
        <v>179</v>
      </c>
      <c r="AV1511" s="19" t="s">
        <v>679</v>
      </c>
      <c r="AW1511" s="19" t="s">
        <v>680</v>
      </c>
      <c r="AX1511" s="19" t="s">
        <v>653</v>
      </c>
      <c r="AY1511" s="19" t="s">
        <v>55</v>
      </c>
      <c r="AZ1511" s="19" t="s">
        <v>3822</v>
      </c>
      <c r="BA1511" s="23">
        <v>45302</v>
      </c>
      <c r="BB1511" s="37">
        <v>1</v>
      </c>
      <c r="BC1511" s="37">
        <v>2024</v>
      </c>
      <c r="BD1511" s="19" t="s">
        <v>1557</v>
      </c>
      <c r="BE1511" s="19" t="s">
        <v>660</v>
      </c>
      <c r="BF1511" s="19" t="s">
        <v>1556</v>
      </c>
      <c r="BG1511" s="19" t="s">
        <v>55</v>
      </c>
      <c r="BH1511" s="19" t="s">
        <v>4513</v>
      </c>
      <c r="BI1511" s="22" t="s">
        <v>4513</v>
      </c>
      <c r="BJ1511" s="22"/>
      <c r="BK1511" s="22"/>
      <c r="BL1511" s="37" t="s">
        <v>4513</v>
      </c>
      <c r="BM1511" s="32" t="s">
        <v>4513</v>
      </c>
      <c r="BN1511" s="22" t="s">
        <v>4513</v>
      </c>
      <c r="BO1511" s="19" t="s">
        <v>3851</v>
      </c>
      <c r="BP1511" s="22"/>
      <c r="BQ1511" s="19" t="s">
        <v>64</v>
      </c>
      <c r="BR1511" s="22"/>
      <c r="BS1511" s="22"/>
      <c r="BT1511" s="22"/>
      <c r="BU1511" s="37">
        <v>53</v>
      </c>
      <c r="BV1511" s="19" t="s">
        <v>4698</v>
      </c>
      <c r="BW1511" s="19" t="s">
        <v>3839</v>
      </c>
      <c r="BX1511" s="22"/>
      <c r="BY1511" s="95" t="str">
        <f>IFERROR(
IF(OR(AZ1511="anulado",AZ1511="stand by"),CONCATENATE(AZ1511,": ",AT1511),
IF(OR(YEAR(BA1511)=2022,YEAR(BA1511)=2023),CONCATENATE("Se activó en ",YEAR(BA1511)),
IF(AND(OR(AZ1511="En proceso",AZ1511="facturando"),AND(AV1511="-",BA1511="")),"Por revisar",
IF(BA1511="",IF(AV1511="NUEVAS",CONCATENATE("Estado: ",AZ1511,", ",AV1511),
IF(AX1511=Meses!$A$3,"Por revisar",
IF(AT1511="","Sin registro","En programación Frcst."))),"En programación")))),
"Error")</f>
        <v>En programación</v>
      </c>
      <c r="BZ1511" s="14" t="str">
        <f t="shared" si="69"/>
        <v/>
      </c>
      <c r="CA1511" s="95">
        <f>IF(BY1511="En programación Frcst.",VLOOKUP(AX1511,Meses!$A$1:$H$14,3+HLOOKUP(Cronograma!AV1511,Meses!$D$1:$G$2,2,FALSE),FALSE),
IF(BY1511="En programación",BA1511,""))</f>
        <v>45302</v>
      </c>
      <c r="CB1511" s="95" t="str">
        <f t="shared" si="70"/>
        <v>2024/1</v>
      </c>
      <c r="CC1511" s="91">
        <f>IFERROR(
(VLOOKUP(MONTH(CA1511),Meses!$B$3:$C$14,2,FALSE)-DAY(CA1511))/VLOOKUP(MONTH(CA1511),Meses!$B$3:$C$14,2,FALSE)*CD1511,
"")</f>
        <v>16129.032258064515</v>
      </c>
      <c r="CD1511" s="92">
        <f t="shared" si="71"/>
        <v>25000</v>
      </c>
    </row>
    <row r="1512" spans="1:82" ht="63" thickBot="1" x14ac:dyDescent="0.6">
      <c r="A1512" s="61" t="s">
        <v>3515</v>
      </c>
      <c r="B1512" s="61" t="s">
        <v>3549</v>
      </c>
      <c r="C1512" s="19" t="s">
        <v>3550</v>
      </c>
      <c r="D1512" s="74" t="s">
        <v>345</v>
      </c>
      <c r="E1512" s="21">
        <v>45269</v>
      </c>
      <c r="F1512" s="21">
        <v>45269</v>
      </c>
      <c r="G1512" s="21">
        <v>45272</v>
      </c>
      <c r="H1512" s="21">
        <v>45280</v>
      </c>
      <c r="I1512" s="22"/>
      <c r="J1512" s="22"/>
      <c r="K1512" s="22">
        <v>0</v>
      </c>
      <c r="L1512" s="49" t="s">
        <v>3945</v>
      </c>
      <c r="M1512" s="74" t="s">
        <v>3208</v>
      </c>
      <c r="N1512" s="21">
        <v>45302</v>
      </c>
      <c r="O1512" s="19" t="s">
        <v>2342</v>
      </c>
      <c r="P1512" s="19" t="s">
        <v>72</v>
      </c>
      <c r="Q1512" s="49" t="s">
        <v>55</v>
      </c>
      <c r="R1512" s="61">
        <v>1</v>
      </c>
      <c r="S1512" s="25" t="s">
        <v>145</v>
      </c>
      <c r="T1512" s="25" t="s">
        <v>145</v>
      </c>
      <c r="U1512" s="19" t="e">
        <v>#NAME?</v>
      </c>
      <c r="V1512" s="22"/>
      <c r="W1512" s="22"/>
      <c r="X1512" s="50"/>
      <c r="Y1512" s="50"/>
      <c r="Z1512" s="22"/>
      <c r="AA1512" s="22"/>
      <c r="AB1512" s="22"/>
      <c r="AC1512" s="22"/>
      <c r="AD1512" s="50"/>
      <c r="AE1512" s="22"/>
      <c r="AF1512" s="22"/>
      <c r="AG1512" s="22"/>
      <c r="AH1512" s="50"/>
      <c r="AI1512" s="22"/>
      <c r="AJ1512" s="22"/>
      <c r="AK1512" s="22"/>
      <c r="AL1512" s="22"/>
      <c r="AM1512" s="22"/>
      <c r="AN1512" s="22"/>
      <c r="AO1512" s="22"/>
      <c r="AP1512" s="19" t="s">
        <v>76</v>
      </c>
      <c r="AQ1512" s="19" t="s">
        <v>76</v>
      </c>
      <c r="AR1512" s="19" t="s">
        <v>60</v>
      </c>
      <c r="AS1512" s="19" t="s">
        <v>55</v>
      </c>
      <c r="AT1512" s="19" t="s">
        <v>347</v>
      </c>
      <c r="AU1512" s="19" t="s">
        <v>179</v>
      </c>
      <c r="AV1512" s="19" t="s">
        <v>679</v>
      </c>
      <c r="AW1512" s="19" t="s">
        <v>680</v>
      </c>
      <c r="AX1512" s="19" t="s">
        <v>653</v>
      </c>
      <c r="AY1512" s="19" t="s">
        <v>55</v>
      </c>
      <c r="AZ1512" s="19" t="s">
        <v>3827</v>
      </c>
      <c r="BA1512" s="23">
        <v>45302</v>
      </c>
      <c r="BB1512" s="37">
        <v>1</v>
      </c>
      <c r="BC1512" s="37">
        <v>2024</v>
      </c>
      <c r="BD1512" s="19" t="s">
        <v>1557</v>
      </c>
      <c r="BE1512" s="19" t="s">
        <v>660</v>
      </c>
      <c r="BF1512" s="19" t="s">
        <v>1556</v>
      </c>
      <c r="BG1512" s="19" t="s">
        <v>55</v>
      </c>
      <c r="BH1512" s="19" t="s">
        <v>4513</v>
      </c>
      <c r="BI1512" s="22" t="s">
        <v>4513</v>
      </c>
      <c r="BJ1512" s="22"/>
      <c r="BK1512" s="22"/>
      <c r="BL1512" s="37" t="s">
        <v>4513</v>
      </c>
      <c r="BM1512" s="32" t="s">
        <v>4513</v>
      </c>
      <c r="BN1512" s="22" t="s">
        <v>4513</v>
      </c>
      <c r="BO1512" s="19" t="s">
        <v>3944</v>
      </c>
      <c r="BP1512" s="22"/>
      <c r="BQ1512" s="19" t="s">
        <v>64</v>
      </c>
      <c r="BR1512" s="22"/>
      <c r="BS1512" s="22"/>
      <c r="BT1512" s="22"/>
      <c r="BU1512" s="22">
        <v>53</v>
      </c>
      <c r="BV1512" s="19"/>
      <c r="BW1512" s="19" t="s">
        <v>3823</v>
      </c>
      <c r="BX1512" s="22"/>
      <c r="BY1512" s="95" t="str">
        <f>IFERROR(
IF(OR(AZ1512="anulado",AZ1512="stand by"),CONCATENATE(AZ1512,": ",AT1512),
IF(OR(YEAR(BA1512)=2022,YEAR(BA1512)=2023),CONCATENATE("Se activó en ",YEAR(BA1512)),
IF(AND(OR(AZ1512="En proceso",AZ1512="facturando"),AND(AV1512="-",BA1512="")),"Por revisar",
IF(BA1512="",IF(AV1512="NUEVAS",CONCATENATE("Estado: ",AZ1512,", ",AV1512),
IF(AX1512=Meses!$A$3,"Por revisar",
IF(AT1512="","Sin registro","En programación Frcst."))),"En programación")))),
"Error")</f>
        <v>anulado: Desistido</v>
      </c>
      <c r="BZ1512" s="14" t="str">
        <f t="shared" si="69"/>
        <v/>
      </c>
      <c r="CA1512" s="95" t="str">
        <f>IF(BY1512="En programación Frcst.",VLOOKUP(AX1512,Meses!$A$1:$H$14,3+HLOOKUP(Cronograma!AV1512,Meses!$D$1:$G$2,2,FALSE),FALSE),
IF(BY1512="En programación",BA1512,""))</f>
        <v/>
      </c>
      <c r="CB1512" s="95" t="str">
        <f t="shared" si="70"/>
        <v/>
      </c>
      <c r="CC1512" s="91" t="str">
        <f>IFERROR(
(VLOOKUP(MONTH(CA1512),Meses!$B$3:$C$14,2,FALSE)-DAY(CA1512))/VLOOKUP(MONTH(CA1512),Meses!$B$3:$C$14,2,FALSE)*CD1512,
"")</f>
        <v/>
      </c>
      <c r="CD1512" s="92">
        <f t="shared" si="71"/>
        <v>1</v>
      </c>
    </row>
    <row r="1513" spans="1:82" ht="47.4" thickBot="1" x14ac:dyDescent="0.6">
      <c r="A1513" s="61" t="s">
        <v>3515</v>
      </c>
      <c r="B1513" s="61" t="s">
        <v>3551</v>
      </c>
      <c r="C1513" s="19" t="s">
        <v>3552</v>
      </c>
      <c r="D1513" s="61" t="s">
        <v>650</v>
      </c>
      <c r="E1513" s="21">
        <v>45269</v>
      </c>
      <c r="F1513" s="21">
        <v>45269</v>
      </c>
      <c r="G1513" s="21">
        <v>45272</v>
      </c>
      <c r="H1513" s="21">
        <v>45280</v>
      </c>
      <c r="I1513" s="22"/>
      <c r="J1513" s="22"/>
      <c r="K1513" s="22">
        <v>0</v>
      </c>
      <c r="L1513" s="49">
        <v>2023124005</v>
      </c>
      <c r="M1513" s="21">
        <v>45287</v>
      </c>
      <c r="N1513" s="21">
        <v>45302</v>
      </c>
      <c r="O1513" s="19" t="s">
        <v>2342</v>
      </c>
      <c r="P1513" s="19" t="s">
        <v>72</v>
      </c>
      <c r="Q1513" s="49" t="s">
        <v>55</v>
      </c>
      <c r="R1513" s="61">
        <v>60000</v>
      </c>
      <c r="S1513" s="25" t="s">
        <v>145</v>
      </c>
      <c r="T1513" s="25" t="s">
        <v>145</v>
      </c>
      <c r="U1513" s="19" t="e">
        <v>#NAME?</v>
      </c>
      <c r="V1513" s="22"/>
      <c r="W1513" s="22"/>
      <c r="X1513" s="50"/>
      <c r="Y1513" s="50"/>
      <c r="Z1513" s="22"/>
      <c r="AA1513" s="22"/>
      <c r="AB1513" s="22"/>
      <c r="AC1513" s="22"/>
      <c r="AD1513" s="50"/>
      <c r="AE1513" s="22"/>
      <c r="AF1513" s="22"/>
      <c r="AG1513" s="22"/>
      <c r="AH1513" s="50"/>
      <c r="AI1513" s="22"/>
      <c r="AJ1513" s="22"/>
      <c r="AK1513" s="22"/>
      <c r="AL1513" s="22"/>
      <c r="AM1513" s="22"/>
      <c r="AN1513" s="22"/>
      <c r="AO1513" s="22"/>
      <c r="AP1513" s="19" t="s">
        <v>76</v>
      </c>
      <c r="AQ1513" s="19" t="s">
        <v>76</v>
      </c>
      <c r="AR1513" s="22">
        <v>0</v>
      </c>
      <c r="AS1513" s="19" t="s">
        <v>55</v>
      </c>
      <c r="AT1513" s="19" t="s">
        <v>4583</v>
      </c>
      <c r="AU1513" s="19" t="s">
        <v>179</v>
      </c>
      <c r="AV1513" s="19" t="s">
        <v>679</v>
      </c>
      <c r="AW1513" s="19" t="s">
        <v>680</v>
      </c>
      <c r="AX1513" s="19" t="s">
        <v>653</v>
      </c>
      <c r="AY1513" s="19" t="s">
        <v>55</v>
      </c>
      <c r="AZ1513" s="19" t="s">
        <v>3822</v>
      </c>
      <c r="BA1513" s="23">
        <v>45302</v>
      </c>
      <c r="BB1513" s="37">
        <v>1</v>
      </c>
      <c r="BC1513" s="37">
        <v>2024</v>
      </c>
      <c r="BD1513" s="19" t="s">
        <v>1557</v>
      </c>
      <c r="BE1513" s="19" t="s">
        <v>660</v>
      </c>
      <c r="BF1513" s="19" t="s">
        <v>1556</v>
      </c>
      <c r="BG1513" s="19" t="s">
        <v>55</v>
      </c>
      <c r="BH1513" s="19" t="s">
        <v>4513</v>
      </c>
      <c r="BI1513" s="22" t="s">
        <v>4513</v>
      </c>
      <c r="BJ1513" s="22"/>
      <c r="BK1513" s="22"/>
      <c r="BL1513" s="37" t="s">
        <v>4513</v>
      </c>
      <c r="BM1513" s="32" t="s">
        <v>4513</v>
      </c>
      <c r="BN1513" s="22" t="s">
        <v>4513</v>
      </c>
      <c r="BO1513" s="19" t="s">
        <v>3851</v>
      </c>
      <c r="BP1513" s="22"/>
      <c r="BQ1513" s="19" t="s">
        <v>64</v>
      </c>
      <c r="BR1513" s="22"/>
      <c r="BS1513" s="22"/>
      <c r="BT1513" s="22"/>
      <c r="BU1513" s="37">
        <v>53</v>
      </c>
      <c r="BV1513" s="19" t="s">
        <v>4698</v>
      </c>
      <c r="BW1513" s="19" t="s">
        <v>3839</v>
      </c>
      <c r="BX1513" s="22"/>
      <c r="BY1513" s="95" t="str">
        <f>IFERROR(
IF(OR(AZ1513="anulado",AZ1513="stand by"),CONCATENATE(AZ1513,": ",AT1513),
IF(OR(YEAR(BA1513)=2022,YEAR(BA1513)=2023),CONCATENATE("Se activó en ",YEAR(BA1513)),
IF(AND(OR(AZ1513="En proceso",AZ1513="facturando"),AND(AV1513="-",BA1513="")),"Por revisar",
IF(BA1513="",IF(AV1513="NUEVAS",CONCATENATE("Estado: ",AZ1513,", ",AV1513),
IF(AX1513=Meses!$A$3,"Por revisar",
IF(AT1513="","Sin registro","En programación Frcst."))),"En programación")))),
"Error")</f>
        <v>En programación</v>
      </c>
      <c r="BZ1513" s="14" t="str">
        <f t="shared" si="69"/>
        <v/>
      </c>
      <c r="CA1513" s="95">
        <f>IF(BY1513="En programación Frcst.",VLOOKUP(AX1513,Meses!$A$1:$H$14,3+HLOOKUP(Cronograma!AV1513,Meses!$D$1:$G$2,2,FALSE),FALSE),
IF(BY1513="En programación",BA1513,""))</f>
        <v>45302</v>
      </c>
      <c r="CB1513" s="95" t="str">
        <f t="shared" si="70"/>
        <v>2024/1</v>
      </c>
      <c r="CC1513" s="91">
        <f>IFERROR(
(VLOOKUP(MONTH(CA1513),Meses!$B$3:$C$14,2,FALSE)-DAY(CA1513))/VLOOKUP(MONTH(CA1513),Meses!$B$3:$C$14,2,FALSE)*CD1513,
"")</f>
        <v>38709.677419354841</v>
      </c>
      <c r="CD1513" s="92">
        <f t="shared" si="71"/>
        <v>60000</v>
      </c>
    </row>
    <row r="1514" spans="1:82" ht="109.8" thickBot="1" x14ac:dyDescent="0.6">
      <c r="A1514" s="61" t="s">
        <v>3515</v>
      </c>
      <c r="B1514" s="61" t="s">
        <v>3553</v>
      </c>
      <c r="C1514" s="19" t="s">
        <v>4660</v>
      </c>
      <c r="D1514" s="74" t="s">
        <v>345</v>
      </c>
      <c r="E1514" s="21">
        <v>45269</v>
      </c>
      <c r="F1514" s="21">
        <v>45269</v>
      </c>
      <c r="G1514" s="21">
        <v>45272</v>
      </c>
      <c r="H1514" s="22"/>
      <c r="I1514" s="22"/>
      <c r="J1514" s="22"/>
      <c r="K1514" s="22">
        <v>0</v>
      </c>
      <c r="L1514" s="50"/>
      <c r="M1514" s="22"/>
      <c r="N1514" s="22"/>
      <c r="O1514" s="19" t="s">
        <v>2342</v>
      </c>
      <c r="P1514" s="19" t="s">
        <v>72</v>
      </c>
      <c r="Q1514" s="49" t="s">
        <v>55</v>
      </c>
      <c r="R1514" s="61">
        <v>2100</v>
      </c>
      <c r="S1514" s="25" t="s">
        <v>145</v>
      </c>
      <c r="T1514" s="25" t="s">
        <v>145</v>
      </c>
      <c r="U1514" s="30" t="e">
        <v>#NAME?</v>
      </c>
      <c r="V1514" s="22"/>
      <c r="W1514" s="22"/>
      <c r="X1514" s="50"/>
      <c r="Y1514" s="50"/>
      <c r="Z1514" s="22"/>
      <c r="AA1514" s="22"/>
      <c r="AB1514" s="22"/>
      <c r="AC1514" s="22"/>
      <c r="AD1514" s="50"/>
      <c r="AE1514" s="22"/>
      <c r="AF1514" s="22"/>
      <c r="AG1514" s="22"/>
      <c r="AH1514" s="50"/>
      <c r="AI1514" s="22"/>
      <c r="AJ1514" s="22"/>
      <c r="AK1514" s="22"/>
      <c r="AL1514" s="22"/>
      <c r="AM1514" s="22"/>
      <c r="AN1514" s="22"/>
      <c r="AO1514" s="22"/>
      <c r="AP1514" s="19" t="s">
        <v>76</v>
      </c>
      <c r="AQ1514" s="19" t="s">
        <v>76</v>
      </c>
      <c r="AR1514" s="22">
        <v>0</v>
      </c>
      <c r="AS1514" s="19" t="s">
        <v>55</v>
      </c>
      <c r="AT1514" s="19" t="s">
        <v>347</v>
      </c>
      <c r="AU1514" s="19" t="s">
        <v>179</v>
      </c>
      <c r="AV1514" s="19" t="s">
        <v>679</v>
      </c>
      <c r="AW1514" s="19" t="s">
        <v>680</v>
      </c>
      <c r="AX1514" s="19" t="s">
        <v>653</v>
      </c>
      <c r="AY1514" s="19" t="s">
        <v>55</v>
      </c>
      <c r="AZ1514" s="19" t="s">
        <v>3827</v>
      </c>
      <c r="BA1514" s="22">
        <v>0</v>
      </c>
      <c r="BB1514" s="22"/>
      <c r="BC1514" s="22"/>
      <c r="BD1514" s="19" t="s">
        <v>1557</v>
      </c>
      <c r="BE1514" s="19" t="s">
        <v>660</v>
      </c>
      <c r="BF1514" s="19" t="s">
        <v>1556</v>
      </c>
      <c r="BG1514" s="19" t="s">
        <v>55</v>
      </c>
      <c r="BH1514" s="19" t="s">
        <v>4513</v>
      </c>
      <c r="BI1514" s="22" t="s">
        <v>4513</v>
      </c>
      <c r="BJ1514" s="22"/>
      <c r="BK1514" s="22"/>
      <c r="BL1514" s="37" t="s">
        <v>4513</v>
      </c>
      <c r="BM1514" s="32" t="s">
        <v>4513</v>
      </c>
      <c r="BN1514" s="22" t="s">
        <v>4513</v>
      </c>
      <c r="BO1514" s="19" t="s">
        <v>3944</v>
      </c>
      <c r="BP1514" s="22"/>
      <c r="BQ1514" s="19" t="s">
        <v>64</v>
      </c>
      <c r="BR1514" s="22"/>
      <c r="BS1514" s="22"/>
      <c r="BT1514" s="22"/>
      <c r="BU1514" s="22">
        <v>53</v>
      </c>
      <c r="BV1514" s="19"/>
      <c r="BW1514" s="19" t="s">
        <v>3823</v>
      </c>
      <c r="BX1514" s="22"/>
      <c r="BY1514" s="95" t="str">
        <f>IFERROR(
IF(OR(AZ1514="anulado",AZ1514="stand by"),CONCATENATE(AZ1514,": ",AT1514),
IF(OR(YEAR(BA1514)=2022,YEAR(BA1514)=2023),CONCATENATE("Se activó en ",YEAR(BA1514)),
IF(AND(OR(AZ1514="En proceso",AZ1514="facturando"),AND(AV1514="-",BA1514="")),"Por revisar",
IF(BA1514="",IF(AV1514="NUEVAS",CONCATENATE("Estado: ",AZ1514,", ",AV1514),
IF(AX1514=Meses!$A$3,"Por revisar",
IF(AT1514="","Sin registro","En programación Frcst."))),"En programación")))),
"Error")</f>
        <v>anulado: Desistido</v>
      </c>
      <c r="BZ1514" s="14" t="str">
        <f t="shared" si="69"/>
        <v/>
      </c>
      <c r="CA1514" s="95" t="str">
        <f>IF(BY1514="En programación Frcst.",VLOOKUP(AX1514,Meses!$A$1:$H$14,3+HLOOKUP(Cronograma!AV1514,Meses!$D$1:$G$2,2,FALSE),FALSE),
IF(BY1514="En programación",BA1514,""))</f>
        <v/>
      </c>
      <c r="CB1514" s="95" t="str">
        <f t="shared" si="70"/>
        <v/>
      </c>
      <c r="CC1514" s="91" t="str">
        <f>IFERROR(
(VLOOKUP(MONTH(CA1514),Meses!$B$3:$C$14,2,FALSE)-DAY(CA1514))/VLOOKUP(MONTH(CA1514),Meses!$B$3:$C$14,2,FALSE)*CD1514,
"")</f>
        <v/>
      </c>
      <c r="CD1514" s="92">
        <f t="shared" si="71"/>
        <v>2100</v>
      </c>
    </row>
    <row r="1515" spans="1:82" ht="47.4" thickBot="1" x14ac:dyDescent="0.6">
      <c r="A1515" s="61" t="s">
        <v>3515</v>
      </c>
      <c r="B1515" s="61" t="s">
        <v>3554</v>
      </c>
      <c r="C1515" s="19" t="s">
        <v>3555</v>
      </c>
      <c r="D1515" s="74" t="s">
        <v>345</v>
      </c>
      <c r="E1515" s="21">
        <v>45269</v>
      </c>
      <c r="F1515" s="21">
        <v>45269</v>
      </c>
      <c r="G1515" s="21">
        <v>45272</v>
      </c>
      <c r="H1515" s="22"/>
      <c r="I1515" s="22"/>
      <c r="J1515" s="22"/>
      <c r="K1515" s="22">
        <v>0</v>
      </c>
      <c r="L1515" s="50"/>
      <c r="M1515" s="22"/>
      <c r="N1515" s="22"/>
      <c r="O1515" s="19" t="s">
        <v>2342</v>
      </c>
      <c r="P1515" s="19" t="s">
        <v>72</v>
      </c>
      <c r="Q1515" s="49" t="s">
        <v>55</v>
      </c>
      <c r="R1515" s="61">
        <v>1</v>
      </c>
      <c r="S1515" s="25" t="s">
        <v>145</v>
      </c>
      <c r="T1515" s="25" t="s">
        <v>145</v>
      </c>
      <c r="U1515" s="30" t="e">
        <v>#NAME?</v>
      </c>
      <c r="V1515" s="22"/>
      <c r="W1515" s="22"/>
      <c r="X1515" s="50"/>
      <c r="Y1515" s="50"/>
      <c r="Z1515" s="22"/>
      <c r="AA1515" s="22"/>
      <c r="AB1515" s="22"/>
      <c r="AC1515" s="22"/>
      <c r="AD1515" s="50"/>
      <c r="AE1515" s="22"/>
      <c r="AF1515" s="22"/>
      <c r="AG1515" s="22"/>
      <c r="AH1515" s="50"/>
      <c r="AI1515" s="22"/>
      <c r="AJ1515" s="22"/>
      <c r="AK1515" s="22"/>
      <c r="AL1515" s="22"/>
      <c r="AM1515" s="22"/>
      <c r="AN1515" s="22"/>
      <c r="AO1515" s="22"/>
      <c r="AP1515" s="19" t="s">
        <v>76</v>
      </c>
      <c r="AQ1515" s="19" t="s">
        <v>76</v>
      </c>
      <c r="AR1515" s="19" t="s">
        <v>60</v>
      </c>
      <c r="AS1515" s="19" t="s">
        <v>55</v>
      </c>
      <c r="AT1515" s="19" t="s">
        <v>347</v>
      </c>
      <c r="AU1515" s="19" t="s">
        <v>179</v>
      </c>
      <c r="AV1515" s="19" t="s">
        <v>679</v>
      </c>
      <c r="AW1515" s="19" t="s">
        <v>680</v>
      </c>
      <c r="AX1515" s="19" t="s">
        <v>653</v>
      </c>
      <c r="AY1515" s="19" t="s">
        <v>55</v>
      </c>
      <c r="AZ1515" s="19" t="s">
        <v>3827</v>
      </c>
      <c r="BA1515" s="22">
        <v>0</v>
      </c>
      <c r="BB1515" s="22"/>
      <c r="BC1515" s="22"/>
      <c r="BD1515" s="19" t="s">
        <v>1557</v>
      </c>
      <c r="BE1515" s="19" t="s">
        <v>660</v>
      </c>
      <c r="BF1515" s="19" t="s">
        <v>1556</v>
      </c>
      <c r="BG1515" s="19" t="s">
        <v>55</v>
      </c>
      <c r="BH1515" s="19" t="s">
        <v>4513</v>
      </c>
      <c r="BI1515" s="22" t="s">
        <v>4513</v>
      </c>
      <c r="BJ1515" s="22"/>
      <c r="BK1515" s="22"/>
      <c r="BL1515" s="37" t="s">
        <v>4513</v>
      </c>
      <c r="BM1515" s="32" t="s">
        <v>4513</v>
      </c>
      <c r="BN1515" s="22" t="s">
        <v>4513</v>
      </c>
      <c r="BO1515" s="19" t="s">
        <v>3944</v>
      </c>
      <c r="BP1515" s="22"/>
      <c r="BQ1515" s="19" t="s">
        <v>64</v>
      </c>
      <c r="BR1515" s="22"/>
      <c r="BS1515" s="22"/>
      <c r="BT1515" s="22"/>
      <c r="BU1515" s="22">
        <v>53</v>
      </c>
      <c r="BV1515" s="19"/>
      <c r="BW1515" s="19" t="s">
        <v>3823</v>
      </c>
      <c r="BX1515" s="22"/>
      <c r="BY1515" s="95" t="str">
        <f>IFERROR(
IF(OR(AZ1515="anulado",AZ1515="stand by"),CONCATENATE(AZ1515,": ",AT1515),
IF(OR(YEAR(BA1515)=2022,YEAR(BA1515)=2023),CONCATENATE("Se activó en ",YEAR(BA1515)),
IF(AND(OR(AZ1515="En proceso",AZ1515="facturando"),AND(AV1515="-",BA1515="")),"Por revisar",
IF(BA1515="",IF(AV1515="NUEVAS",CONCATENATE("Estado: ",AZ1515,", ",AV1515),
IF(AX1515=Meses!$A$3,"Por revisar",
IF(AT1515="","Sin registro","En programación Frcst."))),"En programación")))),
"Error")</f>
        <v>anulado: Desistido</v>
      </c>
      <c r="BZ1515" s="14" t="str">
        <f t="shared" si="69"/>
        <v/>
      </c>
      <c r="CA1515" s="95" t="str">
        <f>IF(BY1515="En programación Frcst.",VLOOKUP(AX1515,Meses!$A$1:$H$14,3+HLOOKUP(Cronograma!AV1515,Meses!$D$1:$G$2,2,FALSE),FALSE),
IF(BY1515="En programación",BA1515,""))</f>
        <v/>
      </c>
      <c r="CB1515" s="95" t="str">
        <f t="shared" si="70"/>
        <v/>
      </c>
      <c r="CC1515" s="91" t="str">
        <f>IFERROR(
(VLOOKUP(MONTH(CA1515),Meses!$B$3:$C$14,2,FALSE)-DAY(CA1515))/VLOOKUP(MONTH(CA1515),Meses!$B$3:$C$14,2,FALSE)*CD1515,
"")</f>
        <v/>
      </c>
      <c r="CD1515" s="92">
        <f t="shared" si="71"/>
        <v>1</v>
      </c>
    </row>
    <row r="1516" spans="1:82" ht="47.4" thickBot="1" x14ac:dyDescent="0.6">
      <c r="A1516" s="61" t="s">
        <v>3515</v>
      </c>
      <c r="B1516" s="61" t="s">
        <v>3556</v>
      </c>
      <c r="C1516" s="19" t="s">
        <v>3557</v>
      </c>
      <c r="D1516" s="74" t="s">
        <v>345</v>
      </c>
      <c r="E1516" s="21">
        <v>45269</v>
      </c>
      <c r="F1516" s="21">
        <v>45269</v>
      </c>
      <c r="G1516" s="21">
        <v>45272</v>
      </c>
      <c r="H1516" s="22"/>
      <c r="I1516" s="22"/>
      <c r="J1516" s="22"/>
      <c r="K1516" s="22">
        <v>0</v>
      </c>
      <c r="L1516" s="50"/>
      <c r="M1516" s="22"/>
      <c r="N1516" s="22"/>
      <c r="O1516" s="19" t="s">
        <v>2342</v>
      </c>
      <c r="P1516" s="19" t="s">
        <v>72</v>
      </c>
      <c r="Q1516" s="49" t="s">
        <v>55</v>
      </c>
      <c r="R1516" s="61">
        <v>500</v>
      </c>
      <c r="S1516" s="25" t="s">
        <v>145</v>
      </c>
      <c r="T1516" s="25" t="s">
        <v>145</v>
      </c>
      <c r="U1516" s="30" t="e">
        <v>#NAME?</v>
      </c>
      <c r="V1516" s="22"/>
      <c r="W1516" s="22"/>
      <c r="X1516" s="50"/>
      <c r="Y1516" s="50"/>
      <c r="Z1516" s="22"/>
      <c r="AA1516" s="22"/>
      <c r="AB1516" s="22"/>
      <c r="AC1516" s="22"/>
      <c r="AD1516" s="50"/>
      <c r="AE1516" s="22"/>
      <c r="AF1516" s="22"/>
      <c r="AG1516" s="22"/>
      <c r="AH1516" s="50"/>
      <c r="AI1516" s="22"/>
      <c r="AJ1516" s="22"/>
      <c r="AK1516" s="22"/>
      <c r="AL1516" s="22"/>
      <c r="AM1516" s="22"/>
      <c r="AN1516" s="22"/>
      <c r="AO1516" s="22"/>
      <c r="AP1516" s="19" t="s">
        <v>76</v>
      </c>
      <c r="AQ1516" s="19" t="s">
        <v>76</v>
      </c>
      <c r="AR1516" s="19" t="s">
        <v>60</v>
      </c>
      <c r="AS1516" s="19" t="s">
        <v>55</v>
      </c>
      <c r="AT1516" s="19" t="s">
        <v>347</v>
      </c>
      <c r="AU1516" s="19" t="s">
        <v>179</v>
      </c>
      <c r="AV1516" s="19" t="s">
        <v>679</v>
      </c>
      <c r="AW1516" s="19" t="s">
        <v>680</v>
      </c>
      <c r="AX1516" s="19" t="s">
        <v>653</v>
      </c>
      <c r="AY1516" s="19" t="s">
        <v>55</v>
      </c>
      <c r="AZ1516" s="19" t="s">
        <v>3827</v>
      </c>
      <c r="BA1516" s="22">
        <v>0</v>
      </c>
      <c r="BB1516" s="22"/>
      <c r="BC1516" s="22"/>
      <c r="BD1516" s="19" t="s">
        <v>1557</v>
      </c>
      <c r="BE1516" s="19" t="s">
        <v>660</v>
      </c>
      <c r="BF1516" s="19" t="s">
        <v>1556</v>
      </c>
      <c r="BG1516" s="19" t="s">
        <v>55</v>
      </c>
      <c r="BH1516" s="19" t="s">
        <v>4513</v>
      </c>
      <c r="BI1516" s="22" t="s">
        <v>4513</v>
      </c>
      <c r="BJ1516" s="22"/>
      <c r="BK1516" s="22"/>
      <c r="BL1516" s="37" t="s">
        <v>4513</v>
      </c>
      <c r="BM1516" s="32" t="s">
        <v>4513</v>
      </c>
      <c r="BN1516" s="22" t="s">
        <v>4513</v>
      </c>
      <c r="BO1516" s="19" t="s">
        <v>3944</v>
      </c>
      <c r="BP1516" s="22"/>
      <c r="BQ1516" s="19" t="s">
        <v>64</v>
      </c>
      <c r="BR1516" s="22"/>
      <c r="BS1516" s="22"/>
      <c r="BT1516" s="22"/>
      <c r="BU1516" s="22">
        <v>53</v>
      </c>
      <c r="BV1516" s="19"/>
      <c r="BW1516" s="19" t="s">
        <v>3823</v>
      </c>
      <c r="BX1516" s="22"/>
      <c r="BY1516" s="95" t="str">
        <f>IFERROR(
IF(OR(AZ1516="anulado",AZ1516="stand by"),CONCATENATE(AZ1516,": ",AT1516),
IF(OR(YEAR(BA1516)=2022,YEAR(BA1516)=2023),CONCATENATE("Se activó en ",YEAR(BA1516)),
IF(AND(OR(AZ1516="En proceso",AZ1516="facturando"),AND(AV1516="-",BA1516="")),"Por revisar",
IF(BA1516="",IF(AV1516="NUEVAS",CONCATENATE("Estado: ",AZ1516,", ",AV1516),
IF(AX1516=Meses!$A$3,"Por revisar",
IF(AT1516="","Sin registro","En programación Frcst."))),"En programación")))),
"Error")</f>
        <v>anulado: Desistido</v>
      </c>
      <c r="BZ1516" s="14" t="str">
        <f t="shared" si="69"/>
        <v/>
      </c>
      <c r="CA1516" s="95" t="str">
        <f>IF(BY1516="En programación Frcst.",VLOOKUP(AX1516,Meses!$A$1:$H$14,3+HLOOKUP(Cronograma!AV1516,Meses!$D$1:$G$2,2,FALSE),FALSE),
IF(BY1516="En programación",BA1516,""))</f>
        <v/>
      </c>
      <c r="CB1516" s="95" t="str">
        <f t="shared" si="70"/>
        <v/>
      </c>
      <c r="CC1516" s="91" t="str">
        <f>IFERROR(
(VLOOKUP(MONTH(CA1516),Meses!$B$3:$C$14,2,FALSE)-DAY(CA1516))/VLOOKUP(MONTH(CA1516),Meses!$B$3:$C$14,2,FALSE)*CD1516,
"")</f>
        <v/>
      </c>
      <c r="CD1516" s="92">
        <f t="shared" si="71"/>
        <v>500</v>
      </c>
    </row>
    <row r="1517" spans="1:82" ht="47.4" thickBot="1" x14ac:dyDescent="0.6">
      <c r="A1517" s="61" t="s">
        <v>3515</v>
      </c>
      <c r="B1517" s="61" t="s">
        <v>3558</v>
      </c>
      <c r="C1517" s="19" t="s">
        <v>3559</v>
      </c>
      <c r="D1517" s="74" t="s">
        <v>345</v>
      </c>
      <c r="E1517" s="21">
        <v>45269</v>
      </c>
      <c r="F1517" s="21">
        <v>45269</v>
      </c>
      <c r="G1517" s="21">
        <v>45272</v>
      </c>
      <c r="H1517" s="21">
        <v>45280</v>
      </c>
      <c r="I1517" s="22"/>
      <c r="J1517" s="22"/>
      <c r="K1517" s="22">
        <v>0</v>
      </c>
      <c r="L1517" s="49">
        <v>2023104033</v>
      </c>
      <c r="M1517" s="74" t="s">
        <v>3208</v>
      </c>
      <c r="N1517" s="21">
        <v>45302</v>
      </c>
      <c r="O1517" s="19" t="s">
        <v>2342</v>
      </c>
      <c r="P1517" s="19" t="s">
        <v>72</v>
      </c>
      <c r="Q1517" s="49" t="s">
        <v>55</v>
      </c>
      <c r="R1517" s="61">
        <v>200</v>
      </c>
      <c r="S1517" s="25" t="s">
        <v>145</v>
      </c>
      <c r="T1517" s="25" t="s">
        <v>145</v>
      </c>
      <c r="U1517" s="19" t="e">
        <v>#NAME?</v>
      </c>
      <c r="V1517" s="22"/>
      <c r="W1517" s="22"/>
      <c r="X1517" s="50"/>
      <c r="Y1517" s="50"/>
      <c r="Z1517" s="22"/>
      <c r="AA1517" s="22"/>
      <c r="AB1517" s="22"/>
      <c r="AC1517" s="22"/>
      <c r="AD1517" s="50"/>
      <c r="AE1517" s="22"/>
      <c r="AF1517" s="22"/>
      <c r="AG1517" s="22"/>
      <c r="AH1517" s="50"/>
      <c r="AI1517" s="22"/>
      <c r="AJ1517" s="22"/>
      <c r="AK1517" s="22"/>
      <c r="AL1517" s="22"/>
      <c r="AM1517" s="22"/>
      <c r="AN1517" s="22"/>
      <c r="AO1517" s="22"/>
      <c r="AP1517" s="19" t="s">
        <v>76</v>
      </c>
      <c r="AQ1517" s="19" t="s">
        <v>76</v>
      </c>
      <c r="AR1517" s="22">
        <v>0</v>
      </c>
      <c r="AS1517" s="19" t="s">
        <v>55</v>
      </c>
      <c r="AT1517" s="19" t="s">
        <v>347</v>
      </c>
      <c r="AU1517" s="19" t="s">
        <v>179</v>
      </c>
      <c r="AV1517" s="19" t="s">
        <v>679</v>
      </c>
      <c r="AW1517" s="19" t="s">
        <v>680</v>
      </c>
      <c r="AX1517" s="19" t="s">
        <v>653</v>
      </c>
      <c r="AY1517" s="19" t="s">
        <v>55</v>
      </c>
      <c r="AZ1517" s="19" t="s">
        <v>3827</v>
      </c>
      <c r="BA1517" s="23">
        <v>45302</v>
      </c>
      <c r="BB1517" s="37">
        <v>1</v>
      </c>
      <c r="BC1517" s="37">
        <v>2024</v>
      </c>
      <c r="BD1517" s="19" t="s">
        <v>1557</v>
      </c>
      <c r="BE1517" s="19" t="s">
        <v>660</v>
      </c>
      <c r="BF1517" s="19" t="s">
        <v>1556</v>
      </c>
      <c r="BG1517" s="19" t="s">
        <v>55</v>
      </c>
      <c r="BH1517" s="19" t="s">
        <v>4513</v>
      </c>
      <c r="BI1517" s="22" t="s">
        <v>4513</v>
      </c>
      <c r="BJ1517" s="22"/>
      <c r="BK1517" s="22"/>
      <c r="BL1517" s="37" t="s">
        <v>4513</v>
      </c>
      <c r="BM1517" s="32" t="s">
        <v>4513</v>
      </c>
      <c r="BN1517" s="22" t="s">
        <v>4513</v>
      </c>
      <c r="BO1517" s="19" t="s">
        <v>3944</v>
      </c>
      <c r="BP1517" s="22"/>
      <c r="BQ1517" s="19" t="s">
        <v>64</v>
      </c>
      <c r="BR1517" s="22"/>
      <c r="BS1517" s="22"/>
      <c r="BT1517" s="22"/>
      <c r="BU1517" s="22">
        <v>53</v>
      </c>
      <c r="BV1517" s="19"/>
      <c r="BW1517" s="19" t="s">
        <v>3823</v>
      </c>
      <c r="BX1517" s="22"/>
      <c r="BY1517" s="95" t="str">
        <f>IFERROR(
IF(OR(AZ1517="anulado",AZ1517="stand by"),CONCATENATE(AZ1517,": ",AT1517),
IF(OR(YEAR(BA1517)=2022,YEAR(BA1517)=2023),CONCATENATE("Se activó en ",YEAR(BA1517)),
IF(AND(OR(AZ1517="En proceso",AZ1517="facturando"),AND(AV1517="-",BA1517="")),"Por revisar",
IF(BA1517="",IF(AV1517="NUEVAS",CONCATENATE("Estado: ",AZ1517,", ",AV1517),
IF(AX1517=Meses!$A$3,"Por revisar",
IF(AT1517="","Sin registro","En programación Frcst."))),"En programación")))),
"Error")</f>
        <v>anulado: Desistido</v>
      </c>
      <c r="BZ1517" s="14" t="str">
        <f t="shared" si="69"/>
        <v/>
      </c>
      <c r="CA1517" s="95" t="str">
        <f>IF(BY1517="En programación Frcst.",VLOOKUP(AX1517,Meses!$A$1:$H$14,3+HLOOKUP(Cronograma!AV1517,Meses!$D$1:$G$2,2,FALSE),FALSE),
IF(BY1517="En programación",BA1517,""))</f>
        <v/>
      </c>
      <c r="CB1517" s="95" t="str">
        <f t="shared" si="70"/>
        <v/>
      </c>
      <c r="CC1517" s="91" t="str">
        <f>IFERROR(
(VLOOKUP(MONTH(CA1517),Meses!$B$3:$C$14,2,FALSE)-DAY(CA1517))/VLOOKUP(MONTH(CA1517),Meses!$B$3:$C$14,2,FALSE)*CD1517,
"")</f>
        <v/>
      </c>
      <c r="CD1517" s="92">
        <f t="shared" si="71"/>
        <v>200</v>
      </c>
    </row>
    <row r="1518" spans="1:82" ht="94.2" thickBot="1" x14ac:dyDescent="0.6">
      <c r="A1518" s="61" t="s">
        <v>3515</v>
      </c>
      <c r="B1518" s="61" t="s">
        <v>3560</v>
      </c>
      <c r="C1518" s="19" t="s">
        <v>3561</v>
      </c>
      <c r="D1518" s="74" t="s">
        <v>345</v>
      </c>
      <c r="E1518" s="21">
        <v>45269</v>
      </c>
      <c r="F1518" s="21">
        <v>45269</v>
      </c>
      <c r="G1518" s="21">
        <v>45272</v>
      </c>
      <c r="H1518" s="22"/>
      <c r="I1518" s="22"/>
      <c r="J1518" s="22"/>
      <c r="K1518" s="22">
        <v>0</v>
      </c>
      <c r="L1518" s="50"/>
      <c r="M1518" s="22"/>
      <c r="N1518" s="22"/>
      <c r="O1518" s="19" t="s">
        <v>2342</v>
      </c>
      <c r="P1518" s="19" t="s">
        <v>72</v>
      </c>
      <c r="Q1518" s="49" t="s">
        <v>55</v>
      </c>
      <c r="R1518" s="61">
        <v>1000</v>
      </c>
      <c r="S1518" s="25" t="s">
        <v>145</v>
      </c>
      <c r="T1518" s="25" t="s">
        <v>145</v>
      </c>
      <c r="U1518" s="30" t="e">
        <v>#NAME?</v>
      </c>
      <c r="V1518" s="22"/>
      <c r="W1518" s="22"/>
      <c r="X1518" s="50"/>
      <c r="Y1518" s="50"/>
      <c r="Z1518" s="22"/>
      <c r="AA1518" s="22"/>
      <c r="AB1518" s="22"/>
      <c r="AC1518" s="22"/>
      <c r="AD1518" s="50"/>
      <c r="AE1518" s="22"/>
      <c r="AF1518" s="22"/>
      <c r="AG1518" s="22"/>
      <c r="AH1518" s="50"/>
      <c r="AI1518" s="22"/>
      <c r="AJ1518" s="22"/>
      <c r="AK1518" s="22"/>
      <c r="AL1518" s="22"/>
      <c r="AM1518" s="22"/>
      <c r="AN1518" s="22"/>
      <c r="AO1518" s="22"/>
      <c r="AP1518" s="19" t="s">
        <v>76</v>
      </c>
      <c r="AQ1518" s="19" t="s">
        <v>76</v>
      </c>
      <c r="AR1518" s="19" t="s">
        <v>60</v>
      </c>
      <c r="AS1518" s="19" t="s">
        <v>55</v>
      </c>
      <c r="AT1518" s="19" t="s">
        <v>347</v>
      </c>
      <c r="AU1518" s="19" t="s">
        <v>179</v>
      </c>
      <c r="AV1518" s="19" t="s">
        <v>679</v>
      </c>
      <c r="AW1518" s="19" t="s">
        <v>680</v>
      </c>
      <c r="AX1518" s="19" t="s">
        <v>653</v>
      </c>
      <c r="AY1518" s="19" t="s">
        <v>55</v>
      </c>
      <c r="AZ1518" s="19" t="s">
        <v>3827</v>
      </c>
      <c r="BA1518" s="22">
        <v>0</v>
      </c>
      <c r="BB1518" s="22"/>
      <c r="BC1518" s="22"/>
      <c r="BD1518" s="19" t="s">
        <v>1557</v>
      </c>
      <c r="BE1518" s="19" t="s">
        <v>660</v>
      </c>
      <c r="BF1518" s="19" t="s">
        <v>1556</v>
      </c>
      <c r="BG1518" s="19" t="s">
        <v>55</v>
      </c>
      <c r="BH1518" s="19" t="s">
        <v>4513</v>
      </c>
      <c r="BI1518" s="22" t="s">
        <v>4513</v>
      </c>
      <c r="BJ1518" s="22"/>
      <c r="BK1518" s="22"/>
      <c r="BL1518" s="37" t="s">
        <v>4513</v>
      </c>
      <c r="BM1518" s="32" t="s">
        <v>4513</v>
      </c>
      <c r="BN1518" s="22" t="s">
        <v>4513</v>
      </c>
      <c r="BO1518" s="19" t="s">
        <v>3944</v>
      </c>
      <c r="BP1518" s="22"/>
      <c r="BQ1518" s="19" t="s">
        <v>64</v>
      </c>
      <c r="BR1518" s="22"/>
      <c r="BS1518" s="22"/>
      <c r="BT1518" s="22"/>
      <c r="BU1518" s="22">
        <v>53</v>
      </c>
      <c r="BV1518" s="19"/>
      <c r="BW1518" s="19" t="s">
        <v>3823</v>
      </c>
      <c r="BX1518" s="22"/>
      <c r="BY1518" s="95" t="str">
        <f>IFERROR(
IF(OR(AZ1518="anulado",AZ1518="stand by"),CONCATENATE(AZ1518,": ",AT1518),
IF(OR(YEAR(BA1518)=2022,YEAR(BA1518)=2023),CONCATENATE("Se activó en ",YEAR(BA1518)),
IF(AND(OR(AZ1518="En proceso",AZ1518="facturando"),AND(AV1518="-",BA1518="")),"Por revisar",
IF(BA1518="",IF(AV1518="NUEVAS",CONCATENATE("Estado: ",AZ1518,", ",AV1518),
IF(AX1518=Meses!$A$3,"Por revisar",
IF(AT1518="","Sin registro","En programación Frcst."))),"En programación")))),
"Error")</f>
        <v>anulado: Desistido</v>
      </c>
      <c r="BZ1518" s="14" t="str">
        <f t="shared" si="69"/>
        <v/>
      </c>
      <c r="CA1518" s="95" t="str">
        <f>IF(BY1518="En programación Frcst.",VLOOKUP(AX1518,Meses!$A$1:$H$14,3+HLOOKUP(Cronograma!AV1518,Meses!$D$1:$G$2,2,FALSE),FALSE),
IF(BY1518="En programación",BA1518,""))</f>
        <v/>
      </c>
      <c r="CB1518" s="95" t="str">
        <f t="shared" si="70"/>
        <v/>
      </c>
      <c r="CC1518" s="91" t="str">
        <f>IFERROR(
(VLOOKUP(MONTH(CA1518),Meses!$B$3:$C$14,2,FALSE)-DAY(CA1518))/VLOOKUP(MONTH(CA1518),Meses!$B$3:$C$14,2,FALSE)*CD1518,
"")</f>
        <v/>
      </c>
      <c r="CD1518" s="92">
        <f t="shared" si="71"/>
        <v>1000</v>
      </c>
    </row>
    <row r="1519" spans="1:82" ht="78.599999999999994" thickBot="1" x14ac:dyDescent="0.6">
      <c r="A1519" s="61" t="s">
        <v>3515</v>
      </c>
      <c r="B1519" s="61" t="s">
        <v>3562</v>
      </c>
      <c r="C1519" s="19" t="s">
        <v>3563</v>
      </c>
      <c r="D1519" s="74" t="s">
        <v>345</v>
      </c>
      <c r="E1519" s="21">
        <v>45269</v>
      </c>
      <c r="F1519" s="21">
        <v>45269</v>
      </c>
      <c r="G1519" s="21">
        <v>45272</v>
      </c>
      <c r="H1519" s="22"/>
      <c r="I1519" s="22"/>
      <c r="J1519" s="22"/>
      <c r="K1519" s="22">
        <v>0</v>
      </c>
      <c r="L1519" s="50"/>
      <c r="M1519" s="22"/>
      <c r="N1519" s="22"/>
      <c r="O1519" s="19" t="s">
        <v>2342</v>
      </c>
      <c r="P1519" s="19" t="s">
        <v>72</v>
      </c>
      <c r="Q1519" s="49" t="s">
        <v>55</v>
      </c>
      <c r="R1519" s="61">
        <v>400</v>
      </c>
      <c r="S1519" s="25" t="s">
        <v>145</v>
      </c>
      <c r="T1519" s="25" t="s">
        <v>145</v>
      </c>
      <c r="U1519" s="30" t="e">
        <v>#NAME?</v>
      </c>
      <c r="V1519" s="22"/>
      <c r="W1519" s="22"/>
      <c r="X1519" s="50"/>
      <c r="Y1519" s="50"/>
      <c r="Z1519" s="22"/>
      <c r="AA1519" s="22"/>
      <c r="AB1519" s="22"/>
      <c r="AC1519" s="22"/>
      <c r="AD1519" s="50"/>
      <c r="AE1519" s="22"/>
      <c r="AF1519" s="22"/>
      <c r="AG1519" s="22"/>
      <c r="AH1519" s="50"/>
      <c r="AI1519" s="22"/>
      <c r="AJ1519" s="22"/>
      <c r="AK1519" s="22"/>
      <c r="AL1519" s="22"/>
      <c r="AM1519" s="22"/>
      <c r="AN1519" s="22"/>
      <c r="AO1519" s="22"/>
      <c r="AP1519" s="19" t="s">
        <v>76</v>
      </c>
      <c r="AQ1519" s="19" t="s">
        <v>76</v>
      </c>
      <c r="AR1519" s="19" t="s">
        <v>60</v>
      </c>
      <c r="AS1519" s="19" t="s">
        <v>55</v>
      </c>
      <c r="AT1519" s="19" t="s">
        <v>347</v>
      </c>
      <c r="AU1519" s="19" t="s">
        <v>179</v>
      </c>
      <c r="AV1519" s="19" t="s">
        <v>679</v>
      </c>
      <c r="AW1519" s="19" t="s">
        <v>680</v>
      </c>
      <c r="AX1519" s="19" t="s">
        <v>653</v>
      </c>
      <c r="AY1519" s="19" t="s">
        <v>55</v>
      </c>
      <c r="AZ1519" s="19" t="s">
        <v>3827</v>
      </c>
      <c r="BA1519" s="22">
        <v>0</v>
      </c>
      <c r="BB1519" s="22"/>
      <c r="BC1519" s="22"/>
      <c r="BD1519" s="19" t="s">
        <v>1557</v>
      </c>
      <c r="BE1519" s="19" t="s">
        <v>660</v>
      </c>
      <c r="BF1519" s="19" t="s">
        <v>1556</v>
      </c>
      <c r="BG1519" s="19" t="s">
        <v>55</v>
      </c>
      <c r="BH1519" s="19" t="s">
        <v>4513</v>
      </c>
      <c r="BI1519" s="22" t="s">
        <v>4513</v>
      </c>
      <c r="BJ1519" s="22"/>
      <c r="BK1519" s="22"/>
      <c r="BL1519" s="37" t="s">
        <v>4513</v>
      </c>
      <c r="BM1519" s="32" t="s">
        <v>4513</v>
      </c>
      <c r="BN1519" s="22" t="s">
        <v>4513</v>
      </c>
      <c r="BO1519" s="19" t="s">
        <v>3944</v>
      </c>
      <c r="BP1519" s="22"/>
      <c r="BQ1519" s="19" t="s">
        <v>64</v>
      </c>
      <c r="BR1519" s="22"/>
      <c r="BS1519" s="22"/>
      <c r="BT1519" s="22"/>
      <c r="BU1519" s="22">
        <v>53</v>
      </c>
      <c r="BV1519" s="19"/>
      <c r="BW1519" s="19" t="s">
        <v>3823</v>
      </c>
      <c r="BX1519" s="22"/>
      <c r="BY1519" s="95" t="str">
        <f>IFERROR(
IF(OR(AZ1519="anulado",AZ1519="stand by"),CONCATENATE(AZ1519,": ",AT1519),
IF(OR(YEAR(BA1519)=2022,YEAR(BA1519)=2023),CONCATENATE("Se activó en ",YEAR(BA1519)),
IF(AND(OR(AZ1519="En proceso",AZ1519="facturando"),AND(AV1519="-",BA1519="")),"Por revisar",
IF(BA1519="",IF(AV1519="NUEVAS",CONCATENATE("Estado: ",AZ1519,", ",AV1519),
IF(AX1519=Meses!$A$3,"Por revisar",
IF(AT1519="","Sin registro","En programación Frcst."))),"En programación")))),
"Error")</f>
        <v>anulado: Desistido</v>
      </c>
      <c r="BZ1519" s="14" t="str">
        <f t="shared" si="69"/>
        <v/>
      </c>
      <c r="CA1519" s="95" t="str">
        <f>IF(BY1519="En programación Frcst.",VLOOKUP(AX1519,Meses!$A$1:$H$14,3+HLOOKUP(Cronograma!AV1519,Meses!$D$1:$G$2,2,FALSE),FALSE),
IF(BY1519="En programación",BA1519,""))</f>
        <v/>
      </c>
      <c r="CB1519" s="95" t="str">
        <f t="shared" si="70"/>
        <v/>
      </c>
      <c r="CC1519" s="91" t="str">
        <f>IFERROR(
(VLOOKUP(MONTH(CA1519),Meses!$B$3:$C$14,2,FALSE)-DAY(CA1519))/VLOOKUP(MONTH(CA1519),Meses!$B$3:$C$14,2,FALSE)*CD1519,
"")</f>
        <v/>
      </c>
      <c r="CD1519" s="92">
        <f t="shared" si="71"/>
        <v>400</v>
      </c>
    </row>
    <row r="1520" spans="1:82" ht="94.2" thickBot="1" x14ac:dyDescent="0.6">
      <c r="A1520" s="61" t="s">
        <v>3515</v>
      </c>
      <c r="B1520" s="61" t="s">
        <v>3564</v>
      </c>
      <c r="C1520" s="19" t="s">
        <v>3565</v>
      </c>
      <c r="D1520" s="74" t="s">
        <v>345</v>
      </c>
      <c r="E1520" s="21">
        <v>45269</v>
      </c>
      <c r="F1520" s="21">
        <v>45269</v>
      </c>
      <c r="G1520" s="21">
        <v>45272</v>
      </c>
      <c r="H1520" s="21">
        <v>45280</v>
      </c>
      <c r="I1520" s="22"/>
      <c r="J1520" s="22"/>
      <c r="K1520" s="22">
        <v>0</v>
      </c>
      <c r="L1520" s="49">
        <v>2023104018</v>
      </c>
      <c r="M1520" s="74" t="s">
        <v>3208</v>
      </c>
      <c r="N1520" s="21">
        <v>45302</v>
      </c>
      <c r="O1520" s="19" t="s">
        <v>2342</v>
      </c>
      <c r="P1520" s="19" t="s">
        <v>72</v>
      </c>
      <c r="Q1520" s="49" t="s">
        <v>55</v>
      </c>
      <c r="R1520" s="61">
        <v>1200</v>
      </c>
      <c r="S1520" s="25" t="s">
        <v>145</v>
      </c>
      <c r="T1520" s="25" t="s">
        <v>145</v>
      </c>
      <c r="U1520" s="19" t="e">
        <v>#NAME?</v>
      </c>
      <c r="V1520" s="22"/>
      <c r="W1520" s="22"/>
      <c r="X1520" s="50"/>
      <c r="Y1520" s="50"/>
      <c r="Z1520" s="22"/>
      <c r="AA1520" s="22"/>
      <c r="AB1520" s="22"/>
      <c r="AC1520" s="22"/>
      <c r="AD1520" s="50"/>
      <c r="AE1520" s="22"/>
      <c r="AF1520" s="22"/>
      <c r="AG1520" s="22"/>
      <c r="AH1520" s="50"/>
      <c r="AI1520" s="22"/>
      <c r="AJ1520" s="22"/>
      <c r="AK1520" s="22"/>
      <c r="AL1520" s="22"/>
      <c r="AM1520" s="22"/>
      <c r="AN1520" s="22"/>
      <c r="AO1520" s="22"/>
      <c r="AP1520" s="19" t="s">
        <v>76</v>
      </c>
      <c r="AQ1520" s="19" t="s">
        <v>76</v>
      </c>
      <c r="AR1520" s="19" t="s">
        <v>60</v>
      </c>
      <c r="AS1520" s="19" t="s">
        <v>55</v>
      </c>
      <c r="AT1520" s="19" t="s">
        <v>347</v>
      </c>
      <c r="AU1520" s="19" t="s">
        <v>179</v>
      </c>
      <c r="AV1520" s="19" t="s">
        <v>679</v>
      </c>
      <c r="AW1520" s="19" t="s">
        <v>680</v>
      </c>
      <c r="AX1520" s="19" t="s">
        <v>653</v>
      </c>
      <c r="AY1520" s="19" t="s">
        <v>55</v>
      </c>
      <c r="AZ1520" s="19" t="s">
        <v>3827</v>
      </c>
      <c r="BA1520" s="23">
        <v>45302</v>
      </c>
      <c r="BB1520" s="37">
        <v>1</v>
      </c>
      <c r="BC1520" s="37">
        <v>2024</v>
      </c>
      <c r="BD1520" s="19" t="s">
        <v>1557</v>
      </c>
      <c r="BE1520" s="19" t="s">
        <v>660</v>
      </c>
      <c r="BF1520" s="19" t="s">
        <v>1556</v>
      </c>
      <c r="BG1520" s="19" t="s">
        <v>55</v>
      </c>
      <c r="BH1520" s="19" t="s">
        <v>4513</v>
      </c>
      <c r="BI1520" s="22" t="s">
        <v>4513</v>
      </c>
      <c r="BJ1520" s="22"/>
      <c r="BK1520" s="22"/>
      <c r="BL1520" s="37" t="s">
        <v>4513</v>
      </c>
      <c r="BM1520" s="32" t="s">
        <v>4513</v>
      </c>
      <c r="BN1520" s="22" t="s">
        <v>4513</v>
      </c>
      <c r="BO1520" s="19" t="s">
        <v>3944</v>
      </c>
      <c r="BP1520" s="22"/>
      <c r="BQ1520" s="19" t="s">
        <v>64</v>
      </c>
      <c r="BR1520" s="22"/>
      <c r="BS1520" s="22"/>
      <c r="BT1520" s="22"/>
      <c r="BU1520" s="22">
        <v>53</v>
      </c>
      <c r="BV1520" s="19"/>
      <c r="BW1520" s="19" t="s">
        <v>3823</v>
      </c>
      <c r="BX1520" s="22"/>
      <c r="BY1520" s="95" t="str">
        <f>IFERROR(
IF(OR(AZ1520="anulado",AZ1520="stand by"),CONCATENATE(AZ1520,": ",AT1520),
IF(OR(YEAR(BA1520)=2022,YEAR(BA1520)=2023),CONCATENATE("Se activó en ",YEAR(BA1520)),
IF(AND(OR(AZ1520="En proceso",AZ1520="facturando"),AND(AV1520="-",BA1520="")),"Por revisar",
IF(BA1520="",IF(AV1520="NUEVAS",CONCATENATE("Estado: ",AZ1520,", ",AV1520),
IF(AX1520=Meses!$A$3,"Por revisar",
IF(AT1520="","Sin registro","En programación Frcst."))),"En programación")))),
"Error")</f>
        <v>anulado: Desistido</v>
      </c>
      <c r="BZ1520" s="14" t="str">
        <f t="shared" si="69"/>
        <v/>
      </c>
      <c r="CA1520" s="95" t="str">
        <f>IF(BY1520="En programación Frcst.",VLOOKUP(AX1520,Meses!$A$1:$H$14,3+HLOOKUP(Cronograma!AV1520,Meses!$D$1:$G$2,2,FALSE),FALSE),
IF(BY1520="En programación",BA1520,""))</f>
        <v/>
      </c>
      <c r="CB1520" s="95" t="str">
        <f t="shared" si="70"/>
        <v/>
      </c>
      <c r="CC1520" s="91" t="str">
        <f>IFERROR(
(VLOOKUP(MONTH(CA1520),Meses!$B$3:$C$14,2,FALSE)-DAY(CA1520))/VLOOKUP(MONTH(CA1520),Meses!$B$3:$C$14,2,FALSE)*CD1520,
"")</f>
        <v/>
      </c>
      <c r="CD1520" s="92">
        <f t="shared" si="71"/>
        <v>1200</v>
      </c>
    </row>
    <row r="1521" spans="1:82" ht="47.4" thickBot="1" x14ac:dyDescent="0.6">
      <c r="A1521" s="61" t="s">
        <v>3515</v>
      </c>
      <c r="B1521" s="61" t="s">
        <v>3566</v>
      </c>
      <c r="C1521" s="19" t="s">
        <v>3567</v>
      </c>
      <c r="D1521" s="74" t="s">
        <v>345</v>
      </c>
      <c r="E1521" s="21">
        <v>45269</v>
      </c>
      <c r="F1521" s="21">
        <v>45269</v>
      </c>
      <c r="G1521" s="21">
        <v>45272</v>
      </c>
      <c r="H1521" s="22"/>
      <c r="I1521" s="22"/>
      <c r="J1521" s="22"/>
      <c r="K1521" s="22">
        <v>0</v>
      </c>
      <c r="L1521" s="50"/>
      <c r="M1521" s="22"/>
      <c r="N1521" s="22"/>
      <c r="O1521" s="19" t="s">
        <v>2342</v>
      </c>
      <c r="P1521" s="19" t="s">
        <v>72</v>
      </c>
      <c r="Q1521" s="49" t="s">
        <v>55</v>
      </c>
      <c r="R1521" s="61">
        <v>150</v>
      </c>
      <c r="S1521" s="25" t="s">
        <v>145</v>
      </c>
      <c r="T1521" s="25" t="s">
        <v>145</v>
      </c>
      <c r="U1521" s="30" t="e">
        <v>#NAME?</v>
      </c>
      <c r="V1521" s="22"/>
      <c r="W1521" s="22"/>
      <c r="X1521" s="50"/>
      <c r="Y1521" s="50"/>
      <c r="Z1521" s="22"/>
      <c r="AA1521" s="22"/>
      <c r="AB1521" s="22"/>
      <c r="AC1521" s="22"/>
      <c r="AD1521" s="50"/>
      <c r="AE1521" s="22"/>
      <c r="AF1521" s="22"/>
      <c r="AG1521" s="22"/>
      <c r="AH1521" s="50"/>
      <c r="AI1521" s="22"/>
      <c r="AJ1521" s="22"/>
      <c r="AK1521" s="22"/>
      <c r="AL1521" s="22"/>
      <c r="AM1521" s="22"/>
      <c r="AN1521" s="22"/>
      <c r="AO1521" s="22"/>
      <c r="AP1521" s="19" t="s">
        <v>76</v>
      </c>
      <c r="AQ1521" s="19" t="s">
        <v>76</v>
      </c>
      <c r="AR1521" s="22">
        <v>0</v>
      </c>
      <c r="AS1521" s="19" t="s">
        <v>55</v>
      </c>
      <c r="AT1521" s="19" t="s">
        <v>347</v>
      </c>
      <c r="AU1521" s="19" t="s">
        <v>179</v>
      </c>
      <c r="AV1521" s="19" t="s">
        <v>679</v>
      </c>
      <c r="AW1521" s="19" t="s">
        <v>680</v>
      </c>
      <c r="AX1521" s="19" t="s">
        <v>653</v>
      </c>
      <c r="AY1521" s="19" t="s">
        <v>55</v>
      </c>
      <c r="AZ1521" s="19" t="s">
        <v>3827</v>
      </c>
      <c r="BA1521" s="22">
        <v>0</v>
      </c>
      <c r="BB1521" s="22"/>
      <c r="BC1521" s="22"/>
      <c r="BD1521" s="19" t="s">
        <v>1557</v>
      </c>
      <c r="BE1521" s="19" t="s">
        <v>660</v>
      </c>
      <c r="BF1521" s="19" t="s">
        <v>1556</v>
      </c>
      <c r="BG1521" s="19" t="s">
        <v>55</v>
      </c>
      <c r="BH1521" s="19" t="s">
        <v>4513</v>
      </c>
      <c r="BI1521" s="22" t="s">
        <v>4513</v>
      </c>
      <c r="BJ1521" s="22"/>
      <c r="BK1521" s="22"/>
      <c r="BL1521" s="37" t="s">
        <v>4513</v>
      </c>
      <c r="BM1521" s="32" t="s">
        <v>4513</v>
      </c>
      <c r="BN1521" s="22" t="s">
        <v>4513</v>
      </c>
      <c r="BO1521" s="19" t="s">
        <v>3944</v>
      </c>
      <c r="BP1521" s="22"/>
      <c r="BQ1521" s="19" t="s">
        <v>64</v>
      </c>
      <c r="BR1521" s="22"/>
      <c r="BS1521" s="22"/>
      <c r="BT1521" s="22"/>
      <c r="BU1521" s="22">
        <v>53</v>
      </c>
      <c r="BV1521" s="19"/>
      <c r="BW1521" s="19" t="s">
        <v>3823</v>
      </c>
      <c r="BX1521" s="22"/>
      <c r="BY1521" s="95" t="str">
        <f>IFERROR(
IF(OR(AZ1521="anulado",AZ1521="stand by"),CONCATENATE(AZ1521,": ",AT1521),
IF(OR(YEAR(BA1521)=2022,YEAR(BA1521)=2023),CONCATENATE("Se activó en ",YEAR(BA1521)),
IF(AND(OR(AZ1521="En proceso",AZ1521="facturando"),AND(AV1521="-",BA1521="")),"Por revisar",
IF(BA1521="",IF(AV1521="NUEVAS",CONCATENATE("Estado: ",AZ1521,", ",AV1521),
IF(AX1521=Meses!$A$3,"Por revisar",
IF(AT1521="","Sin registro","En programación Frcst."))),"En programación")))),
"Error")</f>
        <v>anulado: Desistido</v>
      </c>
      <c r="BZ1521" s="14" t="str">
        <f t="shared" si="69"/>
        <v/>
      </c>
      <c r="CA1521" s="95" t="str">
        <f>IF(BY1521="En programación Frcst.",VLOOKUP(AX1521,Meses!$A$1:$H$14,3+HLOOKUP(Cronograma!AV1521,Meses!$D$1:$G$2,2,FALSE),FALSE),
IF(BY1521="En programación",BA1521,""))</f>
        <v/>
      </c>
      <c r="CB1521" s="95" t="str">
        <f t="shared" si="70"/>
        <v/>
      </c>
      <c r="CC1521" s="91" t="str">
        <f>IFERROR(
(VLOOKUP(MONTH(CA1521),Meses!$B$3:$C$14,2,FALSE)-DAY(CA1521))/VLOOKUP(MONTH(CA1521),Meses!$B$3:$C$14,2,FALSE)*CD1521,
"")</f>
        <v/>
      </c>
      <c r="CD1521" s="92">
        <f t="shared" si="71"/>
        <v>150</v>
      </c>
    </row>
    <row r="1522" spans="1:82" ht="47.4" thickBot="1" x14ac:dyDescent="0.6">
      <c r="A1522" s="61" t="s">
        <v>3515</v>
      </c>
      <c r="B1522" s="61" t="s">
        <v>3568</v>
      </c>
      <c r="C1522" s="19" t="s">
        <v>3569</v>
      </c>
      <c r="D1522" s="74" t="s">
        <v>345</v>
      </c>
      <c r="E1522" s="21">
        <v>45269</v>
      </c>
      <c r="F1522" s="21">
        <v>45269</v>
      </c>
      <c r="G1522" s="21">
        <v>45272</v>
      </c>
      <c r="H1522" s="22"/>
      <c r="I1522" s="22"/>
      <c r="J1522" s="22"/>
      <c r="K1522" s="22">
        <v>0</v>
      </c>
      <c r="L1522" s="50"/>
      <c r="M1522" s="22"/>
      <c r="N1522" s="22"/>
      <c r="O1522" s="19" t="s">
        <v>2342</v>
      </c>
      <c r="P1522" s="19" t="s">
        <v>72</v>
      </c>
      <c r="Q1522" s="49" t="s">
        <v>55</v>
      </c>
      <c r="R1522" s="61">
        <v>140</v>
      </c>
      <c r="S1522" s="25" t="s">
        <v>145</v>
      </c>
      <c r="T1522" s="25" t="s">
        <v>145</v>
      </c>
      <c r="U1522" s="30" t="e">
        <v>#NAME?</v>
      </c>
      <c r="V1522" s="22"/>
      <c r="W1522" s="22"/>
      <c r="X1522" s="50"/>
      <c r="Y1522" s="50"/>
      <c r="Z1522" s="22"/>
      <c r="AA1522" s="22"/>
      <c r="AB1522" s="22"/>
      <c r="AC1522" s="22"/>
      <c r="AD1522" s="50"/>
      <c r="AE1522" s="22"/>
      <c r="AF1522" s="22"/>
      <c r="AG1522" s="22"/>
      <c r="AH1522" s="50"/>
      <c r="AI1522" s="22"/>
      <c r="AJ1522" s="22"/>
      <c r="AK1522" s="22"/>
      <c r="AL1522" s="22"/>
      <c r="AM1522" s="22"/>
      <c r="AN1522" s="22"/>
      <c r="AO1522" s="22"/>
      <c r="AP1522" s="19" t="s">
        <v>76</v>
      </c>
      <c r="AQ1522" s="19" t="s">
        <v>76</v>
      </c>
      <c r="AR1522" s="22">
        <v>0</v>
      </c>
      <c r="AS1522" s="19" t="s">
        <v>55</v>
      </c>
      <c r="AT1522" s="19" t="s">
        <v>347</v>
      </c>
      <c r="AU1522" s="19" t="s">
        <v>179</v>
      </c>
      <c r="AV1522" s="19" t="s">
        <v>679</v>
      </c>
      <c r="AW1522" s="19" t="s">
        <v>680</v>
      </c>
      <c r="AX1522" s="19" t="s">
        <v>653</v>
      </c>
      <c r="AY1522" s="19" t="s">
        <v>55</v>
      </c>
      <c r="AZ1522" s="19" t="s">
        <v>3827</v>
      </c>
      <c r="BA1522" s="22">
        <v>0</v>
      </c>
      <c r="BB1522" s="22"/>
      <c r="BC1522" s="22"/>
      <c r="BD1522" s="19" t="s">
        <v>1557</v>
      </c>
      <c r="BE1522" s="19" t="s">
        <v>660</v>
      </c>
      <c r="BF1522" s="19" t="s">
        <v>1556</v>
      </c>
      <c r="BG1522" s="19" t="s">
        <v>55</v>
      </c>
      <c r="BH1522" s="19" t="s">
        <v>4513</v>
      </c>
      <c r="BI1522" s="22" t="s">
        <v>4513</v>
      </c>
      <c r="BJ1522" s="22"/>
      <c r="BK1522" s="22"/>
      <c r="BL1522" s="37" t="s">
        <v>4513</v>
      </c>
      <c r="BM1522" s="32" t="s">
        <v>4513</v>
      </c>
      <c r="BN1522" s="22" t="s">
        <v>4513</v>
      </c>
      <c r="BO1522" s="19" t="s">
        <v>3944</v>
      </c>
      <c r="BP1522" s="22"/>
      <c r="BQ1522" s="19" t="s">
        <v>64</v>
      </c>
      <c r="BR1522" s="22"/>
      <c r="BS1522" s="22"/>
      <c r="BT1522" s="22"/>
      <c r="BU1522" s="22">
        <v>53</v>
      </c>
      <c r="BV1522" s="19"/>
      <c r="BW1522" s="19" t="s">
        <v>3823</v>
      </c>
      <c r="BX1522" s="22"/>
      <c r="BY1522" s="95" t="str">
        <f>IFERROR(
IF(OR(AZ1522="anulado",AZ1522="stand by"),CONCATENATE(AZ1522,": ",AT1522),
IF(OR(YEAR(BA1522)=2022,YEAR(BA1522)=2023),CONCATENATE("Se activó en ",YEAR(BA1522)),
IF(AND(OR(AZ1522="En proceso",AZ1522="facturando"),AND(AV1522="-",BA1522="")),"Por revisar",
IF(BA1522="",IF(AV1522="NUEVAS",CONCATENATE("Estado: ",AZ1522,", ",AV1522),
IF(AX1522=Meses!$A$3,"Por revisar",
IF(AT1522="","Sin registro","En programación Frcst."))),"En programación")))),
"Error")</f>
        <v>anulado: Desistido</v>
      </c>
      <c r="BZ1522" s="14" t="str">
        <f t="shared" si="69"/>
        <v/>
      </c>
      <c r="CA1522" s="95" t="str">
        <f>IF(BY1522="En programación Frcst.",VLOOKUP(AX1522,Meses!$A$1:$H$14,3+HLOOKUP(Cronograma!AV1522,Meses!$D$1:$G$2,2,FALSE),FALSE),
IF(BY1522="En programación",BA1522,""))</f>
        <v/>
      </c>
      <c r="CB1522" s="95" t="str">
        <f t="shared" si="70"/>
        <v/>
      </c>
      <c r="CC1522" s="91" t="str">
        <f>IFERROR(
(VLOOKUP(MONTH(CA1522),Meses!$B$3:$C$14,2,FALSE)-DAY(CA1522))/VLOOKUP(MONTH(CA1522),Meses!$B$3:$C$14,2,FALSE)*CD1522,
"")</f>
        <v/>
      </c>
      <c r="CD1522" s="92">
        <f t="shared" si="71"/>
        <v>140</v>
      </c>
    </row>
    <row r="1523" spans="1:82" ht="47.4" thickBot="1" x14ac:dyDescent="0.6">
      <c r="A1523" s="61" t="s">
        <v>3515</v>
      </c>
      <c r="B1523" s="61" t="s">
        <v>3570</v>
      </c>
      <c r="C1523" s="19" t="s">
        <v>3571</v>
      </c>
      <c r="D1523" s="61" t="s">
        <v>650</v>
      </c>
      <c r="E1523" s="21">
        <v>45269</v>
      </c>
      <c r="F1523" s="21">
        <v>45269</v>
      </c>
      <c r="G1523" s="21">
        <v>45272</v>
      </c>
      <c r="H1523" s="21">
        <v>45280</v>
      </c>
      <c r="I1523" s="22"/>
      <c r="J1523" s="22"/>
      <c r="K1523" s="22">
        <v>0</v>
      </c>
      <c r="L1523" s="49" t="s">
        <v>3945</v>
      </c>
      <c r="M1523" s="21">
        <v>45293</v>
      </c>
      <c r="N1523" s="21">
        <v>45302</v>
      </c>
      <c r="O1523" s="19" t="s">
        <v>2342</v>
      </c>
      <c r="P1523" s="19" t="s">
        <v>72</v>
      </c>
      <c r="Q1523" s="49" t="s">
        <v>55</v>
      </c>
      <c r="R1523" s="61">
        <v>350</v>
      </c>
      <c r="S1523" s="25" t="s">
        <v>145</v>
      </c>
      <c r="T1523" s="25" t="s">
        <v>145</v>
      </c>
      <c r="U1523" s="19" t="e">
        <v>#NAME?</v>
      </c>
      <c r="V1523" s="22"/>
      <c r="W1523" s="22"/>
      <c r="X1523" s="50"/>
      <c r="Y1523" s="50"/>
      <c r="Z1523" s="22"/>
      <c r="AA1523" s="22"/>
      <c r="AB1523" s="22"/>
      <c r="AC1523" s="22"/>
      <c r="AD1523" s="50"/>
      <c r="AE1523" s="22"/>
      <c r="AF1523" s="22"/>
      <c r="AG1523" s="22"/>
      <c r="AH1523" s="50"/>
      <c r="AI1523" s="22"/>
      <c r="AJ1523" s="22"/>
      <c r="AK1523" s="22"/>
      <c r="AL1523" s="22"/>
      <c r="AM1523" s="22"/>
      <c r="AN1523" s="22"/>
      <c r="AO1523" s="22"/>
      <c r="AP1523" s="19" t="s">
        <v>76</v>
      </c>
      <c r="AQ1523" s="19" t="s">
        <v>76</v>
      </c>
      <c r="AR1523" s="19" t="s">
        <v>60</v>
      </c>
      <c r="AS1523" s="19" t="s">
        <v>55</v>
      </c>
      <c r="AT1523" s="19" t="s">
        <v>4583</v>
      </c>
      <c r="AU1523" s="19" t="s">
        <v>179</v>
      </c>
      <c r="AV1523" s="19" t="s">
        <v>679</v>
      </c>
      <c r="AW1523" s="19" t="s">
        <v>680</v>
      </c>
      <c r="AX1523" s="19" t="s">
        <v>653</v>
      </c>
      <c r="AY1523" s="19" t="s">
        <v>55</v>
      </c>
      <c r="AZ1523" s="19" t="s">
        <v>3822</v>
      </c>
      <c r="BA1523" s="23">
        <v>45302</v>
      </c>
      <c r="BB1523" s="37">
        <v>1</v>
      </c>
      <c r="BC1523" s="37">
        <v>2024</v>
      </c>
      <c r="BD1523" s="19" t="s">
        <v>1557</v>
      </c>
      <c r="BE1523" s="19" t="s">
        <v>660</v>
      </c>
      <c r="BF1523" s="19" t="s">
        <v>1556</v>
      </c>
      <c r="BG1523" s="19" t="s">
        <v>55</v>
      </c>
      <c r="BH1523" s="19" t="s">
        <v>4513</v>
      </c>
      <c r="BI1523" s="22" t="s">
        <v>4513</v>
      </c>
      <c r="BJ1523" s="22"/>
      <c r="BK1523" s="22"/>
      <c r="BL1523" s="37" t="s">
        <v>4513</v>
      </c>
      <c r="BM1523" s="32" t="s">
        <v>4513</v>
      </c>
      <c r="BN1523" s="22" t="s">
        <v>4513</v>
      </c>
      <c r="BO1523" s="19" t="s">
        <v>3851</v>
      </c>
      <c r="BP1523" s="22"/>
      <c r="BQ1523" s="19" t="s">
        <v>64</v>
      </c>
      <c r="BR1523" s="22"/>
      <c r="BS1523" s="22"/>
      <c r="BT1523" s="22"/>
      <c r="BU1523" s="37">
        <v>53</v>
      </c>
      <c r="BV1523" s="19" t="s">
        <v>4698</v>
      </c>
      <c r="BW1523" s="19" t="s">
        <v>3839</v>
      </c>
      <c r="BX1523" s="22"/>
      <c r="BY1523" s="95" t="str">
        <f>IFERROR(
IF(OR(AZ1523="anulado",AZ1523="stand by"),CONCATENATE(AZ1523,": ",AT1523),
IF(OR(YEAR(BA1523)=2022,YEAR(BA1523)=2023),CONCATENATE("Se activó en ",YEAR(BA1523)),
IF(AND(OR(AZ1523="En proceso",AZ1523="facturando"),AND(AV1523="-",BA1523="")),"Por revisar",
IF(BA1523="",IF(AV1523="NUEVAS",CONCATENATE("Estado: ",AZ1523,", ",AV1523),
IF(AX1523=Meses!$A$3,"Por revisar",
IF(AT1523="","Sin registro","En programación Frcst."))),"En programación")))),
"Error")</f>
        <v>En programación</v>
      </c>
      <c r="BZ1523" s="14" t="str">
        <f t="shared" si="69"/>
        <v/>
      </c>
      <c r="CA1523" s="95">
        <f>IF(BY1523="En programación Frcst.",VLOOKUP(AX1523,Meses!$A$1:$H$14,3+HLOOKUP(Cronograma!AV1523,Meses!$D$1:$G$2,2,FALSE),FALSE),
IF(BY1523="En programación",BA1523,""))</f>
        <v>45302</v>
      </c>
      <c r="CB1523" s="95" t="str">
        <f t="shared" si="70"/>
        <v>2024/1</v>
      </c>
      <c r="CC1523" s="91">
        <f>IFERROR(
(VLOOKUP(MONTH(CA1523),Meses!$B$3:$C$14,2,FALSE)-DAY(CA1523))/VLOOKUP(MONTH(CA1523),Meses!$B$3:$C$14,2,FALSE)*CD1523,
"")</f>
        <v>225.80645161290323</v>
      </c>
      <c r="CD1523" s="92">
        <f t="shared" si="71"/>
        <v>350</v>
      </c>
    </row>
    <row r="1524" spans="1:82" ht="47.4" thickBot="1" x14ac:dyDescent="0.6">
      <c r="A1524" s="61" t="s">
        <v>3515</v>
      </c>
      <c r="B1524" s="61" t="s">
        <v>3572</v>
      </c>
      <c r="C1524" s="19" t="s">
        <v>3573</v>
      </c>
      <c r="D1524" s="61" t="s">
        <v>650</v>
      </c>
      <c r="E1524" s="21">
        <v>45269</v>
      </c>
      <c r="F1524" s="21">
        <v>45269</v>
      </c>
      <c r="G1524" s="21">
        <v>45272</v>
      </c>
      <c r="H1524" s="21">
        <v>45280</v>
      </c>
      <c r="I1524" s="22"/>
      <c r="J1524" s="22"/>
      <c r="K1524" s="22">
        <v>0</v>
      </c>
      <c r="L1524" s="49" t="s">
        <v>3945</v>
      </c>
      <c r="M1524" s="21">
        <v>45293</v>
      </c>
      <c r="N1524" s="21">
        <v>45302</v>
      </c>
      <c r="O1524" s="19" t="s">
        <v>2342</v>
      </c>
      <c r="P1524" s="19" t="s">
        <v>72</v>
      </c>
      <c r="Q1524" s="49" t="s">
        <v>55</v>
      </c>
      <c r="R1524" s="61">
        <v>350</v>
      </c>
      <c r="S1524" s="25" t="s">
        <v>145</v>
      </c>
      <c r="T1524" s="25" t="s">
        <v>145</v>
      </c>
      <c r="U1524" s="19" t="e">
        <v>#NAME?</v>
      </c>
      <c r="V1524" s="22"/>
      <c r="W1524" s="22"/>
      <c r="X1524" s="50"/>
      <c r="Y1524" s="50"/>
      <c r="Z1524" s="22"/>
      <c r="AA1524" s="22"/>
      <c r="AB1524" s="22"/>
      <c r="AC1524" s="22"/>
      <c r="AD1524" s="50"/>
      <c r="AE1524" s="22"/>
      <c r="AF1524" s="22"/>
      <c r="AG1524" s="22"/>
      <c r="AH1524" s="50"/>
      <c r="AI1524" s="22"/>
      <c r="AJ1524" s="22"/>
      <c r="AK1524" s="22"/>
      <c r="AL1524" s="22"/>
      <c r="AM1524" s="22"/>
      <c r="AN1524" s="22"/>
      <c r="AO1524" s="22"/>
      <c r="AP1524" s="19" t="s">
        <v>76</v>
      </c>
      <c r="AQ1524" s="19" t="s">
        <v>76</v>
      </c>
      <c r="AR1524" s="19" t="s">
        <v>60</v>
      </c>
      <c r="AS1524" s="19" t="s">
        <v>55</v>
      </c>
      <c r="AT1524" s="19" t="s">
        <v>4583</v>
      </c>
      <c r="AU1524" s="19" t="s">
        <v>179</v>
      </c>
      <c r="AV1524" s="19" t="s">
        <v>679</v>
      </c>
      <c r="AW1524" s="19" t="s">
        <v>680</v>
      </c>
      <c r="AX1524" s="19" t="s">
        <v>653</v>
      </c>
      <c r="AY1524" s="19" t="s">
        <v>55</v>
      </c>
      <c r="AZ1524" s="19" t="s">
        <v>3822</v>
      </c>
      <c r="BA1524" s="23">
        <v>45302</v>
      </c>
      <c r="BB1524" s="37">
        <v>1</v>
      </c>
      <c r="BC1524" s="37">
        <v>2024</v>
      </c>
      <c r="BD1524" s="19" t="s">
        <v>1557</v>
      </c>
      <c r="BE1524" s="19" t="s">
        <v>660</v>
      </c>
      <c r="BF1524" s="19" t="s">
        <v>1556</v>
      </c>
      <c r="BG1524" s="19" t="s">
        <v>55</v>
      </c>
      <c r="BH1524" s="19" t="s">
        <v>4513</v>
      </c>
      <c r="BI1524" s="22" t="s">
        <v>4513</v>
      </c>
      <c r="BJ1524" s="22"/>
      <c r="BK1524" s="22"/>
      <c r="BL1524" s="37" t="s">
        <v>4513</v>
      </c>
      <c r="BM1524" s="32" t="s">
        <v>4513</v>
      </c>
      <c r="BN1524" s="22" t="s">
        <v>4513</v>
      </c>
      <c r="BO1524" s="19" t="s">
        <v>3851</v>
      </c>
      <c r="BP1524" s="22"/>
      <c r="BQ1524" s="19" t="s">
        <v>64</v>
      </c>
      <c r="BR1524" s="22"/>
      <c r="BS1524" s="22"/>
      <c r="BT1524" s="22"/>
      <c r="BU1524" s="37">
        <v>53</v>
      </c>
      <c r="BV1524" s="19" t="s">
        <v>4698</v>
      </c>
      <c r="BW1524" s="19" t="s">
        <v>3839</v>
      </c>
      <c r="BX1524" s="22"/>
      <c r="BY1524" s="95" t="str">
        <f>IFERROR(
IF(OR(AZ1524="anulado",AZ1524="stand by"),CONCATENATE(AZ1524,": ",AT1524),
IF(OR(YEAR(BA1524)=2022,YEAR(BA1524)=2023),CONCATENATE("Se activó en ",YEAR(BA1524)),
IF(AND(OR(AZ1524="En proceso",AZ1524="facturando"),AND(AV1524="-",BA1524="")),"Por revisar",
IF(BA1524="",IF(AV1524="NUEVAS",CONCATENATE("Estado: ",AZ1524,", ",AV1524),
IF(AX1524=Meses!$A$3,"Por revisar",
IF(AT1524="","Sin registro","En programación Frcst."))),"En programación")))),
"Error")</f>
        <v>En programación</v>
      </c>
      <c r="BZ1524" s="14" t="str">
        <f t="shared" si="69"/>
        <v/>
      </c>
      <c r="CA1524" s="95">
        <f>IF(BY1524="En programación Frcst.",VLOOKUP(AX1524,Meses!$A$1:$H$14,3+HLOOKUP(Cronograma!AV1524,Meses!$D$1:$G$2,2,FALSE),FALSE),
IF(BY1524="En programación",BA1524,""))</f>
        <v>45302</v>
      </c>
      <c r="CB1524" s="95" t="str">
        <f t="shared" si="70"/>
        <v>2024/1</v>
      </c>
      <c r="CC1524" s="91">
        <f>IFERROR(
(VLOOKUP(MONTH(CA1524),Meses!$B$3:$C$14,2,FALSE)-DAY(CA1524))/VLOOKUP(MONTH(CA1524),Meses!$B$3:$C$14,2,FALSE)*CD1524,
"")</f>
        <v>225.80645161290323</v>
      </c>
      <c r="CD1524" s="92">
        <f t="shared" si="71"/>
        <v>350</v>
      </c>
    </row>
    <row r="1525" spans="1:82" ht="47.4" thickBot="1" x14ac:dyDescent="0.6">
      <c r="A1525" s="61" t="s">
        <v>3515</v>
      </c>
      <c r="B1525" s="61" t="s">
        <v>3574</v>
      </c>
      <c r="C1525" s="19" t="s">
        <v>3575</v>
      </c>
      <c r="D1525" s="61" t="s">
        <v>650</v>
      </c>
      <c r="E1525" s="21">
        <v>45269</v>
      </c>
      <c r="F1525" s="21">
        <v>45269</v>
      </c>
      <c r="G1525" s="21">
        <v>45272</v>
      </c>
      <c r="H1525" s="22"/>
      <c r="I1525" s="22"/>
      <c r="J1525" s="22"/>
      <c r="K1525" s="22">
        <v>0</v>
      </c>
      <c r="L1525" s="49" t="s">
        <v>3945</v>
      </c>
      <c r="M1525" s="21">
        <v>45293</v>
      </c>
      <c r="N1525" s="21">
        <v>45302</v>
      </c>
      <c r="O1525" s="19" t="s">
        <v>2342</v>
      </c>
      <c r="P1525" s="19" t="s">
        <v>72</v>
      </c>
      <c r="Q1525" s="49" t="s">
        <v>55</v>
      </c>
      <c r="R1525" s="61">
        <v>9500</v>
      </c>
      <c r="S1525" s="25" t="s">
        <v>145</v>
      </c>
      <c r="T1525" s="25" t="s">
        <v>145</v>
      </c>
      <c r="U1525" s="30" t="e">
        <v>#NAME?</v>
      </c>
      <c r="V1525" s="22"/>
      <c r="W1525" s="22"/>
      <c r="X1525" s="50"/>
      <c r="Y1525" s="50"/>
      <c r="Z1525" s="22"/>
      <c r="AA1525" s="22"/>
      <c r="AB1525" s="22"/>
      <c r="AC1525" s="22"/>
      <c r="AD1525" s="50"/>
      <c r="AE1525" s="22"/>
      <c r="AF1525" s="22"/>
      <c r="AG1525" s="22"/>
      <c r="AH1525" s="50"/>
      <c r="AI1525" s="22"/>
      <c r="AJ1525" s="22"/>
      <c r="AK1525" s="22"/>
      <c r="AL1525" s="22"/>
      <c r="AM1525" s="22"/>
      <c r="AN1525" s="22"/>
      <c r="AO1525" s="22"/>
      <c r="AP1525" s="19" t="s">
        <v>76</v>
      </c>
      <c r="AQ1525" s="19" t="s">
        <v>76</v>
      </c>
      <c r="AR1525" s="22">
        <v>0</v>
      </c>
      <c r="AS1525" s="19" t="s">
        <v>55</v>
      </c>
      <c r="AT1525" s="19" t="s">
        <v>4583</v>
      </c>
      <c r="AU1525" s="19" t="s">
        <v>179</v>
      </c>
      <c r="AV1525" s="19" t="s">
        <v>679</v>
      </c>
      <c r="AW1525" s="19" t="s">
        <v>680</v>
      </c>
      <c r="AX1525" s="19" t="s">
        <v>653</v>
      </c>
      <c r="AY1525" s="19" t="s">
        <v>55</v>
      </c>
      <c r="AZ1525" s="19" t="s">
        <v>3822</v>
      </c>
      <c r="BA1525" s="23">
        <v>45302</v>
      </c>
      <c r="BB1525" s="37">
        <v>1</v>
      </c>
      <c r="BC1525" s="37">
        <v>2024</v>
      </c>
      <c r="BD1525" s="19" t="s">
        <v>1557</v>
      </c>
      <c r="BE1525" s="19" t="s">
        <v>660</v>
      </c>
      <c r="BF1525" s="19" t="s">
        <v>1556</v>
      </c>
      <c r="BG1525" s="19" t="s">
        <v>55</v>
      </c>
      <c r="BH1525" s="19" t="s">
        <v>4513</v>
      </c>
      <c r="BI1525" s="22" t="s">
        <v>4513</v>
      </c>
      <c r="BJ1525" s="22"/>
      <c r="BK1525" s="22"/>
      <c r="BL1525" s="37" t="s">
        <v>4513</v>
      </c>
      <c r="BM1525" s="32" t="s">
        <v>4513</v>
      </c>
      <c r="BN1525" s="22" t="s">
        <v>4513</v>
      </c>
      <c r="BO1525" s="19" t="s">
        <v>3851</v>
      </c>
      <c r="BP1525" s="22"/>
      <c r="BQ1525" s="19" t="s">
        <v>64</v>
      </c>
      <c r="BR1525" s="22"/>
      <c r="BS1525" s="22"/>
      <c r="BT1525" s="22"/>
      <c r="BU1525" s="37">
        <v>53</v>
      </c>
      <c r="BV1525" s="19" t="s">
        <v>4698</v>
      </c>
      <c r="BW1525" s="19" t="s">
        <v>3839</v>
      </c>
      <c r="BX1525" s="22"/>
      <c r="BY1525" s="95" t="str">
        <f>IFERROR(
IF(OR(AZ1525="anulado",AZ1525="stand by"),CONCATENATE(AZ1525,": ",AT1525),
IF(OR(YEAR(BA1525)=2022,YEAR(BA1525)=2023),CONCATENATE("Se activó en ",YEAR(BA1525)),
IF(AND(OR(AZ1525="En proceso",AZ1525="facturando"),AND(AV1525="-",BA1525="")),"Por revisar",
IF(BA1525="",IF(AV1525="NUEVAS",CONCATENATE("Estado: ",AZ1525,", ",AV1525),
IF(AX1525=Meses!$A$3,"Por revisar",
IF(AT1525="","Sin registro","En programación Frcst."))),"En programación")))),
"Error")</f>
        <v>En programación</v>
      </c>
      <c r="BZ1525" s="14" t="str">
        <f t="shared" si="69"/>
        <v/>
      </c>
      <c r="CA1525" s="95">
        <f>IF(BY1525="En programación Frcst.",VLOOKUP(AX1525,Meses!$A$1:$H$14,3+HLOOKUP(Cronograma!AV1525,Meses!$D$1:$G$2,2,FALSE),FALSE),
IF(BY1525="En programación",BA1525,""))</f>
        <v>45302</v>
      </c>
      <c r="CB1525" s="95" t="str">
        <f t="shared" si="70"/>
        <v>2024/1</v>
      </c>
      <c r="CC1525" s="91">
        <f>IFERROR(
(VLOOKUP(MONTH(CA1525),Meses!$B$3:$C$14,2,FALSE)-DAY(CA1525))/VLOOKUP(MONTH(CA1525),Meses!$B$3:$C$14,2,FALSE)*CD1525,
"")</f>
        <v>6129.0322580645161</v>
      </c>
      <c r="CD1525" s="92">
        <f t="shared" si="71"/>
        <v>9500</v>
      </c>
    </row>
    <row r="1526" spans="1:82" ht="47.4" thickBot="1" x14ac:dyDescent="0.6">
      <c r="A1526" s="61" t="s">
        <v>3515</v>
      </c>
      <c r="B1526" s="61" t="s">
        <v>3576</v>
      </c>
      <c r="C1526" s="19" t="s">
        <v>3577</v>
      </c>
      <c r="D1526" s="61" t="s">
        <v>650</v>
      </c>
      <c r="E1526" s="21">
        <v>45269</v>
      </c>
      <c r="F1526" s="21">
        <v>45269</v>
      </c>
      <c r="G1526" s="21">
        <v>45272</v>
      </c>
      <c r="H1526" s="21">
        <v>45280</v>
      </c>
      <c r="I1526" s="22"/>
      <c r="J1526" s="22"/>
      <c r="K1526" s="22">
        <v>0</v>
      </c>
      <c r="L1526" s="49">
        <v>2023124031</v>
      </c>
      <c r="M1526" s="21">
        <v>45287</v>
      </c>
      <c r="N1526" s="21">
        <v>45302</v>
      </c>
      <c r="O1526" s="19" t="s">
        <v>2342</v>
      </c>
      <c r="P1526" s="19" t="s">
        <v>72</v>
      </c>
      <c r="Q1526" s="49" t="s">
        <v>55</v>
      </c>
      <c r="R1526" s="61">
        <v>100</v>
      </c>
      <c r="S1526" s="25" t="s">
        <v>145</v>
      </c>
      <c r="T1526" s="25" t="s">
        <v>145</v>
      </c>
      <c r="U1526" s="19" t="e">
        <v>#NAME?</v>
      </c>
      <c r="V1526" s="22"/>
      <c r="W1526" s="22"/>
      <c r="X1526" s="50"/>
      <c r="Y1526" s="50"/>
      <c r="Z1526" s="22"/>
      <c r="AA1526" s="22"/>
      <c r="AB1526" s="22"/>
      <c r="AC1526" s="22"/>
      <c r="AD1526" s="50"/>
      <c r="AE1526" s="22"/>
      <c r="AF1526" s="22"/>
      <c r="AG1526" s="22"/>
      <c r="AH1526" s="50"/>
      <c r="AI1526" s="22"/>
      <c r="AJ1526" s="22"/>
      <c r="AK1526" s="22"/>
      <c r="AL1526" s="22"/>
      <c r="AM1526" s="22"/>
      <c r="AN1526" s="22"/>
      <c r="AO1526" s="22"/>
      <c r="AP1526" s="19" t="s">
        <v>76</v>
      </c>
      <c r="AQ1526" s="19" t="s">
        <v>76</v>
      </c>
      <c r="AR1526" s="22">
        <v>0</v>
      </c>
      <c r="AS1526" s="19" t="s">
        <v>55</v>
      </c>
      <c r="AT1526" s="19" t="s">
        <v>4583</v>
      </c>
      <c r="AU1526" s="19" t="s">
        <v>179</v>
      </c>
      <c r="AV1526" s="19" t="s">
        <v>679</v>
      </c>
      <c r="AW1526" s="19" t="s">
        <v>680</v>
      </c>
      <c r="AX1526" s="19" t="s">
        <v>653</v>
      </c>
      <c r="AY1526" s="19" t="s">
        <v>55</v>
      </c>
      <c r="AZ1526" s="19" t="s">
        <v>3822</v>
      </c>
      <c r="BA1526" s="23">
        <v>45302</v>
      </c>
      <c r="BB1526" s="37">
        <v>1</v>
      </c>
      <c r="BC1526" s="37">
        <v>2024</v>
      </c>
      <c r="BD1526" s="19" t="s">
        <v>1557</v>
      </c>
      <c r="BE1526" s="19" t="s">
        <v>660</v>
      </c>
      <c r="BF1526" s="19" t="s">
        <v>1556</v>
      </c>
      <c r="BG1526" s="19" t="s">
        <v>55</v>
      </c>
      <c r="BH1526" s="19" t="s">
        <v>4513</v>
      </c>
      <c r="BI1526" s="22" t="s">
        <v>4513</v>
      </c>
      <c r="BJ1526" s="22"/>
      <c r="BK1526" s="22"/>
      <c r="BL1526" s="37" t="s">
        <v>4513</v>
      </c>
      <c r="BM1526" s="32" t="s">
        <v>4513</v>
      </c>
      <c r="BN1526" s="22" t="s">
        <v>4513</v>
      </c>
      <c r="BO1526" s="19" t="s">
        <v>3851</v>
      </c>
      <c r="BP1526" s="22"/>
      <c r="BQ1526" s="19" t="s">
        <v>64</v>
      </c>
      <c r="BR1526" s="22"/>
      <c r="BS1526" s="22"/>
      <c r="BT1526" s="22"/>
      <c r="BU1526" s="37">
        <v>53</v>
      </c>
      <c r="BV1526" s="19" t="s">
        <v>4698</v>
      </c>
      <c r="BW1526" s="19" t="s">
        <v>3839</v>
      </c>
      <c r="BX1526" s="22"/>
      <c r="BY1526" s="95" t="str">
        <f>IFERROR(
IF(OR(AZ1526="anulado",AZ1526="stand by"),CONCATENATE(AZ1526,": ",AT1526),
IF(OR(YEAR(BA1526)=2022,YEAR(BA1526)=2023),CONCATENATE("Se activó en ",YEAR(BA1526)),
IF(AND(OR(AZ1526="En proceso",AZ1526="facturando"),AND(AV1526="-",BA1526="")),"Por revisar",
IF(BA1526="",IF(AV1526="NUEVAS",CONCATENATE("Estado: ",AZ1526,", ",AV1526),
IF(AX1526=Meses!$A$3,"Por revisar",
IF(AT1526="","Sin registro","En programación Frcst."))),"En programación")))),
"Error")</f>
        <v>En programación</v>
      </c>
      <c r="BZ1526" s="14" t="str">
        <f t="shared" si="69"/>
        <v/>
      </c>
      <c r="CA1526" s="95">
        <f>IF(BY1526="En programación Frcst.",VLOOKUP(AX1526,Meses!$A$1:$H$14,3+HLOOKUP(Cronograma!AV1526,Meses!$D$1:$G$2,2,FALSE),FALSE),
IF(BY1526="En programación",BA1526,""))</f>
        <v>45302</v>
      </c>
      <c r="CB1526" s="95" t="str">
        <f t="shared" si="70"/>
        <v>2024/1</v>
      </c>
      <c r="CC1526" s="91">
        <f>IFERROR(
(VLOOKUP(MONTH(CA1526),Meses!$B$3:$C$14,2,FALSE)-DAY(CA1526))/VLOOKUP(MONTH(CA1526),Meses!$B$3:$C$14,2,FALSE)*CD1526,
"")</f>
        <v>64.516129032258064</v>
      </c>
      <c r="CD1526" s="92">
        <f t="shared" si="71"/>
        <v>100</v>
      </c>
    </row>
    <row r="1527" spans="1:82" ht="47.4" thickBot="1" x14ac:dyDescent="0.6">
      <c r="A1527" s="61" t="s">
        <v>3515</v>
      </c>
      <c r="B1527" s="61" t="s">
        <v>3578</v>
      </c>
      <c r="C1527" s="19" t="s">
        <v>4661</v>
      </c>
      <c r="D1527" s="74" t="s">
        <v>345</v>
      </c>
      <c r="E1527" s="21">
        <v>45269</v>
      </c>
      <c r="F1527" s="21">
        <v>45269</v>
      </c>
      <c r="G1527" s="21">
        <v>45272</v>
      </c>
      <c r="H1527" s="22"/>
      <c r="I1527" s="22"/>
      <c r="J1527" s="22"/>
      <c r="K1527" s="22">
        <v>0</v>
      </c>
      <c r="L1527" s="50"/>
      <c r="M1527" s="22"/>
      <c r="N1527" s="22"/>
      <c r="O1527" s="19" t="s">
        <v>2342</v>
      </c>
      <c r="P1527" s="19" t="s">
        <v>72</v>
      </c>
      <c r="Q1527" s="49" t="s">
        <v>55</v>
      </c>
      <c r="R1527" s="61">
        <v>100</v>
      </c>
      <c r="S1527" s="25" t="s">
        <v>145</v>
      </c>
      <c r="T1527" s="25" t="s">
        <v>145</v>
      </c>
      <c r="U1527" s="30" t="e">
        <v>#NAME?</v>
      </c>
      <c r="V1527" s="22"/>
      <c r="W1527" s="22"/>
      <c r="X1527" s="50"/>
      <c r="Y1527" s="50"/>
      <c r="Z1527" s="22"/>
      <c r="AA1527" s="22"/>
      <c r="AB1527" s="22"/>
      <c r="AC1527" s="22"/>
      <c r="AD1527" s="50"/>
      <c r="AE1527" s="22"/>
      <c r="AF1527" s="22"/>
      <c r="AG1527" s="22"/>
      <c r="AH1527" s="50"/>
      <c r="AI1527" s="22"/>
      <c r="AJ1527" s="22"/>
      <c r="AK1527" s="22"/>
      <c r="AL1527" s="22"/>
      <c r="AM1527" s="22"/>
      <c r="AN1527" s="22"/>
      <c r="AO1527" s="22"/>
      <c r="AP1527" s="19" t="s">
        <v>76</v>
      </c>
      <c r="AQ1527" s="19" t="s">
        <v>76</v>
      </c>
      <c r="AR1527" s="22">
        <v>0</v>
      </c>
      <c r="AS1527" s="19" t="s">
        <v>55</v>
      </c>
      <c r="AT1527" s="19" t="s">
        <v>347</v>
      </c>
      <c r="AU1527" s="19" t="s">
        <v>179</v>
      </c>
      <c r="AV1527" s="19" t="s">
        <v>679</v>
      </c>
      <c r="AW1527" s="19" t="s">
        <v>680</v>
      </c>
      <c r="AX1527" s="19" t="s">
        <v>653</v>
      </c>
      <c r="AY1527" s="19" t="s">
        <v>55</v>
      </c>
      <c r="AZ1527" s="19" t="s">
        <v>3827</v>
      </c>
      <c r="BA1527" s="22">
        <v>0</v>
      </c>
      <c r="BB1527" s="22"/>
      <c r="BC1527" s="22"/>
      <c r="BD1527" s="19" t="s">
        <v>1557</v>
      </c>
      <c r="BE1527" s="19" t="s">
        <v>660</v>
      </c>
      <c r="BF1527" s="19" t="s">
        <v>1556</v>
      </c>
      <c r="BG1527" s="19" t="s">
        <v>55</v>
      </c>
      <c r="BH1527" s="19" t="s">
        <v>4513</v>
      </c>
      <c r="BI1527" s="22" t="s">
        <v>4513</v>
      </c>
      <c r="BJ1527" s="22"/>
      <c r="BK1527" s="22"/>
      <c r="BL1527" s="37" t="s">
        <v>4513</v>
      </c>
      <c r="BM1527" s="32" t="s">
        <v>4513</v>
      </c>
      <c r="BN1527" s="22" t="s">
        <v>4513</v>
      </c>
      <c r="BO1527" s="19" t="s">
        <v>3944</v>
      </c>
      <c r="BP1527" s="22"/>
      <c r="BQ1527" s="19" t="s">
        <v>64</v>
      </c>
      <c r="BR1527" s="22"/>
      <c r="BS1527" s="22"/>
      <c r="BT1527" s="22"/>
      <c r="BU1527" s="22">
        <v>53</v>
      </c>
      <c r="BV1527" s="19"/>
      <c r="BW1527" s="19" t="s">
        <v>3823</v>
      </c>
      <c r="BX1527" s="22"/>
      <c r="BY1527" s="95" t="str">
        <f>IFERROR(
IF(OR(AZ1527="anulado",AZ1527="stand by"),CONCATENATE(AZ1527,": ",AT1527),
IF(OR(YEAR(BA1527)=2022,YEAR(BA1527)=2023),CONCATENATE("Se activó en ",YEAR(BA1527)),
IF(AND(OR(AZ1527="En proceso",AZ1527="facturando"),AND(AV1527="-",BA1527="")),"Por revisar",
IF(BA1527="",IF(AV1527="NUEVAS",CONCATENATE("Estado: ",AZ1527,", ",AV1527),
IF(AX1527=Meses!$A$3,"Por revisar",
IF(AT1527="","Sin registro","En programación Frcst."))),"En programación")))),
"Error")</f>
        <v>anulado: Desistido</v>
      </c>
      <c r="BZ1527" s="14" t="str">
        <f t="shared" si="69"/>
        <v/>
      </c>
      <c r="CA1527" s="95" t="str">
        <f>IF(BY1527="En programación Frcst.",VLOOKUP(AX1527,Meses!$A$1:$H$14,3+HLOOKUP(Cronograma!AV1527,Meses!$D$1:$G$2,2,FALSE),FALSE),
IF(BY1527="En programación",BA1527,""))</f>
        <v/>
      </c>
      <c r="CB1527" s="95" t="str">
        <f t="shared" si="70"/>
        <v/>
      </c>
      <c r="CC1527" s="91" t="str">
        <f>IFERROR(
(VLOOKUP(MONTH(CA1527),Meses!$B$3:$C$14,2,FALSE)-DAY(CA1527))/VLOOKUP(MONTH(CA1527),Meses!$B$3:$C$14,2,FALSE)*CD1527,
"")</f>
        <v/>
      </c>
      <c r="CD1527" s="92">
        <f t="shared" si="71"/>
        <v>100</v>
      </c>
    </row>
    <row r="1528" spans="1:82" ht="47.4" thickBot="1" x14ac:dyDescent="0.6">
      <c r="A1528" s="61" t="s">
        <v>3515</v>
      </c>
      <c r="B1528" s="61" t="s">
        <v>3579</v>
      </c>
      <c r="C1528" s="19" t="s">
        <v>3580</v>
      </c>
      <c r="D1528" s="61" t="s">
        <v>650</v>
      </c>
      <c r="E1528" s="21">
        <v>45269</v>
      </c>
      <c r="F1528" s="21">
        <v>45269</v>
      </c>
      <c r="G1528" s="21">
        <v>45272</v>
      </c>
      <c r="H1528" s="21">
        <v>45280</v>
      </c>
      <c r="I1528" s="22"/>
      <c r="J1528" s="22"/>
      <c r="K1528" s="22">
        <v>0</v>
      </c>
      <c r="L1528" s="49" t="s">
        <v>3945</v>
      </c>
      <c r="M1528" s="21">
        <v>45293</v>
      </c>
      <c r="N1528" s="21">
        <v>45302</v>
      </c>
      <c r="O1528" s="19" t="s">
        <v>2342</v>
      </c>
      <c r="P1528" s="19" t="s">
        <v>72</v>
      </c>
      <c r="Q1528" s="49" t="s">
        <v>55</v>
      </c>
      <c r="R1528" s="61">
        <v>5000</v>
      </c>
      <c r="S1528" s="25" t="s">
        <v>145</v>
      </c>
      <c r="T1528" s="25" t="s">
        <v>145</v>
      </c>
      <c r="U1528" s="19" t="e">
        <v>#NAME?</v>
      </c>
      <c r="V1528" s="22"/>
      <c r="W1528" s="22"/>
      <c r="X1528" s="50"/>
      <c r="Y1528" s="50"/>
      <c r="Z1528" s="22"/>
      <c r="AA1528" s="22"/>
      <c r="AB1528" s="22"/>
      <c r="AC1528" s="22"/>
      <c r="AD1528" s="50"/>
      <c r="AE1528" s="22"/>
      <c r="AF1528" s="22"/>
      <c r="AG1528" s="22"/>
      <c r="AH1528" s="50"/>
      <c r="AI1528" s="22"/>
      <c r="AJ1528" s="22"/>
      <c r="AK1528" s="22"/>
      <c r="AL1528" s="22"/>
      <c r="AM1528" s="22"/>
      <c r="AN1528" s="22"/>
      <c r="AO1528" s="22"/>
      <c r="AP1528" s="19" t="s">
        <v>76</v>
      </c>
      <c r="AQ1528" s="19" t="s">
        <v>76</v>
      </c>
      <c r="AR1528" s="19" t="s">
        <v>60</v>
      </c>
      <c r="AS1528" s="19" t="s">
        <v>55</v>
      </c>
      <c r="AT1528" s="19" t="s">
        <v>4583</v>
      </c>
      <c r="AU1528" s="19" t="s">
        <v>179</v>
      </c>
      <c r="AV1528" s="19" t="s">
        <v>679</v>
      </c>
      <c r="AW1528" s="19" t="s">
        <v>680</v>
      </c>
      <c r="AX1528" s="19" t="s">
        <v>653</v>
      </c>
      <c r="AY1528" s="19" t="s">
        <v>55</v>
      </c>
      <c r="AZ1528" s="19" t="s">
        <v>3822</v>
      </c>
      <c r="BA1528" s="23">
        <v>45302</v>
      </c>
      <c r="BB1528" s="37">
        <v>1</v>
      </c>
      <c r="BC1528" s="37">
        <v>2024</v>
      </c>
      <c r="BD1528" s="19" t="s">
        <v>1557</v>
      </c>
      <c r="BE1528" s="19" t="s">
        <v>660</v>
      </c>
      <c r="BF1528" s="19" t="s">
        <v>1556</v>
      </c>
      <c r="BG1528" s="19" t="s">
        <v>55</v>
      </c>
      <c r="BH1528" s="19" t="s">
        <v>4513</v>
      </c>
      <c r="BI1528" s="22" t="s">
        <v>4513</v>
      </c>
      <c r="BJ1528" s="22"/>
      <c r="BK1528" s="22"/>
      <c r="BL1528" s="37" t="s">
        <v>4513</v>
      </c>
      <c r="BM1528" s="32" t="s">
        <v>4513</v>
      </c>
      <c r="BN1528" s="22" t="s">
        <v>4513</v>
      </c>
      <c r="BO1528" s="19" t="s">
        <v>3851</v>
      </c>
      <c r="BP1528" s="22"/>
      <c r="BQ1528" s="19" t="s">
        <v>64</v>
      </c>
      <c r="BR1528" s="22"/>
      <c r="BS1528" s="22"/>
      <c r="BT1528" s="22"/>
      <c r="BU1528" s="37">
        <v>53</v>
      </c>
      <c r="BV1528" s="19" t="s">
        <v>4698</v>
      </c>
      <c r="BW1528" s="19" t="s">
        <v>3839</v>
      </c>
      <c r="BX1528" s="22"/>
      <c r="BY1528" s="95" t="str">
        <f>IFERROR(
IF(OR(AZ1528="anulado",AZ1528="stand by"),CONCATENATE(AZ1528,": ",AT1528),
IF(OR(YEAR(BA1528)=2022,YEAR(BA1528)=2023),CONCATENATE("Se activó en ",YEAR(BA1528)),
IF(AND(OR(AZ1528="En proceso",AZ1528="facturando"),AND(AV1528="-",BA1528="")),"Por revisar",
IF(BA1528="",IF(AV1528="NUEVAS",CONCATENATE("Estado: ",AZ1528,", ",AV1528),
IF(AX1528=Meses!$A$3,"Por revisar",
IF(AT1528="","Sin registro","En programación Frcst."))),"En programación")))),
"Error")</f>
        <v>En programación</v>
      </c>
      <c r="BZ1528" s="14" t="str">
        <f t="shared" si="69"/>
        <v/>
      </c>
      <c r="CA1528" s="95">
        <f>IF(BY1528="En programación Frcst.",VLOOKUP(AX1528,Meses!$A$1:$H$14,3+HLOOKUP(Cronograma!AV1528,Meses!$D$1:$G$2,2,FALSE),FALSE),
IF(BY1528="En programación",BA1528,""))</f>
        <v>45302</v>
      </c>
      <c r="CB1528" s="95" t="str">
        <f t="shared" si="70"/>
        <v>2024/1</v>
      </c>
      <c r="CC1528" s="91">
        <f>IFERROR(
(VLOOKUP(MONTH(CA1528),Meses!$B$3:$C$14,2,FALSE)-DAY(CA1528))/VLOOKUP(MONTH(CA1528),Meses!$B$3:$C$14,2,FALSE)*CD1528,
"")</f>
        <v>3225.8064516129029</v>
      </c>
      <c r="CD1528" s="92">
        <f t="shared" si="71"/>
        <v>5000</v>
      </c>
    </row>
    <row r="1529" spans="1:82" ht="47.4" thickBot="1" x14ac:dyDescent="0.6">
      <c r="A1529" s="61" t="s">
        <v>3515</v>
      </c>
      <c r="B1529" s="61" t="s">
        <v>3581</v>
      </c>
      <c r="C1529" s="19" t="s">
        <v>4662</v>
      </c>
      <c r="D1529" s="61" t="s">
        <v>650</v>
      </c>
      <c r="E1529" s="21">
        <v>45269</v>
      </c>
      <c r="F1529" s="21">
        <v>45269</v>
      </c>
      <c r="G1529" s="21">
        <v>45272</v>
      </c>
      <c r="H1529" s="22"/>
      <c r="I1529" s="22"/>
      <c r="J1529" s="22"/>
      <c r="K1529" s="22">
        <v>0</v>
      </c>
      <c r="L1529" s="49">
        <v>2024010631</v>
      </c>
      <c r="M1529" s="21">
        <v>45295</v>
      </c>
      <c r="N1529" s="21">
        <v>45309</v>
      </c>
      <c r="O1529" s="19" t="s">
        <v>2342</v>
      </c>
      <c r="P1529" s="19" t="s">
        <v>72</v>
      </c>
      <c r="Q1529" s="49" t="s">
        <v>55</v>
      </c>
      <c r="R1529" s="61">
        <v>6300</v>
      </c>
      <c r="S1529" s="25" t="s">
        <v>145</v>
      </c>
      <c r="T1529" s="25" t="s">
        <v>145</v>
      </c>
      <c r="U1529" s="30" t="e">
        <v>#NAME?</v>
      </c>
      <c r="V1529" s="22"/>
      <c r="W1529" s="22"/>
      <c r="X1529" s="50"/>
      <c r="Y1529" s="50"/>
      <c r="Z1529" s="22"/>
      <c r="AA1529" s="22"/>
      <c r="AB1529" s="22"/>
      <c r="AC1529" s="22"/>
      <c r="AD1529" s="50"/>
      <c r="AE1529" s="22"/>
      <c r="AF1529" s="22"/>
      <c r="AG1529" s="22"/>
      <c r="AH1529" s="50"/>
      <c r="AI1529" s="22"/>
      <c r="AJ1529" s="22"/>
      <c r="AK1529" s="22"/>
      <c r="AL1529" s="22"/>
      <c r="AM1529" s="22"/>
      <c r="AN1529" s="22"/>
      <c r="AO1529" s="22"/>
      <c r="AP1529" s="19" t="s">
        <v>76</v>
      </c>
      <c r="AQ1529" s="19" t="s">
        <v>76</v>
      </c>
      <c r="AR1529" s="19" t="s">
        <v>60</v>
      </c>
      <c r="AS1529" s="19" t="s">
        <v>55</v>
      </c>
      <c r="AT1529" s="19" t="s">
        <v>4583</v>
      </c>
      <c r="AU1529" s="19" t="s">
        <v>179</v>
      </c>
      <c r="AV1529" s="19" t="s">
        <v>660</v>
      </c>
      <c r="AW1529" s="19" t="s">
        <v>1556</v>
      </c>
      <c r="AX1529" s="19" t="s">
        <v>1557</v>
      </c>
      <c r="AY1529" s="19" t="s">
        <v>55</v>
      </c>
      <c r="AZ1529" s="19" t="s">
        <v>3822</v>
      </c>
      <c r="BA1529" s="23">
        <v>45309</v>
      </c>
      <c r="BB1529" s="37">
        <v>1</v>
      </c>
      <c r="BC1529" s="37">
        <v>2024</v>
      </c>
      <c r="BD1529" s="19" t="s">
        <v>1557</v>
      </c>
      <c r="BE1529" s="19" t="s">
        <v>354</v>
      </c>
      <c r="BF1529" s="19" t="s">
        <v>1745</v>
      </c>
      <c r="BG1529" s="19" t="s">
        <v>55</v>
      </c>
      <c r="BH1529" s="19" t="s">
        <v>4513</v>
      </c>
      <c r="BI1529" s="22" t="s">
        <v>4513</v>
      </c>
      <c r="BJ1529" s="22"/>
      <c r="BK1529" s="22"/>
      <c r="BL1529" s="37" t="s">
        <v>4513</v>
      </c>
      <c r="BM1529" s="32" t="s">
        <v>4513</v>
      </c>
      <c r="BN1529" s="22" t="s">
        <v>4513</v>
      </c>
      <c r="BO1529" s="22"/>
      <c r="BP1529" s="22"/>
      <c r="BQ1529" s="19" t="s">
        <v>64</v>
      </c>
      <c r="BR1529" s="22"/>
      <c r="BS1529" s="22"/>
      <c r="BT1529" s="22"/>
      <c r="BU1529" s="37">
        <v>53</v>
      </c>
      <c r="BV1529" s="19" t="s">
        <v>4698</v>
      </c>
      <c r="BW1529" s="19" t="s">
        <v>3839</v>
      </c>
      <c r="BX1529" s="22"/>
      <c r="BY1529" s="95" t="str">
        <f>IFERROR(
IF(OR(AZ1529="anulado",AZ1529="stand by"),CONCATENATE(AZ1529,": ",AT1529),
IF(OR(YEAR(BA1529)=2022,YEAR(BA1529)=2023),CONCATENATE("Se activó en ",YEAR(BA1529)),
IF(AND(OR(AZ1529="En proceso",AZ1529="facturando"),AND(AV1529="-",BA1529="")),"Por revisar",
IF(BA1529="",IF(AV1529="NUEVAS",CONCATENATE("Estado: ",AZ1529,", ",AV1529),
IF(AX1529=Meses!$A$3,"Por revisar",
IF(AT1529="","Sin registro","En programación Frcst."))),"En programación")))),
"Error")</f>
        <v>En programación</v>
      </c>
      <c r="BZ1529" s="14" t="str">
        <f t="shared" si="69"/>
        <v/>
      </c>
      <c r="CA1529" s="95">
        <f>IF(BY1529="En programación Frcst.",VLOOKUP(AX1529,Meses!$A$1:$H$14,3+HLOOKUP(Cronograma!AV1529,Meses!$D$1:$G$2,2,FALSE),FALSE),
IF(BY1529="En programación",BA1529,""))</f>
        <v>45309</v>
      </c>
      <c r="CB1529" s="95" t="str">
        <f t="shared" si="70"/>
        <v>2024/1</v>
      </c>
      <c r="CC1529" s="91">
        <f>IFERROR(
(VLOOKUP(MONTH(CA1529),Meses!$B$3:$C$14,2,FALSE)-DAY(CA1529))/VLOOKUP(MONTH(CA1529),Meses!$B$3:$C$14,2,FALSE)*CD1529,
"")</f>
        <v>2641.9354838709678</v>
      </c>
      <c r="CD1529" s="92">
        <f t="shared" si="71"/>
        <v>6300</v>
      </c>
    </row>
    <row r="1530" spans="1:82" ht="47.4" thickBot="1" x14ac:dyDescent="0.6">
      <c r="A1530" s="61" t="s">
        <v>3515</v>
      </c>
      <c r="B1530" s="61" t="s">
        <v>3582</v>
      </c>
      <c r="C1530" s="19" t="s">
        <v>3583</v>
      </c>
      <c r="D1530" s="61" t="s">
        <v>650</v>
      </c>
      <c r="E1530" s="21">
        <v>45269</v>
      </c>
      <c r="F1530" s="21">
        <v>45269</v>
      </c>
      <c r="G1530" s="21">
        <v>45272</v>
      </c>
      <c r="H1530" s="22"/>
      <c r="I1530" s="22"/>
      <c r="J1530" s="22"/>
      <c r="K1530" s="22">
        <v>0</v>
      </c>
      <c r="L1530" s="49">
        <v>2024011622</v>
      </c>
      <c r="M1530" s="21">
        <v>45306</v>
      </c>
      <c r="N1530" s="21">
        <v>45323</v>
      </c>
      <c r="O1530" s="19" t="s">
        <v>2342</v>
      </c>
      <c r="P1530" s="19" t="s">
        <v>72</v>
      </c>
      <c r="Q1530" s="49" t="s">
        <v>55</v>
      </c>
      <c r="R1530" s="61">
        <v>11000</v>
      </c>
      <c r="S1530" s="25" t="s">
        <v>145</v>
      </c>
      <c r="T1530" s="25" t="s">
        <v>145</v>
      </c>
      <c r="U1530" s="30" t="e">
        <v>#NAME?</v>
      </c>
      <c r="V1530" s="22"/>
      <c r="W1530" s="22"/>
      <c r="X1530" s="50"/>
      <c r="Y1530" s="50"/>
      <c r="Z1530" s="22"/>
      <c r="AA1530" s="22"/>
      <c r="AB1530" s="22"/>
      <c r="AC1530" s="22"/>
      <c r="AD1530" s="50"/>
      <c r="AE1530" s="22"/>
      <c r="AF1530" s="22"/>
      <c r="AG1530" s="22"/>
      <c r="AH1530" s="50"/>
      <c r="AI1530" s="22"/>
      <c r="AJ1530" s="22"/>
      <c r="AK1530" s="22"/>
      <c r="AL1530" s="22"/>
      <c r="AM1530" s="22"/>
      <c r="AN1530" s="22"/>
      <c r="AO1530" s="22"/>
      <c r="AP1530" s="19" t="s">
        <v>76</v>
      </c>
      <c r="AQ1530" s="19" t="s">
        <v>76</v>
      </c>
      <c r="AR1530" s="19" t="s">
        <v>94</v>
      </c>
      <c r="AS1530" s="19" t="s">
        <v>55</v>
      </c>
      <c r="AT1530" s="19" t="s">
        <v>4583</v>
      </c>
      <c r="AU1530" s="19" t="s">
        <v>179</v>
      </c>
      <c r="AV1530" s="19" t="s">
        <v>660</v>
      </c>
      <c r="AW1530" s="19" t="s">
        <v>1556</v>
      </c>
      <c r="AX1530" s="19" t="s">
        <v>1557</v>
      </c>
      <c r="AY1530" s="19" t="s">
        <v>55</v>
      </c>
      <c r="AZ1530" s="19" t="s">
        <v>3822</v>
      </c>
      <c r="BA1530" s="65">
        <v>45323</v>
      </c>
      <c r="BB1530" s="37">
        <v>2</v>
      </c>
      <c r="BC1530" s="37">
        <v>2024</v>
      </c>
      <c r="BD1530" s="19" t="s">
        <v>1557</v>
      </c>
      <c r="BE1530" s="19" t="s">
        <v>354</v>
      </c>
      <c r="BF1530" s="19" t="s">
        <v>1745</v>
      </c>
      <c r="BG1530" s="19" t="s">
        <v>55</v>
      </c>
      <c r="BH1530" s="19" t="s">
        <v>4513</v>
      </c>
      <c r="BI1530" s="22" t="s">
        <v>4513</v>
      </c>
      <c r="BJ1530" s="22"/>
      <c r="BK1530" s="22"/>
      <c r="BL1530" s="37" t="s">
        <v>4513</v>
      </c>
      <c r="BM1530" s="32" t="s">
        <v>4513</v>
      </c>
      <c r="BN1530" s="22" t="s">
        <v>4513</v>
      </c>
      <c r="BO1530" s="22"/>
      <c r="BP1530" s="22"/>
      <c r="BQ1530" s="19" t="s">
        <v>64</v>
      </c>
      <c r="BR1530" s="22"/>
      <c r="BS1530" s="22"/>
      <c r="BT1530" s="22"/>
      <c r="BU1530" s="37">
        <v>53</v>
      </c>
      <c r="BV1530" s="19" t="s">
        <v>4698</v>
      </c>
      <c r="BW1530" s="19" t="s">
        <v>3839</v>
      </c>
      <c r="BX1530" s="22"/>
      <c r="BY1530" s="95" t="str">
        <f>IFERROR(
IF(OR(AZ1530="anulado",AZ1530="stand by"),CONCATENATE(AZ1530,": ",AT1530),
IF(OR(YEAR(BA1530)=2022,YEAR(BA1530)=2023),CONCATENATE("Se activó en ",YEAR(BA1530)),
IF(AND(OR(AZ1530="En proceso",AZ1530="facturando"),AND(AV1530="-",BA1530="")),"Por revisar",
IF(BA1530="",IF(AV1530="NUEVAS",CONCATENATE("Estado: ",AZ1530,", ",AV1530),
IF(AX1530=Meses!$A$3,"Por revisar",
IF(AT1530="","Sin registro","En programación Frcst."))),"En programación")))),
"Error")</f>
        <v>En programación</v>
      </c>
      <c r="BZ1530" s="14" t="str">
        <f t="shared" si="69"/>
        <v/>
      </c>
      <c r="CA1530" s="95">
        <f>IF(BY1530="En programación Frcst.",VLOOKUP(AX1530,Meses!$A$1:$H$14,3+HLOOKUP(Cronograma!AV1530,Meses!$D$1:$G$2,2,FALSE),FALSE),
IF(BY1530="En programación",BA1530,""))</f>
        <v>45323</v>
      </c>
      <c r="CB1530" s="95" t="str">
        <f t="shared" si="70"/>
        <v>2024/2</v>
      </c>
      <c r="CC1530" s="91">
        <f>IFERROR(
(VLOOKUP(MONTH(CA1530),Meses!$B$3:$C$14,2,FALSE)-DAY(CA1530))/VLOOKUP(MONTH(CA1530),Meses!$B$3:$C$14,2,FALSE)*CD1530,
"")</f>
        <v>10620.689655172415</v>
      </c>
      <c r="CD1530" s="92">
        <f t="shared" si="71"/>
        <v>11000</v>
      </c>
    </row>
    <row r="1531" spans="1:82" ht="47.4" thickBot="1" x14ac:dyDescent="0.6">
      <c r="A1531" s="61" t="s">
        <v>3515</v>
      </c>
      <c r="B1531" s="61" t="s">
        <v>3584</v>
      </c>
      <c r="C1531" s="19" t="s">
        <v>4663</v>
      </c>
      <c r="D1531" s="61" t="s">
        <v>650</v>
      </c>
      <c r="E1531" s="21">
        <v>45269</v>
      </c>
      <c r="F1531" s="21">
        <v>45269</v>
      </c>
      <c r="G1531" s="21">
        <v>45272</v>
      </c>
      <c r="H1531" s="21">
        <v>45280</v>
      </c>
      <c r="I1531" s="22"/>
      <c r="J1531" s="22"/>
      <c r="K1531" s="22">
        <v>0</v>
      </c>
      <c r="L1531" s="49">
        <v>2023124006</v>
      </c>
      <c r="M1531" s="21">
        <v>45287</v>
      </c>
      <c r="N1531" s="21">
        <v>45302</v>
      </c>
      <c r="O1531" s="19" t="s">
        <v>2342</v>
      </c>
      <c r="P1531" s="19" t="s">
        <v>72</v>
      </c>
      <c r="Q1531" s="49" t="s">
        <v>55</v>
      </c>
      <c r="R1531" s="61">
        <v>1300</v>
      </c>
      <c r="S1531" s="25" t="s">
        <v>145</v>
      </c>
      <c r="T1531" s="25" t="s">
        <v>145</v>
      </c>
      <c r="U1531" s="19" t="e">
        <v>#NAME?</v>
      </c>
      <c r="V1531" s="22"/>
      <c r="W1531" s="22"/>
      <c r="X1531" s="50"/>
      <c r="Y1531" s="50"/>
      <c r="Z1531" s="22"/>
      <c r="AA1531" s="22"/>
      <c r="AB1531" s="22"/>
      <c r="AC1531" s="22"/>
      <c r="AD1531" s="50"/>
      <c r="AE1531" s="22"/>
      <c r="AF1531" s="22"/>
      <c r="AG1531" s="22"/>
      <c r="AH1531" s="50"/>
      <c r="AI1531" s="22"/>
      <c r="AJ1531" s="22"/>
      <c r="AK1531" s="22"/>
      <c r="AL1531" s="22"/>
      <c r="AM1531" s="22"/>
      <c r="AN1531" s="22"/>
      <c r="AO1531" s="22"/>
      <c r="AP1531" s="19" t="s">
        <v>76</v>
      </c>
      <c r="AQ1531" s="19" t="s">
        <v>76</v>
      </c>
      <c r="AR1531" s="22">
        <v>0</v>
      </c>
      <c r="AS1531" s="19" t="s">
        <v>55</v>
      </c>
      <c r="AT1531" s="19" t="s">
        <v>4583</v>
      </c>
      <c r="AU1531" s="19" t="s">
        <v>179</v>
      </c>
      <c r="AV1531" s="19" t="s">
        <v>660</v>
      </c>
      <c r="AW1531" s="19" t="s">
        <v>1556</v>
      </c>
      <c r="AX1531" s="19" t="s">
        <v>1557</v>
      </c>
      <c r="AY1531" s="19" t="s">
        <v>55</v>
      </c>
      <c r="AZ1531" s="19" t="s">
        <v>3822</v>
      </c>
      <c r="BA1531" s="23">
        <v>45302</v>
      </c>
      <c r="BB1531" s="37">
        <v>1</v>
      </c>
      <c r="BC1531" s="37">
        <v>2024</v>
      </c>
      <c r="BD1531" s="19" t="s">
        <v>1557</v>
      </c>
      <c r="BE1531" s="19" t="s">
        <v>354</v>
      </c>
      <c r="BF1531" s="19" t="s">
        <v>1745</v>
      </c>
      <c r="BG1531" s="19" t="s">
        <v>55</v>
      </c>
      <c r="BH1531" s="19" t="s">
        <v>4513</v>
      </c>
      <c r="BI1531" s="22" t="s">
        <v>4513</v>
      </c>
      <c r="BJ1531" s="22"/>
      <c r="BK1531" s="22"/>
      <c r="BL1531" s="37" t="s">
        <v>4513</v>
      </c>
      <c r="BM1531" s="32" t="s">
        <v>4513</v>
      </c>
      <c r="BN1531" s="22" t="s">
        <v>4513</v>
      </c>
      <c r="BO1531" s="22"/>
      <c r="BP1531" s="22"/>
      <c r="BQ1531" s="19" t="s">
        <v>64</v>
      </c>
      <c r="BR1531" s="22"/>
      <c r="BS1531" s="22"/>
      <c r="BT1531" s="22"/>
      <c r="BU1531" s="37">
        <v>53</v>
      </c>
      <c r="BV1531" s="19" t="s">
        <v>4698</v>
      </c>
      <c r="BW1531" s="19" t="s">
        <v>3839</v>
      </c>
      <c r="BX1531" s="22"/>
      <c r="BY1531" s="95" t="str">
        <f>IFERROR(
IF(OR(AZ1531="anulado",AZ1531="stand by"),CONCATENATE(AZ1531,": ",AT1531),
IF(OR(YEAR(BA1531)=2022,YEAR(BA1531)=2023),CONCATENATE("Se activó en ",YEAR(BA1531)),
IF(AND(OR(AZ1531="En proceso",AZ1531="facturando"),AND(AV1531="-",BA1531="")),"Por revisar",
IF(BA1531="",IF(AV1531="NUEVAS",CONCATENATE("Estado: ",AZ1531,", ",AV1531),
IF(AX1531=Meses!$A$3,"Por revisar",
IF(AT1531="","Sin registro","En programación Frcst."))),"En programación")))),
"Error")</f>
        <v>En programación</v>
      </c>
      <c r="BZ1531" s="14" t="str">
        <f t="shared" si="69"/>
        <v/>
      </c>
      <c r="CA1531" s="95">
        <f>IF(BY1531="En programación Frcst.",VLOOKUP(AX1531,Meses!$A$1:$H$14,3+HLOOKUP(Cronograma!AV1531,Meses!$D$1:$G$2,2,FALSE),FALSE),
IF(BY1531="En programación",BA1531,""))</f>
        <v>45302</v>
      </c>
      <c r="CB1531" s="95" t="str">
        <f t="shared" si="70"/>
        <v>2024/1</v>
      </c>
      <c r="CC1531" s="91">
        <f>IFERROR(
(VLOOKUP(MONTH(CA1531),Meses!$B$3:$C$14,2,FALSE)-DAY(CA1531))/VLOOKUP(MONTH(CA1531),Meses!$B$3:$C$14,2,FALSE)*CD1531,
"")</f>
        <v>838.70967741935476</v>
      </c>
      <c r="CD1531" s="92">
        <f t="shared" si="71"/>
        <v>1300</v>
      </c>
    </row>
    <row r="1532" spans="1:82" ht="47.4" thickBot="1" x14ac:dyDescent="0.6">
      <c r="A1532" s="61" t="s">
        <v>3515</v>
      </c>
      <c r="B1532" s="61" t="s">
        <v>3585</v>
      </c>
      <c r="C1532" s="19" t="s">
        <v>3586</v>
      </c>
      <c r="D1532" s="61" t="s">
        <v>650</v>
      </c>
      <c r="E1532" s="21">
        <v>45269</v>
      </c>
      <c r="F1532" s="21">
        <v>45269</v>
      </c>
      <c r="G1532" s="21">
        <v>45272</v>
      </c>
      <c r="H1532" s="21">
        <v>45280</v>
      </c>
      <c r="I1532" s="22"/>
      <c r="J1532" s="22"/>
      <c r="K1532" s="22">
        <v>0</v>
      </c>
      <c r="L1532" s="49" t="s">
        <v>3945</v>
      </c>
      <c r="M1532" s="21">
        <v>45293</v>
      </c>
      <c r="N1532" s="21">
        <v>45302</v>
      </c>
      <c r="O1532" s="19" t="s">
        <v>2342</v>
      </c>
      <c r="P1532" s="19" t="s">
        <v>72</v>
      </c>
      <c r="Q1532" s="49" t="s">
        <v>55</v>
      </c>
      <c r="R1532" s="61">
        <v>4000</v>
      </c>
      <c r="S1532" s="25" t="s">
        <v>145</v>
      </c>
      <c r="T1532" s="25" t="s">
        <v>145</v>
      </c>
      <c r="U1532" s="19" t="e">
        <v>#NAME?</v>
      </c>
      <c r="V1532" s="22"/>
      <c r="W1532" s="22"/>
      <c r="X1532" s="50"/>
      <c r="Y1532" s="50"/>
      <c r="Z1532" s="22"/>
      <c r="AA1532" s="22"/>
      <c r="AB1532" s="22"/>
      <c r="AC1532" s="22"/>
      <c r="AD1532" s="50"/>
      <c r="AE1532" s="22"/>
      <c r="AF1532" s="22"/>
      <c r="AG1532" s="22"/>
      <c r="AH1532" s="50"/>
      <c r="AI1532" s="22"/>
      <c r="AJ1532" s="22"/>
      <c r="AK1532" s="22"/>
      <c r="AL1532" s="22"/>
      <c r="AM1532" s="22"/>
      <c r="AN1532" s="22"/>
      <c r="AO1532" s="22"/>
      <c r="AP1532" s="19" t="s">
        <v>76</v>
      </c>
      <c r="AQ1532" s="19" t="s">
        <v>76</v>
      </c>
      <c r="AR1532" s="19" t="s">
        <v>60</v>
      </c>
      <c r="AS1532" s="19" t="s">
        <v>55</v>
      </c>
      <c r="AT1532" s="19" t="s">
        <v>4583</v>
      </c>
      <c r="AU1532" s="19" t="s">
        <v>179</v>
      </c>
      <c r="AV1532" s="19" t="s">
        <v>660</v>
      </c>
      <c r="AW1532" s="19" t="s">
        <v>1556</v>
      </c>
      <c r="AX1532" s="19" t="s">
        <v>1557</v>
      </c>
      <c r="AY1532" s="19" t="s">
        <v>55</v>
      </c>
      <c r="AZ1532" s="19" t="s">
        <v>3822</v>
      </c>
      <c r="BA1532" s="23">
        <v>45302</v>
      </c>
      <c r="BB1532" s="37">
        <v>1</v>
      </c>
      <c r="BC1532" s="37">
        <v>2024</v>
      </c>
      <c r="BD1532" s="19" t="s">
        <v>1557</v>
      </c>
      <c r="BE1532" s="19" t="s">
        <v>354</v>
      </c>
      <c r="BF1532" s="19" t="s">
        <v>1745</v>
      </c>
      <c r="BG1532" s="19" t="s">
        <v>55</v>
      </c>
      <c r="BH1532" s="19" t="s">
        <v>4513</v>
      </c>
      <c r="BI1532" s="22" t="s">
        <v>4513</v>
      </c>
      <c r="BJ1532" s="22"/>
      <c r="BK1532" s="22"/>
      <c r="BL1532" s="37" t="s">
        <v>4513</v>
      </c>
      <c r="BM1532" s="32" t="s">
        <v>4513</v>
      </c>
      <c r="BN1532" s="22" t="s">
        <v>4513</v>
      </c>
      <c r="BO1532" s="22"/>
      <c r="BP1532" s="22"/>
      <c r="BQ1532" s="19" t="s">
        <v>64</v>
      </c>
      <c r="BR1532" s="22"/>
      <c r="BS1532" s="22"/>
      <c r="BT1532" s="22"/>
      <c r="BU1532" s="37">
        <v>53</v>
      </c>
      <c r="BV1532" s="19" t="s">
        <v>4698</v>
      </c>
      <c r="BW1532" s="19" t="s">
        <v>3839</v>
      </c>
      <c r="BX1532" s="22"/>
      <c r="BY1532" s="95" t="str">
        <f>IFERROR(
IF(OR(AZ1532="anulado",AZ1532="stand by"),CONCATENATE(AZ1532,": ",AT1532),
IF(OR(YEAR(BA1532)=2022,YEAR(BA1532)=2023),CONCATENATE("Se activó en ",YEAR(BA1532)),
IF(AND(OR(AZ1532="En proceso",AZ1532="facturando"),AND(AV1532="-",BA1532="")),"Por revisar",
IF(BA1532="",IF(AV1532="NUEVAS",CONCATENATE("Estado: ",AZ1532,", ",AV1532),
IF(AX1532=Meses!$A$3,"Por revisar",
IF(AT1532="","Sin registro","En programación Frcst."))),"En programación")))),
"Error")</f>
        <v>En programación</v>
      </c>
      <c r="BZ1532" s="14" t="str">
        <f t="shared" si="69"/>
        <v/>
      </c>
      <c r="CA1532" s="95">
        <f>IF(BY1532="En programación Frcst.",VLOOKUP(AX1532,Meses!$A$1:$H$14,3+HLOOKUP(Cronograma!AV1532,Meses!$D$1:$G$2,2,FALSE),FALSE),
IF(BY1532="En programación",BA1532,""))</f>
        <v>45302</v>
      </c>
      <c r="CB1532" s="95" t="str">
        <f t="shared" si="70"/>
        <v>2024/1</v>
      </c>
      <c r="CC1532" s="91">
        <f>IFERROR(
(VLOOKUP(MONTH(CA1532),Meses!$B$3:$C$14,2,FALSE)-DAY(CA1532))/VLOOKUP(MONTH(CA1532),Meses!$B$3:$C$14,2,FALSE)*CD1532,
"")</f>
        <v>2580.6451612903224</v>
      </c>
      <c r="CD1532" s="92">
        <f t="shared" si="71"/>
        <v>4000</v>
      </c>
    </row>
    <row r="1533" spans="1:82" ht="47.4" thickBot="1" x14ac:dyDescent="0.6">
      <c r="A1533" s="61" t="s">
        <v>3515</v>
      </c>
      <c r="B1533" s="61" t="s">
        <v>3587</v>
      </c>
      <c r="C1533" s="19" t="s">
        <v>3588</v>
      </c>
      <c r="D1533" s="61" t="s">
        <v>650</v>
      </c>
      <c r="E1533" s="21">
        <v>45269</v>
      </c>
      <c r="F1533" s="21">
        <v>45269</v>
      </c>
      <c r="G1533" s="21">
        <v>45272</v>
      </c>
      <c r="H1533" s="22"/>
      <c r="I1533" s="22"/>
      <c r="J1533" s="22"/>
      <c r="K1533" s="22">
        <v>0</v>
      </c>
      <c r="L1533" s="49" t="s">
        <v>3945</v>
      </c>
      <c r="M1533" s="21">
        <v>45293</v>
      </c>
      <c r="N1533" s="21">
        <v>45302</v>
      </c>
      <c r="O1533" s="19" t="s">
        <v>2342</v>
      </c>
      <c r="P1533" s="19" t="s">
        <v>72</v>
      </c>
      <c r="Q1533" s="49" t="s">
        <v>55</v>
      </c>
      <c r="R1533" s="61">
        <v>11000</v>
      </c>
      <c r="S1533" s="25" t="s">
        <v>145</v>
      </c>
      <c r="T1533" s="25" t="s">
        <v>145</v>
      </c>
      <c r="U1533" s="30" t="e">
        <v>#NAME?</v>
      </c>
      <c r="V1533" s="22"/>
      <c r="W1533" s="22"/>
      <c r="X1533" s="50"/>
      <c r="Y1533" s="50"/>
      <c r="Z1533" s="22"/>
      <c r="AA1533" s="22"/>
      <c r="AB1533" s="22"/>
      <c r="AC1533" s="22"/>
      <c r="AD1533" s="50"/>
      <c r="AE1533" s="22"/>
      <c r="AF1533" s="22"/>
      <c r="AG1533" s="22"/>
      <c r="AH1533" s="50"/>
      <c r="AI1533" s="22"/>
      <c r="AJ1533" s="22"/>
      <c r="AK1533" s="22"/>
      <c r="AL1533" s="22"/>
      <c r="AM1533" s="22"/>
      <c r="AN1533" s="22"/>
      <c r="AO1533" s="22"/>
      <c r="AP1533" s="19" t="s">
        <v>76</v>
      </c>
      <c r="AQ1533" s="19" t="s">
        <v>76</v>
      </c>
      <c r="AR1533" s="19" t="s">
        <v>94</v>
      </c>
      <c r="AS1533" s="19" t="s">
        <v>55</v>
      </c>
      <c r="AT1533" s="19" t="s">
        <v>4583</v>
      </c>
      <c r="AU1533" s="19" t="s">
        <v>179</v>
      </c>
      <c r="AV1533" s="19" t="s">
        <v>660</v>
      </c>
      <c r="AW1533" s="19" t="s">
        <v>1556</v>
      </c>
      <c r="AX1533" s="19" t="s">
        <v>1557</v>
      </c>
      <c r="AY1533" s="19" t="s">
        <v>55</v>
      </c>
      <c r="AZ1533" s="19" t="s">
        <v>3822</v>
      </c>
      <c r="BA1533" s="23">
        <v>45302</v>
      </c>
      <c r="BB1533" s="37">
        <v>1</v>
      </c>
      <c r="BC1533" s="37">
        <v>2024</v>
      </c>
      <c r="BD1533" s="19" t="s">
        <v>1557</v>
      </c>
      <c r="BE1533" s="19" t="s">
        <v>354</v>
      </c>
      <c r="BF1533" s="19" t="s">
        <v>1745</v>
      </c>
      <c r="BG1533" s="19" t="s">
        <v>55</v>
      </c>
      <c r="BH1533" s="19" t="s">
        <v>4513</v>
      </c>
      <c r="BI1533" s="22" t="s">
        <v>4513</v>
      </c>
      <c r="BJ1533" s="22"/>
      <c r="BK1533" s="22"/>
      <c r="BL1533" s="37" t="s">
        <v>4513</v>
      </c>
      <c r="BM1533" s="32" t="s">
        <v>4513</v>
      </c>
      <c r="BN1533" s="22" t="s">
        <v>4513</v>
      </c>
      <c r="BO1533" s="22"/>
      <c r="BP1533" s="22"/>
      <c r="BQ1533" s="19" t="s">
        <v>64</v>
      </c>
      <c r="BR1533" s="22"/>
      <c r="BS1533" s="22"/>
      <c r="BT1533" s="22"/>
      <c r="BU1533" s="37">
        <v>53</v>
      </c>
      <c r="BV1533" s="19" t="s">
        <v>4698</v>
      </c>
      <c r="BW1533" s="19" t="s">
        <v>3839</v>
      </c>
      <c r="BX1533" s="22"/>
      <c r="BY1533" s="95" t="str">
        <f>IFERROR(
IF(OR(AZ1533="anulado",AZ1533="stand by"),CONCATENATE(AZ1533,": ",AT1533),
IF(OR(YEAR(BA1533)=2022,YEAR(BA1533)=2023),CONCATENATE("Se activó en ",YEAR(BA1533)),
IF(AND(OR(AZ1533="En proceso",AZ1533="facturando"),AND(AV1533="-",BA1533="")),"Por revisar",
IF(BA1533="",IF(AV1533="NUEVAS",CONCATENATE("Estado: ",AZ1533,", ",AV1533),
IF(AX1533=Meses!$A$3,"Por revisar",
IF(AT1533="","Sin registro","En programación Frcst."))),"En programación")))),
"Error")</f>
        <v>En programación</v>
      </c>
      <c r="BZ1533" s="14" t="str">
        <f t="shared" si="69"/>
        <v/>
      </c>
      <c r="CA1533" s="95">
        <f>IF(BY1533="En programación Frcst.",VLOOKUP(AX1533,Meses!$A$1:$H$14,3+HLOOKUP(Cronograma!AV1533,Meses!$D$1:$G$2,2,FALSE),FALSE),
IF(BY1533="En programación",BA1533,""))</f>
        <v>45302</v>
      </c>
      <c r="CB1533" s="95" t="str">
        <f t="shared" si="70"/>
        <v>2024/1</v>
      </c>
      <c r="CC1533" s="91">
        <f>IFERROR(
(VLOOKUP(MONTH(CA1533),Meses!$B$3:$C$14,2,FALSE)-DAY(CA1533))/VLOOKUP(MONTH(CA1533),Meses!$B$3:$C$14,2,FALSE)*CD1533,
"")</f>
        <v>7096.7741935483873</v>
      </c>
      <c r="CD1533" s="92">
        <f t="shared" si="71"/>
        <v>11000</v>
      </c>
    </row>
    <row r="1534" spans="1:82" ht="47.4" thickBot="1" x14ac:dyDescent="0.6">
      <c r="A1534" s="61" t="s">
        <v>3515</v>
      </c>
      <c r="B1534" s="61" t="s">
        <v>3589</v>
      </c>
      <c r="C1534" s="19" t="s">
        <v>3590</v>
      </c>
      <c r="D1534" s="61" t="s">
        <v>650</v>
      </c>
      <c r="E1534" s="21">
        <v>45269</v>
      </c>
      <c r="F1534" s="21">
        <v>45269</v>
      </c>
      <c r="G1534" s="21">
        <v>45272</v>
      </c>
      <c r="H1534" s="21">
        <v>45280</v>
      </c>
      <c r="I1534" s="22"/>
      <c r="J1534" s="22"/>
      <c r="K1534" s="22">
        <v>0</v>
      </c>
      <c r="L1534" s="49" t="s">
        <v>3945</v>
      </c>
      <c r="M1534" s="21">
        <v>45293</v>
      </c>
      <c r="N1534" s="21">
        <v>45302</v>
      </c>
      <c r="O1534" s="19" t="s">
        <v>2342</v>
      </c>
      <c r="P1534" s="19" t="s">
        <v>72</v>
      </c>
      <c r="Q1534" s="49" t="s">
        <v>55</v>
      </c>
      <c r="R1534" s="61">
        <v>70</v>
      </c>
      <c r="S1534" s="25" t="s">
        <v>145</v>
      </c>
      <c r="T1534" s="25" t="s">
        <v>145</v>
      </c>
      <c r="U1534" s="19" t="e">
        <v>#NAME?</v>
      </c>
      <c r="V1534" s="22"/>
      <c r="W1534" s="22"/>
      <c r="X1534" s="50"/>
      <c r="Y1534" s="50"/>
      <c r="Z1534" s="22"/>
      <c r="AA1534" s="22"/>
      <c r="AB1534" s="22"/>
      <c r="AC1534" s="22"/>
      <c r="AD1534" s="50"/>
      <c r="AE1534" s="22"/>
      <c r="AF1534" s="22"/>
      <c r="AG1534" s="22"/>
      <c r="AH1534" s="50"/>
      <c r="AI1534" s="22"/>
      <c r="AJ1534" s="22"/>
      <c r="AK1534" s="22"/>
      <c r="AL1534" s="22"/>
      <c r="AM1534" s="22"/>
      <c r="AN1534" s="22"/>
      <c r="AO1534" s="22"/>
      <c r="AP1534" s="19" t="s">
        <v>76</v>
      </c>
      <c r="AQ1534" s="19" t="s">
        <v>76</v>
      </c>
      <c r="AR1534" s="22">
        <v>0</v>
      </c>
      <c r="AS1534" s="19" t="s">
        <v>55</v>
      </c>
      <c r="AT1534" s="19" t="s">
        <v>4583</v>
      </c>
      <c r="AU1534" s="19" t="s">
        <v>179</v>
      </c>
      <c r="AV1534" s="19" t="s">
        <v>660</v>
      </c>
      <c r="AW1534" s="19" t="s">
        <v>1556</v>
      </c>
      <c r="AX1534" s="19" t="s">
        <v>1557</v>
      </c>
      <c r="AY1534" s="19" t="s">
        <v>55</v>
      </c>
      <c r="AZ1534" s="19" t="s">
        <v>3822</v>
      </c>
      <c r="BA1534" s="23">
        <v>45302</v>
      </c>
      <c r="BB1534" s="37">
        <v>1</v>
      </c>
      <c r="BC1534" s="37">
        <v>2024</v>
      </c>
      <c r="BD1534" s="19" t="s">
        <v>1557</v>
      </c>
      <c r="BE1534" s="19" t="s">
        <v>354</v>
      </c>
      <c r="BF1534" s="19" t="s">
        <v>1745</v>
      </c>
      <c r="BG1534" s="19" t="s">
        <v>55</v>
      </c>
      <c r="BH1534" s="19" t="s">
        <v>4513</v>
      </c>
      <c r="BI1534" s="22" t="s">
        <v>4513</v>
      </c>
      <c r="BJ1534" s="22"/>
      <c r="BK1534" s="22"/>
      <c r="BL1534" s="37" t="s">
        <v>4513</v>
      </c>
      <c r="BM1534" s="32" t="s">
        <v>4513</v>
      </c>
      <c r="BN1534" s="22" t="s">
        <v>4513</v>
      </c>
      <c r="BO1534" s="22"/>
      <c r="BP1534" s="22"/>
      <c r="BQ1534" s="19" t="s">
        <v>64</v>
      </c>
      <c r="BR1534" s="22"/>
      <c r="BS1534" s="22"/>
      <c r="BT1534" s="22"/>
      <c r="BU1534" s="37">
        <v>53</v>
      </c>
      <c r="BV1534" s="19" t="s">
        <v>4698</v>
      </c>
      <c r="BW1534" s="19" t="s">
        <v>3839</v>
      </c>
      <c r="BX1534" s="22"/>
      <c r="BY1534" s="95" t="str">
        <f>IFERROR(
IF(OR(AZ1534="anulado",AZ1534="stand by"),CONCATENATE(AZ1534,": ",AT1534),
IF(OR(YEAR(BA1534)=2022,YEAR(BA1534)=2023),CONCATENATE("Se activó en ",YEAR(BA1534)),
IF(AND(OR(AZ1534="En proceso",AZ1534="facturando"),AND(AV1534="-",BA1534="")),"Por revisar",
IF(BA1534="",IF(AV1534="NUEVAS",CONCATENATE("Estado: ",AZ1534,", ",AV1534),
IF(AX1534=Meses!$A$3,"Por revisar",
IF(AT1534="","Sin registro","En programación Frcst."))),"En programación")))),
"Error")</f>
        <v>En programación</v>
      </c>
      <c r="BZ1534" s="14" t="str">
        <f t="shared" si="69"/>
        <v/>
      </c>
      <c r="CA1534" s="95">
        <f>IF(BY1534="En programación Frcst.",VLOOKUP(AX1534,Meses!$A$1:$H$14,3+HLOOKUP(Cronograma!AV1534,Meses!$D$1:$G$2,2,FALSE),FALSE),
IF(BY1534="En programación",BA1534,""))</f>
        <v>45302</v>
      </c>
      <c r="CB1534" s="95" t="str">
        <f t="shared" si="70"/>
        <v>2024/1</v>
      </c>
      <c r="CC1534" s="91">
        <f>IFERROR(
(VLOOKUP(MONTH(CA1534),Meses!$B$3:$C$14,2,FALSE)-DAY(CA1534))/VLOOKUP(MONTH(CA1534),Meses!$B$3:$C$14,2,FALSE)*CD1534,
"")</f>
        <v>45.161290322580641</v>
      </c>
      <c r="CD1534" s="92">
        <f t="shared" si="71"/>
        <v>70</v>
      </c>
    </row>
    <row r="1535" spans="1:82" ht="78.599999999999994" thickBot="1" x14ac:dyDescent="0.6">
      <c r="A1535" s="61" t="s">
        <v>3515</v>
      </c>
      <c r="B1535" s="61" t="s">
        <v>3591</v>
      </c>
      <c r="C1535" s="19" t="s">
        <v>3592</v>
      </c>
      <c r="D1535" s="74" t="s">
        <v>345</v>
      </c>
      <c r="E1535" s="21">
        <v>45269</v>
      </c>
      <c r="F1535" s="21">
        <v>45269</v>
      </c>
      <c r="G1535" s="21">
        <v>45272</v>
      </c>
      <c r="H1535" s="22"/>
      <c r="I1535" s="22"/>
      <c r="J1535" s="22"/>
      <c r="K1535" s="22">
        <v>0</v>
      </c>
      <c r="L1535" s="50"/>
      <c r="M1535" s="22"/>
      <c r="N1535" s="22"/>
      <c r="O1535" s="19" t="s">
        <v>2342</v>
      </c>
      <c r="P1535" s="19" t="s">
        <v>72</v>
      </c>
      <c r="Q1535" s="49" t="s">
        <v>55</v>
      </c>
      <c r="R1535" s="61">
        <v>110</v>
      </c>
      <c r="S1535" s="25" t="s">
        <v>145</v>
      </c>
      <c r="T1535" s="25" t="s">
        <v>145</v>
      </c>
      <c r="U1535" s="30" t="e">
        <v>#NAME?</v>
      </c>
      <c r="V1535" s="22"/>
      <c r="W1535" s="22"/>
      <c r="X1535" s="50"/>
      <c r="Y1535" s="50"/>
      <c r="Z1535" s="22"/>
      <c r="AA1535" s="22"/>
      <c r="AB1535" s="22"/>
      <c r="AC1535" s="22"/>
      <c r="AD1535" s="50"/>
      <c r="AE1535" s="22"/>
      <c r="AF1535" s="22"/>
      <c r="AG1535" s="22"/>
      <c r="AH1535" s="50"/>
      <c r="AI1535" s="22"/>
      <c r="AJ1535" s="22"/>
      <c r="AK1535" s="22"/>
      <c r="AL1535" s="22"/>
      <c r="AM1535" s="22"/>
      <c r="AN1535" s="22"/>
      <c r="AO1535" s="22"/>
      <c r="AP1535" s="19" t="s">
        <v>76</v>
      </c>
      <c r="AQ1535" s="19" t="s">
        <v>76</v>
      </c>
      <c r="AR1535" s="19" t="s">
        <v>60</v>
      </c>
      <c r="AS1535" s="19" t="s">
        <v>55</v>
      </c>
      <c r="AT1535" s="19" t="s">
        <v>347</v>
      </c>
      <c r="AU1535" s="19" t="s">
        <v>179</v>
      </c>
      <c r="AV1535" s="19" t="s">
        <v>660</v>
      </c>
      <c r="AW1535" s="19" t="s">
        <v>1556</v>
      </c>
      <c r="AX1535" s="19" t="s">
        <v>1557</v>
      </c>
      <c r="AY1535" s="19" t="s">
        <v>55</v>
      </c>
      <c r="AZ1535" s="19" t="s">
        <v>3827</v>
      </c>
      <c r="BA1535" s="22">
        <v>0</v>
      </c>
      <c r="BB1535" s="22"/>
      <c r="BC1535" s="22"/>
      <c r="BD1535" s="19" t="s">
        <v>1557</v>
      </c>
      <c r="BE1535" s="19" t="s">
        <v>354</v>
      </c>
      <c r="BF1535" s="19" t="s">
        <v>1745</v>
      </c>
      <c r="BG1535" s="19" t="s">
        <v>55</v>
      </c>
      <c r="BH1535" s="19" t="s">
        <v>4513</v>
      </c>
      <c r="BI1535" s="22" t="s">
        <v>4513</v>
      </c>
      <c r="BJ1535" s="22"/>
      <c r="BK1535" s="22"/>
      <c r="BL1535" s="37" t="s">
        <v>4513</v>
      </c>
      <c r="BM1535" s="32" t="s">
        <v>4513</v>
      </c>
      <c r="BN1535" s="22" t="s">
        <v>4513</v>
      </c>
      <c r="BO1535" s="22"/>
      <c r="BP1535" s="22"/>
      <c r="BQ1535" s="19" t="s">
        <v>64</v>
      </c>
      <c r="BR1535" s="22"/>
      <c r="BS1535" s="22"/>
      <c r="BT1535" s="22"/>
      <c r="BU1535" s="22">
        <v>53</v>
      </c>
      <c r="BV1535" s="19"/>
      <c r="BW1535" s="19" t="s">
        <v>3823</v>
      </c>
      <c r="BX1535" s="22"/>
      <c r="BY1535" s="95" t="str">
        <f>IFERROR(
IF(OR(AZ1535="anulado",AZ1535="stand by"),CONCATENATE(AZ1535,": ",AT1535),
IF(OR(YEAR(BA1535)=2022,YEAR(BA1535)=2023),CONCATENATE("Se activó en ",YEAR(BA1535)),
IF(AND(OR(AZ1535="En proceso",AZ1535="facturando"),AND(AV1535="-",BA1535="")),"Por revisar",
IF(BA1535="",IF(AV1535="NUEVAS",CONCATENATE("Estado: ",AZ1535,", ",AV1535),
IF(AX1535=Meses!$A$3,"Por revisar",
IF(AT1535="","Sin registro","En programación Frcst."))),"En programación")))),
"Error")</f>
        <v>anulado: Desistido</v>
      </c>
      <c r="BZ1535" s="14" t="str">
        <f t="shared" si="69"/>
        <v/>
      </c>
      <c r="CA1535" s="95" t="str">
        <f>IF(BY1535="En programación Frcst.",VLOOKUP(AX1535,Meses!$A$1:$H$14,3+HLOOKUP(Cronograma!AV1535,Meses!$D$1:$G$2,2,FALSE),FALSE),
IF(BY1535="En programación",BA1535,""))</f>
        <v/>
      </c>
      <c r="CB1535" s="95" t="str">
        <f t="shared" si="70"/>
        <v/>
      </c>
      <c r="CC1535" s="91" t="str">
        <f>IFERROR(
(VLOOKUP(MONTH(CA1535),Meses!$B$3:$C$14,2,FALSE)-DAY(CA1535))/VLOOKUP(MONTH(CA1535),Meses!$B$3:$C$14,2,FALSE)*CD1535,
"")</f>
        <v/>
      </c>
      <c r="CD1535" s="92">
        <f t="shared" si="71"/>
        <v>110</v>
      </c>
    </row>
    <row r="1536" spans="1:82" ht="109.8" thickBot="1" x14ac:dyDescent="0.6">
      <c r="A1536" s="61" t="s">
        <v>3515</v>
      </c>
      <c r="B1536" s="61" t="s">
        <v>3593</v>
      </c>
      <c r="C1536" s="19" t="s">
        <v>3594</v>
      </c>
      <c r="D1536" s="74" t="s">
        <v>345</v>
      </c>
      <c r="E1536" s="21">
        <v>45269</v>
      </c>
      <c r="F1536" s="21">
        <v>45269</v>
      </c>
      <c r="G1536" s="21">
        <v>45272</v>
      </c>
      <c r="H1536" s="21">
        <v>45280</v>
      </c>
      <c r="I1536" s="22"/>
      <c r="J1536" s="22"/>
      <c r="K1536" s="22">
        <v>0</v>
      </c>
      <c r="L1536" s="49" t="s">
        <v>3945</v>
      </c>
      <c r="M1536" s="74" t="s">
        <v>3208</v>
      </c>
      <c r="N1536" s="21">
        <v>45302</v>
      </c>
      <c r="O1536" s="19" t="s">
        <v>2342</v>
      </c>
      <c r="P1536" s="19" t="s">
        <v>72</v>
      </c>
      <c r="Q1536" s="49" t="s">
        <v>55</v>
      </c>
      <c r="R1536" s="61">
        <v>800</v>
      </c>
      <c r="S1536" s="25" t="s">
        <v>145</v>
      </c>
      <c r="T1536" s="25" t="s">
        <v>145</v>
      </c>
      <c r="U1536" s="19" t="e">
        <v>#NAME?</v>
      </c>
      <c r="V1536" s="22"/>
      <c r="W1536" s="22"/>
      <c r="X1536" s="50"/>
      <c r="Y1536" s="50"/>
      <c r="Z1536" s="22"/>
      <c r="AA1536" s="22"/>
      <c r="AB1536" s="22"/>
      <c r="AC1536" s="22"/>
      <c r="AD1536" s="50"/>
      <c r="AE1536" s="22"/>
      <c r="AF1536" s="22"/>
      <c r="AG1536" s="22"/>
      <c r="AH1536" s="50"/>
      <c r="AI1536" s="22"/>
      <c r="AJ1536" s="22"/>
      <c r="AK1536" s="22"/>
      <c r="AL1536" s="22"/>
      <c r="AM1536" s="22"/>
      <c r="AN1536" s="22"/>
      <c r="AO1536" s="22"/>
      <c r="AP1536" s="19" t="s">
        <v>76</v>
      </c>
      <c r="AQ1536" s="19" t="s">
        <v>76</v>
      </c>
      <c r="AR1536" s="19" t="s">
        <v>60</v>
      </c>
      <c r="AS1536" s="19" t="s">
        <v>55</v>
      </c>
      <c r="AT1536" s="19" t="s">
        <v>347</v>
      </c>
      <c r="AU1536" s="19" t="s">
        <v>179</v>
      </c>
      <c r="AV1536" s="19" t="s">
        <v>660</v>
      </c>
      <c r="AW1536" s="19" t="s">
        <v>1556</v>
      </c>
      <c r="AX1536" s="19" t="s">
        <v>1557</v>
      </c>
      <c r="AY1536" s="19" t="s">
        <v>55</v>
      </c>
      <c r="AZ1536" s="19" t="s">
        <v>3827</v>
      </c>
      <c r="BA1536" s="23">
        <v>45302</v>
      </c>
      <c r="BB1536" s="37">
        <v>1</v>
      </c>
      <c r="BC1536" s="37">
        <v>2024</v>
      </c>
      <c r="BD1536" s="19" t="s">
        <v>1557</v>
      </c>
      <c r="BE1536" s="19" t="s">
        <v>354</v>
      </c>
      <c r="BF1536" s="19" t="s">
        <v>1745</v>
      </c>
      <c r="BG1536" s="19" t="s">
        <v>55</v>
      </c>
      <c r="BH1536" s="19" t="s">
        <v>4513</v>
      </c>
      <c r="BI1536" s="22" t="s">
        <v>4513</v>
      </c>
      <c r="BJ1536" s="22"/>
      <c r="BK1536" s="22"/>
      <c r="BL1536" s="37" t="s">
        <v>4513</v>
      </c>
      <c r="BM1536" s="32" t="s">
        <v>4513</v>
      </c>
      <c r="BN1536" s="22" t="s">
        <v>4513</v>
      </c>
      <c r="BO1536" s="22"/>
      <c r="BP1536" s="22"/>
      <c r="BQ1536" s="19" t="s">
        <v>64</v>
      </c>
      <c r="BR1536" s="22"/>
      <c r="BS1536" s="22"/>
      <c r="BT1536" s="22"/>
      <c r="BU1536" s="22">
        <v>53</v>
      </c>
      <c r="BV1536" s="19"/>
      <c r="BW1536" s="19" t="s">
        <v>3823</v>
      </c>
      <c r="BX1536" s="22"/>
      <c r="BY1536" s="95" t="str">
        <f>IFERROR(
IF(OR(AZ1536="anulado",AZ1536="stand by"),CONCATENATE(AZ1536,": ",AT1536),
IF(OR(YEAR(BA1536)=2022,YEAR(BA1536)=2023),CONCATENATE("Se activó en ",YEAR(BA1536)),
IF(AND(OR(AZ1536="En proceso",AZ1536="facturando"),AND(AV1536="-",BA1536="")),"Por revisar",
IF(BA1536="",IF(AV1536="NUEVAS",CONCATENATE("Estado: ",AZ1536,", ",AV1536),
IF(AX1536=Meses!$A$3,"Por revisar",
IF(AT1536="","Sin registro","En programación Frcst."))),"En programación")))),
"Error")</f>
        <v>anulado: Desistido</v>
      </c>
      <c r="BZ1536" s="14" t="str">
        <f t="shared" si="69"/>
        <v/>
      </c>
      <c r="CA1536" s="95" t="str">
        <f>IF(BY1536="En programación Frcst.",VLOOKUP(AX1536,Meses!$A$1:$H$14,3+HLOOKUP(Cronograma!AV1536,Meses!$D$1:$G$2,2,FALSE),FALSE),
IF(BY1536="En programación",BA1536,""))</f>
        <v/>
      </c>
      <c r="CB1536" s="95" t="str">
        <f t="shared" si="70"/>
        <v/>
      </c>
      <c r="CC1536" s="91" t="str">
        <f>IFERROR(
(VLOOKUP(MONTH(CA1536),Meses!$B$3:$C$14,2,FALSE)-DAY(CA1536))/VLOOKUP(MONTH(CA1536),Meses!$B$3:$C$14,2,FALSE)*CD1536,
"")</f>
        <v/>
      </c>
      <c r="CD1536" s="92">
        <f t="shared" si="71"/>
        <v>800</v>
      </c>
    </row>
    <row r="1537" spans="1:82" ht="94.2" thickBot="1" x14ac:dyDescent="0.6">
      <c r="A1537" s="61" t="s">
        <v>3515</v>
      </c>
      <c r="B1537" s="61" t="s">
        <v>3595</v>
      </c>
      <c r="C1537" s="19" t="s">
        <v>3596</v>
      </c>
      <c r="D1537" s="74" t="s">
        <v>345</v>
      </c>
      <c r="E1537" s="21">
        <v>45269</v>
      </c>
      <c r="F1537" s="21">
        <v>45269</v>
      </c>
      <c r="G1537" s="21">
        <v>45272</v>
      </c>
      <c r="H1537" s="21">
        <v>45280</v>
      </c>
      <c r="I1537" s="22"/>
      <c r="J1537" s="22"/>
      <c r="K1537" s="22">
        <v>0</v>
      </c>
      <c r="L1537" s="49" t="s">
        <v>3945</v>
      </c>
      <c r="M1537" s="74" t="s">
        <v>3208</v>
      </c>
      <c r="N1537" s="21">
        <v>45302</v>
      </c>
      <c r="O1537" s="19" t="s">
        <v>2342</v>
      </c>
      <c r="P1537" s="19" t="s">
        <v>72</v>
      </c>
      <c r="Q1537" s="49" t="s">
        <v>55</v>
      </c>
      <c r="R1537" s="61">
        <v>200</v>
      </c>
      <c r="S1537" s="25" t="s">
        <v>145</v>
      </c>
      <c r="T1537" s="25" t="s">
        <v>145</v>
      </c>
      <c r="U1537" s="19" t="e">
        <v>#NAME?</v>
      </c>
      <c r="V1537" s="22"/>
      <c r="W1537" s="22"/>
      <c r="X1537" s="50"/>
      <c r="Y1537" s="50"/>
      <c r="Z1537" s="22"/>
      <c r="AA1537" s="22"/>
      <c r="AB1537" s="22"/>
      <c r="AC1537" s="22"/>
      <c r="AD1537" s="50"/>
      <c r="AE1537" s="22"/>
      <c r="AF1537" s="22"/>
      <c r="AG1537" s="22"/>
      <c r="AH1537" s="50"/>
      <c r="AI1537" s="22"/>
      <c r="AJ1537" s="22"/>
      <c r="AK1537" s="22"/>
      <c r="AL1537" s="22"/>
      <c r="AM1537" s="22"/>
      <c r="AN1537" s="22"/>
      <c r="AO1537" s="22"/>
      <c r="AP1537" s="19" t="s">
        <v>76</v>
      </c>
      <c r="AQ1537" s="19" t="s">
        <v>76</v>
      </c>
      <c r="AR1537" s="22">
        <v>0</v>
      </c>
      <c r="AS1537" s="19" t="s">
        <v>55</v>
      </c>
      <c r="AT1537" s="19" t="s">
        <v>347</v>
      </c>
      <c r="AU1537" s="19" t="s">
        <v>179</v>
      </c>
      <c r="AV1537" s="19" t="s">
        <v>660</v>
      </c>
      <c r="AW1537" s="19" t="s">
        <v>1556</v>
      </c>
      <c r="AX1537" s="19" t="s">
        <v>1557</v>
      </c>
      <c r="AY1537" s="19" t="s">
        <v>55</v>
      </c>
      <c r="AZ1537" s="19" t="s">
        <v>3827</v>
      </c>
      <c r="BA1537" s="23">
        <v>45302</v>
      </c>
      <c r="BB1537" s="37">
        <v>1</v>
      </c>
      <c r="BC1537" s="37">
        <v>2024</v>
      </c>
      <c r="BD1537" s="19" t="s">
        <v>1557</v>
      </c>
      <c r="BE1537" s="19" t="s">
        <v>354</v>
      </c>
      <c r="BF1537" s="19" t="s">
        <v>1745</v>
      </c>
      <c r="BG1537" s="19" t="s">
        <v>55</v>
      </c>
      <c r="BH1537" s="19" t="s">
        <v>4513</v>
      </c>
      <c r="BI1537" s="22" t="s">
        <v>4513</v>
      </c>
      <c r="BJ1537" s="22"/>
      <c r="BK1537" s="22"/>
      <c r="BL1537" s="37" t="s">
        <v>4513</v>
      </c>
      <c r="BM1537" s="32" t="s">
        <v>4513</v>
      </c>
      <c r="BN1537" s="22" t="s">
        <v>4513</v>
      </c>
      <c r="BO1537" s="22"/>
      <c r="BP1537" s="22"/>
      <c r="BQ1537" s="19" t="s">
        <v>64</v>
      </c>
      <c r="BR1537" s="22"/>
      <c r="BS1537" s="22"/>
      <c r="BT1537" s="22"/>
      <c r="BU1537" s="22">
        <v>53</v>
      </c>
      <c r="BV1537" s="19"/>
      <c r="BW1537" s="19" t="s">
        <v>3823</v>
      </c>
      <c r="BX1537" s="22"/>
      <c r="BY1537" s="95" t="str">
        <f>IFERROR(
IF(OR(AZ1537="anulado",AZ1537="stand by"),CONCATENATE(AZ1537,": ",AT1537),
IF(OR(YEAR(BA1537)=2022,YEAR(BA1537)=2023),CONCATENATE("Se activó en ",YEAR(BA1537)),
IF(AND(OR(AZ1537="En proceso",AZ1537="facturando"),AND(AV1537="-",BA1537="")),"Por revisar",
IF(BA1537="",IF(AV1537="NUEVAS",CONCATENATE("Estado: ",AZ1537,", ",AV1537),
IF(AX1537=Meses!$A$3,"Por revisar",
IF(AT1537="","Sin registro","En programación Frcst."))),"En programación")))),
"Error")</f>
        <v>anulado: Desistido</v>
      </c>
      <c r="BZ1537" s="14" t="str">
        <f t="shared" si="69"/>
        <v/>
      </c>
      <c r="CA1537" s="95" t="str">
        <f>IF(BY1537="En programación Frcst.",VLOOKUP(AX1537,Meses!$A$1:$H$14,3+HLOOKUP(Cronograma!AV1537,Meses!$D$1:$G$2,2,FALSE),FALSE),
IF(BY1537="En programación",BA1537,""))</f>
        <v/>
      </c>
      <c r="CB1537" s="95" t="str">
        <f t="shared" si="70"/>
        <v/>
      </c>
      <c r="CC1537" s="91" t="str">
        <f>IFERROR(
(VLOOKUP(MONTH(CA1537),Meses!$B$3:$C$14,2,FALSE)-DAY(CA1537))/VLOOKUP(MONTH(CA1537),Meses!$B$3:$C$14,2,FALSE)*CD1537,
"")</f>
        <v/>
      </c>
      <c r="CD1537" s="92">
        <f t="shared" si="71"/>
        <v>200</v>
      </c>
    </row>
    <row r="1538" spans="1:82" ht="47.4" thickBot="1" x14ac:dyDescent="0.6">
      <c r="A1538" s="61" t="s">
        <v>3515</v>
      </c>
      <c r="B1538" s="61" t="s">
        <v>3597</v>
      </c>
      <c r="C1538" s="19" t="s">
        <v>3598</v>
      </c>
      <c r="D1538" s="61" t="s">
        <v>650</v>
      </c>
      <c r="E1538" s="21">
        <v>45269</v>
      </c>
      <c r="F1538" s="21">
        <v>45269</v>
      </c>
      <c r="G1538" s="21">
        <v>45272</v>
      </c>
      <c r="H1538" s="21">
        <v>45280</v>
      </c>
      <c r="I1538" s="22"/>
      <c r="J1538" s="22"/>
      <c r="K1538" s="22">
        <v>0</v>
      </c>
      <c r="L1538" s="49" t="s">
        <v>3945</v>
      </c>
      <c r="M1538" s="21">
        <v>45293</v>
      </c>
      <c r="N1538" s="21">
        <v>45302</v>
      </c>
      <c r="O1538" s="19" t="s">
        <v>2342</v>
      </c>
      <c r="P1538" s="19" t="s">
        <v>72</v>
      </c>
      <c r="Q1538" s="49" t="s">
        <v>55</v>
      </c>
      <c r="R1538" s="61">
        <v>5200</v>
      </c>
      <c r="S1538" s="25" t="s">
        <v>145</v>
      </c>
      <c r="T1538" s="25" t="s">
        <v>145</v>
      </c>
      <c r="U1538" s="19" t="e">
        <v>#NAME?</v>
      </c>
      <c r="V1538" s="22"/>
      <c r="W1538" s="22"/>
      <c r="X1538" s="50"/>
      <c r="Y1538" s="50"/>
      <c r="Z1538" s="22"/>
      <c r="AA1538" s="22"/>
      <c r="AB1538" s="22"/>
      <c r="AC1538" s="22"/>
      <c r="AD1538" s="50"/>
      <c r="AE1538" s="22"/>
      <c r="AF1538" s="22"/>
      <c r="AG1538" s="22"/>
      <c r="AH1538" s="50"/>
      <c r="AI1538" s="22"/>
      <c r="AJ1538" s="22"/>
      <c r="AK1538" s="22"/>
      <c r="AL1538" s="22"/>
      <c r="AM1538" s="22"/>
      <c r="AN1538" s="22"/>
      <c r="AO1538" s="22"/>
      <c r="AP1538" s="19" t="s">
        <v>76</v>
      </c>
      <c r="AQ1538" s="19" t="s">
        <v>76</v>
      </c>
      <c r="AR1538" s="19" t="s">
        <v>60</v>
      </c>
      <c r="AS1538" s="19" t="s">
        <v>55</v>
      </c>
      <c r="AT1538" s="19" t="s">
        <v>4583</v>
      </c>
      <c r="AU1538" s="19" t="s">
        <v>179</v>
      </c>
      <c r="AV1538" s="19" t="s">
        <v>660</v>
      </c>
      <c r="AW1538" s="19" t="s">
        <v>1556</v>
      </c>
      <c r="AX1538" s="19" t="s">
        <v>1557</v>
      </c>
      <c r="AY1538" s="19" t="s">
        <v>55</v>
      </c>
      <c r="AZ1538" s="19" t="s">
        <v>3822</v>
      </c>
      <c r="BA1538" s="23">
        <v>45302</v>
      </c>
      <c r="BB1538" s="37">
        <v>1</v>
      </c>
      <c r="BC1538" s="37">
        <v>2024</v>
      </c>
      <c r="BD1538" s="19" t="s">
        <v>1557</v>
      </c>
      <c r="BE1538" s="19" t="s">
        <v>354</v>
      </c>
      <c r="BF1538" s="19" t="s">
        <v>1745</v>
      </c>
      <c r="BG1538" s="19" t="s">
        <v>55</v>
      </c>
      <c r="BH1538" s="19" t="s">
        <v>4513</v>
      </c>
      <c r="BI1538" s="22" t="s">
        <v>4513</v>
      </c>
      <c r="BJ1538" s="22"/>
      <c r="BK1538" s="22"/>
      <c r="BL1538" s="37" t="s">
        <v>4513</v>
      </c>
      <c r="BM1538" s="32" t="s">
        <v>4513</v>
      </c>
      <c r="BN1538" s="22" t="s">
        <v>4513</v>
      </c>
      <c r="BO1538" s="22"/>
      <c r="BP1538" s="22"/>
      <c r="BQ1538" s="19" t="s">
        <v>64</v>
      </c>
      <c r="BR1538" s="22"/>
      <c r="BS1538" s="22"/>
      <c r="BT1538" s="22"/>
      <c r="BU1538" s="37">
        <v>53</v>
      </c>
      <c r="BV1538" s="19" t="s">
        <v>4698</v>
      </c>
      <c r="BW1538" s="19" t="s">
        <v>3839</v>
      </c>
      <c r="BX1538" s="22"/>
      <c r="BY1538" s="95" t="str">
        <f>IFERROR(
IF(OR(AZ1538="anulado",AZ1538="stand by"),CONCATENATE(AZ1538,": ",AT1538),
IF(OR(YEAR(BA1538)=2022,YEAR(BA1538)=2023),CONCATENATE("Se activó en ",YEAR(BA1538)),
IF(AND(OR(AZ1538="En proceso",AZ1538="facturando"),AND(AV1538="-",BA1538="")),"Por revisar",
IF(BA1538="",IF(AV1538="NUEVAS",CONCATENATE("Estado: ",AZ1538,", ",AV1538),
IF(AX1538=Meses!$A$3,"Por revisar",
IF(AT1538="","Sin registro","En programación Frcst."))),"En programación")))),
"Error")</f>
        <v>En programación</v>
      </c>
      <c r="BZ1538" s="14" t="str">
        <f t="shared" si="69"/>
        <v/>
      </c>
      <c r="CA1538" s="95">
        <f>IF(BY1538="En programación Frcst.",VLOOKUP(AX1538,Meses!$A$1:$H$14,3+HLOOKUP(Cronograma!AV1538,Meses!$D$1:$G$2,2,FALSE),FALSE),
IF(BY1538="En programación",BA1538,""))</f>
        <v>45302</v>
      </c>
      <c r="CB1538" s="95" t="str">
        <f t="shared" si="70"/>
        <v>2024/1</v>
      </c>
      <c r="CC1538" s="91">
        <f>IFERROR(
(VLOOKUP(MONTH(CA1538),Meses!$B$3:$C$14,2,FALSE)-DAY(CA1538))/VLOOKUP(MONTH(CA1538),Meses!$B$3:$C$14,2,FALSE)*CD1538,
"")</f>
        <v>3354.838709677419</v>
      </c>
      <c r="CD1538" s="92">
        <f t="shared" si="71"/>
        <v>5200</v>
      </c>
    </row>
    <row r="1539" spans="1:82" ht="47.4" thickBot="1" x14ac:dyDescent="0.6">
      <c r="A1539" s="61" t="s">
        <v>3515</v>
      </c>
      <c r="B1539" s="61" t="s">
        <v>3599</v>
      </c>
      <c r="C1539" s="19" t="s">
        <v>3600</v>
      </c>
      <c r="D1539" s="61" t="s">
        <v>650</v>
      </c>
      <c r="E1539" s="21">
        <v>45269</v>
      </c>
      <c r="F1539" s="21">
        <v>45269</v>
      </c>
      <c r="G1539" s="21">
        <v>45272</v>
      </c>
      <c r="H1539" s="22"/>
      <c r="I1539" s="22"/>
      <c r="J1539" s="22"/>
      <c r="K1539" s="22">
        <v>0</v>
      </c>
      <c r="L1539" s="49" t="s">
        <v>3945</v>
      </c>
      <c r="M1539" s="21">
        <v>45293</v>
      </c>
      <c r="N1539" s="21">
        <v>45302</v>
      </c>
      <c r="O1539" s="19" t="s">
        <v>2342</v>
      </c>
      <c r="P1539" s="19" t="s">
        <v>72</v>
      </c>
      <c r="Q1539" s="49" t="s">
        <v>55</v>
      </c>
      <c r="R1539" s="61">
        <v>500</v>
      </c>
      <c r="S1539" s="25" t="s">
        <v>145</v>
      </c>
      <c r="T1539" s="25" t="s">
        <v>145</v>
      </c>
      <c r="U1539" s="30" t="e">
        <v>#NAME?</v>
      </c>
      <c r="V1539" s="22"/>
      <c r="W1539" s="22"/>
      <c r="X1539" s="50"/>
      <c r="Y1539" s="50"/>
      <c r="Z1539" s="22"/>
      <c r="AA1539" s="22"/>
      <c r="AB1539" s="22"/>
      <c r="AC1539" s="22"/>
      <c r="AD1539" s="50"/>
      <c r="AE1539" s="22"/>
      <c r="AF1539" s="22"/>
      <c r="AG1539" s="22"/>
      <c r="AH1539" s="50"/>
      <c r="AI1539" s="22"/>
      <c r="AJ1539" s="22"/>
      <c r="AK1539" s="22"/>
      <c r="AL1539" s="22"/>
      <c r="AM1539" s="22"/>
      <c r="AN1539" s="22"/>
      <c r="AO1539" s="22"/>
      <c r="AP1539" s="19" t="s">
        <v>76</v>
      </c>
      <c r="AQ1539" s="19" t="s">
        <v>76</v>
      </c>
      <c r="AR1539" s="19" t="s">
        <v>60</v>
      </c>
      <c r="AS1539" s="19" t="s">
        <v>55</v>
      </c>
      <c r="AT1539" s="19" t="s">
        <v>4583</v>
      </c>
      <c r="AU1539" s="19" t="s">
        <v>179</v>
      </c>
      <c r="AV1539" s="19" t="s">
        <v>660</v>
      </c>
      <c r="AW1539" s="19" t="s">
        <v>1556</v>
      </c>
      <c r="AX1539" s="19" t="s">
        <v>1557</v>
      </c>
      <c r="AY1539" s="19" t="s">
        <v>55</v>
      </c>
      <c r="AZ1539" s="19" t="s">
        <v>3822</v>
      </c>
      <c r="BA1539" s="23">
        <v>45302</v>
      </c>
      <c r="BB1539" s="37">
        <v>1</v>
      </c>
      <c r="BC1539" s="37">
        <v>2024</v>
      </c>
      <c r="BD1539" s="19" t="s">
        <v>1557</v>
      </c>
      <c r="BE1539" s="19" t="s">
        <v>354</v>
      </c>
      <c r="BF1539" s="19" t="s">
        <v>1745</v>
      </c>
      <c r="BG1539" s="19" t="s">
        <v>55</v>
      </c>
      <c r="BH1539" s="19" t="s">
        <v>4513</v>
      </c>
      <c r="BI1539" s="22" t="s">
        <v>4513</v>
      </c>
      <c r="BJ1539" s="22"/>
      <c r="BK1539" s="22"/>
      <c r="BL1539" s="37" t="s">
        <v>4513</v>
      </c>
      <c r="BM1539" s="32" t="s">
        <v>4513</v>
      </c>
      <c r="BN1539" s="22" t="s">
        <v>4513</v>
      </c>
      <c r="BO1539" s="22"/>
      <c r="BP1539" s="22"/>
      <c r="BQ1539" s="19" t="s">
        <v>64</v>
      </c>
      <c r="BR1539" s="22"/>
      <c r="BS1539" s="22"/>
      <c r="BT1539" s="22"/>
      <c r="BU1539" s="37">
        <v>53</v>
      </c>
      <c r="BV1539" s="19" t="s">
        <v>4698</v>
      </c>
      <c r="BW1539" s="19" t="s">
        <v>3839</v>
      </c>
      <c r="BX1539" s="22"/>
      <c r="BY1539" s="95" t="str">
        <f>IFERROR(
IF(OR(AZ1539="anulado",AZ1539="stand by"),CONCATENATE(AZ1539,": ",AT1539),
IF(OR(YEAR(BA1539)=2022,YEAR(BA1539)=2023),CONCATENATE("Se activó en ",YEAR(BA1539)),
IF(AND(OR(AZ1539="En proceso",AZ1539="facturando"),AND(AV1539="-",BA1539="")),"Por revisar",
IF(BA1539="",IF(AV1539="NUEVAS",CONCATENATE("Estado: ",AZ1539,", ",AV1539),
IF(AX1539=Meses!$A$3,"Por revisar",
IF(AT1539="","Sin registro","En programación Frcst."))),"En programación")))),
"Error")</f>
        <v>En programación</v>
      </c>
      <c r="BZ1539" s="14" t="str">
        <f t="shared" ref="BZ1539:BZ1602" si="72">IF(BY1539="Por revisar",CONCATENATE("programación de act. ",AY1539,", estado: ",AZ1539,", Comercializador: ",O1539,", Etapa: ",AT1539),"")</f>
        <v/>
      </c>
      <c r="CA1539" s="95">
        <f>IF(BY1539="En programación Frcst.",VLOOKUP(AX1539,Meses!$A$1:$H$14,3+HLOOKUP(Cronograma!AV1539,Meses!$D$1:$G$2,2,FALSE),FALSE),
IF(BY1539="En programación",BA1539,""))</f>
        <v>45302</v>
      </c>
      <c r="CB1539" s="95" t="str">
        <f t="shared" ref="CB1539:CB1602" si="73">IFERROR(CONCATENATE(YEAR(CA1539),"/",MONTH(CA1539)),"")</f>
        <v>2024/1</v>
      </c>
      <c r="CC1539" s="91">
        <f>IFERROR(
(VLOOKUP(MONTH(CA1539),Meses!$B$3:$C$14,2,FALSE)-DAY(CA1539))/VLOOKUP(MONTH(CA1539),Meses!$B$3:$C$14,2,FALSE)*CD1539,
"")</f>
        <v>322.58064516129031</v>
      </c>
      <c r="CD1539" s="92">
        <f t="shared" ref="CD1539:CD1602" si="74">R1539</f>
        <v>500</v>
      </c>
    </row>
    <row r="1540" spans="1:82" ht="47.4" thickBot="1" x14ac:dyDescent="0.6">
      <c r="A1540" s="61" t="s">
        <v>3515</v>
      </c>
      <c r="B1540" s="61" t="s">
        <v>3601</v>
      </c>
      <c r="C1540" s="19" t="s">
        <v>3602</v>
      </c>
      <c r="D1540" s="61" t="s">
        <v>650</v>
      </c>
      <c r="E1540" s="21">
        <v>45269</v>
      </c>
      <c r="F1540" s="21">
        <v>45269</v>
      </c>
      <c r="G1540" s="21">
        <v>45272</v>
      </c>
      <c r="H1540" s="22"/>
      <c r="I1540" s="22"/>
      <c r="J1540" s="22"/>
      <c r="K1540" s="22">
        <v>0</v>
      </c>
      <c r="L1540" s="49" t="s">
        <v>3945</v>
      </c>
      <c r="M1540" s="21">
        <v>45293</v>
      </c>
      <c r="N1540" s="21">
        <v>45302</v>
      </c>
      <c r="O1540" s="19" t="s">
        <v>2342</v>
      </c>
      <c r="P1540" s="19" t="s">
        <v>72</v>
      </c>
      <c r="Q1540" s="49" t="s">
        <v>55</v>
      </c>
      <c r="R1540" s="61">
        <v>200</v>
      </c>
      <c r="S1540" s="25" t="s">
        <v>145</v>
      </c>
      <c r="T1540" s="25" t="s">
        <v>145</v>
      </c>
      <c r="U1540" s="30" t="e">
        <v>#NAME?</v>
      </c>
      <c r="V1540" s="22"/>
      <c r="W1540" s="22"/>
      <c r="X1540" s="50"/>
      <c r="Y1540" s="50"/>
      <c r="Z1540" s="22"/>
      <c r="AA1540" s="22"/>
      <c r="AB1540" s="22"/>
      <c r="AC1540" s="22"/>
      <c r="AD1540" s="50"/>
      <c r="AE1540" s="22"/>
      <c r="AF1540" s="22"/>
      <c r="AG1540" s="22"/>
      <c r="AH1540" s="50"/>
      <c r="AI1540" s="22"/>
      <c r="AJ1540" s="22"/>
      <c r="AK1540" s="22"/>
      <c r="AL1540" s="22"/>
      <c r="AM1540" s="22"/>
      <c r="AN1540" s="22"/>
      <c r="AO1540" s="22"/>
      <c r="AP1540" s="19" t="s">
        <v>76</v>
      </c>
      <c r="AQ1540" s="19" t="s">
        <v>76</v>
      </c>
      <c r="AR1540" s="22">
        <v>0</v>
      </c>
      <c r="AS1540" s="19" t="s">
        <v>55</v>
      </c>
      <c r="AT1540" s="19" t="s">
        <v>4583</v>
      </c>
      <c r="AU1540" s="19" t="s">
        <v>179</v>
      </c>
      <c r="AV1540" s="19" t="s">
        <v>660</v>
      </c>
      <c r="AW1540" s="19" t="s">
        <v>1556</v>
      </c>
      <c r="AX1540" s="19" t="s">
        <v>1557</v>
      </c>
      <c r="AY1540" s="19" t="s">
        <v>55</v>
      </c>
      <c r="AZ1540" s="19" t="s">
        <v>3822</v>
      </c>
      <c r="BA1540" s="23">
        <v>45302</v>
      </c>
      <c r="BB1540" s="37">
        <v>1</v>
      </c>
      <c r="BC1540" s="37">
        <v>2024</v>
      </c>
      <c r="BD1540" s="19" t="s">
        <v>1557</v>
      </c>
      <c r="BE1540" s="19" t="s">
        <v>354</v>
      </c>
      <c r="BF1540" s="19" t="s">
        <v>1745</v>
      </c>
      <c r="BG1540" s="19" t="s">
        <v>55</v>
      </c>
      <c r="BH1540" s="19" t="s">
        <v>4513</v>
      </c>
      <c r="BI1540" s="22" t="s">
        <v>4513</v>
      </c>
      <c r="BJ1540" s="22"/>
      <c r="BK1540" s="22"/>
      <c r="BL1540" s="37" t="s">
        <v>4513</v>
      </c>
      <c r="BM1540" s="32" t="s">
        <v>4513</v>
      </c>
      <c r="BN1540" s="22" t="s">
        <v>4513</v>
      </c>
      <c r="BO1540" s="22"/>
      <c r="BP1540" s="22"/>
      <c r="BQ1540" s="19" t="s">
        <v>64</v>
      </c>
      <c r="BR1540" s="22"/>
      <c r="BS1540" s="22"/>
      <c r="BT1540" s="22"/>
      <c r="BU1540" s="37">
        <v>53</v>
      </c>
      <c r="BV1540" s="19" t="s">
        <v>4698</v>
      </c>
      <c r="BW1540" s="19" t="s">
        <v>3839</v>
      </c>
      <c r="BX1540" s="22"/>
      <c r="BY1540" s="95" t="str">
        <f>IFERROR(
IF(OR(AZ1540="anulado",AZ1540="stand by"),CONCATENATE(AZ1540,": ",AT1540),
IF(OR(YEAR(BA1540)=2022,YEAR(BA1540)=2023),CONCATENATE("Se activó en ",YEAR(BA1540)),
IF(AND(OR(AZ1540="En proceso",AZ1540="facturando"),AND(AV1540="-",BA1540="")),"Por revisar",
IF(BA1540="",IF(AV1540="NUEVAS",CONCATENATE("Estado: ",AZ1540,", ",AV1540),
IF(AX1540=Meses!$A$3,"Por revisar",
IF(AT1540="","Sin registro","En programación Frcst."))),"En programación")))),
"Error")</f>
        <v>En programación</v>
      </c>
      <c r="BZ1540" s="14" t="str">
        <f t="shared" si="72"/>
        <v/>
      </c>
      <c r="CA1540" s="95">
        <f>IF(BY1540="En programación Frcst.",VLOOKUP(AX1540,Meses!$A$1:$H$14,3+HLOOKUP(Cronograma!AV1540,Meses!$D$1:$G$2,2,FALSE),FALSE),
IF(BY1540="En programación",BA1540,""))</f>
        <v>45302</v>
      </c>
      <c r="CB1540" s="95" t="str">
        <f t="shared" si="73"/>
        <v>2024/1</v>
      </c>
      <c r="CC1540" s="91">
        <f>IFERROR(
(VLOOKUP(MONTH(CA1540),Meses!$B$3:$C$14,2,FALSE)-DAY(CA1540))/VLOOKUP(MONTH(CA1540),Meses!$B$3:$C$14,2,FALSE)*CD1540,
"")</f>
        <v>129.03225806451613</v>
      </c>
      <c r="CD1540" s="92">
        <f t="shared" si="74"/>
        <v>200</v>
      </c>
    </row>
    <row r="1541" spans="1:82" ht="47.4" thickBot="1" x14ac:dyDescent="0.6">
      <c r="A1541" s="61" t="s">
        <v>3515</v>
      </c>
      <c r="B1541" s="61" t="s">
        <v>3603</v>
      </c>
      <c r="C1541" s="19" t="s">
        <v>3604</v>
      </c>
      <c r="D1541" s="61" t="s">
        <v>650</v>
      </c>
      <c r="E1541" s="21">
        <v>45269</v>
      </c>
      <c r="F1541" s="21">
        <v>45269</v>
      </c>
      <c r="G1541" s="21">
        <v>45272</v>
      </c>
      <c r="H1541" s="21">
        <v>45280</v>
      </c>
      <c r="I1541" s="22"/>
      <c r="J1541" s="22"/>
      <c r="K1541" s="22">
        <v>0</v>
      </c>
      <c r="L1541" s="49" t="s">
        <v>3945</v>
      </c>
      <c r="M1541" s="21">
        <v>45293</v>
      </c>
      <c r="N1541" s="21">
        <v>45302</v>
      </c>
      <c r="O1541" s="19" t="s">
        <v>2342</v>
      </c>
      <c r="P1541" s="19" t="s">
        <v>72</v>
      </c>
      <c r="Q1541" s="49" t="s">
        <v>55</v>
      </c>
      <c r="R1541" s="61">
        <v>5000</v>
      </c>
      <c r="S1541" s="25" t="s">
        <v>145</v>
      </c>
      <c r="T1541" s="25" t="s">
        <v>145</v>
      </c>
      <c r="U1541" s="19" t="e">
        <v>#NAME?</v>
      </c>
      <c r="V1541" s="22"/>
      <c r="W1541" s="22"/>
      <c r="X1541" s="50"/>
      <c r="Y1541" s="50"/>
      <c r="Z1541" s="22"/>
      <c r="AA1541" s="22"/>
      <c r="AB1541" s="22"/>
      <c r="AC1541" s="22"/>
      <c r="AD1541" s="50"/>
      <c r="AE1541" s="22"/>
      <c r="AF1541" s="22"/>
      <c r="AG1541" s="22"/>
      <c r="AH1541" s="50"/>
      <c r="AI1541" s="22"/>
      <c r="AJ1541" s="22"/>
      <c r="AK1541" s="22"/>
      <c r="AL1541" s="22"/>
      <c r="AM1541" s="22"/>
      <c r="AN1541" s="22"/>
      <c r="AO1541" s="22"/>
      <c r="AP1541" s="19" t="s">
        <v>76</v>
      </c>
      <c r="AQ1541" s="19" t="s">
        <v>76</v>
      </c>
      <c r="AR1541" s="19" t="s">
        <v>60</v>
      </c>
      <c r="AS1541" s="19" t="s">
        <v>55</v>
      </c>
      <c r="AT1541" s="19" t="s">
        <v>4583</v>
      </c>
      <c r="AU1541" s="19" t="s">
        <v>179</v>
      </c>
      <c r="AV1541" s="19" t="s">
        <v>660</v>
      </c>
      <c r="AW1541" s="19" t="s">
        <v>1556</v>
      </c>
      <c r="AX1541" s="19" t="s">
        <v>1557</v>
      </c>
      <c r="AY1541" s="19" t="s">
        <v>55</v>
      </c>
      <c r="AZ1541" s="19" t="s">
        <v>3822</v>
      </c>
      <c r="BA1541" s="23">
        <v>45302</v>
      </c>
      <c r="BB1541" s="37">
        <v>1</v>
      </c>
      <c r="BC1541" s="37">
        <v>2024</v>
      </c>
      <c r="BD1541" s="19" t="s">
        <v>1557</v>
      </c>
      <c r="BE1541" s="19" t="s">
        <v>354</v>
      </c>
      <c r="BF1541" s="19" t="s">
        <v>1745</v>
      </c>
      <c r="BG1541" s="19" t="s">
        <v>55</v>
      </c>
      <c r="BH1541" s="19" t="s">
        <v>4513</v>
      </c>
      <c r="BI1541" s="22" t="s">
        <v>4513</v>
      </c>
      <c r="BJ1541" s="22"/>
      <c r="BK1541" s="22"/>
      <c r="BL1541" s="37" t="s">
        <v>4513</v>
      </c>
      <c r="BM1541" s="32" t="s">
        <v>4513</v>
      </c>
      <c r="BN1541" s="22" t="s">
        <v>4513</v>
      </c>
      <c r="BO1541" s="22"/>
      <c r="BP1541" s="22"/>
      <c r="BQ1541" s="19" t="s">
        <v>64</v>
      </c>
      <c r="BR1541" s="22"/>
      <c r="BS1541" s="22"/>
      <c r="BT1541" s="22"/>
      <c r="BU1541" s="37">
        <v>53</v>
      </c>
      <c r="BV1541" s="19" t="s">
        <v>4698</v>
      </c>
      <c r="BW1541" s="19" t="s">
        <v>3839</v>
      </c>
      <c r="BX1541" s="22"/>
      <c r="BY1541" s="95" t="str">
        <f>IFERROR(
IF(OR(AZ1541="anulado",AZ1541="stand by"),CONCATENATE(AZ1541,": ",AT1541),
IF(OR(YEAR(BA1541)=2022,YEAR(BA1541)=2023),CONCATENATE("Se activó en ",YEAR(BA1541)),
IF(AND(OR(AZ1541="En proceso",AZ1541="facturando"),AND(AV1541="-",BA1541="")),"Por revisar",
IF(BA1541="",IF(AV1541="NUEVAS",CONCATENATE("Estado: ",AZ1541,", ",AV1541),
IF(AX1541=Meses!$A$3,"Por revisar",
IF(AT1541="","Sin registro","En programación Frcst."))),"En programación")))),
"Error")</f>
        <v>En programación</v>
      </c>
      <c r="BZ1541" s="14" t="str">
        <f t="shared" si="72"/>
        <v/>
      </c>
      <c r="CA1541" s="95">
        <f>IF(BY1541="En programación Frcst.",VLOOKUP(AX1541,Meses!$A$1:$H$14,3+HLOOKUP(Cronograma!AV1541,Meses!$D$1:$G$2,2,FALSE),FALSE),
IF(BY1541="En programación",BA1541,""))</f>
        <v>45302</v>
      </c>
      <c r="CB1541" s="95" t="str">
        <f t="shared" si="73"/>
        <v>2024/1</v>
      </c>
      <c r="CC1541" s="91">
        <f>IFERROR(
(VLOOKUP(MONTH(CA1541),Meses!$B$3:$C$14,2,FALSE)-DAY(CA1541))/VLOOKUP(MONTH(CA1541),Meses!$B$3:$C$14,2,FALSE)*CD1541,
"")</f>
        <v>3225.8064516129029</v>
      </c>
      <c r="CD1541" s="92">
        <f t="shared" si="74"/>
        <v>5000</v>
      </c>
    </row>
    <row r="1542" spans="1:82" ht="47.4" thickBot="1" x14ac:dyDescent="0.6">
      <c r="A1542" s="61" t="s">
        <v>3515</v>
      </c>
      <c r="B1542" s="61" t="s">
        <v>3605</v>
      </c>
      <c r="C1542" s="19" t="s">
        <v>3606</v>
      </c>
      <c r="D1542" s="61" t="s">
        <v>650</v>
      </c>
      <c r="E1542" s="21">
        <v>45269</v>
      </c>
      <c r="F1542" s="21">
        <v>45269</v>
      </c>
      <c r="G1542" s="21">
        <v>45272</v>
      </c>
      <c r="H1542" s="21">
        <v>45280</v>
      </c>
      <c r="I1542" s="22"/>
      <c r="J1542" s="22"/>
      <c r="K1542" s="22">
        <v>0</v>
      </c>
      <c r="L1542" s="49" t="s">
        <v>3945</v>
      </c>
      <c r="M1542" s="21">
        <v>45293</v>
      </c>
      <c r="N1542" s="21">
        <v>45302</v>
      </c>
      <c r="O1542" s="19" t="s">
        <v>2342</v>
      </c>
      <c r="P1542" s="19" t="s">
        <v>72</v>
      </c>
      <c r="Q1542" s="49" t="s">
        <v>55</v>
      </c>
      <c r="R1542" s="61">
        <v>1300</v>
      </c>
      <c r="S1542" s="25" t="s">
        <v>145</v>
      </c>
      <c r="T1542" s="25" t="s">
        <v>145</v>
      </c>
      <c r="U1542" s="19" t="e">
        <v>#NAME?</v>
      </c>
      <c r="V1542" s="22"/>
      <c r="W1542" s="22"/>
      <c r="X1542" s="50"/>
      <c r="Y1542" s="50"/>
      <c r="Z1542" s="22"/>
      <c r="AA1542" s="22"/>
      <c r="AB1542" s="22"/>
      <c r="AC1542" s="22"/>
      <c r="AD1542" s="50"/>
      <c r="AE1542" s="22"/>
      <c r="AF1542" s="22"/>
      <c r="AG1542" s="22"/>
      <c r="AH1542" s="50"/>
      <c r="AI1542" s="22"/>
      <c r="AJ1542" s="22"/>
      <c r="AK1542" s="22"/>
      <c r="AL1542" s="22"/>
      <c r="AM1542" s="22"/>
      <c r="AN1542" s="22"/>
      <c r="AO1542" s="22"/>
      <c r="AP1542" s="19" t="s">
        <v>76</v>
      </c>
      <c r="AQ1542" s="19" t="s">
        <v>76</v>
      </c>
      <c r="AR1542" s="22">
        <v>0</v>
      </c>
      <c r="AS1542" s="19" t="s">
        <v>55</v>
      </c>
      <c r="AT1542" s="19" t="s">
        <v>4583</v>
      </c>
      <c r="AU1542" s="19" t="s">
        <v>179</v>
      </c>
      <c r="AV1542" s="19" t="s">
        <v>660</v>
      </c>
      <c r="AW1542" s="19" t="s">
        <v>1556</v>
      </c>
      <c r="AX1542" s="19" t="s">
        <v>1557</v>
      </c>
      <c r="AY1542" s="19" t="s">
        <v>55</v>
      </c>
      <c r="AZ1542" s="19" t="s">
        <v>3822</v>
      </c>
      <c r="BA1542" s="23">
        <v>45302</v>
      </c>
      <c r="BB1542" s="37">
        <v>1</v>
      </c>
      <c r="BC1542" s="37">
        <v>2024</v>
      </c>
      <c r="BD1542" s="19" t="s">
        <v>1557</v>
      </c>
      <c r="BE1542" s="19" t="s">
        <v>354</v>
      </c>
      <c r="BF1542" s="19" t="s">
        <v>1745</v>
      </c>
      <c r="BG1542" s="19" t="s">
        <v>55</v>
      </c>
      <c r="BH1542" s="19" t="s">
        <v>4513</v>
      </c>
      <c r="BI1542" s="22" t="s">
        <v>4513</v>
      </c>
      <c r="BJ1542" s="22"/>
      <c r="BK1542" s="22"/>
      <c r="BL1542" s="37" t="s">
        <v>4513</v>
      </c>
      <c r="BM1542" s="32" t="s">
        <v>4513</v>
      </c>
      <c r="BN1542" s="22" t="s">
        <v>4513</v>
      </c>
      <c r="BO1542" s="22"/>
      <c r="BP1542" s="22"/>
      <c r="BQ1542" s="19" t="s">
        <v>64</v>
      </c>
      <c r="BR1542" s="22"/>
      <c r="BS1542" s="22"/>
      <c r="BT1542" s="22"/>
      <c r="BU1542" s="37">
        <v>53</v>
      </c>
      <c r="BV1542" s="19" t="s">
        <v>4698</v>
      </c>
      <c r="BW1542" s="19" t="s">
        <v>3839</v>
      </c>
      <c r="BX1542" s="22"/>
      <c r="BY1542" s="95" t="str">
        <f>IFERROR(
IF(OR(AZ1542="anulado",AZ1542="stand by"),CONCATENATE(AZ1542,": ",AT1542),
IF(OR(YEAR(BA1542)=2022,YEAR(BA1542)=2023),CONCATENATE("Se activó en ",YEAR(BA1542)),
IF(AND(OR(AZ1542="En proceso",AZ1542="facturando"),AND(AV1542="-",BA1542="")),"Por revisar",
IF(BA1542="",IF(AV1542="NUEVAS",CONCATENATE("Estado: ",AZ1542,", ",AV1542),
IF(AX1542=Meses!$A$3,"Por revisar",
IF(AT1542="","Sin registro","En programación Frcst."))),"En programación")))),
"Error")</f>
        <v>En programación</v>
      </c>
      <c r="BZ1542" s="14" t="str">
        <f t="shared" si="72"/>
        <v/>
      </c>
      <c r="CA1542" s="95">
        <f>IF(BY1542="En programación Frcst.",VLOOKUP(AX1542,Meses!$A$1:$H$14,3+HLOOKUP(Cronograma!AV1542,Meses!$D$1:$G$2,2,FALSE),FALSE),
IF(BY1542="En programación",BA1542,""))</f>
        <v>45302</v>
      </c>
      <c r="CB1542" s="95" t="str">
        <f t="shared" si="73"/>
        <v>2024/1</v>
      </c>
      <c r="CC1542" s="91">
        <f>IFERROR(
(VLOOKUP(MONTH(CA1542),Meses!$B$3:$C$14,2,FALSE)-DAY(CA1542))/VLOOKUP(MONTH(CA1542),Meses!$B$3:$C$14,2,FALSE)*CD1542,
"")</f>
        <v>838.70967741935476</v>
      </c>
      <c r="CD1542" s="92">
        <f t="shared" si="74"/>
        <v>1300</v>
      </c>
    </row>
    <row r="1543" spans="1:82" ht="47.4" thickBot="1" x14ac:dyDescent="0.6">
      <c r="A1543" s="61" t="s">
        <v>3515</v>
      </c>
      <c r="B1543" s="61" t="s">
        <v>3607</v>
      </c>
      <c r="C1543" s="19" t="s">
        <v>3608</v>
      </c>
      <c r="D1543" s="61" t="s">
        <v>650</v>
      </c>
      <c r="E1543" s="21">
        <v>45269</v>
      </c>
      <c r="F1543" s="21">
        <v>45269</v>
      </c>
      <c r="G1543" s="21">
        <v>45272</v>
      </c>
      <c r="H1543" s="22"/>
      <c r="I1543" s="22"/>
      <c r="J1543" s="22"/>
      <c r="K1543" s="22">
        <v>0</v>
      </c>
      <c r="L1543" s="49">
        <v>2024010628</v>
      </c>
      <c r="M1543" s="21">
        <v>45296</v>
      </c>
      <c r="N1543" s="21">
        <v>45309</v>
      </c>
      <c r="O1543" s="19" t="s">
        <v>2342</v>
      </c>
      <c r="P1543" s="19" t="s">
        <v>72</v>
      </c>
      <c r="Q1543" s="49" t="s">
        <v>55</v>
      </c>
      <c r="R1543" s="61">
        <v>8000</v>
      </c>
      <c r="S1543" s="25" t="s">
        <v>145</v>
      </c>
      <c r="T1543" s="25" t="s">
        <v>145</v>
      </c>
      <c r="U1543" s="30" t="e">
        <v>#NAME?</v>
      </c>
      <c r="V1543" s="22"/>
      <c r="W1543" s="22"/>
      <c r="X1543" s="50"/>
      <c r="Y1543" s="50"/>
      <c r="Z1543" s="22"/>
      <c r="AA1543" s="22"/>
      <c r="AB1543" s="22"/>
      <c r="AC1543" s="22"/>
      <c r="AD1543" s="50"/>
      <c r="AE1543" s="22"/>
      <c r="AF1543" s="22"/>
      <c r="AG1543" s="22"/>
      <c r="AH1543" s="50"/>
      <c r="AI1543" s="22"/>
      <c r="AJ1543" s="22"/>
      <c r="AK1543" s="22"/>
      <c r="AL1543" s="22"/>
      <c r="AM1543" s="22"/>
      <c r="AN1543" s="22"/>
      <c r="AO1543" s="22"/>
      <c r="AP1543" s="19" t="s">
        <v>76</v>
      </c>
      <c r="AQ1543" s="19" t="s">
        <v>76</v>
      </c>
      <c r="AR1543" s="22">
        <v>0</v>
      </c>
      <c r="AS1543" s="19" t="s">
        <v>55</v>
      </c>
      <c r="AT1543" s="19" t="s">
        <v>4583</v>
      </c>
      <c r="AU1543" s="19" t="s">
        <v>179</v>
      </c>
      <c r="AV1543" s="19" t="s">
        <v>660</v>
      </c>
      <c r="AW1543" s="19" t="s">
        <v>1556</v>
      </c>
      <c r="AX1543" s="19" t="s">
        <v>1557</v>
      </c>
      <c r="AY1543" s="19" t="s">
        <v>55</v>
      </c>
      <c r="AZ1543" s="19" t="s">
        <v>3822</v>
      </c>
      <c r="BA1543" s="23">
        <v>45309</v>
      </c>
      <c r="BB1543" s="37">
        <v>1</v>
      </c>
      <c r="BC1543" s="37">
        <v>2024</v>
      </c>
      <c r="BD1543" s="19" t="s">
        <v>1557</v>
      </c>
      <c r="BE1543" s="19" t="s">
        <v>354</v>
      </c>
      <c r="BF1543" s="19" t="s">
        <v>1745</v>
      </c>
      <c r="BG1543" s="19" t="s">
        <v>55</v>
      </c>
      <c r="BH1543" s="19" t="s">
        <v>4513</v>
      </c>
      <c r="BI1543" s="22" t="s">
        <v>4513</v>
      </c>
      <c r="BJ1543" s="22"/>
      <c r="BK1543" s="22"/>
      <c r="BL1543" s="37" t="s">
        <v>4513</v>
      </c>
      <c r="BM1543" s="32" t="s">
        <v>4513</v>
      </c>
      <c r="BN1543" s="22" t="s">
        <v>4513</v>
      </c>
      <c r="BO1543" s="22"/>
      <c r="BP1543" s="22"/>
      <c r="BQ1543" s="19" t="s">
        <v>64</v>
      </c>
      <c r="BR1543" s="22"/>
      <c r="BS1543" s="22"/>
      <c r="BT1543" s="22"/>
      <c r="BU1543" s="37">
        <v>53</v>
      </c>
      <c r="BV1543" s="19" t="s">
        <v>4698</v>
      </c>
      <c r="BW1543" s="19" t="s">
        <v>3839</v>
      </c>
      <c r="BX1543" s="22"/>
      <c r="BY1543" s="95" t="str">
        <f>IFERROR(
IF(OR(AZ1543="anulado",AZ1543="stand by"),CONCATENATE(AZ1543,": ",AT1543),
IF(OR(YEAR(BA1543)=2022,YEAR(BA1543)=2023),CONCATENATE("Se activó en ",YEAR(BA1543)),
IF(AND(OR(AZ1543="En proceso",AZ1543="facturando"),AND(AV1543="-",BA1543="")),"Por revisar",
IF(BA1543="",IF(AV1543="NUEVAS",CONCATENATE("Estado: ",AZ1543,", ",AV1543),
IF(AX1543=Meses!$A$3,"Por revisar",
IF(AT1543="","Sin registro","En programación Frcst."))),"En programación")))),
"Error")</f>
        <v>En programación</v>
      </c>
      <c r="BZ1543" s="14" t="str">
        <f t="shared" si="72"/>
        <v/>
      </c>
      <c r="CA1543" s="95">
        <f>IF(BY1543="En programación Frcst.",VLOOKUP(AX1543,Meses!$A$1:$H$14,3+HLOOKUP(Cronograma!AV1543,Meses!$D$1:$G$2,2,FALSE),FALSE),
IF(BY1543="En programación",BA1543,""))</f>
        <v>45309</v>
      </c>
      <c r="CB1543" s="95" t="str">
        <f t="shared" si="73"/>
        <v>2024/1</v>
      </c>
      <c r="CC1543" s="91">
        <f>IFERROR(
(VLOOKUP(MONTH(CA1543),Meses!$B$3:$C$14,2,FALSE)-DAY(CA1543))/VLOOKUP(MONTH(CA1543),Meses!$B$3:$C$14,2,FALSE)*CD1543,
"")</f>
        <v>3354.8387096774195</v>
      </c>
      <c r="CD1543" s="92">
        <f t="shared" si="74"/>
        <v>8000</v>
      </c>
    </row>
    <row r="1544" spans="1:82" ht="47.4" thickBot="1" x14ac:dyDescent="0.6">
      <c r="A1544" s="61" t="s">
        <v>3515</v>
      </c>
      <c r="B1544" s="61" t="s">
        <v>3609</v>
      </c>
      <c r="C1544" s="19" t="s">
        <v>3610</v>
      </c>
      <c r="D1544" s="74" t="s">
        <v>345</v>
      </c>
      <c r="E1544" s="21">
        <v>45269</v>
      </c>
      <c r="F1544" s="21">
        <v>45269</v>
      </c>
      <c r="G1544" s="21">
        <v>45272</v>
      </c>
      <c r="H1544" s="22"/>
      <c r="I1544" s="22"/>
      <c r="J1544" s="22"/>
      <c r="K1544" s="22">
        <v>0</v>
      </c>
      <c r="L1544" s="50"/>
      <c r="M1544" s="22"/>
      <c r="N1544" s="22"/>
      <c r="O1544" s="19" t="s">
        <v>2342</v>
      </c>
      <c r="P1544" s="19" t="s">
        <v>72</v>
      </c>
      <c r="Q1544" s="49" t="s">
        <v>55</v>
      </c>
      <c r="R1544" s="61">
        <v>20000</v>
      </c>
      <c r="S1544" s="25" t="s">
        <v>145</v>
      </c>
      <c r="T1544" s="25" t="s">
        <v>145</v>
      </c>
      <c r="U1544" s="30" t="e">
        <v>#NAME?</v>
      </c>
      <c r="V1544" s="22"/>
      <c r="W1544" s="22"/>
      <c r="X1544" s="50"/>
      <c r="Y1544" s="50"/>
      <c r="Z1544" s="22"/>
      <c r="AA1544" s="22"/>
      <c r="AB1544" s="22"/>
      <c r="AC1544" s="22"/>
      <c r="AD1544" s="50"/>
      <c r="AE1544" s="22"/>
      <c r="AF1544" s="22"/>
      <c r="AG1544" s="22"/>
      <c r="AH1544" s="50"/>
      <c r="AI1544" s="22"/>
      <c r="AJ1544" s="22"/>
      <c r="AK1544" s="22"/>
      <c r="AL1544" s="22"/>
      <c r="AM1544" s="22"/>
      <c r="AN1544" s="22"/>
      <c r="AO1544" s="22"/>
      <c r="AP1544" s="19" t="s">
        <v>76</v>
      </c>
      <c r="AQ1544" s="19" t="s">
        <v>76</v>
      </c>
      <c r="AR1544" s="19" t="s">
        <v>237</v>
      </c>
      <c r="AS1544" s="19" t="s">
        <v>55</v>
      </c>
      <c r="AT1544" s="19" t="s">
        <v>347</v>
      </c>
      <c r="AU1544" s="19" t="s">
        <v>179</v>
      </c>
      <c r="AV1544" s="19" t="s">
        <v>660</v>
      </c>
      <c r="AW1544" s="19" t="s">
        <v>1556</v>
      </c>
      <c r="AX1544" s="19" t="s">
        <v>1557</v>
      </c>
      <c r="AY1544" s="19" t="s">
        <v>55</v>
      </c>
      <c r="AZ1544" s="19" t="s">
        <v>3827</v>
      </c>
      <c r="BA1544" s="22">
        <v>0</v>
      </c>
      <c r="BB1544" s="22"/>
      <c r="BC1544" s="22"/>
      <c r="BD1544" s="19" t="s">
        <v>1557</v>
      </c>
      <c r="BE1544" s="19" t="s">
        <v>354</v>
      </c>
      <c r="BF1544" s="19" t="s">
        <v>1745</v>
      </c>
      <c r="BG1544" s="19" t="s">
        <v>55</v>
      </c>
      <c r="BH1544" s="19" t="s">
        <v>4513</v>
      </c>
      <c r="BI1544" s="22" t="s">
        <v>4513</v>
      </c>
      <c r="BJ1544" s="22"/>
      <c r="BK1544" s="22"/>
      <c r="BL1544" s="37" t="s">
        <v>4513</v>
      </c>
      <c r="BM1544" s="32" t="s">
        <v>4513</v>
      </c>
      <c r="BN1544" s="22" t="s">
        <v>4513</v>
      </c>
      <c r="BO1544" s="22"/>
      <c r="BP1544" s="22"/>
      <c r="BQ1544" s="19" t="s">
        <v>64</v>
      </c>
      <c r="BR1544" s="22"/>
      <c r="BS1544" s="22"/>
      <c r="BT1544" s="22"/>
      <c r="BU1544" s="22">
        <v>53</v>
      </c>
      <c r="BV1544" s="19"/>
      <c r="BW1544" s="19" t="s">
        <v>3823</v>
      </c>
      <c r="BX1544" s="22"/>
      <c r="BY1544" s="95" t="str">
        <f>IFERROR(
IF(OR(AZ1544="anulado",AZ1544="stand by"),CONCATENATE(AZ1544,": ",AT1544),
IF(OR(YEAR(BA1544)=2022,YEAR(BA1544)=2023),CONCATENATE("Se activó en ",YEAR(BA1544)),
IF(AND(OR(AZ1544="En proceso",AZ1544="facturando"),AND(AV1544="-",BA1544="")),"Por revisar",
IF(BA1544="",IF(AV1544="NUEVAS",CONCATENATE("Estado: ",AZ1544,", ",AV1544),
IF(AX1544=Meses!$A$3,"Por revisar",
IF(AT1544="","Sin registro","En programación Frcst."))),"En programación")))),
"Error")</f>
        <v>anulado: Desistido</v>
      </c>
      <c r="BZ1544" s="14" t="str">
        <f t="shared" si="72"/>
        <v/>
      </c>
      <c r="CA1544" s="95" t="str">
        <f>IF(BY1544="En programación Frcst.",VLOOKUP(AX1544,Meses!$A$1:$H$14,3+HLOOKUP(Cronograma!AV1544,Meses!$D$1:$G$2,2,FALSE),FALSE),
IF(BY1544="En programación",BA1544,""))</f>
        <v/>
      </c>
      <c r="CB1544" s="95" t="str">
        <f t="shared" si="73"/>
        <v/>
      </c>
      <c r="CC1544" s="91" t="str">
        <f>IFERROR(
(VLOOKUP(MONTH(CA1544),Meses!$B$3:$C$14,2,FALSE)-DAY(CA1544))/VLOOKUP(MONTH(CA1544),Meses!$B$3:$C$14,2,FALSE)*CD1544,
"")</f>
        <v/>
      </c>
      <c r="CD1544" s="92">
        <f t="shared" si="74"/>
        <v>20000</v>
      </c>
    </row>
    <row r="1545" spans="1:82" ht="63" thickBot="1" x14ac:dyDescent="0.6">
      <c r="A1545" s="61" t="s">
        <v>3515</v>
      </c>
      <c r="B1545" s="61" t="s">
        <v>3611</v>
      </c>
      <c r="C1545" s="19" t="s">
        <v>3612</v>
      </c>
      <c r="D1545" s="61" t="s">
        <v>650</v>
      </c>
      <c r="E1545" s="21">
        <v>45269</v>
      </c>
      <c r="F1545" s="21">
        <v>45269</v>
      </c>
      <c r="G1545" s="21">
        <v>45272</v>
      </c>
      <c r="H1545" s="21">
        <v>45280</v>
      </c>
      <c r="I1545" s="22"/>
      <c r="J1545" s="22"/>
      <c r="K1545" s="22">
        <v>0</v>
      </c>
      <c r="L1545" s="49" t="s">
        <v>3945</v>
      </c>
      <c r="M1545" s="21">
        <v>45293</v>
      </c>
      <c r="N1545" s="21">
        <v>45302</v>
      </c>
      <c r="O1545" s="19" t="s">
        <v>2342</v>
      </c>
      <c r="P1545" s="19" t="s">
        <v>72</v>
      </c>
      <c r="Q1545" s="49" t="s">
        <v>55</v>
      </c>
      <c r="R1545" s="61">
        <v>1</v>
      </c>
      <c r="S1545" s="25" t="s">
        <v>145</v>
      </c>
      <c r="T1545" s="25" t="s">
        <v>145</v>
      </c>
      <c r="U1545" s="19" t="e">
        <v>#NAME?</v>
      </c>
      <c r="V1545" s="22"/>
      <c r="W1545" s="22"/>
      <c r="X1545" s="50"/>
      <c r="Y1545" s="50"/>
      <c r="Z1545" s="22"/>
      <c r="AA1545" s="22"/>
      <c r="AB1545" s="22"/>
      <c r="AC1545" s="22"/>
      <c r="AD1545" s="50"/>
      <c r="AE1545" s="22"/>
      <c r="AF1545" s="22"/>
      <c r="AG1545" s="22"/>
      <c r="AH1545" s="50"/>
      <c r="AI1545" s="22"/>
      <c r="AJ1545" s="22"/>
      <c r="AK1545" s="22"/>
      <c r="AL1545" s="22"/>
      <c r="AM1545" s="22"/>
      <c r="AN1545" s="22"/>
      <c r="AO1545" s="22"/>
      <c r="AP1545" s="19" t="s">
        <v>76</v>
      </c>
      <c r="AQ1545" s="19" t="s">
        <v>76</v>
      </c>
      <c r="AR1545" s="19" t="s">
        <v>60</v>
      </c>
      <c r="AS1545" s="19" t="s">
        <v>55</v>
      </c>
      <c r="AT1545" s="19" t="s">
        <v>4583</v>
      </c>
      <c r="AU1545" s="19" t="s">
        <v>179</v>
      </c>
      <c r="AV1545" s="19" t="s">
        <v>660</v>
      </c>
      <c r="AW1545" s="19" t="s">
        <v>1556</v>
      </c>
      <c r="AX1545" s="19" t="s">
        <v>1557</v>
      </c>
      <c r="AY1545" s="19" t="s">
        <v>55</v>
      </c>
      <c r="AZ1545" s="19" t="s">
        <v>3822</v>
      </c>
      <c r="BA1545" s="23">
        <v>45302</v>
      </c>
      <c r="BB1545" s="37">
        <v>1</v>
      </c>
      <c r="BC1545" s="37">
        <v>2024</v>
      </c>
      <c r="BD1545" s="19" t="s">
        <v>1557</v>
      </c>
      <c r="BE1545" s="19" t="s">
        <v>354</v>
      </c>
      <c r="BF1545" s="19" t="s">
        <v>1745</v>
      </c>
      <c r="BG1545" s="19" t="s">
        <v>55</v>
      </c>
      <c r="BH1545" s="19" t="s">
        <v>4513</v>
      </c>
      <c r="BI1545" s="22" t="s">
        <v>4513</v>
      </c>
      <c r="BJ1545" s="22"/>
      <c r="BK1545" s="22"/>
      <c r="BL1545" s="37" t="s">
        <v>4513</v>
      </c>
      <c r="BM1545" s="32" t="s">
        <v>4513</v>
      </c>
      <c r="BN1545" s="22" t="s">
        <v>4513</v>
      </c>
      <c r="BO1545" s="22"/>
      <c r="BP1545" s="22"/>
      <c r="BQ1545" s="19" t="s">
        <v>64</v>
      </c>
      <c r="BR1545" s="22"/>
      <c r="BS1545" s="22"/>
      <c r="BT1545" s="22"/>
      <c r="BU1545" s="37">
        <v>53</v>
      </c>
      <c r="BV1545" s="19" t="s">
        <v>4698</v>
      </c>
      <c r="BW1545" s="19" t="s">
        <v>3839</v>
      </c>
      <c r="BX1545" s="22"/>
      <c r="BY1545" s="95" t="str">
        <f>IFERROR(
IF(OR(AZ1545="anulado",AZ1545="stand by"),CONCATENATE(AZ1545,": ",AT1545),
IF(OR(YEAR(BA1545)=2022,YEAR(BA1545)=2023),CONCATENATE("Se activó en ",YEAR(BA1545)),
IF(AND(OR(AZ1545="En proceso",AZ1545="facturando"),AND(AV1545="-",BA1545="")),"Por revisar",
IF(BA1545="",IF(AV1545="NUEVAS",CONCATENATE("Estado: ",AZ1545,", ",AV1545),
IF(AX1545=Meses!$A$3,"Por revisar",
IF(AT1545="","Sin registro","En programación Frcst."))),"En programación")))),
"Error")</f>
        <v>En programación</v>
      </c>
      <c r="BZ1545" s="14" t="str">
        <f t="shared" si="72"/>
        <v/>
      </c>
      <c r="CA1545" s="95">
        <f>IF(BY1545="En programación Frcst.",VLOOKUP(AX1545,Meses!$A$1:$H$14,3+HLOOKUP(Cronograma!AV1545,Meses!$D$1:$G$2,2,FALSE),FALSE),
IF(BY1545="En programación",BA1545,""))</f>
        <v>45302</v>
      </c>
      <c r="CB1545" s="95" t="str">
        <f t="shared" si="73"/>
        <v>2024/1</v>
      </c>
      <c r="CC1545" s="91">
        <f>IFERROR(
(VLOOKUP(MONTH(CA1545),Meses!$B$3:$C$14,2,FALSE)-DAY(CA1545))/VLOOKUP(MONTH(CA1545),Meses!$B$3:$C$14,2,FALSE)*CD1545,
"")</f>
        <v>0.64516129032258063</v>
      </c>
      <c r="CD1545" s="92">
        <f t="shared" si="74"/>
        <v>1</v>
      </c>
    </row>
    <row r="1546" spans="1:82" ht="47.4" thickBot="1" x14ac:dyDescent="0.6">
      <c r="A1546" s="61" t="s">
        <v>3515</v>
      </c>
      <c r="B1546" s="61" t="s">
        <v>3613</v>
      </c>
      <c r="C1546" s="19" t="s">
        <v>3614</v>
      </c>
      <c r="D1546" s="61" t="s">
        <v>650</v>
      </c>
      <c r="E1546" s="21">
        <v>45269</v>
      </c>
      <c r="F1546" s="21">
        <v>45269</v>
      </c>
      <c r="G1546" s="21">
        <v>45272</v>
      </c>
      <c r="H1546" s="21">
        <v>45280</v>
      </c>
      <c r="I1546" s="22"/>
      <c r="J1546" s="22"/>
      <c r="K1546" s="22">
        <v>0</v>
      </c>
      <c r="L1546" s="49" t="s">
        <v>3945</v>
      </c>
      <c r="M1546" s="21">
        <v>45293</v>
      </c>
      <c r="N1546" s="21">
        <v>45302</v>
      </c>
      <c r="O1546" s="19" t="s">
        <v>2342</v>
      </c>
      <c r="P1546" s="19" t="s">
        <v>72</v>
      </c>
      <c r="Q1546" s="49" t="s">
        <v>55</v>
      </c>
      <c r="R1546" s="61">
        <v>60</v>
      </c>
      <c r="S1546" s="25" t="s">
        <v>145</v>
      </c>
      <c r="T1546" s="25" t="s">
        <v>145</v>
      </c>
      <c r="U1546" s="19" t="e">
        <v>#NAME?</v>
      </c>
      <c r="V1546" s="22"/>
      <c r="W1546" s="22"/>
      <c r="X1546" s="50"/>
      <c r="Y1546" s="50"/>
      <c r="Z1546" s="22"/>
      <c r="AA1546" s="22"/>
      <c r="AB1546" s="22"/>
      <c r="AC1546" s="22"/>
      <c r="AD1546" s="50"/>
      <c r="AE1546" s="22"/>
      <c r="AF1546" s="22"/>
      <c r="AG1546" s="22"/>
      <c r="AH1546" s="50"/>
      <c r="AI1546" s="22"/>
      <c r="AJ1546" s="22"/>
      <c r="AK1546" s="22"/>
      <c r="AL1546" s="22"/>
      <c r="AM1546" s="22"/>
      <c r="AN1546" s="22"/>
      <c r="AO1546" s="22"/>
      <c r="AP1546" s="19" t="s">
        <v>76</v>
      </c>
      <c r="AQ1546" s="19" t="s">
        <v>76</v>
      </c>
      <c r="AR1546" s="19" t="s">
        <v>60</v>
      </c>
      <c r="AS1546" s="19" t="s">
        <v>55</v>
      </c>
      <c r="AT1546" s="19" t="s">
        <v>4583</v>
      </c>
      <c r="AU1546" s="19" t="s">
        <v>179</v>
      </c>
      <c r="AV1546" s="19" t="s">
        <v>660</v>
      </c>
      <c r="AW1546" s="19" t="s">
        <v>1556</v>
      </c>
      <c r="AX1546" s="19" t="s">
        <v>1557</v>
      </c>
      <c r="AY1546" s="19" t="s">
        <v>55</v>
      </c>
      <c r="AZ1546" s="19" t="s">
        <v>3822</v>
      </c>
      <c r="BA1546" s="23">
        <v>45302</v>
      </c>
      <c r="BB1546" s="37">
        <v>1</v>
      </c>
      <c r="BC1546" s="37">
        <v>2024</v>
      </c>
      <c r="BD1546" s="19" t="s">
        <v>1557</v>
      </c>
      <c r="BE1546" s="19" t="s">
        <v>354</v>
      </c>
      <c r="BF1546" s="19" t="s">
        <v>1745</v>
      </c>
      <c r="BG1546" s="19" t="s">
        <v>55</v>
      </c>
      <c r="BH1546" s="19" t="s">
        <v>4513</v>
      </c>
      <c r="BI1546" s="22" t="s">
        <v>4513</v>
      </c>
      <c r="BJ1546" s="22"/>
      <c r="BK1546" s="22"/>
      <c r="BL1546" s="37" t="s">
        <v>4513</v>
      </c>
      <c r="BM1546" s="32" t="s">
        <v>4513</v>
      </c>
      <c r="BN1546" s="22" t="s">
        <v>4513</v>
      </c>
      <c r="BO1546" s="22"/>
      <c r="BP1546" s="22"/>
      <c r="BQ1546" s="19" t="s">
        <v>64</v>
      </c>
      <c r="BR1546" s="22"/>
      <c r="BS1546" s="22"/>
      <c r="BT1546" s="22"/>
      <c r="BU1546" s="37">
        <v>53</v>
      </c>
      <c r="BV1546" s="19" t="s">
        <v>4698</v>
      </c>
      <c r="BW1546" s="19" t="s">
        <v>3839</v>
      </c>
      <c r="BX1546" s="22"/>
      <c r="BY1546" s="95" t="str">
        <f>IFERROR(
IF(OR(AZ1546="anulado",AZ1546="stand by"),CONCATENATE(AZ1546,": ",AT1546),
IF(OR(YEAR(BA1546)=2022,YEAR(BA1546)=2023),CONCATENATE("Se activó en ",YEAR(BA1546)),
IF(AND(OR(AZ1546="En proceso",AZ1546="facturando"),AND(AV1546="-",BA1546="")),"Por revisar",
IF(BA1546="",IF(AV1546="NUEVAS",CONCATENATE("Estado: ",AZ1546,", ",AV1546),
IF(AX1546=Meses!$A$3,"Por revisar",
IF(AT1546="","Sin registro","En programación Frcst."))),"En programación")))),
"Error")</f>
        <v>En programación</v>
      </c>
      <c r="BZ1546" s="14" t="str">
        <f t="shared" si="72"/>
        <v/>
      </c>
      <c r="CA1546" s="95">
        <f>IF(BY1546="En programación Frcst.",VLOOKUP(AX1546,Meses!$A$1:$H$14,3+HLOOKUP(Cronograma!AV1546,Meses!$D$1:$G$2,2,FALSE),FALSE),
IF(BY1546="En programación",BA1546,""))</f>
        <v>45302</v>
      </c>
      <c r="CB1546" s="95" t="str">
        <f t="shared" si="73"/>
        <v>2024/1</v>
      </c>
      <c r="CC1546" s="91">
        <f>IFERROR(
(VLOOKUP(MONTH(CA1546),Meses!$B$3:$C$14,2,FALSE)-DAY(CA1546))/VLOOKUP(MONTH(CA1546),Meses!$B$3:$C$14,2,FALSE)*CD1546,
"")</f>
        <v>38.70967741935484</v>
      </c>
      <c r="CD1546" s="92">
        <f t="shared" si="74"/>
        <v>60</v>
      </c>
    </row>
    <row r="1547" spans="1:82" ht="63" thickBot="1" x14ac:dyDescent="0.6">
      <c r="A1547" s="61" t="s">
        <v>3515</v>
      </c>
      <c r="B1547" s="61" t="s">
        <v>3615</v>
      </c>
      <c r="C1547" s="19" t="s">
        <v>3616</v>
      </c>
      <c r="D1547" s="61" t="s">
        <v>650</v>
      </c>
      <c r="E1547" s="21">
        <v>45269</v>
      </c>
      <c r="F1547" s="21">
        <v>45269</v>
      </c>
      <c r="G1547" s="21">
        <v>45272</v>
      </c>
      <c r="H1547" s="22"/>
      <c r="I1547" s="22"/>
      <c r="J1547" s="22"/>
      <c r="K1547" s="22">
        <v>0</v>
      </c>
      <c r="L1547" s="49">
        <v>2024011625</v>
      </c>
      <c r="M1547" s="21">
        <v>45306</v>
      </c>
      <c r="N1547" s="21">
        <v>45323</v>
      </c>
      <c r="O1547" s="19" t="s">
        <v>2342</v>
      </c>
      <c r="P1547" s="19" t="s">
        <v>72</v>
      </c>
      <c r="Q1547" s="49" t="s">
        <v>55</v>
      </c>
      <c r="R1547" s="61">
        <v>80</v>
      </c>
      <c r="S1547" s="25" t="s">
        <v>145</v>
      </c>
      <c r="T1547" s="25" t="s">
        <v>145</v>
      </c>
      <c r="U1547" s="30" t="e">
        <v>#NAME?</v>
      </c>
      <c r="V1547" s="22"/>
      <c r="W1547" s="22"/>
      <c r="X1547" s="50"/>
      <c r="Y1547" s="50"/>
      <c r="Z1547" s="22"/>
      <c r="AA1547" s="22"/>
      <c r="AB1547" s="22"/>
      <c r="AC1547" s="22"/>
      <c r="AD1547" s="50"/>
      <c r="AE1547" s="22"/>
      <c r="AF1547" s="22"/>
      <c r="AG1547" s="22"/>
      <c r="AH1547" s="50"/>
      <c r="AI1547" s="22"/>
      <c r="AJ1547" s="22"/>
      <c r="AK1547" s="22"/>
      <c r="AL1547" s="22"/>
      <c r="AM1547" s="22"/>
      <c r="AN1547" s="22"/>
      <c r="AO1547" s="22"/>
      <c r="AP1547" s="19" t="s">
        <v>76</v>
      </c>
      <c r="AQ1547" s="19" t="s">
        <v>76</v>
      </c>
      <c r="AR1547" s="19" t="s">
        <v>60</v>
      </c>
      <c r="AS1547" s="19" t="s">
        <v>55</v>
      </c>
      <c r="AT1547" s="19" t="s">
        <v>4583</v>
      </c>
      <c r="AU1547" s="19" t="s">
        <v>179</v>
      </c>
      <c r="AV1547" s="19" t="s">
        <v>660</v>
      </c>
      <c r="AW1547" s="19" t="s">
        <v>1556</v>
      </c>
      <c r="AX1547" s="19" t="s">
        <v>1557</v>
      </c>
      <c r="AY1547" s="19" t="s">
        <v>55</v>
      </c>
      <c r="AZ1547" s="19" t="s">
        <v>3822</v>
      </c>
      <c r="BA1547" s="65">
        <v>45323</v>
      </c>
      <c r="BB1547" s="37">
        <v>2</v>
      </c>
      <c r="BC1547" s="37">
        <v>2024</v>
      </c>
      <c r="BD1547" s="19" t="s">
        <v>1557</v>
      </c>
      <c r="BE1547" s="19" t="s">
        <v>354</v>
      </c>
      <c r="BF1547" s="19" t="s">
        <v>1745</v>
      </c>
      <c r="BG1547" s="19" t="s">
        <v>55</v>
      </c>
      <c r="BH1547" s="19" t="s">
        <v>4513</v>
      </c>
      <c r="BI1547" s="22" t="s">
        <v>4513</v>
      </c>
      <c r="BJ1547" s="22"/>
      <c r="BK1547" s="22"/>
      <c r="BL1547" s="37" t="s">
        <v>4513</v>
      </c>
      <c r="BM1547" s="32" t="s">
        <v>4513</v>
      </c>
      <c r="BN1547" s="22" t="s">
        <v>4513</v>
      </c>
      <c r="BO1547" s="22"/>
      <c r="BP1547" s="22"/>
      <c r="BQ1547" s="19" t="s">
        <v>64</v>
      </c>
      <c r="BR1547" s="22"/>
      <c r="BS1547" s="22"/>
      <c r="BT1547" s="22"/>
      <c r="BU1547" s="37">
        <v>53</v>
      </c>
      <c r="BV1547" s="19" t="s">
        <v>4698</v>
      </c>
      <c r="BW1547" s="19" t="s">
        <v>3839</v>
      </c>
      <c r="BX1547" s="22"/>
      <c r="BY1547" s="95" t="str">
        <f>IFERROR(
IF(OR(AZ1547="anulado",AZ1547="stand by"),CONCATENATE(AZ1547,": ",AT1547),
IF(OR(YEAR(BA1547)=2022,YEAR(BA1547)=2023),CONCATENATE("Se activó en ",YEAR(BA1547)),
IF(AND(OR(AZ1547="En proceso",AZ1547="facturando"),AND(AV1547="-",BA1547="")),"Por revisar",
IF(BA1547="",IF(AV1547="NUEVAS",CONCATENATE("Estado: ",AZ1547,", ",AV1547),
IF(AX1547=Meses!$A$3,"Por revisar",
IF(AT1547="","Sin registro","En programación Frcst."))),"En programación")))),
"Error")</f>
        <v>En programación</v>
      </c>
      <c r="BZ1547" s="14" t="str">
        <f t="shared" si="72"/>
        <v/>
      </c>
      <c r="CA1547" s="95">
        <f>IF(BY1547="En programación Frcst.",VLOOKUP(AX1547,Meses!$A$1:$H$14,3+HLOOKUP(Cronograma!AV1547,Meses!$D$1:$G$2,2,FALSE),FALSE),
IF(BY1547="En programación",BA1547,""))</f>
        <v>45323</v>
      </c>
      <c r="CB1547" s="95" t="str">
        <f t="shared" si="73"/>
        <v>2024/2</v>
      </c>
      <c r="CC1547" s="91">
        <f>IFERROR(
(VLOOKUP(MONTH(CA1547),Meses!$B$3:$C$14,2,FALSE)-DAY(CA1547))/VLOOKUP(MONTH(CA1547),Meses!$B$3:$C$14,2,FALSE)*CD1547,
"")</f>
        <v>77.241379310344826</v>
      </c>
      <c r="CD1547" s="92">
        <f t="shared" si="74"/>
        <v>80</v>
      </c>
    </row>
    <row r="1548" spans="1:82" ht="47.4" thickBot="1" x14ac:dyDescent="0.6">
      <c r="A1548" s="61" t="s">
        <v>3515</v>
      </c>
      <c r="B1548" s="61" t="s">
        <v>3617</v>
      </c>
      <c r="C1548" s="19" t="s">
        <v>3618</v>
      </c>
      <c r="D1548" s="61" t="s">
        <v>650</v>
      </c>
      <c r="E1548" s="21">
        <v>45269</v>
      </c>
      <c r="F1548" s="21">
        <v>45269</v>
      </c>
      <c r="G1548" s="21">
        <v>45272</v>
      </c>
      <c r="H1548" s="21">
        <v>45280</v>
      </c>
      <c r="I1548" s="22"/>
      <c r="J1548" s="22"/>
      <c r="K1548" s="22">
        <v>0</v>
      </c>
      <c r="L1548" s="49" t="s">
        <v>3945</v>
      </c>
      <c r="M1548" s="21">
        <v>45293</v>
      </c>
      <c r="N1548" s="21">
        <v>45302</v>
      </c>
      <c r="O1548" s="19" t="s">
        <v>2342</v>
      </c>
      <c r="P1548" s="19" t="s">
        <v>72</v>
      </c>
      <c r="Q1548" s="49" t="s">
        <v>55</v>
      </c>
      <c r="R1548" s="61">
        <v>1000</v>
      </c>
      <c r="S1548" s="25" t="s">
        <v>145</v>
      </c>
      <c r="T1548" s="25" t="s">
        <v>145</v>
      </c>
      <c r="U1548" s="19" t="e">
        <v>#NAME?</v>
      </c>
      <c r="V1548" s="22"/>
      <c r="W1548" s="22"/>
      <c r="X1548" s="50"/>
      <c r="Y1548" s="50"/>
      <c r="Z1548" s="22"/>
      <c r="AA1548" s="22"/>
      <c r="AB1548" s="22"/>
      <c r="AC1548" s="22"/>
      <c r="AD1548" s="50"/>
      <c r="AE1548" s="22"/>
      <c r="AF1548" s="22"/>
      <c r="AG1548" s="22"/>
      <c r="AH1548" s="50"/>
      <c r="AI1548" s="22"/>
      <c r="AJ1548" s="22"/>
      <c r="AK1548" s="22"/>
      <c r="AL1548" s="22"/>
      <c r="AM1548" s="22"/>
      <c r="AN1548" s="22"/>
      <c r="AO1548" s="22"/>
      <c r="AP1548" s="19" t="s">
        <v>76</v>
      </c>
      <c r="AQ1548" s="19" t="s">
        <v>76</v>
      </c>
      <c r="AR1548" s="19" t="s">
        <v>60</v>
      </c>
      <c r="AS1548" s="19" t="s">
        <v>55</v>
      </c>
      <c r="AT1548" s="19" t="s">
        <v>4583</v>
      </c>
      <c r="AU1548" s="19" t="s">
        <v>179</v>
      </c>
      <c r="AV1548" s="19" t="s">
        <v>660</v>
      </c>
      <c r="AW1548" s="19" t="s">
        <v>1556</v>
      </c>
      <c r="AX1548" s="19" t="s">
        <v>1557</v>
      </c>
      <c r="AY1548" s="19" t="s">
        <v>55</v>
      </c>
      <c r="AZ1548" s="19" t="s">
        <v>3822</v>
      </c>
      <c r="BA1548" s="23">
        <v>45302</v>
      </c>
      <c r="BB1548" s="37">
        <v>1</v>
      </c>
      <c r="BC1548" s="37">
        <v>2024</v>
      </c>
      <c r="BD1548" s="19" t="s">
        <v>1557</v>
      </c>
      <c r="BE1548" s="19" t="s">
        <v>354</v>
      </c>
      <c r="BF1548" s="19" t="s">
        <v>1745</v>
      </c>
      <c r="BG1548" s="19" t="s">
        <v>55</v>
      </c>
      <c r="BH1548" s="19" t="s">
        <v>4513</v>
      </c>
      <c r="BI1548" s="22" t="s">
        <v>4513</v>
      </c>
      <c r="BJ1548" s="22"/>
      <c r="BK1548" s="22"/>
      <c r="BL1548" s="37" t="s">
        <v>4513</v>
      </c>
      <c r="BM1548" s="32" t="s">
        <v>4513</v>
      </c>
      <c r="BN1548" s="22" t="s">
        <v>4513</v>
      </c>
      <c r="BO1548" s="22"/>
      <c r="BP1548" s="22"/>
      <c r="BQ1548" s="19" t="s">
        <v>64</v>
      </c>
      <c r="BR1548" s="22"/>
      <c r="BS1548" s="22"/>
      <c r="BT1548" s="22"/>
      <c r="BU1548" s="37">
        <v>53</v>
      </c>
      <c r="BV1548" s="19" t="s">
        <v>4698</v>
      </c>
      <c r="BW1548" s="19" t="s">
        <v>3839</v>
      </c>
      <c r="BX1548" s="22"/>
      <c r="BY1548" s="95" t="str">
        <f>IFERROR(
IF(OR(AZ1548="anulado",AZ1548="stand by"),CONCATENATE(AZ1548,": ",AT1548),
IF(OR(YEAR(BA1548)=2022,YEAR(BA1548)=2023),CONCATENATE("Se activó en ",YEAR(BA1548)),
IF(AND(OR(AZ1548="En proceso",AZ1548="facturando"),AND(AV1548="-",BA1548="")),"Por revisar",
IF(BA1548="",IF(AV1548="NUEVAS",CONCATENATE("Estado: ",AZ1548,", ",AV1548),
IF(AX1548=Meses!$A$3,"Por revisar",
IF(AT1548="","Sin registro","En programación Frcst."))),"En programación")))),
"Error")</f>
        <v>En programación</v>
      </c>
      <c r="BZ1548" s="14" t="str">
        <f t="shared" si="72"/>
        <v/>
      </c>
      <c r="CA1548" s="95">
        <f>IF(BY1548="En programación Frcst.",VLOOKUP(AX1548,Meses!$A$1:$H$14,3+HLOOKUP(Cronograma!AV1548,Meses!$D$1:$G$2,2,FALSE),FALSE),
IF(BY1548="En programación",BA1548,""))</f>
        <v>45302</v>
      </c>
      <c r="CB1548" s="95" t="str">
        <f t="shared" si="73"/>
        <v>2024/1</v>
      </c>
      <c r="CC1548" s="91">
        <f>IFERROR(
(VLOOKUP(MONTH(CA1548),Meses!$B$3:$C$14,2,FALSE)-DAY(CA1548))/VLOOKUP(MONTH(CA1548),Meses!$B$3:$C$14,2,FALSE)*CD1548,
"")</f>
        <v>645.16129032258061</v>
      </c>
      <c r="CD1548" s="92">
        <f t="shared" si="74"/>
        <v>1000</v>
      </c>
    </row>
    <row r="1549" spans="1:82" ht="63" thickBot="1" x14ac:dyDescent="0.6">
      <c r="A1549" s="61" t="s">
        <v>3515</v>
      </c>
      <c r="B1549" s="61" t="s">
        <v>3619</v>
      </c>
      <c r="C1549" s="19" t="s">
        <v>4664</v>
      </c>
      <c r="D1549" s="61" t="s">
        <v>650</v>
      </c>
      <c r="E1549" s="21">
        <v>45269</v>
      </c>
      <c r="F1549" s="21">
        <v>45269</v>
      </c>
      <c r="G1549" s="21">
        <v>45272</v>
      </c>
      <c r="H1549" s="21">
        <v>45280</v>
      </c>
      <c r="I1549" s="22"/>
      <c r="J1549" s="22"/>
      <c r="K1549" s="22">
        <v>0</v>
      </c>
      <c r="L1549" s="49" t="s">
        <v>3945</v>
      </c>
      <c r="M1549" s="21">
        <v>45293</v>
      </c>
      <c r="N1549" s="21">
        <v>45302</v>
      </c>
      <c r="O1549" s="19" t="s">
        <v>2342</v>
      </c>
      <c r="P1549" s="19" t="s">
        <v>72</v>
      </c>
      <c r="Q1549" s="49" t="s">
        <v>55</v>
      </c>
      <c r="R1549" s="61">
        <v>2500</v>
      </c>
      <c r="S1549" s="25" t="s">
        <v>145</v>
      </c>
      <c r="T1549" s="25" t="s">
        <v>145</v>
      </c>
      <c r="U1549" s="19" t="e">
        <v>#NAME?</v>
      </c>
      <c r="V1549" s="22"/>
      <c r="W1549" s="22"/>
      <c r="X1549" s="50"/>
      <c r="Y1549" s="50"/>
      <c r="Z1549" s="22"/>
      <c r="AA1549" s="22"/>
      <c r="AB1549" s="22"/>
      <c r="AC1549" s="22"/>
      <c r="AD1549" s="50"/>
      <c r="AE1549" s="22"/>
      <c r="AF1549" s="22"/>
      <c r="AG1549" s="22"/>
      <c r="AH1549" s="50"/>
      <c r="AI1549" s="22"/>
      <c r="AJ1549" s="22"/>
      <c r="AK1549" s="22"/>
      <c r="AL1549" s="22"/>
      <c r="AM1549" s="22"/>
      <c r="AN1549" s="22"/>
      <c r="AO1549" s="22"/>
      <c r="AP1549" s="19" t="s">
        <v>76</v>
      </c>
      <c r="AQ1549" s="19" t="s">
        <v>76</v>
      </c>
      <c r="AR1549" s="22">
        <v>0</v>
      </c>
      <c r="AS1549" s="19" t="s">
        <v>55</v>
      </c>
      <c r="AT1549" s="19" t="s">
        <v>4583</v>
      </c>
      <c r="AU1549" s="19" t="s">
        <v>179</v>
      </c>
      <c r="AV1549" s="19" t="s">
        <v>660</v>
      </c>
      <c r="AW1549" s="19" t="s">
        <v>1556</v>
      </c>
      <c r="AX1549" s="19" t="s">
        <v>1557</v>
      </c>
      <c r="AY1549" s="19" t="s">
        <v>55</v>
      </c>
      <c r="AZ1549" s="19" t="s">
        <v>3822</v>
      </c>
      <c r="BA1549" s="23">
        <v>45302</v>
      </c>
      <c r="BB1549" s="37">
        <v>1</v>
      </c>
      <c r="BC1549" s="37">
        <v>2024</v>
      </c>
      <c r="BD1549" s="19" t="s">
        <v>1557</v>
      </c>
      <c r="BE1549" s="19" t="s">
        <v>354</v>
      </c>
      <c r="BF1549" s="19" t="s">
        <v>1745</v>
      </c>
      <c r="BG1549" s="19" t="s">
        <v>55</v>
      </c>
      <c r="BH1549" s="19" t="s">
        <v>4513</v>
      </c>
      <c r="BI1549" s="22" t="s">
        <v>4513</v>
      </c>
      <c r="BJ1549" s="22"/>
      <c r="BK1549" s="22"/>
      <c r="BL1549" s="37" t="s">
        <v>4513</v>
      </c>
      <c r="BM1549" s="32" t="s">
        <v>4513</v>
      </c>
      <c r="BN1549" s="22" t="s">
        <v>4513</v>
      </c>
      <c r="BO1549" s="22"/>
      <c r="BP1549" s="22"/>
      <c r="BQ1549" s="19" t="s">
        <v>64</v>
      </c>
      <c r="BR1549" s="22"/>
      <c r="BS1549" s="22"/>
      <c r="BT1549" s="22"/>
      <c r="BU1549" s="37">
        <v>53</v>
      </c>
      <c r="BV1549" s="19" t="s">
        <v>4698</v>
      </c>
      <c r="BW1549" s="19" t="s">
        <v>3839</v>
      </c>
      <c r="BX1549" s="22"/>
      <c r="BY1549" s="95" t="str">
        <f>IFERROR(
IF(OR(AZ1549="anulado",AZ1549="stand by"),CONCATENATE(AZ1549,": ",AT1549),
IF(OR(YEAR(BA1549)=2022,YEAR(BA1549)=2023),CONCATENATE("Se activó en ",YEAR(BA1549)),
IF(AND(OR(AZ1549="En proceso",AZ1549="facturando"),AND(AV1549="-",BA1549="")),"Por revisar",
IF(BA1549="",IF(AV1549="NUEVAS",CONCATENATE("Estado: ",AZ1549,", ",AV1549),
IF(AX1549=Meses!$A$3,"Por revisar",
IF(AT1549="","Sin registro","En programación Frcst."))),"En programación")))),
"Error")</f>
        <v>En programación</v>
      </c>
      <c r="BZ1549" s="14" t="str">
        <f t="shared" si="72"/>
        <v/>
      </c>
      <c r="CA1549" s="95">
        <f>IF(BY1549="En programación Frcst.",VLOOKUP(AX1549,Meses!$A$1:$H$14,3+HLOOKUP(Cronograma!AV1549,Meses!$D$1:$G$2,2,FALSE),FALSE),
IF(BY1549="En programación",BA1549,""))</f>
        <v>45302</v>
      </c>
      <c r="CB1549" s="95" t="str">
        <f t="shared" si="73"/>
        <v>2024/1</v>
      </c>
      <c r="CC1549" s="91">
        <f>IFERROR(
(VLOOKUP(MONTH(CA1549),Meses!$B$3:$C$14,2,FALSE)-DAY(CA1549))/VLOOKUP(MONTH(CA1549),Meses!$B$3:$C$14,2,FALSE)*CD1549,
"")</f>
        <v>1612.9032258064515</v>
      </c>
      <c r="CD1549" s="92">
        <f t="shared" si="74"/>
        <v>2500</v>
      </c>
    </row>
    <row r="1550" spans="1:82" ht="63" thickBot="1" x14ac:dyDescent="0.6">
      <c r="A1550" s="61" t="s">
        <v>3515</v>
      </c>
      <c r="B1550" s="61" t="s">
        <v>3620</v>
      </c>
      <c r="C1550" s="19" t="s">
        <v>4665</v>
      </c>
      <c r="D1550" s="61" t="s">
        <v>650</v>
      </c>
      <c r="E1550" s="21">
        <v>45269</v>
      </c>
      <c r="F1550" s="21">
        <v>45269</v>
      </c>
      <c r="G1550" s="21">
        <v>45272</v>
      </c>
      <c r="H1550" s="21">
        <v>45280</v>
      </c>
      <c r="I1550" s="22"/>
      <c r="J1550" s="22"/>
      <c r="K1550" s="22">
        <v>0</v>
      </c>
      <c r="L1550" s="49" t="s">
        <v>3945</v>
      </c>
      <c r="M1550" s="21">
        <v>45293</v>
      </c>
      <c r="N1550" s="21">
        <v>45302</v>
      </c>
      <c r="O1550" s="19" t="s">
        <v>2342</v>
      </c>
      <c r="P1550" s="19" t="s">
        <v>72</v>
      </c>
      <c r="Q1550" s="49" t="s">
        <v>55</v>
      </c>
      <c r="R1550" s="61">
        <v>1000</v>
      </c>
      <c r="S1550" s="25" t="s">
        <v>145</v>
      </c>
      <c r="T1550" s="25" t="s">
        <v>145</v>
      </c>
      <c r="U1550" s="19" t="e">
        <v>#NAME?</v>
      </c>
      <c r="V1550" s="22"/>
      <c r="W1550" s="22"/>
      <c r="X1550" s="50"/>
      <c r="Y1550" s="50"/>
      <c r="Z1550" s="22"/>
      <c r="AA1550" s="22"/>
      <c r="AB1550" s="22"/>
      <c r="AC1550" s="22"/>
      <c r="AD1550" s="50"/>
      <c r="AE1550" s="22"/>
      <c r="AF1550" s="22"/>
      <c r="AG1550" s="22"/>
      <c r="AH1550" s="50"/>
      <c r="AI1550" s="22"/>
      <c r="AJ1550" s="22"/>
      <c r="AK1550" s="22"/>
      <c r="AL1550" s="22"/>
      <c r="AM1550" s="22"/>
      <c r="AN1550" s="22"/>
      <c r="AO1550" s="22"/>
      <c r="AP1550" s="19" t="s">
        <v>76</v>
      </c>
      <c r="AQ1550" s="19" t="s">
        <v>76</v>
      </c>
      <c r="AR1550" s="19" t="s">
        <v>60</v>
      </c>
      <c r="AS1550" s="19" t="s">
        <v>55</v>
      </c>
      <c r="AT1550" s="19" t="s">
        <v>4583</v>
      </c>
      <c r="AU1550" s="19" t="s">
        <v>179</v>
      </c>
      <c r="AV1550" s="19" t="s">
        <v>660</v>
      </c>
      <c r="AW1550" s="19" t="s">
        <v>1556</v>
      </c>
      <c r="AX1550" s="19" t="s">
        <v>1557</v>
      </c>
      <c r="AY1550" s="19" t="s">
        <v>55</v>
      </c>
      <c r="AZ1550" s="19" t="s">
        <v>3822</v>
      </c>
      <c r="BA1550" s="23">
        <v>45302</v>
      </c>
      <c r="BB1550" s="37">
        <v>1</v>
      </c>
      <c r="BC1550" s="37">
        <v>2024</v>
      </c>
      <c r="BD1550" s="19" t="s">
        <v>1557</v>
      </c>
      <c r="BE1550" s="19" t="s">
        <v>354</v>
      </c>
      <c r="BF1550" s="19" t="s">
        <v>1745</v>
      </c>
      <c r="BG1550" s="19" t="s">
        <v>55</v>
      </c>
      <c r="BH1550" s="19" t="s">
        <v>4513</v>
      </c>
      <c r="BI1550" s="22" t="s">
        <v>4513</v>
      </c>
      <c r="BJ1550" s="22"/>
      <c r="BK1550" s="22"/>
      <c r="BL1550" s="37" t="s">
        <v>4513</v>
      </c>
      <c r="BM1550" s="32" t="s">
        <v>4513</v>
      </c>
      <c r="BN1550" s="22" t="s">
        <v>4513</v>
      </c>
      <c r="BO1550" s="22"/>
      <c r="BP1550" s="22"/>
      <c r="BQ1550" s="19" t="s">
        <v>64</v>
      </c>
      <c r="BR1550" s="22"/>
      <c r="BS1550" s="22"/>
      <c r="BT1550" s="22"/>
      <c r="BU1550" s="37">
        <v>53</v>
      </c>
      <c r="BV1550" s="19" t="s">
        <v>4698</v>
      </c>
      <c r="BW1550" s="19" t="s">
        <v>3839</v>
      </c>
      <c r="BX1550" s="22"/>
      <c r="BY1550" s="95" t="str">
        <f>IFERROR(
IF(OR(AZ1550="anulado",AZ1550="stand by"),CONCATENATE(AZ1550,": ",AT1550),
IF(OR(YEAR(BA1550)=2022,YEAR(BA1550)=2023),CONCATENATE("Se activó en ",YEAR(BA1550)),
IF(AND(OR(AZ1550="En proceso",AZ1550="facturando"),AND(AV1550="-",BA1550="")),"Por revisar",
IF(BA1550="",IF(AV1550="NUEVAS",CONCATENATE("Estado: ",AZ1550,", ",AV1550),
IF(AX1550=Meses!$A$3,"Por revisar",
IF(AT1550="","Sin registro","En programación Frcst."))),"En programación")))),
"Error")</f>
        <v>En programación</v>
      </c>
      <c r="BZ1550" s="14" t="str">
        <f t="shared" si="72"/>
        <v/>
      </c>
      <c r="CA1550" s="95">
        <f>IF(BY1550="En programación Frcst.",VLOOKUP(AX1550,Meses!$A$1:$H$14,3+HLOOKUP(Cronograma!AV1550,Meses!$D$1:$G$2,2,FALSE),FALSE),
IF(BY1550="En programación",BA1550,""))</f>
        <v>45302</v>
      </c>
      <c r="CB1550" s="95" t="str">
        <f t="shared" si="73"/>
        <v>2024/1</v>
      </c>
      <c r="CC1550" s="91">
        <f>IFERROR(
(VLOOKUP(MONTH(CA1550),Meses!$B$3:$C$14,2,FALSE)-DAY(CA1550))/VLOOKUP(MONTH(CA1550),Meses!$B$3:$C$14,2,FALSE)*CD1550,
"")</f>
        <v>645.16129032258061</v>
      </c>
      <c r="CD1550" s="92">
        <f t="shared" si="74"/>
        <v>1000</v>
      </c>
    </row>
    <row r="1551" spans="1:82" ht="63" thickBot="1" x14ac:dyDescent="0.6">
      <c r="A1551" s="61" t="s">
        <v>3515</v>
      </c>
      <c r="B1551" s="61" t="s">
        <v>3621</v>
      </c>
      <c r="C1551" s="19" t="s">
        <v>3622</v>
      </c>
      <c r="D1551" s="61" t="s">
        <v>650</v>
      </c>
      <c r="E1551" s="21">
        <v>45269</v>
      </c>
      <c r="F1551" s="21">
        <v>45269</v>
      </c>
      <c r="G1551" s="21">
        <v>45272</v>
      </c>
      <c r="H1551" s="22"/>
      <c r="I1551" s="22"/>
      <c r="J1551" s="22"/>
      <c r="K1551" s="22">
        <v>0</v>
      </c>
      <c r="L1551" s="49" t="s">
        <v>3945</v>
      </c>
      <c r="M1551" s="21">
        <v>45303</v>
      </c>
      <c r="N1551" s="21">
        <v>45302</v>
      </c>
      <c r="O1551" s="19" t="s">
        <v>2342</v>
      </c>
      <c r="P1551" s="19" t="s">
        <v>72</v>
      </c>
      <c r="Q1551" s="49" t="s">
        <v>55</v>
      </c>
      <c r="R1551" s="61">
        <v>500</v>
      </c>
      <c r="S1551" s="25" t="s">
        <v>145</v>
      </c>
      <c r="T1551" s="25" t="s">
        <v>145</v>
      </c>
      <c r="U1551" s="30" t="e">
        <v>#NAME?</v>
      </c>
      <c r="V1551" s="22"/>
      <c r="W1551" s="22"/>
      <c r="X1551" s="50"/>
      <c r="Y1551" s="50"/>
      <c r="Z1551" s="22"/>
      <c r="AA1551" s="22"/>
      <c r="AB1551" s="22"/>
      <c r="AC1551" s="22"/>
      <c r="AD1551" s="50"/>
      <c r="AE1551" s="22"/>
      <c r="AF1551" s="22"/>
      <c r="AG1551" s="22"/>
      <c r="AH1551" s="50"/>
      <c r="AI1551" s="22"/>
      <c r="AJ1551" s="22"/>
      <c r="AK1551" s="22"/>
      <c r="AL1551" s="22"/>
      <c r="AM1551" s="22"/>
      <c r="AN1551" s="22"/>
      <c r="AO1551" s="22"/>
      <c r="AP1551" s="19" t="s">
        <v>76</v>
      </c>
      <c r="AQ1551" s="19" t="s">
        <v>76</v>
      </c>
      <c r="AR1551" s="19" t="s">
        <v>60</v>
      </c>
      <c r="AS1551" s="19" t="s">
        <v>55</v>
      </c>
      <c r="AT1551" s="19" t="s">
        <v>4583</v>
      </c>
      <c r="AU1551" s="19" t="s">
        <v>179</v>
      </c>
      <c r="AV1551" s="19" t="s">
        <v>660</v>
      </c>
      <c r="AW1551" s="19" t="s">
        <v>1556</v>
      </c>
      <c r="AX1551" s="19" t="s">
        <v>1557</v>
      </c>
      <c r="AY1551" s="19" t="s">
        <v>55</v>
      </c>
      <c r="AZ1551" s="19" t="s">
        <v>3822</v>
      </c>
      <c r="BA1551" s="23">
        <v>45302</v>
      </c>
      <c r="BB1551" s="37">
        <v>1</v>
      </c>
      <c r="BC1551" s="37">
        <v>2024</v>
      </c>
      <c r="BD1551" s="19" t="s">
        <v>1557</v>
      </c>
      <c r="BE1551" s="19" t="s">
        <v>354</v>
      </c>
      <c r="BF1551" s="19" t="s">
        <v>1745</v>
      </c>
      <c r="BG1551" s="19" t="s">
        <v>55</v>
      </c>
      <c r="BH1551" s="19" t="s">
        <v>4513</v>
      </c>
      <c r="BI1551" s="22" t="s">
        <v>4513</v>
      </c>
      <c r="BJ1551" s="22"/>
      <c r="BK1551" s="22"/>
      <c r="BL1551" s="37" t="s">
        <v>4513</v>
      </c>
      <c r="BM1551" s="32" t="s">
        <v>4513</v>
      </c>
      <c r="BN1551" s="22" t="s">
        <v>4513</v>
      </c>
      <c r="BO1551" s="22"/>
      <c r="BP1551" s="22"/>
      <c r="BQ1551" s="19" t="s">
        <v>64</v>
      </c>
      <c r="BR1551" s="22"/>
      <c r="BS1551" s="22"/>
      <c r="BT1551" s="22"/>
      <c r="BU1551" s="37">
        <v>53</v>
      </c>
      <c r="BV1551" s="19" t="s">
        <v>4698</v>
      </c>
      <c r="BW1551" s="19" t="s">
        <v>3839</v>
      </c>
      <c r="BX1551" s="22"/>
      <c r="BY1551" s="95" t="str">
        <f>IFERROR(
IF(OR(AZ1551="anulado",AZ1551="stand by"),CONCATENATE(AZ1551,": ",AT1551),
IF(OR(YEAR(BA1551)=2022,YEAR(BA1551)=2023),CONCATENATE("Se activó en ",YEAR(BA1551)),
IF(AND(OR(AZ1551="En proceso",AZ1551="facturando"),AND(AV1551="-",BA1551="")),"Por revisar",
IF(BA1551="",IF(AV1551="NUEVAS",CONCATENATE("Estado: ",AZ1551,", ",AV1551),
IF(AX1551=Meses!$A$3,"Por revisar",
IF(AT1551="","Sin registro","En programación Frcst."))),"En programación")))),
"Error")</f>
        <v>En programación</v>
      </c>
      <c r="BZ1551" s="14" t="str">
        <f t="shared" si="72"/>
        <v/>
      </c>
      <c r="CA1551" s="95">
        <f>IF(BY1551="En programación Frcst.",VLOOKUP(AX1551,Meses!$A$1:$H$14,3+HLOOKUP(Cronograma!AV1551,Meses!$D$1:$G$2,2,FALSE),FALSE),
IF(BY1551="En programación",BA1551,""))</f>
        <v>45302</v>
      </c>
      <c r="CB1551" s="95" t="str">
        <f t="shared" si="73"/>
        <v>2024/1</v>
      </c>
      <c r="CC1551" s="91">
        <f>IFERROR(
(VLOOKUP(MONTH(CA1551),Meses!$B$3:$C$14,2,FALSE)-DAY(CA1551))/VLOOKUP(MONTH(CA1551),Meses!$B$3:$C$14,2,FALSE)*CD1551,
"")</f>
        <v>322.58064516129031</v>
      </c>
      <c r="CD1551" s="92">
        <f t="shared" si="74"/>
        <v>500</v>
      </c>
    </row>
    <row r="1552" spans="1:82" ht="63" thickBot="1" x14ac:dyDescent="0.6">
      <c r="A1552" s="61" t="s">
        <v>3515</v>
      </c>
      <c r="B1552" s="61" t="s">
        <v>3623</v>
      </c>
      <c r="C1552" s="19" t="s">
        <v>3624</v>
      </c>
      <c r="D1552" s="74" t="s">
        <v>345</v>
      </c>
      <c r="E1552" s="21">
        <v>45269</v>
      </c>
      <c r="F1552" s="21">
        <v>45269</v>
      </c>
      <c r="G1552" s="21">
        <v>45272</v>
      </c>
      <c r="H1552" s="22"/>
      <c r="I1552" s="22"/>
      <c r="J1552" s="22"/>
      <c r="K1552" s="22">
        <v>0</v>
      </c>
      <c r="L1552" s="50"/>
      <c r="M1552" s="22"/>
      <c r="N1552" s="22"/>
      <c r="O1552" s="19" t="s">
        <v>2342</v>
      </c>
      <c r="P1552" s="19" t="s">
        <v>72</v>
      </c>
      <c r="Q1552" s="49" t="s">
        <v>55</v>
      </c>
      <c r="R1552" s="61">
        <v>180</v>
      </c>
      <c r="S1552" s="25" t="s">
        <v>145</v>
      </c>
      <c r="T1552" s="25" t="s">
        <v>145</v>
      </c>
      <c r="U1552" s="30" t="e">
        <v>#NAME?</v>
      </c>
      <c r="V1552" s="22"/>
      <c r="W1552" s="22"/>
      <c r="X1552" s="50"/>
      <c r="Y1552" s="50"/>
      <c r="Z1552" s="22"/>
      <c r="AA1552" s="22"/>
      <c r="AB1552" s="22"/>
      <c r="AC1552" s="22"/>
      <c r="AD1552" s="50"/>
      <c r="AE1552" s="22"/>
      <c r="AF1552" s="22"/>
      <c r="AG1552" s="22"/>
      <c r="AH1552" s="50"/>
      <c r="AI1552" s="22"/>
      <c r="AJ1552" s="22"/>
      <c r="AK1552" s="22"/>
      <c r="AL1552" s="22"/>
      <c r="AM1552" s="22"/>
      <c r="AN1552" s="22"/>
      <c r="AO1552" s="22"/>
      <c r="AP1552" s="19" t="s">
        <v>76</v>
      </c>
      <c r="AQ1552" s="19" t="s">
        <v>76</v>
      </c>
      <c r="AR1552" s="22">
        <v>0</v>
      </c>
      <c r="AS1552" s="19" t="s">
        <v>55</v>
      </c>
      <c r="AT1552" s="19" t="s">
        <v>347</v>
      </c>
      <c r="AU1552" s="19" t="s">
        <v>179</v>
      </c>
      <c r="AV1552" s="19" t="s">
        <v>660</v>
      </c>
      <c r="AW1552" s="19" t="s">
        <v>1556</v>
      </c>
      <c r="AX1552" s="19" t="s">
        <v>1557</v>
      </c>
      <c r="AY1552" s="19" t="s">
        <v>55</v>
      </c>
      <c r="AZ1552" s="19" t="s">
        <v>3827</v>
      </c>
      <c r="BA1552" s="22">
        <v>0</v>
      </c>
      <c r="BB1552" s="22"/>
      <c r="BC1552" s="22"/>
      <c r="BD1552" s="19" t="s">
        <v>1557</v>
      </c>
      <c r="BE1552" s="19" t="s">
        <v>354</v>
      </c>
      <c r="BF1552" s="19" t="s">
        <v>1745</v>
      </c>
      <c r="BG1552" s="19" t="s">
        <v>55</v>
      </c>
      <c r="BH1552" s="19" t="s">
        <v>4513</v>
      </c>
      <c r="BI1552" s="22" t="s">
        <v>4513</v>
      </c>
      <c r="BJ1552" s="22"/>
      <c r="BK1552" s="22"/>
      <c r="BL1552" s="37" t="s">
        <v>4513</v>
      </c>
      <c r="BM1552" s="32" t="s">
        <v>4513</v>
      </c>
      <c r="BN1552" s="22" t="s">
        <v>4513</v>
      </c>
      <c r="BO1552" s="22"/>
      <c r="BP1552" s="22"/>
      <c r="BQ1552" s="19" t="s">
        <v>64</v>
      </c>
      <c r="BR1552" s="22"/>
      <c r="BS1552" s="22"/>
      <c r="BT1552" s="22"/>
      <c r="BU1552" s="22">
        <v>53</v>
      </c>
      <c r="BV1552" s="19"/>
      <c r="BW1552" s="19" t="s">
        <v>3823</v>
      </c>
      <c r="BX1552" s="22"/>
      <c r="BY1552" s="95" t="str">
        <f>IFERROR(
IF(OR(AZ1552="anulado",AZ1552="stand by"),CONCATENATE(AZ1552,": ",AT1552),
IF(OR(YEAR(BA1552)=2022,YEAR(BA1552)=2023),CONCATENATE("Se activó en ",YEAR(BA1552)),
IF(AND(OR(AZ1552="En proceso",AZ1552="facturando"),AND(AV1552="-",BA1552="")),"Por revisar",
IF(BA1552="",IF(AV1552="NUEVAS",CONCATENATE("Estado: ",AZ1552,", ",AV1552),
IF(AX1552=Meses!$A$3,"Por revisar",
IF(AT1552="","Sin registro","En programación Frcst."))),"En programación")))),
"Error")</f>
        <v>anulado: Desistido</v>
      </c>
      <c r="BZ1552" s="14" t="str">
        <f t="shared" si="72"/>
        <v/>
      </c>
      <c r="CA1552" s="95" t="str">
        <f>IF(BY1552="En programación Frcst.",VLOOKUP(AX1552,Meses!$A$1:$H$14,3+HLOOKUP(Cronograma!AV1552,Meses!$D$1:$G$2,2,FALSE),FALSE),
IF(BY1552="En programación",BA1552,""))</f>
        <v/>
      </c>
      <c r="CB1552" s="95" t="str">
        <f t="shared" si="73"/>
        <v/>
      </c>
      <c r="CC1552" s="91" t="str">
        <f>IFERROR(
(VLOOKUP(MONTH(CA1552),Meses!$B$3:$C$14,2,FALSE)-DAY(CA1552))/VLOOKUP(MONTH(CA1552),Meses!$B$3:$C$14,2,FALSE)*CD1552,
"")</f>
        <v/>
      </c>
      <c r="CD1552" s="92">
        <f t="shared" si="74"/>
        <v>180</v>
      </c>
    </row>
    <row r="1553" spans="1:82" ht="78.599999999999994" thickBot="1" x14ac:dyDescent="0.6">
      <c r="A1553" s="61" t="s">
        <v>3515</v>
      </c>
      <c r="B1553" s="61" t="s">
        <v>3625</v>
      </c>
      <c r="C1553" s="19" t="s">
        <v>3626</v>
      </c>
      <c r="D1553" s="74" t="s">
        <v>345</v>
      </c>
      <c r="E1553" s="21">
        <v>45269</v>
      </c>
      <c r="F1553" s="21">
        <v>45269</v>
      </c>
      <c r="G1553" s="21">
        <v>45272</v>
      </c>
      <c r="H1553" s="22"/>
      <c r="I1553" s="22"/>
      <c r="J1553" s="22"/>
      <c r="K1553" s="22">
        <v>0</v>
      </c>
      <c r="L1553" s="50"/>
      <c r="M1553" s="22"/>
      <c r="N1553" s="22"/>
      <c r="O1553" s="19" t="s">
        <v>2342</v>
      </c>
      <c r="P1553" s="19" t="s">
        <v>72</v>
      </c>
      <c r="Q1553" s="49" t="s">
        <v>55</v>
      </c>
      <c r="R1553" s="61">
        <v>80</v>
      </c>
      <c r="S1553" s="25" t="s">
        <v>145</v>
      </c>
      <c r="T1553" s="25" t="s">
        <v>145</v>
      </c>
      <c r="U1553" s="30" t="e">
        <v>#NAME?</v>
      </c>
      <c r="V1553" s="22"/>
      <c r="W1553" s="22"/>
      <c r="X1553" s="50"/>
      <c r="Y1553" s="50"/>
      <c r="Z1553" s="22"/>
      <c r="AA1553" s="22"/>
      <c r="AB1553" s="22"/>
      <c r="AC1553" s="22"/>
      <c r="AD1553" s="50"/>
      <c r="AE1553" s="22"/>
      <c r="AF1553" s="22"/>
      <c r="AG1553" s="22"/>
      <c r="AH1553" s="50"/>
      <c r="AI1553" s="22"/>
      <c r="AJ1553" s="22"/>
      <c r="AK1553" s="22"/>
      <c r="AL1553" s="22"/>
      <c r="AM1553" s="22"/>
      <c r="AN1553" s="22"/>
      <c r="AO1553" s="22"/>
      <c r="AP1553" s="19" t="s">
        <v>76</v>
      </c>
      <c r="AQ1553" s="19" t="s">
        <v>76</v>
      </c>
      <c r="AR1553" s="19" t="s">
        <v>60</v>
      </c>
      <c r="AS1553" s="19" t="s">
        <v>55</v>
      </c>
      <c r="AT1553" s="19" t="s">
        <v>347</v>
      </c>
      <c r="AU1553" s="19" t="s">
        <v>179</v>
      </c>
      <c r="AV1553" s="19" t="s">
        <v>660</v>
      </c>
      <c r="AW1553" s="19" t="s">
        <v>1556</v>
      </c>
      <c r="AX1553" s="19" t="s">
        <v>1557</v>
      </c>
      <c r="AY1553" s="19" t="s">
        <v>55</v>
      </c>
      <c r="AZ1553" s="19" t="s">
        <v>3827</v>
      </c>
      <c r="BA1553" s="22">
        <v>0</v>
      </c>
      <c r="BB1553" s="22"/>
      <c r="BC1553" s="22"/>
      <c r="BD1553" s="19" t="s">
        <v>1557</v>
      </c>
      <c r="BE1553" s="19" t="s">
        <v>354</v>
      </c>
      <c r="BF1553" s="19" t="s">
        <v>1745</v>
      </c>
      <c r="BG1553" s="19" t="s">
        <v>55</v>
      </c>
      <c r="BH1553" s="19" t="s">
        <v>4513</v>
      </c>
      <c r="BI1553" s="22" t="s">
        <v>4513</v>
      </c>
      <c r="BJ1553" s="22"/>
      <c r="BK1553" s="22"/>
      <c r="BL1553" s="37" t="s">
        <v>4513</v>
      </c>
      <c r="BM1553" s="32" t="s">
        <v>4513</v>
      </c>
      <c r="BN1553" s="22" t="s">
        <v>4513</v>
      </c>
      <c r="BO1553" s="22"/>
      <c r="BP1553" s="22"/>
      <c r="BQ1553" s="19" t="s">
        <v>64</v>
      </c>
      <c r="BR1553" s="22"/>
      <c r="BS1553" s="22"/>
      <c r="BT1553" s="22"/>
      <c r="BU1553" s="22">
        <v>53</v>
      </c>
      <c r="BV1553" s="19"/>
      <c r="BW1553" s="19" t="s">
        <v>3823</v>
      </c>
      <c r="BX1553" s="22"/>
      <c r="BY1553" s="95" t="str">
        <f>IFERROR(
IF(OR(AZ1553="anulado",AZ1553="stand by"),CONCATENATE(AZ1553,": ",AT1553),
IF(OR(YEAR(BA1553)=2022,YEAR(BA1553)=2023),CONCATENATE("Se activó en ",YEAR(BA1553)),
IF(AND(OR(AZ1553="En proceso",AZ1553="facturando"),AND(AV1553="-",BA1553="")),"Por revisar",
IF(BA1553="",IF(AV1553="NUEVAS",CONCATENATE("Estado: ",AZ1553,", ",AV1553),
IF(AX1553=Meses!$A$3,"Por revisar",
IF(AT1553="","Sin registro","En programación Frcst."))),"En programación")))),
"Error")</f>
        <v>anulado: Desistido</v>
      </c>
      <c r="BZ1553" s="14" t="str">
        <f t="shared" si="72"/>
        <v/>
      </c>
      <c r="CA1553" s="95" t="str">
        <f>IF(BY1553="En programación Frcst.",VLOOKUP(AX1553,Meses!$A$1:$H$14,3+HLOOKUP(Cronograma!AV1553,Meses!$D$1:$G$2,2,FALSE),FALSE),
IF(BY1553="En programación",BA1553,""))</f>
        <v/>
      </c>
      <c r="CB1553" s="95" t="str">
        <f t="shared" si="73"/>
        <v/>
      </c>
      <c r="CC1553" s="91" t="str">
        <f>IFERROR(
(VLOOKUP(MONTH(CA1553),Meses!$B$3:$C$14,2,FALSE)-DAY(CA1553))/VLOOKUP(MONTH(CA1553),Meses!$B$3:$C$14,2,FALSE)*CD1553,
"")</f>
        <v/>
      </c>
      <c r="CD1553" s="92">
        <f t="shared" si="74"/>
        <v>80</v>
      </c>
    </row>
    <row r="1554" spans="1:82" ht="94.2" thickBot="1" x14ac:dyDescent="0.6">
      <c r="A1554" s="61" t="s">
        <v>3515</v>
      </c>
      <c r="B1554" s="61" t="s">
        <v>3627</v>
      </c>
      <c r="C1554" s="19" t="s">
        <v>3628</v>
      </c>
      <c r="D1554" s="61" t="s">
        <v>650</v>
      </c>
      <c r="E1554" s="21">
        <v>45269</v>
      </c>
      <c r="F1554" s="21">
        <v>45269</v>
      </c>
      <c r="G1554" s="21">
        <v>45272</v>
      </c>
      <c r="H1554" s="22"/>
      <c r="I1554" s="22"/>
      <c r="J1554" s="22"/>
      <c r="K1554" s="22">
        <v>0</v>
      </c>
      <c r="L1554" s="49">
        <v>2024011628</v>
      </c>
      <c r="M1554" s="21">
        <v>45302</v>
      </c>
      <c r="N1554" s="21">
        <v>45316</v>
      </c>
      <c r="O1554" s="19" t="s">
        <v>2342</v>
      </c>
      <c r="P1554" s="19" t="s">
        <v>72</v>
      </c>
      <c r="Q1554" s="49" t="s">
        <v>55</v>
      </c>
      <c r="R1554" s="61">
        <v>2400</v>
      </c>
      <c r="S1554" s="25" t="s">
        <v>145</v>
      </c>
      <c r="T1554" s="25" t="s">
        <v>145</v>
      </c>
      <c r="U1554" s="30" t="e">
        <v>#NAME?</v>
      </c>
      <c r="V1554" s="22"/>
      <c r="W1554" s="22"/>
      <c r="X1554" s="50"/>
      <c r="Y1554" s="50"/>
      <c r="Z1554" s="22"/>
      <c r="AA1554" s="22"/>
      <c r="AB1554" s="22"/>
      <c r="AC1554" s="22"/>
      <c r="AD1554" s="50"/>
      <c r="AE1554" s="22"/>
      <c r="AF1554" s="22"/>
      <c r="AG1554" s="22"/>
      <c r="AH1554" s="50"/>
      <c r="AI1554" s="22"/>
      <c r="AJ1554" s="22"/>
      <c r="AK1554" s="22"/>
      <c r="AL1554" s="22"/>
      <c r="AM1554" s="22"/>
      <c r="AN1554" s="22"/>
      <c r="AO1554" s="22"/>
      <c r="AP1554" s="19" t="s">
        <v>76</v>
      </c>
      <c r="AQ1554" s="19" t="s">
        <v>76</v>
      </c>
      <c r="AR1554" s="19" t="s">
        <v>60</v>
      </c>
      <c r="AS1554" s="19" t="s">
        <v>55</v>
      </c>
      <c r="AT1554" s="19" t="s">
        <v>4583</v>
      </c>
      <c r="AU1554" s="19" t="s">
        <v>179</v>
      </c>
      <c r="AV1554" s="19" t="s">
        <v>660</v>
      </c>
      <c r="AW1554" s="19" t="s">
        <v>1556</v>
      </c>
      <c r="AX1554" s="19" t="s">
        <v>1557</v>
      </c>
      <c r="AY1554" s="19" t="s">
        <v>55</v>
      </c>
      <c r="AZ1554" s="19" t="s">
        <v>3822</v>
      </c>
      <c r="BA1554" s="23">
        <v>45316</v>
      </c>
      <c r="BB1554" s="37">
        <v>1</v>
      </c>
      <c r="BC1554" s="37">
        <v>2024</v>
      </c>
      <c r="BD1554" s="19" t="s">
        <v>1557</v>
      </c>
      <c r="BE1554" s="19" t="s">
        <v>354</v>
      </c>
      <c r="BF1554" s="19" t="s">
        <v>1745</v>
      </c>
      <c r="BG1554" s="19" t="s">
        <v>55</v>
      </c>
      <c r="BH1554" s="19" t="s">
        <v>4513</v>
      </c>
      <c r="BI1554" s="22" t="s">
        <v>4513</v>
      </c>
      <c r="BJ1554" s="22"/>
      <c r="BK1554" s="22"/>
      <c r="BL1554" s="37" t="s">
        <v>4513</v>
      </c>
      <c r="BM1554" s="32" t="s">
        <v>4513</v>
      </c>
      <c r="BN1554" s="22" t="s">
        <v>4513</v>
      </c>
      <c r="BO1554" s="22"/>
      <c r="BP1554" s="22"/>
      <c r="BQ1554" s="19" t="s">
        <v>64</v>
      </c>
      <c r="BR1554" s="22"/>
      <c r="BS1554" s="22"/>
      <c r="BT1554" s="22"/>
      <c r="BU1554" s="37">
        <v>53</v>
      </c>
      <c r="BV1554" s="19" t="s">
        <v>4698</v>
      </c>
      <c r="BW1554" s="19" t="s">
        <v>3839</v>
      </c>
      <c r="BX1554" s="22"/>
      <c r="BY1554" s="95" t="str">
        <f>IFERROR(
IF(OR(AZ1554="anulado",AZ1554="stand by"),CONCATENATE(AZ1554,": ",AT1554),
IF(OR(YEAR(BA1554)=2022,YEAR(BA1554)=2023),CONCATENATE("Se activó en ",YEAR(BA1554)),
IF(AND(OR(AZ1554="En proceso",AZ1554="facturando"),AND(AV1554="-",BA1554="")),"Por revisar",
IF(BA1554="",IF(AV1554="NUEVAS",CONCATENATE("Estado: ",AZ1554,", ",AV1554),
IF(AX1554=Meses!$A$3,"Por revisar",
IF(AT1554="","Sin registro","En programación Frcst."))),"En programación")))),
"Error")</f>
        <v>En programación</v>
      </c>
      <c r="BZ1554" s="14" t="str">
        <f t="shared" si="72"/>
        <v/>
      </c>
      <c r="CA1554" s="95">
        <f>IF(BY1554="En programación Frcst.",VLOOKUP(AX1554,Meses!$A$1:$H$14,3+HLOOKUP(Cronograma!AV1554,Meses!$D$1:$G$2,2,FALSE),FALSE),
IF(BY1554="En programación",BA1554,""))</f>
        <v>45316</v>
      </c>
      <c r="CB1554" s="95" t="str">
        <f t="shared" si="73"/>
        <v>2024/1</v>
      </c>
      <c r="CC1554" s="91">
        <f>IFERROR(
(VLOOKUP(MONTH(CA1554),Meses!$B$3:$C$14,2,FALSE)-DAY(CA1554))/VLOOKUP(MONTH(CA1554),Meses!$B$3:$C$14,2,FALSE)*CD1554,
"")</f>
        <v>464.51612903225805</v>
      </c>
      <c r="CD1554" s="92">
        <f t="shared" si="74"/>
        <v>2400</v>
      </c>
    </row>
    <row r="1555" spans="1:82" ht="47.4" thickBot="1" x14ac:dyDescent="0.6">
      <c r="A1555" s="61" t="s">
        <v>3515</v>
      </c>
      <c r="B1555" s="61" t="s">
        <v>3629</v>
      </c>
      <c r="C1555" s="19" t="s">
        <v>3630</v>
      </c>
      <c r="D1555" s="74" t="s">
        <v>345</v>
      </c>
      <c r="E1555" s="21">
        <v>45269</v>
      </c>
      <c r="F1555" s="21">
        <v>45269</v>
      </c>
      <c r="G1555" s="21">
        <v>45272</v>
      </c>
      <c r="H1555" s="21">
        <v>45280</v>
      </c>
      <c r="I1555" s="22"/>
      <c r="J1555" s="22"/>
      <c r="K1555" s="22">
        <v>0</v>
      </c>
      <c r="L1555" s="49" t="s">
        <v>3945</v>
      </c>
      <c r="M1555" s="74" t="s">
        <v>3208</v>
      </c>
      <c r="N1555" s="21">
        <v>45302</v>
      </c>
      <c r="O1555" s="19" t="s">
        <v>2342</v>
      </c>
      <c r="P1555" s="19" t="s">
        <v>72</v>
      </c>
      <c r="Q1555" s="49" t="s">
        <v>55</v>
      </c>
      <c r="R1555" s="61">
        <v>1</v>
      </c>
      <c r="S1555" s="25" t="s">
        <v>145</v>
      </c>
      <c r="T1555" s="25" t="s">
        <v>145</v>
      </c>
      <c r="U1555" s="19" t="e">
        <v>#NAME?</v>
      </c>
      <c r="V1555" s="22"/>
      <c r="W1555" s="22"/>
      <c r="X1555" s="50"/>
      <c r="Y1555" s="50"/>
      <c r="Z1555" s="22"/>
      <c r="AA1555" s="22"/>
      <c r="AB1555" s="22"/>
      <c r="AC1555" s="22"/>
      <c r="AD1555" s="50"/>
      <c r="AE1555" s="22"/>
      <c r="AF1555" s="22"/>
      <c r="AG1555" s="22"/>
      <c r="AH1555" s="50"/>
      <c r="AI1555" s="22"/>
      <c r="AJ1555" s="22"/>
      <c r="AK1555" s="22"/>
      <c r="AL1555" s="22"/>
      <c r="AM1555" s="22"/>
      <c r="AN1555" s="22"/>
      <c r="AO1555" s="22"/>
      <c r="AP1555" s="19" t="s">
        <v>76</v>
      </c>
      <c r="AQ1555" s="19" t="s">
        <v>76</v>
      </c>
      <c r="AR1555" s="19" t="s">
        <v>60</v>
      </c>
      <c r="AS1555" s="19" t="s">
        <v>55</v>
      </c>
      <c r="AT1555" s="19" t="s">
        <v>347</v>
      </c>
      <c r="AU1555" s="19" t="s">
        <v>179</v>
      </c>
      <c r="AV1555" s="19" t="s">
        <v>660</v>
      </c>
      <c r="AW1555" s="19" t="s">
        <v>1556</v>
      </c>
      <c r="AX1555" s="19" t="s">
        <v>1557</v>
      </c>
      <c r="AY1555" s="19" t="s">
        <v>55</v>
      </c>
      <c r="AZ1555" s="19" t="s">
        <v>3827</v>
      </c>
      <c r="BA1555" s="23">
        <v>45302</v>
      </c>
      <c r="BB1555" s="37">
        <v>1</v>
      </c>
      <c r="BC1555" s="37">
        <v>2024</v>
      </c>
      <c r="BD1555" s="19" t="s">
        <v>1557</v>
      </c>
      <c r="BE1555" s="19" t="s">
        <v>354</v>
      </c>
      <c r="BF1555" s="19" t="s">
        <v>1745</v>
      </c>
      <c r="BG1555" s="19" t="s">
        <v>55</v>
      </c>
      <c r="BH1555" s="19" t="s">
        <v>4513</v>
      </c>
      <c r="BI1555" s="22" t="s">
        <v>4513</v>
      </c>
      <c r="BJ1555" s="22"/>
      <c r="BK1555" s="22"/>
      <c r="BL1555" s="37" t="s">
        <v>4513</v>
      </c>
      <c r="BM1555" s="32" t="s">
        <v>4513</v>
      </c>
      <c r="BN1555" s="22" t="s">
        <v>4513</v>
      </c>
      <c r="BO1555" s="22"/>
      <c r="BP1555" s="22"/>
      <c r="BQ1555" s="19" t="s">
        <v>64</v>
      </c>
      <c r="BR1555" s="22"/>
      <c r="BS1555" s="22"/>
      <c r="BT1555" s="22"/>
      <c r="BU1555" s="22">
        <v>53</v>
      </c>
      <c r="BV1555" s="19"/>
      <c r="BW1555" s="19" t="s">
        <v>3823</v>
      </c>
      <c r="BX1555" s="22"/>
      <c r="BY1555" s="95" t="str">
        <f>IFERROR(
IF(OR(AZ1555="anulado",AZ1555="stand by"),CONCATENATE(AZ1555,": ",AT1555),
IF(OR(YEAR(BA1555)=2022,YEAR(BA1555)=2023),CONCATENATE("Se activó en ",YEAR(BA1555)),
IF(AND(OR(AZ1555="En proceso",AZ1555="facturando"),AND(AV1555="-",BA1555="")),"Por revisar",
IF(BA1555="",IF(AV1555="NUEVAS",CONCATENATE("Estado: ",AZ1555,", ",AV1555),
IF(AX1555=Meses!$A$3,"Por revisar",
IF(AT1555="","Sin registro","En programación Frcst."))),"En programación")))),
"Error")</f>
        <v>anulado: Desistido</v>
      </c>
      <c r="BZ1555" s="14" t="str">
        <f t="shared" si="72"/>
        <v/>
      </c>
      <c r="CA1555" s="95" t="str">
        <f>IF(BY1555="En programación Frcst.",VLOOKUP(AX1555,Meses!$A$1:$H$14,3+HLOOKUP(Cronograma!AV1555,Meses!$D$1:$G$2,2,FALSE),FALSE),
IF(BY1555="En programación",BA1555,""))</f>
        <v/>
      </c>
      <c r="CB1555" s="95" t="str">
        <f t="shared" si="73"/>
        <v/>
      </c>
      <c r="CC1555" s="91" t="str">
        <f>IFERROR(
(VLOOKUP(MONTH(CA1555),Meses!$B$3:$C$14,2,FALSE)-DAY(CA1555))/VLOOKUP(MONTH(CA1555),Meses!$B$3:$C$14,2,FALSE)*CD1555,
"")</f>
        <v/>
      </c>
      <c r="CD1555" s="92">
        <f t="shared" si="74"/>
        <v>1</v>
      </c>
    </row>
    <row r="1556" spans="1:82" ht="47.4" thickBot="1" x14ac:dyDescent="0.6">
      <c r="A1556" s="61" t="s">
        <v>3515</v>
      </c>
      <c r="B1556" s="61" t="s">
        <v>3631</v>
      </c>
      <c r="C1556" s="19" t="s">
        <v>3632</v>
      </c>
      <c r="D1556" s="74" t="s">
        <v>345</v>
      </c>
      <c r="E1556" s="21">
        <v>45269</v>
      </c>
      <c r="F1556" s="21">
        <v>45269</v>
      </c>
      <c r="G1556" s="21">
        <v>45272</v>
      </c>
      <c r="H1556" s="21">
        <v>45280</v>
      </c>
      <c r="I1556" s="22"/>
      <c r="J1556" s="22"/>
      <c r="K1556" s="22">
        <v>0</v>
      </c>
      <c r="L1556" s="49" t="s">
        <v>3945</v>
      </c>
      <c r="M1556" s="74" t="s">
        <v>3208</v>
      </c>
      <c r="N1556" s="21">
        <v>45302</v>
      </c>
      <c r="O1556" s="19" t="s">
        <v>2342</v>
      </c>
      <c r="P1556" s="19" t="s">
        <v>72</v>
      </c>
      <c r="Q1556" s="49" t="s">
        <v>55</v>
      </c>
      <c r="R1556" s="61">
        <v>1800</v>
      </c>
      <c r="S1556" s="25" t="s">
        <v>145</v>
      </c>
      <c r="T1556" s="25" t="s">
        <v>145</v>
      </c>
      <c r="U1556" s="19" t="e">
        <v>#NAME?</v>
      </c>
      <c r="V1556" s="22"/>
      <c r="W1556" s="22"/>
      <c r="X1556" s="50"/>
      <c r="Y1556" s="50"/>
      <c r="Z1556" s="22"/>
      <c r="AA1556" s="22"/>
      <c r="AB1556" s="22"/>
      <c r="AC1556" s="22"/>
      <c r="AD1556" s="50"/>
      <c r="AE1556" s="22"/>
      <c r="AF1556" s="22"/>
      <c r="AG1556" s="22"/>
      <c r="AH1556" s="50"/>
      <c r="AI1556" s="22"/>
      <c r="AJ1556" s="22"/>
      <c r="AK1556" s="22"/>
      <c r="AL1556" s="22"/>
      <c r="AM1556" s="22"/>
      <c r="AN1556" s="22"/>
      <c r="AO1556" s="22"/>
      <c r="AP1556" s="19" t="s">
        <v>76</v>
      </c>
      <c r="AQ1556" s="19" t="s">
        <v>76</v>
      </c>
      <c r="AR1556" s="22">
        <v>0</v>
      </c>
      <c r="AS1556" s="19" t="s">
        <v>55</v>
      </c>
      <c r="AT1556" s="19" t="s">
        <v>347</v>
      </c>
      <c r="AU1556" s="19" t="s">
        <v>179</v>
      </c>
      <c r="AV1556" s="19" t="s">
        <v>660</v>
      </c>
      <c r="AW1556" s="19" t="s">
        <v>1556</v>
      </c>
      <c r="AX1556" s="19" t="s">
        <v>1557</v>
      </c>
      <c r="AY1556" s="19" t="s">
        <v>55</v>
      </c>
      <c r="AZ1556" s="19" t="s">
        <v>3827</v>
      </c>
      <c r="BA1556" s="23">
        <v>45302</v>
      </c>
      <c r="BB1556" s="37">
        <v>1</v>
      </c>
      <c r="BC1556" s="37">
        <v>2024</v>
      </c>
      <c r="BD1556" s="19" t="s">
        <v>1557</v>
      </c>
      <c r="BE1556" s="19" t="s">
        <v>354</v>
      </c>
      <c r="BF1556" s="19" t="s">
        <v>1745</v>
      </c>
      <c r="BG1556" s="19" t="s">
        <v>55</v>
      </c>
      <c r="BH1556" s="19" t="s">
        <v>4513</v>
      </c>
      <c r="BI1556" s="22" t="s">
        <v>4513</v>
      </c>
      <c r="BJ1556" s="22"/>
      <c r="BK1556" s="22"/>
      <c r="BL1556" s="37" t="s">
        <v>4513</v>
      </c>
      <c r="BM1556" s="32" t="s">
        <v>4513</v>
      </c>
      <c r="BN1556" s="22" t="s">
        <v>4513</v>
      </c>
      <c r="BO1556" s="22"/>
      <c r="BP1556" s="22"/>
      <c r="BQ1556" s="19" t="s">
        <v>64</v>
      </c>
      <c r="BR1556" s="22"/>
      <c r="BS1556" s="22"/>
      <c r="BT1556" s="22"/>
      <c r="BU1556" s="22">
        <v>53</v>
      </c>
      <c r="BV1556" s="19"/>
      <c r="BW1556" s="19" t="s">
        <v>3823</v>
      </c>
      <c r="BX1556" s="22"/>
      <c r="BY1556" s="95" t="str">
        <f>IFERROR(
IF(OR(AZ1556="anulado",AZ1556="stand by"),CONCATENATE(AZ1556,": ",AT1556),
IF(OR(YEAR(BA1556)=2022,YEAR(BA1556)=2023),CONCATENATE("Se activó en ",YEAR(BA1556)),
IF(AND(OR(AZ1556="En proceso",AZ1556="facturando"),AND(AV1556="-",BA1556="")),"Por revisar",
IF(BA1556="",IF(AV1556="NUEVAS",CONCATENATE("Estado: ",AZ1556,", ",AV1556),
IF(AX1556=Meses!$A$3,"Por revisar",
IF(AT1556="","Sin registro","En programación Frcst."))),"En programación")))),
"Error")</f>
        <v>anulado: Desistido</v>
      </c>
      <c r="BZ1556" s="14" t="str">
        <f t="shared" si="72"/>
        <v/>
      </c>
      <c r="CA1556" s="95" t="str">
        <f>IF(BY1556="En programación Frcst.",VLOOKUP(AX1556,Meses!$A$1:$H$14,3+HLOOKUP(Cronograma!AV1556,Meses!$D$1:$G$2,2,FALSE),FALSE),
IF(BY1556="En programación",BA1556,""))</f>
        <v/>
      </c>
      <c r="CB1556" s="95" t="str">
        <f t="shared" si="73"/>
        <v/>
      </c>
      <c r="CC1556" s="91" t="str">
        <f>IFERROR(
(VLOOKUP(MONTH(CA1556),Meses!$B$3:$C$14,2,FALSE)-DAY(CA1556))/VLOOKUP(MONTH(CA1556),Meses!$B$3:$C$14,2,FALSE)*CD1556,
"")</f>
        <v/>
      </c>
      <c r="CD1556" s="92">
        <f t="shared" si="74"/>
        <v>1800</v>
      </c>
    </row>
    <row r="1557" spans="1:82" ht="47.4" thickBot="1" x14ac:dyDescent="0.6">
      <c r="A1557" s="61" t="s">
        <v>3515</v>
      </c>
      <c r="B1557" s="61" t="s">
        <v>3633</v>
      </c>
      <c r="C1557" s="19" t="s">
        <v>3634</v>
      </c>
      <c r="D1557" s="74" t="s">
        <v>345</v>
      </c>
      <c r="E1557" s="21">
        <v>45269</v>
      </c>
      <c r="F1557" s="21">
        <v>45269</v>
      </c>
      <c r="G1557" s="21">
        <v>45272</v>
      </c>
      <c r="H1557" s="21">
        <v>45280</v>
      </c>
      <c r="I1557" s="22"/>
      <c r="J1557" s="22"/>
      <c r="K1557" s="22">
        <v>0</v>
      </c>
      <c r="L1557" s="49">
        <v>2023104030</v>
      </c>
      <c r="M1557" s="74" t="s">
        <v>3208</v>
      </c>
      <c r="N1557" s="21">
        <v>45302</v>
      </c>
      <c r="O1557" s="19" t="s">
        <v>2342</v>
      </c>
      <c r="P1557" s="19" t="s">
        <v>72</v>
      </c>
      <c r="Q1557" s="49" t="s">
        <v>55</v>
      </c>
      <c r="R1557" s="61">
        <v>600</v>
      </c>
      <c r="S1557" s="25" t="s">
        <v>145</v>
      </c>
      <c r="T1557" s="25" t="s">
        <v>145</v>
      </c>
      <c r="U1557" s="19" t="e">
        <v>#NAME?</v>
      </c>
      <c r="V1557" s="22"/>
      <c r="W1557" s="22"/>
      <c r="X1557" s="50"/>
      <c r="Y1557" s="50"/>
      <c r="Z1557" s="22"/>
      <c r="AA1557" s="22"/>
      <c r="AB1557" s="22"/>
      <c r="AC1557" s="22"/>
      <c r="AD1557" s="50"/>
      <c r="AE1557" s="22"/>
      <c r="AF1557" s="22"/>
      <c r="AG1557" s="22"/>
      <c r="AH1557" s="50"/>
      <c r="AI1557" s="22"/>
      <c r="AJ1557" s="22"/>
      <c r="AK1557" s="22"/>
      <c r="AL1557" s="22"/>
      <c r="AM1557" s="22"/>
      <c r="AN1557" s="22"/>
      <c r="AO1557" s="22"/>
      <c r="AP1557" s="19" t="s">
        <v>76</v>
      </c>
      <c r="AQ1557" s="19" t="s">
        <v>76</v>
      </c>
      <c r="AR1557" s="22">
        <v>0</v>
      </c>
      <c r="AS1557" s="19" t="s">
        <v>55</v>
      </c>
      <c r="AT1557" s="19" t="s">
        <v>347</v>
      </c>
      <c r="AU1557" s="19" t="s">
        <v>179</v>
      </c>
      <c r="AV1557" s="19" t="s">
        <v>660</v>
      </c>
      <c r="AW1557" s="19" t="s">
        <v>1556</v>
      </c>
      <c r="AX1557" s="19" t="s">
        <v>1557</v>
      </c>
      <c r="AY1557" s="19" t="s">
        <v>55</v>
      </c>
      <c r="AZ1557" s="19" t="s">
        <v>3827</v>
      </c>
      <c r="BA1557" s="23">
        <v>45302</v>
      </c>
      <c r="BB1557" s="37">
        <v>1</v>
      </c>
      <c r="BC1557" s="37">
        <v>2024</v>
      </c>
      <c r="BD1557" s="19" t="s">
        <v>1557</v>
      </c>
      <c r="BE1557" s="19" t="s">
        <v>354</v>
      </c>
      <c r="BF1557" s="19" t="s">
        <v>1745</v>
      </c>
      <c r="BG1557" s="19" t="s">
        <v>55</v>
      </c>
      <c r="BH1557" s="19" t="s">
        <v>4513</v>
      </c>
      <c r="BI1557" s="22" t="s">
        <v>4513</v>
      </c>
      <c r="BJ1557" s="22"/>
      <c r="BK1557" s="22"/>
      <c r="BL1557" s="37" t="s">
        <v>4513</v>
      </c>
      <c r="BM1557" s="32" t="s">
        <v>4513</v>
      </c>
      <c r="BN1557" s="22" t="s">
        <v>4513</v>
      </c>
      <c r="BO1557" s="22"/>
      <c r="BP1557" s="22"/>
      <c r="BQ1557" s="19" t="s">
        <v>64</v>
      </c>
      <c r="BR1557" s="22"/>
      <c r="BS1557" s="22"/>
      <c r="BT1557" s="22"/>
      <c r="BU1557" s="22">
        <v>53</v>
      </c>
      <c r="BV1557" s="19"/>
      <c r="BW1557" s="19" t="s">
        <v>3823</v>
      </c>
      <c r="BX1557" s="22"/>
      <c r="BY1557" s="95" t="str">
        <f>IFERROR(
IF(OR(AZ1557="anulado",AZ1557="stand by"),CONCATENATE(AZ1557,": ",AT1557),
IF(OR(YEAR(BA1557)=2022,YEAR(BA1557)=2023),CONCATENATE("Se activó en ",YEAR(BA1557)),
IF(AND(OR(AZ1557="En proceso",AZ1557="facturando"),AND(AV1557="-",BA1557="")),"Por revisar",
IF(BA1557="",IF(AV1557="NUEVAS",CONCATENATE("Estado: ",AZ1557,", ",AV1557),
IF(AX1557=Meses!$A$3,"Por revisar",
IF(AT1557="","Sin registro","En programación Frcst."))),"En programación")))),
"Error")</f>
        <v>anulado: Desistido</v>
      </c>
      <c r="BZ1557" s="14" t="str">
        <f t="shared" si="72"/>
        <v/>
      </c>
      <c r="CA1557" s="95" t="str">
        <f>IF(BY1557="En programación Frcst.",VLOOKUP(AX1557,Meses!$A$1:$H$14,3+HLOOKUP(Cronograma!AV1557,Meses!$D$1:$G$2,2,FALSE),FALSE),
IF(BY1557="En programación",BA1557,""))</f>
        <v/>
      </c>
      <c r="CB1557" s="95" t="str">
        <f t="shared" si="73"/>
        <v/>
      </c>
      <c r="CC1557" s="91" t="str">
        <f>IFERROR(
(VLOOKUP(MONTH(CA1557),Meses!$B$3:$C$14,2,FALSE)-DAY(CA1557))/VLOOKUP(MONTH(CA1557),Meses!$B$3:$C$14,2,FALSE)*CD1557,
"")</f>
        <v/>
      </c>
      <c r="CD1557" s="92">
        <f t="shared" si="74"/>
        <v>600</v>
      </c>
    </row>
    <row r="1558" spans="1:82" ht="47.4" thickBot="1" x14ac:dyDescent="0.6">
      <c r="A1558" s="61" t="s">
        <v>3515</v>
      </c>
      <c r="B1558" s="61" t="s">
        <v>3635</v>
      </c>
      <c r="C1558" s="19" t="s">
        <v>3636</v>
      </c>
      <c r="D1558" s="74" t="s">
        <v>345</v>
      </c>
      <c r="E1558" s="21">
        <v>45269</v>
      </c>
      <c r="F1558" s="21">
        <v>45269</v>
      </c>
      <c r="G1558" s="21">
        <v>45272</v>
      </c>
      <c r="H1558" s="21">
        <v>45280</v>
      </c>
      <c r="I1558" s="22"/>
      <c r="J1558" s="22"/>
      <c r="K1558" s="22">
        <v>0</v>
      </c>
      <c r="L1558" s="49" t="s">
        <v>3945</v>
      </c>
      <c r="M1558" s="74" t="s">
        <v>3208</v>
      </c>
      <c r="N1558" s="21">
        <v>45302</v>
      </c>
      <c r="O1558" s="19" t="s">
        <v>2342</v>
      </c>
      <c r="P1558" s="19" t="s">
        <v>72</v>
      </c>
      <c r="Q1558" s="49" t="s">
        <v>55</v>
      </c>
      <c r="R1558" s="61">
        <v>500</v>
      </c>
      <c r="S1558" s="25" t="s">
        <v>145</v>
      </c>
      <c r="T1558" s="25" t="s">
        <v>145</v>
      </c>
      <c r="U1558" s="19" t="e">
        <v>#NAME?</v>
      </c>
      <c r="V1558" s="22"/>
      <c r="W1558" s="22"/>
      <c r="X1558" s="50"/>
      <c r="Y1558" s="50"/>
      <c r="Z1558" s="22"/>
      <c r="AA1558" s="22"/>
      <c r="AB1558" s="22"/>
      <c r="AC1558" s="22"/>
      <c r="AD1558" s="50"/>
      <c r="AE1558" s="22"/>
      <c r="AF1558" s="22"/>
      <c r="AG1558" s="22"/>
      <c r="AH1558" s="50"/>
      <c r="AI1558" s="22"/>
      <c r="AJ1558" s="22"/>
      <c r="AK1558" s="22"/>
      <c r="AL1558" s="22"/>
      <c r="AM1558" s="22"/>
      <c r="AN1558" s="22"/>
      <c r="AO1558" s="22"/>
      <c r="AP1558" s="19" t="s">
        <v>76</v>
      </c>
      <c r="AQ1558" s="19" t="s">
        <v>76</v>
      </c>
      <c r="AR1558" s="19" t="s">
        <v>60</v>
      </c>
      <c r="AS1558" s="19" t="s">
        <v>55</v>
      </c>
      <c r="AT1558" s="19" t="s">
        <v>347</v>
      </c>
      <c r="AU1558" s="19" t="s">
        <v>179</v>
      </c>
      <c r="AV1558" s="19" t="s">
        <v>660</v>
      </c>
      <c r="AW1558" s="19" t="s">
        <v>1556</v>
      </c>
      <c r="AX1558" s="19" t="s">
        <v>1557</v>
      </c>
      <c r="AY1558" s="19" t="s">
        <v>55</v>
      </c>
      <c r="AZ1558" s="19" t="s">
        <v>3827</v>
      </c>
      <c r="BA1558" s="23">
        <v>45302</v>
      </c>
      <c r="BB1558" s="37">
        <v>1</v>
      </c>
      <c r="BC1558" s="37">
        <v>2024</v>
      </c>
      <c r="BD1558" s="19" t="s">
        <v>1557</v>
      </c>
      <c r="BE1558" s="19" t="s">
        <v>354</v>
      </c>
      <c r="BF1558" s="19" t="s">
        <v>1745</v>
      </c>
      <c r="BG1558" s="19" t="s">
        <v>55</v>
      </c>
      <c r="BH1558" s="19" t="s">
        <v>4513</v>
      </c>
      <c r="BI1558" s="22" t="s">
        <v>4513</v>
      </c>
      <c r="BJ1558" s="22"/>
      <c r="BK1558" s="22"/>
      <c r="BL1558" s="37" t="s">
        <v>4513</v>
      </c>
      <c r="BM1558" s="32" t="s">
        <v>4513</v>
      </c>
      <c r="BN1558" s="22" t="s">
        <v>4513</v>
      </c>
      <c r="BO1558" s="22"/>
      <c r="BP1558" s="22"/>
      <c r="BQ1558" s="19" t="s">
        <v>64</v>
      </c>
      <c r="BR1558" s="22"/>
      <c r="BS1558" s="22"/>
      <c r="BT1558" s="22"/>
      <c r="BU1558" s="22">
        <v>53</v>
      </c>
      <c r="BV1558" s="19"/>
      <c r="BW1558" s="19" t="s">
        <v>3823</v>
      </c>
      <c r="BX1558" s="22"/>
      <c r="BY1558" s="95" t="str">
        <f>IFERROR(
IF(OR(AZ1558="anulado",AZ1558="stand by"),CONCATENATE(AZ1558,": ",AT1558),
IF(OR(YEAR(BA1558)=2022,YEAR(BA1558)=2023),CONCATENATE("Se activó en ",YEAR(BA1558)),
IF(AND(OR(AZ1558="En proceso",AZ1558="facturando"),AND(AV1558="-",BA1558="")),"Por revisar",
IF(BA1558="",IF(AV1558="NUEVAS",CONCATENATE("Estado: ",AZ1558,", ",AV1558),
IF(AX1558=Meses!$A$3,"Por revisar",
IF(AT1558="","Sin registro","En programación Frcst."))),"En programación")))),
"Error")</f>
        <v>anulado: Desistido</v>
      </c>
      <c r="BZ1558" s="14" t="str">
        <f t="shared" si="72"/>
        <v/>
      </c>
      <c r="CA1558" s="95" t="str">
        <f>IF(BY1558="En programación Frcst.",VLOOKUP(AX1558,Meses!$A$1:$H$14,3+HLOOKUP(Cronograma!AV1558,Meses!$D$1:$G$2,2,FALSE),FALSE),
IF(BY1558="En programación",BA1558,""))</f>
        <v/>
      </c>
      <c r="CB1558" s="95" t="str">
        <f t="shared" si="73"/>
        <v/>
      </c>
      <c r="CC1558" s="91" t="str">
        <f>IFERROR(
(VLOOKUP(MONTH(CA1558),Meses!$B$3:$C$14,2,FALSE)-DAY(CA1558))/VLOOKUP(MONTH(CA1558),Meses!$B$3:$C$14,2,FALSE)*CD1558,
"")</f>
        <v/>
      </c>
      <c r="CD1558" s="92">
        <f t="shared" si="74"/>
        <v>500</v>
      </c>
    </row>
    <row r="1559" spans="1:82" ht="47.4" thickBot="1" x14ac:dyDescent="0.6">
      <c r="A1559" s="61" t="s">
        <v>3515</v>
      </c>
      <c r="B1559" s="61" t="s">
        <v>3637</v>
      </c>
      <c r="C1559" s="19" t="s">
        <v>3638</v>
      </c>
      <c r="D1559" s="74" t="s">
        <v>345</v>
      </c>
      <c r="E1559" s="21">
        <v>45269</v>
      </c>
      <c r="F1559" s="21">
        <v>45269</v>
      </c>
      <c r="G1559" s="21">
        <v>45272</v>
      </c>
      <c r="H1559" s="50"/>
      <c r="I1559" s="22"/>
      <c r="J1559" s="22"/>
      <c r="K1559" s="22">
        <v>0</v>
      </c>
      <c r="L1559" s="50"/>
      <c r="M1559" s="22"/>
      <c r="N1559" s="22"/>
      <c r="O1559" s="19" t="s">
        <v>2342</v>
      </c>
      <c r="P1559" s="19" t="s">
        <v>72</v>
      </c>
      <c r="Q1559" s="49" t="s">
        <v>55</v>
      </c>
      <c r="R1559" s="61">
        <v>250</v>
      </c>
      <c r="S1559" s="25" t="s">
        <v>145</v>
      </c>
      <c r="T1559" s="25" t="s">
        <v>145</v>
      </c>
      <c r="U1559" s="19" t="e">
        <v>#NAME?</v>
      </c>
      <c r="V1559" s="22"/>
      <c r="W1559" s="22"/>
      <c r="X1559" s="50"/>
      <c r="Y1559" s="50"/>
      <c r="Z1559" s="22"/>
      <c r="AA1559" s="22"/>
      <c r="AB1559" s="22"/>
      <c r="AC1559" s="22"/>
      <c r="AD1559" s="50"/>
      <c r="AE1559" s="22"/>
      <c r="AF1559" s="22"/>
      <c r="AG1559" s="22"/>
      <c r="AH1559" s="50"/>
      <c r="AI1559" s="22"/>
      <c r="AJ1559" s="22"/>
      <c r="AK1559" s="22"/>
      <c r="AL1559" s="22"/>
      <c r="AM1559" s="22"/>
      <c r="AN1559" s="22"/>
      <c r="AO1559" s="22"/>
      <c r="AP1559" s="19" t="s">
        <v>76</v>
      </c>
      <c r="AQ1559" s="19" t="s">
        <v>76</v>
      </c>
      <c r="AR1559" s="19" t="s">
        <v>60</v>
      </c>
      <c r="AS1559" s="19" t="s">
        <v>55</v>
      </c>
      <c r="AT1559" s="19" t="s">
        <v>347</v>
      </c>
      <c r="AU1559" s="19" t="s">
        <v>179</v>
      </c>
      <c r="AV1559" s="19" t="s">
        <v>660</v>
      </c>
      <c r="AW1559" s="19" t="s">
        <v>1556</v>
      </c>
      <c r="AX1559" s="19" t="s">
        <v>1557</v>
      </c>
      <c r="AY1559" s="19" t="s">
        <v>55</v>
      </c>
      <c r="AZ1559" s="19" t="s">
        <v>3827</v>
      </c>
      <c r="BA1559" s="22">
        <v>0</v>
      </c>
      <c r="BB1559" s="22"/>
      <c r="BC1559" s="22"/>
      <c r="BD1559" s="19" t="s">
        <v>1557</v>
      </c>
      <c r="BE1559" s="19" t="s">
        <v>354</v>
      </c>
      <c r="BF1559" s="19" t="s">
        <v>1745</v>
      </c>
      <c r="BG1559" s="19" t="s">
        <v>55</v>
      </c>
      <c r="BH1559" s="19" t="s">
        <v>4513</v>
      </c>
      <c r="BI1559" s="22" t="s">
        <v>4513</v>
      </c>
      <c r="BJ1559" s="22"/>
      <c r="BK1559" s="22"/>
      <c r="BL1559" s="37" t="s">
        <v>4513</v>
      </c>
      <c r="BM1559" s="32" t="s">
        <v>4513</v>
      </c>
      <c r="BN1559" s="22" t="s">
        <v>4513</v>
      </c>
      <c r="BO1559" s="22"/>
      <c r="BP1559" s="22"/>
      <c r="BQ1559" s="19" t="s">
        <v>64</v>
      </c>
      <c r="BR1559" s="22"/>
      <c r="BS1559" s="22"/>
      <c r="BT1559" s="22"/>
      <c r="BU1559" s="22">
        <v>53</v>
      </c>
      <c r="BV1559" s="19"/>
      <c r="BW1559" s="19" t="s">
        <v>3823</v>
      </c>
      <c r="BX1559" s="22"/>
      <c r="BY1559" s="95" t="str">
        <f>IFERROR(
IF(OR(AZ1559="anulado",AZ1559="stand by"),CONCATENATE(AZ1559,": ",AT1559),
IF(OR(YEAR(BA1559)=2022,YEAR(BA1559)=2023),CONCATENATE("Se activó en ",YEAR(BA1559)),
IF(AND(OR(AZ1559="En proceso",AZ1559="facturando"),AND(AV1559="-",BA1559="")),"Por revisar",
IF(BA1559="",IF(AV1559="NUEVAS",CONCATENATE("Estado: ",AZ1559,", ",AV1559),
IF(AX1559=Meses!$A$3,"Por revisar",
IF(AT1559="","Sin registro","En programación Frcst."))),"En programación")))),
"Error")</f>
        <v>anulado: Desistido</v>
      </c>
      <c r="BZ1559" s="14" t="str">
        <f t="shared" si="72"/>
        <v/>
      </c>
      <c r="CA1559" s="95" t="str">
        <f>IF(BY1559="En programación Frcst.",VLOOKUP(AX1559,Meses!$A$1:$H$14,3+HLOOKUP(Cronograma!AV1559,Meses!$D$1:$G$2,2,FALSE),FALSE),
IF(BY1559="En programación",BA1559,""))</f>
        <v/>
      </c>
      <c r="CB1559" s="95" t="str">
        <f t="shared" si="73"/>
        <v/>
      </c>
      <c r="CC1559" s="91" t="str">
        <f>IFERROR(
(VLOOKUP(MONTH(CA1559),Meses!$B$3:$C$14,2,FALSE)-DAY(CA1559))/VLOOKUP(MONTH(CA1559),Meses!$B$3:$C$14,2,FALSE)*CD1559,
"")</f>
        <v/>
      </c>
      <c r="CD1559" s="92">
        <f t="shared" si="74"/>
        <v>250</v>
      </c>
    </row>
    <row r="1560" spans="1:82" ht="47.4" thickBot="1" x14ac:dyDescent="0.6">
      <c r="A1560" s="61" t="s">
        <v>3515</v>
      </c>
      <c r="B1560" s="61" t="s">
        <v>3639</v>
      </c>
      <c r="C1560" s="19" t="s">
        <v>3640</v>
      </c>
      <c r="D1560" s="74" t="s">
        <v>345</v>
      </c>
      <c r="E1560" s="21">
        <v>45269</v>
      </c>
      <c r="F1560" s="21">
        <v>45269</v>
      </c>
      <c r="G1560" s="21">
        <v>45272</v>
      </c>
      <c r="H1560" s="22"/>
      <c r="I1560" s="22"/>
      <c r="J1560" s="22"/>
      <c r="K1560" s="22">
        <v>0</v>
      </c>
      <c r="L1560" s="50"/>
      <c r="M1560" s="22"/>
      <c r="N1560" s="22"/>
      <c r="O1560" s="19" t="s">
        <v>2342</v>
      </c>
      <c r="P1560" s="19" t="s">
        <v>72</v>
      </c>
      <c r="Q1560" s="49" t="s">
        <v>55</v>
      </c>
      <c r="R1560" s="61">
        <v>100</v>
      </c>
      <c r="S1560" s="25" t="s">
        <v>145</v>
      </c>
      <c r="T1560" s="25" t="s">
        <v>145</v>
      </c>
      <c r="U1560" s="30" t="e">
        <v>#NAME?</v>
      </c>
      <c r="V1560" s="22"/>
      <c r="W1560" s="22"/>
      <c r="X1560" s="50"/>
      <c r="Y1560" s="50"/>
      <c r="Z1560" s="22"/>
      <c r="AA1560" s="22"/>
      <c r="AB1560" s="22"/>
      <c r="AC1560" s="22"/>
      <c r="AD1560" s="50"/>
      <c r="AE1560" s="22"/>
      <c r="AF1560" s="22"/>
      <c r="AG1560" s="22"/>
      <c r="AH1560" s="50"/>
      <c r="AI1560" s="22"/>
      <c r="AJ1560" s="22"/>
      <c r="AK1560" s="22"/>
      <c r="AL1560" s="22"/>
      <c r="AM1560" s="22"/>
      <c r="AN1560" s="22"/>
      <c r="AO1560" s="22"/>
      <c r="AP1560" s="19" t="s">
        <v>76</v>
      </c>
      <c r="AQ1560" s="19" t="s">
        <v>76</v>
      </c>
      <c r="AR1560" s="22">
        <v>0</v>
      </c>
      <c r="AS1560" s="19" t="s">
        <v>55</v>
      </c>
      <c r="AT1560" s="19" t="s">
        <v>347</v>
      </c>
      <c r="AU1560" s="19" t="s">
        <v>179</v>
      </c>
      <c r="AV1560" s="19" t="s">
        <v>660</v>
      </c>
      <c r="AW1560" s="19" t="s">
        <v>1556</v>
      </c>
      <c r="AX1560" s="19" t="s">
        <v>1557</v>
      </c>
      <c r="AY1560" s="19" t="s">
        <v>55</v>
      </c>
      <c r="AZ1560" s="19" t="s">
        <v>3827</v>
      </c>
      <c r="BA1560" s="22">
        <v>0</v>
      </c>
      <c r="BB1560" s="22"/>
      <c r="BC1560" s="22"/>
      <c r="BD1560" s="19" t="s">
        <v>1557</v>
      </c>
      <c r="BE1560" s="19" t="s">
        <v>354</v>
      </c>
      <c r="BF1560" s="19" t="s">
        <v>1745</v>
      </c>
      <c r="BG1560" s="19" t="s">
        <v>55</v>
      </c>
      <c r="BH1560" s="19" t="s">
        <v>4513</v>
      </c>
      <c r="BI1560" s="22" t="s">
        <v>4513</v>
      </c>
      <c r="BJ1560" s="22"/>
      <c r="BK1560" s="22"/>
      <c r="BL1560" s="37" t="s">
        <v>4513</v>
      </c>
      <c r="BM1560" s="32" t="s">
        <v>4513</v>
      </c>
      <c r="BN1560" s="22" t="s">
        <v>4513</v>
      </c>
      <c r="BO1560" s="22"/>
      <c r="BP1560" s="22"/>
      <c r="BQ1560" s="19" t="s">
        <v>64</v>
      </c>
      <c r="BR1560" s="22"/>
      <c r="BS1560" s="22"/>
      <c r="BT1560" s="22"/>
      <c r="BU1560" s="22">
        <v>53</v>
      </c>
      <c r="BV1560" s="19"/>
      <c r="BW1560" s="19" t="s">
        <v>3823</v>
      </c>
      <c r="BX1560" s="22"/>
      <c r="BY1560" s="95" t="str">
        <f>IFERROR(
IF(OR(AZ1560="anulado",AZ1560="stand by"),CONCATENATE(AZ1560,": ",AT1560),
IF(OR(YEAR(BA1560)=2022,YEAR(BA1560)=2023),CONCATENATE("Se activó en ",YEAR(BA1560)),
IF(AND(OR(AZ1560="En proceso",AZ1560="facturando"),AND(AV1560="-",BA1560="")),"Por revisar",
IF(BA1560="",IF(AV1560="NUEVAS",CONCATENATE("Estado: ",AZ1560,", ",AV1560),
IF(AX1560=Meses!$A$3,"Por revisar",
IF(AT1560="","Sin registro","En programación Frcst."))),"En programación")))),
"Error")</f>
        <v>anulado: Desistido</v>
      </c>
      <c r="BZ1560" s="14" t="str">
        <f t="shared" si="72"/>
        <v/>
      </c>
      <c r="CA1560" s="95" t="str">
        <f>IF(BY1560="En programación Frcst.",VLOOKUP(AX1560,Meses!$A$1:$H$14,3+HLOOKUP(Cronograma!AV1560,Meses!$D$1:$G$2,2,FALSE),FALSE),
IF(BY1560="En programación",BA1560,""))</f>
        <v/>
      </c>
      <c r="CB1560" s="95" t="str">
        <f t="shared" si="73"/>
        <v/>
      </c>
      <c r="CC1560" s="91" t="str">
        <f>IFERROR(
(VLOOKUP(MONTH(CA1560),Meses!$B$3:$C$14,2,FALSE)-DAY(CA1560))/VLOOKUP(MONTH(CA1560),Meses!$B$3:$C$14,2,FALSE)*CD1560,
"")</f>
        <v/>
      </c>
      <c r="CD1560" s="92">
        <f t="shared" si="74"/>
        <v>100</v>
      </c>
    </row>
    <row r="1561" spans="1:82" ht="47.4" thickBot="1" x14ac:dyDescent="0.6">
      <c r="A1561" s="61" t="s">
        <v>3515</v>
      </c>
      <c r="B1561" s="61" t="s">
        <v>3641</v>
      </c>
      <c r="C1561" s="19" t="s">
        <v>4666</v>
      </c>
      <c r="D1561" s="74" t="s">
        <v>345</v>
      </c>
      <c r="E1561" s="21">
        <v>45269</v>
      </c>
      <c r="F1561" s="21">
        <v>45269</v>
      </c>
      <c r="G1561" s="21">
        <v>45272</v>
      </c>
      <c r="H1561" s="21">
        <v>45280</v>
      </c>
      <c r="I1561" s="22"/>
      <c r="J1561" s="22"/>
      <c r="K1561" s="22">
        <v>0</v>
      </c>
      <c r="L1561" s="49" t="s">
        <v>3945</v>
      </c>
      <c r="M1561" s="74" t="s">
        <v>3208</v>
      </c>
      <c r="N1561" s="21">
        <v>45302</v>
      </c>
      <c r="O1561" s="19" t="s">
        <v>2342</v>
      </c>
      <c r="P1561" s="19" t="s">
        <v>72</v>
      </c>
      <c r="Q1561" s="49" t="s">
        <v>55</v>
      </c>
      <c r="R1561" s="61">
        <v>150</v>
      </c>
      <c r="S1561" s="25" t="s">
        <v>145</v>
      </c>
      <c r="T1561" s="25" t="s">
        <v>145</v>
      </c>
      <c r="U1561" s="19" t="e">
        <v>#NAME?</v>
      </c>
      <c r="V1561" s="22"/>
      <c r="W1561" s="22"/>
      <c r="X1561" s="50"/>
      <c r="Y1561" s="50"/>
      <c r="Z1561" s="22"/>
      <c r="AA1561" s="22"/>
      <c r="AB1561" s="22"/>
      <c r="AC1561" s="22"/>
      <c r="AD1561" s="50"/>
      <c r="AE1561" s="22"/>
      <c r="AF1561" s="22"/>
      <c r="AG1561" s="22"/>
      <c r="AH1561" s="50"/>
      <c r="AI1561" s="22"/>
      <c r="AJ1561" s="22"/>
      <c r="AK1561" s="22"/>
      <c r="AL1561" s="22"/>
      <c r="AM1561" s="22"/>
      <c r="AN1561" s="22"/>
      <c r="AO1561" s="22"/>
      <c r="AP1561" s="19" t="s">
        <v>76</v>
      </c>
      <c r="AQ1561" s="19" t="s">
        <v>76</v>
      </c>
      <c r="AR1561" s="22">
        <v>0</v>
      </c>
      <c r="AS1561" s="19" t="s">
        <v>55</v>
      </c>
      <c r="AT1561" s="19" t="s">
        <v>347</v>
      </c>
      <c r="AU1561" s="19" t="s">
        <v>179</v>
      </c>
      <c r="AV1561" s="19" t="s">
        <v>660</v>
      </c>
      <c r="AW1561" s="19" t="s">
        <v>1556</v>
      </c>
      <c r="AX1561" s="19" t="s">
        <v>1557</v>
      </c>
      <c r="AY1561" s="19" t="s">
        <v>55</v>
      </c>
      <c r="AZ1561" s="19" t="s">
        <v>3827</v>
      </c>
      <c r="BA1561" s="23">
        <v>45302</v>
      </c>
      <c r="BB1561" s="37">
        <v>1</v>
      </c>
      <c r="BC1561" s="37">
        <v>2024</v>
      </c>
      <c r="BD1561" s="19" t="s">
        <v>1557</v>
      </c>
      <c r="BE1561" s="19" t="s">
        <v>354</v>
      </c>
      <c r="BF1561" s="19" t="s">
        <v>1745</v>
      </c>
      <c r="BG1561" s="19" t="s">
        <v>55</v>
      </c>
      <c r="BH1561" s="19" t="s">
        <v>4513</v>
      </c>
      <c r="BI1561" s="22" t="s">
        <v>4513</v>
      </c>
      <c r="BJ1561" s="22"/>
      <c r="BK1561" s="22"/>
      <c r="BL1561" s="37" t="s">
        <v>4513</v>
      </c>
      <c r="BM1561" s="32" t="s">
        <v>4513</v>
      </c>
      <c r="BN1561" s="22" t="s">
        <v>4513</v>
      </c>
      <c r="BO1561" s="22"/>
      <c r="BP1561" s="22"/>
      <c r="BQ1561" s="19" t="s">
        <v>64</v>
      </c>
      <c r="BR1561" s="22"/>
      <c r="BS1561" s="22"/>
      <c r="BT1561" s="22"/>
      <c r="BU1561" s="22">
        <v>53</v>
      </c>
      <c r="BV1561" s="19"/>
      <c r="BW1561" s="19" t="s">
        <v>3823</v>
      </c>
      <c r="BX1561" s="22"/>
      <c r="BY1561" s="95" t="str">
        <f>IFERROR(
IF(OR(AZ1561="anulado",AZ1561="stand by"),CONCATENATE(AZ1561,": ",AT1561),
IF(OR(YEAR(BA1561)=2022,YEAR(BA1561)=2023),CONCATENATE("Se activó en ",YEAR(BA1561)),
IF(AND(OR(AZ1561="En proceso",AZ1561="facturando"),AND(AV1561="-",BA1561="")),"Por revisar",
IF(BA1561="",IF(AV1561="NUEVAS",CONCATENATE("Estado: ",AZ1561,", ",AV1561),
IF(AX1561=Meses!$A$3,"Por revisar",
IF(AT1561="","Sin registro","En programación Frcst."))),"En programación")))),
"Error")</f>
        <v>anulado: Desistido</v>
      </c>
      <c r="BZ1561" s="14" t="str">
        <f t="shared" si="72"/>
        <v/>
      </c>
      <c r="CA1561" s="95" t="str">
        <f>IF(BY1561="En programación Frcst.",VLOOKUP(AX1561,Meses!$A$1:$H$14,3+HLOOKUP(Cronograma!AV1561,Meses!$D$1:$G$2,2,FALSE),FALSE),
IF(BY1561="En programación",BA1561,""))</f>
        <v/>
      </c>
      <c r="CB1561" s="95" t="str">
        <f t="shared" si="73"/>
        <v/>
      </c>
      <c r="CC1561" s="91" t="str">
        <f>IFERROR(
(VLOOKUP(MONTH(CA1561),Meses!$B$3:$C$14,2,FALSE)-DAY(CA1561))/VLOOKUP(MONTH(CA1561),Meses!$B$3:$C$14,2,FALSE)*CD1561,
"")</f>
        <v/>
      </c>
      <c r="CD1561" s="92">
        <f t="shared" si="74"/>
        <v>150</v>
      </c>
    </row>
    <row r="1562" spans="1:82" ht="47.4" thickBot="1" x14ac:dyDescent="0.6">
      <c r="A1562" s="61" t="s">
        <v>3515</v>
      </c>
      <c r="B1562" s="61" t="s">
        <v>3642</v>
      </c>
      <c r="C1562" s="19" t="s">
        <v>4667</v>
      </c>
      <c r="D1562" s="74" t="s">
        <v>345</v>
      </c>
      <c r="E1562" s="21">
        <v>45269</v>
      </c>
      <c r="F1562" s="21">
        <v>45269</v>
      </c>
      <c r="G1562" s="21">
        <v>45272</v>
      </c>
      <c r="H1562" s="21">
        <v>45280</v>
      </c>
      <c r="I1562" s="22"/>
      <c r="J1562" s="22"/>
      <c r="K1562" s="22">
        <v>0</v>
      </c>
      <c r="L1562" s="49">
        <v>2023124011</v>
      </c>
      <c r="M1562" s="74" t="s">
        <v>3208</v>
      </c>
      <c r="N1562" s="21">
        <v>45302</v>
      </c>
      <c r="O1562" s="19" t="s">
        <v>2342</v>
      </c>
      <c r="P1562" s="19" t="s">
        <v>72</v>
      </c>
      <c r="Q1562" s="49" t="s">
        <v>55</v>
      </c>
      <c r="R1562" s="61">
        <v>200</v>
      </c>
      <c r="S1562" s="25" t="s">
        <v>145</v>
      </c>
      <c r="T1562" s="25" t="s">
        <v>145</v>
      </c>
      <c r="U1562" s="19" t="e">
        <v>#NAME?</v>
      </c>
      <c r="V1562" s="22"/>
      <c r="W1562" s="22"/>
      <c r="X1562" s="50"/>
      <c r="Y1562" s="50"/>
      <c r="Z1562" s="22"/>
      <c r="AA1562" s="22"/>
      <c r="AB1562" s="22"/>
      <c r="AC1562" s="22"/>
      <c r="AD1562" s="50"/>
      <c r="AE1562" s="22"/>
      <c r="AF1562" s="22"/>
      <c r="AG1562" s="22"/>
      <c r="AH1562" s="50"/>
      <c r="AI1562" s="22"/>
      <c r="AJ1562" s="22"/>
      <c r="AK1562" s="22"/>
      <c r="AL1562" s="22"/>
      <c r="AM1562" s="22"/>
      <c r="AN1562" s="22"/>
      <c r="AO1562" s="22"/>
      <c r="AP1562" s="19" t="s">
        <v>76</v>
      </c>
      <c r="AQ1562" s="19" t="s">
        <v>76</v>
      </c>
      <c r="AR1562" s="22">
        <v>0</v>
      </c>
      <c r="AS1562" s="19" t="s">
        <v>55</v>
      </c>
      <c r="AT1562" s="19" t="s">
        <v>347</v>
      </c>
      <c r="AU1562" s="19" t="s">
        <v>179</v>
      </c>
      <c r="AV1562" s="19" t="s">
        <v>660</v>
      </c>
      <c r="AW1562" s="19" t="s">
        <v>1556</v>
      </c>
      <c r="AX1562" s="19" t="s">
        <v>1557</v>
      </c>
      <c r="AY1562" s="19" t="s">
        <v>55</v>
      </c>
      <c r="AZ1562" s="19" t="s">
        <v>3827</v>
      </c>
      <c r="BA1562" s="23">
        <v>45302</v>
      </c>
      <c r="BB1562" s="37">
        <v>1</v>
      </c>
      <c r="BC1562" s="37">
        <v>2024</v>
      </c>
      <c r="BD1562" s="19" t="s">
        <v>1557</v>
      </c>
      <c r="BE1562" s="19" t="s">
        <v>354</v>
      </c>
      <c r="BF1562" s="19" t="s">
        <v>1745</v>
      </c>
      <c r="BG1562" s="19" t="s">
        <v>55</v>
      </c>
      <c r="BH1562" s="19" t="s">
        <v>4513</v>
      </c>
      <c r="BI1562" s="22" t="s">
        <v>4513</v>
      </c>
      <c r="BJ1562" s="22"/>
      <c r="BK1562" s="22"/>
      <c r="BL1562" s="37" t="s">
        <v>4513</v>
      </c>
      <c r="BM1562" s="32" t="s">
        <v>4513</v>
      </c>
      <c r="BN1562" s="22" t="s">
        <v>4513</v>
      </c>
      <c r="BO1562" s="22"/>
      <c r="BP1562" s="22"/>
      <c r="BQ1562" s="19" t="s">
        <v>64</v>
      </c>
      <c r="BR1562" s="22"/>
      <c r="BS1562" s="22"/>
      <c r="BT1562" s="22"/>
      <c r="BU1562" s="22">
        <v>53</v>
      </c>
      <c r="BV1562" s="19"/>
      <c r="BW1562" s="19" t="s">
        <v>3823</v>
      </c>
      <c r="BX1562" s="22"/>
      <c r="BY1562" s="95" t="str">
        <f>IFERROR(
IF(OR(AZ1562="anulado",AZ1562="stand by"),CONCATENATE(AZ1562,": ",AT1562),
IF(OR(YEAR(BA1562)=2022,YEAR(BA1562)=2023),CONCATENATE("Se activó en ",YEAR(BA1562)),
IF(AND(OR(AZ1562="En proceso",AZ1562="facturando"),AND(AV1562="-",BA1562="")),"Por revisar",
IF(BA1562="",IF(AV1562="NUEVAS",CONCATENATE("Estado: ",AZ1562,", ",AV1562),
IF(AX1562=Meses!$A$3,"Por revisar",
IF(AT1562="","Sin registro","En programación Frcst."))),"En programación")))),
"Error")</f>
        <v>anulado: Desistido</v>
      </c>
      <c r="BZ1562" s="14" t="str">
        <f t="shared" si="72"/>
        <v/>
      </c>
      <c r="CA1562" s="95" t="str">
        <f>IF(BY1562="En programación Frcst.",VLOOKUP(AX1562,Meses!$A$1:$H$14,3+HLOOKUP(Cronograma!AV1562,Meses!$D$1:$G$2,2,FALSE),FALSE),
IF(BY1562="En programación",BA1562,""))</f>
        <v/>
      </c>
      <c r="CB1562" s="95" t="str">
        <f t="shared" si="73"/>
        <v/>
      </c>
      <c r="CC1562" s="91" t="str">
        <f>IFERROR(
(VLOOKUP(MONTH(CA1562),Meses!$B$3:$C$14,2,FALSE)-DAY(CA1562))/VLOOKUP(MONTH(CA1562),Meses!$B$3:$C$14,2,FALSE)*CD1562,
"")</f>
        <v/>
      </c>
      <c r="CD1562" s="92">
        <f t="shared" si="74"/>
        <v>200</v>
      </c>
    </row>
    <row r="1563" spans="1:82" ht="63" thickBot="1" x14ac:dyDescent="0.6">
      <c r="A1563" s="61" t="s">
        <v>3515</v>
      </c>
      <c r="B1563" s="61" t="s">
        <v>3643</v>
      </c>
      <c r="C1563" s="19" t="s">
        <v>3644</v>
      </c>
      <c r="D1563" s="61" t="s">
        <v>650</v>
      </c>
      <c r="E1563" s="21">
        <v>45269</v>
      </c>
      <c r="F1563" s="21">
        <v>45269</v>
      </c>
      <c r="G1563" s="21">
        <v>45272</v>
      </c>
      <c r="H1563" s="21">
        <v>45280</v>
      </c>
      <c r="I1563" s="22"/>
      <c r="J1563" s="22"/>
      <c r="K1563" s="22">
        <v>0</v>
      </c>
      <c r="L1563" s="49">
        <v>2023124010</v>
      </c>
      <c r="M1563" s="21">
        <v>45287</v>
      </c>
      <c r="N1563" s="21">
        <v>45302</v>
      </c>
      <c r="O1563" s="19" t="s">
        <v>2342</v>
      </c>
      <c r="P1563" s="19" t="s">
        <v>72</v>
      </c>
      <c r="Q1563" s="49" t="s">
        <v>55</v>
      </c>
      <c r="R1563" s="61">
        <v>1</v>
      </c>
      <c r="S1563" s="25" t="s">
        <v>145</v>
      </c>
      <c r="T1563" s="25" t="s">
        <v>145</v>
      </c>
      <c r="U1563" s="19" t="e">
        <v>#NAME?</v>
      </c>
      <c r="V1563" s="22"/>
      <c r="W1563" s="22"/>
      <c r="X1563" s="50"/>
      <c r="Y1563" s="50"/>
      <c r="Z1563" s="22"/>
      <c r="AA1563" s="22"/>
      <c r="AB1563" s="22"/>
      <c r="AC1563" s="22"/>
      <c r="AD1563" s="50"/>
      <c r="AE1563" s="22"/>
      <c r="AF1563" s="22"/>
      <c r="AG1563" s="22"/>
      <c r="AH1563" s="50"/>
      <c r="AI1563" s="22"/>
      <c r="AJ1563" s="22"/>
      <c r="AK1563" s="22"/>
      <c r="AL1563" s="22"/>
      <c r="AM1563" s="22"/>
      <c r="AN1563" s="22"/>
      <c r="AO1563" s="22"/>
      <c r="AP1563" s="19" t="s">
        <v>76</v>
      </c>
      <c r="AQ1563" s="19" t="s">
        <v>76</v>
      </c>
      <c r="AR1563" s="19" t="s">
        <v>60</v>
      </c>
      <c r="AS1563" s="19" t="s">
        <v>55</v>
      </c>
      <c r="AT1563" s="19" t="s">
        <v>4583</v>
      </c>
      <c r="AU1563" s="19" t="s">
        <v>179</v>
      </c>
      <c r="AV1563" s="19" t="s">
        <v>660</v>
      </c>
      <c r="AW1563" s="19" t="s">
        <v>1556</v>
      </c>
      <c r="AX1563" s="19" t="s">
        <v>1557</v>
      </c>
      <c r="AY1563" s="19" t="s">
        <v>55</v>
      </c>
      <c r="AZ1563" s="19" t="s">
        <v>3822</v>
      </c>
      <c r="BA1563" s="23">
        <v>45302</v>
      </c>
      <c r="BB1563" s="37">
        <v>1</v>
      </c>
      <c r="BC1563" s="37">
        <v>2024</v>
      </c>
      <c r="BD1563" s="19" t="s">
        <v>1557</v>
      </c>
      <c r="BE1563" s="19" t="s">
        <v>354</v>
      </c>
      <c r="BF1563" s="19" t="s">
        <v>1745</v>
      </c>
      <c r="BG1563" s="19" t="s">
        <v>55</v>
      </c>
      <c r="BH1563" s="19" t="s">
        <v>4513</v>
      </c>
      <c r="BI1563" s="22" t="s">
        <v>4513</v>
      </c>
      <c r="BJ1563" s="22"/>
      <c r="BK1563" s="22"/>
      <c r="BL1563" s="37" t="s">
        <v>4513</v>
      </c>
      <c r="BM1563" s="32" t="s">
        <v>4513</v>
      </c>
      <c r="BN1563" s="22" t="s">
        <v>4513</v>
      </c>
      <c r="BO1563" s="22"/>
      <c r="BP1563" s="22"/>
      <c r="BQ1563" s="19" t="s">
        <v>64</v>
      </c>
      <c r="BR1563" s="22"/>
      <c r="BS1563" s="22"/>
      <c r="BT1563" s="22"/>
      <c r="BU1563" s="37">
        <v>53</v>
      </c>
      <c r="BV1563" s="19" t="s">
        <v>4698</v>
      </c>
      <c r="BW1563" s="19" t="s">
        <v>3839</v>
      </c>
      <c r="BX1563" s="22"/>
      <c r="BY1563" s="95" t="str">
        <f>IFERROR(
IF(OR(AZ1563="anulado",AZ1563="stand by"),CONCATENATE(AZ1563,": ",AT1563),
IF(OR(YEAR(BA1563)=2022,YEAR(BA1563)=2023),CONCATENATE("Se activó en ",YEAR(BA1563)),
IF(AND(OR(AZ1563="En proceso",AZ1563="facturando"),AND(AV1563="-",BA1563="")),"Por revisar",
IF(BA1563="",IF(AV1563="NUEVAS",CONCATENATE("Estado: ",AZ1563,", ",AV1563),
IF(AX1563=Meses!$A$3,"Por revisar",
IF(AT1563="","Sin registro","En programación Frcst."))),"En programación")))),
"Error")</f>
        <v>En programación</v>
      </c>
      <c r="BZ1563" s="14" t="str">
        <f t="shared" si="72"/>
        <v/>
      </c>
      <c r="CA1563" s="95">
        <f>IF(BY1563="En programación Frcst.",VLOOKUP(AX1563,Meses!$A$1:$H$14,3+HLOOKUP(Cronograma!AV1563,Meses!$D$1:$G$2,2,FALSE),FALSE),
IF(BY1563="En programación",BA1563,""))</f>
        <v>45302</v>
      </c>
      <c r="CB1563" s="95" t="str">
        <f t="shared" si="73"/>
        <v>2024/1</v>
      </c>
      <c r="CC1563" s="91">
        <f>IFERROR(
(VLOOKUP(MONTH(CA1563),Meses!$B$3:$C$14,2,FALSE)-DAY(CA1563))/VLOOKUP(MONTH(CA1563),Meses!$B$3:$C$14,2,FALSE)*CD1563,
"")</f>
        <v>0.64516129032258063</v>
      </c>
      <c r="CD1563" s="92">
        <f t="shared" si="74"/>
        <v>1</v>
      </c>
    </row>
    <row r="1564" spans="1:82" ht="78.599999999999994" thickBot="1" x14ac:dyDescent="0.6">
      <c r="A1564" s="61" t="s">
        <v>3515</v>
      </c>
      <c r="B1564" s="61" t="s">
        <v>3645</v>
      </c>
      <c r="C1564" s="19" t="s">
        <v>3646</v>
      </c>
      <c r="D1564" s="61" t="s">
        <v>650</v>
      </c>
      <c r="E1564" s="21">
        <v>45269</v>
      </c>
      <c r="F1564" s="21">
        <v>45269</v>
      </c>
      <c r="G1564" s="21">
        <v>45272</v>
      </c>
      <c r="H1564" s="22"/>
      <c r="I1564" s="22"/>
      <c r="J1564" s="22"/>
      <c r="K1564" s="22">
        <v>0</v>
      </c>
      <c r="L1564" s="49">
        <v>2024011627</v>
      </c>
      <c r="M1564" s="21">
        <v>45303</v>
      </c>
      <c r="N1564" s="21">
        <v>45316</v>
      </c>
      <c r="O1564" s="19" t="s">
        <v>2342</v>
      </c>
      <c r="P1564" s="19" t="s">
        <v>72</v>
      </c>
      <c r="Q1564" s="49" t="s">
        <v>55</v>
      </c>
      <c r="R1564" s="61">
        <v>1500</v>
      </c>
      <c r="S1564" s="25" t="s">
        <v>145</v>
      </c>
      <c r="T1564" s="25" t="s">
        <v>145</v>
      </c>
      <c r="U1564" s="30" t="e">
        <v>#NAME?</v>
      </c>
      <c r="V1564" s="22"/>
      <c r="W1564" s="22"/>
      <c r="X1564" s="50"/>
      <c r="Y1564" s="50"/>
      <c r="Z1564" s="22"/>
      <c r="AA1564" s="22"/>
      <c r="AB1564" s="22"/>
      <c r="AC1564" s="22"/>
      <c r="AD1564" s="50"/>
      <c r="AE1564" s="22"/>
      <c r="AF1564" s="22"/>
      <c r="AG1564" s="22"/>
      <c r="AH1564" s="50"/>
      <c r="AI1564" s="22"/>
      <c r="AJ1564" s="22"/>
      <c r="AK1564" s="22"/>
      <c r="AL1564" s="22"/>
      <c r="AM1564" s="22"/>
      <c r="AN1564" s="22"/>
      <c r="AO1564" s="22"/>
      <c r="AP1564" s="19" t="s">
        <v>76</v>
      </c>
      <c r="AQ1564" s="19" t="s">
        <v>76</v>
      </c>
      <c r="AR1564" s="19" t="s">
        <v>60</v>
      </c>
      <c r="AS1564" s="19" t="s">
        <v>55</v>
      </c>
      <c r="AT1564" s="19" t="s">
        <v>4583</v>
      </c>
      <c r="AU1564" s="19" t="s">
        <v>179</v>
      </c>
      <c r="AV1564" s="19" t="s">
        <v>660</v>
      </c>
      <c r="AW1564" s="19" t="s">
        <v>1556</v>
      </c>
      <c r="AX1564" s="19" t="s">
        <v>1557</v>
      </c>
      <c r="AY1564" s="19" t="s">
        <v>55</v>
      </c>
      <c r="AZ1564" s="19" t="s">
        <v>3822</v>
      </c>
      <c r="BA1564" s="23">
        <v>45316</v>
      </c>
      <c r="BB1564" s="37">
        <v>1</v>
      </c>
      <c r="BC1564" s="37">
        <v>2024</v>
      </c>
      <c r="BD1564" s="19" t="s">
        <v>1557</v>
      </c>
      <c r="BE1564" s="19" t="s">
        <v>354</v>
      </c>
      <c r="BF1564" s="19" t="s">
        <v>1745</v>
      </c>
      <c r="BG1564" s="19" t="s">
        <v>55</v>
      </c>
      <c r="BH1564" s="19" t="s">
        <v>4513</v>
      </c>
      <c r="BI1564" s="22" t="s">
        <v>4513</v>
      </c>
      <c r="BJ1564" s="22"/>
      <c r="BK1564" s="22"/>
      <c r="BL1564" s="37" t="s">
        <v>4513</v>
      </c>
      <c r="BM1564" s="32" t="s">
        <v>4513</v>
      </c>
      <c r="BN1564" s="22" t="s">
        <v>4513</v>
      </c>
      <c r="BO1564" s="22"/>
      <c r="BP1564" s="22"/>
      <c r="BQ1564" s="19" t="s">
        <v>64</v>
      </c>
      <c r="BR1564" s="22"/>
      <c r="BS1564" s="22"/>
      <c r="BT1564" s="22"/>
      <c r="BU1564" s="37">
        <v>53</v>
      </c>
      <c r="BV1564" s="19" t="s">
        <v>4698</v>
      </c>
      <c r="BW1564" s="19" t="s">
        <v>3839</v>
      </c>
      <c r="BX1564" s="22"/>
      <c r="BY1564" s="95" t="str">
        <f>IFERROR(
IF(OR(AZ1564="anulado",AZ1564="stand by"),CONCATENATE(AZ1564,": ",AT1564),
IF(OR(YEAR(BA1564)=2022,YEAR(BA1564)=2023),CONCATENATE("Se activó en ",YEAR(BA1564)),
IF(AND(OR(AZ1564="En proceso",AZ1564="facturando"),AND(AV1564="-",BA1564="")),"Por revisar",
IF(BA1564="",IF(AV1564="NUEVAS",CONCATENATE("Estado: ",AZ1564,", ",AV1564),
IF(AX1564=Meses!$A$3,"Por revisar",
IF(AT1564="","Sin registro","En programación Frcst."))),"En programación")))),
"Error")</f>
        <v>En programación</v>
      </c>
      <c r="BZ1564" s="14" t="str">
        <f t="shared" si="72"/>
        <v/>
      </c>
      <c r="CA1564" s="95">
        <f>IF(BY1564="En programación Frcst.",VLOOKUP(AX1564,Meses!$A$1:$H$14,3+HLOOKUP(Cronograma!AV1564,Meses!$D$1:$G$2,2,FALSE),FALSE),
IF(BY1564="En programación",BA1564,""))</f>
        <v>45316</v>
      </c>
      <c r="CB1564" s="95" t="str">
        <f t="shared" si="73"/>
        <v>2024/1</v>
      </c>
      <c r="CC1564" s="91">
        <f>IFERROR(
(VLOOKUP(MONTH(CA1564),Meses!$B$3:$C$14,2,FALSE)-DAY(CA1564))/VLOOKUP(MONTH(CA1564),Meses!$B$3:$C$14,2,FALSE)*CD1564,
"")</f>
        <v>290.32258064516128</v>
      </c>
      <c r="CD1564" s="92">
        <f t="shared" si="74"/>
        <v>1500</v>
      </c>
    </row>
    <row r="1565" spans="1:82" ht="94.2" thickBot="1" x14ac:dyDescent="0.6">
      <c r="A1565" s="61" t="s">
        <v>3515</v>
      </c>
      <c r="B1565" s="61" t="s">
        <v>3647</v>
      </c>
      <c r="C1565" s="19" t="s">
        <v>3648</v>
      </c>
      <c r="D1565" s="74" t="s">
        <v>345</v>
      </c>
      <c r="E1565" s="21">
        <v>45269</v>
      </c>
      <c r="F1565" s="21">
        <v>45269</v>
      </c>
      <c r="G1565" s="21">
        <v>45272</v>
      </c>
      <c r="H1565" s="22"/>
      <c r="I1565" s="22"/>
      <c r="J1565" s="22"/>
      <c r="K1565" s="22">
        <v>0</v>
      </c>
      <c r="L1565" s="50"/>
      <c r="M1565" s="22"/>
      <c r="N1565" s="22"/>
      <c r="O1565" s="19" t="s">
        <v>2342</v>
      </c>
      <c r="P1565" s="19" t="s">
        <v>72</v>
      </c>
      <c r="Q1565" s="49" t="s">
        <v>55</v>
      </c>
      <c r="R1565" s="61">
        <v>20</v>
      </c>
      <c r="S1565" s="25" t="s">
        <v>145</v>
      </c>
      <c r="T1565" s="25" t="s">
        <v>145</v>
      </c>
      <c r="U1565" s="30" t="e">
        <v>#NAME?</v>
      </c>
      <c r="V1565" s="22"/>
      <c r="W1565" s="22"/>
      <c r="X1565" s="50"/>
      <c r="Y1565" s="50"/>
      <c r="Z1565" s="22"/>
      <c r="AA1565" s="22"/>
      <c r="AB1565" s="22"/>
      <c r="AC1565" s="22"/>
      <c r="AD1565" s="50"/>
      <c r="AE1565" s="22"/>
      <c r="AF1565" s="22"/>
      <c r="AG1565" s="22"/>
      <c r="AH1565" s="50"/>
      <c r="AI1565" s="22"/>
      <c r="AJ1565" s="22"/>
      <c r="AK1565" s="22"/>
      <c r="AL1565" s="22"/>
      <c r="AM1565" s="22"/>
      <c r="AN1565" s="22"/>
      <c r="AO1565" s="22"/>
      <c r="AP1565" s="19" t="s">
        <v>76</v>
      </c>
      <c r="AQ1565" s="19" t="s">
        <v>76</v>
      </c>
      <c r="AR1565" s="19" t="s">
        <v>60</v>
      </c>
      <c r="AS1565" s="19" t="s">
        <v>55</v>
      </c>
      <c r="AT1565" s="19" t="s">
        <v>347</v>
      </c>
      <c r="AU1565" s="19" t="s">
        <v>179</v>
      </c>
      <c r="AV1565" s="19" t="s">
        <v>660</v>
      </c>
      <c r="AW1565" s="19" t="s">
        <v>1556</v>
      </c>
      <c r="AX1565" s="19" t="s">
        <v>1557</v>
      </c>
      <c r="AY1565" s="19" t="s">
        <v>55</v>
      </c>
      <c r="AZ1565" s="19" t="s">
        <v>3827</v>
      </c>
      <c r="BA1565" s="22">
        <v>0</v>
      </c>
      <c r="BB1565" s="22"/>
      <c r="BC1565" s="22"/>
      <c r="BD1565" s="19" t="s">
        <v>1557</v>
      </c>
      <c r="BE1565" s="19" t="s">
        <v>354</v>
      </c>
      <c r="BF1565" s="19" t="s">
        <v>1745</v>
      </c>
      <c r="BG1565" s="19" t="s">
        <v>55</v>
      </c>
      <c r="BH1565" s="19" t="s">
        <v>4513</v>
      </c>
      <c r="BI1565" s="22" t="s">
        <v>4513</v>
      </c>
      <c r="BJ1565" s="22"/>
      <c r="BK1565" s="22"/>
      <c r="BL1565" s="37" t="s">
        <v>4513</v>
      </c>
      <c r="BM1565" s="32" t="s">
        <v>4513</v>
      </c>
      <c r="BN1565" s="22" t="s">
        <v>4513</v>
      </c>
      <c r="BO1565" s="22"/>
      <c r="BP1565" s="22"/>
      <c r="BQ1565" s="19" t="s">
        <v>64</v>
      </c>
      <c r="BR1565" s="22"/>
      <c r="BS1565" s="22"/>
      <c r="BT1565" s="22"/>
      <c r="BU1565" s="22">
        <v>53</v>
      </c>
      <c r="BV1565" s="19"/>
      <c r="BW1565" s="19" t="s">
        <v>3823</v>
      </c>
      <c r="BX1565" s="22"/>
      <c r="BY1565" s="95" t="str">
        <f>IFERROR(
IF(OR(AZ1565="anulado",AZ1565="stand by"),CONCATENATE(AZ1565,": ",AT1565),
IF(OR(YEAR(BA1565)=2022,YEAR(BA1565)=2023),CONCATENATE("Se activó en ",YEAR(BA1565)),
IF(AND(OR(AZ1565="En proceso",AZ1565="facturando"),AND(AV1565="-",BA1565="")),"Por revisar",
IF(BA1565="",IF(AV1565="NUEVAS",CONCATENATE("Estado: ",AZ1565,", ",AV1565),
IF(AX1565=Meses!$A$3,"Por revisar",
IF(AT1565="","Sin registro","En programación Frcst."))),"En programación")))),
"Error")</f>
        <v>anulado: Desistido</v>
      </c>
      <c r="BZ1565" s="14" t="str">
        <f t="shared" si="72"/>
        <v/>
      </c>
      <c r="CA1565" s="95" t="str">
        <f>IF(BY1565="En programación Frcst.",VLOOKUP(AX1565,Meses!$A$1:$H$14,3+HLOOKUP(Cronograma!AV1565,Meses!$D$1:$G$2,2,FALSE),FALSE),
IF(BY1565="En programación",BA1565,""))</f>
        <v/>
      </c>
      <c r="CB1565" s="95" t="str">
        <f t="shared" si="73"/>
        <v/>
      </c>
      <c r="CC1565" s="91" t="str">
        <f>IFERROR(
(VLOOKUP(MONTH(CA1565),Meses!$B$3:$C$14,2,FALSE)-DAY(CA1565))/VLOOKUP(MONTH(CA1565),Meses!$B$3:$C$14,2,FALSE)*CD1565,
"")</f>
        <v/>
      </c>
      <c r="CD1565" s="92">
        <f t="shared" si="74"/>
        <v>20</v>
      </c>
    </row>
    <row r="1566" spans="1:82" ht="78.599999999999994" thickBot="1" x14ac:dyDescent="0.6">
      <c r="A1566" s="61" t="s">
        <v>3515</v>
      </c>
      <c r="B1566" s="61" t="s">
        <v>3649</v>
      </c>
      <c r="C1566" s="19" t="s">
        <v>4668</v>
      </c>
      <c r="D1566" s="74" t="s">
        <v>345</v>
      </c>
      <c r="E1566" s="21">
        <v>45269</v>
      </c>
      <c r="F1566" s="21">
        <v>45269</v>
      </c>
      <c r="G1566" s="21">
        <v>45272</v>
      </c>
      <c r="H1566" s="21">
        <v>45280</v>
      </c>
      <c r="I1566" s="22"/>
      <c r="J1566" s="22"/>
      <c r="K1566" s="22">
        <v>0</v>
      </c>
      <c r="L1566" s="49" t="s">
        <v>3945</v>
      </c>
      <c r="M1566" s="74" t="s">
        <v>3208</v>
      </c>
      <c r="N1566" s="21">
        <v>45302</v>
      </c>
      <c r="O1566" s="19" t="s">
        <v>2342</v>
      </c>
      <c r="P1566" s="19" t="s">
        <v>72</v>
      </c>
      <c r="Q1566" s="49" t="s">
        <v>55</v>
      </c>
      <c r="R1566" s="61">
        <v>1</v>
      </c>
      <c r="S1566" s="25" t="s">
        <v>145</v>
      </c>
      <c r="T1566" s="25" t="s">
        <v>145</v>
      </c>
      <c r="U1566" s="19" t="e">
        <v>#NAME?</v>
      </c>
      <c r="V1566" s="22"/>
      <c r="W1566" s="22"/>
      <c r="X1566" s="50"/>
      <c r="Y1566" s="50"/>
      <c r="Z1566" s="22"/>
      <c r="AA1566" s="22"/>
      <c r="AB1566" s="22"/>
      <c r="AC1566" s="22"/>
      <c r="AD1566" s="50"/>
      <c r="AE1566" s="22"/>
      <c r="AF1566" s="22"/>
      <c r="AG1566" s="22"/>
      <c r="AH1566" s="50"/>
      <c r="AI1566" s="22"/>
      <c r="AJ1566" s="22"/>
      <c r="AK1566" s="22"/>
      <c r="AL1566" s="22"/>
      <c r="AM1566" s="22"/>
      <c r="AN1566" s="22"/>
      <c r="AO1566" s="22"/>
      <c r="AP1566" s="19" t="s">
        <v>76</v>
      </c>
      <c r="AQ1566" s="19" t="s">
        <v>76</v>
      </c>
      <c r="AR1566" s="19" t="s">
        <v>60</v>
      </c>
      <c r="AS1566" s="19" t="s">
        <v>55</v>
      </c>
      <c r="AT1566" s="19" t="s">
        <v>347</v>
      </c>
      <c r="AU1566" s="19" t="s">
        <v>179</v>
      </c>
      <c r="AV1566" s="19" t="s">
        <v>660</v>
      </c>
      <c r="AW1566" s="19" t="s">
        <v>1556</v>
      </c>
      <c r="AX1566" s="19" t="s">
        <v>1557</v>
      </c>
      <c r="AY1566" s="19" t="s">
        <v>55</v>
      </c>
      <c r="AZ1566" s="19" t="s">
        <v>3827</v>
      </c>
      <c r="BA1566" s="23">
        <v>45302</v>
      </c>
      <c r="BB1566" s="37">
        <v>1</v>
      </c>
      <c r="BC1566" s="37">
        <v>2024</v>
      </c>
      <c r="BD1566" s="19" t="s">
        <v>1557</v>
      </c>
      <c r="BE1566" s="19" t="s">
        <v>354</v>
      </c>
      <c r="BF1566" s="19" t="s">
        <v>1745</v>
      </c>
      <c r="BG1566" s="19" t="s">
        <v>55</v>
      </c>
      <c r="BH1566" s="19" t="s">
        <v>4513</v>
      </c>
      <c r="BI1566" s="22" t="s">
        <v>4513</v>
      </c>
      <c r="BJ1566" s="22"/>
      <c r="BK1566" s="22"/>
      <c r="BL1566" s="37" t="s">
        <v>4513</v>
      </c>
      <c r="BM1566" s="32" t="s">
        <v>4513</v>
      </c>
      <c r="BN1566" s="22" t="s">
        <v>4513</v>
      </c>
      <c r="BO1566" s="22"/>
      <c r="BP1566" s="22"/>
      <c r="BQ1566" s="19" t="s">
        <v>64</v>
      </c>
      <c r="BR1566" s="22"/>
      <c r="BS1566" s="22"/>
      <c r="BT1566" s="22"/>
      <c r="BU1566" s="22">
        <v>53</v>
      </c>
      <c r="BV1566" s="19"/>
      <c r="BW1566" s="19" t="s">
        <v>3823</v>
      </c>
      <c r="BX1566" s="22"/>
      <c r="BY1566" s="95" t="str">
        <f>IFERROR(
IF(OR(AZ1566="anulado",AZ1566="stand by"),CONCATENATE(AZ1566,": ",AT1566),
IF(OR(YEAR(BA1566)=2022,YEAR(BA1566)=2023),CONCATENATE("Se activó en ",YEAR(BA1566)),
IF(AND(OR(AZ1566="En proceso",AZ1566="facturando"),AND(AV1566="-",BA1566="")),"Por revisar",
IF(BA1566="",IF(AV1566="NUEVAS",CONCATENATE("Estado: ",AZ1566,", ",AV1566),
IF(AX1566=Meses!$A$3,"Por revisar",
IF(AT1566="","Sin registro","En programación Frcst."))),"En programación")))),
"Error")</f>
        <v>anulado: Desistido</v>
      </c>
      <c r="BZ1566" s="14" t="str">
        <f t="shared" si="72"/>
        <v/>
      </c>
      <c r="CA1566" s="95" t="str">
        <f>IF(BY1566="En programación Frcst.",VLOOKUP(AX1566,Meses!$A$1:$H$14,3+HLOOKUP(Cronograma!AV1566,Meses!$D$1:$G$2,2,FALSE),FALSE),
IF(BY1566="En programación",BA1566,""))</f>
        <v/>
      </c>
      <c r="CB1566" s="95" t="str">
        <f t="shared" si="73"/>
        <v/>
      </c>
      <c r="CC1566" s="91" t="str">
        <f>IFERROR(
(VLOOKUP(MONTH(CA1566),Meses!$B$3:$C$14,2,FALSE)-DAY(CA1566))/VLOOKUP(MONTH(CA1566),Meses!$B$3:$C$14,2,FALSE)*CD1566,
"")</f>
        <v/>
      </c>
      <c r="CD1566" s="92">
        <f t="shared" si="74"/>
        <v>1</v>
      </c>
    </row>
    <row r="1567" spans="1:82" ht="78.599999999999994" thickBot="1" x14ac:dyDescent="0.6">
      <c r="A1567" s="61" t="s">
        <v>3515</v>
      </c>
      <c r="B1567" s="61" t="s">
        <v>3650</v>
      </c>
      <c r="C1567" s="19" t="s">
        <v>3651</v>
      </c>
      <c r="D1567" s="74" t="s">
        <v>345</v>
      </c>
      <c r="E1567" s="21">
        <v>45269</v>
      </c>
      <c r="F1567" s="21">
        <v>45269</v>
      </c>
      <c r="G1567" s="21">
        <v>45272</v>
      </c>
      <c r="H1567" s="22"/>
      <c r="I1567" s="22"/>
      <c r="J1567" s="22"/>
      <c r="K1567" s="22">
        <v>0</v>
      </c>
      <c r="L1567" s="50"/>
      <c r="M1567" s="22"/>
      <c r="N1567" s="22"/>
      <c r="O1567" s="19" t="s">
        <v>2342</v>
      </c>
      <c r="P1567" s="19" t="s">
        <v>72</v>
      </c>
      <c r="Q1567" s="49" t="s">
        <v>55</v>
      </c>
      <c r="R1567" s="61">
        <v>85</v>
      </c>
      <c r="S1567" s="25" t="s">
        <v>145</v>
      </c>
      <c r="T1567" s="25" t="s">
        <v>145</v>
      </c>
      <c r="U1567" s="30" t="e">
        <v>#NAME?</v>
      </c>
      <c r="V1567" s="22"/>
      <c r="W1567" s="22"/>
      <c r="X1567" s="50"/>
      <c r="Y1567" s="50"/>
      <c r="Z1567" s="22"/>
      <c r="AA1567" s="22"/>
      <c r="AB1567" s="22"/>
      <c r="AC1567" s="22"/>
      <c r="AD1567" s="50"/>
      <c r="AE1567" s="22"/>
      <c r="AF1567" s="22"/>
      <c r="AG1567" s="22"/>
      <c r="AH1567" s="50"/>
      <c r="AI1567" s="22"/>
      <c r="AJ1567" s="22"/>
      <c r="AK1567" s="22"/>
      <c r="AL1567" s="22"/>
      <c r="AM1567" s="22"/>
      <c r="AN1567" s="22"/>
      <c r="AO1567" s="22"/>
      <c r="AP1567" s="19" t="s">
        <v>76</v>
      </c>
      <c r="AQ1567" s="19" t="s">
        <v>76</v>
      </c>
      <c r="AR1567" s="22">
        <v>0</v>
      </c>
      <c r="AS1567" s="19" t="s">
        <v>55</v>
      </c>
      <c r="AT1567" s="19" t="s">
        <v>347</v>
      </c>
      <c r="AU1567" s="19" t="s">
        <v>179</v>
      </c>
      <c r="AV1567" s="19" t="s">
        <v>660</v>
      </c>
      <c r="AW1567" s="19" t="s">
        <v>1556</v>
      </c>
      <c r="AX1567" s="19" t="s">
        <v>1557</v>
      </c>
      <c r="AY1567" s="19" t="s">
        <v>55</v>
      </c>
      <c r="AZ1567" s="19" t="s">
        <v>3827</v>
      </c>
      <c r="BA1567" s="22">
        <v>0</v>
      </c>
      <c r="BB1567" s="22"/>
      <c r="BC1567" s="22"/>
      <c r="BD1567" s="19" t="s">
        <v>1557</v>
      </c>
      <c r="BE1567" s="19" t="s">
        <v>354</v>
      </c>
      <c r="BF1567" s="19" t="s">
        <v>1745</v>
      </c>
      <c r="BG1567" s="19" t="s">
        <v>55</v>
      </c>
      <c r="BH1567" s="19" t="s">
        <v>4513</v>
      </c>
      <c r="BI1567" s="22" t="s">
        <v>4513</v>
      </c>
      <c r="BJ1567" s="22"/>
      <c r="BK1567" s="22"/>
      <c r="BL1567" s="37" t="s">
        <v>4513</v>
      </c>
      <c r="BM1567" s="32" t="s">
        <v>4513</v>
      </c>
      <c r="BN1567" s="22" t="s">
        <v>4513</v>
      </c>
      <c r="BO1567" s="22"/>
      <c r="BP1567" s="22"/>
      <c r="BQ1567" s="19" t="s">
        <v>64</v>
      </c>
      <c r="BR1567" s="22"/>
      <c r="BS1567" s="22"/>
      <c r="BT1567" s="22"/>
      <c r="BU1567" s="22">
        <v>53</v>
      </c>
      <c r="BV1567" s="19"/>
      <c r="BW1567" s="19" t="s">
        <v>3823</v>
      </c>
      <c r="BX1567" s="22"/>
      <c r="BY1567" s="95" t="str">
        <f>IFERROR(
IF(OR(AZ1567="anulado",AZ1567="stand by"),CONCATENATE(AZ1567,": ",AT1567),
IF(OR(YEAR(BA1567)=2022,YEAR(BA1567)=2023),CONCATENATE("Se activó en ",YEAR(BA1567)),
IF(AND(OR(AZ1567="En proceso",AZ1567="facturando"),AND(AV1567="-",BA1567="")),"Por revisar",
IF(BA1567="",IF(AV1567="NUEVAS",CONCATENATE("Estado: ",AZ1567,", ",AV1567),
IF(AX1567=Meses!$A$3,"Por revisar",
IF(AT1567="","Sin registro","En programación Frcst."))),"En programación")))),
"Error")</f>
        <v>anulado: Desistido</v>
      </c>
      <c r="BZ1567" s="14" t="str">
        <f t="shared" si="72"/>
        <v/>
      </c>
      <c r="CA1567" s="95" t="str">
        <f>IF(BY1567="En programación Frcst.",VLOOKUP(AX1567,Meses!$A$1:$H$14,3+HLOOKUP(Cronograma!AV1567,Meses!$D$1:$G$2,2,FALSE),FALSE),
IF(BY1567="En programación",BA1567,""))</f>
        <v/>
      </c>
      <c r="CB1567" s="95" t="str">
        <f t="shared" si="73"/>
        <v/>
      </c>
      <c r="CC1567" s="91" t="str">
        <f>IFERROR(
(VLOOKUP(MONTH(CA1567),Meses!$B$3:$C$14,2,FALSE)-DAY(CA1567))/VLOOKUP(MONTH(CA1567),Meses!$B$3:$C$14,2,FALSE)*CD1567,
"")</f>
        <v/>
      </c>
      <c r="CD1567" s="92">
        <f t="shared" si="74"/>
        <v>85</v>
      </c>
    </row>
    <row r="1568" spans="1:82" ht="78.599999999999994" thickBot="1" x14ac:dyDescent="0.6">
      <c r="A1568" s="61" t="s">
        <v>3515</v>
      </c>
      <c r="B1568" s="61" t="s">
        <v>3652</v>
      </c>
      <c r="C1568" s="19" t="s">
        <v>3653</v>
      </c>
      <c r="D1568" s="74" t="s">
        <v>345</v>
      </c>
      <c r="E1568" s="21">
        <v>45269</v>
      </c>
      <c r="F1568" s="21">
        <v>45269</v>
      </c>
      <c r="G1568" s="21">
        <v>45272</v>
      </c>
      <c r="H1568" s="22"/>
      <c r="I1568" s="22"/>
      <c r="J1568" s="22"/>
      <c r="K1568" s="22">
        <v>0</v>
      </c>
      <c r="L1568" s="50"/>
      <c r="M1568" s="22"/>
      <c r="N1568" s="22"/>
      <c r="O1568" s="19" t="s">
        <v>2342</v>
      </c>
      <c r="P1568" s="19" t="s">
        <v>72</v>
      </c>
      <c r="Q1568" s="49" t="s">
        <v>55</v>
      </c>
      <c r="R1568" s="61">
        <v>1</v>
      </c>
      <c r="S1568" s="25" t="s">
        <v>145</v>
      </c>
      <c r="T1568" s="25" t="s">
        <v>145</v>
      </c>
      <c r="U1568" s="30" t="e">
        <v>#NAME?</v>
      </c>
      <c r="V1568" s="22"/>
      <c r="W1568" s="22"/>
      <c r="X1568" s="50"/>
      <c r="Y1568" s="50"/>
      <c r="Z1568" s="22"/>
      <c r="AA1568" s="22"/>
      <c r="AB1568" s="22"/>
      <c r="AC1568" s="22"/>
      <c r="AD1568" s="50"/>
      <c r="AE1568" s="22"/>
      <c r="AF1568" s="22"/>
      <c r="AG1568" s="22"/>
      <c r="AH1568" s="50"/>
      <c r="AI1568" s="22"/>
      <c r="AJ1568" s="22"/>
      <c r="AK1568" s="22"/>
      <c r="AL1568" s="22"/>
      <c r="AM1568" s="22"/>
      <c r="AN1568" s="22"/>
      <c r="AO1568" s="22"/>
      <c r="AP1568" s="19" t="s">
        <v>76</v>
      </c>
      <c r="AQ1568" s="19" t="s">
        <v>76</v>
      </c>
      <c r="AR1568" s="19" t="s">
        <v>60</v>
      </c>
      <c r="AS1568" s="19" t="s">
        <v>55</v>
      </c>
      <c r="AT1568" s="19" t="s">
        <v>347</v>
      </c>
      <c r="AU1568" s="19" t="s">
        <v>179</v>
      </c>
      <c r="AV1568" s="19" t="s">
        <v>660</v>
      </c>
      <c r="AW1568" s="19" t="s">
        <v>1556</v>
      </c>
      <c r="AX1568" s="19" t="s">
        <v>1557</v>
      </c>
      <c r="AY1568" s="19" t="s">
        <v>55</v>
      </c>
      <c r="AZ1568" s="19" t="s">
        <v>3827</v>
      </c>
      <c r="BA1568" s="22">
        <v>0</v>
      </c>
      <c r="BB1568" s="22"/>
      <c r="BC1568" s="22"/>
      <c r="BD1568" s="19" t="s">
        <v>1557</v>
      </c>
      <c r="BE1568" s="19" t="s">
        <v>354</v>
      </c>
      <c r="BF1568" s="19" t="s">
        <v>1745</v>
      </c>
      <c r="BG1568" s="19" t="s">
        <v>55</v>
      </c>
      <c r="BH1568" s="19" t="s">
        <v>4513</v>
      </c>
      <c r="BI1568" s="22" t="s">
        <v>4513</v>
      </c>
      <c r="BJ1568" s="22"/>
      <c r="BK1568" s="22"/>
      <c r="BL1568" s="37" t="s">
        <v>4513</v>
      </c>
      <c r="BM1568" s="32" t="s">
        <v>4513</v>
      </c>
      <c r="BN1568" s="22" t="s">
        <v>4513</v>
      </c>
      <c r="BO1568" s="22"/>
      <c r="BP1568" s="22"/>
      <c r="BQ1568" s="19" t="s">
        <v>64</v>
      </c>
      <c r="BR1568" s="22"/>
      <c r="BS1568" s="22"/>
      <c r="BT1568" s="22"/>
      <c r="BU1568" s="22">
        <v>53</v>
      </c>
      <c r="BV1568" s="19"/>
      <c r="BW1568" s="19" t="s">
        <v>3823</v>
      </c>
      <c r="BX1568" s="22"/>
      <c r="BY1568" s="95" t="str">
        <f>IFERROR(
IF(OR(AZ1568="anulado",AZ1568="stand by"),CONCATENATE(AZ1568,": ",AT1568),
IF(OR(YEAR(BA1568)=2022,YEAR(BA1568)=2023),CONCATENATE("Se activó en ",YEAR(BA1568)),
IF(AND(OR(AZ1568="En proceso",AZ1568="facturando"),AND(AV1568="-",BA1568="")),"Por revisar",
IF(BA1568="",IF(AV1568="NUEVAS",CONCATENATE("Estado: ",AZ1568,", ",AV1568),
IF(AX1568=Meses!$A$3,"Por revisar",
IF(AT1568="","Sin registro","En programación Frcst."))),"En programación")))),
"Error")</f>
        <v>anulado: Desistido</v>
      </c>
      <c r="BZ1568" s="14" t="str">
        <f t="shared" si="72"/>
        <v/>
      </c>
      <c r="CA1568" s="95" t="str">
        <f>IF(BY1568="En programación Frcst.",VLOOKUP(AX1568,Meses!$A$1:$H$14,3+HLOOKUP(Cronograma!AV1568,Meses!$D$1:$G$2,2,FALSE),FALSE),
IF(BY1568="En programación",BA1568,""))</f>
        <v/>
      </c>
      <c r="CB1568" s="95" t="str">
        <f t="shared" si="73"/>
        <v/>
      </c>
      <c r="CC1568" s="91" t="str">
        <f>IFERROR(
(VLOOKUP(MONTH(CA1568),Meses!$B$3:$C$14,2,FALSE)-DAY(CA1568))/VLOOKUP(MONTH(CA1568),Meses!$B$3:$C$14,2,FALSE)*CD1568,
"")</f>
        <v/>
      </c>
      <c r="CD1568" s="92">
        <f t="shared" si="74"/>
        <v>1</v>
      </c>
    </row>
    <row r="1569" spans="1:82" ht="109.8" thickBot="1" x14ac:dyDescent="0.6">
      <c r="A1569" s="61" t="s">
        <v>3515</v>
      </c>
      <c r="B1569" s="61" t="s">
        <v>3654</v>
      </c>
      <c r="C1569" s="19" t="s">
        <v>3655</v>
      </c>
      <c r="D1569" s="74" t="s">
        <v>3208</v>
      </c>
      <c r="E1569" s="21">
        <v>45269</v>
      </c>
      <c r="F1569" s="21">
        <v>45269</v>
      </c>
      <c r="G1569" s="21">
        <v>45270</v>
      </c>
      <c r="H1569" s="21">
        <v>45278</v>
      </c>
      <c r="I1569" s="22"/>
      <c r="J1569" s="22"/>
      <c r="K1569" s="22">
        <v>0</v>
      </c>
      <c r="L1569" s="50"/>
      <c r="M1569" s="22"/>
      <c r="N1569" s="22"/>
      <c r="O1569" s="19" t="s">
        <v>2342</v>
      </c>
      <c r="P1569" s="19" t="s">
        <v>72</v>
      </c>
      <c r="Q1569" s="49" t="s">
        <v>64</v>
      </c>
      <c r="R1569" s="121">
        <v>40000</v>
      </c>
      <c r="S1569" s="25" t="s">
        <v>145</v>
      </c>
      <c r="T1569" s="25" t="s">
        <v>145</v>
      </c>
      <c r="U1569" s="19" t="e">
        <v>#NAME?</v>
      </c>
      <c r="V1569" s="22"/>
      <c r="W1569" s="22"/>
      <c r="X1569" s="50"/>
      <c r="Y1569" s="50"/>
      <c r="Z1569" s="22"/>
      <c r="AA1569" s="22"/>
      <c r="AB1569" s="22"/>
      <c r="AC1569" s="22"/>
      <c r="AD1569" s="50"/>
      <c r="AE1569" s="22"/>
      <c r="AF1569" s="22"/>
      <c r="AG1569" s="22"/>
      <c r="AH1569" s="50"/>
      <c r="AI1569" s="22"/>
      <c r="AJ1569" s="22"/>
      <c r="AK1569" s="22"/>
      <c r="AL1569" s="22"/>
      <c r="AM1569" s="22"/>
      <c r="AN1569" s="22"/>
      <c r="AO1569" s="22"/>
      <c r="AP1569" s="19" t="s">
        <v>76</v>
      </c>
      <c r="AQ1569" s="19" t="s">
        <v>76</v>
      </c>
      <c r="AR1569" s="22">
        <v>0</v>
      </c>
      <c r="AS1569" s="19" t="s">
        <v>64</v>
      </c>
      <c r="AT1569" s="19" t="s">
        <v>347</v>
      </c>
      <c r="AU1569" s="19" t="s">
        <v>179</v>
      </c>
      <c r="AV1569" s="19" t="s">
        <v>660</v>
      </c>
      <c r="AW1569" s="19" t="s">
        <v>1556</v>
      </c>
      <c r="AX1569" s="19" t="s">
        <v>1557</v>
      </c>
      <c r="AY1569" s="19" t="s">
        <v>55</v>
      </c>
      <c r="AZ1569" s="19" t="s">
        <v>3827</v>
      </c>
      <c r="BA1569" s="22">
        <v>0</v>
      </c>
      <c r="BB1569" s="22"/>
      <c r="BC1569" s="22"/>
      <c r="BD1569" s="19" t="s">
        <v>1557</v>
      </c>
      <c r="BE1569" s="19" t="s">
        <v>354</v>
      </c>
      <c r="BF1569" s="19" t="s">
        <v>1745</v>
      </c>
      <c r="BG1569" s="19" t="s">
        <v>55</v>
      </c>
      <c r="BH1569" s="19" t="s">
        <v>4513</v>
      </c>
      <c r="BI1569" s="22" t="s">
        <v>4513</v>
      </c>
      <c r="BJ1569" s="22"/>
      <c r="BK1569" s="22"/>
      <c r="BL1569" s="37" t="s">
        <v>4513</v>
      </c>
      <c r="BM1569" s="32" t="s">
        <v>4513</v>
      </c>
      <c r="BN1569" s="22" t="s">
        <v>4513</v>
      </c>
      <c r="BO1569" s="19" t="s">
        <v>3921</v>
      </c>
      <c r="BP1569" s="22"/>
      <c r="BQ1569" s="19" t="s">
        <v>64</v>
      </c>
      <c r="BR1569" s="22"/>
      <c r="BS1569" s="22"/>
      <c r="BT1569" s="22"/>
      <c r="BU1569" s="22">
        <v>53</v>
      </c>
      <c r="BV1569" s="19"/>
      <c r="BW1569" s="19" t="s">
        <v>3823</v>
      </c>
      <c r="BX1569" s="22"/>
      <c r="BY1569" s="95" t="str">
        <f>IFERROR(
IF(OR(AZ1569="anulado",AZ1569="stand by"),CONCATENATE(AZ1569,": ",AT1569),
IF(OR(YEAR(BA1569)=2022,YEAR(BA1569)=2023),CONCATENATE("Se activó en ",YEAR(BA1569)),
IF(AND(OR(AZ1569="En proceso",AZ1569="facturando"),AND(AV1569="-",BA1569="")),"Por revisar",
IF(BA1569="",IF(AV1569="NUEVAS",CONCATENATE("Estado: ",AZ1569,", ",AV1569),
IF(AX1569=Meses!$A$3,"Por revisar",
IF(AT1569="","Sin registro","En programación Frcst."))),"En programación")))),
"Error")</f>
        <v>anulado: Desistido</v>
      </c>
      <c r="BZ1569" s="14" t="str">
        <f t="shared" si="72"/>
        <v/>
      </c>
      <c r="CA1569" s="95" t="str">
        <f>IF(BY1569="En programación Frcst.",VLOOKUP(AX1569,Meses!$A$1:$H$14,3+HLOOKUP(Cronograma!AV1569,Meses!$D$1:$G$2,2,FALSE),FALSE),
IF(BY1569="En programación",BA1569,""))</f>
        <v/>
      </c>
      <c r="CB1569" s="95" t="str">
        <f t="shared" si="73"/>
        <v/>
      </c>
      <c r="CC1569" s="91" t="str">
        <f>IFERROR(
(VLOOKUP(MONTH(CA1569),Meses!$B$3:$C$14,2,FALSE)-DAY(CA1569))/VLOOKUP(MONTH(CA1569),Meses!$B$3:$C$14,2,FALSE)*CD1569,
"")</f>
        <v/>
      </c>
      <c r="CD1569" s="92">
        <f t="shared" si="74"/>
        <v>40000</v>
      </c>
    </row>
    <row r="1570" spans="1:82" ht="63" thickBot="1" x14ac:dyDescent="0.6">
      <c r="A1570" s="61" t="s">
        <v>3656</v>
      </c>
      <c r="B1570" s="61" t="s">
        <v>3657</v>
      </c>
      <c r="C1570" s="19" t="s">
        <v>3658</v>
      </c>
      <c r="D1570" s="61" t="s">
        <v>2072</v>
      </c>
      <c r="E1570" s="21">
        <v>45271</v>
      </c>
      <c r="F1570" s="21">
        <v>45271</v>
      </c>
      <c r="G1570" s="22"/>
      <c r="H1570" s="22"/>
      <c r="I1570" s="22"/>
      <c r="J1570" s="22"/>
      <c r="K1570" s="22">
        <v>0</v>
      </c>
      <c r="L1570" s="50"/>
      <c r="M1570" s="22"/>
      <c r="N1570" s="22"/>
      <c r="O1570" s="19" t="s">
        <v>1384</v>
      </c>
      <c r="P1570" s="19" t="s">
        <v>135</v>
      </c>
      <c r="Q1570" s="49" t="s">
        <v>55</v>
      </c>
      <c r="R1570" s="61">
        <v>60000</v>
      </c>
      <c r="S1570" s="25" t="s">
        <v>145</v>
      </c>
      <c r="T1570" s="25" t="s">
        <v>145</v>
      </c>
      <c r="U1570" s="51" t="e">
        <v>#NAME?</v>
      </c>
      <c r="V1570" s="22"/>
      <c r="W1570" s="22"/>
      <c r="X1570" s="50"/>
      <c r="Y1570" s="50"/>
      <c r="Z1570" s="22"/>
      <c r="AA1570" s="22"/>
      <c r="AB1570" s="22"/>
      <c r="AC1570" s="22"/>
      <c r="AD1570" s="50"/>
      <c r="AE1570" s="22"/>
      <c r="AF1570" s="22"/>
      <c r="AG1570" s="22"/>
      <c r="AH1570" s="50"/>
      <c r="AI1570" s="22"/>
      <c r="AJ1570" s="22"/>
      <c r="AK1570" s="22"/>
      <c r="AL1570" s="22"/>
      <c r="AM1570" s="22"/>
      <c r="AN1570" s="22"/>
      <c r="AO1570" s="22"/>
      <c r="AP1570" s="19" t="s">
        <v>139</v>
      </c>
      <c r="AQ1570" s="19" t="s">
        <v>140</v>
      </c>
      <c r="AR1570" s="22">
        <v>0</v>
      </c>
      <c r="AS1570" s="19" t="s">
        <v>55</v>
      </c>
      <c r="AT1570" s="19" t="s">
        <v>2073</v>
      </c>
      <c r="AU1570" s="19" t="s">
        <v>179</v>
      </c>
      <c r="AV1570" s="19" t="s">
        <v>679</v>
      </c>
      <c r="AW1570" s="19" t="s">
        <v>3130</v>
      </c>
      <c r="AX1570" s="19" t="s">
        <v>1557</v>
      </c>
      <c r="AY1570" s="19" t="s">
        <v>55</v>
      </c>
      <c r="AZ1570" s="19" t="s">
        <v>3830</v>
      </c>
      <c r="BA1570" s="22">
        <v>0</v>
      </c>
      <c r="BB1570" s="22"/>
      <c r="BC1570" s="22"/>
      <c r="BD1570" s="19" t="s">
        <v>1557</v>
      </c>
      <c r="BE1570" s="19" t="s">
        <v>679</v>
      </c>
      <c r="BF1570" s="19" t="s">
        <v>3130</v>
      </c>
      <c r="BG1570" s="19" t="s">
        <v>55</v>
      </c>
      <c r="BH1570" s="19" t="s">
        <v>4513</v>
      </c>
      <c r="BI1570" s="22" t="s">
        <v>4513</v>
      </c>
      <c r="BJ1570" s="22"/>
      <c r="BK1570" s="22"/>
      <c r="BL1570" s="37" t="s">
        <v>4513</v>
      </c>
      <c r="BM1570" s="32" t="s">
        <v>4513</v>
      </c>
      <c r="BN1570" s="22"/>
      <c r="BO1570" s="19" t="s">
        <v>3865</v>
      </c>
      <c r="BP1570" s="54" t="s">
        <v>3946</v>
      </c>
      <c r="BQ1570" s="19" t="s">
        <v>64</v>
      </c>
      <c r="BR1570" s="22"/>
      <c r="BS1570" s="22"/>
      <c r="BT1570" s="22"/>
      <c r="BU1570" s="37">
        <v>51</v>
      </c>
      <c r="BV1570" s="19" t="s">
        <v>4698</v>
      </c>
      <c r="BW1570" s="19" t="s">
        <v>3839</v>
      </c>
      <c r="BX1570" s="22"/>
      <c r="BY1570" s="95" t="str">
        <f>IFERROR(
IF(OR(AZ1570="anulado",AZ1570="stand by"),CONCATENATE(AZ1570,": ",AT1570),
IF(OR(YEAR(BA1570)=2022,YEAR(BA1570)=2023),CONCATENATE("Se activó en ",YEAR(BA1570)),
IF(AND(OR(AZ1570="En proceso",AZ1570="facturando"),AND(AV1570="-",BA1570="")),"Por revisar",
IF(BA1570="",IF(AV1570="NUEVAS",CONCATENATE("Estado: ",AZ1570,", ",AV1570),
IF(AX1570=Meses!$A$3,"Por revisar",
IF(AT1570="","Sin registro","En programación Frcst."))),"En programación")))),
"Error")</f>
        <v>En programación</v>
      </c>
      <c r="BZ1570" s="14" t="str">
        <f t="shared" si="72"/>
        <v/>
      </c>
      <c r="CA1570" s="95">
        <f>IF(BY1570="En programación Frcst.",VLOOKUP(AX1570,Meses!$A$1:$H$14,3+HLOOKUP(Cronograma!AV1570,Meses!$D$1:$G$2,2,FALSE),FALSE),
IF(BY1570="En programación",BA1570,""))</f>
        <v>0</v>
      </c>
      <c r="CB1570" s="95" t="str">
        <f t="shared" si="73"/>
        <v>1900/1</v>
      </c>
      <c r="CC1570" s="91">
        <f>IFERROR(
(VLOOKUP(MONTH(CA1570),Meses!$B$3:$C$14,2,FALSE)-DAY(CA1570))/VLOOKUP(MONTH(CA1570),Meses!$B$3:$C$14,2,FALSE)*CD1570,
"")</f>
        <v>60000</v>
      </c>
      <c r="CD1570" s="92">
        <f t="shared" si="74"/>
        <v>60000</v>
      </c>
    </row>
    <row r="1571" spans="1:82" ht="94.2" thickBot="1" x14ac:dyDescent="0.6">
      <c r="A1571" s="61" t="s">
        <v>3656</v>
      </c>
      <c r="B1571" s="61" t="s">
        <v>3659</v>
      </c>
      <c r="C1571" s="19" t="s">
        <v>3660</v>
      </c>
      <c r="D1571" s="61" t="s">
        <v>2072</v>
      </c>
      <c r="E1571" s="21">
        <v>45271</v>
      </c>
      <c r="F1571" s="21">
        <v>45271</v>
      </c>
      <c r="G1571" s="22"/>
      <c r="H1571" s="22"/>
      <c r="I1571" s="22"/>
      <c r="J1571" s="22"/>
      <c r="K1571" s="22">
        <v>0</v>
      </c>
      <c r="L1571" s="50"/>
      <c r="M1571" s="22"/>
      <c r="N1571" s="22"/>
      <c r="O1571" s="19" t="s">
        <v>135</v>
      </c>
      <c r="P1571" s="19" t="s">
        <v>135</v>
      </c>
      <c r="Q1571" s="49" t="s">
        <v>55</v>
      </c>
      <c r="R1571" s="61">
        <v>80000</v>
      </c>
      <c r="S1571" s="25" t="s">
        <v>145</v>
      </c>
      <c r="T1571" s="25" t="s">
        <v>145</v>
      </c>
      <c r="U1571" s="51" t="e">
        <v>#NAME?</v>
      </c>
      <c r="V1571" s="22"/>
      <c r="W1571" s="22"/>
      <c r="X1571" s="50"/>
      <c r="Y1571" s="50"/>
      <c r="Z1571" s="22"/>
      <c r="AA1571" s="22"/>
      <c r="AB1571" s="22"/>
      <c r="AC1571" s="22"/>
      <c r="AD1571" s="50"/>
      <c r="AE1571" s="22"/>
      <c r="AF1571" s="22"/>
      <c r="AG1571" s="22"/>
      <c r="AH1571" s="50"/>
      <c r="AI1571" s="22"/>
      <c r="AJ1571" s="22"/>
      <c r="AK1571" s="22"/>
      <c r="AL1571" s="22"/>
      <c r="AM1571" s="22"/>
      <c r="AN1571" s="22"/>
      <c r="AO1571" s="22"/>
      <c r="AP1571" s="19" t="s">
        <v>139</v>
      </c>
      <c r="AQ1571" s="19" t="s">
        <v>140</v>
      </c>
      <c r="AR1571" s="19" t="s">
        <v>160</v>
      </c>
      <c r="AS1571" s="19" t="s">
        <v>55</v>
      </c>
      <c r="AT1571" s="19" t="s">
        <v>2073</v>
      </c>
      <c r="AU1571" s="19" t="s">
        <v>132</v>
      </c>
      <c r="AV1571" s="19" t="s">
        <v>679</v>
      </c>
      <c r="AW1571" s="19" t="s">
        <v>3130</v>
      </c>
      <c r="AX1571" s="19" t="s">
        <v>1557</v>
      </c>
      <c r="AY1571" s="19" t="s">
        <v>55</v>
      </c>
      <c r="AZ1571" s="19" t="s">
        <v>3830</v>
      </c>
      <c r="BA1571" s="22">
        <v>0</v>
      </c>
      <c r="BB1571" s="22"/>
      <c r="BC1571" s="22"/>
      <c r="BD1571" s="19" t="s">
        <v>653</v>
      </c>
      <c r="BE1571" s="19" t="s">
        <v>679</v>
      </c>
      <c r="BF1571" s="19" t="s">
        <v>680</v>
      </c>
      <c r="BG1571" s="19" t="s">
        <v>55</v>
      </c>
      <c r="BH1571" s="19" t="s">
        <v>4513</v>
      </c>
      <c r="BI1571" s="22" t="s">
        <v>4513</v>
      </c>
      <c r="BJ1571" s="22"/>
      <c r="BK1571" s="22"/>
      <c r="BL1571" s="37" t="s">
        <v>4513</v>
      </c>
      <c r="BM1571" s="32" t="s">
        <v>4513</v>
      </c>
      <c r="BN1571" s="22"/>
      <c r="BO1571" s="19" t="s">
        <v>3865</v>
      </c>
      <c r="BP1571" s="54" t="s">
        <v>3946</v>
      </c>
      <c r="BQ1571" s="19" t="s">
        <v>64</v>
      </c>
      <c r="BR1571" s="22"/>
      <c r="BS1571" s="22"/>
      <c r="BT1571" s="22"/>
      <c r="BU1571" s="37">
        <v>51</v>
      </c>
      <c r="BV1571" s="19" t="s">
        <v>4698</v>
      </c>
      <c r="BW1571" s="19" t="s">
        <v>3839</v>
      </c>
      <c r="BX1571" s="22"/>
      <c r="BY1571" s="95" t="str">
        <f>IFERROR(
IF(OR(AZ1571="anulado",AZ1571="stand by"),CONCATENATE(AZ1571,": ",AT1571),
IF(OR(YEAR(BA1571)=2022,YEAR(BA1571)=2023),CONCATENATE("Se activó en ",YEAR(BA1571)),
IF(AND(OR(AZ1571="En proceso",AZ1571="facturando"),AND(AV1571="-",BA1571="")),"Por revisar",
IF(BA1571="",IF(AV1571="NUEVAS",CONCATENATE("Estado: ",AZ1571,", ",AV1571),
IF(AX1571=Meses!$A$3,"Por revisar",
IF(AT1571="","Sin registro","En programación Frcst."))),"En programación")))),
"Error")</f>
        <v>En programación</v>
      </c>
      <c r="BZ1571" s="14" t="str">
        <f t="shared" si="72"/>
        <v/>
      </c>
      <c r="CA1571" s="95">
        <f>IF(BY1571="En programación Frcst.",VLOOKUP(AX1571,Meses!$A$1:$H$14,3+HLOOKUP(Cronograma!AV1571,Meses!$D$1:$G$2,2,FALSE),FALSE),
IF(BY1571="En programación",BA1571,""))</f>
        <v>0</v>
      </c>
      <c r="CB1571" s="95" t="str">
        <f t="shared" si="73"/>
        <v>1900/1</v>
      </c>
      <c r="CC1571" s="91">
        <f>IFERROR(
(VLOOKUP(MONTH(CA1571),Meses!$B$3:$C$14,2,FALSE)-DAY(CA1571))/VLOOKUP(MONTH(CA1571),Meses!$B$3:$C$14,2,FALSE)*CD1571,
"")</f>
        <v>80000</v>
      </c>
      <c r="CD1571" s="92">
        <f t="shared" si="74"/>
        <v>80000</v>
      </c>
    </row>
    <row r="1572" spans="1:82" ht="47.4" thickBot="1" x14ac:dyDescent="0.6">
      <c r="A1572" s="61" t="s">
        <v>3661</v>
      </c>
      <c r="B1572" s="61" t="s">
        <v>3662</v>
      </c>
      <c r="C1572" s="19" t="s">
        <v>3663</v>
      </c>
      <c r="D1572" s="61" t="s">
        <v>144</v>
      </c>
      <c r="E1572" s="21">
        <v>45271</v>
      </c>
      <c r="F1572" s="21">
        <v>45271</v>
      </c>
      <c r="G1572" s="21">
        <v>45287</v>
      </c>
      <c r="H1572" s="22"/>
      <c r="I1572" s="22"/>
      <c r="J1572" s="22"/>
      <c r="K1572" s="22">
        <v>0</v>
      </c>
      <c r="L1572" s="50"/>
      <c r="M1572" s="22"/>
      <c r="N1572" s="22"/>
      <c r="O1572" s="19" t="s">
        <v>1384</v>
      </c>
      <c r="P1572" s="19" t="s">
        <v>199</v>
      </c>
      <c r="Q1572" s="49" t="s">
        <v>55</v>
      </c>
      <c r="R1572" s="61">
        <v>22552</v>
      </c>
      <c r="S1572" s="25" t="s">
        <v>145</v>
      </c>
      <c r="T1572" s="25" t="s">
        <v>145</v>
      </c>
      <c r="U1572" s="30" t="e">
        <v>#NAME?</v>
      </c>
      <c r="V1572" s="22"/>
      <c r="W1572" s="22"/>
      <c r="X1572" s="50"/>
      <c r="Y1572" s="50"/>
      <c r="Z1572" s="22"/>
      <c r="AA1572" s="22"/>
      <c r="AB1572" s="22"/>
      <c r="AC1572" s="22"/>
      <c r="AD1572" s="50"/>
      <c r="AE1572" s="22"/>
      <c r="AF1572" s="22"/>
      <c r="AG1572" s="22"/>
      <c r="AH1572" s="50"/>
      <c r="AI1572" s="22"/>
      <c r="AJ1572" s="22"/>
      <c r="AK1572" s="22"/>
      <c r="AL1572" s="22"/>
      <c r="AM1572" s="22"/>
      <c r="AN1572" s="22"/>
      <c r="AO1572" s="22"/>
      <c r="AP1572" s="19" t="s">
        <v>530</v>
      </c>
      <c r="AQ1572" s="19" t="s">
        <v>140</v>
      </c>
      <c r="AR1572" s="22">
        <v>0</v>
      </c>
      <c r="AS1572" s="19" t="s">
        <v>55</v>
      </c>
      <c r="AT1572" s="19" t="s">
        <v>146</v>
      </c>
      <c r="AU1572" s="19" t="s">
        <v>179</v>
      </c>
      <c r="AV1572" s="19" t="s">
        <v>651</v>
      </c>
      <c r="AW1572" s="19" t="s">
        <v>652</v>
      </c>
      <c r="AX1572" s="19" t="s">
        <v>653</v>
      </c>
      <c r="AY1572" s="19" t="s">
        <v>55</v>
      </c>
      <c r="AZ1572" s="19" t="s">
        <v>3825</v>
      </c>
      <c r="BA1572" s="22">
        <v>0</v>
      </c>
      <c r="BB1572" s="22"/>
      <c r="BC1572" s="22"/>
      <c r="BD1572" s="19" t="s">
        <v>653</v>
      </c>
      <c r="BE1572" s="19" t="s">
        <v>679</v>
      </c>
      <c r="BF1572" s="19" t="s">
        <v>680</v>
      </c>
      <c r="BG1572" s="19" t="s">
        <v>55</v>
      </c>
      <c r="BH1572" s="19" t="s">
        <v>4513</v>
      </c>
      <c r="BI1572" s="22" t="s">
        <v>4513</v>
      </c>
      <c r="BJ1572" s="22"/>
      <c r="BK1572" s="22"/>
      <c r="BL1572" s="37" t="s">
        <v>4513</v>
      </c>
      <c r="BM1572" s="32" t="s">
        <v>4513</v>
      </c>
      <c r="BN1572" s="22"/>
      <c r="BO1572" s="19" t="s">
        <v>3826</v>
      </c>
      <c r="BP1572" s="54" t="s">
        <v>3947</v>
      </c>
      <c r="BQ1572" s="19" t="s">
        <v>55</v>
      </c>
      <c r="BR1572" s="19" t="s">
        <v>3948</v>
      </c>
      <c r="BS1572" s="22"/>
      <c r="BT1572" s="22"/>
      <c r="BU1572" s="37">
        <v>51</v>
      </c>
      <c r="BV1572" s="19"/>
      <c r="BW1572" s="19" t="s">
        <v>3823</v>
      </c>
      <c r="BX1572" s="22"/>
      <c r="BY1572" s="95" t="str">
        <f>IFERROR(
IF(OR(AZ1572="anulado",AZ1572="stand by"),CONCATENATE(AZ1572,": ",AT1572),
IF(OR(YEAR(BA1572)=2022,YEAR(BA1572)=2023),CONCATENATE("Se activó en ",YEAR(BA1572)),
IF(AND(OR(AZ1572="En proceso",AZ1572="facturando"),AND(AV1572="-",BA1572="")),"Por revisar",
IF(BA1572="",IF(AV1572="NUEVAS",CONCATENATE("Estado: ",AZ1572,", ",AV1572),
IF(AX1572=Meses!$A$3,"Por revisar",
IF(AT1572="","Sin registro","En programación Frcst."))),"En programación")))),
"Error")</f>
        <v>stand by: Devolver Sales</v>
      </c>
      <c r="BZ1572" s="14" t="str">
        <f t="shared" si="72"/>
        <v/>
      </c>
      <c r="CA1572" s="95" t="str">
        <f>IF(BY1572="En programación Frcst.",VLOOKUP(AX1572,Meses!$A$1:$H$14,3+HLOOKUP(Cronograma!AV1572,Meses!$D$1:$G$2,2,FALSE),FALSE),
IF(BY1572="En programación",BA1572,""))</f>
        <v/>
      </c>
      <c r="CB1572" s="95" t="str">
        <f t="shared" si="73"/>
        <v/>
      </c>
      <c r="CC1572" s="91" t="str">
        <f>IFERROR(
(VLOOKUP(MONTH(CA1572),Meses!$B$3:$C$14,2,FALSE)-DAY(CA1572))/VLOOKUP(MONTH(CA1572),Meses!$B$3:$C$14,2,FALSE)*CD1572,
"")</f>
        <v/>
      </c>
      <c r="CD1572" s="92">
        <f t="shared" si="74"/>
        <v>22552</v>
      </c>
    </row>
    <row r="1573" spans="1:82" ht="94.2" thickBot="1" x14ac:dyDescent="0.6">
      <c r="A1573" s="61" t="s">
        <v>3664</v>
      </c>
      <c r="B1573" s="61" t="s">
        <v>3665</v>
      </c>
      <c r="C1573" s="19" t="s">
        <v>3666</v>
      </c>
      <c r="D1573" s="61" t="s">
        <v>2072</v>
      </c>
      <c r="E1573" s="21">
        <v>45271</v>
      </c>
      <c r="F1573" s="21">
        <v>45271</v>
      </c>
      <c r="G1573" s="22"/>
      <c r="H1573" s="22"/>
      <c r="I1573" s="22"/>
      <c r="J1573" s="22"/>
      <c r="K1573" s="22">
        <v>0</v>
      </c>
      <c r="L1573" s="50"/>
      <c r="M1573" s="22"/>
      <c r="N1573" s="22"/>
      <c r="O1573" s="19" t="s">
        <v>199</v>
      </c>
      <c r="P1573" s="19" t="s">
        <v>199</v>
      </c>
      <c r="Q1573" s="49" t="s">
        <v>55</v>
      </c>
      <c r="R1573" s="61">
        <v>8172</v>
      </c>
      <c r="S1573" s="25" t="s">
        <v>145</v>
      </c>
      <c r="T1573" s="25" t="s">
        <v>145</v>
      </c>
      <c r="U1573" s="51" t="e">
        <v>#NAME?</v>
      </c>
      <c r="V1573" s="22"/>
      <c r="W1573" s="22"/>
      <c r="X1573" s="50"/>
      <c r="Y1573" s="50"/>
      <c r="Z1573" s="22"/>
      <c r="AA1573" s="22"/>
      <c r="AB1573" s="22"/>
      <c r="AC1573" s="22"/>
      <c r="AD1573" s="50"/>
      <c r="AE1573" s="22"/>
      <c r="AF1573" s="22"/>
      <c r="AG1573" s="22"/>
      <c r="AH1573" s="50"/>
      <c r="AI1573" s="22"/>
      <c r="AJ1573" s="22"/>
      <c r="AK1573" s="22"/>
      <c r="AL1573" s="22"/>
      <c r="AM1573" s="22"/>
      <c r="AN1573" s="22"/>
      <c r="AO1573" s="22"/>
      <c r="AP1573" s="19" t="s">
        <v>201</v>
      </c>
      <c r="AQ1573" s="19" t="s">
        <v>140</v>
      </c>
      <c r="AR1573" s="22">
        <v>0</v>
      </c>
      <c r="AS1573" s="19" t="s">
        <v>55</v>
      </c>
      <c r="AT1573" s="19" t="s">
        <v>2073</v>
      </c>
      <c r="AU1573" s="19" t="s">
        <v>132</v>
      </c>
      <c r="AV1573" s="19" t="s">
        <v>651</v>
      </c>
      <c r="AW1573" s="19" t="s">
        <v>3065</v>
      </c>
      <c r="AX1573" s="19" t="s">
        <v>2205</v>
      </c>
      <c r="AY1573" s="19" t="s">
        <v>55</v>
      </c>
      <c r="AZ1573" s="19" t="s">
        <v>3830</v>
      </c>
      <c r="BA1573" s="22">
        <v>0</v>
      </c>
      <c r="BB1573" s="22"/>
      <c r="BC1573" s="22"/>
      <c r="BD1573" s="19" t="s">
        <v>2205</v>
      </c>
      <c r="BE1573" s="19" t="s">
        <v>354</v>
      </c>
      <c r="BF1573" s="19" t="s">
        <v>2274</v>
      </c>
      <c r="BG1573" s="19" t="s">
        <v>55</v>
      </c>
      <c r="BH1573" s="19" t="s">
        <v>4513</v>
      </c>
      <c r="BI1573" s="22" t="s">
        <v>4513</v>
      </c>
      <c r="BJ1573" s="22"/>
      <c r="BK1573" s="22"/>
      <c r="BL1573" s="37" t="s">
        <v>4513</v>
      </c>
      <c r="BM1573" s="32" t="s">
        <v>4513</v>
      </c>
      <c r="BN1573" s="57" t="s">
        <v>4513</v>
      </c>
      <c r="BO1573" s="22"/>
      <c r="BP1573" s="22"/>
      <c r="BQ1573" s="19" t="s">
        <v>64</v>
      </c>
      <c r="BR1573" s="22"/>
      <c r="BS1573" s="22"/>
      <c r="BT1573" s="22"/>
      <c r="BU1573" s="37">
        <v>51</v>
      </c>
      <c r="BV1573" s="19" t="s">
        <v>4702</v>
      </c>
      <c r="BW1573" s="19" t="s">
        <v>3858</v>
      </c>
      <c r="BX1573" s="22"/>
      <c r="BY1573" s="95" t="str">
        <f>IFERROR(
IF(OR(AZ1573="anulado",AZ1573="stand by"),CONCATENATE(AZ1573,": ",AT1573),
IF(OR(YEAR(BA1573)=2022,YEAR(BA1573)=2023),CONCATENATE("Se activó en ",YEAR(BA1573)),
IF(AND(OR(AZ1573="En proceso",AZ1573="facturando"),AND(AV1573="-",BA1573="")),"Por revisar",
IF(BA1573="",IF(AV1573="NUEVAS",CONCATENATE("Estado: ",AZ1573,", ",AV1573),
IF(AX1573=Meses!$A$3,"Por revisar",
IF(AT1573="","Sin registro","En programación Frcst."))),"En programación")))),
"Error")</f>
        <v>En programación</v>
      </c>
      <c r="BZ1573" s="14" t="str">
        <f t="shared" si="72"/>
        <v/>
      </c>
      <c r="CA1573" s="95">
        <f>IF(BY1573="En programación Frcst.",VLOOKUP(AX1573,Meses!$A$1:$H$14,3+HLOOKUP(Cronograma!AV1573,Meses!$D$1:$G$2,2,FALSE),FALSE),
IF(BY1573="En programación",BA1573,""))</f>
        <v>0</v>
      </c>
      <c r="CB1573" s="95" t="str">
        <f t="shared" si="73"/>
        <v>1900/1</v>
      </c>
      <c r="CC1573" s="91">
        <f>IFERROR(
(VLOOKUP(MONTH(CA1573),Meses!$B$3:$C$14,2,FALSE)-DAY(CA1573))/VLOOKUP(MONTH(CA1573),Meses!$B$3:$C$14,2,FALSE)*CD1573,
"")</f>
        <v>8172</v>
      </c>
      <c r="CD1573" s="92">
        <f t="shared" si="74"/>
        <v>8172</v>
      </c>
    </row>
    <row r="1574" spans="1:82" ht="94.2" thickBot="1" x14ac:dyDescent="0.6">
      <c r="A1574" s="61" t="s">
        <v>3664</v>
      </c>
      <c r="B1574" s="61" t="s">
        <v>3667</v>
      </c>
      <c r="C1574" s="19" t="s">
        <v>3668</v>
      </c>
      <c r="D1574" s="49" t="s">
        <v>351</v>
      </c>
      <c r="E1574" s="21">
        <v>45271</v>
      </c>
      <c r="F1574" s="21">
        <v>45271</v>
      </c>
      <c r="G1574" s="22"/>
      <c r="H1574" s="22"/>
      <c r="I1574" s="21">
        <v>45315</v>
      </c>
      <c r="J1574" s="21">
        <v>45315</v>
      </c>
      <c r="K1574" s="119" t="s">
        <v>4615</v>
      </c>
      <c r="L1574" s="50"/>
      <c r="M1574" s="22"/>
      <c r="N1574" s="22"/>
      <c r="O1574" s="19" t="s">
        <v>199</v>
      </c>
      <c r="P1574" s="19" t="s">
        <v>199</v>
      </c>
      <c r="Q1574" s="49" t="s">
        <v>55</v>
      </c>
      <c r="R1574" s="61">
        <v>1891</v>
      </c>
      <c r="S1574" s="25" t="s">
        <v>145</v>
      </c>
      <c r="T1574" s="25" t="s">
        <v>145</v>
      </c>
      <c r="U1574" s="51" t="e">
        <v>#NAME?</v>
      </c>
      <c r="V1574" s="22"/>
      <c r="W1574" s="22"/>
      <c r="X1574" s="50"/>
      <c r="Y1574" s="50"/>
      <c r="Z1574" s="22"/>
      <c r="AA1574" s="22"/>
      <c r="AB1574" s="22"/>
      <c r="AC1574" s="22"/>
      <c r="AD1574" s="50"/>
      <c r="AE1574" s="22"/>
      <c r="AF1574" s="22"/>
      <c r="AG1574" s="22"/>
      <c r="AH1574" s="50"/>
      <c r="AI1574" s="22"/>
      <c r="AJ1574" s="22"/>
      <c r="AK1574" s="22"/>
      <c r="AL1574" s="22"/>
      <c r="AM1574" s="22"/>
      <c r="AN1574" s="22"/>
      <c r="AO1574" s="22"/>
      <c r="AP1574" s="19" t="s">
        <v>201</v>
      </c>
      <c r="AQ1574" s="19" t="s">
        <v>140</v>
      </c>
      <c r="AR1574" s="22">
        <v>0</v>
      </c>
      <c r="AS1574" s="19" t="s">
        <v>55</v>
      </c>
      <c r="AT1574" s="19" t="s">
        <v>353</v>
      </c>
      <c r="AU1574" s="19" t="s">
        <v>132</v>
      </c>
      <c r="AV1574" s="19" t="s">
        <v>651</v>
      </c>
      <c r="AW1574" s="19" t="s">
        <v>3065</v>
      </c>
      <c r="AX1574" s="19" t="s">
        <v>2205</v>
      </c>
      <c r="AY1574" s="19" t="s">
        <v>55</v>
      </c>
      <c r="AZ1574" s="19" t="s">
        <v>3830</v>
      </c>
      <c r="BA1574" s="22">
        <v>0</v>
      </c>
      <c r="BB1574" s="22"/>
      <c r="BC1574" s="22"/>
      <c r="BD1574" s="19" t="s">
        <v>2205</v>
      </c>
      <c r="BE1574" s="19" t="s">
        <v>354</v>
      </c>
      <c r="BF1574" s="19" t="s">
        <v>2274</v>
      </c>
      <c r="BG1574" s="19" t="s">
        <v>55</v>
      </c>
      <c r="BH1574" s="19" t="s">
        <v>4513</v>
      </c>
      <c r="BI1574" s="60" t="s">
        <v>4513</v>
      </c>
      <c r="BJ1574" s="37" t="e">
        <v>#VALUE!</v>
      </c>
      <c r="BK1574" s="56" t="e">
        <v>#VALUE!</v>
      </c>
      <c r="BL1574" s="37" t="s">
        <v>4513</v>
      </c>
      <c r="BM1574" s="32" t="s">
        <v>4513</v>
      </c>
      <c r="BN1574" s="57" t="s">
        <v>4513</v>
      </c>
      <c r="BO1574" s="22"/>
      <c r="BP1574" s="22"/>
      <c r="BQ1574" s="19" t="s">
        <v>64</v>
      </c>
      <c r="BR1574" s="22"/>
      <c r="BS1574" s="22"/>
      <c r="BT1574" s="22"/>
      <c r="BU1574" s="37">
        <v>51</v>
      </c>
      <c r="BV1574" s="19" t="s">
        <v>4702</v>
      </c>
      <c r="BW1574" s="19" t="s">
        <v>3858</v>
      </c>
      <c r="BX1574" s="22"/>
      <c r="BY1574" s="95" t="str">
        <f>IFERROR(
IF(OR(AZ1574="anulado",AZ1574="stand by"),CONCATENATE(AZ1574,": ",AT1574),
IF(OR(YEAR(BA1574)=2022,YEAR(BA1574)=2023),CONCATENATE("Se activó en ",YEAR(BA1574)),
IF(AND(OR(AZ1574="En proceso",AZ1574="facturando"),AND(AV1574="-",BA1574="")),"Por revisar",
IF(BA1574="",IF(AV1574="NUEVAS",CONCATENATE("Estado: ",AZ1574,", ",AV1574),
IF(AX1574=Meses!$A$3,"Por revisar",
IF(AT1574="","Sin registro","En programación Frcst."))),"En programación")))),
"Error")</f>
        <v>En programación</v>
      </c>
      <c r="BZ1574" s="14" t="str">
        <f t="shared" si="72"/>
        <v/>
      </c>
      <c r="CA1574" s="95">
        <f>IF(BY1574="En programación Frcst.",VLOOKUP(AX1574,Meses!$A$1:$H$14,3+HLOOKUP(Cronograma!AV1574,Meses!$D$1:$G$2,2,FALSE),FALSE),
IF(BY1574="En programación",BA1574,""))</f>
        <v>0</v>
      </c>
      <c r="CB1574" s="95" t="str">
        <f t="shared" si="73"/>
        <v>1900/1</v>
      </c>
      <c r="CC1574" s="91">
        <f>IFERROR(
(VLOOKUP(MONTH(CA1574),Meses!$B$3:$C$14,2,FALSE)-DAY(CA1574))/VLOOKUP(MONTH(CA1574),Meses!$B$3:$C$14,2,FALSE)*CD1574,
"")</f>
        <v>1891</v>
      </c>
      <c r="CD1574" s="92">
        <f t="shared" si="74"/>
        <v>1891</v>
      </c>
    </row>
    <row r="1575" spans="1:82" ht="94.2" thickBot="1" x14ac:dyDescent="0.6">
      <c r="A1575" s="61" t="s">
        <v>3664</v>
      </c>
      <c r="B1575" s="61" t="s">
        <v>3669</v>
      </c>
      <c r="C1575" s="19" t="s">
        <v>3670</v>
      </c>
      <c r="D1575" s="49" t="s">
        <v>351</v>
      </c>
      <c r="E1575" s="21">
        <v>45271</v>
      </c>
      <c r="F1575" s="21">
        <v>45271</v>
      </c>
      <c r="G1575" s="22"/>
      <c r="H1575" s="22"/>
      <c r="I1575" s="21">
        <v>45315</v>
      </c>
      <c r="J1575" s="21">
        <v>45315</v>
      </c>
      <c r="K1575" s="119" t="s">
        <v>4615</v>
      </c>
      <c r="L1575" s="50"/>
      <c r="M1575" s="22"/>
      <c r="N1575" s="22"/>
      <c r="O1575" s="19" t="s">
        <v>199</v>
      </c>
      <c r="P1575" s="19" t="s">
        <v>199</v>
      </c>
      <c r="Q1575" s="49" t="s">
        <v>55</v>
      </c>
      <c r="R1575" s="61">
        <v>292</v>
      </c>
      <c r="S1575" s="25" t="s">
        <v>145</v>
      </c>
      <c r="T1575" s="25" t="s">
        <v>145</v>
      </c>
      <c r="U1575" s="51" t="e">
        <v>#NAME?</v>
      </c>
      <c r="V1575" s="22"/>
      <c r="W1575" s="22"/>
      <c r="X1575" s="50"/>
      <c r="Y1575" s="50"/>
      <c r="Z1575" s="22"/>
      <c r="AA1575" s="22"/>
      <c r="AB1575" s="22"/>
      <c r="AC1575" s="22"/>
      <c r="AD1575" s="50"/>
      <c r="AE1575" s="22"/>
      <c r="AF1575" s="22"/>
      <c r="AG1575" s="22"/>
      <c r="AH1575" s="50"/>
      <c r="AI1575" s="22"/>
      <c r="AJ1575" s="22"/>
      <c r="AK1575" s="22"/>
      <c r="AL1575" s="22"/>
      <c r="AM1575" s="22"/>
      <c r="AN1575" s="22"/>
      <c r="AO1575" s="22"/>
      <c r="AP1575" s="19" t="s">
        <v>201</v>
      </c>
      <c r="AQ1575" s="19" t="s">
        <v>140</v>
      </c>
      <c r="AR1575" s="19" t="s">
        <v>60</v>
      </c>
      <c r="AS1575" s="19" t="s">
        <v>55</v>
      </c>
      <c r="AT1575" s="19" t="s">
        <v>353</v>
      </c>
      <c r="AU1575" s="19" t="s">
        <v>132</v>
      </c>
      <c r="AV1575" s="19" t="s">
        <v>651</v>
      </c>
      <c r="AW1575" s="19" t="s">
        <v>3065</v>
      </c>
      <c r="AX1575" s="19" t="s">
        <v>2205</v>
      </c>
      <c r="AY1575" s="19" t="s">
        <v>55</v>
      </c>
      <c r="AZ1575" s="19" t="s">
        <v>3830</v>
      </c>
      <c r="BA1575" s="22">
        <v>0</v>
      </c>
      <c r="BB1575" s="22"/>
      <c r="BC1575" s="22"/>
      <c r="BD1575" s="19" t="s">
        <v>2205</v>
      </c>
      <c r="BE1575" s="19" t="s">
        <v>354</v>
      </c>
      <c r="BF1575" s="19" t="s">
        <v>2274</v>
      </c>
      <c r="BG1575" s="19" t="s">
        <v>55</v>
      </c>
      <c r="BH1575" s="19" t="s">
        <v>4513</v>
      </c>
      <c r="BI1575" s="60" t="s">
        <v>4513</v>
      </c>
      <c r="BJ1575" s="37" t="e">
        <v>#VALUE!</v>
      </c>
      <c r="BK1575" s="56" t="e">
        <v>#VALUE!</v>
      </c>
      <c r="BL1575" s="37" t="s">
        <v>4513</v>
      </c>
      <c r="BM1575" s="32" t="s">
        <v>4513</v>
      </c>
      <c r="BN1575" s="57" t="s">
        <v>4513</v>
      </c>
      <c r="BO1575" s="22"/>
      <c r="BP1575" s="22"/>
      <c r="BQ1575" s="19" t="s">
        <v>64</v>
      </c>
      <c r="BR1575" s="22"/>
      <c r="BS1575" s="22"/>
      <c r="BT1575" s="22"/>
      <c r="BU1575" s="37">
        <v>51</v>
      </c>
      <c r="BV1575" s="19" t="s">
        <v>4702</v>
      </c>
      <c r="BW1575" s="19" t="s">
        <v>3858</v>
      </c>
      <c r="BX1575" s="22"/>
      <c r="BY1575" s="95" t="str">
        <f>IFERROR(
IF(OR(AZ1575="anulado",AZ1575="stand by"),CONCATENATE(AZ1575,": ",AT1575),
IF(OR(YEAR(BA1575)=2022,YEAR(BA1575)=2023),CONCATENATE("Se activó en ",YEAR(BA1575)),
IF(AND(OR(AZ1575="En proceso",AZ1575="facturando"),AND(AV1575="-",BA1575="")),"Por revisar",
IF(BA1575="",IF(AV1575="NUEVAS",CONCATENATE("Estado: ",AZ1575,", ",AV1575),
IF(AX1575=Meses!$A$3,"Por revisar",
IF(AT1575="","Sin registro","En programación Frcst."))),"En programación")))),
"Error")</f>
        <v>En programación</v>
      </c>
      <c r="BZ1575" s="14" t="str">
        <f t="shared" si="72"/>
        <v/>
      </c>
      <c r="CA1575" s="95">
        <f>IF(BY1575="En programación Frcst.",VLOOKUP(AX1575,Meses!$A$1:$H$14,3+HLOOKUP(Cronograma!AV1575,Meses!$D$1:$G$2,2,FALSE),FALSE),
IF(BY1575="En programación",BA1575,""))</f>
        <v>0</v>
      </c>
      <c r="CB1575" s="95" t="str">
        <f t="shared" si="73"/>
        <v>1900/1</v>
      </c>
      <c r="CC1575" s="91">
        <f>IFERROR(
(VLOOKUP(MONTH(CA1575),Meses!$B$3:$C$14,2,FALSE)-DAY(CA1575))/VLOOKUP(MONTH(CA1575),Meses!$B$3:$C$14,2,FALSE)*CD1575,
"")</f>
        <v>292</v>
      </c>
      <c r="CD1575" s="92">
        <f t="shared" si="74"/>
        <v>292</v>
      </c>
    </row>
    <row r="1576" spans="1:82" ht="94.2" thickBot="1" x14ac:dyDescent="0.6">
      <c r="A1576" s="61" t="s">
        <v>3664</v>
      </c>
      <c r="B1576" s="61" t="s">
        <v>3671</v>
      </c>
      <c r="C1576" s="19" t="s">
        <v>3672</v>
      </c>
      <c r="D1576" s="49" t="s">
        <v>351</v>
      </c>
      <c r="E1576" s="21">
        <v>45271</v>
      </c>
      <c r="F1576" s="21">
        <v>45271</v>
      </c>
      <c r="G1576" s="22"/>
      <c r="H1576" s="22"/>
      <c r="I1576" s="21">
        <v>45315</v>
      </c>
      <c r="J1576" s="21">
        <v>45315</v>
      </c>
      <c r="K1576" s="119" t="s">
        <v>4615</v>
      </c>
      <c r="L1576" s="50"/>
      <c r="M1576" s="22"/>
      <c r="N1576" s="22"/>
      <c r="O1576" s="19" t="s">
        <v>199</v>
      </c>
      <c r="P1576" s="19" t="s">
        <v>199</v>
      </c>
      <c r="Q1576" s="49" t="s">
        <v>55</v>
      </c>
      <c r="R1576" s="61">
        <v>801</v>
      </c>
      <c r="S1576" s="25" t="s">
        <v>145</v>
      </c>
      <c r="T1576" s="25" t="s">
        <v>145</v>
      </c>
      <c r="U1576" s="51" t="e">
        <v>#NAME?</v>
      </c>
      <c r="V1576" s="22"/>
      <c r="W1576" s="22"/>
      <c r="X1576" s="50"/>
      <c r="Y1576" s="50"/>
      <c r="Z1576" s="22"/>
      <c r="AA1576" s="22"/>
      <c r="AB1576" s="22"/>
      <c r="AC1576" s="22"/>
      <c r="AD1576" s="50"/>
      <c r="AE1576" s="22"/>
      <c r="AF1576" s="22"/>
      <c r="AG1576" s="22"/>
      <c r="AH1576" s="50"/>
      <c r="AI1576" s="22"/>
      <c r="AJ1576" s="22"/>
      <c r="AK1576" s="22"/>
      <c r="AL1576" s="22"/>
      <c r="AM1576" s="22"/>
      <c r="AN1576" s="22"/>
      <c r="AO1576" s="22"/>
      <c r="AP1576" s="19" t="s">
        <v>201</v>
      </c>
      <c r="AQ1576" s="19" t="s">
        <v>140</v>
      </c>
      <c r="AR1576" s="22">
        <v>0</v>
      </c>
      <c r="AS1576" s="19" t="s">
        <v>55</v>
      </c>
      <c r="AT1576" s="19" t="s">
        <v>353</v>
      </c>
      <c r="AU1576" s="19" t="s">
        <v>132</v>
      </c>
      <c r="AV1576" s="19" t="s">
        <v>651</v>
      </c>
      <c r="AW1576" s="19" t="s">
        <v>3065</v>
      </c>
      <c r="AX1576" s="19" t="s">
        <v>2205</v>
      </c>
      <c r="AY1576" s="19" t="s">
        <v>55</v>
      </c>
      <c r="AZ1576" s="19" t="s">
        <v>3830</v>
      </c>
      <c r="BA1576" s="22">
        <v>0</v>
      </c>
      <c r="BB1576" s="22"/>
      <c r="BC1576" s="22"/>
      <c r="BD1576" s="19" t="s">
        <v>2205</v>
      </c>
      <c r="BE1576" s="19" t="s">
        <v>354</v>
      </c>
      <c r="BF1576" s="19" t="s">
        <v>2274</v>
      </c>
      <c r="BG1576" s="19" t="s">
        <v>55</v>
      </c>
      <c r="BH1576" s="19" t="s">
        <v>4513</v>
      </c>
      <c r="BI1576" s="60" t="s">
        <v>4513</v>
      </c>
      <c r="BJ1576" s="37" t="e">
        <v>#VALUE!</v>
      </c>
      <c r="BK1576" s="56" t="e">
        <v>#VALUE!</v>
      </c>
      <c r="BL1576" s="37" t="s">
        <v>4513</v>
      </c>
      <c r="BM1576" s="32" t="s">
        <v>4513</v>
      </c>
      <c r="BN1576" s="57" t="s">
        <v>4513</v>
      </c>
      <c r="BO1576" s="22"/>
      <c r="BP1576" s="22"/>
      <c r="BQ1576" s="19" t="s">
        <v>64</v>
      </c>
      <c r="BR1576" s="22"/>
      <c r="BS1576" s="22"/>
      <c r="BT1576" s="22"/>
      <c r="BU1576" s="37">
        <v>51</v>
      </c>
      <c r="BV1576" s="19" t="s">
        <v>4702</v>
      </c>
      <c r="BW1576" s="19" t="s">
        <v>3858</v>
      </c>
      <c r="BX1576" s="22"/>
      <c r="BY1576" s="95" t="str">
        <f>IFERROR(
IF(OR(AZ1576="anulado",AZ1576="stand by"),CONCATENATE(AZ1576,": ",AT1576),
IF(OR(YEAR(BA1576)=2022,YEAR(BA1576)=2023),CONCATENATE("Se activó en ",YEAR(BA1576)),
IF(AND(OR(AZ1576="En proceso",AZ1576="facturando"),AND(AV1576="-",BA1576="")),"Por revisar",
IF(BA1576="",IF(AV1576="NUEVAS",CONCATENATE("Estado: ",AZ1576,", ",AV1576),
IF(AX1576=Meses!$A$3,"Por revisar",
IF(AT1576="","Sin registro","En programación Frcst."))),"En programación")))),
"Error")</f>
        <v>En programación</v>
      </c>
      <c r="BZ1576" s="14" t="str">
        <f t="shared" si="72"/>
        <v/>
      </c>
      <c r="CA1576" s="95">
        <f>IF(BY1576="En programación Frcst.",VLOOKUP(AX1576,Meses!$A$1:$H$14,3+HLOOKUP(Cronograma!AV1576,Meses!$D$1:$G$2,2,FALSE),FALSE),
IF(BY1576="En programación",BA1576,""))</f>
        <v>0</v>
      </c>
      <c r="CB1576" s="95" t="str">
        <f t="shared" si="73"/>
        <v>1900/1</v>
      </c>
      <c r="CC1576" s="91">
        <f>IFERROR(
(VLOOKUP(MONTH(CA1576),Meses!$B$3:$C$14,2,FALSE)-DAY(CA1576))/VLOOKUP(MONTH(CA1576),Meses!$B$3:$C$14,2,FALSE)*CD1576,
"")</f>
        <v>801</v>
      </c>
      <c r="CD1576" s="92">
        <f t="shared" si="74"/>
        <v>801</v>
      </c>
    </row>
    <row r="1577" spans="1:82" ht="94.2" thickBot="1" x14ac:dyDescent="0.6">
      <c r="A1577" s="61" t="s">
        <v>3664</v>
      </c>
      <c r="B1577" s="61" t="s">
        <v>3673</v>
      </c>
      <c r="C1577" s="19" t="s">
        <v>3674</v>
      </c>
      <c r="D1577" s="49" t="s">
        <v>351</v>
      </c>
      <c r="E1577" s="21">
        <v>45271</v>
      </c>
      <c r="F1577" s="21">
        <v>45271</v>
      </c>
      <c r="G1577" s="22"/>
      <c r="H1577" s="22"/>
      <c r="I1577" s="21">
        <v>45314</v>
      </c>
      <c r="J1577" s="21">
        <v>45314</v>
      </c>
      <c r="K1577" s="119" t="s">
        <v>4615</v>
      </c>
      <c r="L1577" s="50"/>
      <c r="M1577" s="22"/>
      <c r="N1577" s="22"/>
      <c r="O1577" s="19" t="s">
        <v>199</v>
      </c>
      <c r="P1577" s="19" t="s">
        <v>199</v>
      </c>
      <c r="Q1577" s="49" t="s">
        <v>55</v>
      </c>
      <c r="R1577" s="61">
        <v>392</v>
      </c>
      <c r="S1577" s="25" t="s">
        <v>145</v>
      </c>
      <c r="T1577" s="25" t="s">
        <v>145</v>
      </c>
      <c r="U1577" s="51" t="e">
        <v>#NAME?</v>
      </c>
      <c r="V1577" s="22"/>
      <c r="W1577" s="22"/>
      <c r="X1577" s="50"/>
      <c r="Y1577" s="50"/>
      <c r="Z1577" s="22"/>
      <c r="AA1577" s="22"/>
      <c r="AB1577" s="22"/>
      <c r="AC1577" s="22"/>
      <c r="AD1577" s="50"/>
      <c r="AE1577" s="22"/>
      <c r="AF1577" s="22"/>
      <c r="AG1577" s="22"/>
      <c r="AH1577" s="50"/>
      <c r="AI1577" s="22"/>
      <c r="AJ1577" s="22"/>
      <c r="AK1577" s="22"/>
      <c r="AL1577" s="22"/>
      <c r="AM1577" s="22"/>
      <c r="AN1577" s="22"/>
      <c r="AO1577" s="22"/>
      <c r="AP1577" s="19" t="s">
        <v>201</v>
      </c>
      <c r="AQ1577" s="19" t="s">
        <v>140</v>
      </c>
      <c r="AR1577" s="22">
        <v>0</v>
      </c>
      <c r="AS1577" s="19" t="s">
        <v>55</v>
      </c>
      <c r="AT1577" s="19" t="s">
        <v>353</v>
      </c>
      <c r="AU1577" s="19" t="s">
        <v>132</v>
      </c>
      <c r="AV1577" s="19" t="s">
        <v>651</v>
      </c>
      <c r="AW1577" s="19" t="s">
        <v>3065</v>
      </c>
      <c r="AX1577" s="19" t="s">
        <v>2205</v>
      </c>
      <c r="AY1577" s="19" t="s">
        <v>55</v>
      </c>
      <c r="AZ1577" s="19" t="s">
        <v>3830</v>
      </c>
      <c r="BA1577" s="22">
        <v>0</v>
      </c>
      <c r="BB1577" s="22"/>
      <c r="BC1577" s="22"/>
      <c r="BD1577" s="19" t="s">
        <v>2205</v>
      </c>
      <c r="BE1577" s="19" t="s">
        <v>354</v>
      </c>
      <c r="BF1577" s="19" t="s">
        <v>2274</v>
      </c>
      <c r="BG1577" s="19" t="s">
        <v>55</v>
      </c>
      <c r="BH1577" s="19" t="s">
        <v>4513</v>
      </c>
      <c r="BI1577" s="60" t="s">
        <v>4513</v>
      </c>
      <c r="BJ1577" s="37" t="e">
        <v>#VALUE!</v>
      </c>
      <c r="BK1577" s="56" t="e">
        <v>#VALUE!</v>
      </c>
      <c r="BL1577" s="37" t="s">
        <v>4513</v>
      </c>
      <c r="BM1577" s="32" t="s">
        <v>4513</v>
      </c>
      <c r="BN1577" s="57" t="s">
        <v>4513</v>
      </c>
      <c r="BO1577" s="22"/>
      <c r="BP1577" s="22"/>
      <c r="BQ1577" s="19" t="s">
        <v>64</v>
      </c>
      <c r="BR1577" s="22"/>
      <c r="BS1577" s="22"/>
      <c r="BT1577" s="22"/>
      <c r="BU1577" s="37">
        <v>51</v>
      </c>
      <c r="BV1577" s="19" t="s">
        <v>4702</v>
      </c>
      <c r="BW1577" s="19" t="s">
        <v>3858</v>
      </c>
      <c r="BX1577" s="22"/>
      <c r="BY1577" s="95" t="str">
        <f>IFERROR(
IF(OR(AZ1577="anulado",AZ1577="stand by"),CONCATENATE(AZ1577,": ",AT1577),
IF(OR(YEAR(BA1577)=2022,YEAR(BA1577)=2023),CONCATENATE("Se activó en ",YEAR(BA1577)),
IF(AND(OR(AZ1577="En proceso",AZ1577="facturando"),AND(AV1577="-",BA1577="")),"Por revisar",
IF(BA1577="",IF(AV1577="NUEVAS",CONCATENATE("Estado: ",AZ1577,", ",AV1577),
IF(AX1577=Meses!$A$3,"Por revisar",
IF(AT1577="","Sin registro","En programación Frcst."))),"En programación")))),
"Error")</f>
        <v>En programación</v>
      </c>
      <c r="BZ1577" s="14" t="str">
        <f t="shared" si="72"/>
        <v/>
      </c>
      <c r="CA1577" s="95">
        <f>IF(BY1577="En programación Frcst.",VLOOKUP(AX1577,Meses!$A$1:$H$14,3+HLOOKUP(Cronograma!AV1577,Meses!$D$1:$G$2,2,FALSE),FALSE),
IF(BY1577="En programación",BA1577,""))</f>
        <v>0</v>
      </c>
      <c r="CB1577" s="95" t="str">
        <f t="shared" si="73"/>
        <v>1900/1</v>
      </c>
      <c r="CC1577" s="91">
        <f>IFERROR(
(VLOOKUP(MONTH(CA1577),Meses!$B$3:$C$14,2,FALSE)-DAY(CA1577))/VLOOKUP(MONTH(CA1577),Meses!$B$3:$C$14,2,FALSE)*CD1577,
"")</f>
        <v>392</v>
      </c>
      <c r="CD1577" s="92">
        <f t="shared" si="74"/>
        <v>392</v>
      </c>
    </row>
    <row r="1578" spans="1:82" ht="94.2" thickBot="1" x14ac:dyDescent="0.6">
      <c r="A1578" s="61" t="s">
        <v>3664</v>
      </c>
      <c r="B1578" s="61" t="s">
        <v>3675</v>
      </c>
      <c r="C1578" s="19" t="s">
        <v>3676</v>
      </c>
      <c r="D1578" s="49" t="s">
        <v>351</v>
      </c>
      <c r="E1578" s="21">
        <v>45271</v>
      </c>
      <c r="F1578" s="21">
        <v>45271</v>
      </c>
      <c r="G1578" s="22"/>
      <c r="H1578" s="22"/>
      <c r="I1578" s="21">
        <v>45314</v>
      </c>
      <c r="J1578" s="21">
        <v>45314</v>
      </c>
      <c r="K1578" s="119" t="s">
        <v>4615</v>
      </c>
      <c r="L1578" s="50"/>
      <c r="M1578" s="22"/>
      <c r="N1578" s="22"/>
      <c r="O1578" s="19" t="s">
        <v>199</v>
      </c>
      <c r="P1578" s="19" t="s">
        <v>199</v>
      </c>
      <c r="Q1578" s="49" t="s">
        <v>55</v>
      </c>
      <c r="R1578" s="61">
        <v>440</v>
      </c>
      <c r="S1578" s="25" t="s">
        <v>145</v>
      </c>
      <c r="T1578" s="25" t="s">
        <v>145</v>
      </c>
      <c r="U1578" s="51" t="e">
        <v>#NAME?</v>
      </c>
      <c r="V1578" s="22"/>
      <c r="W1578" s="22"/>
      <c r="X1578" s="50"/>
      <c r="Y1578" s="50"/>
      <c r="Z1578" s="22"/>
      <c r="AA1578" s="22"/>
      <c r="AB1578" s="22"/>
      <c r="AC1578" s="22"/>
      <c r="AD1578" s="50"/>
      <c r="AE1578" s="22"/>
      <c r="AF1578" s="22"/>
      <c r="AG1578" s="22"/>
      <c r="AH1578" s="50"/>
      <c r="AI1578" s="22"/>
      <c r="AJ1578" s="22"/>
      <c r="AK1578" s="22"/>
      <c r="AL1578" s="22"/>
      <c r="AM1578" s="22"/>
      <c r="AN1578" s="22"/>
      <c r="AO1578" s="22"/>
      <c r="AP1578" s="19" t="s">
        <v>201</v>
      </c>
      <c r="AQ1578" s="19" t="s">
        <v>140</v>
      </c>
      <c r="AR1578" s="19" t="s">
        <v>60</v>
      </c>
      <c r="AS1578" s="19" t="s">
        <v>55</v>
      </c>
      <c r="AT1578" s="19" t="s">
        <v>353</v>
      </c>
      <c r="AU1578" s="19" t="s">
        <v>132</v>
      </c>
      <c r="AV1578" s="19" t="s">
        <v>651</v>
      </c>
      <c r="AW1578" s="19" t="s">
        <v>3065</v>
      </c>
      <c r="AX1578" s="19" t="s">
        <v>2205</v>
      </c>
      <c r="AY1578" s="19" t="s">
        <v>55</v>
      </c>
      <c r="AZ1578" s="19" t="s">
        <v>3830</v>
      </c>
      <c r="BA1578" s="22">
        <v>0</v>
      </c>
      <c r="BB1578" s="22"/>
      <c r="BC1578" s="22"/>
      <c r="BD1578" s="19" t="s">
        <v>2205</v>
      </c>
      <c r="BE1578" s="19" t="s">
        <v>354</v>
      </c>
      <c r="BF1578" s="19" t="s">
        <v>2274</v>
      </c>
      <c r="BG1578" s="19" t="s">
        <v>55</v>
      </c>
      <c r="BH1578" s="19" t="s">
        <v>4513</v>
      </c>
      <c r="BI1578" s="60" t="s">
        <v>4513</v>
      </c>
      <c r="BJ1578" s="37" t="e">
        <v>#VALUE!</v>
      </c>
      <c r="BK1578" s="56" t="e">
        <v>#VALUE!</v>
      </c>
      <c r="BL1578" s="37" t="s">
        <v>4513</v>
      </c>
      <c r="BM1578" s="32" t="s">
        <v>4513</v>
      </c>
      <c r="BN1578" s="57" t="s">
        <v>4513</v>
      </c>
      <c r="BO1578" s="22"/>
      <c r="BP1578" s="22"/>
      <c r="BQ1578" s="19" t="s">
        <v>64</v>
      </c>
      <c r="BR1578" s="22"/>
      <c r="BS1578" s="22"/>
      <c r="BT1578" s="22"/>
      <c r="BU1578" s="37">
        <v>51</v>
      </c>
      <c r="BV1578" s="19" t="s">
        <v>4702</v>
      </c>
      <c r="BW1578" s="19" t="s">
        <v>3858</v>
      </c>
      <c r="BX1578" s="22"/>
      <c r="BY1578" s="95" t="str">
        <f>IFERROR(
IF(OR(AZ1578="anulado",AZ1578="stand by"),CONCATENATE(AZ1578,": ",AT1578),
IF(OR(YEAR(BA1578)=2022,YEAR(BA1578)=2023),CONCATENATE("Se activó en ",YEAR(BA1578)),
IF(AND(OR(AZ1578="En proceso",AZ1578="facturando"),AND(AV1578="-",BA1578="")),"Por revisar",
IF(BA1578="",IF(AV1578="NUEVAS",CONCATENATE("Estado: ",AZ1578,", ",AV1578),
IF(AX1578=Meses!$A$3,"Por revisar",
IF(AT1578="","Sin registro","En programación Frcst."))),"En programación")))),
"Error")</f>
        <v>En programación</v>
      </c>
      <c r="BZ1578" s="14" t="str">
        <f t="shared" si="72"/>
        <v/>
      </c>
      <c r="CA1578" s="95">
        <f>IF(BY1578="En programación Frcst.",VLOOKUP(AX1578,Meses!$A$1:$H$14,3+HLOOKUP(Cronograma!AV1578,Meses!$D$1:$G$2,2,FALSE),FALSE),
IF(BY1578="En programación",BA1578,""))</f>
        <v>0</v>
      </c>
      <c r="CB1578" s="95" t="str">
        <f t="shared" si="73"/>
        <v>1900/1</v>
      </c>
      <c r="CC1578" s="91">
        <f>IFERROR(
(VLOOKUP(MONTH(CA1578),Meses!$B$3:$C$14,2,FALSE)-DAY(CA1578))/VLOOKUP(MONTH(CA1578),Meses!$B$3:$C$14,2,FALSE)*CD1578,
"")</f>
        <v>440</v>
      </c>
      <c r="CD1578" s="92">
        <f t="shared" si="74"/>
        <v>440</v>
      </c>
    </row>
    <row r="1579" spans="1:82" ht="94.2" thickBot="1" x14ac:dyDescent="0.6">
      <c r="A1579" s="61" t="s">
        <v>3664</v>
      </c>
      <c r="B1579" s="61" t="s">
        <v>3677</v>
      </c>
      <c r="C1579" s="19" t="s">
        <v>3678</v>
      </c>
      <c r="D1579" s="61" t="s">
        <v>351</v>
      </c>
      <c r="E1579" s="21">
        <v>45271</v>
      </c>
      <c r="F1579" s="21">
        <v>45271</v>
      </c>
      <c r="G1579" s="22"/>
      <c r="H1579" s="22"/>
      <c r="I1579" s="22"/>
      <c r="J1579" s="22"/>
      <c r="K1579" s="22">
        <v>0</v>
      </c>
      <c r="L1579" s="50"/>
      <c r="M1579" s="22"/>
      <c r="N1579" s="22"/>
      <c r="O1579" s="19" t="s">
        <v>199</v>
      </c>
      <c r="P1579" s="19" t="s">
        <v>199</v>
      </c>
      <c r="Q1579" s="49" t="s">
        <v>55</v>
      </c>
      <c r="R1579" s="61">
        <v>640</v>
      </c>
      <c r="S1579" s="25" t="s">
        <v>145</v>
      </c>
      <c r="T1579" s="25" t="s">
        <v>145</v>
      </c>
      <c r="U1579" s="51" t="e">
        <v>#NAME?</v>
      </c>
      <c r="V1579" s="22"/>
      <c r="W1579" s="22"/>
      <c r="X1579" s="50"/>
      <c r="Y1579" s="50"/>
      <c r="Z1579" s="22"/>
      <c r="AA1579" s="22"/>
      <c r="AB1579" s="22"/>
      <c r="AC1579" s="22"/>
      <c r="AD1579" s="50"/>
      <c r="AE1579" s="22"/>
      <c r="AF1579" s="22"/>
      <c r="AG1579" s="22"/>
      <c r="AH1579" s="50"/>
      <c r="AI1579" s="22"/>
      <c r="AJ1579" s="22"/>
      <c r="AK1579" s="22"/>
      <c r="AL1579" s="22"/>
      <c r="AM1579" s="22"/>
      <c r="AN1579" s="22"/>
      <c r="AO1579" s="22"/>
      <c r="AP1579" s="19" t="s">
        <v>201</v>
      </c>
      <c r="AQ1579" s="19" t="s">
        <v>140</v>
      </c>
      <c r="AR1579" s="19" t="s">
        <v>60</v>
      </c>
      <c r="AS1579" s="19" t="s">
        <v>55</v>
      </c>
      <c r="AT1579" s="19" t="s">
        <v>353</v>
      </c>
      <c r="AU1579" s="19" t="s">
        <v>132</v>
      </c>
      <c r="AV1579" s="19" t="s">
        <v>651</v>
      </c>
      <c r="AW1579" s="19" t="s">
        <v>3065</v>
      </c>
      <c r="AX1579" s="19" t="s">
        <v>2205</v>
      </c>
      <c r="AY1579" s="19" t="s">
        <v>55</v>
      </c>
      <c r="AZ1579" s="19" t="s">
        <v>3830</v>
      </c>
      <c r="BA1579" s="22">
        <v>0</v>
      </c>
      <c r="BB1579" s="22"/>
      <c r="BC1579" s="22"/>
      <c r="BD1579" s="19" t="s">
        <v>2205</v>
      </c>
      <c r="BE1579" s="19" t="s">
        <v>354</v>
      </c>
      <c r="BF1579" s="19" t="s">
        <v>2274</v>
      </c>
      <c r="BG1579" s="19" t="s">
        <v>55</v>
      </c>
      <c r="BH1579" s="19" t="s">
        <v>4513</v>
      </c>
      <c r="BI1579" s="60" t="s">
        <v>4513</v>
      </c>
      <c r="BJ1579" s="37" t="e">
        <v>#VALUE!</v>
      </c>
      <c r="BK1579" s="56" t="e">
        <v>#VALUE!</v>
      </c>
      <c r="BL1579" s="37" t="s">
        <v>4513</v>
      </c>
      <c r="BM1579" s="32" t="s">
        <v>4513</v>
      </c>
      <c r="BN1579" s="57" t="s">
        <v>4513</v>
      </c>
      <c r="BO1579" s="22"/>
      <c r="BP1579" s="22"/>
      <c r="BQ1579" s="19" t="s">
        <v>64</v>
      </c>
      <c r="BR1579" s="22"/>
      <c r="BS1579" s="22"/>
      <c r="BT1579" s="22"/>
      <c r="BU1579" s="37">
        <v>51</v>
      </c>
      <c r="BV1579" s="19" t="s">
        <v>4702</v>
      </c>
      <c r="BW1579" s="19" t="s">
        <v>3858</v>
      </c>
      <c r="BX1579" s="22"/>
      <c r="BY1579" s="95" t="str">
        <f>IFERROR(
IF(OR(AZ1579="anulado",AZ1579="stand by"),CONCATENATE(AZ1579,": ",AT1579),
IF(OR(YEAR(BA1579)=2022,YEAR(BA1579)=2023),CONCATENATE("Se activó en ",YEAR(BA1579)),
IF(AND(OR(AZ1579="En proceso",AZ1579="facturando"),AND(AV1579="-",BA1579="")),"Por revisar",
IF(BA1579="",IF(AV1579="NUEVAS",CONCATENATE("Estado: ",AZ1579,", ",AV1579),
IF(AX1579=Meses!$A$3,"Por revisar",
IF(AT1579="","Sin registro","En programación Frcst."))),"En programación")))),
"Error")</f>
        <v>En programación</v>
      </c>
      <c r="BZ1579" s="14" t="str">
        <f t="shared" si="72"/>
        <v/>
      </c>
      <c r="CA1579" s="95">
        <f>IF(BY1579="En programación Frcst.",VLOOKUP(AX1579,Meses!$A$1:$H$14,3+HLOOKUP(Cronograma!AV1579,Meses!$D$1:$G$2,2,FALSE),FALSE),
IF(BY1579="En programación",BA1579,""))</f>
        <v>0</v>
      </c>
      <c r="CB1579" s="95" t="str">
        <f t="shared" si="73"/>
        <v>1900/1</v>
      </c>
      <c r="CC1579" s="91">
        <f>IFERROR(
(VLOOKUP(MONTH(CA1579),Meses!$B$3:$C$14,2,FALSE)-DAY(CA1579))/VLOOKUP(MONTH(CA1579),Meses!$B$3:$C$14,2,FALSE)*CD1579,
"")</f>
        <v>640</v>
      </c>
      <c r="CD1579" s="92">
        <f t="shared" si="74"/>
        <v>640</v>
      </c>
    </row>
    <row r="1580" spans="1:82" ht="94.2" thickBot="1" x14ac:dyDescent="0.6">
      <c r="A1580" s="61" t="s">
        <v>3664</v>
      </c>
      <c r="B1580" s="61" t="s">
        <v>3679</v>
      </c>
      <c r="C1580" s="19" t="s">
        <v>3680</v>
      </c>
      <c r="D1580" s="61" t="s">
        <v>351</v>
      </c>
      <c r="E1580" s="21">
        <v>45271</v>
      </c>
      <c r="F1580" s="21">
        <v>45271</v>
      </c>
      <c r="G1580" s="22"/>
      <c r="H1580" s="22"/>
      <c r="I1580" s="21">
        <v>45316</v>
      </c>
      <c r="J1580" s="21">
        <v>45316</v>
      </c>
      <c r="K1580" s="119" t="s">
        <v>4615</v>
      </c>
      <c r="L1580" s="50"/>
      <c r="M1580" s="22"/>
      <c r="N1580" s="22"/>
      <c r="O1580" s="19" t="s">
        <v>199</v>
      </c>
      <c r="P1580" s="19" t="s">
        <v>199</v>
      </c>
      <c r="Q1580" s="49" t="s">
        <v>55</v>
      </c>
      <c r="R1580" s="61">
        <v>484</v>
      </c>
      <c r="S1580" s="25" t="s">
        <v>145</v>
      </c>
      <c r="T1580" s="25" t="s">
        <v>145</v>
      </c>
      <c r="U1580" s="51" t="e">
        <v>#NAME?</v>
      </c>
      <c r="V1580" s="22"/>
      <c r="W1580" s="22"/>
      <c r="X1580" s="50"/>
      <c r="Y1580" s="50"/>
      <c r="Z1580" s="22"/>
      <c r="AA1580" s="22"/>
      <c r="AB1580" s="22"/>
      <c r="AC1580" s="22"/>
      <c r="AD1580" s="50"/>
      <c r="AE1580" s="22"/>
      <c r="AF1580" s="22"/>
      <c r="AG1580" s="22"/>
      <c r="AH1580" s="50"/>
      <c r="AI1580" s="22"/>
      <c r="AJ1580" s="22"/>
      <c r="AK1580" s="22"/>
      <c r="AL1580" s="22"/>
      <c r="AM1580" s="22"/>
      <c r="AN1580" s="22"/>
      <c r="AO1580" s="22"/>
      <c r="AP1580" s="19" t="s">
        <v>201</v>
      </c>
      <c r="AQ1580" s="19" t="s">
        <v>140</v>
      </c>
      <c r="AR1580" s="22">
        <v>0</v>
      </c>
      <c r="AS1580" s="19" t="s">
        <v>55</v>
      </c>
      <c r="AT1580" s="19" t="s">
        <v>353</v>
      </c>
      <c r="AU1580" s="19" t="s">
        <v>132</v>
      </c>
      <c r="AV1580" s="19" t="s">
        <v>651</v>
      </c>
      <c r="AW1580" s="19" t="s">
        <v>3065</v>
      </c>
      <c r="AX1580" s="19" t="s">
        <v>2205</v>
      </c>
      <c r="AY1580" s="19" t="s">
        <v>55</v>
      </c>
      <c r="AZ1580" s="19" t="s">
        <v>3830</v>
      </c>
      <c r="BA1580" s="22">
        <v>0</v>
      </c>
      <c r="BB1580" s="22"/>
      <c r="BC1580" s="22"/>
      <c r="BD1580" s="19" t="s">
        <v>2205</v>
      </c>
      <c r="BE1580" s="19" t="s">
        <v>354</v>
      </c>
      <c r="BF1580" s="19" t="s">
        <v>2274</v>
      </c>
      <c r="BG1580" s="19" t="s">
        <v>55</v>
      </c>
      <c r="BH1580" s="19" t="s">
        <v>4513</v>
      </c>
      <c r="BI1580" s="60" t="s">
        <v>4513</v>
      </c>
      <c r="BJ1580" s="37" t="e">
        <v>#VALUE!</v>
      </c>
      <c r="BK1580" s="56" t="e">
        <v>#VALUE!</v>
      </c>
      <c r="BL1580" s="37" t="s">
        <v>4513</v>
      </c>
      <c r="BM1580" s="32" t="s">
        <v>4513</v>
      </c>
      <c r="BN1580" s="57" t="s">
        <v>4513</v>
      </c>
      <c r="BO1580" s="22"/>
      <c r="BP1580" s="22"/>
      <c r="BQ1580" s="19" t="s">
        <v>64</v>
      </c>
      <c r="BR1580" s="22"/>
      <c r="BS1580" s="22"/>
      <c r="BT1580" s="22"/>
      <c r="BU1580" s="37">
        <v>51</v>
      </c>
      <c r="BV1580" s="19" t="s">
        <v>4702</v>
      </c>
      <c r="BW1580" s="19" t="s">
        <v>3858</v>
      </c>
      <c r="BX1580" s="22"/>
      <c r="BY1580" s="95" t="str">
        <f>IFERROR(
IF(OR(AZ1580="anulado",AZ1580="stand by"),CONCATENATE(AZ1580,": ",AT1580),
IF(OR(YEAR(BA1580)=2022,YEAR(BA1580)=2023),CONCATENATE("Se activó en ",YEAR(BA1580)),
IF(AND(OR(AZ1580="En proceso",AZ1580="facturando"),AND(AV1580="-",BA1580="")),"Por revisar",
IF(BA1580="",IF(AV1580="NUEVAS",CONCATENATE("Estado: ",AZ1580,", ",AV1580),
IF(AX1580=Meses!$A$3,"Por revisar",
IF(AT1580="","Sin registro","En programación Frcst."))),"En programación")))),
"Error")</f>
        <v>En programación</v>
      </c>
      <c r="BZ1580" s="14" t="str">
        <f t="shared" si="72"/>
        <v/>
      </c>
      <c r="CA1580" s="95">
        <f>IF(BY1580="En programación Frcst.",VLOOKUP(AX1580,Meses!$A$1:$H$14,3+HLOOKUP(Cronograma!AV1580,Meses!$D$1:$G$2,2,FALSE),FALSE),
IF(BY1580="En programación",BA1580,""))</f>
        <v>0</v>
      </c>
      <c r="CB1580" s="95" t="str">
        <f t="shared" si="73"/>
        <v>1900/1</v>
      </c>
      <c r="CC1580" s="91">
        <f>IFERROR(
(VLOOKUP(MONTH(CA1580),Meses!$B$3:$C$14,2,FALSE)-DAY(CA1580))/VLOOKUP(MONTH(CA1580),Meses!$B$3:$C$14,2,FALSE)*CD1580,
"")</f>
        <v>484</v>
      </c>
      <c r="CD1580" s="92">
        <f t="shared" si="74"/>
        <v>484</v>
      </c>
    </row>
    <row r="1581" spans="1:82" ht="47.4" thickBot="1" x14ac:dyDescent="0.6">
      <c r="A1581" s="61" t="s">
        <v>3681</v>
      </c>
      <c r="B1581" s="61" t="s">
        <v>3682</v>
      </c>
      <c r="C1581" s="19" t="s">
        <v>3683</v>
      </c>
      <c r="D1581" s="61" t="s">
        <v>936</v>
      </c>
      <c r="E1581" s="21">
        <v>45271</v>
      </c>
      <c r="F1581" s="21">
        <v>45271</v>
      </c>
      <c r="G1581" s="21">
        <v>37989</v>
      </c>
      <c r="H1581" s="22"/>
      <c r="I1581" s="22"/>
      <c r="J1581" s="22"/>
      <c r="K1581" s="22">
        <v>0</v>
      </c>
      <c r="L1581" s="50"/>
      <c r="M1581" s="22"/>
      <c r="N1581" s="22"/>
      <c r="O1581" s="19" t="s">
        <v>135</v>
      </c>
      <c r="P1581" s="19" t="s">
        <v>135</v>
      </c>
      <c r="Q1581" s="49" t="s">
        <v>55</v>
      </c>
      <c r="R1581" s="61">
        <v>22560</v>
      </c>
      <c r="S1581" s="25" t="s">
        <v>145</v>
      </c>
      <c r="T1581" s="25" t="s">
        <v>145</v>
      </c>
      <c r="U1581" s="30" t="e">
        <v>#NAME?</v>
      </c>
      <c r="V1581" s="22"/>
      <c r="W1581" s="22"/>
      <c r="X1581" s="50"/>
      <c r="Y1581" s="50"/>
      <c r="Z1581" s="22"/>
      <c r="AA1581" s="22"/>
      <c r="AB1581" s="22"/>
      <c r="AC1581" s="22"/>
      <c r="AD1581" s="50"/>
      <c r="AE1581" s="22"/>
      <c r="AF1581" s="22"/>
      <c r="AG1581" s="22"/>
      <c r="AH1581" s="50"/>
      <c r="AI1581" s="22"/>
      <c r="AJ1581" s="22"/>
      <c r="AK1581" s="22"/>
      <c r="AL1581" s="22"/>
      <c r="AM1581" s="22"/>
      <c r="AN1581" s="22"/>
      <c r="AO1581" s="22"/>
      <c r="AP1581" s="19" t="s">
        <v>696</v>
      </c>
      <c r="AQ1581" s="19" t="s">
        <v>140</v>
      </c>
      <c r="AR1581" s="22">
        <v>0</v>
      </c>
      <c r="AS1581" s="19" t="s">
        <v>55</v>
      </c>
      <c r="AT1581" s="19" t="s">
        <v>937</v>
      </c>
      <c r="AU1581" s="19" t="s">
        <v>132</v>
      </c>
      <c r="AV1581" s="19" t="s">
        <v>660</v>
      </c>
      <c r="AW1581" s="19" t="s">
        <v>2204</v>
      </c>
      <c r="AX1581" s="19" t="s">
        <v>2205</v>
      </c>
      <c r="AY1581" s="19" t="s">
        <v>55</v>
      </c>
      <c r="AZ1581" s="19" t="s">
        <v>3830</v>
      </c>
      <c r="BA1581" s="22">
        <v>0</v>
      </c>
      <c r="BB1581" s="22"/>
      <c r="BC1581" s="22"/>
      <c r="BD1581" s="19" t="s">
        <v>1557</v>
      </c>
      <c r="BE1581" s="19" t="s">
        <v>679</v>
      </c>
      <c r="BF1581" s="19" t="s">
        <v>3130</v>
      </c>
      <c r="BG1581" s="19" t="s">
        <v>55</v>
      </c>
      <c r="BH1581" s="19" t="s">
        <v>4513</v>
      </c>
      <c r="BI1581" s="22" t="s">
        <v>4513</v>
      </c>
      <c r="BJ1581" s="22"/>
      <c r="BK1581" s="22"/>
      <c r="BL1581" s="37" t="s">
        <v>4513</v>
      </c>
      <c r="BM1581" s="32" t="s">
        <v>4513</v>
      </c>
      <c r="BN1581" s="22" t="s">
        <v>4513</v>
      </c>
      <c r="BO1581" s="19" t="s">
        <v>3949</v>
      </c>
      <c r="BP1581" s="22"/>
      <c r="BQ1581" s="19" t="s">
        <v>55</v>
      </c>
      <c r="BR1581" s="19" t="s">
        <v>3948</v>
      </c>
      <c r="BS1581" s="22"/>
      <c r="BT1581" s="22"/>
      <c r="BU1581" s="37">
        <v>51</v>
      </c>
      <c r="BV1581" s="19" t="s">
        <v>4702</v>
      </c>
      <c r="BW1581" s="19" t="s">
        <v>3858</v>
      </c>
      <c r="BX1581" s="22"/>
      <c r="BY1581" s="95" t="str">
        <f>IFERROR(
IF(OR(AZ1581="anulado",AZ1581="stand by"),CONCATENATE(AZ1581,": ",AT1581),
IF(OR(YEAR(BA1581)=2022,YEAR(BA1581)=2023),CONCATENATE("Se activó en ",YEAR(BA1581)),
IF(AND(OR(AZ1581="En proceso",AZ1581="facturando"),AND(AV1581="-",BA1581="")),"Por revisar",
IF(BA1581="",IF(AV1581="NUEVAS",CONCATENATE("Estado: ",AZ1581,", ",AV1581),
IF(AX1581=Meses!$A$3,"Por revisar",
IF(AT1581="","Sin registro","En programación Frcst."))),"En programación")))),
"Error")</f>
        <v>En programación</v>
      </c>
      <c r="BZ1581" s="14" t="str">
        <f t="shared" si="72"/>
        <v/>
      </c>
      <c r="CA1581" s="95">
        <f>IF(BY1581="En programación Frcst.",VLOOKUP(AX1581,Meses!$A$1:$H$14,3+HLOOKUP(Cronograma!AV1581,Meses!$D$1:$G$2,2,FALSE),FALSE),
IF(BY1581="En programación",BA1581,""))</f>
        <v>0</v>
      </c>
      <c r="CB1581" s="95" t="str">
        <f t="shared" si="73"/>
        <v>1900/1</v>
      </c>
      <c r="CC1581" s="91">
        <f>IFERROR(
(VLOOKUP(MONTH(CA1581),Meses!$B$3:$C$14,2,FALSE)-DAY(CA1581))/VLOOKUP(MONTH(CA1581),Meses!$B$3:$C$14,2,FALSE)*CD1581,
"")</f>
        <v>22560</v>
      </c>
      <c r="CD1581" s="92">
        <f t="shared" si="74"/>
        <v>22560</v>
      </c>
    </row>
    <row r="1582" spans="1:82" ht="47.4" thickBot="1" x14ac:dyDescent="0.6">
      <c r="A1582" s="61" t="s">
        <v>3684</v>
      </c>
      <c r="B1582" s="61" t="s">
        <v>3685</v>
      </c>
      <c r="C1582" s="19" t="s">
        <v>3686</v>
      </c>
      <c r="D1582" s="61" t="s">
        <v>144</v>
      </c>
      <c r="E1582" s="21">
        <v>45271</v>
      </c>
      <c r="F1582" s="21">
        <v>45271</v>
      </c>
      <c r="G1582" s="21">
        <v>45281</v>
      </c>
      <c r="H1582" s="22"/>
      <c r="I1582" s="22"/>
      <c r="J1582" s="22"/>
      <c r="K1582" s="22">
        <v>0</v>
      </c>
      <c r="L1582" s="50"/>
      <c r="M1582" s="22"/>
      <c r="N1582" s="22"/>
      <c r="O1582" s="19" t="s">
        <v>1384</v>
      </c>
      <c r="P1582" s="19" t="s">
        <v>135</v>
      </c>
      <c r="Q1582" s="49" t="s">
        <v>55</v>
      </c>
      <c r="R1582" s="61">
        <v>14216</v>
      </c>
      <c r="S1582" s="25" t="s">
        <v>145</v>
      </c>
      <c r="T1582" s="25" t="s">
        <v>145</v>
      </c>
      <c r="U1582" s="30" t="e">
        <v>#NAME?</v>
      </c>
      <c r="V1582" s="22"/>
      <c r="W1582" s="22"/>
      <c r="X1582" s="50"/>
      <c r="Y1582" s="50"/>
      <c r="Z1582" s="22"/>
      <c r="AA1582" s="22"/>
      <c r="AB1582" s="22"/>
      <c r="AC1582" s="22"/>
      <c r="AD1582" s="50"/>
      <c r="AE1582" s="22"/>
      <c r="AF1582" s="22"/>
      <c r="AG1582" s="22"/>
      <c r="AH1582" s="50"/>
      <c r="AI1582" s="22"/>
      <c r="AJ1582" s="22"/>
      <c r="AK1582" s="22"/>
      <c r="AL1582" s="22"/>
      <c r="AM1582" s="22"/>
      <c r="AN1582" s="22"/>
      <c r="AO1582" s="22"/>
      <c r="AP1582" s="19" t="s">
        <v>139</v>
      </c>
      <c r="AQ1582" s="19" t="s">
        <v>140</v>
      </c>
      <c r="AR1582" s="22">
        <v>0</v>
      </c>
      <c r="AS1582" s="19" t="s">
        <v>55</v>
      </c>
      <c r="AT1582" s="19" t="s">
        <v>146</v>
      </c>
      <c r="AU1582" s="19" t="s">
        <v>179</v>
      </c>
      <c r="AV1582" s="19" t="s">
        <v>651</v>
      </c>
      <c r="AW1582" s="19" t="s">
        <v>652</v>
      </c>
      <c r="AX1582" s="19" t="s">
        <v>653</v>
      </c>
      <c r="AY1582" s="19" t="s">
        <v>55</v>
      </c>
      <c r="AZ1582" s="19" t="s">
        <v>3825</v>
      </c>
      <c r="BA1582" s="22">
        <v>0</v>
      </c>
      <c r="BB1582" s="22"/>
      <c r="BC1582" s="22"/>
      <c r="BD1582" s="19" t="s">
        <v>653</v>
      </c>
      <c r="BE1582" s="19" t="s">
        <v>679</v>
      </c>
      <c r="BF1582" s="19" t="s">
        <v>680</v>
      </c>
      <c r="BG1582" s="19" t="s">
        <v>55</v>
      </c>
      <c r="BH1582" s="19" t="s">
        <v>4513</v>
      </c>
      <c r="BI1582" s="22" t="s">
        <v>4513</v>
      </c>
      <c r="BJ1582" s="22"/>
      <c r="BK1582" s="22"/>
      <c r="BL1582" s="37" t="s">
        <v>4513</v>
      </c>
      <c r="BM1582" s="32" t="s">
        <v>4513</v>
      </c>
      <c r="BN1582" s="22"/>
      <c r="BO1582" s="19" t="s">
        <v>3826</v>
      </c>
      <c r="BP1582" s="54" t="s">
        <v>3947</v>
      </c>
      <c r="BQ1582" s="19" t="s">
        <v>55</v>
      </c>
      <c r="BR1582" s="19" t="s">
        <v>3948</v>
      </c>
      <c r="BS1582" s="22"/>
      <c r="BT1582" s="22"/>
      <c r="BU1582" s="37">
        <v>51</v>
      </c>
      <c r="BV1582" s="19"/>
      <c r="BW1582" s="19" t="s">
        <v>3823</v>
      </c>
      <c r="BX1582" s="22"/>
      <c r="BY1582" s="95" t="str">
        <f>IFERROR(
IF(OR(AZ1582="anulado",AZ1582="stand by"),CONCATENATE(AZ1582,": ",AT1582),
IF(OR(YEAR(BA1582)=2022,YEAR(BA1582)=2023),CONCATENATE("Se activó en ",YEAR(BA1582)),
IF(AND(OR(AZ1582="En proceso",AZ1582="facturando"),AND(AV1582="-",BA1582="")),"Por revisar",
IF(BA1582="",IF(AV1582="NUEVAS",CONCATENATE("Estado: ",AZ1582,", ",AV1582),
IF(AX1582=Meses!$A$3,"Por revisar",
IF(AT1582="","Sin registro","En programación Frcst."))),"En programación")))),
"Error")</f>
        <v>stand by: Devolver Sales</v>
      </c>
      <c r="BZ1582" s="14" t="str">
        <f t="shared" si="72"/>
        <v/>
      </c>
      <c r="CA1582" s="95" t="str">
        <f>IF(BY1582="En programación Frcst.",VLOOKUP(AX1582,Meses!$A$1:$H$14,3+HLOOKUP(Cronograma!AV1582,Meses!$D$1:$G$2,2,FALSE),FALSE),
IF(BY1582="En programación",BA1582,""))</f>
        <v/>
      </c>
      <c r="CB1582" s="95" t="str">
        <f t="shared" si="73"/>
        <v/>
      </c>
      <c r="CC1582" s="91" t="str">
        <f>IFERROR(
(VLOOKUP(MONTH(CA1582),Meses!$B$3:$C$14,2,FALSE)-DAY(CA1582))/VLOOKUP(MONTH(CA1582),Meses!$B$3:$C$14,2,FALSE)*CD1582,
"")</f>
        <v/>
      </c>
      <c r="CD1582" s="92">
        <f t="shared" si="74"/>
        <v>14216</v>
      </c>
    </row>
    <row r="1583" spans="1:82" ht="94.2" thickBot="1" x14ac:dyDescent="0.6">
      <c r="A1583" s="61" t="s">
        <v>3664</v>
      </c>
      <c r="B1583" s="61" t="s">
        <v>3687</v>
      </c>
      <c r="C1583" s="19" t="s">
        <v>3688</v>
      </c>
      <c r="D1583" s="61" t="s">
        <v>351</v>
      </c>
      <c r="E1583" s="21">
        <v>45271</v>
      </c>
      <c r="F1583" s="21">
        <v>45271</v>
      </c>
      <c r="G1583" s="21">
        <v>37989</v>
      </c>
      <c r="H1583" s="22"/>
      <c r="I1583" s="21">
        <v>45316</v>
      </c>
      <c r="J1583" s="21">
        <v>45316</v>
      </c>
      <c r="K1583" s="119" t="s">
        <v>4615</v>
      </c>
      <c r="L1583" s="50"/>
      <c r="M1583" s="22"/>
      <c r="N1583" s="22"/>
      <c r="O1583" s="19" t="s">
        <v>199</v>
      </c>
      <c r="P1583" s="19" t="s">
        <v>199</v>
      </c>
      <c r="Q1583" s="49" t="s">
        <v>55</v>
      </c>
      <c r="R1583" s="61">
        <v>293</v>
      </c>
      <c r="S1583" s="25" t="s">
        <v>145</v>
      </c>
      <c r="T1583" s="25" t="s">
        <v>145</v>
      </c>
      <c r="U1583" s="30" t="e">
        <v>#NAME?</v>
      </c>
      <c r="V1583" s="22"/>
      <c r="W1583" s="22"/>
      <c r="X1583" s="50"/>
      <c r="Y1583" s="50"/>
      <c r="Z1583" s="22"/>
      <c r="AA1583" s="22"/>
      <c r="AB1583" s="22"/>
      <c r="AC1583" s="22"/>
      <c r="AD1583" s="50"/>
      <c r="AE1583" s="22"/>
      <c r="AF1583" s="22"/>
      <c r="AG1583" s="22"/>
      <c r="AH1583" s="50"/>
      <c r="AI1583" s="22"/>
      <c r="AJ1583" s="22"/>
      <c r="AK1583" s="22"/>
      <c r="AL1583" s="22"/>
      <c r="AM1583" s="22"/>
      <c r="AN1583" s="22"/>
      <c r="AO1583" s="22"/>
      <c r="AP1583" s="19" t="s">
        <v>201</v>
      </c>
      <c r="AQ1583" s="19" t="s">
        <v>140</v>
      </c>
      <c r="AR1583" s="19" t="s">
        <v>60</v>
      </c>
      <c r="AS1583" s="19" t="s">
        <v>55</v>
      </c>
      <c r="AT1583" s="19" t="s">
        <v>353</v>
      </c>
      <c r="AU1583" s="19" t="s">
        <v>132</v>
      </c>
      <c r="AV1583" s="19" t="s">
        <v>651</v>
      </c>
      <c r="AW1583" s="19" t="s">
        <v>3065</v>
      </c>
      <c r="AX1583" s="19" t="s">
        <v>2205</v>
      </c>
      <c r="AY1583" s="19" t="s">
        <v>55</v>
      </c>
      <c r="AZ1583" s="19" t="s">
        <v>3830</v>
      </c>
      <c r="BA1583" s="22">
        <v>0</v>
      </c>
      <c r="BB1583" s="22"/>
      <c r="BC1583" s="22"/>
      <c r="BD1583" s="19" t="s">
        <v>2205</v>
      </c>
      <c r="BE1583" s="19" t="s">
        <v>354</v>
      </c>
      <c r="BF1583" s="19" t="s">
        <v>2274</v>
      </c>
      <c r="BG1583" s="19" t="s">
        <v>55</v>
      </c>
      <c r="BH1583" s="19" t="s">
        <v>4513</v>
      </c>
      <c r="BI1583" s="60" t="s">
        <v>4513</v>
      </c>
      <c r="BJ1583" s="37" t="e">
        <v>#VALUE!</v>
      </c>
      <c r="BK1583" s="56" t="e">
        <v>#VALUE!</v>
      </c>
      <c r="BL1583" s="37" t="s">
        <v>4513</v>
      </c>
      <c r="BM1583" s="32" t="s">
        <v>4513</v>
      </c>
      <c r="BN1583" s="57" t="s">
        <v>4513</v>
      </c>
      <c r="BO1583" s="22"/>
      <c r="BP1583" s="22"/>
      <c r="BQ1583" s="19" t="s">
        <v>64</v>
      </c>
      <c r="BR1583" s="22"/>
      <c r="BS1583" s="22"/>
      <c r="BT1583" s="22"/>
      <c r="BU1583" s="37">
        <v>51</v>
      </c>
      <c r="BV1583" s="19" t="s">
        <v>4702</v>
      </c>
      <c r="BW1583" s="19" t="s">
        <v>3858</v>
      </c>
      <c r="BX1583" s="22"/>
      <c r="BY1583" s="95" t="str">
        <f>IFERROR(
IF(OR(AZ1583="anulado",AZ1583="stand by"),CONCATENATE(AZ1583,": ",AT1583),
IF(OR(YEAR(BA1583)=2022,YEAR(BA1583)=2023),CONCATENATE("Se activó en ",YEAR(BA1583)),
IF(AND(OR(AZ1583="En proceso",AZ1583="facturando"),AND(AV1583="-",BA1583="")),"Por revisar",
IF(BA1583="",IF(AV1583="NUEVAS",CONCATENATE("Estado: ",AZ1583,", ",AV1583),
IF(AX1583=Meses!$A$3,"Por revisar",
IF(AT1583="","Sin registro","En programación Frcst."))),"En programación")))),
"Error")</f>
        <v>En programación</v>
      </c>
      <c r="BZ1583" s="14" t="str">
        <f t="shared" si="72"/>
        <v/>
      </c>
      <c r="CA1583" s="95">
        <f>IF(BY1583="En programación Frcst.",VLOOKUP(AX1583,Meses!$A$1:$H$14,3+HLOOKUP(Cronograma!AV1583,Meses!$D$1:$G$2,2,FALSE),FALSE),
IF(BY1583="En programación",BA1583,""))</f>
        <v>0</v>
      </c>
      <c r="CB1583" s="95" t="str">
        <f t="shared" si="73"/>
        <v>1900/1</v>
      </c>
      <c r="CC1583" s="91">
        <f>IFERROR(
(VLOOKUP(MONTH(CA1583),Meses!$B$3:$C$14,2,FALSE)-DAY(CA1583))/VLOOKUP(MONTH(CA1583),Meses!$B$3:$C$14,2,FALSE)*CD1583,
"")</f>
        <v>293</v>
      </c>
      <c r="CD1583" s="92">
        <f t="shared" si="74"/>
        <v>293</v>
      </c>
    </row>
    <row r="1584" spans="1:82" ht="78.599999999999994" thickBot="1" x14ac:dyDescent="0.6">
      <c r="A1584" s="61" t="s">
        <v>3689</v>
      </c>
      <c r="B1584" s="61" t="s">
        <v>3690</v>
      </c>
      <c r="C1584" s="19" t="s">
        <v>3691</v>
      </c>
      <c r="D1584" s="61" t="s">
        <v>936</v>
      </c>
      <c r="E1584" s="21">
        <v>45272</v>
      </c>
      <c r="F1584" s="21">
        <v>45272</v>
      </c>
      <c r="G1584" s="21">
        <v>37989</v>
      </c>
      <c r="H1584" s="22"/>
      <c r="I1584" s="22"/>
      <c r="J1584" s="22"/>
      <c r="K1584" s="22">
        <v>0</v>
      </c>
      <c r="L1584" s="50"/>
      <c r="M1584" s="22"/>
      <c r="N1584" s="22"/>
      <c r="O1584" s="19" t="s">
        <v>199</v>
      </c>
      <c r="P1584" s="19" t="s">
        <v>199</v>
      </c>
      <c r="Q1584" s="49" t="s">
        <v>55</v>
      </c>
      <c r="R1584" s="61">
        <v>36876</v>
      </c>
      <c r="S1584" s="25" t="s">
        <v>145</v>
      </c>
      <c r="T1584" s="25" t="s">
        <v>145</v>
      </c>
      <c r="U1584" s="30" t="e">
        <v>#NAME?</v>
      </c>
      <c r="V1584" s="22"/>
      <c r="W1584" s="22"/>
      <c r="X1584" s="50"/>
      <c r="Y1584" s="50"/>
      <c r="Z1584" s="22"/>
      <c r="AA1584" s="22"/>
      <c r="AB1584" s="22"/>
      <c r="AC1584" s="22"/>
      <c r="AD1584" s="50"/>
      <c r="AE1584" s="22"/>
      <c r="AF1584" s="22"/>
      <c r="AG1584" s="22"/>
      <c r="AH1584" s="50"/>
      <c r="AI1584" s="22"/>
      <c r="AJ1584" s="22"/>
      <c r="AK1584" s="22"/>
      <c r="AL1584" s="22"/>
      <c r="AM1584" s="22"/>
      <c r="AN1584" s="22"/>
      <c r="AO1584" s="22"/>
      <c r="AP1584" s="19" t="s">
        <v>201</v>
      </c>
      <c r="AQ1584" s="19" t="s">
        <v>140</v>
      </c>
      <c r="AR1584" s="22">
        <v>0</v>
      </c>
      <c r="AS1584" s="19" t="s">
        <v>55</v>
      </c>
      <c r="AT1584" s="19" t="s">
        <v>937</v>
      </c>
      <c r="AU1584" s="19" t="s">
        <v>132</v>
      </c>
      <c r="AV1584" s="19" t="s">
        <v>651</v>
      </c>
      <c r="AW1584" s="19" t="s">
        <v>3065</v>
      </c>
      <c r="AX1584" s="19" t="s">
        <v>2205</v>
      </c>
      <c r="AY1584" s="19" t="s">
        <v>55</v>
      </c>
      <c r="AZ1584" s="19" t="s">
        <v>3830</v>
      </c>
      <c r="BA1584" s="22">
        <v>0</v>
      </c>
      <c r="BB1584" s="22"/>
      <c r="BC1584" s="22"/>
      <c r="BD1584" s="19" t="s">
        <v>2205</v>
      </c>
      <c r="BE1584" s="19" t="s">
        <v>354</v>
      </c>
      <c r="BF1584" s="19" t="s">
        <v>2274</v>
      </c>
      <c r="BG1584" s="19" t="s">
        <v>55</v>
      </c>
      <c r="BH1584" s="19" t="s">
        <v>4513</v>
      </c>
      <c r="BI1584" s="22" t="s">
        <v>4513</v>
      </c>
      <c r="BJ1584" s="22"/>
      <c r="BK1584" s="22"/>
      <c r="BL1584" s="37" t="s">
        <v>4513</v>
      </c>
      <c r="BM1584" s="32" t="s">
        <v>4513</v>
      </c>
      <c r="BN1584" s="57" t="s">
        <v>4513</v>
      </c>
      <c r="BO1584" s="22"/>
      <c r="BP1584" s="22"/>
      <c r="BQ1584" s="19" t="s">
        <v>64</v>
      </c>
      <c r="BR1584" s="22"/>
      <c r="BS1584" s="22"/>
      <c r="BT1584" s="22"/>
      <c r="BU1584" s="37">
        <v>50</v>
      </c>
      <c r="BV1584" s="19" t="s">
        <v>4697</v>
      </c>
      <c r="BW1584" s="19" t="s">
        <v>3858</v>
      </c>
      <c r="BX1584" s="22"/>
      <c r="BY1584" s="95" t="str">
        <f>IFERROR(
IF(OR(AZ1584="anulado",AZ1584="stand by"),CONCATENATE(AZ1584,": ",AT1584),
IF(OR(YEAR(BA1584)=2022,YEAR(BA1584)=2023),CONCATENATE("Se activó en ",YEAR(BA1584)),
IF(AND(OR(AZ1584="En proceso",AZ1584="facturando"),AND(AV1584="-",BA1584="")),"Por revisar",
IF(BA1584="",IF(AV1584="NUEVAS",CONCATENATE("Estado: ",AZ1584,", ",AV1584),
IF(AX1584=Meses!$A$3,"Por revisar",
IF(AT1584="","Sin registro","En programación Frcst."))),"En programación")))),
"Error")</f>
        <v>En programación</v>
      </c>
      <c r="BZ1584" s="14" t="str">
        <f t="shared" si="72"/>
        <v/>
      </c>
      <c r="CA1584" s="95">
        <f>IF(BY1584="En programación Frcst.",VLOOKUP(AX1584,Meses!$A$1:$H$14,3+HLOOKUP(Cronograma!AV1584,Meses!$D$1:$G$2,2,FALSE),FALSE),
IF(BY1584="En programación",BA1584,""))</f>
        <v>0</v>
      </c>
      <c r="CB1584" s="95" t="str">
        <f t="shared" si="73"/>
        <v>1900/1</v>
      </c>
      <c r="CC1584" s="91">
        <f>IFERROR(
(VLOOKUP(MONTH(CA1584),Meses!$B$3:$C$14,2,FALSE)-DAY(CA1584))/VLOOKUP(MONTH(CA1584),Meses!$B$3:$C$14,2,FALSE)*CD1584,
"")</f>
        <v>36876</v>
      </c>
      <c r="CD1584" s="92">
        <f t="shared" si="74"/>
        <v>36876</v>
      </c>
    </row>
    <row r="1585" spans="1:82" ht="94.2" thickBot="1" x14ac:dyDescent="0.6">
      <c r="A1585" s="61" t="s">
        <v>2378</v>
      </c>
      <c r="B1585" s="61" t="s">
        <v>3692</v>
      </c>
      <c r="C1585" s="19" t="s">
        <v>3693</v>
      </c>
      <c r="D1585" s="49" t="s">
        <v>53</v>
      </c>
      <c r="E1585" s="21">
        <v>45272</v>
      </c>
      <c r="F1585" s="21">
        <v>45272</v>
      </c>
      <c r="G1585" s="21">
        <v>45273</v>
      </c>
      <c r="H1585" s="21">
        <v>45282</v>
      </c>
      <c r="I1585" s="22"/>
      <c r="J1585" s="22"/>
      <c r="K1585" s="22">
        <v>0</v>
      </c>
      <c r="L1585" s="49">
        <v>2023123578</v>
      </c>
      <c r="M1585" s="21">
        <v>45282</v>
      </c>
      <c r="N1585" s="21">
        <v>45295</v>
      </c>
      <c r="O1585" s="49" t="s">
        <v>2413</v>
      </c>
      <c r="P1585" s="19" t="s">
        <v>54</v>
      </c>
      <c r="Q1585" s="49" t="s">
        <v>55</v>
      </c>
      <c r="R1585" s="61">
        <v>30628</v>
      </c>
      <c r="S1585" s="25" t="s">
        <v>145</v>
      </c>
      <c r="T1585" s="25" t="s">
        <v>145</v>
      </c>
      <c r="U1585" s="19" t="e">
        <v>#NAME?</v>
      </c>
      <c r="V1585" s="22"/>
      <c r="W1585" s="22"/>
      <c r="X1585" s="50"/>
      <c r="Y1585" s="50"/>
      <c r="Z1585" s="22"/>
      <c r="AA1585" s="22"/>
      <c r="AB1585" s="22"/>
      <c r="AC1585" s="22"/>
      <c r="AD1585" s="50"/>
      <c r="AE1585" s="22"/>
      <c r="AF1585" s="22"/>
      <c r="AG1585" s="22"/>
      <c r="AH1585" s="50"/>
      <c r="AI1585" s="22"/>
      <c r="AJ1585" s="22"/>
      <c r="AK1585" s="22"/>
      <c r="AL1585" s="22"/>
      <c r="AM1585" s="22"/>
      <c r="AN1585" s="22"/>
      <c r="AO1585" s="22"/>
      <c r="AP1585" s="19" t="s">
        <v>399</v>
      </c>
      <c r="AQ1585" s="19" t="s">
        <v>399</v>
      </c>
      <c r="AR1585" s="22">
        <v>0</v>
      </c>
      <c r="AS1585" s="19" t="s">
        <v>55</v>
      </c>
      <c r="AT1585" s="19" t="s">
        <v>61</v>
      </c>
      <c r="AU1585" s="19" t="s">
        <v>179</v>
      </c>
      <c r="AV1585" s="19" t="s">
        <v>651</v>
      </c>
      <c r="AW1585" s="19" t="s">
        <v>652</v>
      </c>
      <c r="AX1585" s="19" t="s">
        <v>653</v>
      </c>
      <c r="AY1585" s="19" t="s">
        <v>55</v>
      </c>
      <c r="AZ1585" s="19" t="s">
        <v>3822</v>
      </c>
      <c r="BA1585" s="23">
        <v>45295</v>
      </c>
      <c r="BB1585" s="37">
        <v>1</v>
      </c>
      <c r="BC1585" s="37">
        <v>2024</v>
      </c>
      <c r="BD1585" s="19" t="s">
        <v>653</v>
      </c>
      <c r="BE1585" s="19" t="s">
        <v>679</v>
      </c>
      <c r="BF1585" s="19" t="s">
        <v>680</v>
      </c>
      <c r="BG1585" s="19" t="s">
        <v>55</v>
      </c>
      <c r="BH1585" s="19" t="s">
        <v>4513</v>
      </c>
      <c r="BI1585" s="60" t="s">
        <v>4513</v>
      </c>
      <c r="BJ1585" s="37" t="e">
        <v>#VALUE!</v>
      </c>
      <c r="BK1585" s="56" t="e">
        <v>#VALUE!</v>
      </c>
      <c r="BL1585" s="37" t="s">
        <v>4513</v>
      </c>
      <c r="BM1585" s="32" t="s">
        <v>4513</v>
      </c>
      <c r="BN1585" s="22"/>
      <c r="BO1585" s="22"/>
      <c r="BP1585" s="22"/>
      <c r="BQ1585" s="19" t="s">
        <v>64</v>
      </c>
      <c r="BR1585" s="22"/>
      <c r="BS1585" s="19" t="s">
        <v>3824</v>
      </c>
      <c r="BT1585" s="37" t="e">
        <v>#VALUE!</v>
      </c>
      <c r="BU1585" s="37">
        <v>50</v>
      </c>
      <c r="BV1585" s="19"/>
      <c r="BW1585" s="19"/>
      <c r="BX1585" s="22"/>
      <c r="BY1585" s="95" t="str">
        <f>IFERROR(
IF(OR(AZ1585="anulado",AZ1585="stand by"),CONCATENATE(AZ1585,": ",AT1585),
IF(OR(YEAR(BA1585)=2022,YEAR(BA1585)=2023),CONCATENATE("Se activó en ",YEAR(BA1585)),
IF(AND(OR(AZ1585="En proceso",AZ1585="facturando"),AND(AV1585="-",BA1585="")),"Por revisar",
IF(BA1585="",IF(AV1585="NUEVAS",CONCATENATE("Estado: ",AZ1585,", ",AV1585),
IF(AX1585=Meses!$A$3,"Por revisar",
IF(AT1585="","Sin registro","En programación Frcst."))),"En programación")))),
"Error")</f>
        <v>En programación</v>
      </c>
      <c r="BZ1585" s="14" t="str">
        <f t="shared" si="72"/>
        <v/>
      </c>
      <c r="CA1585" s="95">
        <f>IF(BY1585="En programación Frcst.",VLOOKUP(AX1585,Meses!$A$1:$H$14,3+HLOOKUP(Cronograma!AV1585,Meses!$D$1:$G$2,2,FALSE),FALSE),
IF(BY1585="En programación",BA1585,""))</f>
        <v>45295</v>
      </c>
      <c r="CB1585" s="95" t="str">
        <f t="shared" si="73"/>
        <v>2024/1</v>
      </c>
      <c r="CC1585" s="91">
        <f>IFERROR(
(VLOOKUP(MONTH(CA1585),Meses!$B$3:$C$14,2,FALSE)-DAY(CA1585))/VLOOKUP(MONTH(CA1585),Meses!$B$3:$C$14,2,FALSE)*CD1585,
"")</f>
        <v>26676</v>
      </c>
      <c r="CD1585" s="92">
        <f t="shared" si="74"/>
        <v>30628</v>
      </c>
    </row>
    <row r="1586" spans="1:82" ht="63" thickBot="1" x14ac:dyDescent="0.6">
      <c r="A1586" s="61" t="s">
        <v>2378</v>
      </c>
      <c r="B1586" s="61" t="s">
        <v>3694</v>
      </c>
      <c r="C1586" s="19" t="s">
        <v>3695</v>
      </c>
      <c r="D1586" s="49" t="s">
        <v>53</v>
      </c>
      <c r="E1586" s="21">
        <v>45272</v>
      </c>
      <c r="F1586" s="21">
        <v>45272</v>
      </c>
      <c r="G1586" s="21">
        <v>45273</v>
      </c>
      <c r="H1586" s="21">
        <v>45282</v>
      </c>
      <c r="I1586" s="21">
        <v>45296</v>
      </c>
      <c r="J1586" s="21">
        <v>45296</v>
      </c>
      <c r="K1586" s="119" t="s">
        <v>4615</v>
      </c>
      <c r="L1586" s="49">
        <v>2023123583</v>
      </c>
      <c r="M1586" s="21">
        <v>45282</v>
      </c>
      <c r="N1586" s="21">
        <v>45295</v>
      </c>
      <c r="O1586" s="49" t="s">
        <v>2413</v>
      </c>
      <c r="P1586" s="19" t="s">
        <v>54</v>
      </c>
      <c r="Q1586" s="49" t="s">
        <v>55</v>
      </c>
      <c r="R1586" s="61">
        <v>419789</v>
      </c>
      <c r="S1586" s="25" t="s">
        <v>145</v>
      </c>
      <c r="T1586" s="25" t="s">
        <v>145</v>
      </c>
      <c r="U1586" s="19" t="e">
        <v>#NAME?</v>
      </c>
      <c r="V1586" s="22"/>
      <c r="W1586" s="22"/>
      <c r="X1586" s="50"/>
      <c r="Y1586" s="50"/>
      <c r="Z1586" s="22"/>
      <c r="AA1586" s="22"/>
      <c r="AB1586" s="22"/>
      <c r="AC1586" s="22"/>
      <c r="AD1586" s="50"/>
      <c r="AE1586" s="22"/>
      <c r="AF1586" s="22"/>
      <c r="AG1586" s="22"/>
      <c r="AH1586" s="50"/>
      <c r="AI1586" s="22"/>
      <c r="AJ1586" s="22"/>
      <c r="AK1586" s="22"/>
      <c r="AL1586" s="22"/>
      <c r="AM1586" s="22"/>
      <c r="AN1586" s="22"/>
      <c r="AO1586" s="22"/>
      <c r="AP1586" s="19" t="s">
        <v>399</v>
      </c>
      <c r="AQ1586" s="19" t="s">
        <v>399</v>
      </c>
      <c r="AR1586" s="22">
        <v>0</v>
      </c>
      <c r="AS1586" s="19" t="s">
        <v>55</v>
      </c>
      <c r="AT1586" s="19" t="s">
        <v>61</v>
      </c>
      <c r="AU1586" s="19" t="s">
        <v>179</v>
      </c>
      <c r="AV1586" s="19" t="s">
        <v>651</v>
      </c>
      <c r="AW1586" s="19" t="s">
        <v>652</v>
      </c>
      <c r="AX1586" s="19" t="s">
        <v>653</v>
      </c>
      <c r="AY1586" s="19" t="s">
        <v>55</v>
      </c>
      <c r="AZ1586" s="19" t="s">
        <v>3822</v>
      </c>
      <c r="BA1586" s="23">
        <v>45295</v>
      </c>
      <c r="BB1586" s="37">
        <v>1</v>
      </c>
      <c r="BC1586" s="37">
        <v>2024</v>
      </c>
      <c r="BD1586" s="19" t="s">
        <v>653</v>
      </c>
      <c r="BE1586" s="19" t="s">
        <v>679</v>
      </c>
      <c r="BF1586" s="19" t="s">
        <v>680</v>
      </c>
      <c r="BG1586" s="19" t="s">
        <v>55</v>
      </c>
      <c r="BH1586" s="19" t="s">
        <v>4513</v>
      </c>
      <c r="BI1586" s="60" t="s">
        <v>4513</v>
      </c>
      <c r="BJ1586" s="37" t="e">
        <v>#VALUE!</v>
      </c>
      <c r="BK1586" s="56" t="e">
        <v>#VALUE!</v>
      </c>
      <c r="BL1586" s="37" t="s">
        <v>4513</v>
      </c>
      <c r="BM1586" s="32" t="s">
        <v>4513</v>
      </c>
      <c r="BN1586" s="22"/>
      <c r="BO1586" s="22"/>
      <c r="BP1586" s="22"/>
      <c r="BQ1586" s="19" t="s">
        <v>64</v>
      </c>
      <c r="BR1586" s="22"/>
      <c r="BS1586" s="19" t="s">
        <v>3824</v>
      </c>
      <c r="BT1586" s="37">
        <v>24</v>
      </c>
      <c r="BU1586" s="22">
        <v>50</v>
      </c>
      <c r="BV1586" s="19"/>
      <c r="BW1586" s="19" t="s">
        <v>3823</v>
      </c>
      <c r="BX1586" s="37">
        <v>2024</v>
      </c>
      <c r="BY1586" s="95" t="str">
        <f>IFERROR(
IF(OR(AZ1586="anulado",AZ1586="stand by"),CONCATENATE(AZ1586,": ",AT1586),
IF(OR(YEAR(BA1586)=2022,YEAR(BA1586)=2023),CONCATENATE("Se activó en ",YEAR(BA1586)),
IF(AND(OR(AZ1586="En proceso",AZ1586="facturando"),AND(AV1586="-",BA1586="")),"Por revisar",
IF(BA1586="",IF(AV1586="NUEVAS",CONCATENATE("Estado: ",AZ1586,", ",AV1586),
IF(AX1586=Meses!$A$3,"Por revisar",
IF(AT1586="","Sin registro","En programación Frcst."))),"En programación")))),
"Error")</f>
        <v>En programación</v>
      </c>
      <c r="BZ1586" s="14" t="str">
        <f t="shared" si="72"/>
        <v/>
      </c>
      <c r="CA1586" s="95">
        <f>IF(BY1586="En programación Frcst.",VLOOKUP(AX1586,Meses!$A$1:$H$14,3+HLOOKUP(Cronograma!AV1586,Meses!$D$1:$G$2,2,FALSE),FALSE),
IF(BY1586="En programación",BA1586,""))</f>
        <v>45295</v>
      </c>
      <c r="CB1586" s="95" t="str">
        <f t="shared" si="73"/>
        <v>2024/1</v>
      </c>
      <c r="CC1586" s="91">
        <f>IFERROR(
(VLOOKUP(MONTH(CA1586),Meses!$B$3:$C$14,2,FALSE)-DAY(CA1586))/VLOOKUP(MONTH(CA1586),Meses!$B$3:$C$14,2,FALSE)*CD1586,
"")</f>
        <v>365622.67741935485</v>
      </c>
      <c r="CD1586" s="92">
        <f t="shared" si="74"/>
        <v>419789</v>
      </c>
    </row>
    <row r="1587" spans="1:82" ht="94.2" thickBot="1" x14ac:dyDescent="0.6">
      <c r="A1587" s="61" t="s">
        <v>2378</v>
      </c>
      <c r="B1587" s="61" t="s">
        <v>3696</v>
      </c>
      <c r="C1587" s="19" t="s">
        <v>3697</v>
      </c>
      <c r="D1587" s="49" t="s">
        <v>53</v>
      </c>
      <c r="E1587" s="21">
        <v>45272</v>
      </c>
      <c r="F1587" s="21">
        <v>45272</v>
      </c>
      <c r="G1587" s="21">
        <v>45273</v>
      </c>
      <c r="H1587" s="21">
        <v>45282</v>
      </c>
      <c r="I1587" s="21">
        <v>45296</v>
      </c>
      <c r="J1587" s="21">
        <v>45296</v>
      </c>
      <c r="K1587" s="119" t="s">
        <v>4615</v>
      </c>
      <c r="L1587" s="49">
        <v>2023123581</v>
      </c>
      <c r="M1587" s="21">
        <v>45282</v>
      </c>
      <c r="N1587" s="21">
        <v>45295</v>
      </c>
      <c r="O1587" s="49" t="s">
        <v>2413</v>
      </c>
      <c r="P1587" s="19" t="s">
        <v>54</v>
      </c>
      <c r="Q1587" s="49" t="s">
        <v>55</v>
      </c>
      <c r="R1587" s="61">
        <v>20150</v>
      </c>
      <c r="S1587" s="25" t="s">
        <v>145</v>
      </c>
      <c r="T1587" s="25" t="s">
        <v>145</v>
      </c>
      <c r="U1587" s="19" t="e">
        <v>#NAME?</v>
      </c>
      <c r="V1587" s="22"/>
      <c r="W1587" s="22"/>
      <c r="X1587" s="50"/>
      <c r="Y1587" s="50"/>
      <c r="Z1587" s="22"/>
      <c r="AA1587" s="22"/>
      <c r="AB1587" s="22"/>
      <c r="AC1587" s="22"/>
      <c r="AD1587" s="50"/>
      <c r="AE1587" s="22"/>
      <c r="AF1587" s="22"/>
      <c r="AG1587" s="22"/>
      <c r="AH1587" s="50"/>
      <c r="AI1587" s="22"/>
      <c r="AJ1587" s="22"/>
      <c r="AK1587" s="22"/>
      <c r="AL1587" s="22"/>
      <c r="AM1587" s="22"/>
      <c r="AN1587" s="22"/>
      <c r="AO1587" s="22"/>
      <c r="AP1587" s="19" t="s">
        <v>399</v>
      </c>
      <c r="AQ1587" s="19" t="s">
        <v>399</v>
      </c>
      <c r="AR1587" s="22">
        <v>0</v>
      </c>
      <c r="AS1587" s="19" t="s">
        <v>55</v>
      </c>
      <c r="AT1587" s="19" t="s">
        <v>61</v>
      </c>
      <c r="AU1587" s="19" t="s">
        <v>179</v>
      </c>
      <c r="AV1587" s="19" t="s">
        <v>651</v>
      </c>
      <c r="AW1587" s="19" t="s">
        <v>652</v>
      </c>
      <c r="AX1587" s="19" t="s">
        <v>653</v>
      </c>
      <c r="AY1587" s="19" t="s">
        <v>55</v>
      </c>
      <c r="AZ1587" s="19" t="s">
        <v>3822</v>
      </c>
      <c r="BA1587" s="23">
        <v>45295</v>
      </c>
      <c r="BB1587" s="37">
        <v>1</v>
      </c>
      <c r="BC1587" s="37">
        <v>2024</v>
      </c>
      <c r="BD1587" s="19" t="s">
        <v>653</v>
      </c>
      <c r="BE1587" s="19" t="s">
        <v>679</v>
      </c>
      <c r="BF1587" s="19" t="s">
        <v>680</v>
      </c>
      <c r="BG1587" s="19" t="s">
        <v>55</v>
      </c>
      <c r="BH1587" s="19" t="s">
        <v>4513</v>
      </c>
      <c r="BI1587" s="60" t="s">
        <v>4513</v>
      </c>
      <c r="BJ1587" s="37" t="e">
        <v>#VALUE!</v>
      </c>
      <c r="BK1587" s="56" t="e">
        <v>#VALUE!</v>
      </c>
      <c r="BL1587" s="37" t="s">
        <v>4513</v>
      </c>
      <c r="BM1587" s="32" t="s">
        <v>4513</v>
      </c>
      <c r="BN1587" s="22"/>
      <c r="BO1587" s="22"/>
      <c r="BP1587" s="22"/>
      <c r="BQ1587" s="19" t="s">
        <v>64</v>
      </c>
      <c r="BR1587" s="22"/>
      <c r="BS1587" s="19" t="s">
        <v>3824</v>
      </c>
      <c r="BT1587" s="37">
        <v>24</v>
      </c>
      <c r="BU1587" s="22">
        <v>50</v>
      </c>
      <c r="BV1587" s="19"/>
      <c r="BW1587" s="19" t="s">
        <v>3823</v>
      </c>
      <c r="BX1587" s="37">
        <v>2024</v>
      </c>
      <c r="BY1587" s="95" t="str">
        <f>IFERROR(
IF(OR(AZ1587="anulado",AZ1587="stand by"),CONCATENATE(AZ1587,": ",AT1587),
IF(OR(YEAR(BA1587)=2022,YEAR(BA1587)=2023),CONCATENATE("Se activó en ",YEAR(BA1587)),
IF(AND(OR(AZ1587="En proceso",AZ1587="facturando"),AND(AV1587="-",BA1587="")),"Por revisar",
IF(BA1587="",IF(AV1587="NUEVAS",CONCATENATE("Estado: ",AZ1587,", ",AV1587),
IF(AX1587=Meses!$A$3,"Por revisar",
IF(AT1587="","Sin registro","En programación Frcst."))),"En programación")))),
"Error")</f>
        <v>En programación</v>
      </c>
      <c r="BZ1587" s="14" t="str">
        <f t="shared" si="72"/>
        <v/>
      </c>
      <c r="CA1587" s="95">
        <f>IF(BY1587="En programación Frcst.",VLOOKUP(AX1587,Meses!$A$1:$H$14,3+HLOOKUP(Cronograma!AV1587,Meses!$D$1:$G$2,2,FALSE),FALSE),
IF(BY1587="En programación",BA1587,""))</f>
        <v>45295</v>
      </c>
      <c r="CB1587" s="95" t="str">
        <f t="shared" si="73"/>
        <v>2024/1</v>
      </c>
      <c r="CC1587" s="91">
        <f>IFERROR(
(VLOOKUP(MONTH(CA1587),Meses!$B$3:$C$14,2,FALSE)-DAY(CA1587))/VLOOKUP(MONTH(CA1587),Meses!$B$3:$C$14,2,FALSE)*CD1587,
"")</f>
        <v>17550</v>
      </c>
      <c r="CD1587" s="92">
        <f t="shared" si="74"/>
        <v>20150</v>
      </c>
    </row>
    <row r="1588" spans="1:82" ht="141" thickBot="1" x14ac:dyDescent="0.6">
      <c r="A1588" s="61" t="s">
        <v>2378</v>
      </c>
      <c r="B1588" s="61" t="s">
        <v>3698</v>
      </c>
      <c r="C1588" s="19" t="s">
        <v>3699</v>
      </c>
      <c r="D1588" s="49" t="s">
        <v>650</v>
      </c>
      <c r="E1588" s="21">
        <v>45272</v>
      </c>
      <c r="F1588" s="21">
        <v>45272</v>
      </c>
      <c r="G1588" s="21">
        <v>45273</v>
      </c>
      <c r="H1588" s="21">
        <v>45282</v>
      </c>
      <c r="I1588" s="22"/>
      <c r="J1588" s="22"/>
      <c r="K1588" s="22">
        <v>0</v>
      </c>
      <c r="L1588" s="49">
        <v>2023123579</v>
      </c>
      <c r="M1588" s="21">
        <v>45282</v>
      </c>
      <c r="N1588" s="21">
        <v>45295</v>
      </c>
      <c r="O1588" s="19" t="s">
        <v>54</v>
      </c>
      <c r="P1588" s="19" t="s">
        <v>54</v>
      </c>
      <c r="Q1588" s="49" t="s">
        <v>55</v>
      </c>
      <c r="R1588" s="61">
        <v>237</v>
      </c>
      <c r="S1588" s="25" t="s">
        <v>145</v>
      </c>
      <c r="T1588" s="25" t="s">
        <v>145</v>
      </c>
      <c r="U1588" s="19" t="e">
        <v>#NAME?</v>
      </c>
      <c r="V1588" s="22"/>
      <c r="W1588" s="22"/>
      <c r="X1588" s="50"/>
      <c r="Y1588" s="50"/>
      <c r="Z1588" s="22"/>
      <c r="AA1588" s="22"/>
      <c r="AB1588" s="22"/>
      <c r="AC1588" s="22"/>
      <c r="AD1588" s="50"/>
      <c r="AE1588" s="22"/>
      <c r="AF1588" s="22"/>
      <c r="AG1588" s="22"/>
      <c r="AH1588" s="50"/>
      <c r="AI1588" s="22"/>
      <c r="AJ1588" s="22"/>
      <c r="AK1588" s="22"/>
      <c r="AL1588" s="22"/>
      <c r="AM1588" s="22"/>
      <c r="AN1588" s="22"/>
      <c r="AO1588" s="22"/>
      <c r="AP1588" s="19" t="s">
        <v>399</v>
      </c>
      <c r="AQ1588" s="19" t="s">
        <v>399</v>
      </c>
      <c r="AR1588" s="19" t="s">
        <v>60</v>
      </c>
      <c r="AS1588" s="19" t="s">
        <v>55</v>
      </c>
      <c r="AT1588" s="19" t="s">
        <v>4583</v>
      </c>
      <c r="AU1588" s="19" t="s">
        <v>62</v>
      </c>
      <c r="AV1588" s="19" t="s">
        <v>354</v>
      </c>
      <c r="AW1588" s="19" t="s">
        <v>1745</v>
      </c>
      <c r="AX1588" s="19" t="s">
        <v>1557</v>
      </c>
      <c r="AY1588" s="19" t="s">
        <v>55</v>
      </c>
      <c r="AZ1588" s="19" t="s">
        <v>3822</v>
      </c>
      <c r="BA1588" s="23">
        <v>45295</v>
      </c>
      <c r="BB1588" s="37">
        <v>1</v>
      </c>
      <c r="BC1588" s="37">
        <v>2024</v>
      </c>
      <c r="BD1588" s="19" t="s">
        <v>1557</v>
      </c>
      <c r="BE1588" s="19" t="s">
        <v>651</v>
      </c>
      <c r="BF1588" s="19" t="s">
        <v>2222</v>
      </c>
      <c r="BG1588" s="19" t="s">
        <v>55</v>
      </c>
      <c r="BH1588" s="19" t="s">
        <v>4513</v>
      </c>
      <c r="BI1588" s="22" t="s">
        <v>4513</v>
      </c>
      <c r="BJ1588" s="22"/>
      <c r="BK1588" s="22"/>
      <c r="BL1588" s="37" t="s">
        <v>4513</v>
      </c>
      <c r="BM1588" s="32" t="s">
        <v>4513</v>
      </c>
      <c r="BN1588" s="57" t="s">
        <v>4513</v>
      </c>
      <c r="BO1588" s="22"/>
      <c r="BP1588" s="22"/>
      <c r="BQ1588" s="19" t="s">
        <v>64</v>
      </c>
      <c r="BR1588" s="22"/>
      <c r="BS1588" s="22"/>
      <c r="BT1588" s="22"/>
      <c r="BU1588" s="37">
        <v>50</v>
      </c>
      <c r="BV1588" s="19" t="s">
        <v>4695</v>
      </c>
      <c r="BW1588" s="19" t="s">
        <v>3869</v>
      </c>
      <c r="BX1588" s="22"/>
      <c r="BY1588" s="95" t="str">
        <f>IFERROR(
IF(OR(AZ1588="anulado",AZ1588="stand by"),CONCATENATE(AZ1588,": ",AT1588),
IF(OR(YEAR(BA1588)=2022,YEAR(BA1588)=2023),CONCATENATE("Se activó en ",YEAR(BA1588)),
IF(AND(OR(AZ1588="En proceso",AZ1588="facturando"),AND(AV1588="-",BA1588="")),"Por revisar",
IF(BA1588="",IF(AV1588="NUEVAS",CONCATENATE("Estado: ",AZ1588,", ",AV1588),
IF(AX1588=Meses!$A$3,"Por revisar",
IF(AT1588="","Sin registro","En programación Frcst."))),"En programación")))),
"Error")</f>
        <v>En programación</v>
      </c>
      <c r="BZ1588" s="14" t="str">
        <f t="shared" si="72"/>
        <v/>
      </c>
      <c r="CA1588" s="95">
        <f>IF(BY1588="En programación Frcst.",VLOOKUP(AX1588,Meses!$A$1:$H$14,3+HLOOKUP(Cronograma!AV1588,Meses!$D$1:$G$2,2,FALSE),FALSE),
IF(BY1588="En programación",BA1588,""))</f>
        <v>45295</v>
      </c>
      <c r="CB1588" s="95" t="str">
        <f t="shared" si="73"/>
        <v>2024/1</v>
      </c>
      <c r="CC1588" s="91">
        <f>IFERROR(
(VLOOKUP(MONTH(CA1588),Meses!$B$3:$C$14,2,FALSE)-DAY(CA1588))/VLOOKUP(MONTH(CA1588),Meses!$B$3:$C$14,2,FALSE)*CD1588,
"")</f>
        <v>206.41935483870967</v>
      </c>
      <c r="CD1588" s="92">
        <f t="shared" si="74"/>
        <v>237</v>
      </c>
    </row>
    <row r="1589" spans="1:82" ht="109.8" thickBot="1" x14ac:dyDescent="0.6">
      <c r="A1589" s="61" t="s">
        <v>2378</v>
      </c>
      <c r="B1589" s="61" t="s">
        <v>3700</v>
      </c>
      <c r="C1589" s="19" t="s">
        <v>3701</v>
      </c>
      <c r="D1589" s="49" t="s">
        <v>53</v>
      </c>
      <c r="E1589" s="21">
        <v>45272</v>
      </c>
      <c r="F1589" s="21">
        <v>45272</v>
      </c>
      <c r="G1589" s="21">
        <v>45273</v>
      </c>
      <c r="H1589" s="21">
        <v>45282</v>
      </c>
      <c r="I1589" s="21">
        <v>45297</v>
      </c>
      <c r="J1589" s="21">
        <v>45297</v>
      </c>
      <c r="K1589" s="119" t="s">
        <v>4615</v>
      </c>
      <c r="L1589" s="49">
        <v>2023123580</v>
      </c>
      <c r="M1589" s="21">
        <v>45282</v>
      </c>
      <c r="N1589" s="21">
        <v>45295</v>
      </c>
      <c r="O1589" s="49" t="s">
        <v>2413</v>
      </c>
      <c r="P1589" s="19" t="s">
        <v>54</v>
      </c>
      <c r="Q1589" s="49" t="s">
        <v>55</v>
      </c>
      <c r="R1589" s="61">
        <v>13588</v>
      </c>
      <c r="S1589" s="25" t="s">
        <v>145</v>
      </c>
      <c r="T1589" s="25" t="s">
        <v>145</v>
      </c>
      <c r="U1589" s="19" t="e">
        <v>#NAME?</v>
      </c>
      <c r="V1589" s="22"/>
      <c r="W1589" s="22"/>
      <c r="X1589" s="50"/>
      <c r="Y1589" s="50"/>
      <c r="Z1589" s="22"/>
      <c r="AA1589" s="22"/>
      <c r="AB1589" s="22"/>
      <c r="AC1589" s="22"/>
      <c r="AD1589" s="50"/>
      <c r="AE1589" s="22"/>
      <c r="AF1589" s="22"/>
      <c r="AG1589" s="22"/>
      <c r="AH1589" s="50"/>
      <c r="AI1589" s="22"/>
      <c r="AJ1589" s="22"/>
      <c r="AK1589" s="22"/>
      <c r="AL1589" s="22"/>
      <c r="AM1589" s="22"/>
      <c r="AN1589" s="22"/>
      <c r="AO1589" s="22"/>
      <c r="AP1589" s="19" t="s">
        <v>399</v>
      </c>
      <c r="AQ1589" s="19" t="s">
        <v>399</v>
      </c>
      <c r="AR1589" s="22">
        <v>0</v>
      </c>
      <c r="AS1589" s="19" t="s">
        <v>55</v>
      </c>
      <c r="AT1589" s="19" t="s">
        <v>61</v>
      </c>
      <c r="AU1589" s="19" t="s">
        <v>179</v>
      </c>
      <c r="AV1589" s="19" t="s">
        <v>651</v>
      </c>
      <c r="AW1589" s="19" t="s">
        <v>652</v>
      </c>
      <c r="AX1589" s="19" t="s">
        <v>653</v>
      </c>
      <c r="AY1589" s="19" t="s">
        <v>55</v>
      </c>
      <c r="AZ1589" s="19" t="s">
        <v>3822</v>
      </c>
      <c r="BA1589" s="23">
        <v>45295</v>
      </c>
      <c r="BB1589" s="37">
        <v>1</v>
      </c>
      <c r="BC1589" s="37">
        <v>2024</v>
      </c>
      <c r="BD1589" s="19" t="s">
        <v>653</v>
      </c>
      <c r="BE1589" s="19" t="s">
        <v>679</v>
      </c>
      <c r="BF1589" s="19" t="s">
        <v>680</v>
      </c>
      <c r="BG1589" s="19" t="s">
        <v>55</v>
      </c>
      <c r="BH1589" s="19" t="s">
        <v>4513</v>
      </c>
      <c r="BI1589" s="60" t="s">
        <v>4513</v>
      </c>
      <c r="BJ1589" s="37" t="e">
        <v>#VALUE!</v>
      </c>
      <c r="BK1589" s="56" t="e">
        <v>#VALUE!</v>
      </c>
      <c r="BL1589" s="37" t="s">
        <v>4513</v>
      </c>
      <c r="BM1589" s="32" t="s">
        <v>4513</v>
      </c>
      <c r="BN1589" s="22"/>
      <c r="BO1589" s="22"/>
      <c r="BP1589" s="22"/>
      <c r="BQ1589" s="19" t="s">
        <v>64</v>
      </c>
      <c r="BR1589" s="22"/>
      <c r="BS1589" s="19" t="s">
        <v>3824</v>
      </c>
      <c r="BT1589" s="37">
        <v>25</v>
      </c>
      <c r="BU1589" s="22">
        <v>50</v>
      </c>
      <c r="BV1589" s="19"/>
      <c r="BW1589" s="19" t="s">
        <v>3823</v>
      </c>
      <c r="BX1589" s="37">
        <v>2024</v>
      </c>
      <c r="BY1589" s="95" t="str">
        <f>IFERROR(
IF(OR(AZ1589="anulado",AZ1589="stand by"),CONCATENATE(AZ1589,": ",AT1589),
IF(OR(YEAR(BA1589)=2022,YEAR(BA1589)=2023),CONCATENATE("Se activó en ",YEAR(BA1589)),
IF(AND(OR(AZ1589="En proceso",AZ1589="facturando"),AND(AV1589="-",BA1589="")),"Por revisar",
IF(BA1589="",IF(AV1589="NUEVAS",CONCATENATE("Estado: ",AZ1589,", ",AV1589),
IF(AX1589=Meses!$A$3,"Por revisar",
IF(AT1589="","Sin registro","En programación Frcst."))),"En programación")))),
"Error")</f>
        <v>En programación</v>
      </c>
      <c r="BZ1589" s="14" t="str">
        <f t="shared" si="72"/>
        <v/>
      </c>
      <c r="CA1589" s="95">
        <f>IF(BY1589="En programación Frcst.",VLOOKUP(AX1589,Meses!$A$1:$H$14,3+HLOOKUP(Cronograma!AV1589,Meses!$D$1:$G$2,2,FALSE),FALSE),
IF(BY1589="En programación",BA1589,""))</f>
        <v>45295</v>
      </c>
      <c r="CB1589" s="95" t="str">
        <f t="shared" si="73"/>
        <v>2024/1</v>
      </c>
      <c r="CC1589" s="91">
        <f>IFERROR(
(VLOOKUP(MONTH(CA1589),Meses!$B$3:$C$14,2,FALSE)-DAY(CA1589))/VLOOKUP(MONTH(CA1589),Meses!$B$3:$C$14,2,FALSE)*CD1589,
"")</f>
        <v>11834.709677419354</v>
      </c>
      <c r="CD1589" s="92">
        <f t="shared" si="74"/>
        <v>13588</v>
      </c>
    </row>
    <row r="1590" spans="1:82" ht="94.2" thickBot="1" x14ac:dyDescent="0.6">
      <c r="A1590" s="61" t="s">
        <v>2378</v>
      </c>
      <c r="B1590" s="61" t="s">
        <v>3702</v>
      </c>
      <c r="C1590" s="19" t="s">
        <v>3703</v>
      </c>
      <c r="D1590" s="49" t="s">
        <v>53</v>
      </c>
      <c r="E1590" s="21">
        <v>45272</v>
      </c>
      <c r="F1590" s="21">
        <v>45272</v>
      </c>
      <c r="G1590" s="21">
        <v>45273</v>
      </c>
      <c r="H1590" s="21">
        <v>45282</v>
      </c>
      <c r="I1590" s="21">
        <v>45297</v>
      </c>
      <c r="J1590" s="21">
        <v>45297</v>
      </c>
      <c r="K1590" s="119" t="s">
        <v>4615</v>
      </c>
      <c r="L1590" s="49">
        <v>2023123583</v>
      </c>
      <c r="M1590" s="21">
        <v>45282</v>
      </c>
      <c r="N1590" s="21">
        <v>45295</v>
      </c>
      <c r="O1590" s="49" t="s">
        <v>2413</v>
      </c>
      <c r="P1590" s="19" t="s">
        <v>54</v>
      </c>
      <c r="Q1590" s="49" t="s">
        <v>55</v>
      </c>
      <c r="R1590" s="61">
        <v>45687</v>
      </c>
      <c r="S1590" s="25" t="s">
        <v>145</v>
      </c>
      <c r="T1590" s="25" t="s">
        <v>145</v>
      </c>
      <c r="U1590" s="19" t="e">
        <v>#NAME?</v>
      </c>
      <c r="V1590" s="22"/>
      <c r="W1590" s="22"/>
      <c r="X1590" s="50"/>
      <c r="Y1590" s="50"/>
      <c r="Z1590" s="22"/>
      <c r="AA1590" s="22"/>
      <c r="AB1590" s="22"/>
      <c r="AC1590" s="22"/>
      <c r="AD1590" s="50"/>
      <c r="AE1590" s="22"/>
      <c r="AF1590" s="22"/>
      <c r="AG1590" s="22"/>
      <c r="AH1590" s="50"/>
      <c r="AI1590" s="22"/>
      <c r="AJ1590" s="22"/>
      <c r="AK1590" s="22"/>
      <c r="AL1590" s="22"/>
      <c r="AM1590" s="22"/>
      <c r="AN1590" s="22"/>
      <c r="AO1590" s="22"/>
      <c r="AP1590" s="19" t="s">
        <v>399</v>
      </c>
      <c r="AQ1590" s="19" t="s">
        <v>399</v>
      </c>
      <c r="AR1590" s="22">
        <v>0</v>
      </c>
      <c r="AS1590" s="19" t="s">
        <v>55</v>
      </c>
      <c r="AT1590" s="19" t="s">
        <v>61</v>
      </c>
      <c r="AU1590" s="19" t="s">
        <v>179</v>
      </c>
      <c r="AV1590" s="19" t="s">
        <v>651</v>
      </c>
      <c r="AW1590" s="19" t="s">
        <v>652</v>
      </c>
      <c r="AX1590" s="19" t="s">
        <v>653</v>
      </c>
      <c r="AY1590" s="19" t="s">
        <v>55</v>
      </c>
      <c r="AZ1590" s="19" t="s">
        <v>3822</v>
      </c>
      <c r="BA1590" s="23">
        <v>45295</v>
      </c>
      <c r="BB1590" s="37">
        <v>1</v>
      </c>
      <c r="BC1590" s="37">
        <v>2024</v>
      </c>
      <c r="BD1590" s="19" t="s">
        <v>653</v>
      </c>
      <c r="BE1590" s="19" t="s">
        <v>679</v>
      </c>
      <c r="BF1590" s="19" t="s">
        <v>680</v>
      </c>
      <c r="BG1590" s="19" t="s">
        <v>55</v>
      </c>
      <c r="BH1590" s="19" t="s">
        <v>4513</v>
      </c>
      <c r="BI1590" s="60" t="s">
        <v>4513</v>
      </c>
      <c r="BJ1590" s="37" t="e">
        <v>#VALUE!</v>
      </c>
      <c r="BK1590" s="56" t="e">
        <v>#VALUE!</v>
      </c>
      <c r="BL1590" s="37" t="s">
        <v>4513</v>
      </c>
      <c r="BM1590" s="32" t="s">
        <v>4513</v>
      </c>
      <c r="BN1590" s="22"/>
      <c r="BO1590" s="22"/>
      <c r="BP1590" s="22"/>
      <c r="BQ1590" s="19" t="s">
        <v>64</v>
      </c>
      <c r="BR1590" s="22"/>
      <c r="BS1590" s="19" t="s">
        <v>3824</v>
      </c>
      <c r="BT1590" s="37">
        <v>25</v>
      </c>
      <c r="BU1590" s="22">
        <v>50</v>
      </c>
      <c r="BV1590" s="19"/>
      <c r="BW1590" s="19" t="s">
        <v>3823</v>
      </c>
      <c r="BX1590" s="37">
        <v>2024</v>
      </c>
      <c r="BY1590" s="95" t="str">
        <f>IFERROR(
IF(OR(AZ1590="anulado",AZ1590="stand by"),CONCATENATE(AZ1590,": ",AT1590),
IF(OR(YEAR(BA1590)=2022,YEAR(BA1590)=2023),CONCATENATE("Se activó en ",YEAR(BA1590)),
IF(AND(OR(AZ1590="En proceso",AZ1590="facturando"),AND(AV1590="-",BA1590="")),"Por revisar",
IF(BA1590="",IF(AV1590="NUEVAS",CONCATENATE("Estado: ",AZ1590,", ",AV1590),
IF(AX1590=Meses!$A$3,"Por revisar",
IF(AT1590="","Sin registro","En programación Frcst."))),"En programación")))),
"Error")</f>
        <v>En programación</v>
      </c>
      <c r="BZ1590" s="14" t="str">
        <f t="shared" si="72"/>
        <v/>
      </c>
      <c r="CA1590" s="95">
        <f>IF(BY1590="En programación Frcst.",VLOOKUP(AX1590,Meses!$A$1:$H$14,3+HLOOKUP(Cronograma!AV1590,Meses!$D$1:$G$2,2,FALSE),FALSE),
IF(BY1590="En programación",BA1590,""))</f>
        <v>45295</v>
      </c>
      <c r="CB1590" s="95" t="str">
        <f t="shared" si="73"/>
        <v>2024/1</v>
      </c>
      <c r="CC1590" s="91">
        <f>IFERROR(
(VLOOKUP(MONTH(CA1590),Meses!$B$3:$C$14,2,FALSE)-DAY(CA1590))/VLOOKUP(MONTH(CA1590),Meses!$B$3:$C$14,2,FALSE)*CD1590,
"")</f>
        <v>39791.903225806454</v>
      </c>
      <c r="CD1590" s="92">
        <f t="shared" si="74"/>
        <v>45687</v>
      </c>
    </row>
    <row r="1591" spans="1:82" ht="94.2" thickBot="1" x14ac:dyDescent="0.6">
      <c r="A1591" s="61" t="s">
        <v>2378</v>
      </c>
      <c r="B1591" s="61" t="s">
        <v>3704</v>
      </c>
      <c r="C1591" s="19" t="s">
        <v>3705</v>
      </c>
      <c r="D1591" s="61" t="s">
        <v>53</v>
      </c>
      <c r="E1591" s="21">
        <v>45272</v>
      </c>
      <c r="F1591" s="21">
        <v>45272</v>
      </c>
      <c r="G1591" s="21">
        <v>45273</v>
      </c>
      <c r="H1591" s="21">
        <v>45288</v>
      </c>
      <c r="I1591" s="21">
        <v>45303</v>
      </c>
      <c r="J1591" s="21">
        <v>45303</v>
      </c>
      <c r="K1591" s="119" t="s">
        <v>4615</v>
      </c>
      <c r="L1591" s="49">
        <v>2023124433</v>
      </c>
      <c r="M1591" s="21">
        <v>45289</v>
      </c>
      <c r="N1591" s="21">
        <v>45302</v>
      </c>
      <c r="O1591" s="19" t="s">
        <v>54</v>
      </c>
      <c r="P1591" s="19" t="s">
        <v>54</v>
      </c>
      <c r="Q1591" s="49" t="s">
        <v>55</v>
      </c>
      <c r="R1591" s="61">
        <v>4209</v>
      </c>
      <c r="S1591" s="25" t="s">
        <v>145</v>
      </c>
      <c r="T1591" s="25" t="s">
        <v>145</v>
      </c>
      <c r="U1591" s="19" t="e">
        <v>#NAME?</v>
      </c>
      <c r="V1591" s="22"/>
      <c r="W1591" s="22"/>
      <c r="X1591" s="50"/>
      <c r="Y1591" s="50"/>
      <c r="Z1591" s="22"/>
      <c r="AA1591" s="22"/>
      <c r="AB1591" s="22"/>
      <c r="AC1591" s="22"/>
      <c r="AD1591" s="50"/>
      <c r="AE1591" s="22"/>
      <c r="AF1591" s="22"/>
      <c r="AG1591" s="22"/>
      <c r="AH1591" s="50"/>
      <c r="AI1591" s="22"/>
      <c r="AJ1591" s="22"/>
      <c r="AK1591" s="22"/>
      <c r="AL1591" s="22"/>
      <c r="AM1591" s="22"/>
      <c r="AN1591" s="22"/>
      <c r="AO1591" s="22"/>
      <c r="AP1591" s="19" t="s">
        <v>399</v>
      </c>
      <c r="AQ1591" s="19" t="s">
        <v>399</v>
      </c>
      <c r="AR1591" s="22">
        <v>0</v>
      </c>
      <c r="AS1591" s="19" t="s">
        <v>55</v>
      </c>
      <c r="AT1591" s="19" t="s">
        <v>61</v>
      </c>
      <c r="AU1591" s="19" t="s">
        <v>62</v>
      </c>
      <c r="AV1591" s="19" t="s">
        <v>354</v>
      </c>
      <c r="AW1591" s="19" t="s">
        <v>1745</v>
      </c>
      <c r="AX1591" s="19" t="s">
        <v>1557</v>
      </c>
      <c r="AY1591" s="19" t="s">
        <v>55</v>
      </c>
      <c r="AZ1591" s="19" t="s">
        <v>3822</v>
      </c>
      <c r="BA1591" s="23">
        <v>45302</v>
      </c>
      <c r="BB1591" s="37">
        <v>1</v>
      </c>
      <c r="BC1591" s="37">
        <v>2024</v>
      </c>
      <c r="BD1591" s="19" t="s">
        <v>1557</v>
      </c>
      <c r="BE1591" s="19" t="s">
        <v>651</v>
      </c>
      <c r="BF1591" s="19" t="s">
        <v>2222</v>
      </c>
      <c r="BG1591" s="19" t="s">
        <v>55</v>
      </c>
      <c r="BH1591" s="19" t="s">
        <v>4513</v>
      </c>
      <c r="BI1591" s="60" t="s">
        <v>4513</v>
      </c>
      <c r="BJ1591" s="37" t="e">
        <v>#VALUE!</v>
      </c>
      <c r="BK1591" s="56" t="e">
        <v>#VALUE!</v>
      </c>
      <c r="BL1591" s="37" t="s">
        <v>4513</v>
      </c>
      <c r="BM1591" s="32" t="s">
        <v>4513</v>
      </c>
      <c r="BN1591" s="57" t="s">
        <v>4513</v>
      </c>
      <c r="BO1591" s="22"/>
      <c r="BP1591" s="22"/>
      <c r="BQ1591" s="19" t="s">
        <v>64</v>
      </c>
      <c r="BR1591" s="22"/>
      <c r="BS1591" s="22"/>
      <c r="BT1591" s="37">
        <v>31</v>
      </c>
      <c r="BU1591" s="22">
        <v>50</v>
      </c>
      <c r="BV1591" s="19"/>
      <c r="BW1591" s="19" t="s">
        <v>3823</v>
      </c>
      <c r="BX1591" s="37">
        <v>2024</v>
      </c>
      <c r="BY1591" s="95" t="str">
        <f>IFERROR(
IF(OR(AZ1591="anulado",AZ1591="stand by"),CONCATENATE(AZ1591,": ",AT1591),
IF(OR(YEAR(BA1591)=2022,YEAR(BA1591)=2023),CONCATENATE("Se activó en ",YEAR(BA1591)),
IF(AND(OR(AZ1591="En proceso",AZ1591="facturando"),AND(AV1591="-",BA1591="")),"Por revisar",
IF(BA1591="",IF(AV1591="NUEVAS",CONCATENATE("Estado: ",AZ1591,", ",AV1591),
IF(AX1591=Meses!$A$3,"Por revisar",
IF(AT1591="","Sin registro","En programación Frcst."))),"En programación")))),
"Error")</f>
        <v>En programación</v>
      </c>
      <c r="BZ1591" s="14" t="str">
        <f t="shared" si="72"/>
        <v/>
      </c>
      <c r="CA1591" s="95">
        <f>IF(BY1591="En programación Frcst.",VLOOKUP(AX1591,Meses!$A$1:$H$14,3+HLOOKUP(Cronograma!AV1591,Meses!$D$1:$G$2,2,FALSE),FALSE),
IF(BY1591="En programación",BA1591,""))</f>
        <v>45302</v>
      </c>
      <c r="CB1591" s="95" t="str">
        <f t="shared" si="73"/>
        <v>2024/1</v>
      </c>
      <c r="CC1591" s="91">
        <f>IFERROR(
(VLOOKUP(MONTH(CA1591),Meses!$B$3:$C$14,2,FALSE)-DAY(CA1591))/VLOOKUP(MONTH(CA1591),Meses!$B$3:$C$14,2,FALSE)*CD1591,
"")</f>
        <v>2715.483870967742</v>
      </c>
      <c r="CD1591" s="92">
        <f t="shared" si="74"/>
        <v>4209</v>
      </c>
    </row>
    <row r="1592" spans="1:82" ht="94.2" thickBot="1" x14ac:dyDescent="0.6">
      <c r="A1592" s="61" t="s">
        <v>2378</v>
      </c>
      <c r="B1592" s="61" t="s">
        <v>3706</v>
      </c>
      <c r="C1592" s="19" t="s">
        <v>3707</v>
      </c>
      <c r="D1592" s="49" t="s">
        <v>53</v>
      </c>
      <c r="E1592" s="21">
        <v>45272</v>
      </c>
      <c r="F1592" s="21">
        <v>45272</v>
      </c>
      <c r="G1592" s="21">
        <v>45273</v>
      </c>
      <c r="H1592" s="21">
        <v>45282</v>
      </c>
      <c r="I1592" s="21">
        <v>45297</v>
      </c>
      <c r="J1592" s="21">
        <v>45297</v>
      </c>
      <c r="K1592" s="119" t="s">
        <v>4615</v>
      </c>
      <c r="L1592" s="49">
        <v>2023123577</v>
      </c>
      <c r="M1592" s="21">
        <v>45282</v>
      </c>
      <c r="N1592" s="21">
        <v>45295</v>
      </c>
      <c r="O1592" s="49" t="s">
        <v>2413</v>
      </c>
      <c r="P1592" s="19" t="s">
        <v>54</v>
      </c>
      <c r="Q1592" s="49" t="s">
        <v>55</v>
      </c>
      <c r="R1592" s="61">
        <v>5478</v>
      </c>
      <c r="S1592" s="25" t="s">
        <v>145</v>
      </c>
      <c r="T1592" s="25" t="s">
        <v>145</v>
      </c>
      <c r="U1592" s="19" t="e">
        <v>#NAME?</v>
      </c>
      <c r="V1592" s="22"/>
      <c r="W1592" s="22"/>
      <c r="X1592" s="50"/>
      <c r="Y1592" s="50"/>
      <c r="Z1592" s="22"/>
      <c r="AA1592" s="22"/>
      <c r="AB1592" s="22"/>
      <c r="AC1592" s="22"/>
      <c r="AD1592" s="50"/>
      <c r="AE1592" s="22"/>
      <c r="AF1592" s="22"/>
      <c r="AG1592" s="22"/>
      <c r="AH1592" s="50"/>
      <c r="AI1592" s="22"/>
      <c r="AJ1592" s="22"/>
      <c r="AK1592" s="22"/>
      <c r="AL1592" s="22"/>
      <c r="AM1592" s="22"/>
      <c r="AN1592" s="22"/>
      <c r="AO1592" s="22"/>
      <c r="AP1592" s="19" t="s">
        <v>399</v>
      </c>
      <c r="AQ1592" s="19" t="s">
        <v>399</v>
      </c>
      <c r="AR1592" s="22">
        <v>0</v>
      </c>
      <c r="AS1592" s="19" t="s">
        <v>55</v>
      </c>
      <c r="AT1592" s="19" t="s">
        <v>61</v>
      </c>
      <c r="AU1592" s="19" t="s">
        <v>179</v>
      </c>
      <c r="AV1592" s="19" t="s">
        <v>651</v>
      </c>
      <c r="AW1592" s="19" t="s">
        <v>652</v>
      </c>
      <c r="AX1592" s="19" t="s">
        <v>653</v>
      </c>
      <c r="AY1592" s="19" t="s">
        <v>55</v>
      </c>
      <c r="AZ1592" s="19" t="s">
        <v>3822</v>
      </c>
      <c r="BA1592" s="23">
        <v>45295</v>
      </c>
      <c r="BB1592" s="37">
        <v>1</v>
      </c>
      <c r="BC1592" s="37">
        <v>2024</v>
      </c>
      <c r="BD1592" s="19" t="s">
        <v>653</v>
      </c>
      <c r="BE1592" s="19" t="s">
        <v>679</v>
      </c>
      <c r="BF1592" s="19" t="s">
        <v>680</v>
      </c>
      <c r="BG1592" s="19" t="s">
        <v>55</v>
      </c>
      <c r="BH1592" s="19" t="s">
        <v>4513</v>
      </c>
      <c r="BI1592" s="60" t="s">
        <v>4513</v>
      </c>
      <c r="BJ1592" s="37" t="e">
        <v>#VALUE!</v>
      </c>
      <c r="BK1592" s="56" t="e">
        <v>#VALUE!</v>
      </c>
      <c r="BL1592" s="37" t="s">
        <v>4513</v>
      </c>
      <c r="BM1592" s="32" t="s">
        <v>4513</v>
      </c>
      <c r="BN1592" s="22"/>
      <c r="BO1592" s="22"/>
      <c r="BP1592" s="22"/>
      <c r="BQ1592" s="19" t="s">
        <v>64</v>
      </c>
      <c r="BR1592" s="22"/>
      <c r="BS1592" s="19" t="e">
        <v>#N/A</v>
      </c>
      <c r="BT1592" s="37">
        <v>25</v>
      </c>
      <c r="BU1592" s="22">
        <v>50</v>
      </c>
      <c r="BV1592" s="19"/>
      <c r="BW1592" s="19" t="s">
        <v>3823</v>
      </c>
      <c r="BX1592" s="37">
        <v>2024</v>
      </c>
      <c r="BY1592" s="95" t="str">
        <f>IFERROR(
IF(OR(AZ1592="anulado",AZ1592="stand by"),CONCATENATE(AZ1592,": ",AT1592),
IF(OR(YEAR(BA1592)=2022,YEAR(BA1592)=2023),CONCATENATE("Se activó en ",YEAR(BA1592)),
IF(AND(OR(AZ1592="En proceso",AZ1592="facturando"),AND(AV1592="-",BA1592="")),"Por revisar",
IF(BA1592="",IF(AV1592="NUEVAS",CONCATENATE("Estado: ",AZ1592,", ",AV1592),
IF(AX1592=Meses!$A$3,"Por revisar",
IF(AT1592="","Sin registro","En programación Frcst."))),"En programación")))),
"Error")</f>
        <v>En programación</v>
      </c>
      <c r="BZ1592" s="14" t="str">
        <f t="shared" si="72"/>
        <v/>
      </c>
      <c r="CA1592" s="95">
        <f>IF(BY1592="En programación Frcst.",VLOOKUP(AX1592,Meses!$A$1:$H$14,3+HLOOKUP(Cronograma!AV1592,Meses!$D$1:$G$2,2,FALSE),FALSE),
IF(BY1592="En programación",BA1592,""))</f>
        <v>45295</v>
      </c>
      <c r="CB1592" s="95" t="str">
        <f t="shared" si="73"/>
        <v>2024/1</v>
      </c>
      <c r="CC1592" s="91">
        <f>IFERROR(
(VLOOKUP(MONTH(CA1592),Meses!$B$3:$C$14,2,FALSE)-DAY(CA1592))/VLOOKUP(MONTH(CA1592),Meses!$B$3:$C$14,2,FALSE)*CD1592,
"")</f>
        <v>4771.1612903225805</v>
      </c>
      <c r="CD1592" s="92">
        <f t="shared" si="74"/>
        <v>5478</v>
      </c>
    </row>
    <row r="1593" spans="1:82" ht="78.599999999999994" thickBot="1" x14ac:dyDescent="0.6">
      <c r="A1593" s="61" t="s">
        <v>2378</v>
      </c>
      <c r="B1593" s="61" t="s">
        <v>3708</v>
      </c>
      <c r="C1593" s="19" t="s">
        <v>3709</v>
      </c>
      <c r="D1593" s="61" t="s">
        <v>650</v>
      </c>
      <c r="E1593" s="21">
        <v>45272</v>
      </c>
      <c r="F1593" s="21">
        <v>45272</v>
      </c>
      <c r="G1593" s="21">
        <v>45273</v>
      </c>
      <c r="H1593" s="21">
        <v>45288</v>
      </c>
      <c r="I1593" s="22"/>
      <c r="J1593" s="22"/>
      <c r="K1593" s="22">
        <v>0</v>
      </c>
      <c r="L1593" s="49">
        <v>2023124437</v>
      </c>
      <c r="M1593" s="21">
        <v>45289</v>
      </c>
      <c r="N1593" s="21">
        <v>45302</v>
      </c>
      <c r="O1593" s="19" t="s">
        <v>54</v>
      </c>
      <c r="P1593" s="19" t="s">
        <v>54</v>
      </c>
      <c r="Q1593" s="49" t="s">
        <v>55</v>
      </c>
      <c r="R1593" s="61">
        <v>189240</v>
      </c>
      <c r="S1593" s="25" t="s">
        <v>145</v>
      </c>
      <c r="T1593" s="25" t="s">
        <v>145</v>
      </c>
      <c r="U1593" s="19" t="e">
        <v>#NAME?</v>
      </c>
      <c r="V1593" s="22"/>
      <c r="W1593" s="22"/>
      <c r="X1593" s="50"/>
      <c r="Y1593" s="50"/>
      <c r="Z1593" s="22"/>
      <c r="AA1593" s="22"/>
      <c r="AB1593" s="22"/>
      <c r="AC1593" s="22"/>
      <c r="AD1593" s="50"/>
      <c r="AE1593" s="22"/>
      <c r="AF1593" s="22"/>
      <c r="AG1593" s="22"/>
      <c r="AH1593" s="50"/>
      <c r="AI1593" s="22"/>
      <c r="AJ1593" s="22"/>
      <c r="AK1593" s="22"/>
      <c r="AL1593" s="22"/>
      <c r="AM1593" s="22"/>
      <c r="AN1593" s="22"/>
      <c r="AO1593" s="22"/>
      <c r="AP1593" s="19" t="s">
        <v>399</v>
      </c>
      <c r="AQ1593" s="19" t="s">
        <v>399</v>
      </c>
      <c r="AR1593" s="22">
        <v>0</v>
      </c>
      <c r="AS1593" s="19" t="s">
        <v>55</v>
      </c>
      <c r="AT1593" s="19" t="s">
        <v>4583</v>
      </c>
      <c r="AU1593" s="19" t="s">
        <v>62</v>
      </c>
      <c r="AV1593" s="19" t="s">
        <v>354</v>
      </c>
      <c r="AW1593" s="19" t="s">
        <v>1745</v>
      </c>
      <c r="AX1593" s="19" t="s">
        <v>1557</v>
      </c>
      <c r="AY1593" s="19" t="s">
        <v>55</v>
      </c>
      <c r="AZ1593" s="19" t="s">
        <v>3822</v>
      </c>
      <c r="BA1593" s="23">
        <v>45302</v>
      </c>
      <c r="BB1593" s="37">
        <v>1</v>
      </c>
      <c r="BC1593" s="37">
        <v>2024</v>
      </c>
      <c r="BD1593" s="19" t="s">
        <v>1557</v>
      </c>
      <c r="BE1593" s="19" t="s">
        <v>651</v>
      </c>
      <c r="BF1593" s="19" t="s">
        <v>2222</v>
      </c>
      <c r="BG1593" s="19" t="s">
        <v>55</v>
      </c>
      <c r="BH1593" s="19" t="s">
        <v>4513</v>
      </c>
      <c r="BI1593" s="22" t="s">
        <v>4513</v>
      </c>
      <c r="BJ1593" s="22"/>
      <c r="BK1593" s="22"/>
      <c r="BL1593" s="37" t="s">
        <v>4513</v>
      </c>
      <c r="BM1593" s="32" t="s">
        <v>4513</v>
      </c>
      <c r="BN1593" s="57" t="s">
        <v>4513</v>
      </c>
      <c r="BO1593" s="22"/>
      <c r="BP1593" s="22"/>
      <c r="BQ1593" s="19" t="s">
        <v>64</v>
      </c>
      <c r="BR1593" s="22"/>
      <c r="BS1593" s="22"/>
      <c r="BT1593" s="22"/>
      <c r="BU1593" s="37">
        <v>50</v>
      </c>
      <c r="BV1593" s="19" t="s">
        <v>4695</v>
      </c>
      <c r="BW1593" s="19" t="s">
        <v>3869</v>
      </c>
      <c r="BX1593" s="22"/>
      <c r="BY1593" s="95" t="str">
        <f>IFERROR(
IF(OR(AZ1593="anulado",AZ1593="stand by"),CONCATENATE(AZ1593,": ",AT1593),
IF(OR(YEAR(BA1593)=2022,YEAR(BA1593)=2023),CONCATENATE("Se activó en ",YEAR(BA1593)),
IF(AND(OR(AZ1593="En proceso",AZ1593="facturando"),AND(AV1593="-",BA1593="")),"Por revisar",
IF(BA1593="",IF(AV1593="NUEVAS",CONCATENATE("Estado: ",AZ1593,", ",AV1593),
IF(AX1593=Meses!$A$3,"Por revisar",
IF(AT1593="","Sin registro","En programación Frcst."))),"En programación")))),
"Error")</f>
        <v>En programación</v>
      </c>
      <c r="BZ1593" s="14" t="str">
        <f t="shared" si="72"/>
        <v/>
      </c>
      <c r="CA1593" s="95">
        <f>IF(BY1593="En programación Frcst.",VLOOKUP(AX1593,Meses!$A$1:$H$14,3+HLOOKUP(Cronograma!AV1593,Meses!$D$1:$G$2,2,FALSE),FALSE),
IF(BY1593="En programación",BA1593,""))</f>
        <v>45302</v>
      </c>
      <c r="CB1593" s="95" t="str">
        <f t="shared" si="73"/>
        <v>2024/1</v>
      </c>
      <c r="CC1593" s="91">
        <f>IFERROR(
(VLOOKUP(MONTH(CA1593),Meses!$B$3:$C$14,2,FALSE)-DAY(CA1593))/VLOOKUP(MONTH(CA1593),Meses!$B$3:$C$14,2,FALSE)*CD1593,
"")</f>
        <v>122090.32258064515</v>
      </c>
      <c r="CD1593" s="92">
        <f t="shared" si="74"/>
        <v>189240</v>
      </c>
    </row>
    <row r="1594" spans="1:82" ht="109.8" thickBot="1" x14ac:dyDescent="0.6">
      <c r="A1594" s="61" t="s">
        <v>2378</v>
      </c>
      <c r="B1594" s="61" t="s">
        <v>3710</v>
      </c>
      <c r="C1594" s="19" t="s">
        <v>3711</v>
      </c>
      <c r="D1594" s="61" t="s">
        <v>936</v>
      </c>
      <c r="E1594" s="21">
        <v>45272</v>
      </c>
      <c r="F1594" s="21">
        <v>45272</v>
      </c>
      <c r="G1594" s="21">
        <v>45273</v>
      </c>
      <c r="H1594" s="22"/>
      <c r="I1594" s="22"/>
      <c r="J1594" s="22"/>
      <c r="K1594" s="22">
        <v>0</v>
      </c>
      <c r="L1594" s="50"/>
      <c r="M1594" s="22"/>
      <c r="N1594" s="22"/>
      <c r="O1594" s="19" t="s">
        <v>54</v>
      </c>
      <c r="P1594" s="19" t="s">
        <v>54</v>
      </c>
      <c r="Q1594" s="49" t="s">
        <v>55</v>
      </c>
      <c r="R1594" s="61">
        <v>12079</v>
      </c>
      <c r="S1594" s="25" t="s">
        <v>145</v>
      </c>
      <c r="T1594" s="25" t="s">
        <v>145</v>
      </c>
      <c r="U1594" s="30" t="e">
        <v>#NAME?</v>
      </c>
      <c r="V1594" s="22"/>
      <c r="W1594" s="22"/>
      <c r="X1594" s="50"/>
      <c r="Y1594" s="50"/>
      <c r="Z1594" s="22"/>
      <c r="AA1594" s="22"/>
      <c r="AB1594" s="22"/>
      <c r="AC1594" s="22"/>
      <c r="AD1594" s="50"/>
      <c r="AE1594" s="22"/>
      <c r="AF1594" s="22"/>
      <c r="AG1594" s="22"/>
      <c r="AH1594" s="50"/>
      <c r="AI1594" s="22"/>
      <c r="AJ1594" s="22"/>
      <c r="AK1594" s="22"/>
      <c r="AL1594" s="22"/>
      <c r="AM1594" s="22"/>
      <c r="AN1594" s="22"/>
      <c r="AO1594" s="22"/>
      <c r="AP1594" s="19" t="s">
        <v>399</v>
      </c>
      <c r="AQ1594" s="19" t="s">
        <v>399</v>
      </c>
      <c r="AR1594" s="22">
        <v>0</v>
      </c>
      <c r="AS1594" s="19" t="s">
        <v>55</v>
      </c>
      <c r="AT1594" s="19" t="s">
        <v>937</v>
      </c>
      <c r="AU1594" s="19" t="s">
        <v>62</v>
      </c>
      <c r="AV1594" s="19" t="s">
        <v>354</v>
      </c>
      <c r="AW1594" s="19" t="s">
        <v>1745</v>
      </c>
      <c r="AX1594" s="19" t="s">
        <v>1557</v>
      </c>
      <c r="AY1594" s="19" t="s">
        <v>55</v>
      </c>
      <c r="AZ1594" s="19" t="s">
        <v>3830</v>
      </c>
      <c r="BA1594" s="22">
        <v>0</v>
      </c>
      <c r="BB1594" s="22"/>
      <c r="BC1594" s="22"/>
      <c r="BD1594" s="19" t="s">
        <v>1557</v>
      </c>
      <c r="BE1594" s="19" t="s">
        <v>651</v>
      </c>
      <c r="BF1594" s="19" t="s">
        <v>2222</v>
      </c>
      <c r="BG1594" s="19" t="s">
        <v>55</v>
      </c>
      <c r="BH1594" s="19" t="s">
        <v>4513</v>
      </c>
      <c r="BI1594" s="22" t="s">
        <v>4513</v>
      </c>
      <c r="BJ1594" s="22"/>
      <c r="BK1594" s="22"/>
      <c r="BL1594" s="37" t="s">
        <v>4513</v>
      </c>
      <c r="BM1594" s="32" t="s">
        <v>4513</v>
      </c>
      <c r="BN1594" s="57" t="s">
        <v>4513</v>
      </c>
      <c r="BO1594" s="22"/>
      <c r="BP1594" s="22"/>
      <c r="BQ1594" s="19" t="s">
        <v>64</v>
      </c>
      <c r="BR1594" s="22"/>
      <c r="BS1594" s="22"/>
      <c r="BT1594" s="22"/>
      <c r="BU1594" s="37">
        <v>50</v>
      </c>
      <c r="BV1594" s="19" t="s">
        <v>4695</v>
      </c>
      <c r="BW1594" s="19" t="s">
        <v>3869</v>
      </c>
      <c r="BX1594" s="22"/>
      <c r="BY1594" s="95" t="str">
        <f>IFERROR(
IF(OR(AZ1594="anulado",AZ1594="stand by"),CONCATENATE(AZ1594,": ",AT1594),
IF(OR(YEAR(BA1594)=2022,YEAR(BA1594)=2023),CONCATENATE("Se activó en ",YEAR(BA1594)),
IF(AND(OR(AZ1594="En proceso",AZ1594="facturando"),AND(AV1594="-",BA1594="")),"Por revisar",
IF(BA1594="",IF(AV1594="NUEVAS",CONCATENATE("Estado: ",AZ1594,", ",AV1594),
IF(AX1594=Meses!$A$3,"Por revisar",
IF(AT1594="","Sin registro","En programación Frcst."))),"En programación")))),
"Error")</f>
        <v>En programación</v>
      </c>
      <c r="BZ1594" s="14" t="str">
        <f t="shared" si="72"/>
        <v/>
      </c>
      <c r="CA1594" s="95">
        <f>IF(BY1594="En programación Frcst.",VLOOKUP(AX1594,Meses!$A$1:$H$14,3+HLOOKUP(Cronograma!AV1594,Meses!$D$1:$G$2,2,FALSE),FALSE),
IF(BY1594="En programación",BA1594,""))</f>
        <v>0</v>
      </c>
      <c r="CB1594" s="95" t="str">
        <f t="shared" si="73"/>
        <v>1900/1</v>
      </c>
      <c r="CC1594" s="91">
        <f>IFERROR(
(VLOOKUP(MONTH(CA1594),Meses!$B$3:$C$14,2,FALSE)-DAY(CA1594))/VLOOKUP(MONTH(CA1594),Meses!$B$3:$C$14,2,FALSE)*CD1594,
"")</f>
        <v>12079</v>
      </c>
      <c r="CD1594" s="92">
        <f t="shared" si="74"/>
        <v>12079</v>
      </c>
    </row>
    <row r="1595" spans="1:82" ht="156.6" thickBot="1" x14ac:dyDescent="0.6">
      <c r="A1595" s="61" t="s">
        <v>2378</v>
      </c>
      <c r="B1595" s="61" t="s">
        <v>3712</v>
      </c>
      <c r="C1595" s="19" t="s">
        <v>4669</v>
      </c>
      <c r="D1595" s="61" t="s">
        <v>936</v>
      </c>
      <c r="E1595" s="21">
        <v>45272</v>
      </c>
      <c r="F1595" s="21">
        <v>45272</v>
      </c>
      <c r="G1595" s="21">
        <v>45273</v>
      </c>
      <c r="H1595" s="22"/>
      <c r="I1595" s="22"/>
      <c r="J1595" s="22"/>
      <c r="K1595" s="22">
        <v>0</v>
      </c>
      <c r="L1595" s="50"/>
      <c r="M1595" s="22"/>
      <c r="N1595" s="22"/>
      <c r="O1595" s="19" t="s">
        <v>54</v>
      </c>
      <c r="P1595" s="19" t="s">
        <v>54</v>
      </c>
      <c r="Q1595" s="49" t="s">
        <v>55</v>
      </c>
      <c r="R1595" s="61">
        <v>15440</v>
      </c>
      <c r="S1595" s="25" t="s">
        <v>145</v>
      </c>
      <c r="T1595" s="25" t="s">
        <v>145</v>
      </c>
      <c r="U1595" s="30" t="e">
        <v>#NAME?</v>
      </c>
      <c r="V1595" s="22"/>
      <c r="W1595" s="22"/>
      <c r="X1595" s="50"/>
      <c r="Y1595" s="50"/>
      <c r="Z1595" s="22"/>
      <c r="AA1595" s="22"/>
      <c r="AB1595" s="22"/>
      <c r="AC1595" s="22"/>
      <c r="AD1595" s="50"/>
      <c r="AE1595" s="22"/>
      <c r="AF1595" s="22"/>
      <c r="AG1595" s="22"/>
      <c r="AH1595" s="50"/>
      <c r="AI1595" s="22"/>
      <c r="AJ1595" s="22"/>
      <c r="AK1595" s="22"/>
      <c r="AL1595" s="22"/>
      <c r="AM1595" s="22"/>
      <c r="AN1595" s="22"/>
      <c r="AO1595" s="22"/>
      <c r="AP1595" s="19" t="s">
        <v>399</v>
      </c>
      <c r="AQ1595" s="19" t="s">
        <v>399</v>
      </c>
      <c r="AR1595" s="22">
        <v>0</v>
      </c>
      <c r="AS1595" s="19" t="s">
        <v>55</v>
      </c>
      <c r="AT1595" s="19" t="s">
        <v>937</v>
      </c>
      <c r="AU1595" s="19" t="s">
        <v>62</v>
      </c>
      <c r="AV1595" s="19" t="s">
        <v>354</v>
      </c>
      <c r="AW1595" s="19" t="s">
        <v>1745</v>
      </c>
      <c r="AX1595" s="19" t="s">
        <v>1557</v>
      </c>
      <c r="AY1595" s="19" t="s">
        <v>55</v>
      </c>
      <c r="AZ1595" s="19" t="s">
        <v>3830</v>
      </c>
      <c r="BA1595" s="22">
        <v>0</v>
      </c>
      <c r="BB1595" s="22"/>
      <c r="BC1595" s="22"/>
      <c r="BD1595" s="19" t="s">
        <v>1557</v>
      </c>
      <c r="BE1595" s="19" t="s">
        <v>651</v>
      </c>
      <c r="BF1595" s="19" t="s">
        <v>2222</v>
      </c>
      <c r="BG1595" s="19" t="s">
        <v>55</v>
      </c>
      <c r="BH1595" s="19" t="s">
        <v>4513</v>
      </c>
      <c r="BI1595" s="22" t="s">
        <v>4513</v>
      </c>
      <c r="BJ1595" s="22"/>
      <c r="BK1595" s="22"/>
      <c r="BL1595" s="37" t="s">
        <v>4513</v>
      </c>
      <c r="BM1595" s="32" t="s">
        <v>4513</v>
      </c>
      <c r="BN1595" s="57" t="s">
        <v>4513</v>
      </c>
      <c r="BO1595" s="22"/>
      <c r="BP1595" s="22"/>
      <c r="BQ1595" s="19" t="s">
        <v>64</v>
      </c>
      <c r="BR1595" s="22"/>
      <c r="BS1595" s="22"/>
      <c r="BT1595" s="22"/>
      <c r="BU1595" s="37">
        <v>50</v>
      </c>
      <c r="BV1595" s="19" t="s">
        <v>4695</v>
      </c>
      <c r="BW1595" s="19" t="s">
        <v>3869</v>
      </c>
      <c r="BX1595" s="22"/>
      <c r="BY1595" s="95" t="str">
        <f>IFERROR(
IF(OR(AZ1595="anulado",AZ1595="stand by"),CONCATENATE(AZ1595,": ",AT1595),
IF(OR(YEAR(BA1595)=2022,YEAR(BA1595)=2023),CONCATENATE("Se activó en ",YEAR(BA1595)),
IF(AND(OR(AZ1595="En proceso",AZ1595="facturando"),AND(AV1595="-",BA1595="")),"Por revisar",
IF(BA1595="",IF(AV1595="NUEVAS",CONCATENATE("Estado: ",AZ1595,", ",AV1595),
IF(AX1595=Meses!$A$3,"Por revisar",
IF(AT1595="","Sin registro","En programación Frcst."))),"En programación")))),
"Error")</f>
        <v>En programación</v>
      </c>
      <c r="BZ1595" s="14" t="str">
        <f t="shared" si="72"/>
        <v/>
      </c>
      <c r="CA1595" s="95">
        <f>IF(BY1595="En programación Frcst.",VLOOKUP(AX1595,Meses!$A$1:$H$14,3+HLOOKUP(Cronograma!AV1595,Meses!$D$1:$G$2,2,FALSE),FALSE),
IF(BY1595="En programación",BA1595,""))</f>
        <v>0</v>
      </c>
      <c r="CB1595" s="95" t="str">
        <f t="shared" si="73"/>
        <v>1900/1</v>
      </c>
      <c r="CC1595" s="91">
        <f>IFERROR(
(VLOOKUP(MONTH(CA1595),Meses!$B$3:$C$14,2,FALSE)-DAY(CA1595))/VLOOKUP(MONTH(CA1595),Meses!$B$3:$C$14,2,FALSE)*CD1595,
"")</f>
        <v>15440</v>
      </c>
      <c r="CD1595" s="92">
        <f t="shared" si="74"/>
        <v>15440</v>
      </c>
    </row>
    <row r="1596" spans="1:82" ht="94.2" thickBot="1" x14ac:dyDescent="0.6">
      <c r="A1596" s="61" t="s">
        <v>2378</v>
      </c>
      <c r="B1596" s="61" t="s">
        <v>3713</v>
      </c>
      <c r="C1596" s="19" t="s">
        <v>3714</v>
      </c>
      <c r="D1596" s="49" t="s">
        <v>53</v>
      </c>
      <c r="E1596" s="21">
        <v>45272</v>
      </c>
      <c r="F1596" s="21">
        <v>45272</v>
      </c>
      <c r="G1596" s="21">
        <v>45273</v>
      </c>
      <c r="H1596" s="21">
        <v>45282</v>
      </c>
      <c r="I1596" s="21">
        <v>45296</v>
      </c>
      <c r="J1596" s="21">
        <v>45296</v>
      </c>
      <c r="K1596" s="119" t="s">
        <v>4615</v>
      </c>
      <c r="L1596" s="49">
        <v>2023123582</v>
      </c>
      <c r="M1596" s="21">
        <v>45282</v>
      </c>
      <c r="N1596" s="21">
        <v>45295</v>
      </c>
      <c r="O1596" s="49" t="s">
        <v>2413</v>
      </c>
      <c r="P1596" s="19" t="s">
        <v>54</v>
      </c>
      <c r="Q1596" s="49" t="s">
        <v>55</v>
      </c>
      <c r="R1596" s="61">
        <v>8451</v>
      </c>
      <c r="S1596" s="25" t="s">
        <v>145</v>
      </c>
      <c r="T1596" s="25" t="s">
        <v>145</v>
      </c>
      <c r="U1596" s="19" t="e">
        <v>#NAME?</v>
      </c>
      <c r="V1596" s="22"/>
      <c r="W1596" s="22"/>
      <c r="X1596" s="50"/>
      <c r="Y1596" s="50"/>
      <c r="Z1596" s="22"/>
      <c r="AA1596" s="22"/>
      <c r="AB1596" s="22"/>
      <c r="AC1596" s="22"/>
      <c r="AD1596" s="50"/>
      <c r="AE1596" s="22"/>
      <c r="AF1596" s="22"/>
      <c r="AG1596" s="22"/>
      <c r="AH1596" s="50"/>
      <c r="AI1596" s="22"/>
      <c r="AJ1596" s="22"/>
      <c r="AK1596" s="22"/>
      <c r="AL1596" s="22"/>
      <c r="AM1596" s="22"/>
      <c r="AN1596" s="22"/>
      <c r="AO1596" s="22"/>
      <c r="AP1596" s="19" t="s">
        <v>399</v>
      </c>
      <c r="AQ1596" s="19" t="s">
        <v>399</v>
      </c>
      <c r="AR1596" s="22">
        <v>0</v>
      </c>
      <c r="AS1596" s="19" t="s">
        <v>55</v>
      </c>
      <c r="AT1596" s="19" t="s">
        <v>61</v>
      </c>
      <c r="AU1596" s="19" t="s">
        <v>179</v>
      </c>
      <c r="AV1596" s="19" t="s">
        <v>651</v>
      </c>
      <c r="AW1596" s="19" t="s">
        <v>652</v>
      </c>
      <c r="AX1596" s="19" t="s">
        <v>653</v>
      </c>
      <c r="AY1596" s="19" t="s">
        <v>55</v>
      </c>
      <c r="AZ1596" s="19" t="s">
        <v>3822</v>
      </c>
      <c r="BA1596" s="23">
        <v>45295</v>
      </c>
      <c r="BB1596" s="37">
        <v>1</v>
      </c>
      <c r="BC1596" s="37">
        <v>2024</v>
      </c>
      <c r="BD1596" s="19" t="s">
        <v>653</v>
      </c>
      <c r="BE1596" s="19" t="s">
        <v>679</v>
      </c>
      <c r="BF1596" s="19" t="s">
        <v>680</v>
      </c>
      <c r="BG1596" s="19" t="s">
        <v>55</v>
      </c>
      <c r="BH1596" s="19" t="s">
        <v>4513</v>
      </c>
      <c r="BI1596" s="60" t="s">
        <v>4513</v>
      </c>
      <c r="BJ1596" s="37" t="e">
        <v>#VALUE!</v>
      </c>
      <c r="BK1596" s="56" t="e">
        <v>#VALUE!</v>
      </c>
      <c r="BL1596" s="37" t="s">
        <v>4513</v>
      </c>
      <c r="BM1596" s="32" t="s">
        <v>4513</v>
      </c>
      <c r="BN1596" s="22"/>
      <c r="BO1596" s="22"/>
      <c r="BP1596" s="22"/>
      <c r="BQ1596" s="19" t="s">
        <v>64</v>
      </c>
      <c r="BR1596" s="22"/>
      <c r="BS1596" s="19" t="e">
        <v>#N/A</v>
      </c>
      <c r="BT1596" s="37">
        <v>24</v>
      </c>
      <c r="BU1596" s="22">
        <v>50</v>
      </c>
      <c r="BV1596" s="19"/>
      <c r="BW1596" s="19" t="s">
        <v>3823</v>
      </c>
      <c r="BX1596" s="37">
        <v>2024</v>
      </c>
      <c r="BY1596" s="95" t="str">
        <f>IFERROR(
IF(OR(AZ1596="anulado",AZ1596="stand by"),CONCATENATE(AZ1596,": ",AT1596),
IF(OR(YEAR(BA1596)=2022,YEAR(BA1596)=2023),CONCATENATE("Se activó en ",YEAR(BA1596)),
IF(AND(OR(AZ1596="En proceso",AZ1596="facturando"),AND(AV1596="-",BA1596="")),"Por revisar",
IF(BA1596="",IF(AV1596="NUEVAS",CONCATENATE("Estado: ",AZ1596,", ",AV1596),
IF(AX1596=Meses!$A$3,"Por revisar",
IF(AT1596="","Sin registro","En programación Frcst."))),"En programación")))),
"Error")</f>
        <v>En programación</v>
      </c>
      <c r="BZ1596" s="14" t="str">
        <f t="shared" si="72"/>
        <v/>
      </c>
      <c r="CA1596" s="95">
        <f>IF(BY1596="En programación Frcst.",VLOOKUP(AX1596,Meses!$A$1:$H$14,3+HLOOKUP(Cronograma!AV1596,Meses!$D$1:$G$2,2,FALSE),FALSE),
IF(BY1596="En programación",BA1596,""))</f>
        <v>45295</v>
      </c>
      <c r="CB1596" s="95" t="str">
        <f t="shared" si="73"/>
        <v>2024/1</v>
      </c>
      <c r="CC1596" s="91">
        <f>IFERROR(
(VLOOKUP(MONTH(CA1596),Meses!$B$3:$C$14,2,FALSE)-DAY(CA1596))/VLOOKUP(MONTH(CA1596),Meses!$B$3:$C$14,2,FALSE)*CD1596,
"")</f>
        <v>7360.5483870967746</v>
      </c>
      <c r="CD1596" s="92">
        <f t="shared" si="74"/>
        <v>8451</v>
      </c>
    </row>
    <row r="1597" spans="1:82" ht="141" thickBot="1" x14ac:dyDescent="0.6">
      <c r="A1597" s="61" t="s">
        <v>2378</v>
      </c>
      <c r="B1597" s="61" t="s">
        <v>3715</v>
      </c>
      <c r="C1597" s="19" t="s">
        <v>3716</v>
      </c>
      <c r="D1597" s="61" t="s">
        <v>936</v>
      </c>
      <c r="E1597" s="21">
        <v>45272</v>
      </c>
      <c r="F1597" s="21">
        <v>45272</v>
      </c>
      <c r="G1597" s="21">
        <v>45273</v>
      </c>
      <c r="H1597" s="22"/>
      <c r="I1597" s="22"/>
      <c r="J1597" s="22"/>
      <c r="K1597" s="22">
        <v>0</v>
      </c>
      <c r="L1597" s="50"/>
      <c r="M1597" s="22"/>
      <c r="N1597" s="22"/>
      <c r="O1597" s="19" t="s">
        <v>54</v>
      </c>
      <c r="P1597" s="19" t="s">
        <v>54</v>
      </c>
      <c r="Q1597" s="49" t="s">
        <v>55</v>
      </c>
      <c r="R1597" s="61">
        <v>449081</v>
      </c>
      <c r="S1597" s="25" t="s">
        <v>145</v>
      </c>
      <c r="T1597" s="25" t="s">
        <v>145</v>
      </c>
      <c r="U1597" s="30" t="e">
        <v>#NAME?</v>
      </c>
      <c r="V1597" s="22"/>
      <c r="W1597" s="22"/>
      <c r="X1597" s="50"/>
      <c r="Y1597" s="50"/>
      <c r="Z1597" s="22"/>
      <c r="AA1597" s="22"/>
      <c r="AB1597" s="22"/>
      <c r="AC1597" s="22"/>
      <c r="AD1597" s="50"/>
      <c r="AE1597" s="22"/>
      <c r="AF1597" s="22"/>
      <c r="AG1597" s="22"/>
      <c r="AH1597" s="50"/>
      <c r="AI1597" s="22"/>
      <c r="AJ1597" s="22"/>
      <c r="AK1597" s="22"/>
      <c r="AL1597" s="22"/>
      <c r="AM1597" s="22"/>
      <c r="AN1597" s="22"/>
      <c r="AO1597" s="22"/>
      <c r="AP1597" s="19" t="s">
        <v>399</v>
      </c>
      <c r="AQ1597" s="19" t="s">
        <v>399</v>
      </c>
      <c r="AR1597" s="22">
        <v>0</v>
      </c>
      <c r="AS1597" s="19" t="s">
        <v>55</v>
      </c>
      <c r="AT1597" s="19" t="s">
        <v>937</v>
      </c>
      <c r="AU1597" s="19" t="s">
        <v>62</v>
      </c>
      <c r="AV1597" s="19" t="s">
        <v>354</v>
      </c>
      <c r="AW1597" s="19" t="s">
        <v>1745</v>
      </c>
      <c r="AX1597" s="19" t="s">
        <v>1557</v>
      </c>
      <c r="AY1597" s="19" t="s">
        <v>55</v>
      </c>
      <c r="AZ1597" s="19" t="s">
        <v>3830</v>
      </c>
      <c r="BA1597" s="22">
        <v>0</v>
      </c>
      <c r="BB1597" s="22"/>
      <c r="BC1597" s="22"/>
      <c r="BD1597" s="19" t="s">
        <v>1557</v>
      </c>
      <c r="BE1597" s="19" t="s">
        <v>651</v>
      </c>
      <c r="BF1597" s="19" t="s">
        <v>2222</v>
      </c>
      <c r="BG1597" s="19" t="s">
        <v>55</v>
      </c>
      <c r="BH1597" s="19" t="s">
        <v>4513</v>
      </c>
      <c r="BI1597" s="22" t="s">
        <v>4513</v>
      </c>
      <c r="BJ1597" s="22"/>
      <c r="BK1597" s="22"/>
      <c r="BL1597" s="37" t="s">
        <v>4513</v>
      </c>
      <c r="BM1597" s="32" t="s">
        <v>4513</v>
      </c>
      <c r="BN1597" s="22" t="s">
        <v>4513</v>
      </c>
      <c r="BO1597" s="22"/>
      <c r="BP1597" s="22"/>
      <c r="BQ1597" s="19" t="s">
        <v>64</v>
      </c>
      <c r="BR1597" s="22"/>
      <c r="BS1597" s="22"/>
      <c r="BT1597" s="22"/>
      <c r="BU1597" s="37">
        <v>50</v>
      </c>
      <c r="BV1597" s="19" t="s">
        <v>4695</v>
      </c>
      <c r="BW1597" s="19" t="s">
        <v>3869</v>
      </c>
      <c r="BX1597" s="22"/>
      <c r="BY1597" s="95" t="str">
        <f>IFERROR(
IF(OR(AZ1597="anulado",AZ1597="stand by"),CONCATENATE(AZ1597,": ",AT1597),
IF(OR(YEAR(BA1597)=2022,YEAR(BA1597)=2023),CONCATENATE("Se activó en ",YEAR(BA1597)),
IF(AND(OR(AZ1597="En proceso",AZ1597="facturando"),AND(AV1597="-",BA1597="")),"Por revisar",
IF(BA1597="",IF(AV1597="NUEVAS",CONCATENATE("Estado: ",AZ1597,", ",AV1597),
IF(AX1597=Meses!$A$3,"Por revisar",
IF(AT1597="","Sin registro","En programación Frcst."))),"En programación")))),
"Error")</f>
        <v>En programación</v>
      </c>
      <c r="BZ1597" s="14" t="str">
        <f t="shared" si="72"/>
        <v/>
      </c>
      <c r="CA1597" s="95">
        <f>IF(BY1597="En programación Frcst.",VLOOKUP(AX1597,Meses!$A$1:$H$14,3+HLOOKUP(Cronograma!AV1597,Meses!$D$1:$G$2,2,FALSE),FALSE),
IF(BY1597="En programación",BA1597,""))</f>
        <v>0</v>
      </c>
      <c r="CB1597" s="95" t="str">
        <f t="shared" si="73"/>
        <v>1900/1</v>
      </c>
      <c r="CC1597" s="91">
        <f>IFERROR(
(VLOOKUP(MONTH(CA1597),Meses!$B$3:$C$14,2,FALSE)-DAY(CA1597))/VLOOKUP(MONTH(CA1597),Meses!$B$3:$C$14,2,FALSE)*CD1597,
"")</f>
        <v>449081</v>
      </c>
      <c r="CD1597" s="92">
        <f t="shared" si="74"/>
        <v>449081</v>
      </c>
    </row>
    <row r="1598" spans="1:82" ht="172.2" thickBot="1" x14ac:dyDescent="0.6">
      <c r="A1598" s="61" t="s">
        <v>2378</v>
      </c>
      <c r="B1598" s="61" t="s">
        <v>3717</v>
      </c>
      <c r="C1598" s="19" t="s">
        <v>3718</v>
      </c>
      <c r="D1598" s="61" t="s">
        <v>650</v>
      </c>
      <c r="E1598" s="21">
        <v>45272</v>
      </c>
      <c r="F1598" s="21">
        <v>45272</v>
      </c>
      <c r="G1598" s="21">
        <v>45273</v>
      </c>
      <c r="H1598" s="21">
        <v>45288</v>
      </c>
      <c r="I1598" s="22"/>
      <c r="J1598" s="22"/>
      <c r="K1598" s="22">
        <v>0</v>
      </c>
      <c r="L1598" s="49">
        <v>2023124438</v>
      </c>
      <c r="M1598" s="21">
        <v>45289</v>
      </c>
      <c r="N1598" s="21">
        <v>45302</v>
      </c>
      <c r="O1598" s="19" t="s">
        <v>54</v>
      </c>
      <c r="P1598" s="19" t="s">
        <v>54</v>
      </c>
      <c r="Q1598" s="49" t="s">
        <v>55</v>
      </c>
      <c r="R1598" s="61">
        <v>23040</v>
      </c>
      <c r="S1598" s="25" t="s">
        <v>145</v>
      </c>
      <c r="T1598" s="25" t="s">
        <v>145</v>
      </c>
      <c r="U1598" s="19" t="e">
        <v>#NAME?</v>
      </c>
      <c r="V1598" s="22"/>
      <c r="W1598" s="22"/>
      <c r="X1598" s="50"/>
      <c r="Y1598" s="50"/>
      <c r="Z1598" s="22"/>
      <c r="AA1598" s="22"/>
      <c r="AB1598" s="22"/>
      <c r="AC1598" s="22"/>
      <c r="AD1598" s="50"/>
      <c r="AE1598" s="22"/>
      <c r="AF1598" s="22"/>
      <c r="AG1598" s="22"/>
      <c r="AH1598" s="50"/>
      <c r="AI1598" s="22"/>
      <c r="AJ1598" s="22"/>
      <c r="AK1598" s="22"/>
      <c r="AL1598" s="22"/>
      <c r="AM1598" s="22"/>
      <c r="AN1598" s="22"/>
      <c r="AO1598" s="22"/>
      <c r="AP1598" s="19" t="s">
        <v>399</v>
      </c>
      <c r="AQ1598" s="19" t="s">
        <v>399</v>
      </c>
      <c r="AR1598" s="22">
        <v>0</v>
      </c>
      <c r="AS1598" s="19" t="s">
        <v>55</v>
      </c>
      <c r="AT1598" s="19" t="s">
        <v>4583</v>
      </c>
      <c r="AU1598" s="19" t="s">
        <v>62</v>
      </c>
      <c r="AV1598" s="19" t="s">
        <v>354</v>
      </c>
      <c r="AW1598" s="19" t="s">
        <v>1745</v>
      </c>
      <c r="AX1598" s="19" t="s">
        <v>1557</v>
      </c>
      <c r="AY1598" s="19" t="s">
        <v>55</v>
      </c>
      <c r="AZ1598" s="19" t="s">
        <v>3822</v>
      </c>
      <c r="BA1598" s="23">
        <v>45302</v>
      </c>
      <c r="BB1598" s="37">
        <v>1</v>
      </c>
      <c r="BC1598" s="37">
        <v>2024</v>
      </c>
      <c r="BD1598" s="19" t="s">
        <v>1557</v>
      </c>
      <c r="BE1598" s="19" t="s">
        <v>651</v>
      </c>
      <c r="BF1598" s="19" t="s">
        <v>2222</v>
      </c>
      <c r="BG1598" s="19" t="s">
        <v>55</v>
      </c>
      <c r="BH1598" s="19" t="s">
        <v>4513</v>
      </c>
      <c r="BI1598" s="22" t="s">
        <v>4513</v>
      </c>
      <c r="BJ1598" s="22"/>
      <c r="BK1598" s="22"/>
      <c r="BL1598" s="37" t="s">
        <v>4513</v>
      </c>
      <c r="BM1598" s="32" t="s">
        <v>4513</v>
      </c>
      <c r="BN1598" s="57" t="s">
        <v>4513</v>
      </c>
      <c r="BO1598" s="22"/>
      <c r="BP1598" s="22"/>
      <c r="BQ1598" s="19" t="s">
        <v>64</v>
      </c>
      <c r="BR1598" s="22"/>
      <c r="BS1598" s="22"/>
      <c r="BT1598" s="22"/>
      <c r="BU1598" s="37">
        <v>50</v>
      </c>
      <c r="BV1598" s="19" t="s">
        <v>4695</v>
      </c>
      <c r="BW1598" s="19" t="s">
        <v>3869</v>
      </c>
      <c r="BX1598" s="22"/>
      <c r="BY1598" s="95" t="str">
        <f>IFERROR(
IF(OR(AZ1598="anulado",AZ1598="stand by"),CONCATENATE(AZ1598,": ",AT1598),
IF(OR(YEAR(BA1598)=2022,YEAR(BA1598)=2023),CONCATENATE("Se activó en ",YEAR(BA1598)),
IF(AND(OR(AZ1598="En proceso",AZ1598="facturando"),AND(AV1598="-",BA1598="")),"Por revisar",
IF(BA1598="",IF(AV1598="NUEVAS",CONCATENATE("Estado: ",AZ1598,", ",AV1598),
IF(AX1598=Meses!$A$3,"Por revisar",
IF(AT1598="","Sin registro","En programación Frcst."))),"En programación")))),
"Error")</f>
        <v>En programación</v>
      </c>
      <c r="BZ1598" s="14" t="str">
        <f t="shared" si="72"/>
        <v/>
      </c>
      <c r="CA1598" s="95">
        <f>IF(BY1598="En programación Frcst.",VLOOKUP(AX1598,Meses!$A$1:$H$14,3+HLOOKUP(Cronograma!AV1598,Meses!$D$1:$G$2,2,FALSE),FALSE),
IF(BY1598="En programación",BA1598,""))</f>
        <v>45302</v>
      </c>
      <c r="CB1598" s="95" t="str">
        <f t="shared" si="73"/>
        <v>2024/1</v>
      </c>
      <c r="CC1598" s="91">
        <f>IFERROR(
(VLOOKUP(MONTH(CA1598),Meses!$B$3:$C$14,2,FALSE)-DAY(CA1598))/VLOOKUP(MONTH(CA1598),Meses!$B$3:$C$14,2,FALSE)*CD1598,
"")</f>
        <v>14864.516129032258</v>
      </c>
      <c r="CD1598" s="92">
        <f t="shared" si="74"/>
        <v>23040</v>
      </c>
    </row>
    <row r="1599" spans="1:82" ht="109.8" thickBot="1" x14ac:dyDescent="0.6">
      <c r="A1599" s="61" t="s">
        <v>2378</v>
      </c>
      <c r="B1599" s="61" t="s">
        <v>3719</v>
      </c>
      <c r="C1599" s="19" t="s">
        <v>3720</v>
      </c>
      <c r="D1599" s="49"/>
      <c r="E1599" s="21">
        <v>45272</v>
      </c>
      <c r="F1599" s="21">
        <v>45272</v>
      </c>
      <c r="G1599" s="21">
        <v>45273</v>
      </c>
      <c r="H1599" s="21">
        <v>45288</v>
      </c>
      <c r="I1599" s="21">
        <v>45313</v>
      </c>
      <c r="J1599" s="21">
        <v>45313</v>
      </c>
      <c r="K1599" s="119" t="s">
        <v>4615</v>
      </c>
      <c r="L1599" s="49">
        <v>2023124497</v>
      </c>
      <c r="M1599" s="21">
        <v>45289</v>
      </c>
      <c r="N1599" s="21">
        <v>45302</v>
      </c>
      <c r="O1599" s="19" t="s">
        <v>54</v>
      </c>
      <c r="P1599" s="19" t="s">
        <v>54</v>
      </c>
      <c r="Q1599" s="49" t="s">
        <v>55</v>
      </c>
      <c r="R1599" s="61">
        <v>27708</v>
      </c>
      <c r="S1599" s="25" t="s">
        <v>145</v>
      </c>
      <c r="T1599" s="25" t="s">
        <v>145</v>
      </c>
      <c r="U1599" s="19" t="e">
        <v>#NAME?</v>
      </c>
      <c r="V1599" s="22"/>
      <c r="W1599" s="22"/>
      <c r="X1599" s="50"/>
      <c r="Y1599" s="50"/>
      <c r="Z1599" s="22"/>
      <c r="AA1599" s="22"/>
      <c r="AB1599" s="22"/>
      <c r="AC1599" s="22"/>
      <c r="AD1599" s="50"/>
      <c r="AE1599" s="22"/>
      <c r="AF1599" s="22"/>
      <c r="AG1599" s="22"/>
      <c r="AH1599" s="50"/>
      <c r="AI1599" s="22"/>
      <c r="AJ1599" s="22"/>
      <c r="AK1599" s="22"/>
      <c r="AL1599" s="22"/>
      <c r="AM1599" s="22"/>
      <c r="AN1599" s="22"/>
      <c r="AO1599" s="22"/>
      <c r="AP1599" s="19" t="s">
        <v>399</v>
      </c>
      <c r="AQ1599" s="19" t="s">
        <v>399</v>
      </c>
      <c r="AR1599" s="22">
        <v>0</v>
      </c>
      <c r="AS1599" s="19" t="s">
        <v>55</v>
      </c>
      <c r="AT1599" s="19" t="e">
        <v>#N/A</v>
      </c>
      <c r="AU1599" s="19" t="s">
        <v>62</v>
      </c>
      <c r="AV1599" s="19" t="s">
        <v>354</v>
      </c>
      <c r="AW1599" s="19" t="s">
        <v>1745</v>
      </c>
      <c r="AX1599" s="19" t="s">
        <v>1557</v>
      </c>
      <c r="AY1599" s="19" t="s">
        <v>55</v>
      </c>
      <c r="AZ1599" s="19" t="e">
        <v>#N/A</v>
      </c>
      <c r="BA1599" s="23">
        <v>45302</v>
      </c>
      <c r="BB1599" s="37">
        <v>1</v>
      </c>
      <c r="BC1599" s="37">
        <v>2024</v>
      </c>
      <c r="BD1599" s="19" t="s">
        <v>1557</v>
      </c>
      <c r="BE1599" s="19" t="s">
        <v>651</v>
      </c>
      <c r="BF1599" s="19" t="s">
        <v>2222</v>
      </c>
      <c r="BG1599" s="19" t="s">
        <v>55</v>
      </c>
      <c r="BH1599" s="19" t="s">
        <v>4513</v>
      </c>
      <c r="BI1599" s="60" t="s">
        <v>4513</v>
      </c>
      <c r="BJ1599" s="37" t="e">
        <v>#VALUE!</v>
      </c>
      <c r="BK1599" s="56" t="e">
        <v>#VALUE!</v>
      </c>
      <c r="BL1599" s="37" t="s">
        <v>4513</v>
      </c>
      <c r="BM1599" s="32" t="s">
        <v>4513</v>
      </c>
      <c r="BN1599" s="57" t="s">
        <v>4513</v>
      </c>
      <c r="BO1599" s="22"/>
      <c r="BP1599" s="22"/>
      <c r="BQ1599" s="19" t="s">
        <v>64</v>
      </c>
      <c r="BR1599" s="22"/>
      <c r="BS1599" s="22"/>
      <c r="BT1599" s="22"/>
      <c r="BU1599" s="37">
        <v>50</v>
      </c>
      <c r="BV1599" s="19"/>
      <c r="BW1599" s="19" t="s">
        <v>3823</v>
      </c>
      <c r="BX1599" s="22"/>
      <c r="BY1599" s="95" t="str">
        <f>IFERROR(
IF(OR(AZ1599="anulado",AZ1599="stand by"),CONCATENATE(AZ1599,": ",AT1599),
IF(OR(YEAR(BA1599)=2022,YEAR(BA1599)=2023),CONCATENATE("Se activó en ",YEAR(BA1599)),
IF(AND(OR(AZ1599="En proceso",AZ1599="facturando"),AND(AV1599="-",BA1599="")),"Por revisar",
IF(BA1599="",IF(AV1599="NUEVAS",CONCATENATE("Estado: ",AZ1599,", ",AV1599),
IF(AX1599=Meses!$A$3,"Por revisar",
IF(AT1599="","Sin registro","En programación Frcst."))),"En programación")))),
"Error")</f>
        <v>Error</v>
      </c>
      <c r="BZ1599" s="14" t="str">
        <f t="shared" si="72"/>
        <v/>
      </c>
      <c r="CA1599" s="95" t="str">
        <f>IF(BY1599="En programación Frcst.",VLOOKUP(AX1599,Meses!$A$1:$H$14,3+HLOOKUP(Cronograma!AV1599,Meses!$D$1:$G$2,2,FALSE),FALSE),
IF(BY1599="En programación",BA1599,""))</f>
        <v/>
      </c>
      <c r="CB1599" s="95" t="str">
        <f t="shared" si="73"/>
        <v/>
      </c>
      <c r="CC1599" s="91" t="str">
        <f>IFERROR(
(VLOOKUP(MONTH(CA1599),Meses!$B$3:$C$14,2,FALSE)-DAY(CA1599))/VLOOKUP(MONTH(CA1599),Meses!$B$3:$C$14,2,FALSE)*CD1599,
"")</f>
        <v/>
      </c>
      <c r="CD1599" s="92">
        <f t="shared" si="74"/>
        <v>27708</v>
      </c>
    </row>
    <row r="1600" spans="1:82" ht="63" thickBot="1" x14ac:dyDescent="0.6">
      <c r="A1600" s="61" t="s">
        <v>2378</v>
      </c>
      <c r="B1600" s="61" t="s">
        <v>3721</v>
      </c>
      <c r="C1600" s="19" t="s">
        <v>3722</v>
      </c>
      <c r="D1600" s="61" t="s">
        <v>650</v>
      </c>
      <c r="E1600" s="21">
        <v>45272</v>
      </c>
      <c r="F1600" s="21">
        <v>45272</v>
      </c>
      <c r="G1600" s="21">
        <v>45273</v>
      </c>
      <c r="H1600" s="21">
        <v>45288</v>
      </c>
      <c r="I1600" s="22"/>
      <c r="J1600" s="22"/>
      <c r="K1600" s="22">
        <v>0</v>
      </c>
      <c r="L1600" s="49">
        <v>2023124435</v>
      </c>
      <c r="M1600" s="21">
        <v>45289</v>
      </c>
      <c r="N1600" s="21">
        <v>45302</v>
      </c>
      <c r="O1600" s="19" t="s">
        <v>54</v>
      </c>
      <c r="P1600" s="19" t="s">
        <v>54</v>
      </c>
      <c r="Q1600" s="49" t="s">
        <v>55</v>
      </c>
      <c r="R1600" s="61">
        <v>15594</v>
      </c>
      <c r="S1600" s="25" t="s">
        <v>145</v>
      </c>
      <c r="T1600" s="25" t="s">
        <v>145</v>
      </c>
      <c r="U1600" s="19" t="e">
        <v>#NAME?</v>
      </c>
      <c r="V1600" s="22"/>
      <c r="W1600" s="22"/>
      <c r="X1600" s="50"/>
      <c r="Y1600" s="50"/>
      <c r="Z1600" s="22"/>
      <c r="AA1600" s="22"/>
      <c r="AB1600" s="22"/>
      <c r="AC1600" s="22"/>
      <c r="AD1600" s="50"/>
      <c r="AE1600" s="22"/>
      <c r="AF1600" s="22"/>
      <c r="AG1600" s="22"/>
      <c r="AH1600" s="50"/>
      <c r="AI1600" s="22"/>
      <c r="AJ1600" s="22"/>
      <c r="AK1600" s="22"/>
      <c r="AL1600" s="22"/>
      <c r="AM1600" s="22"/>
      <c r="AN1600" s="22"/>
      <c r="AO1600" s="22"/>
      <c r="AP1600" s="19" t="s">
        <v>399</v>
      </c>
      <c r="AQ1600" s="19" t="s">
        <v>399</v>
      </c>
      <c r="AR1600" s="22">
        <v>0</v>
      </c>
      <c r="AS1600" s="19" t="s">
        <v>55</v>
      </c>
      <c r="AT1600" s="19" t="s">
        <v>4583</v>
      </c>
      <c r="AU1600" s="19" t="s">
        <v>62</v>
      </c>
      <c r="AV1600" s="19" t="s">
        <v>354</v>
      </c>
      <c r="AW1600" s="19" t="s">
        <v>1745</v>
      </c>
      <c r="AX1600" s="19" t="s">
        <v>1557</v>
      </c>
      <c r="AY1600" s="19" t="s">
        <v>55</v>
      </c>
      <c r="AZ1600" s="19" t="s">
        <v>3822</v>
      </c>
      <c r="BA1600" s="23">
        <v>45302</v>
      </c>
      <c r="BB1600" s="37">
        <v>1</v>
      </c>
      <c r="BC1600" s="37">
        <v>2024</v>
      </c>
      <c r="BD1600" s="19" t="s">
        <v>1557</v>
      </c>
      <c r="BE1600" s="19" t="s">
        <v>651</v>
      </c>
      <c r="BF1600" s="19" t="s">
        <v>2222</v>
      </c>
      <c r="BG1600" s="19" t="s">
        <v>55</v>
      </c>
      <c r="BH1600" s="19" t="s">
        <v>4513</v>
      </c>
      <c r="BI1600" s="22" t="s">
        <v>4513</v>
      </c>
      <c r="BJ1600" s="37" t="e">
        <v>#VALUE!</v>
      </c>
      <c r="BK1600" s="56" t="e">
        <v>#VALUE!</v>
      </c>
      <c r="BL1600" s="37" t="s">
        <v>4513</v>
      </c>
      <c r="BM1600" s="32" t="s">
        <v>4513</v>
      </c>
      <c r="BN1600" s="57" t="s">
        <v>4513</v>
      </c>
      <c r="BO1600" s="22"/>
      <c r="BP1600" s="22"/>
      <c r="BQ1600" s="19" t="s">
        <v>64</v>
      </c>
      <c r="BR1600" s="22"/>
      <c r="BS1600" s="22"/>
      <c r="BT1600" s="22"/>
      <c r="BU1600" s="37">
        <v>50</v>
      </c>
      <c r="BV1600" s="19" t="s">
        <v>4695</v>
      </c>
      <c r="BW1600" s="19" t="s">
        <v>3869</v>
      </c>
      <c r="BX1600" s="22"/>
      <c r="BY1600" s="95" t="str">
        <f>IFERROR(
IF(OR(AZ1600="anulado",AZ1600="stand by"),CONCATENATE(AZ1600,": ",AT1600),
IF(OR(YEAR(BA1600)=2022,YEAR(BA1600)=2023),CONCATENATE("Se activó en ",YEAR(BA1600)),
IF(AND(OR(AZ1600="En proceso",AZ1600="facturando"),AND(AV1600="-",BA1600="")),"Por revisar",
IF(BA1600="",IF(AV1600="NUEVAS",CONCATENATE("Estado: ",AZ1600,", ",AV1600),
IF(AX1600=Meses!$A$3,"Por revisar",
IF(AT1600="","Sin registro","En programación Frcst."))),"En programación")))),
"Error")</f>
        <v>En programación</v>
      </c>
      <c r="BZ1600" s="14" t="str">
        <f t="shared" si="72"/>
        <v/>
      </c>
      <c r="CA1600" s="95">
        <f>IF(BY1600="En programación Frcst.",VLOOKUP(AX1600,Meses!$A$1:$H$14,3+HLOOKUP(Cronograma!AV1600,Meses!$D$1:$G$2,2,FALSE),FALSE),
IF(BY1600="En programación",BA1600,""))</f>
        <v>45302</v>
      </c>
      <c r="CB1600" s="95" t="str">
        <f t="shared" si="73"/>
        <v>2024/1</v>
      </c>
      <c r="CC1600" s="91">
        <f>IFERROR(
(VLOOKUP(MONTH(CA1600),Meses!$B$3:$C$14,2,FALSE)-DAY(CA1600))/VLOOKUP(MONTH(CA1600),Meses!$B$3:$C$14,2,FALSE)*CD1600,
"")</f>
        <v>10060.645161290322</v>
      </c>
      <c r="CD1600" s="92">
        <f t="shared" si="74"/>
        <v>15594</v>
      </c>
    </row>
    <row r="1601" spans="1:82" ht="47.4" thickBot="1" x14ac:dyDescent="0.6">
      <c r="A1601" s="61" t="s">
        <v>3723</v>
      </c>
      <c r="B1601" s="61" t="s">
        <v>3724</v>
      </c>
      <c r="C1601" s="19" t="s">
        <v>4670</v>
      </c>
      <c r="D1601" s="61" t="s">
        <v>936</v>
      </c>
      <c r="E1601" s="21">
        <v>45272</v>
      </c>
      <c r="F1601" s="21">
        <v>45272</v>
      </c>
      <c r="G1601" s="21">
        <v>37989</v>
      </c>
      <c r="H1601" s="22"/>
      <c r="I1601" s="22"/>
      <c r="J1601" s="22"/>
      <c r="K1601" s="22">
        <v>0</v>
      </c>
      <c r="L1601" s="50"/>
      <c r="M1601" s="22"/>
      <c r="N1601" s="22"/>
      <c r="O1601" s="19" t="s">
        <v>199</v>
      </c>
      <c r="P1601" s="19" t="s">
        <v>199</v>
      </c>
      <c r="Q1601" s="49" t="s">
        <v>55</v>
      </c>
      <c r="R1601" s="61">
        <v>4500</v>
      </c>
      <c r="S1601" s="25" t="s">
        <v>145</v>
      </c>
      <c r="T1601" s="25" t="s">
        <v>145</v>
      </c>
      <c r="U1601" s="30" t="e">
        <v>#NAME?</v>
      </c>
      <c r="V1601" s="22"/>
      <c r="W1601" s="22"/>
      <c r="X1601" s="50"/>
      <c r="Y1601" s="50"/>
      <c r="Z1601" s="22"/>
      <c r="AA1601" s="22"/>
      <c r="AB1601" s="22"/>
      <c r="AC1601" s="22"/>
      <c r="AD1601" s="50"/>
      <c r="AE1601" s="22"/>
      <c r="AF1601" s="22"/>
      <c r="AG1601" s="22"/>
      <c r="AH1601" s="50"/>
      <c r="AI1601" s="22"/>
      <c r="AJ1601" s="22"/>
      <c r="AK1601" s="22"/>
      <c r="AL1601" s="22"/>
      <c r="AM1601" s="22"/>
      <c r="AN1601" s="22"/>
      <c r="AO1601" s="22"/>
      <c r="AP1601" s="19" t="s">
        <v>201</v>
      </c>
      <c r="AQ1601" s="19" t="s">
        <v>140</v>
      </c>
      <c r="AR1601" s="19" t="s">
        <v>60</v>
      </c>
      <c r="AS1601" s="19" t="s">
        <v>55</v>
      </c>
      <c r="AT1601" s="19" t="s">
        <v>937</v>
      </c>
      <c r="AU1601" s="19" t="s">
        <v>132</v>
      </c>
      <c r="AV1601" s="19" t="s">
        <v>651</v>
      </c>
      <c r="AW1601" s="19" t="s">
        <v>3065</v>
      </c>
      <c r="AX1601" s="19" t="s">
        <v>2205</v>
      </c>
      <c r="AY1601" s="19" t="s">
        <v>55</v>
      </c>
      <c r="AZ1601" s="19" t="s">
        <v>3830</v>
      </c>
      <c r="BA1601" s="22">
        <v>0</v>
      </c>
      <c r="BB1601" s="22"/>
      <c r="BC1601" s="22"/>
      <c r="BD1601" s="19" t="s">
        <v>2205</v>
      </c>
      <c r="BE1601" s="19" t="s">
        <v>354</v>
      </c>
      <c r="BF1601" s="19" t="s">
        <v>2274</v>
      </c>
      <c r="BG1601" s="19" t="s">
        <v>55</v>
      </c>
      <c r="BH1601" s="19" t="s">
        <v>4513</v>
      </c>
      <c r="BI1601" s="22" t="s">
        <v>4513</v>
      </c>
      <c r="BJ1601" s="22"/>
      <c r="BK1601" s="22"/>
      <c r="BL1601" s="37" t="s">
        <v>4513</v>
      </c>
      <c r="BM1601" s="32" t="s">
        <v>4513</v>
      </c>
      <c r="BN1601" s="22" t="s">
        <v>4513</v>
      </c>
      <c r="BO1601" s="22"/>
      <c r="BP1601" s="22"/>
      <c r="BQ1601" s="19" t="s">
        <v>64</v>
      </c>
      <c r="BR1601" s="22"/>
      <c r="BS1601" s="22"/>
      <c r="BT1601" s="22"/>
      <c r="BU1601" s="37">
        <v>50</v>
      </c>
      <c r="BV1601" s="19" t="s">
        <v>4696</v>
      </c>
      <c r="BW1601" s="19" t="s">
        <v>3869</v>
      </c>
      <c r="BX1601" s="22"/>
      <c r="BY1601" s="95" t="str">
        <f>IFERROR(
IF(OR(AZ1601="anulado",AZ1601="stand by"),CONCATENATE(AZ1601,": ",AT1601),
IF(OR(YEAR(BA1601)=2022,YEAR(BA1601)=2023),CONCATENATE("Se activó en ",YEAR(BA1601)),
IF(AND(OR(AZ1601="En proceso",AZ1601="facturando"),AND(AV1601="-",BA1601="")),"Por revisar",
IF(BA1601="",IF(AV1601="NUEVAS",CONCATENATE("Estado: ",AZ1601,", ",AV1601),
IF(AX1601=Meses!$A$3,"Por revisar",
IF(AT1601="","Sin registro","En programación Frcst."))),"En programación")))),
"Error")</f>
        <v>En programación</v>
      </c>
      <c r="BZ1601" s="14" t="str">
        <f t="shared" si="72"/>
        <v/>
      </c>
      <c r="CA1601" s="95">
        <f>IF(BY1601="En programación Frcst.",VLOOKUP(AX1601,Meses!$A$1:$H$14,3+HLOOKUP(Cronograma!AV1601,Meses!$D$1:$G$2,2,FALSE),FALSE),
IF(BY1601="En programación",BA1601,""))</f>
        <v>0</v>
      </c>
      <c r="CB1601" s="95" t="str">
        <f t="shared" si="73"/>
        <v>1900/1</v>
      </c>
      <c r="CC1601" s="91">
        <f>IFERROR(
(VLOOKUP(MONTH(CA1601),Meses!$B$3:$C$14,2,FALSE)-DAY(CA1601))/VLOOKUP(MONTH(CA1601),Meses!$B$3:$C$14,2,FALSE)*CD1601,
"")</f>
        <v>4500</v>
      </c>
      <c r="CD1601" s="92">
        <f t="shared" si="74"/>
        <v>4500</v>
      </c>
    </row>
    <row r="1602" spans="1:82" ht="109.8" thickBot="1" x14ac:dyDescent="0.6">
      <c r="A1602" s="61" t="s">
        <v>3725</v>
      </c>
      <c r="B1602" s="61" t="s">
        <v>3726</v>
      </c>
      <c r="C1602" s="19" t="s">
        <v>3727</v>
      </c>
      <c r="D1602" s="61" t="s">
        <v>2072</v>
      </c>
      <c r="E1602" s="21">
        <v>45272</v>
      </c>
      <c r="F1602" s="21">
        <v>45272</v>
      </c>
      <c r="G1602" s="22"/>
      <c r="H1602" s="22"/>
      <c r="I1602" s="22"/>
      <c r="J1602" s="22"/>
      <c r="K1602" s="22">
        <v>0</v>
      </c>
      <c r="L1602" s="50"/>
      <c r="M1602" s="22"/>
      <c r="N1602" s="22"/>
      <c r="O1602" s="19" t="s">
        <v>54</v>
      </c>
      <c r="P1602" s="19" t="s">
        <v>54</v>
      </c>
      <c r="Q1602" s="49" t="s">
        <v>55</v>
      </c>
      <c r="R1602" s="61">
        <v>137000</v>
      </c>
      <c r="S1602" s="25" t="s">
        <v>145</v>
      </c>
      <c r="T1602" s="25" t="s">
        <v>145</v>
      </c>
      <c r="U1602" s="51" t="e">
        <v>#NAME?</v>
      </c>
      <c r="V1602" s="22"/>
      <c r="W1602" s="22"/>
      <c r="X1602" s="50"/>
      <c r="Y1602" s="50"/>
      <c r="Z1602" s="22"/>
      <c r="AA1602" s="22"/>
      <c r="AB1602" s="22"/>
      <c r="AC1602" s="22"/>
      <c r="AD1602" s="50"/>
      <c r="AE1602" s="22"/>
      <c r="AF1602" s="22"/>
      <c r="AG1602" s="22"/>
      <c r="AH1602" s="50"/>
      <c r="AI1602" s="22"/>
      <c r="AJ1602" s="22"/>
      <c r="AK1602" s="22"/>
      <c r="AL1602" s="22"/>
      <c r="AM1602" s="22"/>
      <c r="AN1602" s="22"/>
      <c r="AO1602" s="22"/>
      <c r="AP1602" s="19" t="s">
        <v>399</v>
      </c>
      <c r="AQ1602" s="19" t="s">
        <v>399</v>
      </c>
      <c r="AR1602" s="22">
        <v>0</v>
      </c>
      <c r="AS1602" s="19" t="s">
        <v>55</v>
      </c>
      <c r="AT1602" s="19" t="s">
        <v>2073</v>
      </c>
      <c r="AU1602" s="19" t="s">
        <v>62</v>
      </c>
      <c r="AV1602" s="19" t="s">
        <v>354</v>
      </c>
      <c r="AW1602" s="19" t="s">
        <v>1745</v>
      </c>
      <c r="AX1602" s="19" t="s">
        <v>1557</v>
      </c>
      <c r="AY1602" s="19" t="s">
        <v>55</v>
      </c>
      <c r="AZ1602" s="19" t="s">
        <v>3830</v>
      </c>
      <c r="BA1602" s="22">
        <v>0</v>
      </c>
      <c r="BB1602" s="22"/>
      <c r="BC1602" s="22"/>
      <c r="BD1602" s="19" t="s">
        <v>1557</v>
      </c>
      <c r="BE1602" s="19" t="s">
        <v>651</v>
      </c>
      <c r="BF1602" s="19" t="s">
        <v>2222</v>
      </c>
      <c r="BG1602" s="19" t="s">
        <v>55</v>
      </c>
      <c r="BH1602" s="19" t="s">
        <v>4513</v>
      </c>
      <c r="BI1602" s="22" t="s">
        <v>4513</v>
      </c>
      <c r="BJ1602" s="22"/>
      <c r="BK1602" s="22"/>
      <c r="BL1602" s="37" t="s">
        <v>4513</v>
      </c>
      <c r="BM1602" s="32" t="s">
        <v>4513</v>
      </c>
      <c r="BN1602" s="22" t="s">
        <v>4513</v>
      </c>
      <c r="BO1602" s="22"/>
      <c r="BP1602" s="22"/>
      <c r="BQ1602" s="19" t="s">
        <v>64</v>
      </c>
      <c r="BR1602" s="22"/>
      <c r="BS1602" s="22"/>
      <c r="BT1602" s="22"/>
      <c r="BU1602" s="37">
        <v>50</v>
      </c>
      <c r="BV1602" s="19" t="s">
        <v>4696</v>
      </c>
      <c r="BW1602" s="19" t="s">
        <v>3869</v>
      </c>
      <c r="BX1602" s="22"/>
      <c r="BY1602" s="95" t="str">
        <f>IFERROR(
IF(OR(AZ1602="anulado",AZ1602="stand by"),CONCATENATE(AZ1602,": ",AT1602),
IF(OR(YEAR(BA1602)=2022,YEAR(BA1602)=2023),CONCATENATE("Se activó en ",YEAR(BA1602)),
IF(AND(OR(AZ1602="En proceso",AZ1602="facturando"),AND(AV1602="-",BA1602="")),"Por revisar",
IF(BA1602="",IF(AV1602="NUEVAS",CONCATENATE("Estado: ",AZ1602,", ",AV1602),
IF(AX1602=Meses!$A$3,"Por revisar",
IF(AT1602="","Sin registro","En programación Frcst."))),"En programación")))),
"Error")</f>
        <v>En programación</v>
      </c>
      <c r="BZ1602" s="14" t="str">
        <f t="shared" si="72"/>
        <v/>
      </c>
      <c r="CA1602" s="95">
        <f>IF(BY1602="En programación Frcst.",VLOOKUP(AX1602,Meses!$A$1:$H$14,3+HLOOKUP(Cronograma!AV1602,Meses!$D$1:$G$2,2,FALSE),FALSE),
IF(BY1602="En programación",BA1602,""))</f>
        <v>0</v>
      </c>
      <c r="CB1602" s="95" t="str">
        <f t="shared" si="73"/>
        <v>1900/1</v>
      </c>
      <c r="CC1602" s="91">
        <f>IFERROR(
(VLOOKUP(MONTH(CA1602),Meses!$B$3:$C$14,2,FALSE)-DAY(CA1602))/VLOOKUP(MONTH(CA1602),Meses!$B$3:$C$14,2,FALSE)*CD1602,
"")</f>
        <v>137000</v>
      </c>
      <c r="CD1602" s="92">
        <f t="shared" si="74"/>
        <v>137000</v>
      </c>
    </row>
    <row r="1603" spans="1:82" ht="109.8" thickBot="1" x14ac:dyDescent="0.6">
      <c r="A1603" s="61" t="s">
        <v>3728</v>
      </c>
      <c r="B1603" s="61" t="s">
        <v>3729</v>
      </c>
      <c r="C1603" s="19" t="s">
        <v>3730</v>
      </c>
      <c r="D1603" s="61" t="s">
        <v>936</v>
      </c>
      <c r="E1603" s="21">
        <v>45273</v>
      </c>
      <c r="F1603" s="21">
        <v>45273</v>
      </c>
      <c r="G1603" s="21">
        <v>45287</v>
      </c>
      <c r="H1603" s="22"/>
      <c r="I1603" s="22"/>
      <c r="J1603" s="22"/>
      <c r="K1603" s="22">
        <v>0</v>
      </c>
      <c r="L1603" s="50"/>
      <c r="M1603" s="22"/>
      <c r="N1603" s="22"/>
      <c r="O1603" s="19" t="s">
        <v>1384</v>
      </c>
      <c r="P1603" s="19" t="s">
        <v>54</v>
      </c>
      <c r="Q1603" s="49" t="s">
        <v>55</v>
      </c>
      <c r="R1603" s="61">
        <v>15500</v>
      </c>
      <c r="S1603" s="25" t="s">
        <v>145</v>
      </c>
      <c r="T1603" s="25" t="s">
        <v>145</v>
      </c>
      <c r="U1603" s="30" t="e">
        <v>#NAME?</v>
      </c>
      <c r="V1603" s="22"/>
      <c r="W1603" s="22"/>
      <c r="X1603" s="50"/>
      <c r="Y1603" s="50"/>
      <c r="Z1603" s="22"/>
      <c r="AA1603" s="22"/>
      <c r="AB1603" s="22"/>
      <c r="AC1603" s="22"/>
      <c r="AD1603" s="50"/>
      <c r="AE1603" s="22"/>
      <c r="AF1603" s="22"/>
      <c r="AG1603" s="22"/>
      <c r="AH1603" s="50"/>
      <c r="AI1603" s="22"/>
      <c r="AJ1603" s="22"/>
      <c r="AK1603" s="22"/>
      <c r="AL1603" s="22"/>
      <c r="AM1603" s="22"/>
      <c r="AN1603" s="22"/>
      <c r="AO1603" s="22"/>
      <c r="AP1603" s="19" t="s">
        <v>399</v>
      </c>
      <c r="AQ1603" s="19" t="s">
        <v>399</v>
      </c>
      <c r="AR1603" s="19" t="e">
        <v>#N/A</v>
      </c>
      <c r="AS1603" s="19" t="s">
        <v>55</v>
      </c>
      <c r="AT1603" s="19" t="s">
        <v>937</v>
      </c>
      <c r="AU1603" s="19" t="s">
        <v>179</v>
      </c>
      <c r="AV1603" s="19" t="s">
        <v>679</v>
      </c>
      <c r="AW1603" s="19" t="s">
        <v>3130</v>
      </c>
      <c r="AX1603" s="19" t="s">
        <v>1557</v>
      </c>
      <c r="AY1603" s="19" t="s">
        <v>55</v>
      </c>
      <c r="AZ1603" s="19" t="s">
        <v>3830</v>
      </c>
      <c r="BA1603" s="22">
        <v>0</v>
      </c>
      <c r="BB1603" s="22"/>
      <c r="BC1603" s="22"/>
      <c r="BD1603" s="19" t="s">
        <v>1557</v>
      </c>
      <c r="BE1603" s="19" t="s">
        <v>679</v>
      </c>
      <c r="BF1603" s="19" t="s">
        <v>3130</v>
      </c>
      <c r="BG1603" s="19" t="s">
        <v>55</v>
      </c>
      <c r="BH1603" s="19" t="s">
        <v>4513</v>
      </c>
      <c r="BI1603" s="22" t="s">
        <v>4513</v>
      </c>
      <c r="BJ1603" s="22"/>
      <c r="BK1603" s="22"/>
      <c r="BL1603" s="37" t="s">
        <v>4513</v>
      </c>
      <c r="BM1603" s="32" t="s">
        <v>4513</v>
      </c>
      <c r="BN1603" s="22" t="s">
        <v>4513</v>
      </c>
      <c r="BO1603" s="19" t="s">
        <v>3865</v>
      </c>
      <c r="BP1603" s="54" t="s">
        <v>3950</v>
      </c>
      <c r="BQ1603" s="19" t="s">
        <v>64</v>
      </c>
      <c r="BR1603" s="22"/>
      <c r="BS1603" s="22"/>
      <c r="BT1603" s="22"/>
      <c r="BU1603" s="37">
        <v>49</v>
      </c>
      <c r="BV1603" s="19" t="s">
        <v>4698</v>
      </c>
      <c r="BW1603" s="19" t="s">
        <v>3839</v>
      </c>
      <c r="BX1603" s="22"/>
      <c r="BY1603" s="95" t="str">
        <f>IFERROR(
IF(OR(AZ1603="anulado",AZ1603="stand by"),CONCATENATE(AZ1603,": ",AT1603),
IF(OR(YEAR(BA1603)=2022,YEAR(BA1603)=2023),CONCATENATE("Se activó en ",YEAR(BA1603)),
IF(AND(OR(AZ1603="En proceso",AZ1603="facturando"),AND(AV1603="-",BA1603="")),"Por revisar",
IF(BA1603="",IF(AV1603="NUEVAS",CONCATENATE("Estado: ",AZ1603,", ",AV1603),
IF(AX1603=Meses!$A$3,"Por revisar",
IF(AT1603="","Sin registro","En programación Frcst."))),"En programación")))),
"Error")</f>
        <v>En programación</v>
      </c>
      <c r="BZ1603" s="14" t="str">
        <f t="shared" ref="BZ1603:BZ1666" si="75">IF(BY1603="Por revisar",CONCATENATE("programación de act. ",AY1603,", estado: ",AZ1603,", Comercializador: ",O1603,", Etapa: ",AT1603),"")</f>
        <v/>
      </c>
      <c r="CA1603" s="95">
        <f>IF(BY1603="En programación Frcst.",VLOOKUP(AX1603,Meses!$A$1:$H$14,3+HLOOKUP(Cronograma!AV1603,Meses!$D$1:$G$2,2,FALSE),FALSE),
IF(BY1603="En programación",BA1603,""))</f>
        <v>0</v>
      </c>
      <c r="CB1603" s="95" t="str">
        <f t="shared" ref="CB1603:CB1666" si="76">IFERROR(CONCATENATE(YEAR(CA1603),"/",MONTH(CA1603)),"")</f>
        <v>1900/1</v>
      </c>
      <c r="CC1603" s="91">
        <f>IFERROR(
(VLOOKUP(MONTH(CA1603),Meses!$B$3:$C$14,2,FALSE)-DAY(CA1603))/VLOOKUP(MONTH(CA1603),Meses!$B$3:$C$14,2,FALSE)*CD1603,
"")</f>
        <v>15500</v>
      </c>
      <c r="CD1603" s="92">
        <f t="shared" ref="CD1603:CD1666" si="77">R1603</f>
        <v>15500</v>
      </c>
    </row>
    <row r="1604" spans="1:82" ht="31.8" thickBot="1" x14ac:dyDescent="0.6">
      <c r="A1604" s="61" t="s">
        <v>411</v>
      </c>
      <c r="B1604" s="61" t="s">
        <v>3731</v>
      </c>
      <c r="C1604" s="19" t="s">
        <v>3732</v>
      </c>
      <c r="D1604" s="49" t="s">
        <v>936</v>
      </c>
      <c r="E1604" s="21">
        <v>45274</v>
      </c>
      <c r="F1604" s="21">
        <v>45274</v>
      </c>
      <c r="G1604" s="21">
        <v>45281</v>
      </c>
      <c r="H1604" s="22"/>
      <c r="I1604" s="22"/>
      <c r="J1604" s="22"/>
      <c r="K1604" s="22">
        <v>0</v>
      </c>
      <c r="L1604" s="50"/>
      <c r="M1604" s="22"/>
      <c r="N1604" s="22"/>
      <c r="O1604" s="19" t="s">
        <v>54</v>
      </c>
      <c r="P1604" s="19" t="s">
        <v>54</v>
      </c>
      <c r="Q1604" s="49" t="s">
        <v>55</v>
      </c>
      <c r="R1604" s="61">
        <v>40</v>
      </c>
      <c r="S1604" s="25" t="s">
        <v>145</v>
      </c>
      <c r="T1604" s="25" t="s">
        <v>145</v>
      </c>
      <c r="U1604" s="30" t="e">
        <v>#NAME?</v>
      </c>
      <c r="V1604" s="22"/>
      <c r="W1604" s="22"/>
      <c r="X1604" s="50"/>
      <c r="Y1604" s="50"/>
      <c r="Z1604" s="22"/>
      <c r="AA1604" s="22"/>
      <c r="AB1604" s="22"/>
      <c r="AC1604" s="22"/>
      <c r="AD1604" s="50"/>
      <c r="AE1604" s="22"/>
      <c r="AF1604" s="22"/>
      <c r="AG1604" s="22"/>
      <c r="AH1604" s="50"/>
      <c r="AI1604" s="22"/>
      <c r="AJ1604" s="22"/>
      <c r="AK1604" s="22"/>
      <c r="AL1604" s="22"/>
      <c r="AM1604" s="22"/>
      <c r="AN1604" s="22"/>
      <c r="AO1604" s="22"/>
      <c r="AP1604" s="19" t="s">
        <v>82</v>
      </c>
      <c r="AQ1604" s="19" t="s">
        <v>82</v>
      </c>
      <c r="AR1604" s="19" t="s">
        <v>60</v>
      </c>
      <c r="AS1604" s="19" t="s">
        <v>55</v>
      </c>
      <c r="AT1604" s="19" t="s">
        <v>937</v>
      </c>
      <c r="AU1604" s="19" t="s">
        <v>62</v>
      </c>
      <c r="AV1604" s="19" t="s">
        <v>679</v>
      </c>
      <c r="AW1604" s="19" t="s">
        <v>3130</v>
      </c>
      <c r="AX1604" s="19" t="s">
        <v>1557</v>
      </c>
      <c r="AY1604" s="19" t="s">
        <v>55</v>
      </c>
      <c r="AZ1604" s="19" t="s">
        <v>3830</v>
      </c>
      <c r="BA1604" s="22">
        <v>0</v>
      </c>
      <c r="BB1604" s="22"/>
      <c r="BC1604" s="22"/>
      <c r="BD1604" s="19" t="s">
        <v>2205</v>
      </c>
      <c r="BE1604" s="19" t="s">
        <v>660</v>
      </c>
      <c r="BF1604" s="19" t="s">
        <v>2204</v>
      </c>
      <c r="BG1604" s="19" t="s">
        <v>55</v>
      </c>
      <c r="BH1604" s="19" t="s">
        <v>4513</v>
      </c>
      <c r="BI1604" s="22" t="s">
        <v>4513</v>
      </c>
      <c r="BJ1604" s="22"/>
      <c r="BK1604" s="22"/>
      <c r="BL1604" s="37" t="s">
        <v>4513</v>
      </c>
      <c r="BM1604" s="32" t="s">
        <v>4513</v>
      </c>
      <c r="BN1604" s="57" t="s">
        <v>4513</v>
      </c>
      <c r="BO1604" s="22"/>
      <c r="BP1604" s="22"/>
      <c r="BQ1604" s="19" t="s">
        <v>64</v>
      </c>
      <c r="BR1604" s="22"/>
      <c r="BS1604" s="22"/>
      <c r="BT1604" s="22"/>
      <c r="BU1604" s="37">
        <v>48</v>
      </c>
      <c r="BV1604" s="19" t="s">
        <v>4702</v>
      </c>
      <c r="BW1604" s="19" t="s">
        <v>3858</v>
      </c>
      <c r="BX1604" s="22"/>
      <c r="BY1604" s="95" t="str">
        <f>IFERROR(
IF(OR(AZ1604="anulado",AZ1604="stand by"),CONCATENATE(AZ1604,": ",AT1604),
IF(OR(YEAR(BA1604)=2022,YEAR(BA1604)=2023),CONCATENATE("Se activó en ",YEAR(BA1604)),
IF(AND(OR(AZ1604="En proceso",AZ1604="facturando"),AND(AV1604="-",BA1604="")),"Por revisar",
IF(BA1604="",IF(AV1604="NUEVAS",CONCATENATE("Estado: ",AZ1604,", ",AV1604),
IF(AX1604=Meses!$A$3,"Por revisar",
IF(AT1604="","Sin registro","En programación Frcst."))),"En programación")))),
"Error")</f>
        <v>En programación</v>
      </c>
      <c r="BZ1604" s="14" t="str">
        <f t="shared" si="75"/>
        <v/>
      </c>
      <c r="CA1604" s="95">
        <f>IF(BY1604="En programación Frcst.",VLOOKUP(AX1604,Meses!$A$1:$H$14,3+HLOOKUP(Cronograma!AV1604,Meses!$D$1:$G$2,2,FALSE),FALSE),
IF(BY1604="En programación",BA1604,""))</f>
        <v>0</v>
      </c>
      <c r="CB1604" s="95" t="str">
        <f t="shared" si="76"/>
        <v>1900/1</v>
      </c>
      <c r="CC1604" s="91">
        <f>IFERROR(
(VLOOKUP(MONTH(CA1604),Meses!$B$3:$C$14,2,FALSE)-DAY(CA1604))/VLOOKUP(MONTH(CA1604),Meses!$B$3:$C$14,2,FALSE)*CD1604,
"")</f>
        <v>40</v>
      </c>
      <c r="CD1604" s="92">
        <f t="shared" si="77"/>
        <v>40</v>
      </c>
    </row>
    <row r="1605" spans="1:82" ht="31.8" thickBot="1" x14ac:dyDescent="0.6">
      <c r="A1605" s="61" t="s">
        <v>411</v>
      </c>
      <c r="B1605" s="61" t="s">
        <v>3733</v>
      </c>
      <c r="C1605" s="19" t="s">
        <v>3734</v>
      </c>
      <c r="D1605" s="61" t="s">
        <v>936</v>
      </c>
      <c r="E1605" s="21">
        <v>45274</v>
      </c>
      <c r="F1605" s="21">
        <v>45274</v>
      </c>
      <c r="G1605" s="21">
        <v>45289</v>
      </c>
      <c r="H1605" s="22"/>
      <c r="I1605" s="22"/>
      <c r="J1605" s="22"/>
      <c r="K1605" s="22">
        <v>0</v>
      </c>
      <c r="L1605" s="50"/>
      <c r="M1605" s="22"/>
      <c r="N1605" s="22"/>
      <c r="O1605" s="19" t="s">
        <v>54</v>
      </c>
      <c r="P1605" s="19" t="s">
        <v>54</v>
      </c>
      <c r="Q1605" s="49" t="s">
        <v>55</v>
      </c>
      <c r="R1605" s="61">
        <v>895</v>
      </c>
      <c r="S1605" s="25" t="s">
        <v>145</v>
      </c>
      <c r="T1605" s="25" t="s">
        <v>145</v>
      </c>
      <c r="U1605" s="30" t="e">
        <v>#NAME?</v>
      </c>
      <c r="V1605" s="22"/>
      <c r="W1605" s="22"/>
      <c r="X1605" s="50"/>
      <c r="Y1605" s="50"/>
      <c r="Z1605" s="22"/>
      <c r="AA1605" s="22"/>
      <c r="AB1605" s="22"/>
      <c r="AC1605" s="22"/>
      <c r="AD1605" s="50"/>
      <c r="AE1605" s="22"/>
      <c r="AF1605" s="22"/>
      <c r="AG1605" s="22"/>
      <c r="AH1605" s="50"/>
      <c r="AI1605" s="22"/>
      <c r="AJ1605" s="22"/>
      <c r="AK1605" s="22"/>
      <c r="AL1605" s="22"/>
      <c r="AM1605" s="22"/>
      <c r="AN1605" s="22"/>
      <c r="AO1605" s="22"/>
      <c r="AP1605" s="19" t="s">
        <v>82</v>
      </c>
      <c r="AQ1605" s="19" t="s">
        <v>82</v>
      </c>
      <c r="AR1605" s="19" t="e">
        <v>#N/A</v>
      </c>
      <c r="AS1605" s="19" t="s">
        <v>55</v>
      </c>
      <c r="AT1605" s="19" t="s">
        <v>937</v>
      </c>
      <c r="AU1605" s="19" t="s">
        <v>62</v>
      </c>
      <c r="AV1605" s="19" t="s">
        <v>679</v>
      </c>
      <c r="AW1605" s="19" t="s">
        <v>3130</v>
      </c>
      <c r="AX1605" s="19" t="s">
        <v>1557</v>
      </c>
      <c r="AY1605" s="19" t="s">
        <v>55</v>
      </c>
      <c r="AZ1605" s="19" t="s">
        <v>3830</v>
      </c>
      <c r="BA1605" s="22">
        <v>0</v>
      </c>
      <c r="BB1605" s="22"/>
      <c r="BC1605" s="22"/>
      <c r="BD1605" s="19" t="s">
        <v>2205</v>
      </c>
      <c r="BE1605" s="19" t="s">
        <v>660</v>
      </c>
      <c r="BF1605" s="19" t="s">
        <v>2204</v>
      </c>
      <c r="BG1605" s="19" t="s">
        <v>55</v>
      </c>
      <c r="BH1605" s="19" t="s">
        <v>4513</v>
      </c>
      <c r="BI1605" s="22" t="s">
        <v>4513</v>
      </c>
      <c r="BJ1605" s="22"/>
      <c r="BK1605" s="22"/>
      <c r="BL1605" s="37" t="s">
        <v>4513</v>
      </c>
      <c r="BM1605" s="32" t="s">
        <v>4513</v>
      </c>
      <c r="BN1605" s="57" t="s">
        <v>4513</v>
      </c>
      <c r="BO1605" s="22"/>
      <c r="BP1605" s="22"/>
      <c r="BQ1605" s="19" t="s">
        <v>64</v>
      </c>
      <c r="BR1605" s="22"/>
      <c r="BS1605" s="22"/>
      <c r="BT1605" s="22"/>
      <c r="BU1605" s="37">
        <v>48</v>
      </c>
      <c r="BV1605" s="19" t="s">
        <v>4702</v>
      </c>
      <c r="BW1605" s="19" t="s">
        <v>3858</v>
      </c>
      <c r="BX1605" s="22"/>
      <c r="BY1605" s="95" t="str">
        <f>IFERROR(
IF(OR(AZ1605="anulado",AZ1605="stand by"),CONCATENATE(AZ1605,": ",AT1605),
IF(OR(YEAR(BA1605)=2022,YEAR(BA1605)=2023),CONCATENATE("Se activó en ",YEAR(BA1605)),
IF(AND(OR(AZ1605="En proceso",AZ1605="facturando"),AND(AV1605="-",BA1605="")),"Por revisar",
IF(BA1605="",IF(AV1605="NUEVAS",CONCATENATE("Estado: ",AZ1605,", ",AV1605),
IF(AX1605=Meses!$A$3,"Por revisar",
IF(AT1605="","Sin registro","En programación Frcst."))),"En programación")))),
"Error")</f>
        <v>En programación</v>
      </c>
      <c r="BZ1605" s="14" t="str">
        <f t="shared" si="75"/>
        <v/>
      </c>
      <c r="CA1605" s="95">
        <f>IF(BY1605="En programación Frcst.",VLOOKUP(AX1605,Meses!$A$1:$H$14,3+HLOOKUP(Cronograma!AV1605,Meses!$D$1:$G$2,2,FALSE),FALSE),
IF(BY1605="En programación",BA1605,""))</f>
        <v>0</v>
      </c>
      <c r="CB1605" s="95" t="str">
        <f t="shared" si="76"/>
        <v>1900/1</v>
      </c>
      <c r="CC1605" s="91">
        <f>IFERROR(
(VLOOKUP(MONTH(CA1605),Meses!$B$3:$C$14,2,FALSE)-DAY(CA1605))/VLOOKUP(MONTH(CA1605),Meses!$B$3:$C$14,2,FALSE)*CD1605,
"")</f>
        <v>895</v>
      </c>
      <c r="CD1605" s="92">
        <f t="shared" si="77"/>
        <v>895</v>
      </c>
    </row>
    <row r="1606" spans="1:82" ht="47.4" thickBot="1" x14ac:dyDescent="0.6">
      <c r="A1606" s="61" t="s">
        <v>3735</v>
      </c>
      <c r="B1606" s="61" t="s">
        <v>3736</v>
      </c>
      <c r="C1606" s="19" t="s">
        <v>3737</v>
      </c>
      <c r="D1606" s="61" t="s">
        <v>936</v>
      </c>
      <c r="E1606" s="21">
        <v>45274</v>
      </c>
      <c r="F1606" s="21">
        <v>45274</v>
      </c>
      <c r="G1606" s="21">
        <v>37989</v>
      </c>
      <c r="H1606" s="22"/>
      <c r="I1606" s="22"/>
      <c r="J1606" s="22"/>
      <c r="K1606" s="22">
        <v>0</v>
      </c>
      <c r="L1606" s="50"/>
      <c r="M1606" s="22"/>
      <c r="N1606" s="22"/>
      <c r="O1606" s="19" t="s">
        <v>1384</v>
      </c>
      <c r="P1606" s="19" t="s">
        <v>54</v>
      </c>
      <c r="Q1606" s="49" t="s">
        <v>55</v>
      </c>
      <c r="R1606" s="61">
        <v>13146</v>
      </c>
      <c r="S1606" s="25" t="s">
        <v>145</v>
      </c>
      <c r="T1606" s="25" t="s">
        <v>145</v>
      </c>
      <c r="U1606" s="30" t="e">
        <v>#NAME?</v>
      </c>
      <c r="V1606" s="22"/>
      <c r="W1606" s="22"/>
      <c r="X1606" s="50"/>
      <c r="Y1606" s="50"/>
      <c r="Z1606" s="22"/>
      <c r="AA1606" s="22"/>
      <c r="AB1606" s="22"/>
      <c r="AC1606" s="22"/>
      <c r="AD1606" s="50"/>
      <c r="AE1606" s="22"/>
      <c r="AF1606" s="22"/>
      <c r="AG1606" s="22"/>
      <c r="AH1606" s="50"/>
      <c r="AI1606" s="22"/>
      <c r="AJ1606" s="22"/>
      <c r="AK1606" s="22"/>
      <c r="AL1606" s="22"/>
      <c r="AM1606" s="22"/>
      <c r="AN1606" s="22"/>
      <c r="AO1606" s="22"/>
      <c r="AP1606" s="19" t="s">
        <v>82</v>
      </c>
      <c r="AQ1606" s="19" t="s">
        <v>82</v>
      </c>
      <c r="AR1606" s="19" t="e">
        <v>#N/A</v>
      </c>
      <c r="AS1606" s="19" t="s">
        <v>55</v>
      </c>
      <c r="AT1606" s="19" t="s">
        <v>937</v>
      </c>
      <c r="AU1606" s="19" t="s">
        <v>179</v>
      </c>
      <c r="AV1606" s="19" t="s">
        <v>651</v>
      </c>
      <c r="AW1606" s="19" t="s">
        <v>3065</v>
      </c>
      <c r="AX1606" s="19" t="s">
        <v>2205</v>
      </c>
      <c r="AY1606" s="19" t="s">
        <v>55</v>
      </c>
      <c r="AZ1606" s="19" t="s">
        <v>3830</v>
      </c>
      <c r="BA1606" s="22">
        <v>0</v>
      </c>
      <c r="BB1606" s="22"/>
      <c r="BC1606" s="22"/>
      <c r="BD1606" s="19" t="s">
        <v>2205</v>
      </c>
      <c r="BE1606" s="19" t="s">
        <v>651</v>
      </c>
      <c r="BF1606" s="19" t="s">
        <v>3065</v>
      </c>
      <c r="BG1606" s="19" t="s">
        <v>64</v>
      </c>
      <c r="BH1606" s="19" t="s">
        <v>4513</v>
      </c>
      <c r="BI1606" s="22" t="s">
        <v>4513</v>
      </c>
      <c r="BJ1606" s="22"/>
      <c r="BK1606" s="22"/>
      <c r="BL1606" s="37" t="s">
        <v>4513</v>
      </c>
      <c r="BM1606" s="32" t="s">
        <v>4513</v>
      </c>
      <c r="BN1606" s="22" t="s">
        <v>4513</v>
      </c>
      <c r="BO1606" s="22"/>
      <c r="BP1606" s="22"/>
      <c r="BQ1606" s="19" t="s">
        <v>64</v>
      </c>
      <c r="BR1606" s="22"/>
      <c r="BS1606" s="22"/>
      <c r="BT1606" s="22"/>
      <c r="BU1606" s="37">
        <v>48</v>
      </c>
      <c r="BV1606" s="19" t="s">
        <v>4696</v>
      </c>
      <c r="BW1606" s="19" t="s">
        <v>3869</v>
      </c>
      <c r="BX1606" s="22"/>
      <c r="BY1606" s="95" t="str">
        <f>IFERROR(
IF(OR(AZ1606="anulado",AZ1606="stand by"),CONCATENATE(AZ1606,": ",AT1606),
IF(OR(YEAR(BA1606)=2022,YEAR(BA1606)=2023),CONCATENATE("Se activó en ",YEAR(BA1606)),
IF(AND(OR(AZ1606="En proceso",AZ1606="facturando"),AND(AV1606="-",BA1606="")),"Por revisar",
IF(BA1606="",IF(AV1606="NUEVAS",CONCATENATE("Estado: ",AZ1606,", ",AV1606),
IF(AX1606=Meses!$A$3,"Por revisar",
IF(AT1606="","Sin registro","En programación Frcst."))),"En programación")))),
"Error")</f>
        <v>En programación</v>
      </c>
      <c r="BZ1606" s="14" t="str">
        <f t="shared" si="75"/>
        <v/>
      </c>
      <c r="CA1606" s="95">
        <f>IF(BY1606="En programación Frcst.",VLOOKUP(AX1606,Meses!$A$1:$H$14,3+HLOOKUP(Cronograma!AV1606,Meses!$D$1:$G$2,2,FALSE),FALSE),
IF(BY1606="En programación",BA1606,""))</f>
        <v>0</v>
      </c>
      <c r="CB1606" s="95" t="str">
        <f t="shared" si="76"/>
        <v>1900/1</v>
      </c>
      <c r="CC1606" s="91">
        <f>IFERROR(
(VLOOKUP(MONTH(CA1606),Meses!$B$3:$C$14,2,FALSE)-DAY(CA1606))/VLOOKUP(MONTH(CA1606),Meses!$B$3:$C$14,2,FALSE)*CD1606,
"")</f>
        <v>13146</v>
      </c>
      <c r="CD1606" s="92">
        <f t="shared" si="77"/>
        <v>13146</v>
      </c>
    </row>
    <row r="1607" spans="1:82" ht="31.8" thickBot="1" x14ac:dyDescent="0.6">
      <c r="A1607" s="61" t="s">
        <v>411</v>
      </c>
      <c r="B1607" s="61" t="s">
        <v>3738</v>
      </c>
      <c r="C1607" s="19" t="s">
        <v>3739</v>
      </c>
      <c r="D1607" s="61" t="s">
        <v>936</v>
      </c>
      <c r="E1607" s="21">
        <v>45274</v>
      </c>
      <c r="F1607" s="21">
        <v>45274</v>
      </c>
      <c r="G1607" s="21">
        <v>45289</v>
      </c>
      <c r="H1607" s="22"/>
      <c r="I1607" s="22"/>
      <c r="J1607" s="22"/>
      <c r="K1607" s="22">
        <v>0</v>
      </c>
      <c r="L1607" s="50"/>
      <c r="M1607" s="22"/>
      <c r="N1607" s="22"/>
      <c r="O1607" s="19" t="s">
        <v>54</v>
      </c>
      <c r="P1607" s="19" t="s">
        <v>54</v>
      </c>
      <c r="Q1607" s="49" t="s">
        <v>55</v>
      </c>
      <c r="R1607" s="61">
        <v>4029</v>
      </c>
      <c r="S1607" s="25" t="s">
        <v>145</v>
      </c>
      <c r="T1607" s="25" t="s">
        <v>145</v>
      </c>
      <c r="U1607" s="30" t="e">
        <v>#NAME?</v>
      </c>
      <c r="V1607" s="22"/>
      <c r="W1607" s="22"/>
      <c r="X1607" s="50"/>
      <c r="Y1607" s="50"/>
      <c r="Z1607" s="22"/>
      <c r="AA1607" s="22"/>
      <c r="AB1607" s="22"/>
      <c r="AC1607" s="22"/>
      <c r="AD1607" s="50"/>
      <c r="AE1607" s="22"/>
      <c r="AF1607" s="22"/>
      <c r="AG1607" s="22"/>
      <c r="AH1607" s="50"/>
      <c r="AI1607" s="22"/>
      <c r="AJ1607" s="22"/>
      <c r="AK1607" s="22"/>
      <c r="AL1607" s="22"/>
      <c r="AM1607" s="22"/>
      <c r="AN1607" s="22"/>
      <c r="AO1607" s="22"/>
      <c r="AP1607" s="19" t="s">
        <v>82</v>
      </c>
      <c r="AQ1607" s="19" t="s">
        <v>82</v>
      </c>
      <c r="AR1607" s="19" t="e">
        <v>#N/A</v>
      </c>
      <c r="AS1607" s="19" t="s">
        <v>55</v>
      </c>
      <c r="AT1607" s="19" t="s">
        <v>937</v>
      </c>
      <c r="AU1607" s="19" t="s">
        <v>62</v>
      </c>
      <c r="AV1607" s="19" t="s">
        <v>679</v>
      </c>
      <c r="AW1607" s="19" t="s">
        <v>3130</v>
      </c>
      <c r="AX1607" s="19" t="s">
        <v>1557</v>
      </c>
      <c r="AY1607" s="19" t="s">
        <v>55</v>
      </c>
      <c r="AZ1607" s="19" t="s">
        <v>3830</v>
      </c>
      <c r="BA1607" s="22">
        <v>0</v>
      </c>
      <c r="BB1607" s="22"/>
      <c r="BC1607" s="22"/>
      <c r="BD1607" s="19" t="s">
        <v>2205</v>
      </c>
      <c r="BE1607" s="19" t="s">
        <v>660</v>
      </c>
      <c r="BF1607" s="19" t="s">
        <v>2204</v>
      </c>
      <c r="BG1607" s="19" t="s">
        <v>55</v>
      </c>
      <c r="BH1607" s="19" t="s">
        <v>4513</v>
      </c>
      <c r="BI1607" s="22" t="s">
        <v>4513</v>
      </c>
      <c r="BJ1607" s="22"/>
      <c r="BK1607" s="22"/>
      <c r="BL1607" s="37" t="s">
        <v>4513</v>
      </c>
      <c r="BM1607" s="32" t="s">
        <v>4513</v>
      </c>
      <c r="BN1607" s="57" t="s">
        <v>4513</v>
      </c>
      <c r="BO1607" s="22"/>
      <c r="BP1607" s="22"/>
      <c r="BQ1607" s="19" t="s">
        <v>64</v>
      </c>
      <c r="BR1607" s="22"/>
      <c r="BS1607" s="22"/>
      <c r="BT1607" s="22"/>
      <c r="BU1607" s="37">
        <v>48</v>
      </c>
      <c r="BV1607" s="19" t="s">
        <v>4702</v>
      </c>
      <c r="BW1607" s="19" t="s">
        <v>3858</v>
      </c>
      <c r="BX1607" s="22"/>
      <c r="BY1607" s="95" t="str">
        <f>IFERROR(
IF(OR(AZ1607="anulado",AZ1607="stand by"),CONCATENATE(AZ1607,": ",AT1607),
IF(OR(YEAR(BA1607)=2022,YEAR(BA1607)=2023),CONCATENATE("Se activó en ",YEAR(BA1607)),
IF(AND(OR(AZ1607="En proceso",AZ1607="facturando"),AND(AV1607="-",BA1607="")),"Por revisar",
IF(BA1607="",IF(AV1607="NUEVAS",CONCATENATE("Estado: ",AZ1607,", ",AV1607),
IF(AX1607=Meses!$A$3,"Por revisar",
IF(AT1607="","Sin registro","En programación Frcst."))),"En programación")))),
"Error")</f>
        <v>En programación</v>
      </c>
      <c r="BZ1607" s="14" t="str">
        <f t="shared" si="75"/>
        <v/>
      </c>
      <c r="CA1607" s="95">
        <f>IF(BY1607="En programación Frcst.",VLOOKUP(AX1607,Meses!$A$1:$H$14,3+HLOOKUP(Cronograma!AV1607,Meses!$D$1:$G$2,2,FALSE),FALSE),
IF(BY1607="En programación",BA1607,""))</f>
        <v>0</v>
      </c>
      <c r="CB1607" s="95" t="str">
        <f t="shared" si="76"/>
        <v>1900/1</v>
      </c>
      <c r="CC1607" s="91">
        <f>IFERROR(
(VLOOKUP(MONTH(CA1607),Meses!$B$3:$C$14,2,FALSE)-DAY(CA1607))/VLOOKUP(MONTH(CA1607),Meses!$B$3:$C$14,2,FALSE)*CD1607,
"")</f>
        <v>4029</v>
      </c>
      <c r="CD1607" s="92">
        <f t="shared" si="77"/>
        <v>4029</v>
      </c>
    </row>
    <row r="1608" spans="1:82" ht="31.8" thickBot="1" x14ac:dyDescent="0.6">
      <c r="A1608" s="61" t="s">
        <v>411</v>
      </c>
      <c r="B1608" s="61" t="s">
        <v>3740</v>
      </c>
      <c r="C1608" s="19" t="s">
        <v>3741</v>
      </c>
      <c r="D1608" s="61" t="s">
        <v>936</v>
      </c>
      <c r="E1608" s="21">
        <v>45274</v>
      </c>
      <c r="F1608" s="21">
        <v>45274</v>
      </c>
      <c r="G1608" s="21">
        <v>45289</v>
      </c>
      <c r="H1608" s="22"/>
      <c r="I1608" s="22"/>
      <c r="J1608" s="22"/>
      <c r="K1608" s="22">
        <v>0</v>
      </c>
      <c r="L1608" s="50"/>
      <c r="M1608" s="22"/>
      <c r="N1608" s="22"/>
      <c r="O1608" s="19" t="s">
        <v>54</v>
      </c>
      <c r="P1608" s="19" t="s">
        <v>54</v>
      </c>
      <c r="Q1608" s="49" t="s">
        <v>55</v>
      </c>
      <c r="R1608" s="61">
        <v>2900</v>
      </c>
      <c r="S1608" s="25" t="s">
        <v>145</v>
      </c>
      <c r="T1608" s="25" t="s">
        <v>145</v>
      </c>
      <c r="U1608" s="30" t="e">
        <v>#NAME?</v>
      </c>
      <c r="V1608" s="22"/>
      <c r="W1608" s="22"/>
      <c r="X1608" s="50"/>
      <c r="Y1608" s="50"/>
      <c r="Z1608" s="22"/>
      <c r="AA1608" s="22"/>
      <c r="AB1608" s="22"/>
      <c r="AC1608" s="22"/>
      <c r="AD1608" s="50"/>
      <c r="AE1608" s="22"/>
      <c r="AF1608" s="22"/>
      <c r="AG1608" s="22"/>
      <c r="AH1608" s="50"/>
      <c r="AI1608" s="22"/>
      <c r="AJ1608" s="22"/>
      <c r="AK1608" s="22"/>
      <c r="AL1608" s="22"/>
      <c r="AM1608" s="22"/>
      <c r="AN1608" s="22"/>
      <c r="AO1608" s="22"/>
      <c r="AP1608" s="19" t="s">
        <v>82</v>
      </c>
      <c r="AQ1608" s="19" t="s">
        <v>82</v>
      </c>
      <c r="AR1608" s="19" t="e">
        <v>#N/A</v>
      </c>
      <c r="AS1608" s="19" t="s">
        <v>55</v>
      </c>
      <c r="AT1608" s="19" t="s">
        <v>937</v>
      </c>
      <c r="AU1608" s="19" t="s">
        <v>62</v>
      </c>
      <c r="AV1608" s="19" t="s">
        <v>679</v>
      </c>
      <c r="AW1608" s="19" t="s">
        <v>3130</v>
      </c>
      <c r="AX1608" s="19" t="s">
        <v>1557</v>
      </c>
      <c r="AY1608" s="19" t="s">
        <v>55</v>
      </c>
      <c r="AZ1608" s="19" t="s">
        <v>3830</v>
      </c>
      <c r="BA1608" s="22">
        <v>0</v>
      </c>
      <c r="BB1608" s="22"/>
      <c r="BC1608" s="22"/>
      <c r="BD1608" s="19" t="s">
        <v>2205</v>
      </c>
      <c r="BE1608" s="19" t="s">
        <v>660</v>
      </c>
      <c r="BF1608" s="19" t="s">
        <v>2204</v>
      </c>
      <c r="BG1608" s="19" t="s">
        <v>55</v>
      </c>
      <c r="BH1608" s="19" t="s">
        <v>4513</v>
      </c>
      <c r="BI1608" s="22" t="s">
        <v>4513</v>
      </c>
      <c r="BJ1608" s="22"/>
      <c r="BK1608" s="22"/>
      <c r="BL1608" s="37" t="s">
        <v>4513</v>
      </c>
      <c r="BM1608" s="32" t="s">
        <v>4513</v>
      </c>
      <c r="BN1608" s="57" t="s">
        <v>4513</v>
      </c>
      <c r="BO1608" s="22"/>
      <c r="BP1608" s="22"/>
      <c r="BQ1608" s="19" t="s">
        <v>64</v>
      </c>
      <c r="BR1608" s="22"/>
      <c r="BS1608" s="22"/>
      <c r="BT1608" s="22"/>
      <c r="BU1608" s="37">
        <v>48</v>
      </c>
      <c r="BV1608" s="19" t="s">
        <v>4702</v>
      </c>
      <c r="BW1608" s="19" t="s">
        <v>3858</v>
      </c>
      <c r="BX1608" s="22"/>
      <c r="BY1608" s="95" t="str">
        <f>IFERROR(
IF(OR(AZ1608="anulado",AZ1608="stand by"),CONCATENATE(AZ1608,": ",AT1608),
IF(OR(YEAR(BA1608)=2022,YEAR(BA1608)=2023),CONCATENATE("Se activó en ",YEAR(BA1608)),
IF(AND(OR(AZ1608="En proceso",AZ1608="facturando"),AND(AV1608="-",BA1608="")),"Por revisar",
IF(BA1608="",IF(AV1608="NUEVAS",CONCATENATE("Estado: ",AZ1608,", ",AV1608),
IF(AX1608=Meses!$A$3,"Por revisar",
IF(AT1608="","Sin registro","En programación Frcst."))),"En programación")))),
"Error")</f>
        <v>En programación</v>
      </c>
      <c r="BZ1608" s="14" t="str">
        <f t="shared" si="75"/>
        <v/>
      </c>
      <c r="CA1608" s="95">
        <f>IF(BY1608="En programación Frcst.",VLOOKUP(AX1608,Meses!$A$1:$H$14,3+HLOOKUP(Cronograma!AV1608,Meses!$D$1:$G$2,2,FALSE),FALSE),
IF(BY1608="En programación",BA1608,""))</f>
        <v>0</v>
      </c>
      <c r="CB1608" s="95" t="str">
        <f t="shared" si="76"/>
        <v>1900/1</v>
      </c>
      <c r="CC1608" s="91">
        <f>IFERROR(
(VLOOKUP(MONTH(CA1608),Meses!$B$3:$C$14,2,FALSE)-DAY(CA1608))/VLOOKUP(MONTH(CA1608),Meses!$B$3:$C$14,2,FALSE)*CD1608,
"")</f>
        <v>2900</v>
      </c>
      <c r="CD1608" s="92">
        <f t="shared" si="77"/>
        <v>2900</v>
      </c>
    </row>
    <row r="1609" spans="1:82" ht="141" thickBot="1" x14ac:dyDescent="0.6">
      <c r="A1609" s="61" t="s">
        <v>3742</v>
      </c>
      <c r="B1609" s="61" t="s">
        <v>3743</v>
      </c>
      <c r="C1609" s="19" t="s">
        <v>3744</v>
      </c>
      <c r="D1609" s="61" t="s">
        <v>3916</v>
      </c>
      <c r="E1609" s="21">
        <v>45278</v>
      </c>
      <c r="F1609" s="21">
        <v>45278</v>
      </c>
      <c r="G1609" s="21">
        <v>45287</v>
      </c>
      <c r="H1609" s="22"/>
      <c r="I1609" s="22"/>
      <c r="J1609" s="22"/>
      <c r="K1609" s="22">
        <v>0</v>
      </c>
      <c r="L1609" s="50"/>
      <c r="M1609" s="22"/>
      <c r="N1609" s="22"/>
      <c r="O1609" s="19" t="s">
        <v>2342</v>
      </c>
      <c r="P1609" s="19" t="s">
        <v>3405</v>
      </c>
      <c r="Q1609" s="49" t="s">
        <v>55</v>
      </c>
      <c r="R1609" s="61">
        <v>1300</v>
      </c>
      <c r="S1609" s="25" t="s">
        <v>145</v>
      </c>
      <c r="T1609" s="25" t="s">
        <v>145</v>
      </c>
      <c r="U1609" s="30" t="e">
        <v>#NAME?</v>
      </c>
      <c r="V1609" s="22"/>
      <c r="W1609" s="22"/>
      <c r="X1609" s="50"/>
      <c r="Y1609" s="50"/>
      <c r="Z1609" s="22"/>
      <c r="AA1609" s="22"/>
      <c r="AB1609" s="22"/>
      <c r="AC1609" s="22"/>
      <c r="AD1609" s="50"/>
      <c r="AE1609" s="22"/>
      <c r="AF1609" s="22"/>
      <c r="AG1609" s="22"/>
      <c r="AH1609" s="50"/>
      <c r="AI1609" s="22"/>
      <c r="AJ1609" s="22"/>
      <c r="AK1609" s="22"/>
      <c r="AL1609" s="22"/>
      <c r="AM1609" s="22"/>
      <c r="AN1609" s="22"/>
      <c r="AO1609" s="22"/>
      <c r="AP1609" s="19" t="s">
        <v>76</v>
      </c>
      <c r="AQ1609" s="19" t="s">
        <v>76</v>
      </c>
      <c r="AR1609" s="22">
        <v>0</v>
      </c>
      <c r="AS1609" s="19" t="s">
        <v>55</v>
      </c>
      <c r="AT1609" s="19" t="s">
        <v>146</v>
      </c>
      <c r="AU1609" s="19" t="s">
        <v>179</v>
      </c>
      <c r="AV1609" s="19" t="s">
        <v>679</v>
      </c>
      <c r="AW1609" s="19" t="s">
        <v>680</v>
      </c>
      <c r="AX1609" s="19" t="s">
        <v>653</v>
      </c>
      <c r="AY1609" s="19" t="s">
        <v>55</v>
      </c>
      <c r="AZ1609" s="19" t="s">
        <v>3825</v>
      </c>
      <c r="BA1609" s="22">
        <v>0</v>
      </c>
      <c r="BB1609" s="22"/>
      <c r="BC1609" s="22"/>
      <c r="BD1609" s="19" t="s">
        <v>1557</v>
      </c>
      <c r="BE1609" s="19" t="s">
        <v>660</v>
      </c>
      <c r="BF1609" s="19" t="s">
        <v>1556</v>
      </c>
      <c r="BG1609" s="19" t="s">
        <v>55</v>
      </c>
      <c r="BH1609" s="19" t="s">
        <v>4513</v>
      </c>
      <c r="BI1609" s="22" t="s">
        <v>4513</v>
      </c>
      <c r="BJ1609" s="22"/>
      <c r="BK1609" s="22"/>
      <c r="BL1609" s="37" t="s">
        <v>4513</v>
      </c>
      <c r="BM1609" s="32" t="s">
        <v>4513</v>
      </c>
      <c r="BN1609" s="22" t="s">
        <v>4513</v>
      </c>
      <c r="BO1609" s="19" t="s">
        <v>3826</v>
      </c>
      <c r="BP1609" s="54" t="s">
        <v>4671</v>
      </c>
      <c r="BQ1609" s="19" t="s">
        <v>64</v>
      </c>
      <c r="BR1609" s="22"/>
      <c r="BS1609" s="22"/>
      <c r="BT1609" s="22"/>
      <c r="BU1609" s="37">
        <v>44</v>
      </c>
      <c r="BV1609" s="19"/>
      <c r="BW1609" s="19" t="s">
        <v>3823</v>
      </c>
      <c r="BX1609" s="22"/>
      <c r="BY1609" s="95" t="str">
        <f>IFERROR(
IF(OR(AZ1609="anulado",AZ1609="stand by"),CONCATENATE(AZ1609,": ",AT1609),
IF(OR(YEAR(BA1609)=2022,YEAR(BA1609)=2023),CONCATENATE("Se activó en ",YEAR(BA1609)),
IF(AND(OR(AZ1609="En proceso",AZ1609="facturando"),AND(AV1609="-",BA1609="")),"Por revisar",
IF(BA1609="",IF(AV1609="NUEVAS",CONCATENATE("Estado: ",AZ1609,", ",AV1609),
IF(AX1609=Meses!$A$3,"Por revisar",
IF(AT1609="","Sin registro","En programación Frcst."))),"En programación")))),
"Error")</f>
        <v>stand by: Devolver Sales</v>
      </c>
      <c r="BZ1609" s="14" t="str">
        <f t="shared" si="75"/>
        <v/>
      </c>
      <c r="CA1609" s="95" t="str">
        <f>IF(BY1609="En programación Frcst.",VLOOKUP(AX1609,Meses!$A$1:$H$14,3+HLOOKUP(Cronograma!AV1609,Meses!$D$1:$G$2,2,FALSE),FALSE),
IF(BY1609="En programación",BA1609,""))</f>
        <v/>
      </c>
      <c r="CB1609" s="95" t="str">
        <f t="shared" si="76"/>
        <v/>
      </c>
      <c r="CC1609" s="91" t="str">
        <f>IFERROR(
(VLOOKUP(MONTH(CA1609),Meses!$B$3:$C$14,2,FALSE)-DAY(CA1609))/VLOOKUP(MONTH(CA1609),Meses!$B$3:$C$14,2,FALSE)*CD1609,
"")</f>
        <v/>
      </c>
      <c r="CD1609" s="92">
        <f t="shared" si="77"/>
        <v>1300</v>
      </c>
    </row>
    <row r="1610" spans="1:82" ht="94.2" thickBot="1" x14ac:dyDescent="0.6">
      <c r="A1610" s="61" t="s">
        <v>3745</v>
      </c>
      <c r="B1610" s="61" t="s">
        <v>3746</v>
      </c>
      <c r="C1610" s="19" t="s">
        <v>3747</v>
      </c>
      <c r="D1610" s="61" t="s">
        <v>2072</v>
      </c>
      <c r="E1610" s="21">
        <v>45278</v>
      </c>
      <c r="F1610" s="21">
        <v>45278</v>
      </c>
      <c r="G1610" s="22"/>
      <c r="H1610" s="22"/>
      <c r="I1610" s="22"/>
      <c r="J1610" s="22"/>
      <c r="K1610" s="22">
        <v>0</v>
      </c>
      <c r="L1610" s="50"/>
      <c r="M1610" s="22"/>
      <c r="N1610" s="22"/>
      <c r="O1610" s="19" t="s">
        <v>1928</v>
      </c>
      <c r="P1610" s="19" t="s">
        <v>1928</v>
      </c>
      <c r="Q1610" s="49" t="s">
        <v>55</v>
      </c>
      <c r="R1610" s="61">
        <v>5600</v>
      </c>
      <c r="S1610" s="25" t="s">
        <v>145</v>
      </c>
      <c r="T1610" s="25" t="s">
        <v>145</v>
      </c>
      <c r="U1610" s="51" t="e">
        <v>#NAME?</v>
      </c>
      <c r="V1610" s="22"/>
      <c r="W1610" s="22"/>
      <c r="X1610" s="50"/>
      <c r="Y1610" s="50"/>
      <c r="Z1610" s="22"/>
      <c r="AA1610" s="22"/>
      <c r="AB1610" s="22"/>
      <c r="AC1610" s="22"/>
      <c r="AD1610" s="50"/>
      <c r="AE1610" s="22"/>
      <c r="AF1610" s="22"/>
      <c r="AG1610" s="22"/>
      <c r="AH1610" s="50"/>
      <c r="AI1610" s="22"/>
      <c r="AJ1610" s="22"/>
      <c r="AK1610" s="22"/>
      <c r="AL1610" s="22"/>
      <c r="AM1610" s="22"/>
      <c r="AN1610" s="22"/>
      <c r="AO1610" s="22"/>
      <c r="AP1610" s="19" t="s">
        <v>1929</v>
      </c>
      <c r="AQ1610" s="19" t="s">
        <v>451</v>
      </c>
      <c r="AR1610" s="19" t="e">
        <v>#N/A</v>
      </c>
      <c r="AS1610" s="19" t="s">
        <v>55</v>
      </c>
      <c r="AT1610" s="19" t="s">
        <v>2073</v>
      </c>
      <c r="AU1610" s="19" t="s">
        <v>132</v>
      </c>
      <c r="AV1610" s="19" t="s">
        <v>354</v>
      </c>
      <c r="AW1610" s="19" t="s">
        <v>2274</v>
      </c>
      <c r="AX1610" s="19" t="s">
        <v>2205</v>
      </c>
      <c r="AY1610" s="19" t="s">
        <v>55</v>
      </c>
      <c r="AZ1610" s="19" t="s">
        <v>3830</v>
      </c>
      <c r="BA1610" s="22">
        <v>0</v>
      </c>
      <c r="BB1610" s="22"/>
      <c r="BC1610" s="22"/>
      <c r="BD1610" s="19" t="s">
        <v>1557</v>
      </c>
      <c r="BE1610" s="19" t="s">
        <v>651</v>
      </c>
      <c r="BF1610" s="19" t="s">
        <v>2222</v>
      </c>
      <c r="BG1610" s="19" t="s">
        <v>55</v>
      </c>
      <c r="BH1610" s="19" t="s">
        <v>4513</v>
      </c>
      <c r="BI1610" s="22" t="s">
        <v>4513</v>
      </c>
      <c r="BJ1610" s="22"/>
      <c r="BK1610" s="22"/>
      <c r="BL1610" s="37" t="s">
        <v>4513</v>
      </c>
      <c r="BM1610" s="32" t="s">
        <v>4513</v>
      </c>
      <c r="BN1610" s="22" t="s">
        <v>4513</v>
      </c>
      <c r="BO1610" s="22"/>
      <c r="BP1610" s="22"/>
      <c r="BQ1610" s="19" t="s">
        <v>64</v>
      </c>
      <c r="BR1610" s="22"/>
      <c r="BS1610" s="22"/>
      <c r="BT1610" s="22"/>
      <c r="BU1610" s="37">
        <v>44</v>
      </c>
      <c r="BV1610" s="19" t="s">
        <v>4698</v>
      </c>
      <c r="BW1610" s="19" t="s">
        <v>3839</v>
      </c>
      <c r="BX1610" s="22"/>
      <c r="BY1610" s="95" t="str">
        <f>IFERROR(
IF(OR(AZ1610="anulado",AZ1610="stand by"),CONCATENATE(AZ1610,": ",AT1610),
IF(OR(YEAR(BA1610)=2022,YEAR(BA1610)=2023),CONCATENATE("Se activó en ",YEAR(BA1610)),
IF(AND(OR(AZ1610="En proceso",AZ1610="facturando"),AND(AV1610="-",BA1610="")),"Por revisar",
IF(BA1610="",IF(AV1610="NUEVAS",CONCATENATE("Estado: ",AZ1610,", ",AV1610),
IF(AX1610=Meses!$A$3,"Por revisar",
IF(AT1610="","Sin registro","En programación Frcst."))),"En programación")))),
"Error")</f>
        <v>En programación</v>
      </c>
      <c r="BZ1610" s="14" t="str">
        <f t="shared" si="75"/>
        <v/>
      </c>
      <c r="CA1610" s="95">
        <f>IF(BY1610="En programación Frcst.",VLOOKUP(AX1610,Meses!$A$1:$H$14,3+HLOOKUP(Cronograma!AV1610,Meses!$D$1:$G$2,2,FALSE),FALSE),
IF(BY1610="En programación",BA1610,""))</f>
        <v>0</v>
      </c>
      <c r="CB1610" s="95" t="str">
        <f t="shared" si="76"/>
        <v>1900/1</v>
      </c>
      <c r="CC1610" s="91">
        <f>IFERROR(
(VLOOKUP(MONTH(CA1610),Meses!$B$3:$C$14,2,FALSE)-DAY(CA1610))/VLOOKUP(MONTH(CA1610),Meses!$B$3:$C$14,2,FALSE)*CD1610,
"")</f>
        <v>5600</v>
      </c>
      <c r="CD1610" s="92">
        <f t="shared" si="77"/>
        <v>5600</v>
      </c>
    </row>
    <row r="1611" spans="1:82" ht="78.599999999999994" thickBot="1" x14ac:dyDescent="0.6">
      <c r="A1611" s="61" t="s">
        <v>3748</v>
      </c>
      <c r="B1611" s="61" t="s">
        <v>3749</v>
      </c>
      <c r="C1611" s="19" t="s">
        <v>4672</v>
      </c>
      <c r="D1611" s="61" t="s">
        <v>2072</v>
      </c>
      <c r="E1611" s="21">
        <v>45278</v>
      </c>
      <c r="F1611" s="21">
        <v>45278</v>
      </c>
      <c r="G1611" s="22"/>
      <c r="H1611" s="22"/>
      <c r="I1611" s="22"/>
      <c r="J1611" s="22"/>
      <c r="K1611" s="22">
        <v>0</v>
      </c>
      <c r="L1611" s="50"/>
      <c r="M1611" s="22"/>
      <c r="N1611" s="22"/>
      <c r="O1611" s="19" t="s">
        <v>135</v>
      </c>
      <c r="P1611" s="19" t="s">
        <v>135</v>
      </c>
      <c r="Q1611" s="49" t="s">
        <v>55</v>
      </c>
      <c r="R1611" s="61">
        <v>10722</v>
      </c>
      <c r="S1611" s="25" t="s">
        <v>145</v>
      </c>
      <c r="T1611" s="25" t="s">
        <v>145</v>
      </c>
      <c r="U1611" s="51" t="e">
        <v>#NAME?</v>
      </c>
      <c r="V1611" s="22"/>
      <c r="W1611" s="22"/>
      <c r="X1611" s="50"/>
      <c r="Y1611" s="50"/>
      <c r="Z1611" s="22"/>
      <c r="AA1611" s="22"/>
      <c r="AB1611" s="22"/>
      <c r="AC1611" s="22"/>
      <c r="AD1611" s="50"/>
      <c r="AE1611" s="22"/>
      <c r="AF1611" s="22"/>
      <c r="AG1611" s="22"/>
      <c r="AH1611" s="50"/>
      <c r="AI1611" s="22"/>
      <c r="AJ1611" s="22"/>
      <c r="AK1611" s="22"/>
      <c r="AL1611" s="22"/>
      <c r="AM1611" s="22"/>
      <c r="AN1611" s="22"/>
      <c r="AO1611" s="22"/>
      <c r="AP1611" s="19" t="s">
        <v>139</v>
      </c>
      <c r="AQ1611" s="19" t="s">
        <v>140</v>
      </c>
      <c r="AR1611" s="19" t="e">
        <v>#N/A</v>
      </c>
      <c r="AS1611" s="19" t="s">
        <v>55</v>
      </c>
      <c r="AT1611" s="19" t="s">
        <v>2073</v>
      </c>
      <c r="AU1611" s="19" t="s">
        <v>132</v>
      </c>
      <c r="AV1611" s="19" t="s">
        <v>354</v>
      </c>
      <c r="AW1611" s="19" t="s">
        <v>2274</v>
      </c>
      <c r="AX1611" s="19" t="s">
        <v>2205</v>
      </c>
      <c r="AY1611" s="19" t="s">
        <v>55</v>
      </c>
      <c r="AZ1611" s="19" t="s">
        <v>3830</v>
      </c>
      <c r="BA1611" s="22">
        <v>0</v>
      </c>
      <c r="BB1611" s="22"/>
      <c r="BC1611" s="22"/>
      <c r="BD1611" s="19" t="s">
        <v>1557</v>
      </c>
      <c r="BE1611" s="19" t="s">
        <v>651</v>
      </c>
      <c r="BF1611" s="19" t="s">
        <v>2222</v>
      </c>
      <c r="BG1611" s="19" t="s">
        <v>55</v>
      </c>
      <c r="BH1611" s="19" t="s">
        <v>4513</v>
      </c>
      <c r="BI1611" s="22" t="s">
        <v>4513</v>
      </c>
      <c r="BJ1611" s="22"/>
      <c r="BK1611" s="22"/>
      <c r="BL1611" s="37" t="s">
        <v>4513</v>
      </c>
      <c r="BM1611" s="32" t="s">
        <v>4513</v>
      </c>
      <c r="BN1611" s="22" t="s">
        <v>4513</v>
      </c>
      <c r="BO1611" s="22"/>
      <c r="BP1611" s="22"/>
      <c r="BQ1611" s="19" t="s">
        <v>64</v>
      </c>
      <c r="BR1611" s="22"/>
      <c r="BS1611" s="22"/>
      <c r="BT1611" s="22"/>
      <c r="BU1611" s="37">
        <v>44</v>
      </c>
      <c r="BV1611" s="19" t="s">
        <v>4694</v>
      </c>
      <c r="BW1611" s="19" t="s">
        <v>3839</v>
      </c>
      <c r="BX1611" s="22"/>
      <c r="BY1611" s="95" t="str">
        <f>IFERROR(
IF(OR(AZ1611="anulado",AZ1611="stand by"),CONCATENATE(AZ1611,": ",AT1611),
IF(OR(YEAR(BA1611)=2022,YEAR(BA1611)=2023),CONCATENATE("Se activó en ",YEAR(BA1611)),
IF(AND(OR(AZ1611="En proceso",AZ1611="facturando"),AND(AV1611="-",BA1611="")),"Por revisar",
IF(BA1611="",IF(AV1611="NUEVAS",CONCATENATE("Estado: ",AZ1611,", ",AV1611),
IF(AX1611=Meses!$A$3,"Por revisar",
IF(AT1611="","Sin registro","En programación Frcst."))),"En programación")))),
"Error")</f>
        <v>En programación</v>
      </c>
      <c r="BZ1611" s="14" t="str">
        <f t="shared" si="75"/>
        <v/>
      </c>
      <c r="CA1611" s="95">
        <f>IF(BY1611="En programación Frcst.",VLOOKUP(AX1611,Meses!$A$1:$H$14,3+HLOOKUP(Cronograma!AV1611,Meses!$D$1:$G$2,2,FALSE),FALSE),
IF(BY1611="En programación",BA1611,""))</f>
        <v>0</v>
      </c>
      <c r="CB1611" s="95" t="str">
        <f t="shared" si="76"/>
        <v>1900/1</v>
      </c>
      <c r="CC1611" s="91">
        <f>IFERROR(
(VLOOKUP(MONTH(CA1611),Meses!$B$3:$C$14,2,FALSE)-DAY(CA1611))/VLOOKUP(MONTH(CA1611),Meses!$B$3:$C$14,2,FALSE)*CD1611,
"")</f>
        <v>10722</v>
      </c>
      <c r="CD1611" s="92">
        <f t="shared" si="77"/>
        <v>10722</v>
      </c>
    </row>
    <row r="1612" spans="1:82" ht="94.2" thickBot="1" x14ac:dyDescent="0.6">
      <c r="A1612" s="61" t="s">
        <v>3750</v>
      </c>
      <c r="B1612" s="61" t="s">
        <v>3751</v>
      </c>
      <c r="C1612" s="19" t="s">
        <v>3752</v>
      </c>
      <c r="D1612" s="49" t="s">
        <v>650</v>
      </c>
      <c r="E1612" s="21">
        <v>45278</v>
      </c>
      <c r="F1612" s="21">
        <v>45278</v>
      </c>
      <c r="G1612" s="21">
        <v>45282</v>
      </c>
      <c r="H1612" s="21">
        <v>45288</v>
      </c>
      <c r="I1612" s="22">
        <v>45320</v>
      </c>
      <c r="J1612" s="22">
        <v>45320</v>
      </c>
      <c r="K1612" s="22" t="s">
        <v>4615</v>
      </c>
      <c r="L1612" s="49">
        <v>2023124486</v>
      </c>
      <c r="M1612" s="21">
        <v>45289</v>
      </c>
      <c r="N1612" s="21">
        <v>45302</v>
      </c>
      <c r="O1612" s="19" t="s">
        <v>433</v>
      </c>
      <c r="P1612" s="19" t="s">
        <v>54</v>
      </c>
      <c r="Q1612" s="49" t="s">
        <v>64</v>
      </c>
      <c r="R1612" s="121">
        <v>179671</v>
      </c>
      <c r="S1612" s="25" t="s">
        <v>145</v>
      </c>
      <c r="T1612" s="25" t="s">
        <v>145</v>
      </c>
      <c r="U1612" s="19" t="e">
        <v>#NAME?</v>
      </c>
      <c r="V1612" s="22"/>
      <c r="W1612" s="22"/>
      <c r="X1612" s="50"/>
      <c r="Y1612" s="50"/>
      <c r="Z1612" s="22"/>
      <c r="AA1612" s="22"/>
      <c r="AB1612" s="22"/>
      <c r="AC1612" s="22"/>
      <c r="AD1612" s="50"/>
      <c r="AE1612" s="22"/>
      <c r="AF1612" s="22"/>
      <c r="AG1612" s="22"/>
      <c r="AH1612" s="50"/>
      <c r="AI1612" s="22"/>
      <c r="AJ1612" s="22"/>
      <c r="AK1612" s="22"/>
      <c r="AL1612" s="22"/>
      <c r="AM1612" s="22"/>
      <c r="AN1612" s="22"/>
      <c r="AO1612" s="22"/>
      <c r="AP1612" s="19" t="s">
        <v>399</v>
      </c>
      <c r="AQ1612" s="19" t="s">
        <v>399</v>
      </c>
      <c r="AR1612" s="19" t="e">
        <v>#N/A</v>
      </c>
      <c r="AS1612" s="19" t="s">
        <v>64</v>
      </c>
      <c r="AT1612" s="19" t="s">
        <v>4583</v>
      </c>
      <c r="AU1612" s="19" t="s">
        <v>179</v>
      </c>
      <c r="AV1612" s="19" t="s">
        <v>354</v>
      </c>
      <c r="AW1612" s="19" t="s">
        <v>1165</v>
      </c>
      <c r="AX1612" s="19" t="s">
        <v>653</v>
      </c>
      <c r="AY1612" s="19" t="s">
        <v>64</v>
      </c>
      <c r="AZ1612" s="19" t="s">
        <v>3822</v>
      </c>
      <c r="BA1612" s="23">
        <v>45302</v>
      </c>
      <c r="BB1612" s="37">
        <v>1</v>
      </c>
      <c r="BC1612" s="37">
        <v>2024</v>
      </c>
      <c r="BD1612" s="19" t="s">
        <v>653</v>
      </c>
      <c r="BE1612" s="19" t="s">
        <v>354</v>
      </c>
      <c r="BF1612" s="19" t="s">
        <v>1165</v>
      </c>
      <c r="BG1612" s="19" t="s">
        <v>55</v>
      </c>
      <c r="BH1612" s="19" t="s">
        <v>4513</v>
      </c>
      <c r="BI1612" s="71" t="s">
        <v>4513</v>
      </c>
      <c r="BJ1612" s="22" t="e">
        <v>#VALUE!</v>
      </c>
      <c r="BK1612" s="22" t="e">
        <v>#VALUE!</v>
      </c>
      <c r="BL1612" s="37" t="s">
        <v>4513</v>
      </c>
      <c r="BM1612" s="32" t="s">
        <v>4513</v>
      </c>
      <c r="BN1612" s="22"/>
      <c r="BO1612" s="19" t="s">
        <v>3949</v>
      </c>
      <c r="BP1612" s="23">
        <v>45286</v>
      </c>
      <c r="BQ1612" s="19" t="s">
        <v>64</v>
      </c>
      <c r="BR1612" s="22"/>
      <c r="BS1612" s="22"/>
      <c r="BT1612" s="22"/>
      <c r="BU1612" s="37">
        <v>44</v>
      </c>
      <c r="BV1612" s="19"/>
      <c r="BW1612" s="19" t="s">
        <v>3823</v>
      </c>
      <c r="BX1612" s="22"/>
      <c r="BY1612" s="95" t="str">
        <f>IFERROR(
IF(OR(AZ1612="anulado",AZ1612="stand by"),CONCATENATE(AZ1612,": ",AT1612),
IF(OR(YEAR(BA1612)=2022,YEAR(BA1612)=2023),CONCATENATE("Se activó en ",YEAR(BA1612)),
IF(AND(OR(AZ1612="En proceso",AZ1612="facturando"),AND(AV1612="-",BA1612="")),"Por revisar",
IF(BA1612="",IF(AV1612="NUEVAS",CONCATENATE("Estado: ",AZ1612,", ",AV1612),
IF(AX1612=Meses!$A$3,"Por revisar",
IF(AT1612="","Sin registro","En programación Frcst."))),"En programación")))),
"Error")</f>
        <v>En programación</v>
      </c>
      <c r="BZ1612" s="14" t="str">
        <f t="shared" si="75"/>
        <v/>
      </c>
      <c r="CA1612" s="95">
        <f>IF(BY1612="En programación Frcst.",VLOOKUP(AX1612,Meses!$A$1:$H$14,3+HLOOKUP(Cronograma!AV1612,Meses!$D$1:$G$2,2,FALSE),FALSE),
IF(BY1612="En programación",BA1612,""))</f>
        <v>45302</v>
      </c>
      <c r="CB1612" s="95" t="str">
        <f t="shared" si="76"/>
        <v>2024/1</v>
      </c>
      <c r="CC1612" s="91">
        <f>IFERROR(
(VLOOKUP(MONTH(CA1612),Meses!$B$3:$C$14,2,FALSE)-DAY(CA1612))/VLOOKUP(MONTH(CA1612),Meses!$B$3:$C$14,2,FALSE)*CD1612,
"")</f>
        <v>115916.77419354838</v>
      </c>
      <c r="CD1612" s="92">
        <f t="shared" si="77"/>
        <v>179671</v>
      </c>
    </row>
    <row r="1613" spans="1:82" ht="47.4" thickBot="1" x14ac:dyDescent="0.6">
      <c r="A1613" s="61" t="s">
        <v>3753</v>
      </c>
      <c r="B1613" s="61" t="s">
        <v>3754</v>
      </c>
      <c r="C1613" s="19" t="s">
        <v>3755</v>
      </c>
      <c r="D1613" s="61" t="s">
        <v>2072</v>
      </c>
      <c r="E1613" s="21">
        <v>45278</v>
      </c>
      <c r="F1613" s="21">
        <v>45278</v>
      </c>
      <c r="G1613" s="22"/>
      <c r="H1613" s="22"/>
      <c r="I1613" s="22"/>
      <c r="J1613" s="22"/>
      <c r="K1613" s="22">
        <v>0</v>
      </c>
      <c r="L1613" s="50"/>
      <c r="M1613" s="22"/>
      <c r="N1613" s="22"/>
      <c r="O1613" s="19" t="s">
        <v>54</v>
      </c>
      <c r="P1613" s="19" t="s">
        <v>54</v>
      </c>
      <c r="Q1613" s="49" t="s">
        <v>55</v>
      </c>
      <c r="R1613" s="61">
        <v>20540</v>
      </c>
      <c r="S1613" s="25" t="s">
        <v>145</v>
      </c>
      <c r="T1613" s="25" t="s">
        <v>145</v>
      </c>
      <c r="U1613" s="51" t="e">
        <v>#NAME?</v>
      </c>
      <c r="V1613" s="22"/>
      <c r="W1613" s="22"/>
      <c r="X1613" s="50"/>
      <c r="Y1613" s="50"/>
      <c r="Z1613" s="22"/>
      <c r="AA1613" s="22"/>
      <c r="AB1613" s="22"/>
      <c r="AC1613" s="22"/>
      <c r="AD1613" s="50"/>
      <c r="AE1613" s="22"/>
      <c r="AF1613" s="22"/>
      <c r="AG1613" s="22"/>
      <c r="AH1613" s="50"/>
      <c r="AI1613" s="22"/>
      <c r="AJ1613" s="22"/>
      <c r="AK1613" s="22"/>
      <c r="AL1613" s="22"/>
      <c r="AM1613" s="22"/>
      <c r="AN1613" s="22"/>
      <c r="AO1613" s="22"/>
      <c r="AP1613" s="19" t="s">
        <v>399</v>
      </c>
      <c r="AQ1613" s="19" t="s">
        <v>399</v>
      </c>
      <c r="AR1613" s="19" t="e">
        <v>#N/A</v>
      </c>
      <c r="AS1613" s="19" t="s">
        <v>55</v>
      </c>
      <c r="AT1613" s="19" t="s">
        <v>2073</v>
      </c>
      <c r="AU1613" s="19" t="s">
        <v>62</v>
      </c>
      <c r="AV1613" s="19" t="s">
        <v>679</v>
      </c>
      <c r="AW1613" s="19" t="s">
        <v>3130</v>
      </c>
      <c r="AX1613" s="19" t="s">
        <v>1557</v>
      </c>
      <c r="AY1613" s="19" t="s">
        <v>55</v>
      </c>
      <c r="AZ1613" s="19" t="s">
        <v>3830</v>
      </c>
      <c r="BA1613" s="22">
        <v>0</v>
      </c>
      <c r="BB1613" s="22"/>
      <c r="BC1613" s="22"/>
      <c r="BD1613" s="19" t="s">
        <v>2205</v>
      </c>
      <c r="BE1613" s="19" t="s">
        <v>660</v>
      </c>
      <c r="BF1613" s="19" t="s">
        <v>2204</v>
      </c>
      <c r="BG1613" s="19" t="s">
        <v>55</v>
      </c>
      <c r="BH1613" s="19" t="s">
        <v>4513</v>
      </c>
      <c r="BI1613" s="22" t="s">
        <v>4513</v>
      </c>
      <c r="BJ1613" s="22"/>
      <c r="BK1613" s="22"/>
      <c r="BL1613" s="37" t="s">
        <v>4513</v>
      </c>
      <c r="BM1613" s="32" t="s">
        <v>4513</v>
      </c>
      <c r="BN1613" s="22" t="s">
        <v>4513</v>
      </c>
      <c r="BO1613" s="22"/>
      <c r="BP1613" s="22"/>
      <c r="BQ1613" s="19" t="s">
        <v>64</v>
      </c>
      <c r="BR1613" s="22"/>
      <c r="BS1613" s="22"/>
      <c r="BT1613" s="22"/>
      <c r="BU1613" s="37">
        <v>44</v>
      </c>
      <c r="BV1613" s="19" t="s">
        <v>4696</v>
      </c>
      <c r="BW1613" s="19" t="s">
        <v>3869</v>
      </c>
      <c r="BX1613" s="22"/>
      <c r="BY1613" s="95" t="str">
        <f>IFERROR(
IF(OR(AZ1613="anulado",AZ1613="stand by"),CONCATENATE(AZ1613,": ",AT1613),
IF(OR(YEAR(BA1613)=2022,YEAR(BA1613)=2023),CONCATENATE("Se activó en ",YEAR(BA1613)),
IF(AND(OR(AZ1613="En proceso",AZ1613="facturando"),AND(AV1613="-",BA1613="")),"Por revisar",
IF(BA1613="",IF(AV1613="NUEVAS",CONCATENATE("Estado: ",AZ1613,", ",AV1613),
IF(AX1613=Meses!$A$3,"Por revisar",
IF(AT1613="","Sin registro","En programación Frcst."))),"En programación")))),
"Error")</f>
        <v>En programación</v>
      </c>
      <c r="BZ1613" s="14" t="str">
        <f t="shared" si="75"/>
        <v/>
      </c>
      <c r="CA1613" s="95">
        <f>IF(BY1613="En programación Frcst.",VLOOKUP(AX1613,Meses!$A$1:$H$14,3+HLOOKUP(Cronograma!AV1613,Meses!$D$1:$G$2,2,FALSE),FALSE),
IF(BY1613="En programación",BA1613,""))</f>
        <v>0</v>
      </c>
      <c r="CB1613" s="95" t="str">
        <f t="shared" si="76"/>
        <v>1900/1</v>
      </c>
      <c r="CC1613" s="91">
        <f>IFERROR(
(VLOOKUP(MONTH(CA1613),Meses!$B$3:$C$14,2,FALSE)-DAY(CA1613))/VLOOKUP(MONTH(CA1613),Meses!$B$3:$C$14,2,FALSE)*CD1613,
"")</f>
        <v>20540</v>
      </c>
      <c r="CD1613" s="92">
        <f t="shared" si="77"/>
        <v>20540</v>
      </c>
    </row>
    <row r="1614" spans="1:82" ht="125.4" thickBot="1" x14ac:dyDescent="0.6">
      <c r="A1614" s="61" t="s">
        <v>3742</v>
      </c>
      <c r="B1614" s="61" t="s">
        <v>3756</v>
      </c>
      <c r="C1614" s="19" t="s">
        <v>3757</v>
      </c>
      <c r="D1614" s="61" t="s">
        <v>936</v>
      </c>
      <c r="E1614" s="21">
        <v>45278</v>
      </c>
      <c r="F1614" s="21">
        <v>45278</v>
      </c>
      <c r="G1614" s="21">
        <v>45287</v>
      </c>
      <c r="H1614" s="22"/>
      <c r="I1614" s="22"/>
      <c r="J1614" s="22"/>
      <c r="K1614" s="22">
        <v>0</v>
      </c>
      <c r="L1614" s="50"/>
      <c r="M1614" s="22"/>
      <c r="N1614" s="22"/>
      <c r="O1614" s="19" t="s">
        <v>2342</v>
      </c>
      <c r="P1614" s="19" t="s">
        <v>3405</v>
      </c>
      <c r="Q1614" s="49" t="s">
        <v>55</v>
      </c>
      <c r="R1614" s="61">
        <v>7500</v>
      </c>
      <c r="S1614" s="25" t="s">
        <v>145</v>
      </c>
      <c r="T1614" s="25" t="s">
        <v>145</v>
      </c>
      <c r="U1614" s="30" t="e">
        <v>#NAME?</v>
      </c>
      <c r="V1614" s="22"/>
      <c r="W1614" s="22"/>
      <c r="X1614" s="50"/>
      <c r="Y1614" s="50"/>
      <c r="Z1614" s="22"/>
      <c r="AA1614" s="22"/>
      <c r="AB1614" s="22"/>
      <c r="AC1614" s="22"/>
      <c r="AD1614" s="50"/>
      <c r="AE1614" s="22"/>
      <c r="AF1614" s="22"/>
      <c r="AG1614" s="22"/>
      <c r="AH1614" s="50"/>
      <c r="AI1614" s="22"/>
      <c r="AJ1614" s="22"/>
      <c r="AK1614" s="22"/>
      <c r="AL1614" s="22"/>
      <c r="AM1614" s="22"/>
      <c r="AN1614" s="22"/>
      <c r="AO1614" s="22"/>
      <c r="AP1614" s="19" t="s">
        <v>76</v>
      </c>
      <c r="AQ1614" s="19" t="s">
        <v>76</v>
      </c>
      <c r="AR1614" s="19" t="s">
        <v>60</v>
      </c>
      <c r="AS1614" s="19" t="s">
        <v>55</v>
      </c>
      <c r="AT1614" s="19" t="s">
        <v>937</v>
      </c>
      <c r="AU1614" s="19" t="s">
        <v>179</v>
      </c>
      <c r="AV1614" s="19" t="s">
        <v>651</v>
      </c>
      <c r="AW1614" s="19" t="s">
        <v>3065</v>
      </c>
      <c r="AX1614" s="19" t="s">
        <v>2205</v>
      </c>
      <c r="AY1614" s="19" t="s">
        <v>55</v>
      </c>
      <c r="AZ1614" s="19" t="s">
        <v>3830</v>
      </c>
      <c r="BA1614" s="22">
        <v>0</v>
      </c>
      <c r="BB1614" s="22"/>
      <c r="BC1614" s="22"/>
      <c r="BD1614" s="19" t="s">
        <v>2205</v>
      </c>
      <c r="BE1614" s="19" t="s">
        <v>651</v>
      </c>
      <c r="BF1614" s="19" t="s">
        <v>3065</v>
      </c>
      <c r="BG1614" s="19" t="s">
        <v>64</v>
      </c>
      <c r="BH1614" s="19" t="s">
        <v>4513</v>
      </c>
      <c r="BI1614" s="22" t="s">
        <v>4513</v>
      </c>
      <c r="BJ1614" s="22"/>
      <c r="BK1614" s="22"/>
      <c r="BL1614" s="37" t="s">
        <v>4513</v>
      </c>
      <c r="BM1614" s="32" t="s">
        <v>4513</v>
      </c>
      <c r="BN1614" s="22" t="s">
        <v>4513</v>
      </c>
      <c r="BO1614" s="22"/>
      <c r="BP1614" s="22"/>
      <c r="BQ1614" s="19" t="s">
        <v>64</v>
      </c>
      <c r="BR1614" s="22"/>
      <c r="BS1614" s="22"/>
      <c r="BT1614" s="22"/>
      <c r="BU1614" s="37">
        <v>44</v>
      </c>
      <c r="BV1614" s="19" t="s">
        <v>4698</v>
      </c>
      <c r="BW1614" s="19" t="s">
        <v>3839</v>
      </c>
      <c r="BX1614" s="22"/>
      <c r="BY1614" s="95" t="str">
        <f>IFERROR(
IF(OR(AZ1614="anulado",AZ1614="stand by"),CONCATENATE(AZ1614,": ",AT1614),
IF(OR(YEAR(BA1614)=2022,YEAR(BA1614)=2023),CONCATENATE("Se activó en ",YEAR(BA1614)),
IF(AND(OR(AZ1614="En proceso",AZ1614="facturando"),AND(AV1614="-",BA1614="")),"Por revisar",
IF(BA1614="",IF(AV1614="NUEVAS",CONCATENATE("Estado: ",AZ1614,", ",AV1614),
IF(AX1614=Meses!$A$3,"Por revisar",
IF(AT1614="","Sin registro","En programación Frcst."))),"En programación")))),
"Error")</f>
        <v>En programación</v>
      </c>
      <c r="BZ1614" s="14" t="str">
        <f t="shared" si="75"/>
        <v/>
      </c>
      <c r="CA1614" s="95">
        <f>IF(BY1614="En programación Frcst.",VLOOKUP(AX1614,Meses!$A$1:$H$14,3+HLOOKUP(Cronograma!AV1614,Meses!$D$1:$G$2,2,FALSE),FALSE),
IF(BY1614="En programación",BA1614,""))</f>
        <v>0</v>
      </c>
      <c r="CB1614" s="95" t="str">
        <f t="shared" si="76"/>
        <v>1900/1</v>
      </c>
      <c r="CC1614" s="91">
        <f>IFERROR(
(VLOOKUP(MONTH(CA1614),Meses!$B$3:$C$14,2,FALSE)-DAY(CA1614))/VLOOKUP(MONTH(CA1614),Meses!$B$3:$C$14,2,FALSE)*CD1614,
"")</f>
        <v>7500</v>
      </c>
      <c r="CD1614" s="92">
        <f t="shared" si="77"/>
        <v>7500</v>
      </c>
    </row>
    <row r="1615" spans="1:82" ht="109.8" thickBot="1" x14ac:dyDescent="0.6">
      <c r="A1615" s="61" t="s">
        <v>3742</v>
      </c>
      <c r="B1615" s="61" t="s">
        <v>3758</v>
      </c>
      <c r="C1615" s="19" t="s">
        <v>3759</v>
      </c>
      <c r="D1615" s="61" t="s">
        <v>936</v>
      </c>
      <c r="E1615" s="21">
        <v>45278</v>
      </c>
      <c r="F1615" s="21">
        <v>45278</v>
      </c>
      <c r="G1615" s="21">
        <v>45287</v>
      </c>
      <c r="H1615" s="22"/>
      <c r="I1615" s="22"/>
      <c r="J1615" s="22"/>
      <c r="K1615" s="22">
        <v>0</v>
      </c>
      <c r="L1615" s="50"/>
      <c r="M1615" s="22"/>
      <c r="N1615" s="22"/>
      <c r="O1615" s="19" t="s">
        <v>2342</v>
      </c>
      <c r="P1615" s="19" t="s">
        <v>3405</v>
      </c>
      <c r="Q1615" s="49" t="s">
        <v>55</v>
      </c>
      <c r="R1615" s="61">
        <v>400</v>
      </c>
      <c r="S1615" s="25" t="s">
        <v>145</v>
      </c>
      <c r="T1615" s="25" t="s">
        <v>145</v>
      </c>
      <c r="U1615" s="30" t="e">
        <v>#NAME?</v>
      </c>
      <c r="V1615" s="22"/>
      <c r="W1615" s="22"/>
      <c r="X1615" s="50"/>
      <c r="Y1615" s="50"/>
      <c r="Z1615" s="22"/>
      <c r="AA1615" s="22"/>
      <c r="AB1615" s="22"/>
      <c r="AC1615" s="22"/>
      <c r="AD1615" s="50"/>
      <c r="AE1615" s="22"/>
      <c r="AF1615" s="22"/>
      <c r="AG1615" s="22"/>
      <c r="AH1615" s="50"/>
      <c r="AI1615" s="22"/>
      <c r="AJ1615" s="22"/>
      <c r="AK1615" s="22"/>
      <c r="AL1615" s="22"/>
      <c r="AM1615" s="22"/>
      <c r="AN1615" s="22"/>
      <c r="AO1615" s="22"/>
      <c r="AP1615" s="19" t="s">
        <v>76</v>
      </c>
      <c r="AQ1615" s="19" t="s">
        <v>76</v>
      </c>
      <c r="AR1615" s="19" t="s">
        <v>60</v>
      </c>
      <c r="AS1615" s="19" t="s">
        <v>55</v>
      </c>
      <c r="AT1615" s="19" t="s">
        <v>937</v>
      </c>
      <c r="AU1615" s="19" t="s">
        <v>179</v>
      </c>
      <c r="AV1615" s="19" t="s">
        <v>651</v>
      </c>
      <c r="AW1615" s="19" t="s">
        <v>3065</v>
      </c>
      <c r="AX1615" s="19" t="s">
        <v>2205</v>
      </c>
      <c r="AY1615" s="19" t="s">
        <v>55</v>
      </c>
      <c r="AZ1615" s="19" t="s">
        <v>3830</v>
      </c>
      <c r="BA1615" s="22">
        <v>0</v>
      </c>
      <c r="BB1615" s="22"/>
      <c r="BC1615" s="22"/>
      <c r="BD1615" s="19" t="s">
        <v>2205</v>
      </c>
      <c r="BE1615" s="19" t="s">
        <v>651</v>
      </c>
      <c r="BF1615" s="19" t="s">
        <v>3065</v>
      </c>
      <c r="BG1615" s="19" t="s">
        <v>64</v>
      </c>
      <c r="BH1615" s="19" t="s">
        <v>4513</v>
      </c>
      <c r="BI1615" s="22" t="s">
        <v>4513</v>
      </c>
      <c r="BJ1615" s="22"/>
      <c r="BK1615" s="22"/>
      <c r="BL1615" s="37" t="s">
        <v>4513</v>
      </c>
      <c r="BM1615" s="32" t="s">
        <v>4513</v>
      </c>
      <c r="BN1615" s="22" t="s">
        <v>4513</v>
      </c>
      <c r="BO1615" s="22"/>
      <c r="BP1615" s="22"/>
      <c r="BQ1615" s="19" t="s">
        <v>64</v>
      </c>
      <c r="BR1615" s="22"/>
      <c r="BS1615" s="22"/>
      <c r="BT1615" s="22"/>
      <c r="BU1615" s="37">
        <v>44</v>
      </c>
      <c r="BV1615" s="19" t="s">
        <v>4698</v>
      </c>
      <c r="BW1615" s="19" t="s">
        <v>3839</v>
      </c>
      <c r="BX1615" s="22"/>
      <c r="BY1615" s="95" t="str">
        <f>IFERROR(
IF(OR(AZ1615="anulado",AZ1615="stand by"),CONCATENATE(AZ1615,": ",AT1615),
IF(OR(YEAR(BA1615)=2022,YEAR(BA1615)=2023),CONCATENATE("Se activó en ",YEAR(BA1615)),
IF(AND(OR(AZ1615="En proceso",AZ1615="facturando"),AND(AV1615="-",BA1615="")),"Por revisar",
IF(BA1615="",IF(AV1615="NUEVAS",CONCATENATE("Estado: ",AZ1615,", ",AV1615),
IF(AX1615=Meses!$A$3,"Por revisar",
IF(AT1615="","Sin registro","En programación Frcst."))),"En programación")))),
"Error")</f>
        <v>En programación</v>
      </c>
      <c r="BZ1615" s="14" t="str">
        <f t="shared" si="75"/>
        <v/>
      </c>
      <c r="CA1615" s="95">
        <f>IF(BY1615="En programación Frcst.",VLOOKUP(AX1615,Meses!$A$1:$H$14,3+HLOOKUP(Cronograma!AV1615,Meses!$D$1:$G$2,2,FALSE),FALSE),
IF(BY1615="En programación",BA1615,""))</f>
        <v>0</v>
      </c>
      <c r="CB1615" s="95" t="str">
        <f t="shared" si="76"/>
        <v>1900/1</v>
      </c>
      <c r="CC1615" s="91">
        <f>IFERROR(
(VLOOKUP(MONTH(CA1615),Meses!$B$3:$C$14,2,FALSE)-DAY(CA1615))/VLOOKUP(MONTH(CA1615),Meses!$B$3:$C$14,2,FALSE)*CD1615,
"")</f>
        <v>400</v>
      </c>
      <c r="CD1615" s="92">
        <f t="shared" si="77"/>
        <v>400</v>
      </c>
    </row>
    <row r="1616" spans="1:82" ht="94.2" thickBot="1" x14ac:dyDescent="0.6">
      <c r="A1616" s="61" t="s">
        <v>3745</v>
      </c>
      <c r="B1616" s="61" t="s">
        <v>3760</v>
      </c>
      <c r="C1616" s="19" t="s">
        <v>3761</v>
      </c>
      <c r="D1616" s="61" t="s">
        <v>2072</v>
      </c>
      <c r="E1616" s="21">
        <v>45278</v>
      </c>
      <c r="F1616" s="21">
        <v>45278</v>
      </c>
      <c r="G1616" s="22"/>
      <c r="H1616" s="22"/>
      <c r="I1616" s="22"/>
      <c r="J1616" s="22"/>
      <c r="K1616" s="22">
        <v>0</v>
      </c>
      <c r="L1616" s="50"/>
      <c r="M1616" s="22"/>
      <c r="N1616" s="22"/>
      <c r="O1616" s="19" t="s">
        <v>1928</v>
      </c>
      <c r="P1616" s="19" t="s">
        <v>1928</v>
      </c>
      <c r="Q1616" s="49" t="s">
        <v>55</v>
      </c>
      <c r="R1616" s="61">
        <v>2200</v>
      </c>
      <c r="S1616" s="25" t="s">
        <v>145</v>
      </c>
      <c r="T1616" s="25" t="s">
        <v>145</v>
      </c>
      <c r="U1616" s="51" t="e">
        <v>#NAME?</v>
      </c>
      <c r="V1616" s="22"/>
      <c r="W1616" s="22"/>
      <c r="X1616" s="50"/>
      <c r="Y1616" s="50"/>
      <c r="Z1616" s="22"/>
      <c r="AA1616" s="22"/>
      <c r="AB1616" s="22"/>
      <c r="AC1616" s="22"/>
      <c r="AD1616" s="50"/>
      <c r="AE1616" s="22"/>
      <c r="AF1616" s="22"/>
      <c r="AG1616" s="22"/>
      <c r="AH1616" s="50"/>
      <c r="AI1616" s="22"/>
      <c r="AJ1616" s="22"/>
      <c r="AK1616" s="22"/>
      <c r="AL1616" s="22"/>
      <c r="AM1616" s="22"/>
      <c r="AN1616" s="22"/>
      <c r="AO1616" s="22"/>
      <c r="AP1616" s="19" t="s">
        <v>1929</v>
      </c>
      <c r="AQ1616" s="19" t="s">
        <v>451</v>
      </c>
      <c r="AR1616" s="19" t="s">
        <v>60</v>
      </c>
      <c r="AS1616" s="19" t="s">
        <v>55</v>
      </c>
      <c r="AT1616" s="19" t="s">
        <v>2073</v>
      </c>
      <c r="AU1616" s="19" t="s">
        <v>132</v>
      </c>
      <c r="AV1616" s="19" t="s">
        <v>354</v>
      </c>
      <c r="AW1616" s="19" t="s">
        <v>2274</v>
      </c>
      <c r="AX1616" s="19" t="s">
        <v>2205</v>
      </c>
      <c r="AY1616" s="19" t="s">
        <v>55</v>
      </c>
      <c r="AZ1616" s="19" t="s">
        <v>3830</v>
      </c>
      <c r="BA1616" s="22">
        <v>0</v>
      </c>
      <c r="BB1616" s="22"/>
      <c r="BC1616" s="22"/>
      <c r="BD1616" s="19" t="s">
        <v>1557</v>
      </c>
      <c r="BE1616" s="19" t="s">
        <v>651</v>
      </c>
      <c r="BF1616" s="19" t="s">
        <v>2222</v>
      </c>
      <c r="BG1616" s="19" t="s">
        <v>55</v>
      </c>
      <c r="BH1616" s="19" t="s">
        <v>4513</v>
      </c>
      <c r="BI1616" s="22" t="s">
        <v>4513</v>
      </c>
      <c r="BJ1616" s="22"/>
      <c r="BK1616" s="22"/>
      <c r="BL1616" s="37" t="s">
        <v>4513</v>
      </c>
      <c r="BM1616" s="32" t="s">
        <v>4513</v>
      </c>
      <c r="BN1616" s="22" t="s">
        <v>4513</v>
      </c>
      <c r="BO1616" s="22"/>
      <c r="BP1616" s="22"/>
      <c r="BQ1616" s="19" t="s">
        <v>64</v>
      </c>
      <c r="BR1616" s="22"/>
      <c r="BS1616" s="22"/>
      <c r="BT1616" s="22"/>
      <c r="BU1616" s="37">
        <v>44</v>
      </c>
      <c r="BV1616" s="19" t="s">
        <v>4698</v>
      </c>
      <c r="BW1616" s="19" t="s">
        <v>3839</v>
      </c>
      <c r="BX1616" s="22"/>
      <c r="BY1616" s="95" t="str">
        <f>IFERROR(
IF(OR(AZ1616="anulado",AZ1616="stand by"),CONCATENATE(AZ1616,": ",AT1616),
IF(OR(YEAR(BA1616)=2022,YEAR(BA1616)=2023),CONCATENATE("Se activó en ",YEAR(BA1616)),
IF(AND(OR(AZ1616="En proceso",AZ1616="facturando"),AND(AV1616="-",BA1616="")),"Por revisar",
IF(BA1616="",IF(AV1616="NUEVAS",CONCATENATE("Estado: ",AZ1616,", ",AV1616),
IF(AX1616=Meses!$A$3,"Por revisar",
IF(AT1616="","Sin registro","En programación Frcst."))),"En programación")))),
"Error")</f>
        <v>En programación</v>
      </c>
      <c r="BZ1616" s="14" t="str">
        <f t="shared" si="75"/>
        <v/>
      </c>
      <c r="CA1616" s="95">
        <f>IF(BY1616="En programación Frcst.",VLOOKUP(AX1616,Meses!$A$1:$H$14,3+HLOOKUP(Cronograma!AV1616,Meses!$D$1:$G$2,2,FALSE),FALSE),
IF(BY1616="En programación",BA1616,""))</f>
        <v>0</v>
      </c>
      <c r="CB1616" s="95" t="str">
        <f t="shared" si="76"/>
        <v>1900/1</v>
      </c>
      <c r="CC1616" s="91">
        <f>IFERROR(
(VLOOKUP(MONTH(CA1616),Meses!$B$3:$C$14,2,FALSE)-DAY(CA1616))/VLOOKUP(MONTH(CA1616),Meses!$B$3:$C$14,2,FALSE)*CD1616,
"")</f>
        <v>2200</v>
      </c>
      <c r="CD1616" s="92">
        <f t="shared" si="77"/>
        <v>2200</v>
      </c>
    </row>
    <row r="1617" spans="1:82" ht="141" thickBot="1" x14ac:dyDescent="0.6">
      <c r="A1617" s="61" t="s">
        <v>3742</v>
      </c>
      <c r="B1617" s="61" t="s">
        <v>3762</v>
      </c>
      <c r="C1617" s="19" t="s">
        <v>3763</v>
      </c>
      <c r="D1617" s="61" t="s">
        <v>936</v>
      </c>
      <c r="E1617" s="21">
        <v>45278</v>
      </c>
      <c r="F1617" s="21">
        <v>45278</v>
      </c>
      <c r="G1617" s="21">
        <v>45287</v>
      </c>
      <c r="H1617" s="22"/>
      <c r="I1617" s="22"/>
      <c r="J1617" s="22"/>
      <c r="K1617" s="22">
        <v>0</v>
      </c>
      <c r="L1617" s="50"/>
      <c r="M1617" s="22"/>
      <c r="N1617" s="22"/>
      <c r="O1617" s="19" t="s">
        <v>2342</v>
      </c>
      <c r="P1617" s="19" t="s">
        <v>3405</v>
      </c>
      <c r="Q1617" s="49" t="s">
        <v>55</v>
      </c>
      <c r="R1617" s="61">
        <v>1600</v>
      </c>
      <c r="S1617" s="25" t="s">
        <v>145</v>
      </c>
      <c r="T1617" s="25" t="s">
        <v>145</v>
      </c>
      <c r="U1617" s="30" t="e">
        <v>#NAME?</v>
      </c>
      <c r="V1617" s="22"/>
      <c r="W1617" s="22"/>
      <c r="X1617" s="50"/>
      <c r="Y1617" s="50"/>
      <c r="Z1617" s="22"/>
      <c r="AA1617" s="22"/>
      <c r="AB1617" s="22"/>
      <c r="AC1617" s="22"/>
      <c r="AD1617" s="50"/>
      <c r="AE1617" s="22"/>
      <c r="AF1617" s="22"/>
      <c r="AG1617" s="22"/>
      <c r="AH1617" s="50"/>
      <c r="AI1617" s="22"/>
      <c r="AJ1617" s="22"/>
      <c r="AK1617" s="22"/>
      <c r="AL1617" s="22"/>
      <c r="AM1617" s="22"/>
      <c r="AN1617" s="22"/>
      <c r="AO1617" s="22"/>
      <c r="AP1617" s="19" t="s">
        <v>76</v>
      </c>
      <c r="AQ1617" s="19" t="s">
        <v>76</v>
      </c>
      <c r="AR1617" s="19" t="s">
        <v>60</v>
      </c>
      <c r="AS1617" s="19" t="s">
        <v>55</v>
      </c>
      <c r="AT1617" s="19" t="s">
        <v>937</v>
      </c>
      <c r="AU1617" s="19" t="s">
        <v>179</v>
      </c>
      <c r="AV1617" s="19" t="s">
        <v>679</v>
      </c>
      <c r="AW1617" s="19" t="s">
        <v>3130</v>
      </c>
      <c r="AX1617" s="19" t="s">
        <v>1557</v>
      </c>
      <c r="AY1617" s="19" t="s">
        <v>55</v>
      </c>
      <c r="AZ1617" s="19" t="s">
        <v>3830</v>
      </c>
      <c r="BA1617" s="22">
        <v>0</v>
      </c>
      <c r="BB1617" s="22"/>
      <c r="BC1617" s="22"/>
      <c r="BD1617" s="19" t="s">
        <v>1557</v>
      </c>
      <c r="BE1617" s="19" t="s">
        <v>679</v>
      </c>
      <c r="BF1617" s="19" t="s">
        <v>3130</v>
      </c>
      <c r="BG1617" s="19" t="s">
        <v>55</v>
      </c>
      <c r="BH1617" s="19" t="s">
        <v>4513</v>
      </c>
      <c r="BI1617" s="22" t="s">
        <v>4513</v>
      </c>
      <c r="BJ1617" s="22"/>
      <c r="BK1617" s="22"/>
      <c r="BL1617" s="37" t="s">
        <v>4513</v>
      </c>
      <c r="BM1617" s="32" t="s">
        <v>4513</v>
      </c>
      <c r="BN1617" s="22" t="s">
        <v>4513</v>
      </c>
      <c r="BO1617" s="19" t="s">
        <v>3906</v>
      </c>
      <c r="BP1617" s="23">
        <v>45287</v>
      </c>
      <c r="BQ1617" s="19" t="s">
        <v>64</v>
      </c>
      <c r="BR1617" s="22"/>
      <c r="BS1617" s="22"/>
      <c r="BT1617" s="22"/>
      <c r="BU1617" s="37">
        <v>44</v>
      </c>
      <c r="BV1617" s="19" t="s">
        <v>4698</v>
      </c>
      <c r="BW1617" s="19" t="s">
        <v>3839</v>
      </c>
      <c r="BX1617" s="22"/>
      <c r="BY1617" s="95" t="str">
        <f>IFERROR(
IF(OR(AZ1617="anulado",AZ1617="stand by"),CONCATENATE(AZ1617,": ",AT1617),
IF(OR(YEAR(BA1617)=2022,YEAR(BA1617)=2023),CONCATENATE("Se activó en ",YEAR(BA1617)),
IF(AND(OR(AZ1617="En proceso",AZ1617="facturando"),AND(AV1617="-",BA1617="")),"Por revisar",
IF(BA1617="",IF(AV1617="NUEVAS",CONCATENATE("Estado: ",AZ1617,", ",AV1617),
IF(AX1617=Meses!$A$3,"Por revisar",
IF(AT1617="","Sin registro","En programación Frcst."))),"En programación")))),
"Error")</f>
        <v>En programación</v>
      </c>
      <c r="BZ1617" s="14" t="str">
        <f t="shared" si="75"/>
        <v/>
      </c>
      <c r="CA1617" s="95">
        <f>IF(BY1617="En programación Frcst.",VLOOKUP(AX1617,Meses!$A$1:$H$14,3+HLOOKUP(Cronograma!AV1617,Meses!$D$1:$G$2,2,FALSE),FALSE),
IF(BY1617="En programación",BA1617,""))</f>
        <v>0</v>
      </c>
      <c r="CB1617" s="95" t="str">
        <f t="shared" si="76"/>
        <v>1900/1</v>
      </c>
      <c r="CC1617" s="91">
        <f>IFERROR(
(VLOOKUP(MONTH(CA1617),Meses!$B$3:$C$14,2,FALSE)-DAY(CA1617))/VLOOKUP(MONTH(CA1617),Meses!$B$3:$C$14,2,FALSE)*CD1617,
"")</f>
        <v>1600</v>
      </c>
      <c r="CD1617" s="92">
        <f t="shared" si="77"/>
        <v>1600</v>
      </c>
    </row>
    <row r="1618" spans="1:82" ht="141" thickBot="1" x14ac:dyDescent="0.6">
      <c r="A1618" s="61" t="s">
        <v>3742</v>
      </c>
      <c r="B1618" s="61" t="s">
        <v>3764</v>
      </c>
      <c r="C1618" s="19" t="s">
        <v>3765</v>
      </c>
      <c r="D1618" s="61" t="s">
        <v>936</v>
      </c>
      <c r="E1618" s="21">
        <v>45278</v>
      </c>
      <c r="F1618" s="21">
        <v>45278</v>
      </c>
      <c r="G1618" s="21">
        <v>45287</v>
      </c>
      <c r="H1618" s="22"/>
      <c r="I1618" s="22"/>
      <c r="J1618" s="22"/>
      <c r="K1618" s="22">
        <v>0</v>
      </c>
      <c r="L1618" s="50"/>
      <c r="M1618" s="22"/>
      <c r="N1618" s="22"/>
      <c r="O1618" s="19" t="s">
        <v>2342</v>
      </c>
      <c r="P1618" s="19" t="s">
        <v>3405</v>
      </c>
      <c r="Q1618" s="49" t="s">
        <v>55</v>
      </c>
      <c r="R1618" s="61">
        <v>1000</v>
      </c>
      <c r="S1618" s="25" t="s">
        <v>145</v>
      </c>
      <c r="T1618" s="25" t="s">
        <v>145</v>
      </c>
      <c r="U1618" s="30" t="e">
        <v>#NAME?</v>
      </c>
      <c r="V1618" s="22"/>
      <c r="W1618" s="22"/>
      <c r="X1618" s="50"/>
      <c r="Y1618" s="50"/>
      <c r="Z1618" s="22"/>
      <c r="AA1618" s="22"/>
      <c r="AB1618" s="22"/>
      <c r="AC1618" s="22"/>
      <c r="AD1618" s="50"/>
      <c r="AE1618" s="22"/>
      <c r="AF1618" s="22"/>
      <c r="AG1618" s="22"/>
      <c r="AH1618" s="50"/>
      <c r="AI1618" s="22"/>
      <c r="AJ1618" s="22"/>
      <c r="AK1618" s="22"/>
      <c r="AL1618" s="22"/>
      <c r="AM1618" s="22"/>
      <c r="AN1618" s="22"/>
      <c r="AO1618" s="22"/>
      <c r="AP1618" s="19" t="s">
        <v>76</v>
      </c>
      <c r="AQ1618" s="19" t="s">
        <v>76</v>
      </c>
      <c r="AR1618" s="19" t="s">
        <v>60</v>
      </c>
      <c r="AS1618" s="19" t="s">
        <v>55</v>
      </c>
      <c r="AT1618" s="19" t="s">
        <v>937</v>
      </c>
      <c r="AU1618" s="19" t="s">
        <v>179</v>
      </c>
      <c r="AV1618" s="19" t="s">
        <v>679</v>
      </c>
      <c r="AW1618" s="19" t="s">
        <v>3130</v>
      </c>
      <c r="AX1618" s="19" t="s">
        <v>1557</v>
      </c>
      <c r="AY1618" s="19" t="s">
        <v>55</v>
      </c>
      <c r="AZ1618" s="19" t="s">
        <v>3830</v>
      </c>
      <c r="BA1618" s="22">
        <v>0</v>
      </c>
      <c r="BB1618" s="22"/>
      <c r="BC1618" s="22"/>
      <c r="BD1618" s="19" t="s">
        <v>1557</v>
      </c>
      <c r="BE1618" s="19" t="s">
        <v>679</v>
      </c>
      <c r="BF1618" s="19" t="s">
        <v>3130</v>
      </c>
      <c r="BG1618" s="19" t="s">
        <v>55</v>
      </c>
      <c r="BH1618" s="19" t="s">
        <v>4513</v>
      </c>
      <c r="BI1618" s="22" t="s">
        <v>4513</v>
      </c>
      <c r="BJ1618" s="22"/>
      <c r="BK1618" s="22"/>
      <c r="BL1618" s="37" t="s">
        <v>4513</v>
      </c>
      <c r="BM1618" s="32" t="s">
        <v>4513</v>
      </c>
      <c r="BN1618" s="22" t="s">
        <v>4513</v>
      </c>
      <c r="BO1618" s="19" t="s">
        <v>3906</v>
      </c>
      <c r="BP1618" s="23">
        <v>45287</v>
      </c>
      <c r="BQ1618" s="19" t="s">
        <v>64</v>
      </c>
      <c r="BR1618" s="22"/>
      <c r="BS1618" s="22"/>
      <c r="BT1618" s="22"/>
      <c r="BU1618" s="37">
        <v>44</v>
      </c>
      <c r="BV1618" s="19" t="s">
        <v>4698</v>
      </c>
      <c r="BW1618" s="19" t="s">
        <v>3839</v>
      </c>
      <c r="BX1618" s="22"/>
      <c r="BY1618" s="95" t="str">
        <f>IFERROR(
IF(OR(AZ1618="anulado",AZ1618="stand by"),CONCATENATE(AZ1618,": ",AT1618),
IF(OR(YEAR(BA1618)=2022,YEAR(BA1618)=2023),CONCATENATE("Se activó en ",YEAR(BA1618)),
IF(AND(OR(AZ1618="En proceso",AZ1618="facturando"),AND(AV1618="-",BA1618="")),"Por revisar",
IF(BA1618="",IF(AV1618="NUEVAS",CONCATENATE("Estado: ",AZ1618,", ",AV1618),
IF(AX1618=Meses!$A$3,"Por revisar",
IF(AT1618="","Sin registro","En programación Frcst."))),"En programación")))),
"Error")</f>
        <v>En programación</v>
      </c>
      <c r="BZ1618" s="14" t="str">
        <f t="shared" si="75"/>
        <v/>
      </c>
      <c r="CA1618" s="95">
        <f>IF(BY1618="En programación Frcst.",VLOOKUP(AX1618,Meses!$A$1:$H$14,3+HLOOKUP(Cronograma!AV1618,Meses!$D$1:$G$2,2,FALSE),FALSE),
IF(BY1618="En programación",BA1618,""))</f>
        <v>0</v>
      </c>
      <c r="CB1618" s="95" t="str">
        <f t="shared" si="76"/>
        <v>1900/1</v>
      </c>
      <c r="CC1618" s="91">
        <f>IFERROR(
(VLOOKUP(MONTH(CA1618),Meses!$B$3:$C$14,2,FALSE)-DAY(CA1618))/VLOOKUP(MONTH(CA1618),Meses!$B$3:$C$14,2,FALSE)*CD1618,
"")</f>
        <v>1000</v>
      </c>
      <c r="CD1618" s="92">
        <f t="shared" si="77"/>
        <v>1000</v>
      </c>
    </row>
    <row r="1619" spans="1:82" ht="78.599999999999994" thickBot="1" x14ac:dyDescent="0.6">
      <c r="A1619" s="61" t="s">
        <v>3766</v>
      </c>
      <c r="B1619" s="61" t="s">
        <v>3767</v>
      </c>
      <c r="C1619" s="49" t="s">
        <v>3768</v>
      </c>
      <c r="D1619" s="74" t="s">
        <v>345</v>
      </c>
      <c r="E1619" s="80">
        <v>45279</v>
      </c>
      <c r="F1619" s="80">
        <v>45279</v>
      </c>
      <c r="G1619" s="80">
        <v>45289</v>
      </c>
      <c r="H1619" s="80">
        <v>45296</v>
      </c>
      <c r="I1619" s="50"/>
      <c r="J1619" s="50"/>
      <c r="K1619" s="22">
        <v>0</v>
      </c>
      <c r="L1619" s="49">
        <v>2024012130</v>
      </c>
      <c r="M1619" s="49" t="s">
        <v>3951</v>
      </c>
      <c r="N1619" s="80">
        <v>45323</v>
      </c>
      <c r="O1619" s="49" t="s">
        <v>2342</v>
      </c>
      <c r="P1619" s="49" t="s">
        <v>72</v>
      </c>
      <c r="Q1619" s="49" t="s">
        <v>55</v>
      </c>
      <c r="R1619" s="61">
        <v>55000</v>
      </c>
      <c r="S1619" s="49" t="s">
        <v>145</v>
      </c>
      <c r="T1619" s="49" t="s">
        <v>145</v>
      </c>
      <c r="U1619" s="49" t="e">
        <v>#NAME?</v>
      </c>
      <c r="V1619" s="50"/>
      <c r="W1619" s="50"/>
      <c r="X1619" s="50"/>
      <c r="Y1619" s="50"/>
      <c r="Z1619" s="50"/>
      <c r="AA1619" s="50"/>
      <c r="AB1619" s="50"/>
      <c r="AC1619" s="50"/>
      <c r="AD1619" s="50"/>
      <c r="AE1619" s="50"/>
      <c r="AF1619" s="50"/>
      <c r="AG1619" s="50"/>
      <c r="AH1619" s="50"/>
      <c r="AI1619" s="50"/>
      <c r="AJ1619" s="50"/>
      <c r="AK1619" s="50"/>
      <c r="AL1619" s="50"/>
      <c r="AM1619" s="50"/>
      <c r="AN1619" s="50"/>
      <c r="AO1619" s="50"/>
      <c r="AP1619" s="49" t="s">
        <v>76</v>
      </c>
      <c r="AQ1619" s="49" t="s">
        <v>76</v>
      </c>
      <c r="AR1619" s="49" t="e">
        <v>#N/A</v>
      </c>
      <c r="AS1619" s="49" t="s">
        <v>55</v>
      </c>
      <c r="AT1619" s="49" t="s">
        <v>347</v>
      </c>
      <c r="AU1619" s="49" t="s">
        <v>179</v>
      </c>
      <c r="AV1619" s="49" t="s">
        <v>679</v>
      </c>
      <c r="AW1619" s="49" t="s">
        <v>680</v>
      </c>
      <c r="AX1619" s="49" t="s">
        <v>653</v>
      </c>
      <c r="AY1619" s="49" t="s">
        <v>55</v>
      </c>
      <c r="AZ1619" s="19" t="s">
        <v>3827</v>
      </c>
      <c r="BA1619" s="65">
        <v>45323</v>
      </c>
      <c r="BB1619" s="37">
        <v>2</v>
      </c>
      <c r="BC1619" s="37">
        <v>2024</v>
      </c>
      <c r="BD1619" s="49" t="s">
        <v>1557</v>
      </c>
      <c r="BE1619" s="49" t="s">
        <v>660</v>
      </c>
      <c r="BF1619" s="49" t="s">
        <v>1556</v>
      </c>
      <c r="BG1619" s="49" t="s">
        <v>55</v>
      </c>
      <c r="BH1619" s="19" t="s">
        <v>4513</v>
      </c>
      <c r="BI1619" s="22" t="s">
        <v>4513</v>
      </c>
      <c r="BJ1619" s="50"/>
      <c r="BK1619" s="50"/>
      <c r="BL1619" s="37" t="s">
        <v>4513</v>
      </c>
      <c r="BM1619" s="32" t="s">
        <v>4513</v>
      </c>
      <c r="BN1619" s="22" t="s">
        <v>4513</v>
      </c>
      <c r="BO1619" s="19" t="s">
        <v>3865</v>
      </c>
      <c r="BP1619" s="54" t="s">
        <v>3952</v>
      </c>
      <c r="BQ1619" s="49" t="s">
        <v>55</v>
      </c>
      <c r="BR1619" s="49" t="s">
        <v>3953</v>
      </c>
      <c r="BS1619" s="22"/>
      <c r="BT1619" s="22"/>
      <c r="BU1619" s="37">
        <v>43</v>
      </c>
      <c r="BV1619" s="19"/>
      <c r="BW1619" s="19" t="s">
        <v>3823</v>
      </c>
      <c r="BX1619" s="22"/>
      <c r="BY1619" s="95" t="str">
        <f>IFERROR(
IF(OR(AZ1619="anulado",AZ1619="stand by"),CONCATENATE(AZ1619,": ",AT1619),
IF(OR(YEAR(BA1619)=2022,YEAR(BA1619)=2023),CONCATENATE("Se activó en ",YEAR(BA1619)),
IF(AND(OR(AZ1619="En proceso",AZ1619="facturando"),AND(AV1619="-",BA1619="")),"Por revisar",
IF(BA1619="",IF(AV1619="NUEVAS",CONCATENATE("Estado: ",AZ1619,", ",AV1619),
IF(AX1619=Meses!$A$3,"Por revisar",
IF(AT1619="","Sin registro","En programación Frcst."))),"En programación")))),
"Error")</f>
        <v>anulado: Desistido</v>
      </c>
      <c r="BZ1619" s="14" t="str">
        <f t="shared" si="75"/>
        <v/>
      </c>
      <c r="CA1619" s="95" t="str">
        <f>IF(BY1619="En programación Frcst.",VLOOKUP(AX1619,Meses!$A$1:$H$14,3+HLOOKUP(Cronograma!AV1619,Meses!$D$1:$G$2,2,FALSE),FALSE),
IF(BY1619="En programación",BA1619,""))</f>
        <v/>
      </c>
      <c r="CB1619" s="95" t="str">
        <f t="shared" si="76"/>
        <v/>
      </c>
      <c r="CC1619" s="91" t="str">
        <f>IFERROR(
(VLOOKUP(MONTH(CA1619),Meses!$B$3:$C$14,2,FALSE)-DAY(CA1619))/VLOOKUP(MONTH(CA1619),Meses!$B$3:$C$14,2,FALSE)*CD1619,
"")</f>
        <v/>
      </c>
      <c r="CD1619" s="92">
        <f t="shared" si="77"/>
        <v>55000</v>
      </c>
    </row>
    <row r="1620" spans="1:82" ht="234.6" thickBot="1" x14ac:dyDescent="0.6">
      <c r="A1620" s="61" t="s">
        <v>1944</v>
      </c>
      <c r="B1620" s="61" t="s">
        <v>3769</v>
      </c>
      <c r="C1620" s="49" t="s">
        <v>3770</v>
      </c>
      <c r="D1620" s="61" t="s">
        <v>936</v>
      </c>
      <c r="E1620" s="80">
        <v>45279</v>
      </c>
      <c r="F1620" s="80">
        <v>45279</v>
      </c>
      <c r="G1620" s="80">
        <v>45289</v>
      </c>
      <c r="H1620" s="50"/>
      <c r="I1620" s="50"/>
      <c r="J1620" s="50"/>
      <c r="K1620" s="22">
        <v>0</v>
      </c>
      <c r="L1620" s="50"/>
      <c r="M1620" s="50"/>
      <c r="N1620" s="50"/>
      <c r="O1620" s="49" t="s">
        <v>1384</v>
      </c>
      <c r="P1620" s="49" t="s">
        <v>54</v>
      </c>
      <c r="Q1620" s="49" t="s">
        <v>55</v>
      </c>
      <c r="R1620" s="61">
        <v>24000</v>
      </c>
      <c r="S1620" s="49" t="s">
        <v>145</v>
      </c>
      <c r="T1620" s="49" t="s">
        <v>145</v>
      </c>
      <c r="U1620" s="30" t="e">
        <v>#NAME?</v>
      </c>
      <c r="V1620" s="50"/>
      <c r="W1620" s="50"/>
      <c r="X1620" s="50"/>
      <c r="Y1620" s="50"/>
      <c r="Z1620" s="50"/>
      <c r="AA1620" s="50"/>
      <c r="AB1620" s="50"/>
      <c r="AC1620" s="50"/>
      <c r="AD1620" s="50"/>
      <c r="AE1620" s="50"/>
      <c r="AF1620" s="50"/>
      <c r="AG1620" s="50"/>
      <c r="AH1620" s="50"/>
      <c r="AI1620" s="50"/>
      <c r="AJ1620" s="50"/>
      <c r="AK1620" s="50"/>
      <c r="AL1620" s="50"/>
      <c r="AM1620" s="50"/>
      <c r="AN1620" s="50"/>
      <c r="AO1620" s="50"/>
      <c r="AP1620" s="49" t="s">
        <v>399</v>
      </c>
      <c r="AQ1620" s="49" t="s">
        <v>399</v>
      </c>
      <c r="AR1620" s="49" t="s">
        <v>237</v>
      </c>
      <c r="AS1620" s="49" t="s">
        <v>55</v>
      </c>
      <c r="AT1620" s="49" t="s">
        <v>937</v>
      </c>
      <c r="AU1620" s="49" t="s">
        <v>179</v>
      </c>
      <c r="AV1620" s="49" t="s">
        <v>679</v>
      </c>
      <c r="AW1620" s="49" t="s">
        <v>3130</v>
      </c>
      <c r="AX1620" s="49" t="s">
        <v>1557</v>
      </c>
      <c r="AY1620" s="49" t="s">
        <v>55</v>
      </c>
      <c r="AZ1620" s="19" t="s">
        <v>3830</v>
      </c>
      <c r="BA1620" s="22">
        <v>0</v>
      </c>
      <c r="BB1620" s="50"/>
      <c r="BC1620" s="50"/>
      <c r="BD1620" s="49" t="s">
        <v>1557</v>
      </c>
      <c r="BE1620" s="49" t="s">
        <v>679</v>
      </c>
      <c r="BF1620" s="49" t="s">
        <v>3130</v>
      </c>
      <c r="BG1620" s="49" t="s">
        <v>55</v>
      </c>
      <c r="BH1620" s="19" t="s">
        <v>4513</v>
      </c>
      <c r="BI1620" s="22" t="s">
        <v>4513</v>
      </c>
      <c r="BJ1620" s="50"/>
      <c r="BK1620" s="50"/>
      <c r="BL1620" s="37" t="s">
        <v>4513</v>
      </c>
      <c r="BM1620" s="32" t="s">
        <v>4513</v>
      </c>
      <c r="BN1620" s="22" t="s">
        <v>4513</v>
      </c>
      <c r="BO1620" s="19" t="s">
        <v>3865</v>
      </c>
      <c r="BP1620" s="54" t="s">
        <v>4673</v>
      </c>
      <c r="BQ1620" s="49" t="s">
        <v>55</v>
      </c>
      <c r="BR1620" s="49" t="s">
        <v>3953</v>
      </c>
      <c r="BS1620" s="22"/>
      <c r="BT1620" s="22"/>
      <c r="BU1620" s="37">
        <v>43</v>
      </c>
      <c r="BV1620" s="19" t="s">
        <v>4698</v>
      </c>
      <c r="BW1620" s="19" t="s">
        <v>3839</v>
      </c>
      <c r="BX1620" s="22"/>
      <c r="BY1620" s="95" t="str">
        <f>IFERROR(
IF(OR(AZ1620="anulado",AZ1620="stand by"),CONCATENATE(AZ1620,": ",AT1620),
IF(OR(YEAR(BA1620)=2022,YEAR(BA1620)=2023),CONCATENATE("Se activó en ",YEAR(BA1620)),
IF(AND(OR(AZ1620="En proceso",AZ1620="facturando"),AND(AV1620="-",BA1620="")),"Por revisar",
IF(BA1620="",IF(AV1620="NUEVAS",CONCATENATE("Estado: ",AZ1620,", ",AV1620),
IF(AX1620=Meses!$A$3,"Por revisar",
IF(AT1620="","Sin registro","En programación Frcst."))),"En programación")))),
"Error")</f>
        <v>En programación</v>
      </c>
      <c r="BZ1620" s="14" t="str">
        <f t="shared" si="75"/>
        <v/>
      </c>
      <c r="CA1620" s="95">
        <f>IF(BY1620="En programación Frcst.",VLOOKUP(AX1620,Meses!$A$1:$H$14,3+HLOOKUP(Cronograma!AV1620,Meses!$D$1:$G$2,2,FALSE),FALSE),
IF(BY1620="En programación",BA1620,""))</f>
        <v>0</v>
      </c>
      <c r="CB1620" s="95" t="str">
        <f t="shared" si="76"/>
        <v>1900/1</v>
      </c>
      <c r="CC1620" s="91">
        <f>IFERROR(
(VLOOKUP(MONTH(CA1620),Meses!$B$3:$C$14,2,FALSE)-DAY(CA1620))/VLOOKUP(MONTH(CA1620),Meses!$B$3:$C$14,2,FALSE)*CD1620,
"")</f>
        <v>24000</v>
      </c>
      <c r="CD1620" s="92">
        <f t="shared" si="77"/>
        <v>24000</v>
      </c>
    </row>
    <row r="1621" spans="1:82" ht="109.8" thickBot="1" x14ac:dyDescent="0.6">
      <c r="A1621" s="61" t="s">
        <v>3771</v>
      </c>
      <c r="B1621" s="61" t="s">
        <v>3772</v>
      </c>
      <c r="C1621" s="19" t="s">
        <v>3773</v>
      </c>
      <c r="D1621" s="61" t="s">
        <v>2072</v>
      </c>
      <c r="E1621" s="21">
        <v>45280</v>
      </c>
      <c r="F1621" s="21">
        <v>45280</v>
      </c>
      <c r="G1621" s="22"/>
      <c r="H1621" s="22"/>
      <c r="I1621" s="22"/>
      <c r="J1621" s="22"/>
      <c r="K1621" s="22">
        <v>0</v>
      </c>
      <c r="L1621" s="50"/>
      <c r="M1621" s="22"/>
      <c r="N1621" s="22"/>
      <c r="O1621" s="19" t="s">
        <v>377</v>
      </c>
      <c r="P1621" s="19" t="s">
        <v>377</v>
      </c>
      <c r="Q1621" s="49" t="s">
        <v>55</v>
      </c>
      <c r="R1621" s="61">
        <v>23666</v>
      </c>
      <c r="S1621" s="25" t="s">
        <v>145</v>
      </c>
      <c r="T1621" s="25" t="s">
        <v>145</v>
      </c>
      <c r="U1621" s="51" t="e">
        <v>#NAME?</v>
      </c>
      <c r="V1621" s="22"/>
      <c r="W1621" s="22"/>
      <c r="X1621" s="50"/>
      <c r="Y1621" s="50"/>
      <c r="Z1621" s="22"/>
      <c r="AA1621" s="22"/>
      <c r="AB1621" s="22"/>
      <c r="AC1621" s="22"/>
      <c r="AD1621" s="50"/>
      <c r="AE1621" s="22"/>
      <c r="AF1621" s="22"/>
      <c r="AG1621" s="22"/>
      <c r="AH1621" s="50"/>
      <c r="AI1621" s="22"/>
      <c r="AJ1621" s="22"/>
      <c r="AK1621" s="22"/>
      <c r="AL1621" s="22"/>
      <c r="AM1621" s="22"/>
      <c r="AN1621" s="22"/>
      <c r="AO1621" s="22"/>
      <c r="AP1621" s="19" t="s">
        <v>378</v>
      </c>
      <c r="AQ1621" s="19" t="s">
        <v>378</v>
      </c>
      <c r="AR1621" s="19" t="e">
        <v>#N/A</v>
      </c>
      <c r="AS1621" s="19" t="s">
        <v>55</v>
      </c>
      <c r="AT1621" s="19" t="s">
        <v>2073</v>
      </c>
      <c r="AU1621" s="19" t="s">
        <v>132</v>
      </c>
      <c r="AV1621" s="19" t="s">
        <v>354</v>
      </c>
      <c r="AW1621" s="19" t="s">
        <v>2274</v>
      </c>
      <c r="AX1621" s="19" t="s">
        <v>2205</v>
      </c>
      <c r="AY1621" s="19" t="s">
        <v>55</v>
      </c>
      <c r="AZ1621" s="19" t="s">
        <v>3830</v>
      </c>
      <c r="BA1621" s="22">
        <v>0</v>
      </c>
      <c r="BB1621" s="22"/>
      <c r="BC1621" s="22"/>
      <c r="BD1621" s="19" t="s">
        <v>1557</v>
      </c>
      <c r="BE1621" s="19" t="s">
        <v>651</v>
      </c>
      <c r="BF1621" s="19" t="s">
        <v>2222</v>
      </c>
      <c r="BG1621" s="19" t="s">
        <v>55</v>
      </c>
      <c r="BH1621" s="19" t="s">
        <v>4513</v>
      </c>
      <c r="BI1621" s="22" t="s">
        <v>4513</v>
      </c>
      <c r="BJ1621" s="22"/>
      <c r="BK1621" s="22"/>
      <c r="BL1621" s="37" t="s">
        <v>4513</v>
      </c>
      <c r="BM1621" s="32" t="s">
        <v>4513</v>
      </c>
      <c r="BN1621" s="22" t="s">
        <v>4513</v>
      </c>
      <c r="BO1621" s="22"/>
      <c r="BP1621" s="22"/>
      <c r="BQ1621" s="19" t="s">
        <v>64</v>
      </c>
      <c r="BR1621" s="22"/>
      <c r="BS1621" s="22"/>
      <c r="BT1621" s="22"/>
      <c r="BU1621" s="37">
        <v>42</v>
      </c>
      <c r="BV1621" s="19" t="s">
        <v>4702</v>
      </c>
      <c r="BW1621" s="19" t="s">
        <v>3858</v>
      </c>
      <c r="BX1621" s="22"/>
      <c r="BY1621" s="95" t="str">
        <f>IFERROR(
IF(OR(AZ1621="anulado",AZ1621="stand by"),CONCATENATE(AZ1621,": ",AT1621),
IF(OR(YEAR(BA1621)=2022,YEAR(BA1621)=2023),CONCATENATE("Se activó en ",YEAR(BA1621)),
IF(AND(OR(AZ1621="En proceso",AZ1621="facturando"),AND(AV1621="-",BA1621="")),"Por revisar",
IF(BA1621="",IF(AV1621="NUEVAS",CONCATENATE("Estado: ",AZ1621,", ",AV1621),
IF(AX1621=Meses!$A$3,"Por revisar",
IF(AT1621="","Sin registro","En programación Frcst."))),"En programación")))),
"Error")</f>
        <v>En programación</v>
      </c>
      <c r="BZ1621" s="14" t="str">
        <f t="shared" si="75"/>
        <v/>
      </c>
      <c r="CA1621" s="95">
        <f>IF(BY1621="En programación Frcst.",VLOOKUP(AX1621,Meses!$A$1:$H$14,3+HLOOKUP(Cronograma!AV1621,Meses!$D$1:$G$2,2,FALSE),FALSE),
IF(BY1621="En programación",BA1621,""))</f>
        <v>0</v>
      </c>
      <c r="CB1621" s="95" t="str">
        <f t="shared" si="76"/>
        <v>1900/1</v>
      </c>
      <c r="CC1621" s="91">
        <f>IFERROR(
(VLOOKUP(MONTH(CA1621),Meses!$B$3:$C$14,2,FALSE)-DAY(CA1621))/VLOOKUP(MONTH(CA1621),Meses!$B$3:$C$14,2,FALSE)*CD1621,
"")</f>
        <v>23666</v>
      </c>
      <c r="CD1621" s="92">
        <f t="shared" si="77"/>
        <v>23666</v>
      </c>
    </row>
    <row r="1622" spans="1:82" ht="47.4" thickBot="1" x14ac:dyDescent="0.6">
      <c r="A1622" s="61" t="s">
        <v>3774</v>
      </c>
      <c r="B1622" s="61" t="s">
        <v>3775</v>
      </c>
      <c r="C1622" s="19" t="s">
        <v>3776</v>
      </c>
      <c r="D1622" s="61" t="s">
        <v>2072</v>
      </c>
      <c r="E1622" s="21">
        <v>45280</v>
      </c>
      <c r="F1622" s="21">
        <v>45280</v>
      </c>
      <c r="G1622" s="22"/>
      <c r="H1622" s="22"/>
      <c r="I1622" s="22"/>
      <c r="J1622" s="22"/>
      <c r="K1622" s="22">
        <v>0</v>
      </c>
      <c r="L1622" s="50"/>
      <c r="M1622" s="22"/>
      <c r="N1622" s="22"/>
      <c r="O1622" s="19" t="s">
        <v>54</v>
      </c>
      <c r="P1622" s="19" t="s">
        <v>54</v>
      </c>
      <c r="Q1622" s="49" t="s">
        <v>55</v>
      </c>
      <c r="R1622" s="61">
        <v>5040</v>
      </c>
      <c r="S1622" s="25" t="s">
        <v>145</v>
      </c>
      <c r="T1622" s="25" t="s">
        <v>145</v>
      </c>
      <c r="U1622" s="51" t="e">
        <v>#NAME?</v>
      </c>
      <c r="V1622" s="22"/>
      <c r="W1622" s="22"/>
      <c r="X1622" s="50"/>
      <c r="Y1622" s="50"/>
      <c r="Z1622" s="22"/>
      <c r="AA1622" s="22"/>
      <c r="AB1622" s="22"/>
      <c r="AC1622" s="22"/>
      <c r="AD1622" s="50"/>
      <c r="AE1622" s="22"/>
      <c r="AF1622" s="22"/>
      <c r="AG1622" s="22"/>
      <c r="AH1622" s="50"/>
      <c r="AI1622" s="22"/>
      <c r="AJ1622" s="22"/>
      <c r="AK1622" s="22"/>
      <c r="AL1622" s="22"/>
      <c r="AM1622" s="22"/>
      <c r="AN1622" s="22"/>
      <c r="AO1622" s="22"/>
      <c r="AP1622" s="19" t="s">
        <v>399</v>
      </c>
      <c r="AQ1622" s="19" t="s">
        <v>399</v>
      </c>
      <c r="AR1622" s="19" t="s">
        <v>60</v>
      </c>
      <c r="AS1622" s="19" t="s">
        <v>55</v>
      </c>
      <c r="AT1622" s="19" t="s">
        <v>2073</v>
      </c>
      <c r="AU1622" s="19" t="s">
        <v>62</v>
      </c>
      <c r="AV1622" s="19" t="s">
        <v>679</v>
      </c>
      <c r="AW1622" s="19" t="s">
        <v>3130</v>
      </c>
      <c r="AX1622" s="19" t="s">
        <v>1557</v>
      </c>
      <c r="AY1622" s="19" t="s">
        <v>55</v>
      </c>
      <c r="AZ1622" s="19" t="s">
        <v>3830</v>
      </c>
      <c r="BA1622" s="22">
        <v>0</v>
      </c>
      <c r="BB1622" s="22"/>
      <c r="BC1622" s="22"/>
      <c r="BD1622" s="19" t="s">
        <v>2205</v>
      </c>
      <c r="BE1622" s="19" t="s">
        <v>660</v>
      </c>
      <c r="BF1622" s="19" t="s">
        <v>2204</v>
      </c>
      <c r="BG1622" s="19" t="s">
        <v>55</v>
      </c>
      <c r="BH1622" s="19" t="s">
        <v>4513</v>
      </c>
      <c r="BI1622" s="22" t="s">
        <v>4513</v>
      </c>
      <c r="BJ1622" s="22"/>
      <c r="BK1622" s="22"/>
      <c r="BL1622" s="37" t="s">
        <v>4513</v>
      </c>
      <c r="BM1622" s="32" t="s">
        <v>4513</v>
      </c>
      <c r="BN1622" s="22" t="s">
        <v>4513</v>
      </c>
      <c r="BO1622" s="22"/>
      <c r="BP1622" s="22"/>
      <c r="BQ1622" s="19" t="s">
        <v>64</v>
      </c>
      <c r="BR1622" s="22"/>
      <c r="BS1622" s="22"/>
      <c r="BT1622" s="22"/>
      <c r="BU1622" s="37">
        <v>42</v>
      </c>
      <c r="BV1622" s="19" t="s">
        <v>4701</v>
      </c>
      <c r="BW1622" s="19" t="s">
        <v>3837</v>
      </c>
      <c r="BX1622" s="22"/>
      <c r="BY1622" s="95" t="str">
        <f>IFERROR(
IF(OR(AZ1622="anulado",AZ1622="stand by"),CONCATENATE(AZ1622,": ",AT1622),
IF(OR(YEAR(BA1622)=2022,YEAR(BA1622)=2023),CONCATENATE("Se activó en ",YEAR(BA1622)),
IF(AND(OR(AZ1622="En proceso",AZ1622="facturando"),AND(AV1622="-",BA1622="")),"Por revisar",
IF(BA1622="",IF(AV1622="NUEVAS",CONCATENATE("Estado: ",AZ1622,", ",AV1622),
IF(AX1622=Meses!$A$3,"Por revisar",
IF(AT1622="","Sin registro","En programación Frcst."))),"En programación")))),
"Error")</f>
        <v>En programación</v>
      </c>
      <c r="BZ1622" s="14" t="str">
        <f t="shared" si="75"/>
        <v/>
      </c>
      <c r="CA1622" s="95">
        <f>IF(BY1622="En programación Frcst.",VLOOKUP(AX1622,Meses!$A$1:$H$14,3+HLOOKUP(Cronograma!AV1622,Meses!$D$1:$G$2,2,FALSE),FALSE),
IF(BY1622="En programación",BA1622,""))</f>
        <v>0</v>
      </c>
      <c r="CB1622" s="95" t="str">
        <f t="shared" si="76"/>
        <v>1900/1</v>
      </c>
      <c r="CC1622" s="91">
        <f>IFERROR(
(VLOOKUP(MONTH(CA1622),Meses!$B$3:$C$14,2,FALSE)-DAY(CA1622))/VLOOKUP(MONTH(CA1622),Meses!$B$3:$C$14,2,FALSE)*CD1622,
"")</f>
        <v>5040</v>
      </c>
      <c r="CD1622" s="92">
        <f t="shared" si="77"/>
        <v>5040</v>
      </c>
    </row>
    <row r="1623" spans="1:82" ht="141" thickBot="1" x14ac:dyDescent="0.6">
      <c r="A1623" s="61" t="s">
        <v>3771</v>
      </c>
      <c r="B1623" s="61" t="s">
        <v>3777</v>
      </c>
      <c r="C1623" s="19" t="s">
        <v>3778</v>
      </c>
      <c r="D1623" s="61" t="s">
        <v>2072</v>
      </c>
      <c r="E1623" s="21">
        <v>45280</v>
      </c>
      <c r="F1623" s="21">
        <v>45280</v>
      </c>
      <c r="G1623" s="22"/>
      <c r="H1623" s="22"/>
      <c r="I1623" s="22"/>
      <c r="J1623" s="22"/>
      <c r="K1623" s="22">
        <v>0</v>
      </c>
      <c r="L1623" s="50"/>
      <c r="M1623" s="22"/>
      <c r="N1623" s="22"/>
      <c r="O1623" s="19" t="s">
        <v>199</v>
      </c>
      <c r="P1623" s="19" t="s">
        <v>199</v>
      </c>
      <c r="Q1623" s="49" t="s">
        <v>55</v>
      </c>
      <c r="R1623" s="61">
        <v>60720</v>
      </c>
      <c r="S1623" s="25" t="s">
        <v>145</v>
      </c>
      <c r="T1623" s="25" t="s">
        <v>145</v>
      </c>
      <c r="U1623" s="51" t="e">
        <v>#NAME?</v>
      </c>
      <c r="V1623" s="22"/>
      <c r="W1623" s="22"/>
      <c r="X1623" s="50"/>
      <c r="Y1623" s="50"/>
      <c r="Z1623" s="22"/>
      <c r="AA1623" s="22"/>
      <c r="AB1623" s="22"/>
      <c r="AC1623" s="22"/>
      <c r="AD1623" s="50"/>
      <c r="AE1623" s="22"/>
      <c r="AF1623" s="22"/>
      <c r="AG1623" s="22"/>
      <c r="AH1623" s="50"/>
      <c r="AI1623" s="22"/>
      <c r="AJ1623" s="22"/>
      <c r="AK1623" s="22"/>
      <c r="AL1623" s="22"/>
      <c r="AM1623" s="22"/>
      <c r="AN1623" s="22"/>
      <c r="AO1623" s="22"/>
      <c r="AP1623" s="19" t="s">
        <v>201</v>
      </c>
      <c r="AQ1623" s="19" t="s">
        <v>140</v>
      </c>
      <c r="AR1623" s="19" t="e">
        <v>#N/A</v>
      </c>
      <c r="AS1623" s="19" t="s">
        <v>55</v>
      </c>
      <c r="AT1623" s="19" t="s">
        <v>2073</v>
      </c>
      <c r="AU1623" s="19" t="s">
        <v>132</v>
      </c>
      <c r="AV1623" s="19" t="s">
        <v>354</v>
      </c>
      <c r="AW1623" s="19" t="s">
        <v>2274</v>
      </c>
      <c r="AX1623" s="19" t="s">
        <v>2205</v>
      </c>
      <c r="AY1623" s="19" t="s">
        <v>55</v>
      </c>
      <c r="AZ1623" s="19" t="s">
        <v>3830</v>
      </c>
      <c r="BA1623" s="22">
        <v>0</v>
      </c>
      <c r="BB1623" s="22"/>
      <c r="BC1623" s="22"/>
      <c r="BD1623" s="19" t="s">
        <v>1557</v>
      </c>
      <c r="BE1623" s="19" t="s">
        <v>651</v>
      </c>
      <c r="BF1623" s="19" t="s">
        <v>2222</v>
      </c>
      <c r="BG1623" s="19" t="s">
        <v>55</v>
      </c>
      <c r="BH1623" s="19" t="s">
        <v>4513</v>
      </c>
      <c r="BI1623" s="22" t="s">
        <v>4513</v>
      </c>
      <c r="BJ1623" s="22"/>
      <c r="BK1623" s="22"/>
      <c r="BL1623" s="37" t="s">
        <v>4513</v>
      </c>
      <c r="BM1623" s="32" t="s">
        <v>4513</v>
      </c>
      <c r="BN1623" s="22" t="s">
        <v>4513</v>
      </c>
      <c r="BO1623" s="22"/>
      <c r="BP1623" s="22"/>
      <c r="BQ1623" s="19" t="s">
        <v>64</v>
      </c>
      <c r="BR1623" s="22"/>
      <c r="BS1623" s="22"/>
      <c r="BT1623" s="22"/>
      <c r="BU1623" s="37">
        <v>42</v>
      </c>
      <c r="BV1623" s="19" t="s">
        <v>4702</v>
      </c>
      <c r="BW1623" s="19" t="s">
        <v>3858</v>
      </c>
      <c r="BX1623" s="22"/>
      <c r="BY1623" s="95" t="str">
        <f>IFERROR(
IF(OR(AZ1623="anulado",AZ1623="stand by"),CONCATENATE(AZ1623,": ",AT1623),
IF(OR(YEAR(BA1623)=2022,YEAR(BA1623)=2023),CONCATENATE("Se activó en ",YEAR(BA1623)),
IF(AND(OR(AZ1623="En proceso",AZ1623="facturando"),AND(AV1623="-",BA1623="")),"Por revisar",
IF(BA1623="",IF(AV1623="NUEVAS",CONCATENATE("Estado: ",AZ1623,", ",AV1623),
IF(AX1623=Meses!$A$3,"Por revisar",
IF(AT1623="","Sin registro","En programación Frcst."))),"En programación")))),
"Error")</f>
        <v>En programación</v>
      </c>
      <c r="BZ1623" s="14" t="str">
        <f t="shared" si="75"/>
        <v/>
      </c>
      <c r="CA1623" s="95">
        <f>IF(BY1623="En programación Frcst.",VLOOKUP(AX1623,Meses!$A$1:$H$14,3+HLOOKUP(Cronograma!AV1623,Meses!$D$1:$G$2,2,FALSE),FALSE),
IF(BY1623="En programación",BA1623,""))</f>
        <v>0</v>
      </c>
      <c r="CB1623" s="95" t="str">
        <f t="shared" si="76"/>
        <v>1900/1</v>
      </c>
      <c r="CC1623" s="91">
        <f>IFERROR(
(VLOOKUP(MONTH(CA1623),Meses!$B$3:$C$14,2,FALSE)-DAY(CA1623))/VLOOKUP(MONTH(CA1623),Meses!$B$3:$C$14,2,FALSE)*CD1623,
"")</f>
        <v>60720</v>
      </c>
      <c r="CD1623" s="92">
        <f t="shared" si="77"/>
        <v>60720</v>
      </c>
    </row>
    <row r="1624" spans="1:82" ht="109.8" thickBot="1" x14ac:dyDescent="0.6">
      <c r="A1624" s="61" t="s">
        <v>3771</v>
      </c>
      <c r="B1624" s="61" t="s">
        <v>3779</v>
      </c>
      <c r="C1624" s="19" t="s">
        <v>3780</v>
      </c>
      <c r="D1624" s="61" t="s">
        <v>2072</v>
      </c>
      <c r="E1624" s="21">
        <v>45280</v>
      </c>
      <c r="F1624" s="21">
        <v>45280</v>
      </c>
      <c r="G1624" s="22"/>
      <c r="H1624" s="22"/>
      <c r="I1624" s="22"/>
      <c r="J1624" s="22"/>
      <c r="K1624" s="22">
        <v>0</v>
      </c>
      <c r="L1624" s="50"/>
      <c r="M1624" s="22"/>
      <c r="N1624" s="22"/>
      <c r="O1624" s="19" t="s">
        <v>199</v>
      </c>
      <c r="P1624" s="19" t="s">
        <v>199</v>
      </c>
      <c r="Q1624" s="49" t="s">
        <v>55</v>
      </c>
      <c r="R1624" s="61">
        <v>37400</v>
      </c>
      <c r="S1624" s="25" t="s">
        <v>145</v>
      </c>
      <c r="T1624" s="25" t="s">
        <v>145</v>
      </c>
      <c r="U1624" s="51" t="e">
        <v>#NAME?</v>
      </c>
      <c r="V1624" s="22"/>
      <c r="W1624" s="22"/>
      <c r="X1624" s="50"/>
      <c r="Y1624" s="50"/>
      <c r="Z1624" s="22"/>
      <c r="AA1624" s="22"/>
      <c r="AB1624" s="22"/>
      <c r="AC1624" s="22"/>
      <c r="AD1624" s="50"/>
      <c r="AE1624" s="22"/>
      <c r="AF1624" s="22"/>
      <c r="AG1624" s="22"/>
      <c r="AH1624" s="50"/>
      <c r="AI1624" s="22"/>
      <c r="AJ1624" s="22"/>
      <c r="AK1624" s="22"/>
      <c r="AL1624" s="22"/>
      <c r="AM1624" s="22"/>
      <c r="AN1624" s="22"/>
      <c r="AO1624" s="22"/>
      <c r="AP1624" s="19" t="s">
        <v>201</v>
      </c>
      <c r="AQ1624" s="19" t="s">
        <v>140</v>
      </c>
      <c r="AR1624" s="19" t="e">
        <v>#N/A</v>
      </c>
      <c r="AS1624" s="19" t="s">
        <v>55</v>
      </c>
      <c r="AT1624" s="19" t="s">
        <v>2073</v>
      </c>
      <c r="AU1624" s="19" t="s">
        <v>132</v>
      </c>
      <c r="AV1624" s="19" t="s">
        <v>354</v>
      </c>
      <c r="AW1624" s="19" t="s">
        <v>2274</v>
      </c>
      <c r="AX1624" s="19" t="s">
        <v>2205</v>
      </c>
      <c r="AY1624" s="19" t="s">
        <v>55</v>
      </c>
      <c r="AZ1624" s="19" t="s">
        <v>3830</v>
      </c>
      <c r="BA1624" s="22">
        <v>0</v>
      </c>
      <c r="BB1624" s="22"/>
      <c r="BC1624" s="22"/>
      <c r="BD1624" s="19" t="s">
        <v>1557</v>
      </c>
      <c r="BE1624" s="19" t="s">
        <v>651</v>
      </c>
      <c r="BF1624" s="19" t="s">
        <v>2222</v>
      </c>
      <c r="BG1624" s="19" t="s">
        <v>55</v>
      </c>
      <c r="BH1624" s="19" t="s">
        <v>4513</v>
      </c>
      <c r="BI1624" s="22" t="s">
        <v>4513</v>
      </c>
      <c r="BJ1624" s="22"/>
      <c r="BK1624" s="22"/>
      <c r="BL1624" s="37" t="s">
        <v>4513</v>
      </c>
      <c r="BM1624" s="32" t="s">
        <v>4513</v>
      </c>
      <c r="BN1624" s="22" t="s">
        <v>4513</v>
      </c>
      <c r="BO1624" s="22"/>
      <c r="BP1624" s="22"/>
      <c r="BQ1624" s="19" t="s">
        <v>64</v>
      </c>
      <c r="BR1624" s="22"/>
      <c r="BS1624" s="22"/>
      <c r="BT1624" s="22"/>
      <c r="BU1624" s="37">
        <v>42</v>
      </c>
      <c r="BV1624" s="19" t="s">
        <v>4702</v>
      </c>
      <c r="BW1624" s="19" t="s">
        <v>3858</v>
      </c>
      <c r="BX1624" s="22"/>
      <c r="BY1624" s="95" t="str">
        <f>IFERROR(
IF(OR(AZ1624="anulado",AZ1624="stand by"),CONCATENATE(AZ1624,": ",AT1624),
IF(OR(YEAR(BA1624)=2022,YEAR(BA1624)=2023),CONCATENATE("Se activó en ",YEAR(BA1624)),
IF(AND(OR(AZ1624="En proceso",AZ1624="facturando"),AND(AV1624="-",BA1624="")),"Por revisar",
IF(BA1624="",IF(AV1624="NUEVAS",CONCATENATE("Estado: ",AZ1624,", ",AV1624),
IF(AX1624=Meses!$A$3,"Por revisar",
IF(AT1624="","Sin registro","En programación Frcst."))),"En programación")))),
"Error")</f>
        <v>En programación</v>
      </c>
      <c r="BZ1624" s="14" t="str">
        <f t="shared" si="75"/>
        <v/>
      </c>
      <c r="CA1624" s="95">
        <f>IF(BY1624="En programación Frcst.",VLOOKUP(AX1624,Meses!$A$1:$H$14,3+HLOOKUP(Cronograma!AV1624,Meses!$D$1:$G$2,2,FALSE),FALSE),
IF(BY1624="En programación",BA1624,""))</f>
        <v>0</v>
      </c>
      <c r="CB1624" s="95" t="str">
        <f t="shared" si="76"/>
        <v>1900/1</v>
      </c>
      <c r="CC1624" s="91">
        <f>IFERROR(
(VLOOKUP(MONTH(CA1624),Meses!$B$3:$C$14,2,FALSE)-DAY(CA1624))/VLOOKUP(MONTH(CA1624),Meses!$B$3:$C$14,2,FALSE)*CD1624,
"")</f>
        <v>37400</v>
      </c>
      <c r="CD1624" s="92">
        <f t="shared" si="77"/>
        <v>37400</v>
      </c>
    </row>
    <row r="1625" spans="1:82" ht="78.599999999999994" thickBot="1" x14ac:dyDescent="0.6">
      <c r="A1625" s="61" t="s">
        <v>3781</v>
      </c>
      <c r="B1625" s="61" t="s">
        <v>3782</v>
      </c>
      <c r="C1625" s="19" t="s">
        <v>3783</v>
      </c>
      <c r="D1625" s="53" t="s">
        <v>861</v>
      </c>
      <c r="E1625" s="21">
        <v>45282</v>
      </c>
      <c r="F1625" s="21">
        <v>45282</v>
      </c>
      <c r="G1625" s="21">
        <v>45282</v>
      </c>
      <c r="H1625" s="21">
        <v>45287</v>
      </c>
      <c r="I1625" s="22"/>
      <c r="J1625" s="22"/>
      <c r="K1625" s="22">
        <v>0</v>
      </c>
      <c r="L1625" s="49">
        <v>2023124176</v>
      </c>
      <c r="M1625" s="21">
        <v>45287</v>
      </c>
      <c r="N1625" s="21">
        <v>45323</v>
      </c>
      <c r="O1625" s="19" t="s">
        <v>3784</v>
      </c>
      <c r="P1625" s="19" t="s">
        <v>54</v>
      </c>
      <c r="Q1625" s="49" t="s">
        <v>64</v>
      </c>
      <c r="R1625" s="121">
        <v>2070822</v>
      </c>
      <c r="S1625" s="25" t="s">
        <v>145</v>
      </c>
      <c r="T1625" s="25" t="s">
        <v>145</v>
      </c>
      <c r="U1625" s="19" t="e">
        <v>#NAME?</v>
      </c>
      <c r="V1625" s="22"/>
      <c r="W1625" s="22"/>
      <c r="X1625" s="50"/>
      <c r="Y1625" s="50"/>
      <c r="Z1625" s="22"/>
      <c r="AA1625" s="22"/>
      <c r="AB1625" s="22"/>
      <c r="AC1625" s="22"/>
      <c r="AD1625" s="50"/>
      <c r="AE1625" s="22"/>
      <c r="AF1625" s="22"/>
      <c r="AG1625" s="22"/>
      <c r="AH1625" s="50"/>
      <c r="AI1625" s="22"/>
      <c r="AJ1625" s="22"/>
      <c r="AK1625" s="22"/>
      <c r="AL1625" s="22"/>
      <c r="AM1625" s="22"/>
      <c r="AN1625" s="22"/>
      <c r="AO1625" s="22"/>
      <c r="AP1625" s="19" t="s">
        <v>399</v>
      </c>
      <c r="AQ1625" s="19" t="s">
        <v>399</v>
      </c>
      <c r="AR1625" s="19" t="e">
        <v>#N/A</v>
      </c>
      <c r="AS1625" s="19" t="s">
        <v>64</v>
      </c>
      <c r="AT1625" s="19" t="s">
        <v>862</v>
      </c>
      <c r="AU1625" s="19" t="s">
        <v>179</v>
      </c>
      <c r="AV1625" s="19" t="s">
        <v>660</v>
      </c>
      <c r="AW1625" s="19" t="s">
        <v>1556</v>
      </c>
      <c r="AX1625" s="19" t="s">
        <v>1557</v>
      </c>
      <c r="AY1625" s="19" t="s">
        <v>55</v>
      </c>
      <c r="AZ1625" s="19" t="s">
        <v>3830</v>
      </c>
      <c r="BA1625" s="65">
        <v>45323</v>
      </c>
      <c r="BB1625" s="37">
        <v>2</v>
      </c>
      <c r="BC1625" s="37">
        <v>2024</v>
      </c>
      <c r="BD1625" s="19" t="s">
        <v>3439</v>
      </c>
      <c r="BE1625" s="19" t="s">
        <v>3439</v>
      </c>
      <c r="BF1625" s="19" t="s">
        <v>3439</v>
      </c>
      <c r="BG1625" s="19" t="s">
        <v>55</v>
      </c>
      <c r="BH1625" s="19" t="s">
        <v>4513</v>
      </c>
      <c r="BI1625" s="71" t="s">
        <v>4513</v>
      </c>
      <c r="BJ1625" s="22"/>
      <c r="BK1625" s="22"/>
      <c r="BL1625" s="37" t="s">
        <v>4513</v>
      </c>
      <c r="BM1625" s="32" t="s">
        <v>4513</v>
      </c>
      <c r="BN1625" s="57" t="s">
        <v>4513</v>
      </c>
      <c r="BO1625" s="22"/>
      <c r="BP1625" s="22"/>
      <c r="BQ1625" s="19" t="s">
        <v>64</v>
      </c>
      <c r="BR1625" s="22"/>
      <c r="BS1625" s="22"/>
      <c r="BT1625" s="22"/>
      <c r="BU1625" s="37">
        <v>40</v>
      </c>
      <c r="BV1625" s="19" t="s">
        <v>4697</v>
      </c>
      <c r="BW1625" s="19" t="s">
        <v>3858</v>
      </c>
      <c r="BX1625" s="22"/>
      <c r="BY1625" s="95" t="str">
        <f>IFERROR(
IF(OR(AZ1625="anulado",AZ1625="stand by"),CONCATENATE(AZ1625,": ",AT1625),
IF(OR(YEAR(BA1625)=2022,YEAR(BA1625)=2023),CONCATENATE("Se activó en ",YEAR(BA1625)),
IF(AND(OR(AZ1625="En proceso",AZ1625="facturando"),AND(AV1625="-",BA1625="")),"Por revisar",
IF(BA1625="",IF(AV1625="NUEVAS",CONCATENATE("Estado: ",AZ1625,", ",AV1625),
IF(AX1625=Meses!$A$3,"Por revisar",
IF(AT1625="","Sin registro","En programación Frcst."))),"En programación")))),
"Error")</f>
        <v>En programación</v>
      </c>
      <c r="BZ1625" s="14" t="str">
        <f t="shared" si="75"/>
        <v/>
      </c>
      <c r="CA1625" s="95">
        <f>IF(BY1625="En programación Frcst.",VLOOKUP(AX1625,Meses!$A$1:$H$14,3+HLOOKUP(Cronograma!AV1625,Meses!$D$1:$G$2,2,FALSE),FALSE),
IF(BY1625="En programación",BA1625,""))</f>
        <v>45323</v>
      </c>
      <c r="CB1625" s="95" t="str">
        <f t="shared" si="76"/>
        <v>2024/2</v>
      </c>
      <c r="CC1625" s="91">
        <f>IFERROR(
(VLOOKUP(MONTH(CA1625),Meses!$B$3:$C$14,2,FALSE)-DAY(CA1625))/VLOOKUP(MONTH(CA1625),Meses!$B$3:$C$14,2,FALSE)*CD1625,
"")</f>
        <v>1999414.3448275863</v>
      </c>
      <c r="CD1625" s="92">
        <f t="shared" si="77"/>
        <v>2070822</v>
      </c>
    </row>
    <row r="1626" spans="1:82" ht="78.599999999999994" thickBot="1" x14ac:dyDescent="0.6">
      <c r="A1626" s="61" t="s">
        <v>3781</v>
      </c>
      <c r="B1626" s="61" t="s">
        <v>3785</v>
      </c>
      <c r="C1626" s="19" t="s">
        <v>3786</v>
      </c>
      <c r="D1626" s="53" t="s">
        <v>861</v>
      </c>
      <c r="E1626" s="21">
        <v>45282</v>
      </c>
      <c r="F1626" s="21">
        <v>45282</v>
      </c>
      <c r="G1626" s="21">
        <v>45282</v>
      </c>
      <c r="H1626" s="21">
        <v>45287</v>
      </c>
      <c r="I1626" s="22"/>
      <c r="J1626" s="22"/>
      <c r="K1626" s="22">
        <v>0</v>
      </c>
      <c r="L1626" s="49">
        <v>2023124177</v>
      </c>
      <c r="M1626" s="21">
        <v>45287</v>
      </c>
      <c r="N1626" s="21">
        <v>45323</v>
      </c>
      <c r="O1626" s="19" t="s">
        <v>3784</v>
      </c>
      <c r="P1626" s="19" t="s">
        <v>54</v>
      </c>
      <c r="Q1626" s="49" t="s">
        <v>64</v>
      </c>
      <c r="R1626" s="121">
        <v>176299</v>
      </c>
      <c r="S1626" s="25" t="s">
        <v>145</v>
      </c>
      <c r="T1626" s="25" t="s">
        <v>145</v>
      </c>
      <c r="U1626" s="19" t="e">
        <v>#NAME?</v>
      </c>
      <c r="V1626" s="22"/>
      <c r="W1626" s="22"/>
      <c r="X1626" s="50"/>
      <c r="Y1626" s="50"/>
      <c r="Z1626" s="22"/>
      <c r="AA1626" s="22"/>
      <c r="AB1626" s="22"/>
      <c r="AC1626" s="22"/>
      <c r="AD1626" s="50"/>
      <c r="AE1626" s="22"/>
      <c r="AF1626" s="22"/>
      <c r="AG1626" s="22"/>
      <c r="AH1626" s="50"/>
      <c r="AI1626" s="22"/>
      <c r="AJ1626" s="22"/>
      <c r="AK1626" s="22"/>
      <c r="AL1626" s="22"/>
      <c r="AM1626" s="22"/>
      <c r="AN1626" s="22"/>
      <c r="AO1626" s="22"/>
      <c r="AP1626" s="19" t="s">
        <v>131</v>
      </c>
      <c r="AQ1626" s="19" t="s">
        <v>131</v>
      </c>
      <c r="AR1626" s="19" t="e">
        <v>#N/A</v>
      </c>
      <c r="AS1626" s="19" t="s">
        <v>64</v>
      </c>
      <c r="AT1626" s="19" t="s">
        <v>862</v>
      </c>
      <c r="AU1626" s="19" t="s">
        <v>179</v>
      </c>
      <c r="AV1626" s="19" t="s">
        <v>660</v>
      </c>
      <c r="AW1626" s="19" t="s">
        <v>1556</v>
      </c>
      <c r="AX1626" s="19" t="s">
        <v>1557</v>
      </c>
      <c r="AY1626" s="19" t="s">
        <v>55</v>
      </c>
      <c r="AZ1626" s="19" t="s">
        <v>3830</v>
      </c>
      <c r="BA1626" s="65">
        <v>45323</v>
      </c>
      <c r="BB1626" s="37">
        <v>2</v>
      </c>
      <c r="BC1626" s="37">
        <v>2024</v>
      </c>
      <c r="BD1626" s="19" t="s">
        <v>3439</v>
      </c>
      <c r="BE1626" s="19" t="s">
        <v>3439</v>
      </c>
      <c r="BF1626" s="19" t="s">
        <v>3439</v>
      </c>
      <c r="BG1626" s="19" t="s">
        <v>55</v>
      </c>
      <c r="BH1626" s="19" t="s">
        <v>4513</v>
      </c>
      <c r="BI1626" s="71" t="s">
        <v>4513</v>
      </c>
      <c r="BJ1626" s="22"/>
      <c r="BK1626" s="22"/>
      <c r="BL1626" s="37" t="s">
        <v>4513</v>
      </c>
      <c r="BM1626" s="32" t="s">
        <v>4513</v>
      </c>
      <c r="BN1626" s="57" t="s">
        <v>4513</v>
      </c>
      <c r="BO1626" s="22"/>
      <c r="BP1626" s="22"/>
      <c r="BQ1626" s="19" t="s">
        <v>64</v>
      </c>
      <c r="BR1626" s="22"/>
      <c r="BS1626" s="22"/>
      <c r="BT1626" s="22"/>
      <c r="BU1626" s="37">
        <v>40</v>
      </c>
      <c r="BV1626" s="19" t="s">
        <v>4697</v>
      </c>
      <c r="BW1626" s="19" t="s">
        <v>3858</v>
      </c>
      <c r="BX1626" s="22"/>
      <c r="BY1626" s="95" t="str">
        <f>IFERROR(
IF(OR(AZ1626="anulado",AZ1626="stand by"),CONCATENATE(AZ1626,": ",AT1626),
IF(OR(YEAR(BA1626)=2022,YEAR(BA1626)=2023),CONCATENATE("Se activó en ",YEAR(BA1626)),
IF(AND(OR(AZ1626="En proceso",AZ1626="facturando"),AND(AV1626="-",BA1626="")),"Por revisar",
IF(BA1626="",IF(AV1626="NUEVAS",CONCATENATE("Estado: ",AZ1626,", ",AV1626),
IF(AX1626=Meses!$A$3,"Por revisar",
IF(AT1626="","Sin registro","En programación Frcst."))),"En programación")))),
"Error")</f>
        <v>En programación</v>
      </c>
      <c r="BZ1626" s="14" t="str">
        <f t="shared" si="75"/>
        <v/>
      </c>
      <c r="CA1626" s="95">
        <f>IF(BY1626="En programación Frcst.",VLOOKUP(AX1626,Meses!$A$1:$H$14,3+HLOOKUP(Cronograma!AV1626,Meses!$D$1:$G$2,2,FALSE),FALSE),
IF(BY1626="En programación",BA1626,""))</f>
        <v>45323</v>
      </c>
      <c r="CB1626" s="95" t="str">
        <f t="shared" si="76"/>
        <v>2024/2</v>
      </c>
      <c r="CC1626" s="91">
        <f>IFERROR(
(VLOOKUP(MONTH(CA1626),Meses!$B$3:$C$14,2,FALSE)-DAY(CA1626))/VLOOKUP(MONTH(CA1626),Meses!$B$3:$C$14,2,FALSE)*CD1626,
"")</f>
        <v>170219.72413793104</v>
      </c>
      <c r="CD1626" s="92">
        <f t="shared" si="77"/>
        <v>176299</v>
      </c>
    </row>
    <row r="1627" spans="1:82" ht="47.4" thickBot="1" x14ac:dyDescent="0.6">
      <c r="A1627" s="61" t="s">
        <v>3787</v>
      </c>
      <c r="B1627" s="61" t="s">
        <v>3788</v>
      </c>
      <c r="C1627" s="19" t="s">
        <v>3789</v>
      </c>
      <c r="D1627" s="61" t="s">
        <v>2072</v>
      </c>
      <c r="E1627" s="21">
        <v>45287</v>
      </c>
      <c r="F1627" s="21">
        <v>45287</v>
      </c>
      <c r="G1627" s="22"/>
      <c r="H1627" s="22"/>
      <c r="I1627" s="22"/>
      <c r="J1627" s="22"/>
      <c r="K1627" s="22">
        <v>0</v>
      </c>
      <c r="L1627" s="50"/>
      <c r="M1627" s="22"/>
      <c r="N1627" s="22"/>
      <c r="O1627" s="19" t="s">
        <v>54</v>
      </c>
      <c r="P1627" s="19" t="s">
        <v>54</v>
      </c>
      <c r="Q1627" s="49" t="s">
        <v>55</v>
      </c>
      <c r="R1627" s="61">
        <v>15893</v>
      </c>
      <c r="S1627" s="25" t="s">
        <v>145</v>
      </c>
      <c r="T1627" s="25" t="s">
        <v>145</v>
      </c>
      <c r="U1627" s="51" t="e">
        <v>#NAME?</v>
      </c>
      <c r="V1627" s="22"/>
      <c r="W1627" s="22"/>
      <c r="X1627" s="50"/>
      <c r="Y1627" s="50"/>
      <c r="Z1627" s="22"/>
      <c r="AA1627" s="22"/>
      <c r="AB1627" s="22"/>
      <c r="AC1627" s="22"/>
      <c r="AD1627" s="50"/>
      <c r="AE1627" s="22"/>
      <c r="AF1627" s="22"/>
      <c r="AG1627" s="22"/>
      <c r="AH1627" s="50"/>
      <c r="AI1627" s="22"/>
      <c r="AJ1627" s="22"/>
      <c r="AK1627" s="22"/>
      <c r="AL1627" s="22"/>
      <c r="AM1627" s="22"/>
      <c r="AN1627" s="22"/>
      <c r="AO1627" s="22"/>
      <c r="AP1627" s="19" t="s">
        <v>399</v>
      </c>
      <c r="AQ1627" s="19" t="s">
        <v>399</v>
      </c>
      <c r="AR1627" s="19" t="e">
        <v>#N/A</v>
      </c>
      <c r="AS1627" s="19" t="s">
        <v>55</v>
      </c>
      <c r="AT1627" s="19" t="s">
        <v>2073</v>
      </c>
      <c r="AU1627" s="19" t="s">
        <v>62</v>
      </c>
      <c r="AV1627" s="19" t="s">
        <v>679</v>
      </c>
      <c r="AW1627" s="19" t="s">
        <v>3130</v>
      </c>
      <c r="AX1627" s="19" t="s">
        <v>1557</v>
      </c>
      <c r="AY1627" s="19" t="s">
        <v>55</v>
      </c>
      <c r="AZ1627" s="19" t="s">
        <v>3830</v>
      </c>
      <c r="BA1627" s="22">
        <v>0</v>
      </c>
      <c r="BB1627" s="22"/>
      <c r="BC1627" s="22"/>
      <c r="BD1627" s="19" t="s">
        <v>2205</v>
      </c>
      <c r="BE1627" s="19" t="s">
        <v>660</v>
      </c>
      <c r="BF1627" s="19" t="s">
        <v>2204</v>
      </c>
      <c r="BG1627" s="19" t="s">
        <v>55</v>
      </c>
      <c r="BH1627" s="19" t="s">
        <v>4513</v>
      </c>
      <c r="BI1627" s="22" t="s">
        <v>4513</v>
      </c>
      <c r="BJ1627" s="22"/>
      <c r="BK1627" s="22"/>
      <c r="BL1627" s="37" t="s">
        <v>4513</v>
      </c>
      <c r="BM1627" s="32" t="s">
        <v>4513</v>
      </c>
      <c r="BN1627" s="57" t="s">
        <v>4513</v>
      </c>
      <c r="BO1627" s="22"/>
      <c r="BP1627" s="22"/>
      <c r="BQ1627" s="19" t="s">
        <v>64</v>
      </c>
      <c r="BR1627" s="22"/>
      <c r="BS1627" s="22"/>
      <c r="BT1627" s="22"/>
      <c r="BU1627" s="37">
        <v>35</v>
      </c>
      <c r="BV1627" s="19" t="s">
        <v>4697</v>
      </c>
      <c r="BW1627" s="19" t="s">
        <v>3858</v>
      </c>
      <c r="BX1627" s="22"/>
      <c r="BY1627" s="95" t="str">
        <f>IFERROR(
IF(OR(AZ1627="anulado",AZ1627="stand by"),CONCATENATE(AZ1627,": ",AT1627),
IF(OR(YEAR(BA1627)=2022,YEAR(BA1627)=2023),CONCATENATE("Se activó en ",YEAR(BA1627)),
IF(AND(OR(AZ1627="En proceso",AZ1627="facturando"),AND(AV1627="-",BA1627="")),"Por revisar",
IF(BA1627="",IF(AV1627="NUEVAS",CONCATENATE("Estado: ",AZ1627,", ",AV1627),
IF(AX1627=Meses!$A$3,"Por revisar",
IF(AT1627="","Sin registro","En programación Frcst."))),"En programación")))),
"Error")</f>
        <v>En programación</v>
      </c>
      <c r="BZ1627" s="14" t="str">
        <f t="shared" si="75"/>
        <v/>
      </c>
      <c r="CA1627" s="95">
        <f>IF(BY1627="En programación Frcst.",VLOOKUP(AX1627,Meses!$A$1:$H$14,3+HLOOKUP(Cronograma!AV1627,Meses!$D$1:$G$2,2,FALSE),FALSE),
IF(BY1627="En programación",BA1627,""))</f>
        <v>0</v>
      </c>
      <c r="CB1627" s="95" t="str">
        <f t="shared" si="76"/>
        <v>1900/1</v>
      </c>
      <c r="CC1627" s="91">
        <f>IFERROR(
(VLOOKUP(MONTH(CA1627),Meses!$B$3:$C$14,2,FALSE)-DAY(CA1627))/VLOOKUP(MONTH(CA1627),Meses!$B$3:$C$14,2,FALSE)*CD1627,
"")</f>
        <v>15893</v>
      </c>
      <c r="CD1627" s="92">
        <f t="shared" si="77"/>
        <v>15893</v>
      </c>
    </row>
    <row r="1628" spans="1:82" ht="47.4" thickBot="1" x14ac:dyDescent="0.6">
      <c r="A1628" s="61" t="s">
        <v>3790</v>
      </c>
      <c r="B1628" s="61" t="s">
        <v>3791</v>
      </c>
      <c r="C1628" s="19" t="s">
        <v>3792</v>
      </c>
      <c r="D1628" s="61" t="s">
        <v>2072</v>
      </c>
      <c r="E1628" s="21">
        <v>45287</v>
      </c>
      <c r="F1628" s="21">
        <v>45287</v>
      </c>
      <c r="G1628" s="22"/>
      <c r="H1628" s="22"/>
      <c r="I1628" s="22"/>
      <c r="J1628" s="22"/>
      <c r="K1628" s="22">
        <v>0</v>
      </c>
      <c r="L1628" s="50"/>
      <c r="M1628" s="22"/>
      <c r="N1628" s="22"/>
      <c r="O1628" s="19" t="s">
        <v>199</v>
      </c>
      <c r="P1628" s="19" t="s">
        <v>199</v>
      </c>
      <c r="Q1628" s="49" t="s">
        <v>55</v>
      </c>
      <c r="R1628" s="61">
        <v>3881</v>
      </c>
      <c r="S1628" s="25" t="s">
        <v>145</v>
      </c>
      <c r="T1628" s="25" t="s">
        <v>145</v>
      </c>
      <c r="U1628" s="51" t="e">
        <v>#NAME?</v>
      </c>
      <c r="V1628" s="22"/>
      <c r="W1628" s="22"/>
      <c r="X1628" s="50"/>
      <c r="Y1628" s="50"/>
      <c r="Z1628" s="22"/>
      <c r="AA1628" s="22"/>
      <c r="AB1628" s="22"/>
      <c r="AC1628" s="22"/>
      <c r="AD1628" s="50"/>
      <c r="AE1628" s="22"/>
      <c r="AF1628" s="22"/>
      <c r="AG1628" s="22"/>
      <c r="AH1628" s="50"/>
      <c r="AI1628" s="22"/>
      <c r="AJ1628" s="22"/>
      <c r="AK1628" s="22"/>
      <c r="AL1628" s="22"/>
      <c r="AM1628" s="22"/>
      <c r="AN1628" s="22"/>
      <c r="AO1628" s="22"/>
      <c r="AP1628" s="19" t="s">
        <v>201</v>
      </c>
      <c r="AQ1628" s="19" t="s">
        <v>140</v>
      </c>
      <c r="AR1628" s="19" t="e">
        <v>#N/A</v>
      </c>
      <c r="AS1628" s="19" t="s">
        <v>55</v>
      </c>
      <c r="AT1628" s="19" t="s">
        <v>2073</v>
      </c>
      <c r="AU1628" s="19" t="s">
        <v>132</v>
      </c>
      <c r="AV1628" s="19" t="s">
        <v>354</v>
      </c>
      <c r="AW1628" s="19" t="s">
        <v>2274</v>
      </c>
      <c r="AX1628" s="19" t="s">
        <v>2205</v>
      </c>
      <c r="AY1628" s="19" t="s">
        <v>55</v>
      </c>
      <c r="AZ1628" s="19" t="s">
        <v>3830</v>
      </c>
      <c r="BA1628" s="22">
        <v>0</v>
      </c>
      <c r="BB1628" s="22"/>
      <c r="BC1628" s="22"/>
      <c r="BD1628" s="19" t="s">
        <v>1557</v>
      </c>
      <c r="BE1628" s="19" t="s">
        <v>651</v>
      </c>
      <c r="BF1628" s="19" t="s">
        <v>2222</v>
      </c>
      <c r="BG1628" s="19" t="s">
        <v>55</v>
      </c>
      <c r="BH1628" s="22" t="s">
        <v>4513</v>
      </c>
      <c r="BI1628" s="22" t="s">
        <v>4513</v>
      </c>
      <c r="BJ1628" s="22"/>
      <c r="BK1628" s="22"/>
      <c r="BL1628" s="37" t="s">
        <v>4513</v>
      </c>
      <c r="BM1628" s="22" t="s">
        <v>4513</v>
      </c>
      <c r="BN1628" s="22" t="s">
        <v>4513</v>
      </c>
      <c r="BO1628" s="22"/>
      <c r="BP1628" s="22"/>
      <c r="BQ1628" s="19" t="s">
        <v>64</v>
      </c>
      <c r="BR1628" s="22"/>
      <c r="BS1628" s="22"/>
      <c r="BT1628" s="22"/>
      <c r="BU1628" s="37">
        <v>35</v>
      </c>
      <c r="BV1628" s="19" t="s">
        <v>4703</v>
      </c>
      <c r="BW1628" s="19" t="s">
        <v>3858</v>
      </c>
      <c r="BX1628" s="22"/>
      <c r="BY1628" s="95" t="str">
        <f>IFERROR(
IF(OR(AZ1628="anulado",AZ1628="stand by"),CONCATENATE(AZ1628,": ",AT1628),
IF(OR(YEAR(BA1628)=2022,YEAR(BA1628)=2023),CONCATENATE("Se activó en ",YEAR(BA1628)),
IF(AND(OR(AZ1628="En proceso",AZ1628="facturando"),AND(AV1628="-",BA1628="")),"Por revisar",
IF(BA1628="",IF(AV1628="NUEVAS",CONCATENATE("Estado: ",AZ1628,", ",AV1628),
IF(AX1628=Meses!$A$3,"Por revisar",
IF(AT1628="","Sin registro","En programación Frcst."))),"En programación")))),
"Error")</f>
        <v>En programación</v>
      </c>
      <c r="BZ1628" s="14" t="str">
        <f t="shared" si="75"/>
        <v/>
      </c>
      <c r="CA1628" s="95">
        <f>IF(BY1628="En programación Frcst.",VLOOKUP(AX1628,Meses!$A$1:$H$14,3+HLOOKUP(Cronograma!AV1628,Meses!$D$1:$G$2,2,FALSE),FALSE),
IF(BY1628="En programación",BA1628,""))</f>
        <v>0</v>
      </c>
      <c r="CB1628" s="95" t="str">
        <f t="shared" si="76"/>
        <v>1900/1</v>
      </c>
      <c r="CC1628" s="91">
        <f>IFERROR(
(VLOOKUP(MONTH(CA1628),Meses!$B$3:$C$14,2,FALSE)-DAY(CA1628))/VLOOKUP(MONTH(CA1628),Meses!$B$3:$C$14,2,FALSE)*CD1628,
"")</f>
        <v>3881</v>
      </c>
      <c r="CD1628" s="92">
        <f t="shared" si="77"/>
        <v>3881</v>
      </c>
    </row>
    <row r="1629" spans="1:82" ht="47.4" thickBot="1" x14ac:dyDescent="0.6">
      <c r="A1629" s="61" t="s">
        <v>3787</v>
      </c>
      <c r="B1629" s="61" t="s">
        <v>3793</v>
      </c>
      <c r="C1629" s="19" t="s">
        <v>3794</v>
      </c>
      <c r="D1629" s="61" t="s">
        <v>861</v>
      </c>
      <c r="E1629" s="21">
        <v>45287</v>
      </c>
      <c r="F1629" s="21">
        <v>45287</v>
      </c>
      <c r="G1629" s="22"/>
      <c r="H1629" s="22"/>
      <c r="I1629" s="22"/>
      <c r="J1629" s="22"/>
      <c r="K1629" s="22">
        <v>0</v>
      </c>
      <c r="L1629" s="49">
        <v>2024012619</v>
      </c>
      <c r="M1629" s="21">
        <v>45310</v>
      </c>
      <c r="N1629" s="21">
        <v>45323</v>
      </c>
      <c r="O1629" s="19" t="s">
        <v>54</v>
      </c>
      <c r="P1629" s="19" t="s">
        <v>54</v>
      </c>
      <c r="Q1629" s="49" t="s">
        <v>55</v>
      </c>
      <c r="R1629" s="61">
        <v>1123</v>
      </c>
      <c r="S1629" s="25" t="s">
        <v>145</v>
      </c>
      <c r="T1629" s="25" t="s">
        <v>145</v>
      </c>
      <c r="U1629" s="51" t="e">
        <v>#NAME?</v>
      </c>
      <c r="V1629" s="22"/>
      <c r="W1629" s="22"/>
      <c r="X1629" s="50"/>
      <c r="Y1629" s="50"/>
      <c r="Z1629" s="22"/>
      <c r="AA1629" s="22"/>
      <c r="AB1629" s="22"/>
      <c r="AC1629" s="22"/>
      <c r="AD1629" s="50"/>
      <c r="AE1629" s="22"/>
      <c r="AF1629" s="22"/>
      <c r="AG1629" s="22"/>
      <c r="AH1629" s="50"/>
      <c r="AI1629" s="22"/>
      <c r="AJ1629" s="22"/>
      <c r="AK1629" s="22"/>
      <c r="AL1629" s="22"/>
      <c r="AM1629" s="22"/>
      <c r="AN1629" s="22"/>
      <c r="AO1629" s="22"/>
      <c r="AP1629" s="19" t="s">
        <v>399</v>
      </c>
      <c r="AQ1629" s="19" t="s">
        <v>399</v>
      </c>
      <c r="AR1629" s="19" t="e">
        <v>#N/A</v>
      </c>
      <c r="AS1629" s="19" t="s">
        <v>55</v>
      </c>
      <c r="AT1629" s="19" t="s">
        <v>862</v>
      </c>
      <c r="AU1629" s="19" t="s">
        <v>62</v>
      </c>
      <c r="AV1629" s="19" t="s">
        <v>660</v>
      </c>
      <c r="AW1629" s="19" t="s">
        <v>1556</v>
      </c>
      <c r="AX1629" s="19" t="s">
        <v>1557</v>
      </c>
      <c r="AY1629" s="19" t="s">
        <v>55</v>
      </c>
      <c r="AZ1629" s="19" t="s">
        <v>3830</v>
      </c>
      <c r="BA1629" s="65">
        <v>45323</v>
      </c>
      <c r="BB1629" s="37">
        <v>2</v>
      </c>
      <c r="BC1629" s="37">
        <v>2024</v>
      </c>
      <c r="BD1629" s="19" t="s">
        <v>3439</v>
      </c>
      <c r="BE1629" s="19" t="s">
        <v>3439</v>
      </c>
      <c r="BF1629" s="19" t="s">
        <v>3439</v>
      </c>
      <c r="BG1629" s="19" t="s">
        <v>55</v>
      </c>
      <c r="BH1629" s="19" t="s">
        <v>4513</v>
      </c>
      <c r="BI1629" s="71" t="s">
        <v>4513</v>
      </c>
      <c r="BJ1629" s="22"/>
      <c r="BK1629" s="22"/>
      <c r="BL1629" s="37" t="s">
        <v>4513</v>
      </c>
      <c r="BM1629" s="32" t="s">
        <v>4513</v>
      </c>
      <c r="BN1629" s="57" t="s">
        <v>4513</v>
      </c>
      <c r="BO1629" s="22"/>
      <c r="BP1629" s="22"/>
      <c r="BQ1629" s="19" t="s">
        <v>64</v>
      </c>
      <c r="BR1629" s="22"/>
      <c r="BS1629" s="22"/>
      <c r="BT1629" s="22"/>
      <c r="BU1629" s="37">
        <v>35</v>
      </c>
      <c r="BV1629" s="19" t="s">
        <v>4697</v>
      </c>
      <c r="BW1629" s="19" t="s">
        <v>3858</v>
      </c>
      <c r="BX1629" s="22"/>
      <c r="BY1629" s="95" t="str">
        <f>IFERROR(
IF(OR(AZ1629="anulado",AZ1629="stand by"),CONCATENATE(AZ1629,": ",AT1629),
IF(OR(YEAR(BA1629)=2022,YEAR(BA1629)=2023),CONCATENATE("Se activó en ",YEAR(BA1629)),
IF(AND(OR(AZ1629="En proceso",AZ1629="facturando"),AND(AV1629="-",BA1629="")),"Por revisar",
IF(BA1629="",IF(AV1629="NUEVAS",CONCATENATE("Estado: ",AZ1629,", ",AV1629),
IF(AX1629=Meses!$A$3,"Por revisar",
IF(AT1629="","Sin registro","En programación Frcst."))),"En programación")))),
"Error")</f>
        <v>En programación</v>
      </c>
      <c r="BZ1629" s="14" t="str">
        <f t="shared" si="75"/>
        <v/>
      </c>
      <c r="CA1629" s="95">
        <f>IF(BY1629="En programación Frcst.",VLOOKUP(AX1629,Meses!$A$1:$H$14,3+HLOOKUP(Cronograma!AV1629,Meses!$D$1:$G$2,2,FALSE),FALSE),
IF(BY1629="En programación",BA1629,""))</f>
        <v>45323</v>
      </c>
      <c r="CB1629" s="95" t="str">
        <f t="shared" si="76"/>
        <v>2024/2</v>
      </c>
      <c r="CC1629" s="91">
        <f>IFERROR(
(VLOOKUP(MONTH(CA1629),Meses!$B$3:$C$14,2,FALSE)-DAY(CA1629))/VLOOKUP(MONTH(CA1629),Meses!$B$3:$C$14,2,FALSE)*CD1629,
"")</f>
        <v>1084.2758620689656</v>
      </c>
      <c r="CD1629" s="92">
        <f t="shared" si="77"/>
        <v>1123</v>
      </c>
    </row>
    <row r="1630" spans="1:82" ht="78.599999999999994" thickBot="1" x14ac:dyDescent="0.6">
      <c r="A1630" s="61" t="s">
        <v>3795</v>
      </c>
      <c r="B1630" s="61" t="s">
        <v>3796</v>
      </c>
      <c r="C1630" s="19" t="s">
        <v>3797</v>
      </c>
      <c r="D1630" s="61" t="s">
        <v>2072</v>
      </c>
      <c r="E1630" s="21">
        <v>45287</v>
      </c>
      <c r="F1630" s="21">
        <v>45287</v>
      </c>
      <c r="G1630" s="22"/>
      <c r="H1630" s="22"/>
      <c r="I1630" s="22"/>
      <c r="J1630" s="22"/>
      <c r="K1630" s="22">
        <v>0</v>
      </c>
      <c r="L1630" s="50"/>
      <c r="M1630" s="22"/>
      <c r="N1630" s="22"/>
      <c r="O1630" s="19" t="s">
        <v>409</v>
      </c>
      <c r="P1630" s="19" t="s">
        <v>448</v>
      </c>
      <c r="Q1630" s="49" t="s">
        <v>55</v>
      </c>
      <c r="R1630" s="61">
        <v>963</v>
      </c>
      <c r="S1630" s="25" t="s">
        <v>145</v>
      </c>
      <c r="T1630" s="25" t="s">
        <v>145</v>
      </c>
      <c r="U1630" s="51" t="e">
        <v>#NAME?</v>
      </c>
      <c r="V1630" s="22"/>
      <c r="W1630" s="22"/>
      <c r="X1630" s="50"/>
      <c r="Y1630" s="50"/>
      <c r="Z1630" s="22"/>
      <c r="AA1630" s="22"/>
      <c r="AB1630" s="22"/>
      <c r="AC1630" s="22"/>
      <c r="AD1630" s="50"/>
      <c r="AE1630" s="22"/>
      <c r="AF1630" s="22"/>
      <c r="AG1630" s="22"/>
      <c r="AH1630" s="50"/>
      <c r="AI1630" s="22"/>
      <c r="AJ1630" s="22"/>
      <c r="AK1630" s="22"/>
      <c r="AL1630" s="22"/>
      <c r="AM1630" s="22"/>
      <c r="AN1630" s="22"/>
      <c r="AO1630" s="22"/>
      <c r="AP1630" s="19" t="s">
        <v>450</v>
      </c>
      <c r="AQ1630" s="19" t="s">
        <v>451</v>
      </c>
      <c r="AR1630" s="19" t="e">
        <v>#N/A</v>
      </c>
      <c r="AS1630" s="19" t="s">
        <v>55</v>
      </c>
      <c r="AT1630" s="19" t="s">
        <v>2073</v>
      </c>
      <c r="AU1630" s="19" t="s">
        <v>179</v>
      </c>
      <c r="AV1630" s="19" t="s">
        <v>651</v>
      </c>
      <c r="AW1630" s="19" t="s">
        <v>3065</v>
      </c>
      <c r="AX1630" s="19" t="s">
        <v>2205</v>
      </c>
      <c r="AY1630" s="19" t="s">
        <v>55</v>
      </c>
      <c r="AZ1630" s="19" t="s">
        <v>3830</v>
      </c>
      <c r="BA1630" s="22">
        <v>0</v>
      </c>
      <c r="BB1630" s="22"/>
      <c r="BC1630" s="22"/>
      <c r="BD1630" s="19" t="s">
        <v>2205</v>
      </c>
      <c r="BE1630" s="19" t="s">
        <v>651</v>
      </c>
      <c r="BF1630" s="19" t="s">
        <v>3065</v>
      </c>
      <c r="BG1630" s="19" t="s">
        <v>55</v>
      </c>
      <c r="BH1630" s="19" t="s">
        <v>4513</v>
      </c>
      <c r="BI1630" s="22" t="s">
        <v>4513</v>
      </c>
      <c r="BJ1630" s="22"/>
      <c r="BK1630" s="22"/>
      <c r="BL1630" s="37" t="s">
        <v>4513</v>
      </c>
      <c r="BM1630" s="22" t="s">
        <v>4513</v>
      </c>
      <c r="BN1630" s="22" t="s">
        <v>4513</v>
      </c>
      <c r="BO1630" s="22"/>
      <c r="BP1630" s="22"/>
      <c r="BQ1630" s="19" t="s">
        <v>64</v>
      </c>
      <c r="BR1630" s="22"/>
      <c r="BS1630" s="22"/>
      <c r="BT1630" s="22"/>
      <c r="BU1630" s="37">
        <v>35</v>
      </c>
      <c r="BV1630" s="19" t="s">
        <v>4703</v>
      </c>
      <c r="BW1630" s="19" t="s">
        <v>3858</v>
      </c>
      <c r="BX1630" s="22"/>
      <c r="BY1630" s="95" t="str">
        <f>IFERROR(
IF(OR(AZ1630="anulado",AZ1630="stand by"),CONCATENATE(AZ1630,": ",AT1630),
IF(OR(YEAR(BA1630)=2022,YEAR(BA1630)=2023),CONCATENATE("Se activó en ",YEAR(BA1630)),
IF(AND(OR(AZ1630="En proceso",AZ1630="facturando"),AND(AV1630="-",BA1630="")),"Por revisar",
IF(BA1630="",IF(AV1630="NUEVAS",CONCATENATE("Estado: ",AZ1630,", ",AV1630),
IF(AX1630=Meses!$A$3,"Por revisar",
IF(AT1630="","Sin registro","En programación Frcst."))),"En programación")))),
"Error")</f>
        <v>En programación</v>
      </c>
      <c r="BZ1630" s="14" t="str">
        <f t="shared" si="75"/>
        <v/>
      </c>
      <c r="CA1630" s="95">
        <f>IF(BY1630="En programación Frcst.",VLOOKUP(AX1630,Meses!$A$1:$H$14,3+HLOOKUP(Cronograma!AV1630,Meses!$D$1:$G$2,2,FALSE),FALSE),
IF(BY1630="En programación",BA1630,""))</f>
        <v>0</v>
      </c>
      <c r="CB1630" s="95" t="str">
        <f t="shared" si="76"/>
        <v>1900/1</v>
      </c>
      <c r="CC1630" s="91">
        <f>IFERROR(
(VLOOKUP(MONTH(CA1630),Meses!$B$3:$C$14,2,FALSE)-DAY(CA1630))/VLOOKUP(MONTH(CA1630),Meses!$B$3:$C$14,2,FALSE)*CD1630,
"")</f>
        <v>963</v>
      </c>
      <c r="CD1630" s="92">
        <f t="shared" si="77"/>
        <v>963</v>
      </c>
    </row>
    <row r="1631" spans="1:82" ht="63" thickBot="1" x14ac:dyDescent="0.6">
      <c r="A1631" s="61" t="s">
        <v>3954</v>
      </c>
      <c r="B1631" s="61" t="s">
        <v>3955</v>
      </c>
      <c r="C1631" s="19" t="s">
        <v>3956</v>
      </c>
      <c r="D1631" s="61" t="s">
        <v>936</v>
      </c>
      <c r="E1631" s="21">
        <v>45293</v>
      </c>
      <c r="F1631" s="21">
        <v>45293</v>
      </c>
      <c r="G1631" s="21">
        <v>45293</v>
      </c>
      <c r="H1631" s="22"/>
      <c r="I1631" s="22"/>
      <c r="J1631" s="22"/>
      <c r="K1631" s="22">
        <v>0</v>
      </c>
      <c r="L1631" s="50"/>
      <c r="M1631" s="22"/>
      <c r="N1631" s="22"/>
      <c r="O1631" s="19" t="s">
        <v>135</v>
      </c>
      <c r="P1631" s="19" t="s">
        <v>135</v>
      </c>
      <c r="Q1631" s="49" t="s">
        <v>55</v>
      </c>
      <c r="R1631" s="61">
        <v>4606</v>
      </c>
      <c r="S1631" s="25" t="s">
        <v>145</v>
      </c>
      <c r="T1631" s="25" t="s">
        <v>145</v>
      </c>
      <c r="U1631" s="30" t="e">
        <v>#NAME?</v>
      </c>
      <c r="V1631" s="22"/>
      <c r="W1631" s="22"/>
      <c r="X1631" s="50"/>
      <c r="Y1631" s="50"/>
      <c r="Z1631" s="22"/>
      <c r="AA1631" s="22"/>
      <c r="AB1631" s="22"/>
      <c r="AC1631" s="22"/>
      <c r="AD1631" s="50"/>
      <c r="AE1631" s="22"/>
      <c r="AF1631" s="22"/>
      <c r="AG1631" s="22"/>
      <c r="AH1631" s="50"/>
      <c r="AI1631" s="22"/>
      <c r="AJ1631" s="22"/>
      <c r="AK1631" s="22"/>
      <c r="AL1631" s="22"/>
      <c r="AM1631" s="22"/>
      <c r="AN1631" s="22"/>
      <c r="AO1631" s="22"/>
      <c r="AP1631" s="19" t="s">
        <v>139</v>
      </c>
      <c r="AQ1631" s="19" t="s">
        <v>140</v>
      </c>
      <c r="AR1631" s="19" t="e">
        <v>#N/A</v>
      </c>
      <c r="AS1631" s="19" t="s">
        <v>55</v>
      </c>
      <c r="AT1631" s="19" t="s">
        <v>937</v>
      </c>
      <c r="AU1631" s="19" t="s">
        <v>132</v>
      </c>
      <c r="AV1631" s="19" t="s">
        <v>354</v>
      </c>
      <c r="AW1631" s="19" t="s">
        <v>2274</v>
      </c>
      <c r="AX1631" s="19" t="s">
        <v>2205</v>
      </c>
      <c r="AY1631" s="19" t="s">
        <v>55</v>
      </c>
      <c r="AZ1631" s="19" t="s">
        <v>3830</v>
      </c>
      <c r="BA1631" s="22">
        <v>0</v>
      </c>
      <c r="BB1631" s="22"/>
      <c r="BC1631" s="22"/>
      <c r="BD1631" s="19" t="s">
        <v>1557</v>
      </c>
      <c r="BE1631" s="19" t="s">
        <v>651</v>
      </c>
      <c r="BF1631" s="19" t="s">
        <v>2222</v>
      </c>
      <c r="BG1631" s="19" t="s">
        <v>55</v>
      </c>
      <c r="BH1631" s="19" t="s">
        <v>4513</v>
      </c>
      <c r="BI1631" s="60" t="s">
        <v>4513</v>
      </c>
      <c r="BJ1631" s="37" t="e">
        <v>#VALUE!</v>
      </c>
      <c r="BK1631" s="56" t="e">
        <v>#VALUE!</v>
      </c>
      <c r="BL1631" s="37" t="s">
        <v>4513</v>
      </c>
      <c r="BM1631" s="32" t="s">
        <v>4513</v>
      </c>
      <c r="BN1631" s="57" t="s">
        <v>4513</v>
      </c>
      <c r="BO1631" s="22"/>
      <c r="BP1631" s="22"/>
      <c r="BQ1631" s="19" t="s">
        <v>64</v>
      </c>
      <c r="BR1631" s="22"/>
      <c r="BS1631" s="22"/>
      <c r="BT1631" s="22"/>
      <c r="BU1631" s="37">
        <v>29</v>
      </c>
      <c r="BV1631" s="19" t="s">
        <v>4697</v>
      </c>
      <c r="BW1631" s="19" t="s">
        <v>3858</v>
      </c>
      <c r="BX1631" s="22"/>
      <c r="BY1631" s="95" t="str">
        <f>IFERROR(
IF(OR(AZ1631="anulado",AZ1631="stand by"),CONCATENATE(AZ1631,": ",AT1631),
IF(OR(YEAR(BA1631)=2022,YEAR(BA1631)=2023),CONCATENATE("Se activó en ",YEAR(BA1631)),
IF(AND(OR(AZ1631="En proceso",AZ1631="facturando"),AND(AV1631="-",BA1631="")),"Por revisar",
IF(BA1631="",IF(AV1631="NUEVAS",CONCATENATE("Estado: ",AZ1631,", ",AV1631),
IF(AX1631=Meses!$A$3,"Por revisar",
IF(AT1631="","Sin registro","En programación Frcst."))),"En programación")))),
"Error")</f>
        <v>En programación</v>
      </c>
      <c r="BZ1631" s="14" t="str">
        <f t="shared" si="75"/>
        <v/>
      </c>
      <c r="CA1631" s="95">
        <f>IF(BY1631="En programación Frcst.",VLOOKUP(AX1631,Meses!$A$1:$H$14,3+HLOOKUP(Cronograma!AV1631,Meses!$D$1:$G$2,2,FALSE),FALSE),
IF(BY1631="En programación",BA1631,""))</f>
        <v>0</v>
      </c>
      <c r="CB1631" s="95" t="str">
        <f t="shared" si="76"/>
        <v>1900/1</v>
      </c>
      <c r="CC1631" s="91">
        <f>IFERROR(
(VLOOKUP(MONTH(CA1631),Meses!$B$3:$C$14,2,FALSE)-DAY(CA1631))/VLOOKUP(MONTH(CA1631),Meses!$B$3:$C$14,2,FALSE)*CD1631,
"")</f>
        <v>4606</v>
      </c>
      <c r="CD1631" s="92">
        <f t="shared" si="77"/>
        <v>4606</v>
      </c>
    </row>
    <row r="1632" spans="1:82" ht="141" thickBot="1" x14ac:dyDescent="0.6">
      <c r="A1632" s="61" t="s">
        <v>3957</v>
      </c>
      <c r="B1632" s="61" t="s">
        <v>3958</v>
      </c>
      <c r="C1632" s="19" t="s">
        <v>3959</v>
      </c>
      <c r="D1632" s="61" t="s">
        <v>2072</v>
      </c>
      <c r="E1632" s="21">
        <v>45293</v>
      </c>
      <c r="F1632" s="21">
        <v>45293</v>
      </c>
      <c r="G1632" s="22"/>
      <c r="H1632" s="22"/>
      <c r="I1632" s="22"/>
      <c r="J1632" s="22"/>
      <c r="K1632" s="22">
        <v>0</v>
      </c>
      <c r="L1632" s="50"/>
      <c r="M1632" s="22"/>
      <c r="N1632" s="22"/>
      <c r="O1632" s="19" t="s">
        <v>377</v>
      </c>
      <c r="P1632" s="19" t="s">
        <v>377</v>
      </c>
      <c r="Q1632" s="49" t="s">
        <v>55</v>
      </c>
      <c r="R1632" s="61">
        <v>19000</v>
      </c>
      <c r="S1632" s="25" t="s">
        <v>145</v>
      </c>
      <c r="T1632" s="25" t="s">
        <v>145</v>
      </c>
      <c r="U1632" s="51" t="e">
        <v>#NAME?</v>
      </c>
      <c r="V1632" s="22"/>
      <c r="W1632" s="22"/>
      <c r="X1632" s="50"/>
      <c r="Y1632" s="50"/>
      <c r="Z1632" s="22"/>
      <c r="AA1632" s="22"/>
      <c r="AB1632" s="22"/>
      <c r="AC1632" s="22"/>
      <c r="AD1632" s="50"/>
      <c r="AE1632" s="22"/>
      <c r="AF1632" s="22"/>
      <c r="AG1632" s="22"/>
      <c r="AH1632" s="50"/>
      <c r="AI1632" s="22"/>
      <c r="AJ1632" s="22"/>
      <c r="AK1632" s="22"/>
      <c r="AL1632" s="22"/>
      <c r="AM1632" s="22"/>
      <c r="AN1632" s="22"/>
      <c r="AO1632" s="22"/>
      <c r="AP1632" s="19" t="s">
        <v>378</v>
      </c>
      <c r="AQ1632" s="19" t="s">
        <v>378</v>
      </c>
      <c r="AR1632" s="19" t="s">
        <v>237</v>
      </c>
      <c r="AS1632" s="19" t="s">
        <v>55</v>
      </c>
      <c r="AT1632" s="19" t="s">
        <v>2073</v>
      </c>
      <c r="AU1632" s="19" t="s">
        <v>132</v>
      </c>
      <c r="AV1632" s="19" t="s">
        <v>354</v>
      </c>
      <c r="AW1632" s="19" t="s">
        <v>2274</v>
      </c>
      <c r="AX1632" s="19" t="s">
        <v>2205</v>
      </c>
      <c r="AY1632" s="19" t="s">
        <v>55</v>
      </c>
      <c r="AZ1632" s="19" t="s">
        <v>3830</v>
      </c>
      <c r="BA1632" s="22">
        <v>0</v>
      </c>
      <c r="BB1632" s="22"/>
      <c r="BC1632" s="22"/>
      <c r="BD1632" s="19" t="s">
        <v>1557</v>
      </c>
      <c r="BE1632" s="19" t="s">
        <v>651</v>
      </c>
      <c r="BF1632" s="19" t="s">
        <v>2222</v>
      </c>
      <c r="BG1632" s="19" t="s">
        <v>55</v>
      </c>
      <c r="BH1632" s="19" t="s">
        <v>4513</v>
      </c>
      <c r="BI1632" s="22" t="s">
        <v>4513</v>
      </c>
      <c r="BJ1632" s="22"/>
      <c r="BK1632" s="22"/>
      <c r="BL1632" s="37" t="s">
        <v>4513</v>
      </c>
      <c r="BM1632" s="22" t="s">
        <v>4513</v>
      </c>
      <c r="BN1632" s="22" t="s">
        <v>4513</v>
      </c>
      <c r="BO1632" s="22"/>
      <c r="BP1632" s="22"/>
      <c r="BQ1632" s="19" t="s">
        <v>64</v>
      </c>
      <c r="BR1632" s="22"/>
      <c r="BS1632" s="22"/>
      <c r="BT1632" s="22"/>
      <c r="BU1632" s="37">
        <v>29</v>
      </c>
      <c r="BV1632" s="19" t="s">
        <v>4701</v>
      </c>
      <c r="BW1632" s="19" t="s">
        <v>3837</v>
      </c>
      <c r="BX1632" s="22"/>
      <c r="BY1632" s="95" t="str">
        <f>IFERROR(
IF(OR(AZ1632="anulado",AZ1632="stand by"),CONCATENATE(AZ1632,": ",AT1632),
IF(OR(YEAR(BA1632)=2022,YEAR(BA1632)=2023),CONCATENATE("Se activó en ",YEAR(BA1632)),
IF(AND(OR(AZ1632="En proceso",AZ1632="facturando"),AND(AV1632="-",BA1632="")),"Por revisar",
IF(BA1632="",IF(AV1632="NUEVAS",CONCATENATE("Estado: ",AZ1632,", ",AV1632),
IF(AX1632=Meses!$A$3,"Por revisar",
IF(AT1632="","Sin registro","En programación Frcst."))),"En programación")))),
"Error")</f>
        <v>En programación</v>
      </c>
      <c r="BZ1632" s="14" t="str">
        <f t="shared" si="75"/>
        <v/>
      </c>
      <c r="CA1632" s="95">
        <f>IF(BY1632="En programación Frcst.",VLOOKUP(AX1632,Meses!$A$1:$H$14,3+HLOOKUP(Cronograma!AV1632,Meses!$D$1:$G$2,2,FALSE),FALSE),
IF(BY1632="En programación",BA1632,""))</f>
        <v>0</v>
      </c>
      <c r="CB1632" s="95" t="str">
        <f t="shared" si="76"/>
        <v>1900/1</v>
      </c>
      <c r="CC1632" s="91">
        <f>IFERROR(
(VLOOKUP(MONTH(CA1632),Meses!$B$3:$C$14,2,FALSE)-DAY(CA1632))/VLOOKUP(MONTH(CA1632),Meses!$B$3:$C$14,2,FALSE)*CD1632,
"")</f>
        <v>19000</v>
      </c>
      <c r="CD1632" s="92">
        <f t="shared" si="77"/>
        <v>19000</v>
      </c>
    </row>
    <row r="1633" spans="1:82" ht="78.599999999999994" thickBot="1" x14ac:dyDescent="0.6">
      <c r="A1633" s="61" t="s">
        <v>3960</v>
      </c>
      <c r="B1633" s="61" t="s">
        <v>3961</v>
      </c>
      <c r="C1633" s="19" t="s">
        <v>3962</v>
      </c>
      <c r="D1633" s="61" t="s">
        <v>650</v>
      </c>
      <c r="E1633" s="22"/>
      <c r="F1633" s="22"/>
      <c r="G1633" s="22"/>
      <c r="H1633" s="22"/>
      <c r="I1633" s="22"/>
      <c r="J1633" s="22" t="s">
        <v>4513</v>
      </c>
      <c r="K1633" s="22">
        <v>0</v>
      </c>
      <c r="L1633" s="50"/>
      <c r="M1633" s="22"/>
      <c r="N1633" s="22"/>
      <c r="O1633" s="19" t="s">
        <v>741</v>
      </c>
      <c r="P1633" s="19" t="s">
        <v>547</v>
      </c>
      <c r="Q1633" s="49" t="s">
        <v>55</v>
      </c>
      <c r="R1633" s="50"/>
      <c r="S1633" s="27"/>
      <c r="T1633" s="27"/>
      <c r="U1633" s="22"/>
      <c r="V1633" s="22"/>
      <c r="W1633" s="22"/>
      <c r="X1633" s="50"/>
      <c r="Y1633" s="50"/>
      <c r="Z1633" s="22"/>
      <c r="AA1633" s="22"/>
      <c r="AB1633" s="22"/>
      <c r="AC1633" s="22"/>
      <c r="AD1633" s="50"/>
      <c r="AE1633" s="22"/>
      <c r="AF1633" s="22"/>
      <c r="AG1633" s="22"/>
      <c r="AH1633" s="50"/>
      <c r="AI1633" s="22"/>
      <c r="AJ1633" s="22"/>
      <c r="AK1633" s="22"/>
      <c r="AL1633" s="22"/>
      <c r="AM1633" s="22"/>
      <c r="AN1633" s="22"/>
      <c r="AO1633" s="22"/>
      <c r="AP1633" s="19" t="s">
        <v>82</v>
      </c>
      <c r="AQ1633" s="22" t="s">
        <v>82</v>
      </c>
      <c r="AR1633" s="19" t="s">
        <v>60</v>
      </c>
      <c r="AS1633" s="19" t="s">
        <v>55</v>
      </c>
      <c r="AT1633" s="19" t="s">
        <v>4583</v>
      </c>
      <c r="AU1633" s="19" t="s">
        <v>179</v>
      </c>
      <c r="AV1633" s="19" t="s">
        <v>63</v>
      </c>
      <c r="AW1633" s="19" t="s">
        <v>63</v>
      </c>
      <c r="AX1633" s="19" t="s">
        <v>63</v>
      </c>
      <c r="AY1633" s="19" t="s">
        <v>64</v>
      </c>
      <c r="AZ1633" s="19" t="s">
        <v>3822</v>
      </c>
      <c r="BA1633" s="22">
        <v>0</v>
      </c>
      <c r="BB1633" s="22"/>
      <c r="BC1633" s="22"/>
      <c r="BD1633" s="19" t="s">
        <v>653</v>
      </c>
      <c r="BE1633" s="19" t="s">
        <v>354</v>
      </c>
      <c r="BF1633" s="19" t="s">
        <v>1165</v>
      </c>
      <c r="BG1633" s="19" t="s">
        <v>55</v>
      </c>
      <c r="BH1633" s="19" t="s">
        <v>4513</v>
      </c>
      <c r="BI1633" s="22" t="s">
        <v>4513</v>
      </c>
      <c r="BJ1633" s="22"/>
      <c r="BK1633" s="22"/>
      <c r="BL1633" s="37" t="s">
        <v>4513</v>
      </c>
      <c r="BM1633" s="32" t="s">
        <v>4513</v>
      </c>
      <c r="BN1633" s="22" t="s">
        <v>4513</v>
      </c>
      <c r="BO1633" s="22"/>
      <c r="BP1633" s="22"/>
      <c r="BQ1633" s="19" t="s">
        <v>64</v>
      </c>
      <c r="BR1633" s="22"/>
      <c r="BS1633" s="22"/>
      <c r="BT1633" s="37">
        <v>30</v>
      </c>
      <c r="BU1633" s="37">
        <v>60</v>
      </c>
      <c r="BV1633" s="19" t="s">
        <v>4698</v>
      </c>
      <c r="BW1633" s="19" t="s">
        <v>3839</v>
      </c>
      <c r="BX1633" s="37">
        <v>2023</v>
      </c>
      <c r="BY1633" s="95" t="str">
        <f>IFERROR(
IF(OR(AZ1633="anulado",AZ1633="stand by"),CONCATENATE(AZ1633,": ",AT1633),
IF(OR(YEAR(BA1633)=2022,YEAR(BA1633)=2023),CONCATENATE("Se activó en ",YEAR(BA1633)),
IF(AND(OR(AZ1633="En proceso",AZ1633="facturando"),AND(AV1633="-",BA1633="")),"Por revisar",
IF(BA1633="",IF(AV1633="NUEVAS",CONCATENATE("Estado: ",AZ1633,", ",AV1633),
IF(AX1633=Meses!$A$3,"Por revisar",
IF(AT1633="","Sin registro","En programación Frcst."))),"En programación")))),
"Error")</f>
        <v>En programación</v>
      </c>
      <c r="BZ1633" s="14" t="str">
        <f t="shared" si="75"/>
        <v/>
      </c>
      <c r="CA1633" s="95">
        <f>IF(BY1633="En programación Frcst.",VLOOKUP(AX1633,Meses!$A$1:$H$14,3+HLOOKUP(Cronograma!AV1633,Meses!$D$1:$G$2,2,FALSE),FALSE),
IF(BY1633="En programación",BA1633,""))</f>
        <v>0</v>
      </c>
      <c r="CB1633" s="95" t="str">
        <f t="shared" si="76"/>
        <v>1900/1</v>
      </c>
      <c r="CC1633" s="91">
        <f>IFERROR(
(VLOOKUP(MONTH(CA1633),Meses!$B$3:$C$14,2,FALSE)-DAY(CA1633))/VLOOKUP(MONTH(CA1633),Meses!$B$3:$C$14,2,FALSE)*CD1633,
"")</f>
        <v>0</v>
      </c>
      <c r="CD1633" s="92">
        <f t="shared" si="77"/>
        <v>0</v>
      </c>
    </row>
    <row r="1634" spans="1:82" ht="94.2" thickBot="1" x14ac:dyDescent="0.6">
      <c r="A1634" s="61" t="s">
        <v>3963</v>
      </c>
      <c r="B1634" s="61" t="s">
        <v>3964</v>
      </c>
      <c r="C1634" s="19" t="s">
        <v>3965</v>
      </c>
      <c r="D1634" s="61" t="s">
        <v>650</v>
      </c>
      <c r="E1634" s="22"/>
      <c r="F1634" s="22"/>
      <c r="G1634" s="22"/>
      <c r="H1634" s="22"/>
      <c r="I1634" s="22"/>
      <c r="J1634" s="22" t="s">
        <v>4513</v>
      </c>
      <c r="K1634" s="22">
        <v>0</v>
      </c>
      <c r="L1634" s="50"/>
      <c r="M1634" s="22"/>
      <c r="N1634" s="22"/>
      <c r="O1634" s="19" t="s">
        <v>741</v>
      </c>
      <c r="P1634" s="19" t="s">
        <v>673</v>
      </c>
      <c r="Q1634" s="49" t="s">
        <v>55</v>
      </c>
      <c r="R1634" s="50"/>
      <c r="S1634" s="27"/>
      <c r="T1634" s="27"/>
      <c r="U1634" s="22"/>
      <c r="V1634" s="22"/>
      <c r="W1634" s="22"/>
      <c r="X1634" s="50"/>
      <c r="Y1634" s="50"/>
      <c r="Z1634" s="22"/>
      <c r="AA1634" s="22"/>
      <c r="AB1634" s="22"/>
      <c r="AC1634" s="22"/>
      <c r="AD1634" s="50"/>
      <c r="AE1634" s="22"/>
      <c r="AF1634" s="22"/>
      <c r="AG1634" s="22"/>
      <c r="AH1634" s="50"/>
      <c r="AI1634" s="22"/>
      <c r="AJ1634" s="22"/>
      <c r="AK1634" s="22"/>
      <c r="AL1634" s="22"/>
      <c r="AM1634" s="22"/>
      <c r="AN1634" s="22"/>
      <c r="AO1634" s="22"/>
      <c r="AP1634" s="19" t="s">
        <v>82</v>
      </c>
      <c r="AQ1634" s="22" t="s">
        <v>82</v>
      </c>
      <c r="AR1634" s="19" t="s">
        <v>60</v>
      </c>
      <c r="AS1634" s="19" t="s">
        <v>55</v>
      </c>
      <c r="AT1634" s="19" t="s">
        <v>4583</v>
      </c>
      <c r="AU1634" s="19" t="s">
        <v>179</v>
      </c>
      <c r="AV1634" s="19" t="s">
        <v>63</v>
      </c>
      <c r="AW1634" s="19" t="s">
        <v>63</v>
      </c>
      <c r="AX1634" s="19" t="s">
        <v>63</v>
      </c>
      <c r="AY1634" s="19" t="s">
        <v>64</v>
      </c>
      <c r="AZ1634" s="19" t="s">
        <v>3822</v>
      </c>
      <c r="BA1634" s="22">
        <v>0</v>
      </c>
      <c r="BB1634" s="22"/>
      <c r="BC1634" s="22"/>
      <c r="BD1634" s="19" t="s">
        <v>653</v>
      </c>
      <c r="BE1634" s="19" t="s">
        <v>354</v>
      </c>
      <c r="BF1634" s="19" t="s">
        <v>1165</v>
      </c>
      <c r="BG1634" s="19" t="s">
        <v>55</v>
      </c>
      <c r="BH1634" s="19" t="s">
        <v>4513</v>
      </c>
      <c r="BI1634" s="22" t="s">
        <v>4513</v>
      </c>
      <c r="BJ1634" s="22"/>
      <c r="BK1634" s="22"/>
      <c r="BL1634" s="37" t="s">
        <v>4513</v>
      </c>
      <c r="BM1634" s="32" t="s">
        <v>4513</v>
      </c>
      <c r="BN1634" s="22" t="s">
        <v>4513</v>
      </c>
      <c r="BO1634" s="22"/>
      <c r="BP1634" s="22"/>
      <c r="BQ1634" s="19" t="s">
        <v>64</v>
      </c>
      <c r="BR1634" s="22"/>
      <c r="BS1634" s="22"/>
      <c r="BT1634" s="37">
        <v>30</v>
      </c>
      <c r="BU1634" s="37">
        <v>60</v>
      </c>
      <c r="BV1634" s="19" t="s">
        <v>4694</v>
      </c>
      <c r="BW1634" s="19" t="s">
        <v>3839</v>
      </c>
      <c r="BX1634" s="37">
        <v>2023</v>
      </c>
      <c r="BY1634" s="95" t="str">
        <f>IFERROR(
IF(OR(AZ1634="anulado",AZ1634="stand by"),CONCATENATE(AZ1634,": ",AT1634),
IF(OR(YEAR(BA1634)=2022,YEAR(BA1634)=2023),CONCATENATE("Se activó en ",YEAR(BA1634)),
IF(AND(OR(AZ1634="En proceso",AZ1634="facturando"),AND(AV1634="-",BA1634="")),"Por revisar",
IF(BA1634="",IF(AV1634="NUEVAS",CONCATENATE("Estado: ",AZ1634,", ",AV1634),
IF(AX1634=Meses!$A$3,"Por revisar",
IF(AT1634="","Sin registro","En programación Frcst."))),"En programación")))),
"Error")</f>
        <v>En programación</v>
      </c>
      <c r="BZ1634" s="14" t="str">
        <f t="shared" si="75"/>
        <v/>
      </c>
      <c r="CA1634" s="95">
        <f>IF(BY1634="En programación Frcst.",VLOOKUP(AX1634,Meses!$A$1:$H$14,3+HLOOKUP(Cronograma!AV1634,Meses!$D$1:$G$2,2,FALSE),FALSE),
IF(BY1634="En programación",BA1634,""))</f>
        <v>0</v>
      </c>
      <c r="CB1634" s="95" t="str">
        <f t="shared" si="76"/>
        <v>1900/1</v>
      </c>
      <c r="CC1634" s="91">
        <f>IFERROR(
(VLOOKUP(MONTH(CA1634),Meses!$B$3:$C$14,2,FALSE)-DAY(CA1634))/VLOOKUP(MONTH(CA1634),Meses!$B$3:$C$14,2,FALSE)*CD1634,
"")</f>
        <v>0</v>
      </c>
      <c r="CD1634" s="92">
        <f t="shared" si="77"/>
        <v>0</v>
      </c>
    </row>
    <row r="1635" spans="1:82" ht="47.4" thickBot="1" x14ac:dyDescent="0.6">
      <c r="A1635" s="61" t="s">
        <v>3963</v>
      </c>
      <c r="B1635" s="61" t="s">
        <v>3966</v>
      </c>
      <c r="C1635" s="19" t="s">
        <v>3967</v>
      </c>
      <c r="D1635" s="61" t="s">
        <v>650</v>
      </c>
      <c r="E1635" s="22"/>
      <c r="F1635" s="22"/>
      <c r="G1635" s="22"/>
      <c r="H1635" s="22"/>
      <c r="I1635" s="22"/>
      <c r="J1635" s="22" t="s">
        <v>4513</v>
      </c>
      <c r="K1635" s="22">
        <v>0</v>
      </c>
      <c r="L1635" s="50"/>
      <c r="M1635" s="22"/>
      <c r="N1635" s="22"/>
      <c r="O1635" s="19" t="s">
        <v>741</v>
      </c>
      <c r="P1635" s="19" t="s">
        <v>673</v>
      </c>
      <c r="Q1635" s="49" t="s">
        <v>55</v>
      </c>
      <c r="R1635" s="50"/>
      <c r="S1635" s="27"/>
      <c r="T1635" s="27"/>
      <c r="U1635" s="22"/>
      <c r="V1635" s="22"/>
      <c r="W1635" s="22"/>
      <c r="X1635" s="50"/>
      <c r="Y1635" s="50"/>
      <c r="Z1635" s="22"/>
      <c r="AA1635" s="22"/>
      <c r="AB1635" s="22"/>
      <c r="AC1635" s="22"/>
      <c r="AD1635" s="50"/>
      <c r="AE1635" s="22"/>
      <c r="AF1635" s="22"/>
      <c r="AG1635" s="22"/>
      <c r="AH1635" s="50"/>
      <c r="AI1635" s="22"/>
      <c r="AJ1635" s="22"/>
      <c r="AK1635" s="22"/>
      <c r="AL1635" s="22"/>
      <c r="AM1635" s="22"/>
      <c r="AN1635" s="22"/>
      <c r="AO1635" s="22"/>
      <c r="AP1635" s="19" t="s">
        <v>82</v>
      </c>
      <c r="AQ1635" s="22" t="s">
        <v>82</v>
      </c>
      <c r="AR1635" s="19" t="s">
        <v>60</v>
      </c>
      <c r="AS1635" s="19" t="s">
        <v>55</v>
      </c>
      <c r="AT1635" s="19" t="s">
        <v>4583</v>
      </c>
      <c r="AU1635" s="19" t="s">
        <v>179</v>
      </c>
      <c r="AV1635" s="19" t="s">
        <v>63</v>
      </c>
      <c r="AW1635" s="19" t="s">
        <v>63</v>
      </c>
      <c r="AX1635" s="19" t="s">
        <v>63</v>
      </c>
      <c r="AY1635" s="19" t="s">
        <v>64</v>
      </c>
      <c r="AZ1635" s="19" t="s">
        <v>3822</v>
      </c>
      <c r="BA1635" s="22">
        <v>0</v>
      </c>
      <c r="BB1635" s="22"/>
      <c r="BC1635" s="22"/>
      <c r="BD1635" s="19" t="s">
        <v>653</v>
      </c>
      <c r="BE1635" s="19" t="s">
        <v>354</v>
      </c>
      <c r="BF1635" s="19" t="s">
        <v>1165</v>
      </c>
      <c r="BG1635" s="19" t="s">
        <v>55</v>
      </c>
      <c r="BH1635" s="19" t="s">
        <v>4513</v>
      </c>
      <c r="BI1635" s="22" t="s">
        <v>4513</v>
      </c>
      <c r="BJ1635" s="22"/>
      <c r="BK1635" s="22"/>
      <c r="BL1635" s="37" t="s">
        <v>4513</v>
      </c>
      <c r="BM1635" s="32" t="s">
        <v>4513</v>
      </c>
      <c r="BN1635" s="22" t="s">
        <v>4513</v>
      </c>
      <c r="BO1635" s="22"/>
      <c r="BP1635" s="22"/>
      <c r="BQ1635" s="19" t="s">
        <v>64</v>
      </c>
      <c r="BR1635" s="22"/>
      <c r="BS1635" s="22"/>
      <c r="BT1635" s="37">
        <v>30</v>
      </c>
      <c r="BU1635" s="37">
        <v>60</v>
      </c>
      <c r="BV1635" s="19" t="s">
        <v>4694</v>
      </c>
      <c r="BW1635" s="19" t="s">
        <v>3839</v>
      </c>
      <c r="BX1635" s="37">
        <v>2023</v>
      </c>
      <c r="BY1635" s="95" t="str">
        <f>IFERROR(
IF(OR(AZ1635="anulado",AZ1635="stand by"),CONCATENATE(AZ1635,": ",AT1635),
IF(OR(YEAR(BA1635)=2022,YEAR(BA1635)=2023),CONCATENATE("Se activó en ",YEAR(BA1635)),
IF(AND(OR(AZ1635="En proceso",AZ1635="facturando"),AND(AV1635="-",BA1635="")),"Por revisar",
IF(BA1635="",IF(AV1635="NUEVAS",CONCATENATE("Estado: ",AZ1635,", ",AV1635),
IF(AX1635=Meses!$A$3,"Por revisar",
IF(AT1635="","Sin registro","En programación Frcst."))),"En programación")))),
"Error")</f>
        <v>En programación</v>
      </c>
      <c r="BZ1635" s="14" t="str">
        <f t="shared" si="75"/>
        <v/>
      </c>
      <c r="CA1635" s="95">
        <f>IF(BY1635="En programación Frcst.",VLOOKUP(AX1635,Meses!$A$1:$H$14,3+HLOOKUP(Cronograma!AV1635,Meses!$D$1:$G$2,2,FALSE),FALSE),
IF(BY1635="En programación",BA1635,""))</f>
        <v>0</v>
      </c>
      <c r="CB1635" s="95" t="str">
        <f t="shared" si="76"/>
        <v>1900/1</v>
      </c>
      <c r="CC1635" s="91">
        <f>IFERROR(
(VLOOKUP(MONTH(CA1635),Meses!$B$3:$C$14,2,FALSE)-DAY(CA1635))/VLOOKUP(MONTH(CA1635),Meses!$B$3:$C$14,2,FALSE)*CD1635,
"")</f>
        <v>0</v>
      </c>
      <c r="CD1635" s="92">
        <f t="shared" si="77"/>
        <v>0</v>
      </c>
    </row>
    <row r="1636" spans="1:82" ht="63" thickBot="1" x14ac:dyDescent="0.6">
      <c r="A1636" s="61" t="s">
        <v>1810</v>
      </c>
      <c r="B1636" s="61" t="s">
        <v>3968</v>
      </c>
      <c r="C1636" s="19" t="s">
        <v>3969</v>
      </c>
      <c r="D1636" s="61" t="s">
        <v>650</v>
      </c>
      <c r="E1636" s="22"/>
      <c r="F1636" s="22"/>
      <c r="G1636" s="22"/>
      <c r="H1636" s="22"/>
      <c r="I1636" s="22"/>
      <c r="J1636" s="22" t="s">
        <v>4513</v>
      </c>
      <c r="K1636" s="22">
        <v>0</v>
      </c>
      <c r="L1636" s="50"/>
      <c r="M1636" s="22"/>
      <c r="N1636" s="22"/>
      <c r="O1636" s="19" t="s">
        <v>741</v>
      </c>
      <c r="P1636" s="19" t="s">
        <v>1928</v>
      </c>
      <c r="Q1636" s="49" t="s">
        <v>55</v>
      </c>
      <c r="R1636" s="50"/>
      <c r="S1636" s="27"/>
      <c r="T1636" s="27"/>
      <c r="U1636" s="22"/>
      <c r="V1636" s="22"/>
      <c r="W1636" s="22"/>
      <c r="X1636" s="50"/>
      <c r="Y1636" s="50"/>
      <c r="Z1636" s="22"/>
      <c r="AA1636" s="22"/>
      <c r="AB1636" s="22"/>
      <c r="AC1636" s="22"/>
      <c r="AD1636" s="50"/>
      <c r="AE1636" s="22"/>
      <c r="AF1636" s="22"/>
      <c r="AG1636" s="22"/>
      <c r="AH1636" s="50"/>
      <c r="AI1636" s="22"/>
      <c r="AJ1636" s="22"/>
      <c r="AK1636" s="22"/>
      <c r="AL1636" s="22"/>
      <c r="AM1636" s="22"/>
      <c r="AN1636" s="22"/>
      <c r="AO1636" s="22"/>
      <c r="AP1636" s="19" t="s">
        <v>82</v>
      </c>
      <c r="AQ1636" s="22" t="s">
        <v>82</v>
      </c>
      <c r="AR1636" s="19" t="s">
        <v>60</v>
      </c>
      <c r="AS1636" s="19" t="s">
        <v>55</v>
      </c>
      <c r="AT1636" s="19" t="s">
        <v>4583</v>
      </c>
      <c r="AU1636" s="19" t="s">
        <v>179</v>
      </c>
      <c r="AV1636" s="19" t="s">
        <v>63</v>
      </c>
      <c r="AW1636" s="19" t="s">
        <v>63</v>
      </c>
      <c r="AX1636" s="19" t="s">
        <v>63</v>
      </c>
      <c r="AY1636" s="19" t="s">
        <v>64</v>
      </c>
      <c r="AZ1636" s="19" t="s">
        <v>3822</v>
      </c>
      <c r="BA1636" s="22">
        <v>0</v>
      </c>
      <c r="BB1636" s="22"/>
      <c r="BC1636" s="22"/>
      <c r="BD1636" s="19" t="s">
        <v>653</v>
      </c>
      <c r="BE1636" s="19" t="s">
        <v>354</v>
      </c>
      <c r="BF1636" s="19" t="s">
        <v>1165</v>
      </c>
      <c r="BG1636" s="19" t="s">
        <v>55</v>
      </c>
      <c r="BH1636" s="19" t="s">
        <v>4513</v>
      </c>
      <c r="BI1636" s="22" t="s">
        <v>4513</v>
      </c>
      <c r="BJ1636" s="22"/>
      <c r="BK1636" s="22"/>
      <c r="BL1636" s="37" t="s">
        <v>4513</v>
      </c>
      <c r="BM1636" s="32" t="s">
        <v>4513</v>
      </c>
      <c r="BN1636" s="22" t="s">
        <v>4513</v>
      </c>
      <c r="BO1636" s="22"/>
      <c r="BP1636" s="22"/>
      <c r="BQ1636" s="19" t="s">
        <v>64</v>
      </c>
      <c r="BR1636" s="22"/>
      <c r="BS1636" s="22"/>
      <c r="BT1636" s="37">
        <v>30</v>
      </c>
      <c r="BU1636" s="37">
        <v>60</v>
      </c>
      <c r="BV1636" s="19" t="s">
        <v>4699</v>
      </c>
      <c r="BW1636" s="19" t="s">
        <v>3837</v>
      </c>
      <c r="BX1636" s="37">
        <v>2023</v>
      </c>
      <c r="BY1636" s="95" t="str">
        <f>IFERROR(
IF(OR(AZ1636="anulado",AZ1636="stand by"),CONCATENATE(AZ1636,": ",AT1636),
IF(OR(YEAR(BA1636)=2022,YEAR(BA1636)=2023),CONCATENATE("Se activó en ",YEAR(BA1636)),
IF(AND(OR(AZ1636="En proceso",AZ1636="facturando"),AND(AV1636="-",BA1636="")),"Por revisar",
IF(BA1636="",IF(AV1636="NUEVAS",CONCATENATE("Estado: ",AZ1636,", ",AV1636),
IF(AX1636=Meses!$A$3,"Por revisar",
IF(AT1636="","Sin registro","En programación Frcst."))),"En programación")))),
"Error")</f>
        <v>En programación</v>
      </c>
      <c r="BZ1636" s="14" t="str">
        <f t="shared" si="75"/>
        <v/>
      </c>
      <c r="CA1636" s="95">
        <f>IF(BY1636="En programación Frcst.",VLOOKUP(AX1636,Meses!$A$1:$H$14,3+HLOOKUP(Cronograma!AV1636,Meses!$D$1:$G$2,2,FALSE),FALSE),
IF(BY1636="En programación",BA1636,""))</f>
        <v>0</v>
      </c>
      <c r="CB1636" s="95" t="str">
        <f t="shared" si="76"/>
        <v>1900/1</v>
      </c>
      <c r="CC1636" s="91">
        <f>IFERROR(
(VLOOKUP(MONTH(CA1636),Meses!$B$3:$C$14,2,FALSE)-DAY(CA1636))/VLOOKUP(MONTH(CA1636),Meses!$B$3:$C$14,2,FALSE)*CD1636,
"")</f>
        <v>0</v>
      </c>
      <c r="CD1636" s="92">
        <f t="shared" si="77"/>
        <v>0</v>
      </c>
    </row>
    <row r="1637" spans="1:82" ht="47.4" thickBot="1" x14ac:dyDescent="0.6">
      <c r="A1637" s="61" t="s">
        <v>3970</v>
      </c>
      <c r="B1637" s="61" t="s">
        <v>3971</v>
      </c>
      <c r="C1637" s="19" t="s">
        <v>3972</v>
      </c>
      <c r="D1637" s="61" t="s">
        <v>53</v>
      </c>
      <c r="E1637" s="21">
        <v>45052</v>
      </c>
      <c r="F1637" s="22"/>
      <c r="G1637" s="22"/>
      <c r="H1637" s="22"/>
      <c r="I1637" s="21">
        <v>45303</v>
      </c>
      <c r="J1637" s="21" t="s">
        <v>4513</v>
      </c>
      <c r="K1637" s="119">
        <v>0</v>
      </c>
      <c r="L1637" s="50"/>
      <c r="M1637" s="22"/>
      <c r="N1637" s="22"/>
      <c r="O1637" s="19" t="s">
        <v>741</v>
      </c>
      <c r="P1637" s="19" t="s">
        <v>688</v>
      </c>
      <c r="Q1637" s="49" t="s">
        <v>55</v>
      </c>
      <c r="R1637" s="50"/>
      <c r="S1637" s="27"/>
      <c r="T1637" s="27"/>
      <c r="U1637" s="22"/>
      <c r="V1637" s="22"/>
      <c r="W1637" s="22"/>
      <c r="X1637" s="50"/>
      <c r="Y1637" s="50"/>
      <c r="Z1637" s="22"/>
      <c r="AA1637" s="22"/>
      <c r="AB1637" s="22"/>
      <c r="AC1637" s="22"/>
      <c r="AD1637" s="50"/>
      <c r="AE1637" s="22"/>
      <c r="AF1637" s="22"/>
      <c r="AG1637" s="22"/>
      <c r="AH1637" s="50"/>
      <c r="AI1637" s="22"/>
      <c r="AJ1637" s="22"/>
      <c r="AK1637" s="22"/>
      <c r="AL1637" s="22"/>
      <c r="AM1637" s="22"/>
      <c r="AN1637" s="22"/>
      <c r="AO1637" s="22"/>
      <c r="AP1637" s="22"/>
      <c r="AQ1637" s="22" t="e">
        <v>#N/A</v>
      </c>
      <c r="AR1637" s="19" t="s">
        <v>60</v>
      </c>
      <c r="AS1637" s="19" t="s">
        <v>55</v>
      </c>
      <c r="AT1637" s="19" t="s">
        <v>61</v>
      </c>
      <c r="AU1637" s="19" t="s">
        <v>179</v>
      </c>
      <c r="AV1637" s="19" t="s">
        <v>63</v>
      </c>
      <c r="AW1637" s="19" t="s">
        <v>63</v>
      </c>
      <c r="AX1637" s="19" t="s">
        <v>63</v>
      </c>
      <c r="AY1637" s="19" t="s">
        <v>64</v>
      </c>
      <c r="AZ1637" s="19" t="s">
        <v>3822</v>
      </c>
      <c r="BA1637" s="22">
        <v>0</v>
      </c>
      <c r="BB1637" s="22"/>
      <c r="BC1637" s="22"/>
      <c r="BD1637" s="19" t="s">
        <v>653</v>
      </c>
      <c r="BE1637" s="19" t="s">
        <v>354</v>
      </c>
      <c r="BF1637" s="19" t="s">
        <v>1165</v>
      </c>
      <c r="BG1637" s="19" t="s">
        <v>55</v>
      </c>
      <c r="BH1637" s="19" t="s">
        <v>4513</v>
      </c>
      <c r="BI1637" s="60" t="s">
        <v>4513</v>
      </c>
      <c r="BJ1637" s="37" t="e">
        <v>#VALUE!</v>
      </c>
      <c r="BK1637" s="56" t="e">
        <v>#VALUE!</v>
      </c>
      <c r="BL1637" s="37" t="s">
        <v>4513</v>
      </c>
      <c r="BM1637" s="32" t="s">
        <v>4513</v>
      </c>
      <c r="BN1637" s="22" t="s">
        <v>4513</v>
      </c>
      <c r="BO1637" s="22"/>
      <c r="BP1637" s="22"/>
      <c r="BQ1637" s="19" t="s">
        <v>64</v>
      </c>
      <c r="BR1637" s="22"/>
      <c r="BS1637" s="19" t="s">
        <v>3824</v>
      </c>
      <c r="BT1637" s="37" t="e">
        <v>#VALUE!</v>
      </c>
      <c r="BU1637" s="22">
        <v>270</v>
      </c>
      <c r="BV1637" s="19"/>
      <c r="BW1637" s="19" t="s">
        <v>3823</v>
      </c>
      <c r="BX1637" s="37" t="e">
        <v>#VALUE!</v>
      </c>
      <c r="BY1637" s="95" t="str">
        <f>IFERROR(
IF(OR(AZ1637="anulado",AZ1637="stand by"),CONCATENATE(AZ1637,": ",AT1637),
IF(OR(YEAR(BA1637)=2022,YEAR(BA1637)=2023),CONCATENATE("Se activó en ",YEAR(BA1637)),
IF(AND(OR(AZ1637="En proceso",AZ1637="facturando"),AND(AV1637="-",BA1637="")),"Por revisar",
IF(BA1637="",IF(AV1637="NUEVAS",CONCATENATE("Estado: ",AZ1637,", ",AV1637),
IF(AX1637=Meses!$A$3,"Por revisar",
IF(AT1637="","Sin registro","En programación Frcst."))),"En programación")))),
"Error")</f>
        <v>En programación</v>
      </c>
      <c r="BZ1637" s="14" t="str">
        <f t="shared" si="75"/>
        <v/>
      </c>
      <c r="CA1637" s="95">
        <f>IF(BY1637="En programación Frcst.",VLOOKUP(AX1637,Meses!$A$1:$H$14,3+HLOOKUP(Cronograma!AV1637,Meses!$D$1:$G$2,2,FALSE),FALSE),
IF(BY1637="En programación",BA1637,""))</f>
        <v>0</v>
      </c>
      <c r="CB1637" s="95" t="str">
        <f t="shared" si="76"/>
        <v>1900/1</v>
      </c>
      <c r="CC1637" s="91">
        <f>IFERROR(
(VLOOKUP(MONTH(CA1637),Meses!$B$3:$C$14,2,FALSE)-DAY(CA1637))/VLOOKUP(MONTH(CA1637),Meses!$B$3:$C$14,2,FALSE)*CD1637,
"")</f>
        <v>0</v>
      </c>
      <c r="CD1637" s="92">
        <f t="shared" si="77"/>
        <v>0</v>
      </c>
    </row>
    <row r="1638" spans="1:82" ht="47.4" thickBot="1" x14ac:dyDescent="0.6">
      <c r="A1638" s="61" t="s">
        <v>3973</v>
      </c>
      <c r="B1638" s="61" t="s">
        <v>3974</v>
      </c>
      <c r="C1638" s="19" t="s">
        <v>4674</v>
      </c>
      <c r="D1638" s="61" t="s">
        <v>53</v>
      </c>
      <c r="E1638" s="22"/>
      <c r="F1638" s="22"/>
      <c r="G1638" s="22"/>
      <c r="H1638" s="22"/>
      <c r="I1638" s="21">
        <v>45286</v>
      </c>
      <c r="J1638" s="21" t="s">
        <v>4513</v>
      </c>
      <c r="K1638" s="119">
        <v>0</v>
      </c>
      <c r="L1638" s="50"/>
      <c r="M1638" s="22"/>
      <c r="N1638" s="22"/>
      <c r="O1638" s="19" t="s">
        <v>741</v>
      </c>
      <c r="P1638" s="19" t="s">
        <v>3975</v>
      </c>
      <c r="Q1638" s="49" t="s">
        <v>55</v>
      </c>
      <c r="R1638" s="61">
        <v>8033</v>
      </c>
      <c r="S1638" s="27"/>
      <c r="T1638" s="27"/>
      <c r="U1638" s="22"/>
      <c r="V1638" s="22"/>
      <c r="W1638" s="22"/>
      <c r="X1638" s="50"/>
      <c r="Y1638" s="50"/>
      <c r="Z1638" s="22"/>
      <c r="AA1638" s="22"/>
      <c r="AB1638" s="22"/>
      <c r="AC1638" s="22"/>
      <c r="AD1638" s="50"/>
      <c r="AE1638" s="22"/>
      <c r="AF1638" s="22"/>
      <c r="AG1638" s="22"/>
      <c r="AH1638" s="50"/>
      <c r="AI1638" s="22"/>
      <c r="AJ1638" s="22"/>
      <c r="AK1638" s="22"/>
      <c r="AL1638" s="22"/>
      <c r="AM1638" s="22"/>
      <c r="AN1638" s="22"/>
      <c r="AO1638" s="22"/>
      <c r="AP1638" s="19" t="s">
        <v>399</v>
      </c>
      <c r="AQ1638" s="19" t="s">
        <v>399</v>
      </c>
      <c r="AR1638" s="19" t="e">
        <v>#N/A</v>
      </c>
      <c r="AS1638" s="19" t="s">
        <v>55</v>
      </c>
      <c r="AT1638" s="19" t="s">
        <v>61</v>
      </c>
      <c r="AU1638" s="19" t="s">
        <v>179</v>
      </c>
      <c r="AV1638" s="19" t="s">
        <v>63</v>
      </c>
      <c r="AW1638" s="19" t="s">
        <v>63</v>
      </c>
      <c r="AX1638" s="19" t="s">
        <v>63</v>
      </c>
      <c r="AY1638" s="19" t="s">
        <v>64</v>
      </c>
      <c r="AZ1638" s="19" t="s">
        <v>3822</v>
      </c>
      <c r="BA1638" s="22">
        <v>0</v>
      </c>
      <c r="BB1638" s="22"/>
      <c r="BC1638" s="22"/>
      <c r="BD1638" s="19" t="s">
        <v>653</v>
      </c>
      <c r="BE1638" s="19" t="s">
        <v>354</v>
      </c>
      <c r="BF1638" s="19" t="s">
        <v>1165</v>
      </c>
      <c r="BG1638" s="19" t="s">
        <v>55</v>
      </c>
      <c r="BH1638" s="19" t="s">
        <v>4513</v>
      </c>
      <c r="BI1638" s="60" t="s">
        <v>4513</v>
      </c>
      <c r="BJ1638" s="37" t="e">
        <v>#VALUE!</v>
      </c>
      <c r="BK1638" s="37" t="e">
        <v>#VALUE!</v>
      </c>
      <c r="BL1638" s="37" t="s">
        <v>4513</v>
      </c>
      <c r="BM1638" s="32" t="s">
        <v>4513</v>
      </c>
      <c r="BN1638" s="22" t="s">
        <v>4513</v>
      </c>
      <c r="BO1638" s="22"/>
      <c r="BP1638" s="22"/>
      <c r="BQ1638" s="19" t="s">
        <v>64</v>
      </c>
      <c r="BR1638" s="22"/>
      <c r="BS1638" s="19" t="s">
        <v>3824</v>
      </c>
      <c r="BT1638" s="37">
        <v>90</v>
      </c>
      <c r="BU1638" s="81">
        <v>45322</v>
      </c>
      <c r="BV1638" s="19"/>
      <c r="BW1638" s="19" t="s">
        <v>3823</v>
      </c>
      <c r="BX1638" s="37" t="e">
        <v>#VALUE!</v>
      </c>
      <c r="BY1638" s="95" t="str">
        <f>IFERROR(
IF(OR(AZ1638="anulado",AZ1638="stand by"),CONCATENATE(AZ1638,": ",AT1638),
IF(OR(YEAR(BA1638)=2022,YEAR(BA1638)=2023),CONCATENATE("Se activó en ",YEAR(BA1638)),
IF(AND(OR(AZ1638="En proceso",AZ1638="facturando"),AND(AV1638="-",BA1638="")),"Por revisar",
IF(BA1638="",IF(AV1638="NUEVAS",CONCATENATE("Estado: ",AZ1638,", ",AV1638),
IF(AX1638=Meses!$A$3,"Por revisar",
IF(AT1638="","Sin registro","En programación Frcst."))),"En programación")))),
"Error")</f>
        <v>En programación</v>
      </c>
      <c r="BZ1638" s="14" t="str">
        <f t="shared" si="75"/>
        <v/>
      </c>
      <c r="CA1638" s="95">
        <f>IF(BY1638="En programación Frcst.",VLOOKUP(AX1638,Meses!$A$1:$H$14,3+HLOOKUP(Cronograma!AV1638,Meses!$D$1:$G$2,2,FALSE),FALSE),
IF(BY1638="En programación",BA1638,""))</f>
        <v>0</v>
      </c>
      <c r="CB1638" s="95" t="str">
        <f t="shared" si="76"/>
        <v>1900/1</v>
      </c>
      <c r="CC1638" s="91">
        <f>IFERROR(
(VLOOKUP(MONTH(CA1638),Meses!$B$3:$C$14,2,FALSE)-DAY(CA1638))/VLOOKUP(MONTH(CA1638),Meses!$B$3:$C$14,2,FALSE)*CD1638,
"")</f>
        <v>8033</v>
      </c>
      <c r="CD1638" s="92">
        <f t="shared" si="77"/>
        <v>8033</v>
      </c>
    </row>
    <row r="1639" spans="1:82" ht="63" thickBot="1" x14ac:dyDescent="0.6">
      <c r="A1639" s="61" t="s">
        <v>3976</v>
      </c>
      <c r="B1639" s="61" t="s">
        <v>3977</v>
      </c>
      <c r="C1639" s="19" t="s">
        <v>4675</v>
      </c>
      <c r="D1639" s="61" t="s">
        <v>53</v>
      </c>
      <c r="E1639" s="22"/>
      <c r="F1639" s="22"/>
      <c r="G1639" s="22"/>
      <c r="H1639" s="22"/>
      <c r="I1639" s="21">
        <v>45286</v>
      </c>
      <c r="J1639" s="21" t="s">
        <v>4513</v>
      </c>
      <c r="K1639" s="119">
        <v>0</v>
      </c>
      <c r="L1639" s="50"/>
      <c r="M1639" s="22"/>
      <c r="N1639" s="22"/>
      <c r="O1639" s="19" t="s">
        <v>741</v>
      </c>
      <c r="P1639" s="19" t="s">
        <v>72</v>
      </c>
      <c r="Q1639" s="49" t="s">
        <v>55</v>
      </c>
      <c r="R1639" s="61">
        <v>4344</v>
      </c>
      <c r="S1639" s="27"/>
      <c r="T1639" s="27"/>
      <c r="U1639" s="22"/>
      <c r="V1639" s="22"/>
      <c r="W1639" s="22"/>
      <c r="X1639" s="50"/>
      <c r="Y1639" s="50"/>
      <c r="Z1639" s="22"/>
      <c r="AA1639" s="22"/>
      <c r="AB1639" s="22"/>
      <c r="AC1639" s="22"/>
      <c r="AD1639" s="50"/>
      <c r="AE1639" s="22"/>
      <c r="AF1639" s="22"/>
      <c r="AG1639" s="22"/>
      <c r="AH1639" s="50"/>
      <c r="AI1639" s="22"/>
      <c r="AJ1639" s="22"/>
      <c r="AK1639" s="22"/>
      <c r="AL1639" s="22"/>
      <c r="AM1639" s="22"/>
      <c r="AN1639" s="22"/>
      <c r="AO1639" s="22"/>
      <c r="AP1639" s="49" t="s">
        <v>76</v>
      </c>
      <c r="AQ1639" s="19" t="s">
        <v>76</v>
      </c>
      <c r="AR1639" s="19" t="e">
        <v>#N/A</v>
      </c>
      <c r="AS1639" s="19" t="s">
        <v>55</v>
      </c>
      <c r="AT1639" s="19" t="s">
        <v>61</v>
      </c>
      <c r="AU1639" s="19" t="s">
        <v>179</v>
      </c>
      <c r="AV1639" s="19" t="s">
        <v>63</v>
      </c>
      <c r="AW1639" s="19" t="s">
        <v>63</v>
      </c>
      <c r="AX1639" s="19" t="s">
        <v>63</v>
      </c>
      <c r="AY1639" s="19" t="s">
        <v>64</v>
      </c>
      <c r="AZ1639" s="19" t="s">
        <v>3822</v>
      </c>
      <c r="BA1639" s="22">
        <v>0</v>
      </c>
      <c r="BB1639" s="22"/>
      <c r="BC1639" s="22"/>
      <c r="BD1639" s="19" t="s">
        <v>653</v>
      </c>
      <c r="BE1639" s="19" t="s">
        <v>354</v>
      </c>
      <c r="BF1639" s="19" t="s">
        <v>1165</v>
      </c>
      <c r="BG1639" s="19" t="s">
        <v>55</v>
      </c>
      <c r="BH1639" s="19" t="s">
        <v>4513</v>
      </c>
      <c r="BI1639" s="60" t="s">
        <v>4513</v>
      </c>
      <c r="BJ1639" s="37" t="e">
        <v>#VALUE!</v>
      </c>
      <c r="BK1639" s="37" t="e">
        <v>#VALUE!</v>
      </c>
      <c r="BL1639" s="37" t="s">
        <v>4513</v>
      </c>
      <c r="BM1639" s="32" t="s">
        <v>4513</v>
      </c>
      <c r="BN1639" s="22" t="s">
        <v>4513</v>
      </c>
      <c r="BO1639" s="22"/>
      <c r="BP1639" s="22"/>
      <c r="BQ1639" s="19" t="s">
        <v>64</v>
      </c>
      <c r="BR1639" s="22"/>
      <c r="BS1639" s="19" t="s">
        <v>3824</v>
      </c>
      <c r="BT1639" s="37">
        <v>90</v>
      </c>
      <c r="BU1639" s="81">
        <v>45322</v>
      </c>
      <c r="BV1639" s="19"/>
      <c r="BW1639" s="19" t="s">
        <v>3823</v>
      </c>
      <c r="BX1639" s="37" t="e">
        <v>#VALUE!</v>
      </c>
      <c r="BY1639" s="95" t="str">
        <f>IFERROR(
IF(OR(AZ1639="anulado",AZ1639="stand by"),CONCATENATE(AZ1639,": ",AT1639),
IF(OR(YEAR(BA1639)=2022,YEAR(BA1639)=2023),CONCATENATE("Se activó en ",YEAR(BA1639)),
IF(AND(OR(AZ1639="En proceso",AZ1639="facturando"),AND(AV1639="-",BA1639="")),"Por revisar",
IF(BA1639="",IF(AV1639="NUEVAS",CONCATENATE("Estado: ",AZ1639,", ",AV1639),
IF(AX1639=Meses!$A$3,"Por revisar",
IF(AT1639="","Sin registro","En programación Frcst."))),"En programación")))),
"Error")</f>
        <v>En programación</v>
      </c>
      <c r="BZ1639" s="14" t="str">
        <f t="shared" si="75"/>
        <v/>
      </c>
      <c r="CA1639" s="95">
        <f>IF(BY1639="En programación Frcst.",VLOOKUP(AX1639,Meses!$A$1:$H$14,3+HLOOKUP(Cronograma!AV1639,Meses!$D$1:$G$2,2,FALSE),FALSE),
IF(BY1639="En programación",BA1639,""))</f>
        <v>0</v>
      </c>
      <c r="CB1639" s="95" t="str">
        <f t="shared" si="76"/>
        <v>1900/1</v>
      </c>
      <c r="CC1639" s="91">
        <f>IFERROR(
(VLOOKUP(MONTH(CA1639),Meses!$B$3:$C$14,2,FALSE)-DAY(CA1639))/VLOOKUP(MONTH(CA1639),Meses!$B$3:$C$14,2,FALSE)*CD1639,
"")</f>
        <v>4344</v>
      </c>
      <c r="CD1639" s="92">
        <f t="shared" si="77"/>
        <v>4344</v>
      </c>
    </row>
    <row r="1640" spans="1:82" ht="32.4" thickBot="1" x14ac:dyDescent="0.6">
      <c r="A1640" s="61" t="s">
        <v>3978</v>
      </c>
      <c r="B1640" s="61" t="s">
        <v>3979</v>
      </c>
      <c r="C1640" s="19" t="s">
        <v>3980</v>
      </c>
      <c r="D1640" s="61" t="s">
        <v>53</v>
      </c>
      <c r="E1640" s="22"/>
      <c r="F1640" s="22"/>
      <c r="G1640" s="22"/>
      <c r="H1640" s="22"/>
      <c r="I1640" s="21">
        <v>45209</v>
      </c>
      <c r="J1640" s="21" t="s">
        <v>4513</v>
      </c>
      <c r="K1640" s="119">
        <v>0</v>
      </c>
      <c r="L1640" s="50"/>
      <c r="M1640" s="22"/>
      <c r="N1640" s="22"/>
      <c r="O1640" s="19" t="s">
        <v>741</v>
      </c>
      <c r="P1640" s="19" t="s">
        <v>3975</v>
      </c>
      <c r="Q1640" s="49" t="s">
        <v>55</v>
      </c>
      <c r="R1640" s="61">
        <v>19561</v>
      </c>
      <c r="S1640" s="27"/>
      <c r="T1640" s="27"/>
      <c r="U1640" s="22"/>
      <c r="V1640" s="22"/>
      <c r="W1640" s="22"/>
      <c r="X1640" s="50"/>
      <c r="Y1640" s="50"/>
      <c r="Z1640" s="22"/>
      <c r="AA1640" s="22"/>
      <c r="AB1640" s="22"/>
      <c r="AC1640" s="22"/>
      <c r="AD1640" s="50"/>
      <c r="AE1640" s="22"/>
      <c r="AF1640" s="22"/>
      <c r="AG1640" s="22"/>
      <c r="AH1640" s="50"/>
      <c r="AI1640" s="22"/>
      <c r="AJ1640" s="22"/>
      <c r="AK1640" s="22"/>
      <c r="AL1640" s="22"/>
      <c r="AM1640" s="22"/>
      <c r="AN1640" s="22"/>
      <c r="AO1640" s="22"/>
      <c r="AP1640" s="19" t="s">
        <v>399</v>
      </c>
      <c r="AQ1640" s="19" t="s">
        <v>399</v>
      </c>
      <c r="AR1640" s="19" t="e">
        <v>#N/A</v>
      </c>
      <c r="AS1640" s="19" t="s">
        <v>55</v>
      </c>
      <c r="AT1640" s="19" t="s">
        <v>61</v>
      </c>
      <c r="AU1640" s="19" t="s">
        <v>179</v>
      </c>
      <c r="AV1640" s="19" t="s">
        <v>63</v>
      </c>
      <c r="AW1640" s="19" t="s">
        <v>63</v>
      </c>
      <c r="AX1640" s="19" t="s">
        <v>63</v>
      </c>
      <c r="AY1640" s="19" t="s">
        <v>64</v>
      </c>
      <c r="AZ1640" s="19" t="s">
        <v>3822</v>
      </c>
      <c r="BA1640" s="22">
        <v>0</v>
      </c>
      <c r="BB1640" s="22"/>
      <c r="BC1640" s="22"/>
      <c r="BD1640" s="19" t="s">
        <v>653</v>
      </c>
      <c r="BE1640" s="19" t="s">
        <v>354</v>
      </c>
      <c r="BF1640" s="19" t="s">
        <v>1165</v>
      </c>
      <c r="BG1640" s="19" t="s">
        <v>55</v>
      </c>
      <c r="BH1640" s="19" t="s">
        <v>4513</v>
      </c>
      <c r="BI1640" s="60" t="s">
        <v>4513</v>
      </c>
      <c r="BJ1640" s="37" t="e">
        <v>#VALUE!</v>
      </c>
      <c r="BK1640" s="37" t="e">
        <v>#VALUE!</v>
      </c>
      <c r="BL1640" s="37" t="s">
        <v>4513</v>
      </c>
      <c r="BM1640" s="32" t="s">
        <v>4513</v>
      </c>
      <c r="BN1640" s="22" t="s">
        <v>4513</v>
      </c>
      <c r="BO1640" s="22"/>
      <c r="BP1640" s="22"/>
      <c r="BQ1640" s="19" t="s">
        <v>64</v>
      </c>
      <c r="BR1640" s="22"/>
      <c r="BS1640" s="19" t="s">
        <v>3824</v>
      </c>
      <c r="BT1640" s="37">
        <v>90</v>
      </c>
      <c r="BU1640" s="81">
        <v>45322</v>
      </c>
      <c r="BV1640" s="19"/>
      <c r="BW1640" s="19" t="s">
        <v>3823</v>
      </c>
      <c r="BX1640" s="37" t="e">
        <v>#VALUE!</v>
      </c>
      <c r="BY1640" s="95" t="str">
        <f>IFERROR(
IF(OR(AZ1640="anulado",AZ1640="stand by"),CONCATENATE(AZ1640,": ",AT1640),
IF(OR(YEAR(BA1640)=2022,YEAR(BA1640)=2023),CONCATENATE("Se activó en ",YEAR(BA1640)),
IF(AND(OR(AZ1640="En proceso",AZ1640="facturando"),AND(AV1640="-",BA1640="")),"Por revisar",
IF(BA1640="",IF(AV1640="NUEVAS",CONCATENATE("Estado: ",AZ1640,", ",AV1640),
IF(AX1640=Meses!$A$3,"Por revisar",
IF(AT1640="","Sin registro","En programación Frcst."))),"En programación")))),
"Error")</f>
        <v>En programación</v>
      </c>
      <c r="BZ1640" s="14" t="str">
        <f t="shared" si="75"/>
        <v/>
      </c>
      <c r="CA1640" s="95">
        <f>IF(BY1640="En programación Frcst.",VLOOKUP(AX1640,Meses!$A$1:$H$14,3+HLOOKUP(Cronograma!AV1640,Meses!$D$1:$G$2,2,FALSE),FALSE),
IF(BY1640="En programación",BA1640,""))</f>
        <v>0</v>
      </c>
      <c r="CB1640" s="95" t="str">
        <f t="shared" si="76"/>
        <v>1900/1</v>
      </c>
      <c r="CC1640" s="91">
        <f>IFERROR(
(VLOOKUP(MONTH(CA1640),Meses!$B$3:$C$14,2,FALSE)-DAY(CA1640))/VLOOKUP(MONTH(CA1640),Meses!$B$3:$C$14,2,FALSE)*CD1640,
"")</f>
        <v>19561</v>
      </c>
      <c r="CD1640" s="92">
        <f t="shared" si="77"/>
        <v>19561</v>
      </c>
    </row>
    <row r="1641" spans="1:82" ht="32.4" thickBot="1" x14ac:dyDescent="0.6">
      <c r="A1641" s="61" t="s">
        <v>3981</v>
      </c>
      <c r="B1641" s="61" t="s">
        <v>3982</v>
      </c>
      <c r="C1641" s="19" t="s">
        <v>3983</v>
      </c>
      <c r="D1641" s="61" t="s">
        <v>650</v>
      </c>
      <c r="E1641" s="22"/>
      <c r="F1641" s="22"/>
      <c r="G1641" s="22"/>
      <c r="H1641" s="22"/>
      <c r="I1641" s="22"/>
      <c r="J1641" s="22" t="s">
        <v>4513</v>
      </c>
      <c r="K1641" s="22">
        <v>0</v>
      </c>
      <c r="L1641" s="50"/>
      <c r="M1641" s="22"/>
      <c r="N1641" s="22"/>
      <c r="O1641" s="19" t="s">
        <v>741</v>
      </c>
      <c r="P1641" s="19" t="s">
        <v>3975</v>
      </c>
      <c r="Q1641" s="49" t="s">
        <v>55</v>
      </c>
      <c r="R1641" s="61">
        <v>7196</v>
      </c>
      <c r="S1641" s="27"/>
      <c r="T1641" s="27"/>
      <c r="U1641" s="22"/>
      <c r="V1641" s="22"/>
      <c r="W1641" s="22"/>
      <c r="X1641" s="50"/>
      <c r="Y1641" s="50"/>
      <c r="Z1641" s="22"/>
      <c r="AA1641" s="22"/>
      <c r="AB1641" s="22"/>
      <c r="AC1641" s="22"/>
      <c r="AD1641" s="50"/>
      <c r="AE1641" s="22"/>
      <c r="AF1641" s="22"/>
      <c r="AG1641" s="22"/>
      <c r="AH1641" s="50"/>
      <c r="AI1641" s="22"/>
      <c r="AJ1641" s="22"/>
      <c r="AK1641" s="22"/>
      <c r="AL1641" s="22"/>
      <c r="AM1641" s="22"/>
      <c r="AN1641" s="22"/>
      <c r="AO1641" s="22"/>
      <c r="AP1641" s="19" t="s">
        <v>82</v>
      </c>
      <c r="AQ1641" s="22" t="s">
        <v>82</v>
      </c>
      <c r="AR1641" s="19" t="e">
        <v>#N/A</v>
      </c>
      <c r="AS1641" s="19" t="s">
        <v>55</v>
      </c>
      <c r="AT1641" s="19" t="s">
        <v>4583</v>
      </c>
      <c r="AU1641" s="19" t="s">
        <v>179</v>
      </c>
      <c r="AV1641" s="19" t="s">
        <v>63</v>
      </c>
      <c r="AW1641" s="19" t="s">
        <v>63</v>
      </c>
      <c r="AX1641" s="19" t="s">
        <v>63</v>
      </c>
      <c r="AY1641" s="19" t="s">
        <v>64</v>
      </c>
      <c r="AZ1641" s="19" t="s">
        <v>3822</v>
      </c>
      <c r="BA1641" s="22">
        <v>0</v>
      </c>
      <c r="BB1641" s="22"/>
      <c r="BC1641" s="22"/>
      <c r="BD1641" s="19" t="s">
        <v>653</v>
      </c>
      <c r="BE1641" s="19" t="s">
        <v>354</v>
      </c>
      <c r="BF1641" s="19" t="s">
        <v>1165</v>
      </c>
      <c r="BG1641" s="19" t="s">
        <v>55</v>
      </c>
      <c r="BH1641" s="19" t="s">
        <v>4513</v>
      </c>
      <c r="BI1641" s="22" t="s">
        <v>4513</v>
      </c>
      <c r="BJ1641" s="22"/>
      <c r="BK1641" s="22"/>
      <c r="BL1641" s="37" t="s">
        <v>4513</v>
      </c>
      <c r="BM1641" s="32" t="s">
        <v>4513</v>
      </c>
      <c r="BN1641" s="22" t="s">
        <v>4513</v>
      </c>
      <c r="BO1641" s="22"/>
      <c r="BP1641" s="22"/>
      <c r="BQ1641" s="19" t="s">
        <v>64</v>
      </c>
      <c r="BR1641" s="22"/>
      <c r="BS1641" s="22"/>
      <c r="BT1641" s="37">
        <v>30</v>
      </c>
      <c r="BU1641" s="37">
        <v>60</v>
      </c>
      <c r="BV1641" s="19" t="s">
        <v>4698</v>
      </c>
      <c r="BW1641" s="19" t="s">
        <v>3839</v>
      </c>
      <c r="BX1641" s="37">
        <v>2023</v>
      </c>
      <c r="BY1641" s="95" t="str">
        <f>IFERROR(
IF(OR(AZ1641="anulado",AZ1641="stand by"),CONCATENATE(AZ1641,": ",AT1641),
IF(OR(YEAR(BA1641)=2022,YEAR(BA1641)=2023),CONCATENATE("Se activó en ",YEAR(BA1641)),
IF(AND(OR(AZ1641="En proceso",AZ1641="facturando"),AND(AV1641="-",BA1641="")),"Por revisar",
IF(BA1641="",IF(AV1641="NUEVAS",CONCATENATE("Estado: ",AZ1641,", ",AV1641),
IF(AX1641=Meses!$A$3,"Por revisar",
IF(AT1641="","Sin registro","En programación Frcst."))),"En programación")))),
"Error")</f>
        <v>En programación</v>
      </c>
      <c r="BZ1641" s="14" t="str">
        <f t="shared" si="75"/>
        <v/>
      </c>
      <c r="CA1641" s="95">
        <f>IF(BY1641="En programación Frcst.",VLOOKUP(AX1641,Meses!$A$1:$H$14,3+HLOOKUP(Cronograma!AV1641,Meses!$D$1:$G$2,2,FALSE),FALSE),
IF(BY1641="En programación",BA1641,""))</f>
        <v>0</v>
      </c>
      <c r="CB1641" s="95" t="str">
        <f t="shared" si="76"/>
        <v>1900/1</v>
      </c>
      <c r="CC1641" s="91">
        <f>IFERROR(
(VLOOKUP(MONTH(CA1641),Meses!$B$3:$C$14,2,FALSE)-DAY(CA1641))/VLOOKUP(MONTH(CA1641),Meses!$B$3:$C$14,2,FALSE)*CD1641,
"")</f>
        <v>7196</v>
      </c>
      <c r="CD1641" s="92">
        <f t="shared" si="77"/>
        <v>7196</v>
      </c>
    </row>
    <row r="1642" spans="1:82" ht="47.4" thickBot="1" x14ac:dyDescent="0.6">
      <c r="A1642" s="61" t="s">
        <v>3984</v>
      </c>
      <c r="B1642" s="61" t="s">
        <v>3985</v>
      </c>
      <c r="C1642" s="19" t="s">
        <v>3986</v>
      </c>
      <c r="D1642" s="61" t="s">
        <v>650</v>
      </c>
      <c r="E1642" s="22"/>
      <c r="F1642" s="22"/>
      <c r="G1642" s="22"/>
      <c r="H1642" s="22"/>
      <c r="I1642" s="22"/>
      <c r="J1642" s="22" t="s">
        <v>4513</v>
      </c>
      <c r="K1642" s="22">
        <v>0</v>
      </c>
      <c r="L1642" s="50"/>
      <c r="M1642" s="22"/>
      <c r="N1642" s="22"/>
      <c r="O1642" s="19" t="s">
        <v>741</v>
      </c>
      <c r="P1642" s="19" t="s">
        <v>673</v>
      </c>
      <c r="Q1642" s="49" t="s">
        <v>55</v>
      </c>
      <c r="R1642" s="61">
        <v>5319</v>
      </c>
      <c r="S1642" s="27"/>
      <c r="T1642" s="27"/>
      <c r="U1642" s="22"/>
      <c r="V1642" s="22"/>
      <c r="W1642" s="22"/>
      <c r="X1642" s="50"/>
      <c r="Y1642" s="50"/>
      <c r="Z1642" s="22"/>
      <c r="AA1642" s="22"/>
      <c r="AB1642" s="22"/>
      <c r="AC1642" s="22"/>
      <c r="AD1642" s="50"/>
      <c r="AE1642" s="22"/>
      <c r="AF1642" s="22"/>
      <c r="AG1642" s="22"/>
      <c r="AH1642" s="50"/>
      <c r="AI1642" s="22"/>
      <c r="AJ1642" s="22"/>
      <c r="AK1642" s="22"/>
      <c r="AL1642" s="22"/>
      <c r="AM1642" s="22"/>
      <c r="AN1642" s="22"/>
      <c r="AO1642" s="22"/>
      <c r="AP1642" s="19" t="s">
        <v>82</v>
      </c>
      <c r="AQ1642" s="22" t="s">
        <v>82</v>
      </c>
      <c r="AR1642" s="19" t="e">
        <v>#N/A</v>
      </c>
      <c r="AS1642" s="19" t="s">
        <v>55</v>
      </c>
      <c r="AT1642" s="19" t="s">
        <v>4583</v>
      </c>
      <c r="AU1642" s="19" t="s">
        <v>179</v>
      </c>
      <c r="AV1642" s="19" t="s">
        <v>63</v>
      </c>
      <c r="AW1642" s="19" t="s">
        <v>63</v>
      </c>
      <c r="AX1642" s="19" t="s">
        <v>63</v>
      </c>
      <c r="AY1642" s="19" t="s">
        <v>64</v>
      </c>
      <c r="AZ1642" s="19" t="s">
        <v>3822</v>
      </c>
      <c r="BA1642" s="22">
        <v>0</v>
      </c>
      <c r="BB1642" s="22"/>
      <c r="BC1642" s="22"/>
      <c r="BD1642" s="19" t="s">
        <v>653</v>
      </c>
      <c r="BE1642" s="19" t="s">
        <v>354</v>
      </c>
      <c r="BF1642" s="19" t="s">
        <v>1165</v>
      </c>
      <c r="BG1642" s="19" t="s">
        <v>55</v>
      </c>
      <c r="BH1642" s="19" t="s">
        <v>4513</v>
      </c>
      <c r="BI1642" s="22" t="s">
        <v>4513</v>
      </c>
      <c r="BJ1642" s="22"/>
      <c r="BK1642" s="22"/>
      <c r="BL1642" s="37" t="s">
        <v>4513</v>
      </c>
      <c r="BM1642" s="32" t="s">
        <v>4513</v>
      </c>
      <c r="BN1642" s="22" t="s">
        <v>4513</v>
      </c>
      <c r="BO1642" s="22"/>
      <c r="BP1642" s="22"/>
      <c r="BQ1642" s="19" t="s">
        <v>64</v>
      </c>
      <c r="BR1642" s="22"/>
      <c r="BS1642" s="22"/>
      <c r="BT1642" s="37">
        <v>30</v>
      </c>
      <c r="BU1642" s="37">
        <v>60</v>
      </c>
      <c r="BV1642" s="19" t="s">
        <v>4698</v>
      </c>
      <c r="BW1642" s="19" t="s">
        <v>3839</v>
      </c>
      <c r="BX1642" s="37">
        <v>2023</v>
      </c>
      <c r="BY1642" s="95" t="str">
        <f>IFERROR(
IF(OR(AZ1642="anulado",AZ1642="stand by"),CONCATENATE(AZ1642,": ",AT1642),
IF(OR(YEAR(BA1642)=2022,YEAR(BA1642)=2023),CONCATENATE("Se activó en ",YEAR(BA1642)),
IF(AND(OR(AZ1642="En proceso",AZ1642="facturando"),AND(AV1642="-",BA1642="")),"Por revisar",
IF(BA1642="",IF(AV1642="NUEVAS",CONCATENATE("Estado: ",AZ1642,", ",AV1642),
IF(AX1642=Meses!$A$3,"Por revisar",
IF(AT1642="","Sin registro","En programación Frcst."))),"En programación")))),
"Error")</f>
        <v>En programación</v>
      </c>
      <c r="BZ1642" s="14" t="str">
        <f t="shared" si="75"/>
        <v/>
      </c>
      <c r="CA1642" s="95">
        <f>IF(BY1642="En programación Frcst.",VLOOKUP(AX1642,Meses!$A$1:$H$14,3+HLOOKUP(Cronograma!AV1642,Meses!$D$1:$G$2,2,FALSE),FALSE),
IF(BY1642="En programación",BA1642,""))</f>
        <v>0</v>
      </c>
      <c r="CB1642" s="95" t="str">
        <f t="shared" si="76"/>
        <v>1900/1</v>
      </c>
      <c r="CC1642" s="91">
        <f>IFERROR(
(VLOOKUP(MONTH(CA1642),Meses!$B$3:$C$14,2,FALSE)-DAY(CA1642))/VLOOKUP(MONTH(CA1642),Meses!$B$3:$C$14,2,FALSE)*CD1642,
"")</f>
        <v>5319</v>
      </c>
      <c r="CD1642" s="92">
        <f t="shared" si="77"/>
        <v>5319</v>
      </c>
    </row>
    <row r="1643" spans="1:82" ht="47.4" thickBot="1" x14ac:dyDescent="0.6">
      <c r="A1643" s="61" t="s">
        <v>3987</v>
      </c>
      <c r="B1643" s="61" t="s">
        <v>3988</v>
      </c>
      <c r="C1643" s="19" t="s">
        <v>3989</v>
      </c>
      <c r="D1643" s="61" t="s">
        <v>53</v>
      </c>
      <c r="E1643" s="22"/>
      <c r="F1643" s="22"/>
      <c r="G1643" s="22"/>
      <c r="H1643" s="22"/>
      <c r="I1643" s="21">
        <v>45281</v>
      </c>
      <c r="J1643" s="21" t="s">
        <v>4513</v>
      </c>
      <c r="K1643" s="119">
        <v>0</v>
      </c>
      <c r="L1643" s="50"/>
      <c r="M1643" s="22"/>
      <c r="N1643" s="22"/>
      <c r="O1643" s="19" t="s">
        <v>741</v>
      </c>
      <c r="P1643" s="19" t="s">
        <v>673</v>
      </c>
      <c r="Q1643" s="49" t="s">
        <v>55</v>
      </c>
      <c r="R1643" s="61">
        <v>58814</v>
      </c>
      <c r="S1643" s="27"/>
      <c r="T1643" s="27"/>
      <c r="U1643" s="22"/>
      <c r="V1643" s="22"/>
      <c r="W1643" s="22"/>
      <c r="X1643" s="50"/>
      <c r="Y1643" s="50"/>
      <c r="Z1643" s="22"/>
      <c r="AA1643" s="22"/>
      <c r="AB1643" s="22"/>
      <c r="AC1643" s="22"/>
      <c r="AD1643" s="50"/>
      <c r="AE1643" s="22"/>
      <c r="AF1643" s="22"/>
      <c r="AG1643" s="22"/>
      <c r="AH1643" s="50"/>
      <c r="AI1643" s="22"/>
      <c r="AJ1643" s="22"/>
      <c r="AK1643" s="22"/>
      <c r="AL1643" s="22"/>
      <c r="AM1643" s="22"/>
      <c r="AN1643" s="22"/>
      <c r="AO1643" s="22"/>
      <c r="AP1643" s="19" t="s">
        <v>76</v>
      </c>
      <c r="AQ1643" s="19" t="s">
        <v>76</v>
      </c>
      <c r="AR1643" s="19" t="e">
        <v>#N/A</v>
      </c>
      <c r="AS1643" s="19" t="s">
        <v>55</v>
      </c>
      <c r="AT1643" s="19" t="s">
        <v>61</v>
      </c>
      <c r="AU1643" s="19" t="s">
        <v>179</v>
      </c>
      <c r="AV1643" s="19" t="s">
        <v>63</v>
      </c>
      <c r="AW1643" s="19" t="s">
        <v>63</v>
      </c>
      <c r="AX1643" s="19" t="s">
        <v>63</v>
      </c>
      <c r="AY1643" s="19" t="s">
        <v>64</v>
      </c>
      <c r="AZ1643" s="19" t="s">
        <v>3822</v>
      </c>
      <c r="BA1643" s="22">
        <v>0</v>
      </c>
      <c r="BB1643" s="22"/>
      <c r="BC1643" s="22"/>
      <c r="BD1643" s="19" t="s">
        <v>653</v>
      </c>
      <c r="BE1643" s="19" t="s">
        <v>354</v>
      </c>
      <c r="BF1643" s="19" t="s">
        <v>1165</v>
      </c>
      <c r="BG1643" s="19" t="s">
        <v>55</v>
      </c>
      <c r="BH1643" s="19" t="s">
        <v>4513</v>
      </c>
      <c r="BI1643" s="60" t="s">
        <v>4513</v>
      </c>
      <c r="BJ1643" s="37" t="e">
        <v>#VALUE!</v>
      </c>
      <c r="BK1643" s="37" t="e">
        <v>#VALUE!</v>
      </c>
      <c r="BL1643" s="37" t="s">
        <v>4513</v>
      </c>
      <c r="BM1643" s="32" t="s">
        <v>4513</v>
      </c>
      <c r="BN1643" s="22" t="s">
        <v>4513</v>
      </c>
      <c r="BO1643" s="22"/>
      <c r="BP1643" s="22"/>
      <c r="BQ1643" s="19" t="s">
        <v>64</v>
      </c>
      <c r="BR1643" s="22"/>
      <c r="BS1643" s="19" t="e">
        <v>#N/A</v>
      </c>
      <c r="BT1643" s="37">
        <v>90</v>
      </c>
      <c r="BU1643" s="81">
        <v>45322</v>
      </c>
      <c r="BV1643" s="19"/>
      <c r="BW1643" s="19" t="s">
        <v>3823</v>
      </c>
      <c r="BX1643" s="37" t="e">
        <v>#VALUE!</v>
      </c>
      <c r="BY1643" s="95" t="str">
        <f>IFERROR(
IF(OR(AZ1643="anulado",AZ1643="stand by"),CONCATENATE(AZ1643,": ",AT1643),
IF(OR(YEAR(BA1643)=2022,YEAR(BA1643)=2023),CONCATENATE("Se activó en ",YEAR(BA1643)),
IF(AND(OR(AZ1643="En proceso",AZ1643="facturando"),AND(AV1643="-",BA1643="")),"Por revisar",
IF(BA1643="",IF(AV1643="NUEVAS",CONCATENATE("Estado: ",AZ1643,", ",AV1643),
IF(AX1643=Meses!$A$3,"Por revisar",
IF(AT1643="","Sin registro","En programación Frcst."))),"En programación")))),
"Error")</f>
        <v>En programación</v>
      </c>
      <c r="BZ1643" s="14" t="str">
        <f t="shared" si="75"/>
        <v/>
      </c>
      <c r="CA1643" s="95">
        <f>IF(BY1643="En programación Frcst.",VLOOKUP(AX1643,Meses!$A$1:$H$14,3+HLOOKUP(Cronograma!AV1643,Meses!$D$1:$G$2,2,FALSE),FALSE),
IF(BY1643="En programación",BA1643,""))</f>
        <v>0</v>
      </c>
      <c r="CB1643" s="95" t="str">
        <f t="shared" si="76"/>
        <v>1900/1</v>
      </c>
      <c r="CC1643" s="91">
        <f>IFERROR(
(VLOOKUP(MONTH(CA1643),Meses!$B$3:$C$14,2,FALSE)-DAY(CA1643))/VLOOKUP(MONTH(CA1643),Meses!$B$3:$C$14,2,FALSE)*CD1643,
"")</f>
        <v>58814</v>
      </c>
      <c r="CD1643" s="92">
        <f t="shared" si="77"/>
        <v>58814</v>
      </c>
    </row>
    <row r="1644" spans="1:82" ht="109.8" thickBot="1" x14ac:dyDescent="0.6">
      <c r="A1644" s="61" t="s">
        <v>3990</v>
      </c>
      <c r="B1644" s="61" t="s">
        <v>3991</v>
      </c>
      <c r="C1644" s="19" t="s">
        <v>3992</v>
      </c>
      <c r="D1644" s="61" t="s">
        <v>650</v>
      </c>
      <c r="E1644" s="22"/>
      <c r="F1644" s="22"/>
      <c r="G1644" s="22"/>
      <c r="H1644" s="22"/>
      <c r="I1644" s="22"/>
      <c r="J1644" s="22" t="s">
        <v>4513</v>
      </c>
      <c r="K1644" s="22">
        <v>0</v>
      </c>
      <c r="L1644" s="50"/>
      <c r="M1644" s="22"/>
      <c r="N1644" s="22"/>
      <c r="O1644" s="19" t="s">
        <v>741</v>
      </c>
      <c r="P1644" s="19" t="s">
        <v>673</v>
      </c>
      <c r="Q1644" s="49" t="s">
        <v>55</v>
      </c>
      <c r="R1644" s="61">
        <v>6498</v>
      </c>
      <c r="S1644" s="27"/>
      <c r="T1644" s="27"/>
      <c r="U1644" s="22"/>
      <c r="V1644" s="22"/>
      <c r="W1644" s="22"/>
      <c r="X1644" s="50"/>
      <c r="Y1644" s="50"/>
      <c r="Z1644" s="22"/>
      <c r="AA1644" s="22"/>
      <c r="AB1644" s="22"/>
      <c r="AC1644" s="22"/>
      <c r="AD1644" s="50"/>
      <c r="AE1644" s="22"/>
      <c r="AF1644" s="22"/>
      <c r="AG1644" s="22"/>
      <c r="AH1644" s="50"/>
      <c r="AI1644" s="22"/>
      <c r="AJ1644" s="22"/>
      <c r="AK1644" s="22"/>
      <c r="AL1644" s="22"/>
      <c r="AM1644" s="22"/>
      <c r="AN1644" s="22"/>
      <c r="AO1644" s="22"/>
      <c r="AP1644" s="19" t="s">
        <v>82</v>
      </c>
      <c r="AQ1644" s="22" t="s">
        <v>82</v>
      </c>
      <c r="AR1644" s="19" t="e">
        <v>#N/A</v>
      </c>
      <c r="AS1644" s="19" t="s">
        <v>55</v>
      </c>
      <c r="AT1644" s="19" t="s">
        <v>4583</v>
      </c>
      <c r="AU1644" s="19" t="s">
        <v>179</v>
      </c>
      <c r="AV1644" s="19" t="s">
        <v>63</v>
      </c>
      <c r="AW1644" s="19" t="s">
        <v>63</v>
      </c>
      <c r="AX1644" s="19" t="s">
        <v>63</v>
      </c>
      <c r="AY1644" s="19" t="s">
        <v>64</v>
      </c>
      <c r="AZ1644" s="19" t="s">
        <v>3822</v>
      </c>
      <c r="BA1644" s="22">
        <v>0</v>
      </c>
      <c r="BB1644" s="22"/>
      <c r="BC1644" s="22"/>
      <c r="BD1644" s="19" t="s">
        <v>653</v>
      </c>
      <c r="BE1644" s="19" t="s">
        <v>354</v>
      </c>
      <c r="BF1644" s="19" t="s">
        <v>1165</v>
      </c>
      <c r="BG1644" s="19" t="s">
        <v>55</v>
      </c>
      <c r="BH1644" s="19" t="s">
        <v>4513</v>
      </c>
      <c r="BI1644" s="22" t="s">
        <v>4513</v>
      </c>
      <c r="BJ1644" s="22"/>
      <c r="BK1644" s="22"/>
      <c r="BL1644" s="37" t="s">
        <v>4513</v>
      </c>
      <c r="BM1644" s="32" t="s">
        <v>4513</v>
      </c>
      <c r="BN1644" s="22" t="s">
        <v>4513</v>
      </c>
      <c r="BO1644" s="22"/>
      <c r="BP1644" s="22"/>
      <c r="BQ1644" s="19" t="s">
        <v>64</v>
      </c>
      <c r="BR1644" s="22"/>
      <c r="BS1644" s="22"/>
      <c r="BT1644" s="37">
        <v>30</v>
      </c>
      <c r="BU1644" s="37">
        <v>60</v>
      </c>
      <c r="BV1644" s="19" t="s">
        <v>4696</v>
      </c>
      <c r="BW1644" s="19" t="s">
        <v>3869</v>
      </c>
      <c r="BX1644" s="37">
        <v>2023</v>
      </c>
      <c r="BY1644" s="95" t="str">
        <f>IFERROR(
IF(OR(AZ1644="anulado",AZ1644="stand by"),CONCATENATE(AZ1644,": ",AT1644),
IF(OR(YEAR(BA1644)=2022,YEAR(BA1644)=2023),CONCATENATE("Se activó en ",YEAR(BA1644)),
IF(AND(OR(AZ1644="En proceso",AZ1644="facturando"),AND(AV1644="-",BA1644="")),"Por revisar",
IF(BA1644="",IF(AV1644="NUEVAS",CONCATENATE("Estado: ",AZ1644,", ",AV1644),
IF(AX1644=Meses!$A$3,"Por revisar",
IF(AT1644="","Sin registro","En programación Frcst."))),"En programación")))),
"Error")</f>
        <v>En programación</v>
      </c>
      <c r="BZ1644" s="14" t="str">
        <f t="shared" si="75"/>
        <v/>
      </c>
      <c r="CA1644" s="95">
        <f>IF(BY1644="En programación Frcst.",VLOOKUP(AX1644,Meses!$A$1:$H$14,3+HLOOKUP(Cronograma!AV1644,Meses!$D$1:$G$2,2,FALSE),FALSE),
IF(BY1644="En programación",BA1644,""))</f>
        <v>0</v>
      </c>
      <c r="CB1644" s="95" t="str">
        <f t="shared" si="76"/>
        <v>1900/1</v>
      </c>
      <c r="CC1644" s="91">
        <f>IFERROR(
(VLOOKUP(MONTH(CA1644),Meses!$B$3:$C$14,2,FALSE)-DAY(CA1644))/VLOOKUP(MONTH(CA1644),Meses!$B$3:$C$14,2,FALSE)*CD1644,
"")</f>
        <v>6498</v>
      </c>
      <c r="CD1644" s="92">
        <f t="shared" si="77"/>
        <v>6498</v>
      </c>
    </row>
    <row r="1645" spans="1:82" ht="32.4" thickBot="1" x14ac:dyDescent="0.6">
      <c r="A1645" s="61" t="s">
        <v>3993</v>
      </c>
      <c r="B1645" s="61" t="s">
        <v>3994</v>
      </c>
      <c r="C1645" s="19" t="s">
        <v>3995</v>
      </c>
      <c r="D1645" s="61" t="s">
        <v>650</v>
      </c>
      <c r="E1645" s="22"/>
      <c r="F1645" s="22"/>
      <c r="G1645" s="22"/>
      <c r="H1645" s="22"/>
      <c r="I1645" s="22"/>
      <c r="J1645" s="22" t="s">
        <v>4513</v>
      </c>
      <c r="K1645" s="22">
        <v>0</v>
      </c>
      <c r="L1645" s="50"/>
      <c r="M1645" s="22"/>
      <c r="N1645" s="22"/>
      <c r="O1645" s="19" t="s">
        <v>741</v>
      </c>
      <c r="P1645" s="19" t="s">
        <v>3975</v>
      </c>
      <c r="Q1645" s="49" t="s">
        <v>55</v>
      </c>
      <c r="R1645" s="61">
        <v>7884</v>
      </c>
      <c r="S1645" s="27"/>
      <c r="T1645" s="27"/>
      <c r="U1645" s="22"/>
      <c r="V1645" s="22"/>
      <c r="W1645" s="22"/>
      <c r="X1645" s="50"/>
      <c r="Y1645" s="50"/>
      <c r="Z1645" s="22"/>
      <c r="AA1645" s="22"/>
      <c r="AB1645" s="22"/>
      <c r="AC1645" s="22"/>
      <c r="AD1645" s="50"/>
      <c r="AE1645" s="22"/>
      <c r="AF1645" s="22"/>
      <c r="AG1645" s="22"/>
      <c r="AH1645" s="50"/>
      <c r="AI1645" s="22"/>
      <c r="AJ1645" s="22"/>
      <c r="AK1645" s="22"/>
      <c r="AL1645" s="22"/>
      <c r="AM1645" s="22"/>
      <c r="AN1645" s="22"/>
      <c r="AO1645" s="22"/>
      <c r="AP1645" s="19" t="s">
        <v>82</v>
      </c>
      <c r="AQ1645" s="22" t="s">
        <v>82</v>
      </c>
      <c r="AR1645" s="19" t="e">
        <v>#N/A</v>
      </c>
      <c r="AS1645" s="19" t="s">
        <v>55</v>
      </c>
      <c r="AT1645" s="19" t="s">
        <v>4583</v>
      </c>
      <c r="AU1645" s="19" t="s">
        <v>179</v>
      </c>
      <c r="AV1645" s="19" t="s">
        <v>63</v>
      </c>
      <c r="AW1645" s="19" t="s">
        <v>63</v>
      </c>
      <c r="AX1645" s="19" t="s">
        <v>63</v>
      </c>
      <c r="AY1645" s="19" t="s">
        <v>64</v>
      </c>
      <c r="AZ1645" s="19" t="s">
        <v>3822</v>
      </c>
      <c r="BA1645" s="22">
        <v>0</v>
      </c>
      <c r="BB1645" s="22"/>
      <c r="BC1645" s="22"/>
      <c r="BD1645" s="19" t="s">
        <v>653</v>
      </c>
      <c r="BE1645" s="19" t="s">
        <v>354</v>
      </c>
      <c r="BF1645" s="19" t="s">
        <v>1165</v>
      </c>
      <c r="BG1645" s="19" t="s">
        <v>55</v>
      </c>
      <c r="BH1645" s="19" t="s">
        <v>4513</v>
      </c>
      <c r="BI1645" s="22" t="s">
        <v>4513</v>
      </c>
      <c r="BJ1645" s="22"/>
      <c r="BK1645" s="22"/>
      <c r="BL1645" s="37" t="s">
        <v>4513</v>
      </c>
      <c r="BM1645" s="32" t="s">
        <v>4513</v>
      </c>
      <c r="BN1645" s="22" t="s">
        <v>4513</v>
      </c>
      <c r="BO1645" s="22"/>
      <c r="BP1645" s="22"/>
      <c r="BQ1645" s="19" t="s">
        <v>64</v>
      </c>
      <c r="BR1645" s="22"/>
      <c r="BS1645" s="22"/>
      <c r="BT1645" s="37">
        <v>30</v>
      </c>
      <c r="BU1645" s="37">
        <v>60</v>
      </c>
      <c r="BV1645" s="19" t="s">
        <v>4701</v>
      </c>
      <c r="BW1645" s="19" t="s">
        <v>3837</v>
      </c>
      <c r="BX1645" s="37">
        <v>2023</v>
      </c>
      <c r="BY1645" s="95" t="str">
        <f>IFERROR(
IF(OR(AZ1645="anulado",AZ1645="stand by"),CONCATENATE(AZ1645,": ",AT1645),
IF(OR(YEAR(BA1645)=2022,YEAR(BA1645)=2023),CONCATENATE("Se activó en ",YEAR(BA1645)),
IF(AND(OR(AZ1645="En proceso",AZ1645="facturando"),AND(AV1645="-",BA1645="")),"Por revisar",
IF(BA1645="",IF(AV1645="NUEVAS",CONCATENATE("Estado: ",AZ1645,", ",AV1645),
IF(AX1645=Meses!$A$3,"Por revisar",
IF(AT1645="","Sin registro","En programación Frcst."))),"En programación")))),
"Error")</f>
        <v>En programación</v>
      </c>
      <c r="BZ1645" s="14" t="str">
        <f t="shared" si="75"/>
        <v/>
      </c>
      <c r="CA1645" s="95">
        <f>IF(BY1645="En programación Frcst.",VLOOKUP(AX1645,Meses!$A$1:$H$14,3+HLOOKUP(Cronograma!AV1645,Meses!$D$1:$G$2,2,FALSE),FALSE),
IF(BY1645="En programación",BA1645,""))</f>
        <v>0</v>
      </c>
      <c r="CB1645" s="95" t="str">
        <f t="shared" si="76"/>
        <v>1900/1</v>
      </c>
      <c r="CC1645" s="91">
        <f>IFERROR(
(VLOOKUP(MONTH(CA1645),Meses!$B$3:$C$14,2,FALSE)-DAY(CA1645))/VLOOKUP(MONTH(CA1645),Meses!$B$3:$C$14,2,FALSE)*CD1645,
"")</f>
        <v>7884</v>
      </c>
      <c r="CD1645" s="92">
        <f t="shared" si="77"/>
        <v>7884</v>
      </c>
    </row>
    <row r="1646" spans="1:82" ht="32.4" thickBot="1" x14ac:dyDescent="0.6">
      <c r="A1646" s="61" t="s">
        <v>3996</v>
      </c>
      <c r="B1646" s="61" t="s">
        <v>3997</v>
      </c>
      <c r="C1646" s="19" t="s">
        <v>3998</v>
      </c>
      <c r="D1646" s="61" t="s">
        <v>53</v>
      </c>
      <c r="E1646" s="22"/>
      <c r="F1646" s="22"/>
      <c r="G1646" s="22"/>
      <c r="H1646" s="22"/>
      <c r="I1646" s="21">
        <v>45212</v>
      </c>
      <c r="J1646" s="21" t="s">
        <v>4513</v>
      </c>
      <c r="K1646" s="119">
        <v>0</v>
      </c>
      <c r="L1646" s="50"/>
      <c r="M1646" s="22"/>
      <c r="N1646" s="22"/>
      <c r="O1646" s="19" t="s">
        <v>741</v>
      </c>
      <c r="P1646" s="19" t="s">
        <v>3975</v>
      </c>
      <c r="Q1646" s="49" t="s">
        <v>55</v>
      </c>
      <c r="R1646" s="61">
        <v>13058</v>
      </c>
      <c r="S1646" s="27"/>
      <c r="T1646" s="27"/>
      <c r="U1646" s="22"/>
      <c r="V1646" s="22"/>
      <c r="W1646" s="22"/>
      <c r="X1646" s="50"/>
      <c r="Y1646" s="50"/>
      <c r="Z1646" s="22"/>
      <c r="AA1646" s="22"/>
      <c r="AB1646" s="22"/>
      <c r="AC1646" s="22"/>
      <c r="AD1646" s="50"/>
      <c r="AE1646" s="22"/>
      <c r="AF1646" s="22"/>
      <c r="AG1646" s="22"/>
      <c r="AH1646" s="50"/>
      <c r="AI1646" s="22"/>
      <c r="AJ1646" s="22"/>
      <c r="AK1646" s="22"/>
      <c r="AL1646" s="22"/>
      <c r="AM1646" s="22"/>
      <c r="AN1646" s="22"/>
      <c r="AO1646" s="22"/>
      <c r="AP1646" s="19" t="s">
        <v>399</v>
      </c>
      <c r="AQ1646" s="19" t="s">
        <v>399</v>
      </c>
      <c r="AR1646" s="19" t="e">
        <v>#N/A</v>
      </c>
      <c r="AS1646" s="19" t="s">
        <v>55</v>
      </c>
      <c r="AT1646" s="19" t="s">
        <v>61</v>
      </c>
      <c r="AU1646" s="19" t="s">
        <v>179</v>
      </c>
      <c r="AV1646" s="19" t="s">
        <v>63</v>
      </c>
      <c r="AW1646" s="19" t="s">
        <v>63</v>
      </c>
      <c r="AX1646" s="19" t="s">
        <v>63</v>
      </c>
      <c r="AY1646" s="19" t="s">
        <v>64</v>
      </c>
      <c r="AZ1646" s="19" t="s">
        <v>3822</v>
      </c>
      <c r="BA1646" s="22">
        <v>0</v>
      </c>
      <c r="BB1646" s="22"/>
      <c r="BC1646" s="22"/>
      <c r="BD1646" s="19" t="s">
        <v>653</v>
      </c>
      <c r="BE1646" s="19" t="s">
        <v>354</v>
      </c>
      <c r="BF1646" s="19" t="s">
        <v>1165</v>
      </c>
      <c r="BG1646" s="19" t="s">
        <v>55</v>
      </c>
      <c r="BH1646" s="19" t="s">
        <v>4513</v>
      </c>
      <c r="BI1646" s="60" t="s">
        <v>4513</v>
      </c>
      <c r="BJ1646" s="37" t="e">
        <v>#VALUE!</v>
      </c>
      <c r="BK1646" s="37" t="e">
        <v>#VALUE!</v>
      </c>
      <c r="BL1646" s="37" t="s">
        <v>4513</v>
      </c>
      <c r="BM1646" s="32" t="s">
        <v>4513</v>
      </c>
      <c r="BN1646" s="22" t="s">
        <v>4513</v>
      </c>
      <c r="BO1646" s="22"/>
      <c r="BP1646" s="22"/>
      <c r="BQ1646" s="19" t="s">
        <v>64</v>
      </c>
      <c r="BR1646" s="22"/>
      <c r="BS1646" s="19" t="s">
        <v>3824</v>
      </c>
      <c r="BT1646" s="37">
        <v>90</v>
      </c>
      <c r="BU1646" s="81">
        <v>45322</v>
      </c>
      <c r="BV1646" s="19"/>
      <c r="BW1646" s="19" t="s">
        <v>3823</v>
      </c>
      <c r="BX1646" s="37" t="e">
        <v>#VALUE!</v>
      </c>
      <c r="BY1646" s="95" t="str">
        <f>IFERROR(
IF(OR(AZ1646="anulado",AZ1646="stand by"),CONCATENATE(AZ1646,": ",AT1646),
IF(OR(YEAR(BA1646)=2022,YEAR(BA1646)=2023),CONCATENATE("Se activó en ",YEAR(BA1646)),
IF(AND(OR(AZ1646="En proceso",AZ1646="facturando"),AND(AV1646="-",BA1646="")),"Por revisar",
IF(BA1646="",IF(AV1646="NUEVAS",CONCATENATE("Estado: ",AZ1646,", ",AV1646),
IF(AX1646=Meses!$A$3,"Por revisar",
IF(AT1646="","Sin registro","En programación Frcst."))),"En programación")))),
"Error")</f>
        <v>En programación</v>
      </c>
      <c r="BZ1646" s="14" t="str">
        <f t="shared" si="75"/>
        <v/>
      </c>
      <c r="CA1646" s="95">
        <f>IF(BY1646="En programación Frcst.",VLOOKUP(AX1646,Meses!$A$1:$H$14,3+HLOOKUP(Cronograma!AV1646,Meses!$D$1:$G$2,2,FALSE),FALSE),
IF(BY1646="En programación",BA1646,""))</f>
        <v>0</v>
      </c>
      <c r="CB1646" s="95" t="str">
        <f t="shared" si="76"/>
        <v>1900/1</v>
      </c>
      <c r="CC1646" s="91">
        <f>IFERROR(
(VLOOKUP(MONTH(CA1646),Meses!$B$3:$C$14,2,FALSE)-DAY(CA1646))/VLOOKUP(MONTH(CA1646),Meses!$B$3:$C$14,2,FALSE)*CD1646,
"")</f>
        <v>13058</v>
      </c>
      <c r="CD1646" s="92">
        <f t="shared" si="77"/>
        <v>13058</v>
      </c>
    </row>
    <row r="1647" spans="1:82" ht="32.4" thickBot="1" x14ac:dyDescent="0.6">
      <c r="A1647" s="61" t="s">
        <v>3996</v>
      </c>
      <c r="B1647" s="61" t="s">
        <v>3999</v>
      </c>
      <c r="C1647" s="19" t="s">
        <v>4000</v>
      </c>
      <c r="D1647" s="61" t="s">
        <v>53</v>
      </c>
      <c r="E1647" s="22"/>
      <c r="F1647" s="22"/>
      <c r="G1647" s="22"/>
      <c r="H1647" s="22"/>
      <c r="I1647" s="21">
        <v>45212</v>
      </c>
      <c r="J1647" s="21" t="s">
        <v>4513</v>
      </c>
      <c r="K1647" s="119">
        <v>0</v>
      </c>
      <c r="L1647" s="50"/>
      <c r="M1647" s="22"/>
      <c r="N1647" s="22"/>
      <c r="O1647" s="19" t="s">
        <v>741</v>
      </c>
      <c r="P1647" s="19" t="s">
        <v>3975</v>
      </c>
      <c r="Q1647" s="49" t="s">
        <v>55</v>
      </c>
      <c r="R1647" s="61">
        <v>13583</v>
      </c>
      <c r="S1647" s="27"/>
      <c r="T1647" s="27"/>
      <c r="U1647" s="22"/>
      <c r="V1647" s="22"/>
      <c r="W1647" s="22"/>
      <c r="X1647" s="50"/>
      <c r="Y1647" s="50"/>
      <c r="Z1647" s="22"/>
      <c r="AA1647" s="22"/>
      <c r="AB1647" s="22"/>
      <c r="AC1647" s="22"/>
      <c r="AD1647" s="50"/>
      <c r="AE1647" s="22"/>
      <c r="AF1647" s="22"/>
      <c r="AG1647" s="22"/>
      <c r="AH1647" s="50"/>
      <c r="AI1647" s="22"/>
      <c r="AJ1647" s="22"/>
      <c r="AK1647" s="22"/>
      <c r="AL1647" s="22"/>
      <c r="AM1647" s="22"/>
      <c r="AN1647" s="22"/>
      <c r="AO1647" s="22"/>
      <c r="AP1647" s="19" t="s">
        <v>399</v>
      </c>
      <c r="AQ1647" s="19" t="s">
        <v>399</v>
      </c>
      <c r="AR1647" s="19" t="e">
        <v>#N/A</v>
      </c>
      <c r="AS1647" s="19" t="s">
        <v>55</v>
      </c>
      <c r="AT1647" s="19" t="s">
        <v>61</v>
      </c>
      <c r="AU1647" s="19" t="s">
        <v>179</v>
      </c>
      <c r="AV1647" s="19" t="s">
        <v>63</v>
      </c>
      <c r="AW1647" s="19" t="s">
        <v>63</v>
      </c>
      <c r="AX1647" s="19" t="s">
        <v>63</v>
      </c>
      <c r="AY1647" s="19" t="s">
        <v>64</v>
      </c>
      <c r="AZ1647" s="19" t="s">
        <v>3822</v>
      </c>
      <c r="BA1647" s="22">
        <v>0</v>
      </c>
      <c r="BB1647" s="22"/>
      <c r="BC1647" s="22"/>
      <c r="BD1647" s="19" t="s">
        <v>653</v>
      </c>
      <c r="BE1647" s="19" t="s">
        <v>354</v>
      </c>
      <c r="BF1647" s="19" t="s">
        <v>1165</v>
      </c>
      <c r="BG1647" s="19" t="s">
        <v>55</v>
      </c>
      <c r="BH1647" s="19" t="s">
        <v>4513</v>
      </c>
      <c r="BI1647" s="60" t="s">
        <v>4513</v>
      </c>
      <c r="BJ1647" s="37" t="e">
        <v>#VALUE!</v>
      </c>
      <c r="BK1647" s="37" t="e">
        <v>#VALUE!</v>
      </c>
      <c r="BL1647" s="37" t="s">
        <v>4513</v>
      </c>
      <c r="BM1647" s="32" t="s">
        <v>4513</v>
      </c>
      <c r="BN1647" s="22" t="s">
        <v>4513</v>
      </c>
      <c r="BO1647" s="22"/>
      <c r="BP1647" s="22"/>
      <c r="BQ1647" s="19" t="s">
        <v>64</v>
      </c>
      <c r="BR1647" s="22"/>
      <c r="BS1647" s="19" t="s">
        <v>3824</v>
      </c>
      <c r="BT1647" s="37">
        <v>90</v>
      </c>
      <c r="BU1647" s="81">
        <v>45322</v>
      </c>
      <c r="BV1647" s="19"/>
      <c r="BW1647" s="19" t="s">
        <v>3823</v>
      </c>
      <c r="BX1647" s="37" t="e">
        <v>#VALUE!</v>
      </c>
      <c r="BY1647" s="95" t="str">
        <f>IFERROR(
IF(OR(AZ1647="anulado",AZ1647="stand by"),CONCATENATE(AZ1647,": ",AT1647),
IF(OR(YEAR(BA1647)=2022,YEAR(BA1647)=2023),CONCATENATE("Se activó en ",YEAR(BA1647)),
IF(AND(OR(AZ1647="En proceso",AZ1647="facturando"),AND(AV1647="-",BA1647="")),"Por revisar",
IF(BA1647="",IF(AV1647="NUEVAS",CONCATENATE("Estado: ",AZ1647,", ",AV1647),
IF(AX1647=Meses!$A$3,"Por revisar",
IF(AT1647="","Sin registro","En programación Frcst."))),"En programación")))),
"Error")</f>
        <v>En programación</v>
      </c>
      <c r="BZ1647" s="14" t="str">
        <f t="shared" si="75"/>
        <v/>
      </c>
      <c r="CA1647" s="95">
        <f>IF(BY1647="En programación Frcst.",VLOOKUP(AX1647,Meses!$A$1:$H$14,3+HLOOKUP(Cronograma!AV1647,Meses!$D$1:$G$2,2,FALSE),FALSE),
IF(BY1647="En programación",BA1647,""))</f>
        <v>0</v>
      </c>
      <c r="CB1647" s="95" t="str">
        <f t="shared" si="76"/>
        <v>1900/1</v>
      </c>
      <c r="CC1647" s="91">
        <f>IFERROR(
(VLOOKUP(MONTH(CA1647),Meses!$B$3:$C$14,2,FALSE)-DAY(CA1647))/VLOOKUP(MONTH(CA1647),Meses!$B$3:$C$14,2,FALSE)*CD1647,
"")</f>
        <v>13583</v>
      </c>
      <c r="CD1647" s="92">
        <f t="shared" si="77"/>
        <v>13583</v>
      </c>
    </row>
    <row r="1648" spans="1:82" ht="47.4" thickBot="1" x14ac:dyDescent="0.6">
      <c r="A1648" s="61" t="s">
        <v>4001</v>
      </c>
      <c r="B1648" s="61" t="s">
        <v>4002</v>
      </c>
      <c r="C1648" s="19" t="s">
        <v>4676</v>
      </c>
      <c r="D1648" s="61" t="s">
        <v>650</v>
      </c>
      <c r="E1648" s="22"/>
      <c r="F1648" s="22"/>
      <c r="G1648" s="22"/>
      <c r="H1648" s="22"/>
      <c r="I1648" s="22"/>
      <c r="J1648" s="22" t="s">
        <v>4513</v>
      </c>
      <c r="K1648" s="22">
        <v>0</v>
      </c>
      <c r="L1648" s="50"/>
      <c r="M1648" s="22"/>
      <c r="N1648" s="22"/>
      <c r="O1648" s="19" t="s">
        <v>741</v>
      </c>
      <c r="P1648" s="19" t="s">
        <v>677</v>
      </c>
      <c r="Q1648" s="49" t="s">
        <v>55</v>
      </c>
      <c r="R1648" s="50"/>
      <c r="S1648" s="27"/>
      <c r="T1648" s="27"/>
      <c r="U1648" s="22"/>
      <c r="V1648" s="22"/>
      <c r="W1648" s="22"/>
      <c r="X1648" s="50"/>
      <c r="Y1648" s="50"/>
      <c r="Z1648" s="22"/>
      <c r="AA1648" s="22"/>
      <c r="AB1648" s="22"/>
      <c r="AC1648" s="22"/>
      <c r="AD1648" s="50"/>
      <c r="AE1648" s="22"/>
      <c r="AF1648" s="22"/>
      <c r="AG1648" s="22"/>
      <c r="AH1648" s="50"/>
      <c r="AI1648" s="22"/>
      <c r="AJ1648" s="22"/>
      <c r="AK1648" s="22"/>
      <c r="AL1648" s="22"/>
      <c r="AM1648" s="22"/>
      <c r="AN1648" s="22"/>
      <c r="AO1648" s="22"/>
      <c r="AP1648" s="19" t="s">
        <v>82</v>
      </c>
      <c r="AQ1648" s="22" t="s">
        <v>82</v>
      </c>
      <c r="AR1648" s="19" t="s">
        <v>60</v>
      </c>
      <c r="AS1648" s="19" t="s">
        <v>55</v>
      </c>
      <c r="AT1648" s="19" t="s">
        <v>4583</v>
      </c>
      <c r="AU1648" s="19" t="s">
        <v>179</v>
      </c>
      <c r="AV1648" s="19" t="s">
        <v>63</v>
      </c>
      <c r="AW1648" s="19" t="s">
        <v>63</v>
      </c>
      <c r="AX1648" s="19" t="s">
        <v>63</v>
      </c>
      <c r="AY1648" s="19" t="s">
        <v>64</v>
      </c>
      <c r="AZ1648" s="19" t="s">
        <v>3822</v>
      </c>
      <c r="BA1648" s="22">
        <v>0</v>
      </c>
      <c r="BB1648" s="22"/>
      <c r="BC1648" s="22"/>
      <c r="BD1648" s="19" t="s">
        <v>653</v>
      </c>
      <c r="BE1648" s="19" t="s">
        <v>354</v>
      </c>
      <c r="BF1648" s="19" t="s">
        <v>1165</v>
      </c>
      <c r="BG1648" s="19" t="s">
        <v>55</v>
      </c>
      <c r="BH1648" s="19" t="s">
        <v>4513</v>
      </c>
      <c r="BI1648" s="22" t="s">
        <v>4513</v>
      </c>
      <c r="BJ1648" s="22"/>
      <c r="BK1648" s="22"/>
      <c r="BL1648" s="37" t="s">
        <v>4513</v>
      </c>
      <c r="BM1648" s="32" t="s">
        <v>4513</v>
      </c>
      <c r="BN1648" s="22" t="s">
        <v>4513</v>
      </c>
      <c r="BO1648" s="22"/>
      <c r="BP1648" s="22"/>
      <c r="BQ1648" s="19" t="s">
        <v>64</v>
      </c>
      <c r="BR1648" s="22"/>
      <c r="BS1648" s="22"/>
      <c r="BT1648" s="37">
        <v>30</v>
      </c>
      <c r="BU1648" s="37">
        <v>60</v>
      </c>
      <c r="BV1648" s="19" t="s">
        <v>4698</v>
      </c>
      <c r="BW1648" s="19" t="s">
        <v>3839</v>
      </c>
      <c r="BX1648" s="37">
        <v>2023</v>
      </c>
      <c r="BY1648" s="95" t="str">
        <f>IFERROR(
IF(OR(AZ1648="anulado",AZ1648="stand by"),CONCATENATE(AZ1648,": ",AT1648),
IF(OR(YEAR(BA1648)=2022,YEAR(BA1648)=2023),CONCATENATE("Se activó en ",YEAR(BA1648)),
IF(AND(OR(AZ1648="En proceso",AZ1648="facturando"),AND(AV1648="-",BA1648="")),"Por revisar",
IF(BA1648="",IF(AV1648="NUEVAS",CONCATENATE("Estado: ",AZ1648,", ",AV1648),
IF(AX1648=Meses!$A$3,"Por revisar",
IF(AT1648="","Sin registro","En programación Frcst."))),"En programación")))),
"Error")</f>
        <v>En programación</v>
      </c>
      <c r="BZ1648" s="14" t="str">
        <f t="shared" si="75"/>
        <v/>
      </c>
      <c r="CA1648" s="95">
        <f>IF(BY1648="En programación Frcst.",VLOOKUP(AX1648,Meses!$A$1:$H$14,3+HLOOKUP(Cronograma!AV1648,Meses!$D$1:$G$2,2,FALSE),FALSE),
IF(BY1648="En programación",BA1648,""))</f>
        <v>0</v>
      </c>
      <c r="CB1648" s="95" t="str">
        <f t="shared" si="76"/>
        <v>1900/1</v>
      </c>
      <c r="CC1648" s="91">
        <f>IFERROR(
(VLOOKUP(MONTH(CA1648),Meses!$B$3:$C$14,2,FALSE)-DAY(CA1648))/VLOOKUP(MONTH(CA1648),Meses!$B$3:$C$14,2,FALSE)*CD1648,
"")</f>
        <v>0</v>
      </c>
      <c r="CD1648" s="92">
        <f t="shared" si="77"/>
        <v>0</v>
      </c>
    </row>
    <row r="1649" spans="1:82" ht="63" thickBot="1" x14ac:dyDescent="0.6">
      <c r="A1649" s="61" t="s">
        <v>4003</v>
      </c>
      <c r="B1649" s="61" t="s">
        <v>4004</v>
      </c>
      <c r="C1649" s="19" t="s">
        <v>4005</v>
      </c>
      <c r="D1649" s="61" t="s">
        <v>53</v>
      </c>
      <c r="E1649" s="22"/>
      <c r="F1649" s="22"/>
      <c r="G1649" s="22"/>
      <c r="H1649" s="22"/>
      <c r="I1649" s="21">
        <v>45264</v>
      </c>
      <c r="J1649" s="21" t="s">
        <v>4513</v>
      </c>
      <c r="K1649" s="119">
        <v>0</v>
      </c>
      <c r="L1649" s="50"/>
      <c r="M1649" s="22"/>
      <c r="N1649" s="22"/>
      <c r="O1649" s="19" t="s">
        <v>741</v>
      </c>
      <c r="P1649" s="19" t="s">
        <v>673</v>
      </c>
      <c r="Q1649" s="49" t="s">
        <v>55</v>
      </c>
      <c r="R1649" s="61">
        <v>6909</v>
      </c>
      <c r="S1649" s="27"/>
      <c r="T1649" s="27"/>
      <c r="U1649" s="22"/>
      <c r="V1649" s="22"/>
      <c r="W1649" s="22"/>
      <c r="X1649" s="50"/>
      <c r="Y1649" s="50"/>
      <c r="Z1649" s="22"/>
      <c r="AA1649" s="22"/>
      <c r="AB1649" s="22"/>
      <c r="AC1649" s="22"/>
      <c r="AD1649" s="50"/>
      <c r="AE1649" s="22"/>
      <c r="AF1649" s="22"/>
      <c r="AG1649" s="22"/>
      <c r="AH1649" s="50"/>
      <c r="AI1649" s="22"/>
      <c r="AJ1649" s="22"/>
      <c r="AK1649" s="22"/>
      <c r="AL1649" s="22"/>
      <c r="AM1649" s="22"/>
      <c r="AN1649" s="22"/>
      <c r="AO1649" s="22"/>
      <c r="AP1649" s="19" t="s">
        <v>674</v>
      </c>
      <c r="AQ1649" s="19" t="s">
        <v>674</v>
      </c>
      <c r="AR1649" s="19" t="e">
        <v>#N/A</v>
      </c>
      <c r="AS1649" s="19" t="s">
        <v>55</v>
      </c>
      <c r="AT1649" s="19" t="s">
        <v>61</v>
      </c>
      <c r="AU1649" s="19" t="s">
        <v>179</v>
      </c>
      <c r="AV1649" s="19" t="s">
        <v>63</v>
      </c>
      <c r="AW1649" s="19" t="s">
        <v>63</v>
      </c>
      <c r="AX1649" s="19" t="s">
        <v>63</v>
      </c>
      <c r="AY1649" s="19" t="s">
        <v>64</v>
      </c>
      <c r="AZ1649" s="19" t="s">
        <v>3822</v>
      </c>
      <c r="BA1649" s="22">
        <v>0</v>
      </c>
      <c r="BB1649" s="22"/>
      <c r="BC1649" s="22"/>
      <c r="BD1649" s="19" t="s">
        <v>653</v>
      </c>
      <c r="BE1649" s="19" t="s">
        <v>354</v>
      </c>
      <c r="BF1649" s="19" t="s">
        <v>1165</v>
      </c>
      <c r="BG1649" s="19" t="s">
        <v>55</v>
      </c>
      <c r="BH1649" s="19" t="s">
        <v>4513</v>
      </c>
      <c r="BI1649" s="60" t="s">
        <v>4513</v>
      </c>
      <c r="BJ1649" s="37" t="e">
        <v>#VALUE!</v>
      </c>
      <c r="BK1649" s="37" t="e">
        <v>#VALUE!</v>
      </c>
      <c r="BL1649" s="37" t="s">
        <v>4513</v>
      </c>
      <c r="BM1649" s="32" t="s">
        <v>4513</v>
      </c>
      <c r="BN1649" s="22" t="s">
        <v>4513</v>
      </c>
      <c r="BO1649" s="22"/>
      <c r="BP1649" s="22"/>
      <c r="BQ1649" s="19" t="s">
        <v>64</v>
      </c>
      <c r="BR1649" s="22"/>
      <c r="BS1649" s="19" t="e">
        <v>#N/A</v>
      </c>
      <c r="BT1649" s="37">
        <v>90</v>
      </c>
      <c r="BU1649" s="81">
        <v>45322</v>
      </c>
      <c r="BV1649" s="19"/>
      <c r="BW1649" s="19" t="s">
        <v>3823</v>
      </c>
      <c r="BX1649" s="37" t="e">
        <v>#VALUE!</v>
      </c>
      <c r="BY1649" s="95" t="str">
        <f>IFERROR(
IF(OR(AZ1649="anulado",AZ1649="stand by"),CONCATENATE(AZ1649,": ",AT1649),
IF(OR(YEAR(BA1649)=2022,YEAR(BA1649)=2023),CONCATENATE("Se activó en ",YEAR(BA1649)),
IF(AND(OR(AZ1649="En proceso",AZ1649="facturando"),AND(AV1649="-",BA1649="")),"Por revisar",
IF(BA1649="",IF(AV1649="NUEVAS",CONCATENATE("Estado: ",AZ1649,", ",AV1649),
IF(AX1649=Meses!$A$3,"Por revisar",
IF(AT1649="","Sin registro","En programación Frcst."))),"En programación")))),
"Error")</f>
        <v>En programación</v>
      </c>
      <c r="BZ1649" s="14" t="str">
        <f t="shared" si="75"/>
        <v/>
      </c>
      <c r="CA1649" s="95">
        <f>IF(BY1649="En programación Frcst.",VLOOKUP(AX1649,Meses!$A$1:$H$14,3+HLOOKUP(Cronograma!AV1649,Meses!$D$1:$G$2,2,FALSE),FALSE),
IF(BY1649="En programación",BA1649,""))</f>
        <v>0</v>
      </c>
      <c r="CB1649" s="95" t="str">
        <f t="shared" si="76"/>
        <v>1900/1</v>
      </c>
      <c r="CC1649" s="91">
        <f>IFERROR(
(VLOOKUP(MONTH(CA1649),Meses!$B$3:$C$14,2,FALSE)-DAY(CA1649))/VLOOKUP(MONTH(CA1649),Meses!$B$3:$C$14,2,FALSE)*CD1649,
"")</f>
        <v>6909</v>
      </c>
      <c r="CD1649" s="92">
        <f t="shared" si="77"/>
        <v>6909</v>
      </c>
    </row>
    <row r="1650" spans="1:82" ht="32.4" thickBot="1" x14ac:dyDescent="0.6">
      <c r="A1650" s="61" t="s">
        <v>4006</v>
      </c>
      <c r="B1650" s="61" t="s">
        <v>4007</v>
      </c>
      <c r="C1650" s="19" t="s">
        <v>4677</v>
      </c>
      <c r="D1650" s="61" t="s">
        <v>53</v>
      </c>
      <c r="E1650" s="22"/>
      <c r="F1650" s="22"/>
      <c r="G1650" s="22"/>
      <c r="H1650" s="22"/>
      <c r="I1650" s="21">
        <v>45317</v>
      </c>
      <c r="J1650" s="21" t="s">
        <v>4513</v>
      </c>
      <c r="K1650" s="119">
        <v>0</v>
      </c>
      <c r="L1650" s="50"/>
      <c r="M1650" s="22"/>
      <c r="N1650" s="22"/>
      <c r="O1650" s="19" t="s">
        <v>741</v>
      </c>
      <c r="P1650" s="19" t="s">
        <v>3975</v>
      </c>
      <c r="Q1650" s="49" t="s">
        <v>55</v>
      </c>
      <c r="R1650" s="61">
        <v>9587</v>
      </c>
      <c r="S1650" s="27"/>
      <c r="T1650" s="27"/>
      <c r="U1650" s="22"/>
      <c r="V1650" s="22"/>
      <c r="W1650" s="22"/>
      <c r="X1650" s="50"/>
      <c r="Y1650" s="50"/>
      <c r="Z1650" s="22"/>
      <c r="AA1650" s="22"/>
      <c r="AB1650" s="22"/>
      <c r="AC1650" s="22"/>
      <c r="AD1650" s="50"/>
      <c r="AE1650" s="22"/>
      <c r="AF1650" s="22"/>
      <c r="AG1650" s="22"/>
      <c r="AH1650" s="50"/>
      <c r="AI1650" s="22"/>
      <c r="AJ1650" s="22"/>
      <c r="AK1650" s="22"/>
      <c r="AL1650" s="22"/>
      <c r="AM1650" s="22"/>
      <c r="AN1650" s="22"/>
      <c r="AO1650" s="22"/>
      <c r="AP1650" s="19" t="s">
        <v>82</v>
      </c>
      <c r="AQ1650" s="22" t="s">
        <v>82</v>
      </c>
      <c r="AR1650" s="19" t="e">
        <v>#N/A</v>
      </c>
      <c r="AS1650" s="19" t="s">
        <v>55</v>
      </c>
      <c r="AT1650" s="19" t="s">
        <v>61</v>
      </c>
      <c r="AU1650" s="19" t="s">
        <v>179</v>
      </c>
      <c r="AV1650" s="19" t="s">
        <v>63</v>
      </c>
      <c r="AW1650" s="19" t="s">
        <v>63</v>
      </c>
      <c r="AX1650" s="19" t="s">
        <v>63</v>
      </c>
      <c r="AY1650" s="19" t="s">
        <v>64</v>
      </c>
      <c r="AZ1650" s="19" t="s">
        <v>3822</v>
      </c>
      <c r="BA1650" s="22">
        <v>0</v>
      </c>
      <c r="BB1650" s="22"/>
      <c r="BC1650" s="22"/>
      <c r="BD1650" s="19" t="s">
        <v>653</v>
      </c>
      <c r="BE1650" s="19" t="s">
        <v>354</v>
      </c>
      <c r="BF1650" s="19" t="s">
        <v>1165</v>
      </c>
      <c r="BG1650" s="19" t="s">
        <v>55</v>
      </c>
      <c r="BH1650" s="19" t="s">
        <v>4513</v>
      </c>
      <c r="BI1650" s="78" t="s">
        <v>4513</v>
      </c>
      <c r="BJ1650" s="22"/>
      <c r="BK1650" s="22"/>
      <c r="BL1650" s="37" t="s">
        <v>4513</v>
      </c>
      <c r="BM1650" s="32" t="s">
        <v>4513</v>
      </c>
      <c r="BN1650" s="22" t="s">
        <v>4513</v>
      </c>
      <c r="BO1650" s="22"/>
      <c r="BP1650" s="22"/>
      <c r="BQ1650" s="19" t="s">
        <v>64</v>
      </c>
      <c r="BR1650" s="22"/>
      <c r="BS1650" s="22"/>
      <c r="BT1650" s="37">
        <v>30</v>
      </c>
      <c r="BU1650" s="37">
        <v>60</v>
      </c>
      <c r="BV1650" s="19"/>
      <c r="BW1650" s="19"/>
      <c r="BX1650" s="37">
        <v>2023</v>
      </c>
      <c r="BY1650" s="95" t="str">
        <f>IFERROR(
IF(OR(AZ1650="anulado",AZ1650="stand by"),CONCATENATE(AZ1650,": ",AT1650),
IF(OR(YEAR(BA1650)=2022,YEAR(BA1650)=2023),CONCATENATE("Se activó en ",YEAR(BA1650)),
IF(AND(OR(AZ1650="En proceso",AZ1650="facturando"),AND(AV1650="-",BA1650="")),"Por revisar",
IF(BA1650="",IF(AV1650="NUEVAS",CONCATENATE("Estado: ",AZ1650,", ",AV1650),
IF(AX1650=Meses!$A$3,"Por revisar",
IF(AT1650="","Sin registro","En programación Frcst."))),"En programación")))),
"Error")</f>
        <v>En programación</v>
      </c>
      <c r="BZ1650" s="14" t="str">
        <f t="shared" si="75"/>
        <v/>
      </c>
      <c r="CA1650" s="95">
        <f>IF(BY1650="En programación Frcst.",VLOOKUP(AX1650,Meses!$A$1:$H$14,3+HLOOKUP(Cronograma!AV1650,Meses!$D$1:$G$2,2,FALSE),FALSE),
IF(BY1650="En programación",BA1650,""))</f>
        <v>0</v>
      </c>
      <c r="CB1650" s="95" t="str">
        <f t="shared" si="76"/>
        <v>1900/1</v>
      </c>
      <c r="CC1650" s="91">
        <f>IFERROR(
(VLOOKUP(MONTH(CA1650),Meses!$B$3:$C$14,2,FALSE)-DAY(CA1650))/VLOOKUP(MONTH(CA1650),Meses!$B$3:$C$14,2,FALSE)*CD1650,
"")</f>
        <v>9587</v>
      </c>
      <c r="CD1650" s="92">
        <f t="shared" si="77"/>
        <v>9587</v>
      </c>
    </row>
    <row r="1651" spans="1:82" ht="32.4" thickBot="1" x14ac:dyDescent="0.6">
      <c r="A1651" s="61" t="s">
        <v>4008</v>
      </c>
      <c r="B1651" s="61" t="s">
        <v>4009</v>
      </c>
      <c r="C1651" s="19" t="s">
        <v>4010</v>
      </c>
      <c r="D1651" s="61" t="s">
        <v>53</v>
      </c>
      <c r="E1651" s="22"/>
      <c r="F1651" s="22"/>
      <c r="G1651" s="22"/>
      <c r="H1651" s="22"/>
      <c r="I1651" s="21">
        <v>45271</v>
      </c>
      <c r="J1651" s="21" t="s">
        <v>4513</v>
      </c>
      <c r="K1651" s="119">
        <v>0</v>
      </c>
      <c r="L1651" s="50"/>
      <c r="M1651" s="22"/>
      <c r="N1651" s="22"/>
      <c r="O1651" s="19" t="s">
        <v>741</v>
      </c>
      <c r="P1651" s="19" t="s">
        <v>3975</v>
      </c>
      <c r="Q1651" s="49" t="s">
        <v>55</v>
      </c>
      <c r="R1651" s="61">
        <v>35</v>
      </c>
      <c r="S1651" s="27"/>
      <c r="T1651" s="27"/>
      <c r="U1651" s="22"/>
      <c r="V1651" s="22"/>
      <c r="W1651" s="22"/>
      <c r="X1651" s="50"/>
      <c r="Y1651" s="50"/>
      <c r="Z1651" s="22"/>
      <c r="AA1651" s="22"/>
      <c r="AB1651" s="22"/>
      <c r="AC1651" s="22"/>
      <c r="AD1651" s="50"/>
      <c r="AE1651" s="22"/>
      <c r="AF1651" s="22"/>
      <c r="AG1651" s="22"/>
      <c r="AH1651" s="50"/>
      <c r="AI1651" s="22"/>
      <c r="AJ1651" s="22"/>
      <c r="AK1651" s="22"/>
      <c r="AL1651" s="22"/>
      <c r="AM1651" s="22"/>
      <c r="AN1651" s="22"/>
      <c r="AO1651" s="22"/>
      <c r="AP1651" s="19" t="s">
        <v>399</v>
      </c>
      <c r="AQ1651" s="19" t="s">
        <v>399</v>
      </c>
      <c r="AR1651" s="19" t="e">
        <v>#N/A</v>
      </c>
      <c r="AS1651" s="19" t="s">
        <v>55</v>
      </c>
      <c r="AT1651" s="19" t="s">
        <v>61</v>
      </c>
      <c r="AU1651" s="19" t="s">
        <v>179</v>
      </c>
      <c r="AV1651" s="19" t="s">
        <v>63</v>
      </c>
      <c r="AW1651" s="19" t="s">
        <v>63</v>
      </c>
      <c r="AX1651" s="19" t="s">
        <v>63</v>
      </c>
      <c r="AY1651" s="19" t="s">
        <v>64</v>
      </c>
      <c r="AZ1651" s="19" t="s">
        <v>3822</v>
      </c>
      <c r="BA1651" s="22">
        <v>0</v>
      </c>
      <c r="BB1651" s="22"/>
      <c r="BC1651" s="22"/>
      <c r="BD1651" s="19" t="s">
        <v>653</v>
      </c>
      <c r="BE1651" s="19" t="s">
        <v>354</v>
      </c>
      <c r="BF1651" s="19" t="s">
        <v>1165</v>
      </c>
      <c r="BG1651" s="19" t="s">
        <v>55</v>
      </c>
      <c r="BH1651" s="19" t="s">
        <v>4513</v>
      </c>
      <c r="BI1651" s="60" t="s">
        <v>4513</v>
      </c>
      <c r="BJ1651" s="37" t="e">
        <v>#VALUE!</v>
      </c>
      <c r="BK1651" s="37" t="e">
        <v>#VALUE!</v>
      </c>
      <c r="BL1651" s="37" t="s">
        <v>4513</v>
      </c>
      <c r="BM1651" s="32" t="s">
        <v>4513</v>
      </c>
      <c r="BN1651" s="22" t="s">
        <v>4513</v>
      </c>
      <c r="BO1651" s="22"/>
      <c r="BP1651" s="22"/>
      <c r="BQ1651" s="19" t="s">
        <v>64</v>
      </c>
      <c r="BR1651" s="22"/>
      <c r="BS1651" s="19" t="s">
        <v>3824</v>
      </c>
      <c r="BT1651" s="37">
        <v>90</v>
      </c>
      <c r="BU1651" s="81">
        <v>45322</v>
      </c>
      <c r="BV1651" s="19"/>
      <c r="BW1651" s="19" t="s">
        <v>3823</v>
      </c>
      <c r="BX1651" s="37" t="e">
        <v>#VALUE!</v>
      </c>
      <c r="BY1651" s="95" t="str">
        <f>IFERROR(
IF(OR(AZ1651="anulado",AZ1651="stand by"),CONCATENATE(AZ1651,": ",AT1651),
IF(OR(YEAR(BA1651)=2022,YEAR(BA1651)=2023),CONCATENATE("Se activó en ",YEAR(BA1651)),
IF(AND(OR(AZ1651="En proceso",AZ1651="facturando"),AND(AV1651="-",BA1651="")),"Por revisar",
IF(BA1651="",IF(AV1651="NUEVAS",CONCATENATE("Estado: ",AZ1651,", ",AV1651),
IF(AX1651=Meses!$A$3,"Por revisar",
IF(AT1651="","Sin registro","En programación Frcst."))),"En programación")))),
"Error")</f>
        <v>En programación</v>
      </c>
      <c r="BZ1651" s="14" t="str">
        <f t="shared" si="75"/>
        <v/>
      </c>
      <c r="CA1651" s="95">
        <f>IF(BY1651="En programación Frcst.",VLOOKUP(AX1651,Meses!$A$1:$H$14,3+HLOOKUP(Cronograma!AV1651,Meses!$D$1:$G$2,2,FALSE),FALSE),
IF(BY1651="En programación",BA1651,""))</f>
        <v>0</v>
      </c>
      <c r="CB1651" s="95" t="str">
        <f t="shared" si="76"/>
        <v>1900/1</v>
      </c>
      <c r="CC1651" s="91">
        <f>IFERROR(
(VLOOKUP(MONTH(CA1651),Meses!$B$3:$C$14,2,FALSE)-DAY(CA1651))/VLOOKUP(MONTH(CA1651),Meses!$B$3:$C$14,2,FALSE)*CD1651,
"")</f>
        <v>35</v>
      </c>
      <c r="CD1651" s="92">
        <f t="shared" si="77"/>
        <v>35</v>
      </c>
    </row>
    <row r="1652" spans="1:82" ht="32.4" thickBot="1" x14ac:dyDescent="0.6">
      <c r="A1652" s="61" t="s">
        <v>4011</v>
      </c>
      <c r="B1652" s="61" t="s">
        <v>4012</v>
      </c>
      <c r="C1652" s="19" t="s">
        <v>4013</v>
      </c>
      <c r="D1652" s="61" t="s">
        <v>53</v>
      </c>
      <c r="E1652" s="22"/>
      <c r="F1652" s="22"/>
      <c r="G1652" s="22"/>
      <c r="H1652" s="22"/>
      <c r="I1652" s="21">
        <v>45271</v>
      </c>
      <c r="J1652" s="21" t="s">
        <v>4513</v>
      </c>
      <c r="K1652" s="119">
        <v>0</v>
      </c>
      <c r="L1652" s="50"/>
      <c r="M1652" s="22"/>
      <c r="N1652" s="22"/>
      <c r="O1652" s="19" t="s">
        <v>741</v>
      </c>
      <c r="P1652" s="19" t="s">
        <v>677</v>
      </c>
      <c r="Q1652" s="49" t="s">
        <v>55</v>
      </c>
      <c r="R1652" s="61">
        <v>5259</v>
      </c>
      <c r="S1652" s="27"/>
      <c r="T1652" s="27"/>
      <c r="U1652" s="22"/>
      <c r="V1652" s="22"/>
      <c r="W1652" s="22"/>
      <c r="X1652" s="50"/>
      <c r="Y1652" s="50"/>
      <c r="Z1652" s="22"/>
      <c r="AA1652" s="22"/>
      <c r="AB1652" s="22"/>
      <c r="AC1652" s="22"/>
      <c r="AD1652" s="50"/>
      <c r="AE1652" s="22"/>
      <c r="AF1652" s="22"/>
      <c r="AG1652" s="22"/>
      <c r="AH1652" s="50"/>
      <c r="AI1652" s="22"/>
      <c r="AJ1652" s="22"/>
      <c r="AK1652" s="22"/>
      <c r="AL1652" s="22"/>
      <c r="AM1652" s="22"/>
      <c r="AN1652" s="22"/>
      <c r="AO1652" s="22"/>
      <c r="AP1652" s="19" t="s">
        <v>678</v>
      </c>
      <c r="AQ1652" s="19" t="s">
        <v>451</v>
      </c>
      <c r="AR1652" s="19" t="s">
        <v>60</v>
      </c>
      <c r="AS1652" s="19" t="s">
        <v>55</v>
      </c>
      <c r="AT1652" s="19" t="s">
        <v>61</v>
      </c>
      <c r="AU1652" s="19" t="s">
        <v>179</v>
      </c>
      <c r="AV1652" s="19" t="s">
        <v>63</v>
      </c>
      <c r="AW1652" s="19" t="s">
        <v>63</v>
      </c>
      <c r="AX1652" s="19" t="s">
        <v>63</v>
      </c>
      <c r="AY1652" s="19" t="s">
        <v>64</v>
      </c>
      <c r="AZ1652" s="19" t="s">
        <v>3822</v>
      </c>
      <c r="BA1652" s="22">
        <v>0</v>
      </c>
      <c r="BB1652" s="22"/>
      <c r="BC1652" s="22"/>
      <c r="BD1652" s="19" t="s">
        <v>653</v>
      </c>
      <c r="BE1652" s="19" t="s">
        <v>354</v>
      </c>
      <c r="BF1652" s="19" t="s">
        <v>1165</v>
      </c>
      <c r="BG1652" s="19" t="s">
        <v>55</v>
      </c>
      <c r="BH1652" s="19" t="s">
        <v>4513</v>
      </c>
      <c r="BI1652" s="60" t="s">
        <v>4513</v>
      </c>
      <c r="BJ1652" s="37" t="e">
        <v>#VALUE!</v>
      </c>
      <c r="BK1652" s="37" t="e">
        <v>#VALUE!</v>
      </c>
      <c r="BL1652" s="37" t="s">
        <v>4513</v>
      </c>
      <c r="BM1652" s="32" t="s">
        <v>4513</v>
      </c>
      <c r="BN1652" s="22" t="s">
        <v>4513</v>
      </c>
      <c r="BO1652" s="22"/>
      <c r="BP1652" s="22"/>
      <c r="BQ1652" s="19" t="s">
        <v>64</v>
      </c>
      <c r="BR1652" s="22"/>
      <c r="BS1652" s="19" t="s">
        <v>3824</v>
      </c>
      <c r="BT1652" s="37">
        <v>90</v>
      </c>
      <c r="BU1652" s="81">
        <v>45322</v>
      </c>
      <c r="BV1652" s="19"/>
      <c r="BW1652" s="19" t="s">
        <v>3823</v>
      </c>
      <c r="BX1652" s="37" t="e">
        <v>#VALUE!</v>
      </c>
      <c r="BY1652" s="95" t="str">
        <f>IFERROR(
IF(OR(AZ1652="anulado",AZ1652="stand by"),CONCATENATE(AZ1652,": ",AT1652),
IF(OR(YEAR(BA1652)=2022,YEAR(BA1652)=2023),CONCATENATE("Se activó en ",YEAR(BA1652)),
IF(AND(OR(AZ1652="En proceso",AZ1652="facturando"),AND(AV1652="-",BA1652="")),"Por revisar",
IF(BA1652="",IF(AV1652="NUEVAS",CONCATENATE("Estado: ",AZ1652,", ",AV1652),
IF(AX1652=Meses!$A$3,"Por revisar",
IF(AT1652="","Sin registro","En programación Frcst."))),"En programación")))),
"Error")</f>
        <v>En programación</v>
      </c>
      <c r="BZ1652" s="14" t="str">
        <f t="shared" si="75"/>
        <v/>
      </c>
      <c r="CA1652" s="95">
        <f>IF(BY1652="En programación Frcst.",VLOOKUP(AX1652,Meses!$A$1:$H$14,3+HLOOKUP(Cronograma!AV1652,Meses!$D$1:$G$2,2,FALSE),FALSE),
IF(BY1652="En programación",BA1652,""))</f>
        <v>0</v>
      </c>
      <c r="CB1652" s="95" t="str">
        <f t="shared" si="76"/>
        <v>1900/1</v>
      </c>
      <c r="CC1652" s="91">
        <f>IFERROR(
(VLOOKUP(MONTH(CA1652),Meses!$B$3:$C$14,2,FALSE)-DAY(CA1652))/VLOOKUP(MONTH(CA1652),Meses!$B$3:$C$14,2,FALSE)*CD1652,
"")</f>
        <v>5259</v>
      </c>
      <c r="CD1652" s="92">
        <f t="shared" si="77"/>
        <v>5259</v>
      </c>
    </row>
    <row r="1653" spans="1:82" ht="63" thickBot="1" x14ac:dyDescent="0.6">
      <c r="A1653" s="61" t="s">
        <v>2824</v>
      </c>
      <c r="B1653" s="61" t="s">
        <v>4014</v>
      </c>
      <c r="C1653" s="19" t="s">
        <v>4015</v>
      </c>
      <c r="D1653" s="61" t="s">
        <v>53</v>
      </c>
      <c r="E1653" s="22"/>
      <c r="F1653" s="22"/>
      <c r="G1653" s="22"/>
      <c r="H1653" s="22"/>
      <c r="I1653" s="21">
        <v>45278</v>
      </c>
      <c r="J1653" s="21" t="s">
        <v>4513</v>
      </c>
      <c r="K1653" s="119">
        <v>0</v>
      </c>
      <c r="L1653" s="50"/>
      <c r="M1653" s="22"/>
      <c r="N1653" s="22"/>
      <c r="O1653" s="19" t="s">
        <v>741</v>
      </c>
      <c r="P1653" s="19" t="s">
        <v>3975</v>
      </c>
      <c r="Q1653" s="49" t="s">
        <v>55</v>
      </c>
      <c r="R1653" s="61">
        <v>7953</v>
      </c>
      <c r="S1653" s="27"/>
      <c r="T1653" s="27"/>
      <c r="U1653" s="22"/>
      <c r="V1653" s="22"/>
      <c r="W1653" s="22"/>
      <c r="X1653" s="50"/>
      <c r="Y1653" s="50"/>
      <c r="Z1653" s="22"/>
      <c r="AA1653" s="22"/>
      <c r="AB1653" s="22"/>
      <c r="AC1653" s="22"/>
      <c r="AD1653" s="50"/>
      <c r="AE1653" s="22"/>
      <c r="AF1653" s="22"/>
      <c r="AG1653" s="22"/>
      <c r="AH1653" s="50"/>
      <c r="AI1653" s="22"/>
      <c r="AJ1653" s="22"/>
      <c r="AK1653" s="22"/>
      <c r="AL1653" s="22"/>
      <c r="AM1653" s="22"/>
      <c r="AN1653" s="22"/>
      <c r="AO1653" s="22"/>
      <c r="AP1653" s="19" t="s">
        <v>82</v>
      </c>
      <c r="AQ1653" s="19" t="s">
        <v>82</v>
      </c>
      <c r="AR1653" s="19" t="e">
        <v>#N/A</v>
      </c>
      <c r="AS1653" s="19" t="s">
        <v>55</v>
      </c>
      <c r="AT1653" s="19" t="s">
        <v>61</v>
      </c>
      <c r="AU1653" s="19" t="s">
        <v>179</v>
      </c>
      <c r="AV1653" s="19" t="s">
        <v>63</v>
      </c>
      <c r="AW1653" s="19" t="s">
        <v>63</v>
      </c>
      <c r="AX1653" s="19" t="s">
        <v>63</v>
      </c>
      <c r="AY1653" s="19" t="s">
        <v>64</v>
      </c>
      <c r="AZ1653" s="19" t="s">
        <v>3822</v>
      </c>
      <c r="BA1653" s="22">
        <v>0</v>
      </c>
      <c r="BB1653" s="22"/>
      <c r="BC1653" s="22"/>
      <c r="BD1653" s="19" t="s">
        <v>653</v>
      </c>
      <c r="BE1653" s="19" t="s">
        <v>354</v>
      </c>
      <c r="BF1653" s="19" t="s">
        <v>1165</v>
      </c>
      <c r="BG1653" s="19" t="s">
        <v>55</v>
      </c>
      <c r="BH1653" s="19" t="s">
        <v>4513</v>
      </c>
      <c r="BI1653" s="60" t="s">
        <v>4513</v>
      </c>
      <c r="BJ1653" s="37" t="e">
        <v>#VALUE!</v>
      </c>
      <c r="BK1653" s="37" t="e">
        <v>#VALUE!</v>
      </c>
      <c r="BL1653" s="37" t="s">
        <v>4513</v>
      </c>
      <c r="BM1653" s="32" t="s">
        <v>4513</v>
      </c>
      <c r="BN1653" s="22" t="s">
        <v>4513</v>
      </c>
      <c r="BO1653" s="22"/>
      <c r="BP1653" s="22"/>
      <c r="BQ1653" s="19" t="s">
        <v>64</v>
      </c>
      <c r="BR1653" s="22"/>
      <c r="BS1653" s="19" t="s">
        <v>3824</v>
      </c>
      <c r="BT1653" s="37">
        <v>90</v>
      </c>
      <c r="BU1653" s="81">
        <v>45322</v>
      </c>
      <c r="BV1653" s="19" t="s">
        <v>4699</v>
      </c>
      <c r="BW1653" s="19" t="s">
        <v>3823</v>
      </c>
      <c r="BX1653" s="37" t="e">
        <v>#VALUE!</v>
      </c>
      <c r="BY1653" s="95" t="str">
        <f>IFERROR(
IF(OR(AZ1653="anulado",AZ1653="stand by"),CONCATENATE(AZ1653,": ",AT1653),
IF(OR(YEAR(BA1653)=2022,YEAR(BA1653)=2023),CONCATENATE("Se activó en ",YEAR(BA1653)),
IF(AND(OR(AZ1653="En proceso",AZ1653="facturando"),AND(AV1653="-",BA1653="")),"Por revisar",
IF(BA1653="",IF(AV1653="NUEVAS",CONCATENATE("Estado: ",AZ1653,", ",AV1653),
IF(AX1653=Meses!$A$3,"Por revisar",
IF(AT1653="","Sin registro","En programación Frcst."))),"En programación")))),
"Error")</f>
        <v>En programación</v>
      </c>
      <c r="BZ1653" s="14" t="str">
        <f t="shared" si="75"/>
        <v/>
      </c>
      <c r="CA1653" s="95">
        <f>IF(BY1653="En programación Frcst.",VLOOKUP(AX1653,Meses!$A$1:$H$14,3+HLOOKUP(Cronograma!AV1653,Meses!$D$1:$G$2,2,FALSE),FALSE),
IF(BY1653="En programación",BA1653,""))</f>
        <v>0</v>
      </c>
      <c r="CB1653" s="95" t="str">
        <f t="shared" si="76"/>
        <v>1900/1</v>
      </c>
      <c r="CC1653" s="91">
        <f>IFERROR(
(VLOOKUP(MONTH(CA1653),Meses!$B$3:$C$14,2,FALSE)-DAY(CA1653))/VLOOKUP(MONTH(CA1653),Meses!$B$3:$C$14,2,FALSE)*CD1653,
"")</f>
        <v>7953</v>
      </c>
      <c r="CD1653" s="92">
        <f t="shared" si="77"/>
        <v>7953</v>
      </c>
    </row>
    <row r="1654" spans="1:82" ht="63" thickBot="1" x14ac:dyDescent="0.6">
      <c r="A1654" s="61" t="s">
        <v>2824</v>
      </c>
      <c r="B1654" s="61" t="s">
        <v>4016</v>
      </c>
      <c r="C1654" s="19" t="s">
        <v>4017</v>
      </c>
      <c r="D1654" s="61" t="s">
        <v>53</v>
      </c>
      <c r="E1654" s="22"/>
      <c r="F1654" s="22"/>
      <c r="G1654" s="22"/>
      <c r="H1654" s="22"/>
      <c r="I1654" s="21">
        <v>45278</v>
      </c>
      <c r="J1654" s="21" t="s">
        <v>4513</v>
      </c>
      <c r="K1654" s="119">
        <v>0</v>
      </c>
      <c r="L1654" s="50"/>
      <c r="M1654" s="22"/>
      <c r="N1654" s="22"/>
      <c r="O1654" s="19" t="s">
        <v>741</v>
      </c>
      <c r="P1654" s="19" t="s">
        <v>3975</v>
      </c>
      <c r="Q1654" s="49" t="s">
        <v>55</v>
      </c>
      <c r="R1654" s="61">
        <v>1481</v>
      </c>
      <c r="S1654" s="27"/>
      <c r="T1654" s="27"/>
      <c r="U1654" s="22"/>
      <c r="V1654" s="22"/>
      <c r="W1654" s="22"/>
      <c r="X1654" s="50"/>
      <c r="Y1654" s="50"/>
      <c r="Z1654" s="22"/>
      <c r="AA1654" s="22"/>
      <c r="AB1654" s="22"/>
      <c r="AC1654" s="22"/>
      <c r="AD1654" s="50"/>
      <c r="AE1654" s="22"/>
      <c r="AF1654" s="22"/>
      <c r="AG1654" s="22"/>
      <c r="AH1654" s="50"/>
      <c r="AI1654" s="22"/>
      <c r="AJ1654" s="22"/>
      <c r="AK1654" s="22"/>
      <c r="AL1654" s="22"/>
      <c r="AM1654" s="22"/>
      <c r="AN1654" s="22"/>
      <c r="AO1654" s="22"/>
      <c r="AP1654" s="19" t="s">
        <v>399</v>
      </c>
      <c r="AQ1654" s="19" t="s">
        <v>399</v>
      </c>
      <c r="AR1654" s="19" t="e">
        <v>#N/A</v>
      </c>
      <c r="AS1654" s="19" t="s">
        <v>55</v>
      </c>
      <c r="AT1654" s="19" t="s">
        <v>61</v>
      </c>
      <c r="AU1654" s="19" t="s">
        <v>179</v>
      </c>
      <c r="AV1654" s="19" t="s">
        <v>63</v>
      </c>
      <c r="AW1654" s="19" t="s">
        <v>63</v>
      </c>
      <c r="AX1654" s="19" t="s">
        <v>63</v>
      </c>
      <c r="AY1654" s="19" t="s">
        <v>64</v>
      </c>
      <c r="AZ1654" s="19" t="s">
        <v>3822</v>
      </c>
      <c r="BA1654" s="22">
        <v>0</v>
      </c>
      <c r="BB1654" s="22"/>
      <c r="BC1654" s="22"/>
      <c r="BD1654" s="19" t="s">
        <v>653</v>
      </c>
      <c r="BE1654" s="19" t="s">
        <v>354</v>
      </c>
      <c r="BF1654" s="19" t="s">
        <v>1165</v>
      </c>
      <c r="BG1654" s="19" t="s">
        <v>55</v>
      </c>
      <c r="BH1654" s="19" t="s">
        <v>4513</v>
      </c>
      <c r="BI1654" s="60" t="s">
        <v>4513</v>
      </c>
      <c r="BJ1654" s="37" t="e">
        <v>#VALUE!</v>
      </c>
      <c r="BK1654" s="37" t="e">
        <v>#VALUE!</v>
      </c>
      <c r="BL1654" s="37" t="s">
        <v>4513</v>
      </c>
      <c r="BM1654" s="32" t="s">
        <v>4513</v>
      </c>
      <c r="BN1654" s="22" t="s">
        <v>4513</v>
      </c>
      <c r="BO1654" s="22"/>
      <c r="BP1654" s="22"/>
      <c r="BQ1654" s="19" t="s">
        <v>64</v>
      </c>
      <c r="BR1654" s="22"/>
      <c r="BS1654" s="19" t="s">
        <v>3824</v>
      </c>
      <c r="BT1654" s="37">
        <v>90</v>
      </c>
      <c r="BU1654" s="81">
        <v>45322</v>
      </c>
      <c r="BV1654" s="19" t="s">
        <v>4699</v>
      </c>
      <c r="BW1654" s="19" t="s">
        <v>3823</v>
      </c>
      <c r="BX1654" s="37" t="e">
        <v>#VALUE!</v>
      </c>
      <c r="BY1654" s="95" t="str">
        <f>IFERROR(
IF(OR(AZ1654="anulado",AZ1654="stand by"),CONCATENATE(AZ1654,": ",AT1654),
IF(OR(YEAR(BA1654)=2022,YEAR(BA1654)=2023),CONCATENATE("Se activó en ",YEAR(BA1654)),
IF(AND(OR(AZ1654="En proceso",AZ1654="facturando"),AND(AV1654="-",BA1654="")),"Por revisar",
IF(BA1654="",IF(AV1654="NUEVAS",CONCATENATE("Estado: ",AZ1654,", ",AV1654),
IF(AX1654=Meses!$A$3,"Por revisar",
IF(AT1654="","Sin registro","En programación Frcst."))),"En programación")))),
"Error")</f>
        <v>En programación</v>
      </c>
      <c r="BZ1654" s="14" t="str">
        <f t="shared" si="75"/>
        <v/>
      </c>
      <c r="CA1654" s="95">
        <f>IF(BY1654="En programación Frcst.",VLOOKUP(AX1654,Meses!$A$1:$H$14,3+HLOOKUP(Cronograma!AV1654,Meses!$D$1:$G$2,2,FALSE),FALSE),
IF(BY1654="En programación",BA1654,""))</f>
        <v>0</v>
      </c>
      <c r="CB1654" s="95" t="str">
        <f t="shared" si="76"/>
        <v>1900/1</v>
      </c>
      <c r="CC1654" s="91">
        <f>IFERROR(
(VLOOKUP(MONTH(CA1654),Meses!$B$3:$C$14,2,FALSE)-DAY(CA1654))/VLOOKUP(MONTH(CA1654),Meses!$B$3:$C$14,2,FALSE)*CD1654,
"")</f>
        <v>1481</v>
      </c>
      <c r="CD1654" s="92">
        <f t="shared" si="77"/>
        <v>1481</v>
      </c>
    </row>
    <row r="1655" spans="1:82" ht="63" thickBot="1" x14ac:dyDescent="0.6">
      <c r="A1655" s="61" t="s">
        <v>2824</v>
      </c>
      <c r="B1655" s="61" t="s">
        <v>4018</v>
      </c>
      <c r="C1655" s="19" t="s">
        <v>4019</v>
      </c>
      <c r="D1655" s="61" t="s">
        <v>53</v>
      </c>
      <c r="E1655" s="22"/>
      <c r="F1655" s="22"/>
      <c r="G1655" s="22"/>
      <c r="H1655" s="22"/>
      <c r="I1655" s="21">
        <v>45281</v>
      </c>
      <c r="J1655" s="21" t="s">
        <v>4513</v>
      </c>
      <c r="K1655" s="119">
        <v>0</v>
      </c>
      <c r="L1655" s="50"/>
      <c r="M1655" s="22"/>
      <c r="N1655" s="22"/>
      <c r="O1655" s="19" t="s">
        <v>741</v>
      </c>
      <c r="P1655" s="19" t="s">
        <v>3975</v>
      </c>
      <c r="Q1655" s="49" t="s">
        <v>55</v>
      </c>
      <c r="R1655" s="61">
        <v>11578</v>
      </c>
      <c r="S1655" s="27"/>
      <c r="T1655" s="27"/>
      <c r="U1655" s="22"/>
      <c r="V1655" s="22"/>
      <c r="W1655" s="22"/>
      <c r="X1655" s="50"/>
      <c r="Y1655" s="50"/>
      <c r="Z1655" s="22"/>
      <c r="AA1655" s="22"/>
      <c r="AB1655" s="22"/>
      <c r="AC1655" s="22"/>
      <c r="AD1655" s="50"/>
      <c r="AE1655" s="22"/>
      <c r="AF1655" s="22"/>
      <c r="AG1655" s="22"/>
      <c r="AH1655" s="50"/>
      <c r="AI1655" s="22"/>
      <c r="AJ1655" s="22"/>
      <c r="AK1655" s="22"/>
      <c r="AL1655" s="22"/>
      <c r="AM1655" s="22"/>
      <c r="AN1655" s="22"/>
      <c r="AO1655" s="22"/>
      <c r="AP1655" s="19" t="s">
        <v>399</v>
      </c>
      <c r="AQ1655" s="19" t="s">
        <v>399</v>
      </c>
      <c r="AR1655" s="19" t="e">
        <v>#N/A</v>
      </c>
      <c r="AS1655" s="19" t="s">
        <v>55</v>
      </c>
      <c r="AT1655" s="19" t="s">
        <v>61</v>
      </c>
      <c r="AU1655" s="19" t="s">
        <v>179</v>
      </c>
      <c r="AV1655" s="19" t="s">
        <v>63</v>
      </c>
      <c r="AW1655" s="19" t="s">
        <v>63</v>
      </c>
      <c r="AX1655" s="19" t="s">
        <v>63</v>
      </c>
      <c r="AY1655" s="19" t="s">
        <v>64</v>
      </c>
      <c r="AZ1655" s="19" t="s">
        <v>3822</v>
      </c>
      <c r="BA1655" s="22">
        <v>0</v>
      </c>
      <c r="BB1655" s="22"/>
      <c r="BC1655" s="22"/>
      <c r="BD1655" s="19" t="s">
        <v>653</v>
      </c>
      <c r="BE1655" s="19" t="s">
        <v>354</v>
      </c>
      <c r="BF1655" s="19" t="s">
        <v>1165</v>
      </c>
      <c r="BG1655" s="19" t="s">
        <v>55</v>
      </c>
      <c r="BH1655" s="19" t="s">
        <v>4513</v>
      </c>
      <c r="BI1655" s="60" t="s">
        <v>4513</v>
      </c>
      <c r="BJ1655" s="37" t="e">
        <v>#VALUE!</v>
      </c>
      <c r="BK1655" s="37" t="e">
        <v>#VALUE!</v>
      </c>
      <c r="BL1655" s="37" t="s">
        <v>4513</v>
      </c>
      <c r="BM1655" s="32" t="s">
        <v>4513</v>
      </c>
      <c r="BN1655" s="22" t="s">
        <v>4513</v>
      </c>
      <c r="BO1655" s="22"/>
      <c r="BP1655" s="22"/>
      <c r="BQ1655" s="19" t="s">
        <v>64</v>
      </c>
      <c r="BR1655" s="22"/>
      <c r="BS1655" s="19" t="s">
        <v>3824</v>
      </c>
      <c r="BT1655" s="37">
        <v>90</v>
      </c>
      <c r="BU1655" s="81">
        <v>45322</v>
      </c>
      <c r="BV1655" s="19" t="s">
        <v>4699</v>
      </c>
      <c r="BW1655" s="19" t="s">
        <v>3823</v>
      </c>
      <c r="BX1655" s="37" t="e">
        <v>#VALUE!</v>
      </c>
      <c r="BY1655" s="95" t="str">
        <f>IFERROR(
IF(OR(AZ1655="anulado",AZ1655="stand by"),CONCATENATE(AZ1655,": ",AT1655),
IF(OR(YEAR(BA1655)=2022,YEAR(BA1655)=2023),CONCATENATE("Se activó en ",YEAR(BA1655)),
IF(AND(OR(AZ1655="En proceso",AZ1655="facturando"),AND(AV1655="-",BA1655="")),"Por revisar",
IF(BA1655="",IF(AV1655="NUEVAS",CONCATENATE("Estado: ",AZ1655,", ",AV1655),
IF(AX1655=Meses!$A$3,"Por revisar",
IF(AT1655="","Sin registro","En programación Frcst."))),"En programación")))),
"Error")</f>
        <v>En programación</v>
      </c>
      <c r="BZ1655" s="14" t="str">
        <f t="shared" si="75"/>
        <v/>
      </c>
      <c r="CA1655" s="95">
        <f>IF(BY1655="En programación Frcst.",VLOOKUP(AX1655,Meses!$A$1:$H$14,3+HLOOKUP(Cronograma!AV1655,Meses!$D$1:$G$2,2,FALSE),FALSE),
IF(BY1655="En programación",BA1655,""))</f>
        <v>0</v>
      </c>
      <c r="CB1655" s="95" t="str">
        <f t="shared" si="76"/>
        <v>1900/1</v>
      </c>
      <c r="CC1655" s="91">
        <f>IFERROR(
(VLOOKUP(MONTH(CA1655),Meses!$B$3:$C$14,2,FALSE)-DAY(CA1655))/VLOOKUP(MONTH(CA1655),Meses!$B$3:$C$14,2,FALSE)*CD1655,
"")</f>
        <v>11578</v>
      </c>
      <c r="CD1655" s="92">
        <f t="shared" si="77"/>
        <v>11578</v>
      </c>
    </row>
    <row r="1656" spans="1:82" ht="32.4" thickBot="1" x14ac:dyDescent="0.6">
      <c r="A1656" s="61" t="s">
        <v>4020</v>
      </c>
      <c r="B1656" s="61" t="s">
        <v>4021</v>
      </c>
      <c r="C1656" s="19" t="s">
        <v>4678</v>
      </c>
      <c r="D1656" s="61" t="s">
        <v>53</v>
      </c>
      <c r="E1656" s="22"/>
      <c r="F1656" s="22"/>
      <c r="G1656" s="22"/>
      <c r="H1656" s="22"/>
      <c r="I1656" s="21">
        <v>45229</v>
      </c>
      <c r="J1656" s="21" t="s">
        <v>4513</v>
      </c>
      <c r="K1656" s="119">
        <v>0</v>
      </c>
      <c r="L1656" s="50"/>
      <c r="M1656" s="22"/>
      <c r="N1656" s="22"/>
      <c r="O1656" s="19" t="s">
        <v>741</v>
      </c>
      <c r="P1656" s="19" t="s">
        <v>3975</v>
      </c>
      <c r="Q1656" s="49" t="s">
        <v>55</v>
      </c>
      <c r="R1656" s="61">
        <v>878</v>
      </c>
      <c r="S1656" s="27"/>
      <c r="T1656" s="27"/>
      <c r="U1656" s="22"/>
      <c r="V1656" s="22"/>
      <c r="W1656" s="22"/>
      <c r="X1656" s="50"/>
      <c r="Y1656" s="50"/>
      <c r="Z1656" s="22"/>
      <c r="AA1656" s="22"/>
      <c r="AB1656" s="22"/>
      <c r="AC1656" s="22"/>
      <c r="AD1656" s="50"/>
      <c r="AE1656" s="22"/>
      <c r="AF1656" s="22"/>
      <c r="AG1656" s="22"/>
      <c r="AH1656" s="50"/>
      <c r="AI1656" s="22"/>
      <c r="AJ1656" s="22"/>
      <c r="AK1656" s="22"/>
      <c r="AL1656" s="22"/>
      <c r="AM1656" s="22"/>
      <c r="AN1656" s="22"/>
      <c r="AO1656" s="22"/>
      <c r="AP1656" s="19" t="s">
        <v>399</v>
      </c>
      <c r="AQ1656" s="19" t="s">
        <v>399</v>
      </c>
      <c r="AR1656" s="19" t="e">
        <v>#N/A</v>
      </c>
      <c r="AS1656" s="19" t="s">
        <v>55</v>
      </c>
      <c r="AT1656" s="19" t="s">
        <v>61</v>
      </c>
      <c r="AU1656" s="19" t="s">
        <v>179</v>
      </c>
      <c r="AV1656" s="19" t="s">
        <v>63</v>
      </c>
      <c r="AW1656" s="19" t="s">
        <v>63</v>
      </c>
      <c r="AX1656" s="19" t="s">
        <v>63</v>
      </c>
      <c r="AY1656" s="19" t="s">
        <v>64</v>
      </c>
      <c r="AZ1656" s="19" t="s">
        <v>3822</v>
      </c>
      <c r="BA1656" s="22">
        <v>0</v>
      </c>
      <c r="BB1656" s="22"/>
      <c r="BC1656" s="22"/>
      <c r="BD1656" s="19" t="s">
        <v>653</v>
      </c>
      <c r="BE1656" s="19" t="s">
        <v>354</v>
      </c>
      <c r="BF1656" s="19" t="s">
        <v>1165</v>
      </c>
      <c r="BG1656" s="19" t="s">
        <v>55</v>
      </c>
      <c r="BH1656" s="19" t="s">
        <v>4513</v>
      </c>
      <c r="BI1656" s="60" t="s">
        <v>4513</v>
      </c>
      <c r="BJ1656" s="37" t="e">
        <v>#VALUE!</v>
      </c>
      <c r="BK1656" s="37" t="e">
        <v>#VALUE!</v>
      </c>
      <c r="BL1656" s="37" t="s">
        <v>4513</v>
      </c>
      <c r="BM1656" s="32" t="s">
        <v>4513</v>
      </c>
      <c r="BN1656" s="22" t="s">
        <v>4513</v>
      </c>
      <c r="BO1656" s="22"/>
      <c r="BP1656" s="22"/>
      <c r="BQ1656" s="19" t="s">
        <v>64</v>
      </c>
      <c r="BR1656" s="22"/>
      <c r="BS1656" s="19" t="s">
        <v>3824</v>
      </c>
      <c r="BT1656" s="37">
        <v>90</v>
      </c>
      <c r="BU1656" s="81">
        <v>45322</v>
      </c>
      <c r="BV1656" s="19"/>
      <c r="BW1656" s="19" t="s">
        <v>3823</v>
      </c>
      <c r="BX1656" s="37" t="e">
        <v>#VALUE!</v>
      </c>
      <c r="BY1656" s="95" t="str">
        <f>IFERROR(
IF(OR(AZ1656="anulado",AZ1656="stand by"),CONCATENATE(AZ1656,": ",AT1656),
IF(OR(YEAR(BA1656)=2022,YEAR(BA1656)=2023),CONCATENATE("Se activó en ",YEAR(BA1656)),
IF(AND(OR(AZ1656="En proceso",AZ1656="facturando"),AND(AV1656="-",BA1656="")),"Por revisar",
IF(BA1656="",IF(AV1656="NUEVAS",CONCATENATE("Estado: ",AZ1656,", ",AV1656),
IF(AX1656=Meses!$A$3,"Por revisar",
IF(AT1656="","Sin registro","En programación Frcst."))),"En programación")))),
"Error")</f>
        <v>En programación</v>
      </c>
      <c r="BZ1656" s="14" t="str">
        <f t="shared" si="75"/>
        <v/>
      </c>
      <c r="CA1656" s="95">
        <f>IF(BY1656="En programación Frcst.",VLOOKUP(AX1656,Meses!$A$1:$H$14,3+HLOOKUP(Cronograma!AV1656,Meses!$D$1:$G$2,2,FALSE),FALSE),
IF(BY1656="En programación",BA1656,""))</f>
        <v>0</v>
      </c>
      <c r="CB1656" s="95" t="str">
        <f t="shared" si="76"/>
        <v>1900/1</v>
      </c>
      <c r="CC1656" s="91">
        <f>IFERROR(
(VLOOKUP(MONTH(CA1656),Meses!$B$3:$C$14,2,FALSE)-DAY(CA1656))/VLOOKUP(MONTH(CA1656),Meses!$B$3:$C$14,2,FALSE)*CD1656,
"")</f>
        <v>878</v>
      </c>
      <c r="CD1656" s="92">
        <f t="shared" si="77"/>
        <v>878</v>
      </c>
    </row>
    <row r="1657" spans="1:82" ht="32.4" thickBot="1" x14ac:dyDescent="0.6">
      <c r="A1657" s="61" t="s">
        <v>4020</v>
      </c>
      <c r="B1657" s="61" t="s">
        <v>4022</v>
      </c>
      <c r="C1657" s="19" t="s">
        <v>4023</v>
      </c>
      <c r="D1657" s="61" t="s">
        <v>53</v>
      </c>
      <c r="E1657" s="22"/>
      <c r="F1657" s="22"/>
      <c r="G1657" s="22"/>
      <c r="H1657" s="22"/>
      <c r="I1657" s="21">
        <v>45229</v>
      </c>
      <c r="J1657" s="21" t="s">
        <v>4513</v>
      </c>
      <c r="K1657" s="119">
        <v>0</v>
      </c>
      <c r="L1657" s="50"/>
      <c r="M1657" s="22"/>
      <c r="N1657" s="22"/>
      <c r="O1657" s="19" t="s">
        <v>741</v>
      </c>
      <c r="P1657" s="19" t="s">
        <v>3975</v>
      </c>
      <c r="Q1657" s="49" t="s">
        <v>55</v>
      </c>
      <c r="R1657" s="61">
        <v>6235</v>
      </c>
      <c r="S1657" s="27"/>
      <c r="T1657" s="27"/>
      <c r="U1657" s="22"/>
      <c r="V1657" s="22"/>
      <c r="W1657" s="22"/>
      <c r="X1657" s="50"/>
      <c r="Y1657" s="50"/>
      <c r="Z1657" s="22"/>
      <c r="AA1657" s="22"/>
      <c r="AB1657" s="22"/>
      <c r="AC1657" s="22"/>
      <c r="AD1657" s="50"/>
      <c r="AE1657" s="22"/>
      <c r="AF1657" s="22"/>
      <c r="AG1657" s="22"/>
      <c r="AH1657" s="50"/>
      <c r="AI1657" s="22"/>
      <c r="AJ1657" s="22"/>
      <c r="AK1657" s="22"/>
      <c r="AL1657" s="22"/>
      <c r="AM1657" s="22"/>
      <c r="AN1657" s="22"/>
      <c r="AO1657" s="22"/>
      <c r="AP1657" s="19" t="s">
        <v>399</v>
      </c>
      <c r="AQ1657" s="19" t="s">
        <v>399</v>
      </c>
      <c r="AR1657" s="19" t="e">
        <v>#N/A</v>
      </c>
      <c r="AS1657" s="19" t="s">
        <v>55</v>
      </c>
      <c r="AT1657" s="19" t="s">
        <v>61</v>
      </c>
      <c r="AU1657" s="19" t="s">
        <v>179</v>
      </c>
      <c r="AV1657" s="19" t="s">
        <v>63</v>
      </c>
      <c r="AW1657" s="19" t="s">
        <v>63</v>
      </c>
      <c r="AX1657" s="19" t="s">
        <v>63</v>
      </c>
      <c r="AY1657" s="19" t="s">
        <v>64</v>
      </c>
      <c r="AZ1657" s="19" t="s">
        <v>3822</v>
      </c>
      <c r="BA1657" s="22">
        <v>0</v>
      </c>
      <c r="BB1657" s="22"/>
      <c r="BC1657" s="22"/>
      <c r="BD1657" s="19" t="s">
        <v>653</v>
      </c>
      <c r="BE1657" s="19" t="s">
        <v>354</v>
      </c>
      <c r="BF1657" s="19" t="s">
        <v>1165</v>
      </c>
      <c r="BG1657" s="19" t="s">
        <v>55</v>
      </c>
      <c r="BH1657" s="19" t="s">
        <v>4513</v>
      </c>
      <c r="BI1657" s="60" t="s">
        <v>4513</v>
      </c>
      <c r="BJ1657" s="37" t="e">
        <v>#VALUE!</v>
      </c>
      <c r="BK1657" s="37" t="e">
        <v>#VALUE!</v>
      </c>
      <c r="BL1657" s="37" t="s">
        <v>4513</v>
      </c>
      <c r="BM1657" s="32" t="s">
        <v>4513</v>
      </c>
      <c r="BN1657" s="22" t="s">
        <v>4513</v>
      </c>
      <c r="BO1657" s="22"/>
      <c r="BP1657" s="22"/>
      <c r="BQ1657" s="19" t="s">
        <v>64</v>
      </c>
      <c r="BR1657" s="22"/>
      <c r="BS1657" s="19" t="s">
        <v>3824</v>
      </c>
      <c r="BT1657" s="37">
        <v>90</v>
      </c>
      <c r="BU1657" s="81">
        <v>45322</v>
      </c>
      <c r="BV1657" s="19"/>
      <c r="BW1657" s="19" t="s">
        <v>3823</v>
      </c>
      <c r="BX1657" s="37" t="e">
        <v>#VALUE!</v>
      </c>
      <c r="BY1657" s="95" t="str">
        <f>IFERROR(
IF(OR(AZ1657="anulado",AZ1657="stand by"),CONCATENATE(AZ1657,": ",AT1657),
IF(OR(YEAR(BA1657)=2022,YEAR(BA1657)=2023),CONCATENATE("Se activó en ",YEAR(BA1657)),
IF(AND(OR(AZ1657="En proceso",AZ1657="facturando"),AND(AV1657="-",BA1657="")),"Por revisar",
IF(BA1657="",IF(AV1657="NUEVAS",CONCATENATE("Estado: ",AZ1657,", ",AV1657),
IF(AX1657=Meses!$A$3,"Por revisar",
IF(AT1657="","Sin registro","En programación Frcst."))),"En programación")))),
"Error")</f>
        <v>En programación</v>
      </c>
      <c r="BZ1657" s="14" t="str">
        <f t="shared" si="75"/>
        <v/>
      </c>
      <c r="CA1657" s="95">
        <f>IF(BY1657="En programación Frcst.",VLOOKUP(AX1657,Meses!$A$1:$H$14,3+HLOOKUP(Cronograma!AV1657,Meses!$D$1:$G$2,2,FALSE),FALSE),
IF(BY1657="En programación",BA1657,""))</f>
        <v>0</v>
      </c>
      <c r="CB1657" s="95" t="str">
        <f t="shared" si="76"/>
        <v>1900/1</v>
      </c>
      <c r="CC1657" s="91">
        <f>IFERROR(
(VLOOKUP(MONTH(CA1657),Meses!$B$3:$C$14,2,FALSE)-DAY(CA1657))/VLOOKUP(MONTH(CA1657),Meses!$B$3:$C$14,2,FALSE)*CD1657,
"")</f>
        <v>6235</v>
      </c>
      <c r="CD1657" s="92">
        <f t="shared" si="77"/>
        <v>6235</v>
      </c>
    </row>
    <row r="1658" spans="1:82" ht="63" thickBot="1" x14ac:dyDescent="0.6">
      <c r="A1658" s="61" t="s">
        <v>2824</v>
      </c>
      <c r="B1658" s="61" t="s">
        <v>4024</v>
      </c>
      <c r="C1658" s="19" t="s">
        <v>4025</v>
      </c>
      <c r="D1658" s="61" t="s">
        <v>144</v>
      </c>
      <c r="E1658" s="22"/>
      <c r="F1658" s="22"/>
      <c r="G1658" s="22"/>
      <c r="H1658" s="22"/>
      <c r="I1658" s="22"/>
      <c r="J1658" s="22" t="s">
        <v>4513</v>
      </c>
      <c r="K1658" s="22">
        <v>0</v>
      </c>
      <c r="L1658" s="50"/>
      <c r="M1658" s="22"/>
      <c r="N1658" s="22"/>
      <c r="O1658" s="19" t="s">
        <v>741</v>
      </c>
      <c r="P1658" s="19" t="s">
        <v>3975</v>
      </c>
      <c r="Q1658" s="49" t="s">
        <v>55</v>
      </c>
      <c r="R1658" s="61">
        <v>4281</v>
      </c>
      <c r="S1658" s="27"/>
      <c r="T1658" s="27"/>
      <c r="U1658" s="22"/>
      <c r="V1658" s="22"/>
      <c r="W1658" s="22"/>
      <c r="X1658" s="50"/>
      <c r="Y1658" s="50"/>
      <c r="Z1658" s="22"/>
      <c r="AA1658" s="22"/>
      <c r="AB1658" s="22"/>
      <c r="AC1658" s="22"/>
      <c r="AD1658" s="50"/>
      <c r="AE1658" s="22"/>
      <c r="AF1658" s="22"/>
      <c r="AG1658" s="22"/>
      <c r="AH1658" s="50"/>
      <c r="AI1658" s="22"/>
      <c r="AJ1658" s="22"/>
      <c r="AK1658" s="22"/>
      <c r="AL1658" s="22"/>
      <c r="AM1658" s="22"/>
      <c r="AN1658" s="22"/>
      <c r="AO1658" s="22"/>
      <c r="AP1658" s="19" t="s">
        <v>399</v>
      </c>
      <c r="AQ1658" s="19" t="s">
        <v>399</v>
      </c>
      <c r="AR1658" s="19" t="e">
        <v>#N/A</v>
      </c>
      <c r="AS1658" s="19" t="s">
        <v>55</v>
      </c>
      <c r="AT1658" s="19" t="s">
        <v>146</v>
      </c>
      <c r="AU1658" s="19" t="s">
        <v>179</v>
      </c>
      <c r="AV1658" s="19" t="s">
        <v>63</v>
      </c>
      <c r="AW1658" s="19" t="s">
        <v>63</v>
      </c>
      <c r="AX1658" s="19" t="s">
        <v>63</v>
      </c>
      <c r="AY1658" s="19" t="s">
        <v>64</v>
      </c>
      <c r="AZ1658" s="19" t="s">
        <v>3825</v>
      </c>
      <c r="BA1658" s="22">
        <v>0</v>
      </c>
      <c r="BB1658" s="22"/>
      <c r="BC1658" s="22"/>
      <c r="BD1658" s="19" t="s">
        <v>653</v>
      </c>
      <c r="BE1658" s="19" t="s">
        <v>354</v>
      </c>
      <c r="BF1658" s="19" t="s">
        <v>1165</v>
      </c>
      <c r="BG1658" s="19" t="s">
        <v>55</v>
      </c>
      <c r="BH1658" s="19" t="s">
        <v>4513</v>
      </c>
      <c r="BI1658" s="22" t="s">
        <v>4513</v>
      </c>
      <c r="BJ1658" s="37">
        <v>1</v>
      </c>
      <c r="BK1658" s="22"/>
      <c r="BL1658" s="22"/>
      <c r="BM1658" s="32" t="s">
        <v>4513</v>
      </c>
      <c r="BN1658" s="22" t="s">
        <v>4513</v>
      </c>
      <c r="BO1658" s="22"/>
      <c r="BP1658" s="22"/>
      <c r="BQ1658" s="19" t="s">
        <v>64</v>
      </c>
      <c r="BR1658" s="22"/>
      <c r="BS1658" s="19" t="s">
        <v>3824</v>
      </c>
      <c r="BT1658" s="37">
        <v>30</v>
      </c>
      <c r="BU1658" s="37">
        <v>60</v>
      </c>
      <c r="BV1658" s="19" t="s">
        <v>4699</v>
      </c>
      <c r="BW1658" s="19" t="s">
        <v>3839</v>
      </c>
      <c r="BX1658" s="37">
        <v>2023</v>
      </c>
      <c r="BY1658" s="95" t="str">
        <f>IFERROR(
IF(OR(AZ1658="anulado",AZ1658="stand by"),CONCATENATE(AZ1658,": ",AT1658),
IF(OR(YEAR(BA1658)=2022,YEAR(BA1658)=2023),CONCATENATE("Se activó en ",YEAR(BA1658)),
IF(AND(OR(AZ1658="En proceso",AZ1658="facturando"),AND(AV1658="-",BA1658="")),"Por revisar",
IF(BA1658="",IF(AV1658="NUEVAS",CONCATENATE("Estado: ",AZ1658,", ",AV1658),
IF(AX1658=Meses!$A$3,"Por revisar",
IF(AT1658="","Sin registro","En programación Frcst."))),"En programación")))),
"Error")</f>
        <v>stand by: Devolver Sales</v>
      </c>
      <c r="BZ1658" s="14" t="str">
        <f t="shared" si="75"/>
        <v/>
      </c>
      <c r="CA1658" s="95" t="str">
        <f>IF(BY1658="En programación Frcst.",VLOOKUP(AX1658,Meses!$A$1:$H$14,3+HLOOKUP(Cronograma!AV1658,Meses!$D$1:$G$2,2,FALSE),FALSE),
IF(BY1658="En programación",BA1658,""))</f>
        <v/>
      </c>
      <c r="CB1658" s="95" t="str">
        <f t="shared" si="76"/>
        <v/>
      </c>
      <c r="CC1658" s="91" t="str">
        <f>IFERROR(
(VLOOKUP(MONTH(CA1658),Meses!$B$3:$C$14,2,FALSE)-DAY(CA1658))/VLOOKUP(MONTH(CA1658),Meses!$B$3:$C$14,2,FALSE)*CD1658,
"")</f>
        <v/>
      </c>
      <c r="CD1658" s="92">
        <f t="shared" si="77"/>
        <v>4281</v>
      </c>
    </row>
    <row r="1659" spans="1:82" ht="32.4" thickBot="1" x14ac:dyDescent="0.6">
      <c r="A1659" s="61" t="s">
        <v>4026</v>
      </c>
      <c r="B1659" s="61" t="s">
        <v>4027</v>
      </c>
      <c r="C1659" s="19" t="s">
        <v>4028</v>
      </c>
      <c r="D1659" s="61" t="s">
        <v>53</v>
      </c>
      <c r="E1659" s="22"/>
      <c r="F1659" s="22"/>
      <c r="G1659" s="22"/>
      <c r="H1659" s="22"/>
      <c r="I1659" s="21">
        <v>45226</v>
      </c>
      <c r="J1659" s="21" t="s">
        <v>4513</v>
      </c>
      <c r="K1659" s="119">
        <v>0</v>
      </c>
      <c r="L1659" s="50"/>
      <c r="M1659" s="22"/>
      <c r="N1659" s="22"/>
      <c r="O1659" s="19" t="s">
        <v>741</v>
      </c>
      <c r="P1659" s="19" t="s">
        <v>677</v>
      </c>
      <c r="Q1659" s="49" t="s">
        <v>55</v>
      </c>
      <c r="R1659" s="61">
        <v>531</v>
      </c>
      <c r="S1659" s="27"/>
      <c r="T1659" s="27"/>
      <c r="U1659" s="22"/>
      <c r="V1659" s="22"/>
      <c r="W1659" s="22"/>
      <c r="X1659" s="50"/>
      <c r="Y1659" s="50"/>
      <c r="Z1659" s="22"/>
      <c r="AA1659" s="22"/>
      <c r="AB1659" s="22"/>
      <c r="AC1659" s="22"/>
      <c r="AD1659" s="50"/>
      <c r="AE1659" s="22"/>
      <c r="AF1659" s="22"/>
      <c r="AG1659" s="22"/>
      <c r="AH1659" s="50"/>
      <c r="AI1659" s="22"/>
      <c r="AJ1659" s="22"/>
      <c r="AK1659" s="22"/>
      <c r="AL1659" s="22"/>
      <c r="AM1659" s="22"/>
      <c r="AN1659" s="22"/>
      <c r="AO1659" s="22"/>
      <c r="AP1659" s="19" t="s">
        <v>678</v>
      </c>
      <c r="AQ1659" s="19" t="s">
        <v>451</v>
      </c>
      <c r="AR1659" s="19" t="e">
        <v>#N/A</v>
      </c>
      <c r="AS1659" s="19" t="s">
        <v>55</v>
      </c>
      <c r="AT1659" s="19" t="s">
        <v>61</v>
      </c>
      <c r="AU1659" s="19" t="s">
        <v>179</v>
      </c>
      <c r="AV1659" s="19" t="s">
        <v>63</v>
      </c>
      <c r="AW1659" s="19" t="s">
        <v>63</v>
      </c>
      <c r="AX1659" s="19" t="s">
        <v>63</v>
      </c>
      <c r="AY1659" s="19" t="s">
        <v>64</v>
      </c>
      <c r="AZ1659" s="19" t="s">
        <v>3822</v>
      </c>
      <c r="BA1659" s="22">
        <v>0</v>
      </c>
      <c r="BB1659" s="22"/>
      <c r="BC1659" s="22"/>
      <c r="BD1659" s="19" t="s">
        <v>653</v>
      </c>
      <c r="BE1659" s="19" t="s">
        <v>354</v>
      </c>
      <c r="BF1659" s="19" t="s">
        <v>1165</v>
      </c>
      <c r="BG1659" s="19" t="s">
        <v>55</v>
      </c>
      <c r="BH1659" s="19" t="s">
        <v>4513</v>
      </c>
      <c r="BI1659" s="60" t="s">
        <v>4513</v>
      </c>
      <c r="BJ1659" s="37" t="e">
        <v>#VALUE!</v>
      </c>
      <c r="BK1659" s="37" t="e">
        <v>#VALUE!</v>
      </c>
      <c r="BL1659" s="37" t="s">
        <v>4513</v>
      </c>
      <c r="BM1659" s="32" t="s">
        <v>4513</v>
      </c>
      <c r="BN1659" s="22" t="s">
        <v>4513</v>
      </c>
      <c r="BO1659" s="22"/>
      <c r="BP1659" s="22"/>
      <c r="BQ1659" s="19" t="s">
        <v>64</v>
      </c>
      <c r="BR1659" s="22"/>
      <c r="BS1659" s="19" t="s">
        <v>3824</v>
      </c>
      <c r="BT1659" s="37">
        <v>90</v>
      </c>
      <c r="BU1659" s="81">
        <v>45322</v>
      </c>
      <c r="BV1659" s="19"/>
      <c r="BW1659" s="19" t="s">
        <v>3823</v>
      </c>
      <c r="BX1659" s="37" t="e">
        <v>#VALUE!</v>
      </c>
      <c r="BY1659" s="95" t="str">
        <f>IFERROR(
IF(OR(AZ1659="anulado",AZ1659="stand by"),CONCATENATE(AZ1659,": ",AT1659),
IF(OR(YEAR(BA1659)=2022,YEAR(BA1659)=2023),CONCATENATE("Se activó en ",YEAR(BA1659)),
IF(AND(OR(AZ1659="En proceso",AZ1659="facturando"),AND(AV1659="-",BA1659="")),"Por revisar",
IF(BA1659="",IF(AV1659="NUEVAS",CONCATENATE("Estado: ",AZ1659,", ",AV1659),
IF(AX1659=Meses!$A$3,"Por revisar",
IF(AT1659="","Sin registro","En programación Frcst."))),"En programación")))),
"Error")</f>
        <v>En programación</v>
      </c>
      <c r="BZ1659" s="14" t="str">
        <f t="shared" si="75"/>
        <v/>
      </c>
      <c r="CA1659" s="95">
        <f>IF(BY1659="En programación Frcst.",VLOOKUP(AX1659,Meses!$A$1:$H$14,3+HLOOKUP(Cronograma!AV1659,Meses!$D$1:$G$2,2,FALSE),FALSE),
IF(BY1659="En programación",BA1659,""))</f>
        <v>0</v>
      </c>
      <c r="CB1659" s="95" t="str">
        <f t="shared" si="76"/>
        <v>1900/1</v>
      </c>
      <c r="CC1659" s="91">
        <f>IFERROR(
(VLOOKUP(MONTH(CA1659),Meses!$B$3:$C$14,2,FALSE)-DAY(CA1659))/VLOOKUP(MONTH(CA1659),Meses!$B$3:$C$14,2,FALSE)*CD1659,
"")</f>
        <v>531</v>
      </c>
      <c r="CD1659" s="92">
        <f t="shared" si="77"/>
        <v>531</v>
      </c>
    </row>
    <row r="1660" spans="1:82" ht="32.4" thickBot="1" x14ac:dyDescent="0.6">
      <c r="A1660" s="61" t="s">
        <v>4020</v>
      </c>
      <c r="B1660" s="61" t="s">
        <v>4029</v>
      </c>
      <c r="C1660" s="19" t="s">
        <v>4030</v>
      </c>
      <c r="D1660" s="61" t="s">
        <v>53</v>
      </c>
      <c r="E1660" s="22"/>
      <c r="F1660" s="22"/>
      <c r="G1660" s="22"/>
      <c r="H1660" s="22"/>
      <c r="I1660" s="21">
        <v>45271</v>
      </c>
      <c r="J1660" s="21" t="s">
        <v>4513</v>
      </c>
      <c r="K1660" s="119">
        <v>0</v>
      </c>
      <c r="L1660" s="50"/>
      <c r="M1660" s="22"/>
      <c r="N1660" s="22"/>
      <c r="O1660" s="19" t="s">
        <v>741</v>
      </c>
      <c r="P1660" s="19" t="s">
        <v>673</v>
      </c>
      <c r="Q1660" s="49" t="s">
        <v>55</v>
      </c>
      <c r="R1660" s="61">
        <v>13168</v>
      </c>
      <c r="S1660" s="27"/>
      <c r="T1660" s="27"/>
      <c r="U1660" s="22"/>
      <c r="V1660" s="22"/>
      <c r="W1660" s="22"/>
      <c r="X1660" s="50"/>
      <c r="Y1660" s="50"/>
      <c r="Z1660" s="22"/>
      <c r="AA1660" s="22"/>
      <c r="AB1660" s="22"/>
      <c r="AC1660" s="22"/>
      <c r="AD1660" s="50"/>
      <c r="AE1660" s="22"/>
      <c r="AF1660" s="22"/>
      <c r="AG1660" s="22"/>
      <c r="AH1660" s="50"/>
      <c r="AI1660" s="22"/>
      <c r="AJ1660" s="22"/>
      <c r="AK1660" s="22"/>
      <c r="AL1660" s="22"/>
      <c r="AM1660" s="22"/>
      <c r="AN1660" s="22"/>
      <c r="AO1660" s="22"/>
      <c r="AP1660" s="19" t="s">
        <v>76</v>
      </c>
      <c r="AQ1660" s="19" t="s">
        <v>76</v>
      </c>
      <c r="AR1660" s="19" t="e">
        <v>#N/A</v>
      </c>
      <c r="AS1660" s="19" t="s">
        <v>55</v>
      </c>
      <c r="AT1660" s="19" t="s">
        <v>61</v>
      </c>
      <c r="AU1660" s="19" t="s">
        <v>179</v>
      </c>
      <c r="AV1660" s="19" t="s">
        <v>63</v>
      </c>
      <c r="AW1660" s="19" t="s">
        <v>63</v>
      </c>
      <c r="AX1660" s="19" t="s">
        <v>63</v>
      </c>
      <c r="AY1660" s="19" t="s">
        <v>64</v>
      </c>
      <c r="AZ1660" s="19" t="s">
        <v>3822</v>
      </c>
      <c r="BA1660" s="22">
        <v>0</v>
      </c>
      <c r="BB1660" s="22"/>
      <c r="BC1660" s="22"/>
      <c r="BD1660" s="19" t="s">
        <v>653</v>
      </c>
      <c r="BE1660" s="19" t="s">
        <v>354</v>
      </c>
      <c r="BF1660" s="19" t="s">
        <v>1165</v>
      </c>
      <c r="BG1660" s="19" t="s">
        <v>55</v>
      </c>
      <c r="BH1660" s="19" t="s">
        <v>4513</v>
      </c>
      <c r="BI1660" s="60" t="s">
        <v>4513</v>
      </c>
      <c r="BJ1660" s="37" t="e">
        <v>#VALUE!</v>
      </c>
      <c r="BK1660" s="37" t="e">
        <v>#VALUE!</v>
      </c>
      <c r="BL1660" s="37" t="s">
        <v>4513</v>
      </c>
      <c r="BM1660" s="32" t="s">
        <v>4513</v>
      </c>
      <c r="BN1660" s="22" t="s">
        <v>4513</v>
      </c>
      <c r="BO1660" s="22"/>
      <c r="BP1660" s="22"/>
      <c r="BQ1660" s="19" t="s">
        <v>64</v>
      </c>
      <c r="BR1660" s="22"/>
      <c r="BS1660" s="19" t="s">
        <v>3824</v>
      </c>
      <c r="BT1660" s="37">
        <v>90</v>
      </c>
      <c r="BU1660" s="81">
        <v>45322</v>
      </c>
      <c r="BV1660" s="19"/>
      <c r="BW1660" s="19" t="s">
        <v>3823</v>
      </c>
      <c r="BX1660" s="37" t="e">
        <v>#VALUE!</v>
      </c>
      <c r="BY1660" s="95" t="str">
        <f>IFERROR(
IF(OR(AZ1660="anulado",AZ1660="stand by"),CONCATENATE(AZ1660,": ",AT1660),
IF(OR(YEAR(BA1660)=2022,YEAR(BA1660)=2023),CONCATENATE("Se activó en ",YEAR(BA1660)),
IF(AND(OR(AZ1660="En proceso",AZ1660="facturando"),AND(AV1660="-",BA1660="")),"Por revisar",
IF(BA1660="",IF(AV1660="NUEVAS",CONCATENATE("Estado: ",AZ1660,", ",AV1660),
IF(AX1660=Meses!$A$3,"Por revisar",
IF(AT1660="","Sin registro","En programación Frcst."))),"En programación")))),
"Error")</f>
        <v>En programación</v>
      </c>
      <c r="BZ1660" s="14" t="str">
        <f t="shared" si="75"/>
        <v/>
      </c>
      <c r="CA1660" s="95">
        <f>IF(BY1660="En programación Frcst.",VLOOKUP(AX1660,Meses!$A$1:$H$14,3+HLOOKUP(Cronograma!AV1660,Meses!$D$1:$G$2,2,FALSE),FALSE),
IF(BY1660="En programación",BA1660,""))</f>
        <v>0</v>
      </c>
      <c r="CB1660" s="95" t="str">
        <f t="shared" si="76"/>
        <v>1900/1</v>
      </c>
      <c r="CC1660" s="91">
        <f>IFERROR(
(VLOOKUP(MONTH(CA1660),Meses!$B$3:$C$14,2,FALSE)-DAY(CA1660))/VLOOKUP(MONTH(CA1660),Meses!$B$3:$C$14,2,FALSE)*CD1660,
"")</f>
        <v>13168</v>
      </c>
      <c r="CD1660" s="92">
        <f t="shared" si="77"/>
        <v>13168</v>
      </c>
    </row>
    <row r="1661" spans="1:82" ht="63" thickBot="1" x14ac:dyDescent="0.6">
      <c r="A1661" s="61" t="s">
        <v>2824</v>
      </c>
      <c r="B1661" s="61" t="s">
        <v>4031</v>
      </c>
      <c r="C1661" s="19" t="s">
        <v>4032</v>
      </c>
      <c r="D1661" s="61" t="s">
        <v>650</v>
      </c>
      <c r="E1661" s="22"/>
      <c r="F1661" s="22"/>
      <c r="G1661" s="22"/>
      <c r="H1661" s="22"/>
      <c r="I1661" s="22"/>
      <c r="J1661" s="22" t="s">
        <v>4513</v>
      </c>
      <c r="K1661" s="22">
        <v>0</v>
      </c>
      <c r="L1661" s="50"/>
      <c r="M1661" s="22"/>
      <c r="N1661" s="22"/>
      <c r="O1661" s="19" t="s">
        <v>741</v>
      </c>
      <c r="P1661" s="19" t="s">
        <v>673</v>
      </c>
      <c r="Q1661" s="49" t="s">
        <v>55</v>
      </c>
      <c r="R1661" s="61">
        <v>3253</v>
      </c>
      <c r="S1661" s="27"/>
      <c r="T1661" s="27"/>
      <c r="U1661" s="22"/>
      <c r="V1661" s="22"/>
      <c r="W1661" s="22"/>
      <c r="X1661" s="50"/>
      <c r="Y1661" s="50"/>
      <c r="Z1661" s="22"/>
      <c r="AA1661" s="22"/>
      <c r="AB1661" s="22"/>
      <c r="AC1661" s="22"/>
      <c r="AD1661" s="50"/>
      <c r="AE1661" s="22"/>
      <c r="AF1661" s="22"/>
      <c r="AG1661" s="22"/>
      <c r="AH1661" s="50"/>
      <c r="AI1661" s="22"/>
      <c r="AJ1661" s="22"/>
      <c r="AK1661" s="22"/>
      <c r="AL1661" s="22"/>
      <c r="AM1661" s="22"/>
      <c r="AN1661" s="22"/>
      <c r="AO1661" s="22"/>
      <c r="AP1661" s="19" t="s">
        <v>82</v>
      </c>
      <c r="AQ1661" s="22" t="s">
        <v>82</v>
      </c>
      <c r="AR1661" s="19" t="e">
        <v>#N/A</v>
      </c>
      <c r="AS1661" s="19" t="s">
        <v>55</v>
      </c>
      <c r="AT1661" s="19" t="s">
        <v>4583</v>
      </c>
      <c r="AU1661" s="19" t="s">
        <v>179</v>
      </c>
      <c r="AV1661" s="19" t="s">
        <v>63</v>
      </c>
      <c r="AW1661" s="19" t="s">
        <v>63</v>
      </c>
      <c r="AX1661" s="19" t="s">
        <v>63</v>
      </c>
      <c r="AY1661" s="19" t="s">
        <v>64</v>
      </c>
      <c r="AZ1661" s="19" t="s">
        <v>3822</v>
      </c>
      <c r="BA1661" s="22">
        <v>0</v>
      </c>
      <c r="BB1661" s="22"/>
      <c r="BC1661" s="22"/>
      <c r="BD1661" s="19" t="s">
        <v>653</v>
      </c>
      <c r="BE1661" s="19" t="s">
        <v>354</v>
      </c>
      <c r="BF1661" s="19" t="s">
        <v>1165</v>
      </c>
      <c r="BG1661" s="19" t="s">
        <v>55</v>
      </c>
      <c r="BH1661" s="19" t="s">
        <v>4513</v>
      </c>
      <c r="BI1661" s="22" t="s">
        <v>4513</v>
      </c>
      <c r="BJ1661" s="22"/>
      <c r="BK1661" s="22"/>
      <c r="BL1661" s="37" t="s">
        <v>4513</v>
      </c>
      <c r="BM1661" s="32" t="s">
        <v>4513</v>
      </c>
      <c r="BN1661" s="22" t="s">
        <v>4513</v>
      </c>
      <c r="BO1661" s="22"/>
      <c r="BP1661" s="22"/>
      <c r="BQ1661" s="19" t="s">
        <v>64</v>
      </c>
      <c r="BR1661" s="22"/>
      <c r="BS1661" s="22"/>
      <c r="BT1661" s="37">
        <v>30</v>
      </c>
      <c r="BU1661" s="37">
        <v>60</v>
      </c>
      <c r="BV1661" s="19" t="s">
        <v>4699</v>
      </c>
      <c r="BW1661" s="19" t="s">
        <v>3839</v>
      </c>
      <c r="BX1661" s="37">
        <v>2023</v>
      </c>
      <c r="BY1661" s="95" t="str">
        <f>IFERROR(
IF(OR(AZ1661="anulado",AZ1661="stand by"),CONCATENATE(AZ1661,": ",AT1661),
IF(OR(YEAR(BA1661)=2022,YEAR(BA1661)=2023),CONCATENATE("Se activó en ",YEAR(BA1661)),
IF(AND(OR(AZ1661="En proceso",AZ1661="facturando"),AND(AV1661="-",BA1661="")),"Por revisar",
IF(BA1661="",IF(AV1661="NUEVAS",CONCATENATE("Estado: ",AZ1661,", ",AV1661),
IF(AX1661=Meses!$A$3,"Por revisar",
IF(AT1661="","Sin registro","En programación Frcst."))),"En programación")))),
"Error")</f>
        <v>En programación</v>
      </c>
      <c r="BZ1661" s="14" t="str">
        <f t="shared" si="75"/>
        <v/>
      </c>
      <c r="CA1661" s="95">
        <f>IF(BY1661="En programación Frcst.",VLOOKUP(AX1661,Meses!$A$1:$H$14,3+HLOOKUP(Cronograma!AV1661,Meses!$D$1:$G$2,2,FALSE),FALSE),
IF(BY1661="En programación",BA1661,""))</f>
        <v>0</v>
      </c>
      <c r="CB1661" s="95" t="str">
        <f t="shared" si="76"/>
        <v>1900/1</v>
      </c>
      <c r="CC1661" s="91">
        <f>IFERROR(
(VLOOKUP(MONTH(CA1661),Meses!$B$3:$C$14,2,FALSE)-DAY(CA1661))/VLOOKUP(MONTH(CA1661),Meses!$B$3:$C$14,2,FALSE)*CD1661,
"")</f>
        <v>3253</v>
      </c>
      <c r="CD1661" s="92">
        <f t="shared" si="77"/>
        <v>3253</v>
      </c>
    </row>
    <row r="1662" spans="1:82" ht="47.4" thickBot="1" x14ac:dyDescent="0.6">
      <c r="A1662" s="61" t="s">
        <v>2133</v>
      </c>
      <c r="B1662" s="61" t="s">
        <v>4033</v>
      </c>
      <c r="C1662" s="19" t="s">
        <v>4034</v>
      </c>
      <c r="D1662" s="61" t="s">
        <v>650</v>
      </c>
      <c r="E1662" s="22"/>
      <c r="F1662" s="22"/>
      <c r="G1662" s="22"/>
      <c r="H1662" s="22"/>
      <c r="I1662" s="22"/>
      <c r="J1662" s="22" t="s">
        <v>4513</v>
      </c>
      <c r="K1662" s="22">
        <v>0</v>
      </c>
      <c r="L1662" s="50"/>
      <c r="M1662" s="22"/>
      <c r="N1662" s="22"/>
      <c r="O1662" s="19" t="s">
        <v>741</v>
      </c>
      <c r="P1662" s="19" t="s">
        <v>1427</v>
      </c>
      <c r="Q1662" s="49" t="s">
        <v>55</v>
      </c>
      <c r="R1662" s="61">
        <v>553</v>
      </c>
      <c r="S1662" s="27"/>
      <c r="T1662" s="27"/>
      <c r="U1662" s="22"/>
      <c r="V1662" s="22"/>
      <c r="W1662" s="22"/>
      <c r="X1662" s="50"/>
      <c r="Y1662" s="50"/>
      <c r="Z1662" s="22"/>
      <c r="AA1662" s="22"/>
      <c r="AB1662" s="22"/>
      <c r="AC1662" s="22"/>
      <c r="AD1662" s="50"/>
      <c r="AE1662" s="22"/>
      <c r="AF1662" s="22"/>
      <c r="AG1662" s="22"/>
      <c r="AH1662" s="50"/>
      <c r="AI1662" s="22"/>
      <c r="AJ1662" s="22"/>
      <c r="AK1662" s="22"/>
      <c r="AL1662" s="22"/>
      <c r="AM1662" s="22"/>
      <c r="AN1662" s="22"/>
      <c r="AO1662" s="22"/>
      <c r="AP1662" s="19" t="s">
        <v>82</v>
      </c>
      <c r="AQ1662" s="22" t="s">
        <v>82</v>
      </c>
      <c r="AR1662" s="19" t="s">
        <v>60</v>
      </c>
      <c r="AS1662" s="19" t="s">
        <v>55</v>
      </c>
      <c r="AT1662" s="19" t="s">
        <v>4583</v>
      </c>
      <c r="AU1662" s="19" t="s">
        <v>179</v>
      </c>
      <c r="AV1662" s="19" t="s">
        <v>63</v>
      </c>
      <c r="AW1662" s="19" t="s">
        <v>63</v>
      </c>
      <c r="AX1662" s="19" t="s">
        <v>63</v>
      </c>
      <c r="AY1662" s="19" t="s">
        <v>64</v>
      </c>
      <c r="AZ1662" s="19" t="s">
        <v>3822</v>
      </c>
      <c r="BA1662" s="22">
        <v>0</v>
      </c>
      <c r="BB1662" s="22"/>
      <c r="BC1662" s="22"/>
      <c r="BD1662" s="19" t="s">
        <v>653</v>
      </c>
      <c r="BE1662" s="19" t="s">
        <v>354</v>
      </c>
      <c r="BF1662" s="19" t="s">
        <v>1165</v>
      </c>
      <c r="BG1662" s="19" t="s">
        <v>55</v>
      </c>
      <c r="BH1662" s="19" t="s">
        <v>4513</v>
      </c>
      <c r="BI1662" s="22" t="s">
        <v>4513</v>
      </c>
      <c r="BJ1662" s="22"/>
      <c r="BK1662" s="22"/>
      <c r="BL1662" s="37" t="s">
        <v>4513</v>
      </c>
      <c r="BM1662" s="32" t="s">
        <v>4513</v>
      </c>
      <c r="BN1662" s="22" t="s">
        <v>4513</v>
      </c>
      <c r="BO1662" s="22"/>
      <c r="BP1662" s="22"/>
      <c r="BQ1662" s="19" t="s">
        <v>64</v>
      </c>
      <c r="BR1662" s="22"/>
      <c r="BS1662" s="22"/>
      <c r="BT1662" s="37">
        <v>30</v>
      </c>
      <c r="BU1662" s="37">
        <v>60</v>
      </c>
      <c r="BV1662" s="19" t="s">
        <v>4699</v>
      </c>
      <c r="BW1662" s="19" t="s">
        <v>3837</v>
      </c>
      <c r="BX1662" s="37">
        <v>2023</v>
      </c>
      <c r="BY1662" s="95" t="str">
        <f>IFERROR(
IF(OR(AZ1662="anulado",AZ1662="stand by"),CONCATENATE(AZ1662,": ",AT1662),
IF(OR(YEAR(BA1662)=2022,YEAR(BA1662)=2023),CONCATENATE("Se activó en ",YEAR(BA1662)),
IF(AND(OR(AZ1662="En proceso",AZ1662="facturando"),AND(AV1662="-",BA1662="")),"Por revisar",
IF(BA1662="",IF(AV1662="NUEVAS",CONCATENATE("Estado: ",AZ1662,", ",AV1662),
IF(AX1662=Meses!$A$3,"Por revisar",
IF(AT1662="","Sin registro","En programación Frcst."))),"En programación")))),
"Error")</f>
        <v>En programación</v>
      </c>
      <c r="BZ1662" s="14" t="str">
        <f t="shared" si="75"/>
        <v/>
      </c>
      <c r="CA1662" s="95">
        <f>IF(BY1662="En programación Frcst.",VLOOKUP(AX1662,Meses!$A$1:$H$14,3+HLOOKUP(Cronograma!AV1662,Meses!$D$1:$G$2,2,FALSE),FALSE),
IF(BY1662="En programación",BA1662,""))</f>
        <v>0</v>
      </c>
      <c r="CB1662" s="95" t="str">
        <f t="shared" si="76"/>
        <v>1900/1</v>
      </c>
      <c r="CC1662" s="91">
        <f>IFERROR(
(VLOOKUP(MONTH(CA1662),Meses!$B$3:$C$14,2,FALSE)-DAY(CA1662))/VLOOKUP(MONTH(CA1662),Meses!$B$3:$C$14,2,FALSE)*CD1662,
"")</f>
        <v>553</v>
      </c>
      <c r="CD1662" s="92">
        <f t="shared" si="77"/>
        <v>553</v>
      </c>
    </row>
    <row r="1663" spans="1:82" ht="47.4" thickBot="1" x14ac:dyDescent="0.6">
      <c r="A1663" s="61" t="s">
        <v>2133</v>
      </c>
      <c r="B1663" s="61" t="s">
        <v>4035</v>
      </c>
      <c r="C1663" s="19" t="s">
        <v>4036</v>
      </c>
      <c r="D1663" s="61" t="s">
        <v>650</v>
      </c>
      <c r="E1663" s="22"/>
      <c r="F1663" s="22"/>
      <c r="G1663" s="22"/>
      <c r="H1663" s="22"/>
      <c r="I1663" s="22"/>
      <c r="J1663" s="22" t="s">
        <v>4513</v>
      </c>
      <c r="K1663" s="22">
        <v>0</v>
      </c>
      <c r="L1663" s="50"/>
      <c r="M1663" s="22"/>
      <c r="N1663" s="22"/>
      <c r="O1663" s="19" t="s">
        <v>741</v>
      </c>
      <c r="P1663" s="19" t="s">
        <v>677</v>
      </c>
      <c r="Q1663" s="49" t="s">
        <v>55</v>
      </c>
      <c r="R1663" s="61">
        <v>4463</v>
      </c>
      <c r="S1663" s="27"/>
      <c r="T1663" s="27"/>
      <c r="U1663" s="22"/>
      <c r="V1663" s="22"/>
      <c r="W1663" s="22"/>
      <c r="X1663" s="50"/>
      <c r="Y1663" s="50"/>
      <c r="Z1663" s="22"/>
      <c r="AA1663" s="22"/>
      <c r="AB1663" s="22"/>
      <c r="AC1663" s="22"/>
      <c r="AD1663" s="50"/>
      <c r="AE1663" s="22"/>
      <c r="AF1663" s="22"/>
      <c r="AG1663" s="22"/>
      <c r="AH1663" s="50"/>
      <c r="AI1663" s="22"/>
      <c r="AJ1663" s="22"/>
      <c r="AK1663" s="22"/>
      <c r="AL1663" s="22"/>
      <c r="AM1663" s="22"/>
      <c r="AN1663" s="22"/>
      <c r="AO1663" s="22"/>
      <c r="AP1663" s="19" t="s">
        <v>82</v>
      </c>
      <c r="AQ1663" s="22" t="s">
        <v>82</v>
      </c>
      <c r="AR1663" s="19" t="e">
        <v>#N/A</v>
      </c>
      <c r="AS1663" s="19" t="s">
        <v>55</v>
      </c>
      <c r="AT1663" s="19" t="s">
        <v>4583</v>
      </c>
      <c r="AU1663" s="19" t="s">
        <v>179</v>
      </c>
      <c r="AV1663" s="19" t="s">
        <v>63</v>
      </c>
      <c r="AW1663" s="19" t="s">
        <v>63</v>
      </c>
      <c r="AX1663" s="19" t="s">
        <v>63</v>
      </c>
      <c r="AY1663" s="19" t="s">
        <v>64</v>
      </c>
      <c r="AZ1663" s="19" t="s">
        <v>3822</v>
      </c>
      <c r="BA1663" s="22">
        <v>0</v>
      </c>
      <c r="BB1663" s="22"/>
      <c r="BC1663" s="22"/>
      <c r="BD1663" s="19" t="s">
        <v>653</v>
      </c>
      <c r="BE1663" s="19" t="s">
        <v>354</v>
      </c>
      <c r="BF1663" s="19" t="s">
        <v>1165</v>
      </c>
      <c r="BG1663" s="19" t="s">
        <v>55</v>
      </c>
      <c r="BH1663" s="19" t="s">
        <v>4513</v>
      </c>
      <c r="BI1663" s="22" t="s">
        <v>4513</v>
      </c>
      <c r="BJ1663" s="22"/>
      <c r="BK1663" s="22"/>
      <c r="BL1663" s="37" t="s">
        <v>4513</v>
      </c>
      <c r="BM1663" s="32" t="s">
        <v>4513</v>
      </c>
      <c r="BN1663" s="22" t="s">
        <v>4513</v>
      </c>
      <c r="BO1663" s="22"/>
      <c r="BP1663" s="22"/>
      <c r="BQ1663" s="19" t="s">
        <v>64</v>
      </c>
      <c r="BR1663" s="22"/>
      <c r="BS1663" s="22"/>
      <c r="BT1663" s="37">
        <v>30</v>
      </c>
      <c r="BU1663" s="37">
        <v>60</v>
      </c>
      <c r="BV1663" s="19" t="s">
        <v>4699</v>
      </c>
      <c r="BW1663" s="19" t="s">
        <v>3837</v>
      </c>
      <c r="BX1663" s="37">
        <v>2023</v>
      </c>
      <c r="BY1663" s="95" t="str">
        <f>IFERROR(
IF(OR(AZ1663="anulado",AZ1663="stand by"),CONCATENATE(AZ1663,": ",AT1663),
IF(OR(YEAR(BA1663)=2022,YEAR(BA1663)=2023),CONCATENATE("Se activó en ",YEAR(BA1663)),
IF(AND(OR(AZ1663="En proceso",AZ1663="facturando"),AND(AV1663="-",BA1663="")),"Por revisar",
IF(BA1663="",IF(AV1663="NUEVAS",CONCATENATE("Estado: ",AZ1663,", ",AV1663),
IF(AX1663=Meses!$A$3,"Por revisar",
IF(AT1663="","Sin registro","En programación Frcst."))),"En programación")))),
"Error")</f>
        <v>En programación</v>
      </c>
      <c r="BZ1663" s="14" t="str">
        <f t="shared" si="75"/>
        <v/>
      </c>
      <c r="CA1663" s="95">
        <f>IF(BY1663="En programación Frcst.",VLOOKUP(AX1663,Meses!$A$1:$H$14,3+HLOOKUP(Cronograma!AV1663,Meses!$D$1:$G$2,2,FALSE),FALSE),
IF(BY1663="En programación",BA1663,""))</f>
        <v>0</v>
      </c>
      <c r="CB1663" s="95" t="str">
        <f t="shared" si="76"/>
        <v>1900/1</v>
      </c>
      <c r="CC1663" s="91">
        <f>IFERROR(
(VLOOKUP(MONTH(CA1663),Meses!$B$3:$C$14,2,FALSE)-DAY(CA1663))/VLOOKUP(MONTH(CA1663),Meses!$B$3:$C$14,2,FALSE)*CD1663,
"")</f>
        <v>4463</v>
      </c>
      <c r="CD1663" s="92">
        <f t="shared" si="77"/>
        <v>4463</v>
      </c>
    </row>
    <row r="1664" spans="1:82" ht="63" thickBot="1" x14ac:dyDescent="0.6">
      <c r="A1664" s="61" t="s">
        <v>2133</v>
      </c>
      <c r="B1664" s="61" t="s">
        <v>4037</v>
      </c>
      <c r="C1664" s="19" t="s">
        <v>4679</v>
      </c>
      <c r="D1664" s="61" t="s">
        <v>650</v>
      </c>
      <c r="E1664" s="22"/>
      <c r="F1664" s="22"/>
      <c r="G1664" s="22"/>
      <c r="H1664" s="22"/>
      <c r="I1664" s="22"/>
      <c r="J1664" s="22" t="s">
        <v>4513</v>
      </c>
      <c r="K1664" s="22">
        <v>0</v>
      </c>
      <c r="L1664" s="50"/>
      <c r="M1664" s="22"/>
      <c r="N1664" s="22"/>
      <c r="O1664" s="19" t="s">
        <v>741</v>
      </c>
      <c r="P1664" s="19" t="s">
        <v>677</v>
      </c>
      <c r="Q1664" s="49" t="s">
        <v>55</v>
      </c>
      <c r="R1664" s="61">
        <v>6965</v>
      </c>
      <c r="S1664" s="27"/>
      <c r="T1664" s="27"/>
      <c r="U1664" s="22"/>
      <c r="V1664" s="22"/>
      <c r="W1664" s="22"/>
      <c r="X1664" s="50"/>
      <c r="Y1664" s="50"/>
      <c r="Z1664" s="22"/>
      <c r="AA1664" s="22"/>
      <c r="AB1664" s="22"/>
      <c r="AC1664" s="22"/>
      <c r="AD1664" s="50"/>
      <c r="AE1664" s="22"/>
      <c r="AF1664" s="22"/>
      <c r="AG1664" s="22"/>
      <c r="AH1664" s="50"/>
      <c r="AI1664" s="22"/>
      <c r="AJ1664" s="22"/>
      <c r="AK1664" s="22"/>
      <c r="AL1664" s="22"/>
      <c r="AM1664" s="22"/>
      <c r="AN1664" s="22"/>
      <c r="AO1664" s="22"/>
      <c r="AP1664" s="19" t="s">
        <v>82</v>
      </c>
      <c r="AQ1664" s="22" t="s">
        <v>82</v>
      </c>
      <c r="AR1664" s="19" t="e">
        <v>#N/A</v>
      </c>
      <c r="AS1664" s="19" t="s">
        <v>55</v>
      </c>
      <c r="AT1664" s="19" t="s">
        <v>4583</v>
      </c>
      <c r="AU1664" s="19" t="s">
        <v>179</v>
      </c>
      <c r="AV1664" s="19" t="s">
        <v>63</v>
      </c>
      <c r="AW1664" s="19" t="s">
        <v>63</v>
      </c>
      <c r="AX1664" s="19" t="s">
        <v>63</v>
      </c>
      <c r="AY1664" s="19" t="s">
        <v>64</v>
      </c>
      <c r="AZ1664" s="19" t="s">
        <v>3822</v>
      </c>
      <c r="BA1664" s="22">
        <v>0</v>
      </c>
      <c r="BB1664" s="22"/>
      <c r="BC1664" s="22"/>
      <c r="BD1664" s="19" t="s">
        <v>653</v>
      </c>
      <c r="BE1664" s="19" t="s">
        <v>354</v>
      </c>
      <c r="BF1664" s="19" t="s">
        <v>1165</v>
      </c>
      <c r="BG1664" s="19" t="s">
        <v>55</v>
      </c>
      <c r="BH1664" s="19" t="s">
        <v>4513</v>
      </c>
      <c r="BI1664" s="22" t="s">
        <v>4513</v>
      </c>
      <c r="BJ1664" s="22"/>
      <c r="BK1664" s="22"/>
      <c r="BL1664" s="37" t="s">
        <v>4513</v>
      </c>
      <c r="BM1664" s="32" t="s">
        <v>4513</v>
      </c>
      <c r="BN1664" s="22" t="s">
        <v>4513</v>
      </c>
      <c r="BO1664" s="22"/>
      <c r="BP1664" s="22"/>
      <c r="BQ1664" s="19" t="s">
        <v>64</v>
      </c>
      <c r="BR1664" s="22"/>
      <c r="BS1664" s="22"/>
      <c r="BT1664" s="37">
        <v>30</v>
      </c>
      <c r="BU1664" s="37">
        <v>60</v>
      </c>
      <c r="BV1664" s="19" t="s">
        <v>4699</v>
      </c>
      <c r="BW1664" s="19" t="s">
        <v>3837</v>
      </c>
      <c r="BX1664" s="37">
        <v>2023</v>
      </c>
      <c r="BY1664" s="95" t="str">
        <f>IFERROR(
IF(OR(AZ1664="anulado",AZ1664="stand by"),CONCATENATE(AZ1664,": ",AT1664),
IF(OR(YEAR(BA1664)=2022,YEAR(BA1664)=2023),CONCATENATE("Se activó en ",YEAR(BA1664)),
IF(AND(OR(AZ1664="En proceso",AZ1664="facturando"),AND(AV1664="-",BA1664="")),"Por revisar",
IF(BA1664="",IF(AV1664="NUEVAS",CONCATENATE("Estado: ",AZ1664,", ",AV1664),
IF(AX1664=Meses!$A$3,"Por revisar",
IF(AT1664="","Sin registro","En programación Frcst."))),"En programación")))),
"Error")</f>
        <v>En programación</v>
      </c>
      <c r="BZ1664" s="14" t="str">
        <f t="shared" si="75"/>
        <v/>
      </c>
      <c r="CA1664" s="95">
        <f>IF(BY1664="En programación Frcst.",VLOOKUP(AX1664,Meses!$A$1:$H$14,3+HLOOKUP(Cronograma!AV1664,Meses!$D$1:$G$2,2,FALSE),FALSE),
IF(BY1664="En programación",BA1664,""))</f>
        <v>0</v>
      </c>
      <c r="CB1664" s="95" t="str">
        <f t="shared" si="76"/>
        <v>1900/1</v>
      </c>
      <c r="CC1664" s="91">
        <f>IFERROR(
(VLOOKUP(MONTH(CA1664),Meses!$B$3:$C$14,2,FALSE)-DAY(CA1664))/VLOOKUP(MONTH(CA1664),Meses!$B$3:$C$14,2,FALSE)*CD1664,
"")</f>
        <v>6965</v>
      </c>
      <c r="CD1664" s="92">
        <f t="shared" si="77"/>
        <v>6965</v>
      </c>
    </row>
    <row r="1665" spans="1:82" ht="47.4" thickBot="1" x14ac:dyDescent="0.6">
      <c r="A1665" s="61" t="s">
        <v>2133</v>
      </c>
      <c r="B1665" s="61" t="s">
        <v>4038</v>
      </c>
      <c r="C1665" s="19" t="s">
        <v>4039</v>
      </c>
      <c r="D1665" s="61" t="s">
        <v>650</v>
      </c>
      <c r="E1665" s="22"/>
      <c r="F1665" s="22"/>
      <c r="G1665" s="22"/>
      <c r="H1665" s="22"/>
      <c r="I1665" s="22"/>
      <c r="J1665" s="22" t="s">
        <v>4513</v>
      </c>
      <c r="K1665" s="22">
        <v>0</v>
      </c>
      <c r="L1665" s="50"/>
      <c r="M1665" s="22"/>
      <c r="N1665" s="22"/>
      <c r="O1665" s="19" t="s">
        <v>741</v>
      </c>
      <c r="P1665" s="19" t="s">
        <v>677</v>
      </c>
      <c r="Q1665" s="49" t="s">
        <v>55</v>
      </c>
      <c r="R1665" s="61">
        <v>327</v>
      </c>
      <c r="S1665" s="27"/>
      <c r="T1665" s="27"/>
      <c r="U1665" s="22"/>
      <c r="V1665" s="22"/>
      <c r="W1665" s="22"/>
      <c r="X1665" s="50"/>
      <c r="Y1665" s="50"/>
      <c r="Z1665" s="22"/>
      <c r="AA1665" s="22"/>
      <c r="AB1665" s="22"/>
      <c r="AC1665" s="22"/>
      <c r="AD1665" s="50"/>
      <c r="AE1665" s="22"/>
      <c r="AF1665" s="22"/>
      <c r="AG1665" s="22"/>
      <c r="AH1665" s="50"/>
      <c r="AI1665" s="22"/>
      <c r="AJ1665" s="22"/>
      <c r="AK1665" s="22"/>
      <c r="AL1665" s="22"/>
      <c r="AM1665" s="22"/>
      <c r="AN1665" s="22"/>
      <c r="AO1665" s="22"/>
      <c r="AP1665" s="19" t="s">
        <v>82</v>
      </c>
      <c r="AQ1665" s="22" t="s">
        <v>82</v>
      </c>
      <c r="AR1665" s="19" t="e">
        <v>#N/A</v>
      </c>
      <c r="AS1665" s="19" t="s">
        <v>55</v>
      </c>
      <c r="AT1665" s="19" t="s">
        <v>4583</v>
      </c>
      <c r="AU1665" s="19" t="s">
        <v>179</v>
      </c>
      <c r="AV1665" s="19" t="s">
        <v>63</v>
      </c>
      <c r="AW1665" s="19" t="s">
        <v>63</v>
      </c>
      <c r="AX1665" s="19" t="s">
        <v>63</v>
      </c>
      <c r="AY1665" s="19" t="s">
        <v>64</v>
      </c>
      <c r="AZ1665" s="19" t="s">
        <v>3822</v>
      </c>
      <c r="BA1665" s="22">
        <v>0</v>
      </c>
      <c r="BB1665" s="22"/>
      <c r="BC1665" s="22"/>
      <c r="BD1665" s="19" t="s">
        <v>653</v>
      </c>
      <c r="BE1665" s="19" t="s">
        <v>354</v>
      </c>
      <c r="BF1665" s="19" t="s">
        <v>1165</v>
      </c>
      <c r="BG1665" s="19" t="s">
        <v>55</v>
      </c>
      <c r="BH1665" s="19" t="s">
        <v>4513</v>
      </c>
      <c r="BI1665" s="22" t="s">
        <v>4513</v>
      </c>
      <c r="BJ1665" s="22"/>
      <c r="BK1665" s="22"/>
      <c r="BL1665" s="37" t="s">
        <v>4513</v>
      </c>
      <c r="BM1665" s="32" t="s">
        <v>4513</v>
      </c>
      <c r="BN1665" s="22" t="s">
        <v>4513</v>
      </c>
      <c r="BO1665" s="22"/>
      <c r="BP1665" s="22"/>
      <c r="BQ1665" s="19" t="s">
        <v>64</v>
      </c>
      <c r="BR1665" s="22"/>
      <c r="BS1665" s="22"/>
      <c r="BT1665" s="37">
        <v>30</v>
      </c>
      <c r="BU1665" s="37">
        <v>60</v>
      </c>
      <c r="BV1665" s="19" t="s">
        <v>4699</v>
      </c>
      <c r="BW1665" s="19" t="s">
        <v>3837</v>
      </c>
      <c r="BX1665" s="37">
        <v>2023</v>
      </c>
      <c r="BY1665" s="95" t="str">
        <f>IFERROR(
IF(OR(AZ1665="anulado",AZ1665="stand by"),CONCATENATE(AZ1665,": ",AT1665),
IF(OR(YEAR(BA1665)=2022,YEAR(BA1665)=2023),CONCATENATE("Se activó en ",YEAR(BA1665)),
IF(AND(OR(AZ1665="En proceso",AZ1665="facturando"),AND(AV1665="-",BA1665="")),"Por revisar",
IF(BA1665="",IF(AV1665="NUEVAS",CONCATENATE("Estado: ",AZ1665,", ",AV1665),
IF(AX1665=Meses!$A$3,"Por revisar",
IF(AT1665="","Sin registro","En programación Frcst."))),"En programación")))),
"Error")</f>
        <v>En programación</v>
      </c>
      <c r="BZ1665" s="14" t="str">
        <f t="shared" si="75"/>
        <v/>
      </c>
      <c r="CA1665" s="95">
        <f>IF(BY1665="En programación Frcst.",VLOOKUP(AX1665,Meses!$A$1:$H$14,3+HLOOKUP(Cronograma!AV1665,Meses!$D$1:$G$2,2,FALSE),FALSE),
IF(BY1665="En programación",BA1665,""))</f>
        <v>0</v>
      </c>
      <c r="CB1665" s="95" t="str">
        <f t="shared" si="76"/>
        <v>1900/1</v>
      </c>
      <c r="CC1665" s="91">
        <f>IFERROR(
(VLOOKUP(MONTH(CA1665),Meses!$B$3:$C$14,2,FALSE)-DAY(CA1665))/VLOOKUP(MONTH(CA1665),Meses!$B$3:$C$14,2,FALSE)*CD1665,
"")</f>
        <v>327</v>
      </c>
      <c r="CD1665" s="92">
        <f t="shared" si="77"/>
        <v>327</v>
      </c>
    </row>
    <row r="1666" spans="1:82" ht="47.4" thickBot="1" x14ac:dyDescent="0.6">
      <c r="A1666" s="61" t="s">
        <v>2133</v>
      </c>
      <c r="B1666" s="61" t="s">
        <v>4040</v>
      </c>
      <c r="C1666" s="19" t="s">
        <v>4041</v>
      </c>
      <c r="D1666" s="61" t="s">
        <v>650</v>
      </c>
      <c r="E1666" s="22"/>
      <c r="F1666" s="22"/>
      <c r="G1666" s="22"/>
      <c r="H1666" s="22"/>
      <c r="I1666" s="22"/>
      <c r="J1666" s="22" t="s">
        <v>4513</v>
      </c>
      <c r="K1666" s="22">
        <v>0</v>
      </c>
      <c r="L1666" s="50"/>
      <c r="M1666" s="22"/>
      <c r="N1666" s="22"/>
      <c r="O1666" s="19" t="s">
        <v>741</v>
      </c>
      <c r="P1666" s="19" t="s">
        <v>673</v>
      </c>
      <c r="Q1666" s="49" t="s">
        <v>55</v>
      </c>
      <c r="R1666" s="61">
        <v>9642</v>
      </c>
      <c r="S1666" s="27"/>
      <c r="T1666" s="27"/>
      <c r="U1666" s="22"/>
      <c r="V1666" s="22"/>
      <c r="W1666" s="22"/>
      <c r="X1666" s="50"/>
      <c r="Y1666" s="50"/>
      <c r="Z1666" s="22"/>
      <c r="AA1666" s="22"/>
      <c r="AB1666" s="22"/>
      <c r="AC1666" s="22"/>
      <c r="AD1666" s="50"/>
      <c r="AE1666" s="22"/>
      <c r="AF1666" s="22"/>
      <c r="AG1666" s="22"/>
      <c r="AH1666" s="50"/>
      <c r="AI1666" s="22"/>
      <c r="AJ1666" s="22"/>
      <c r="AK1666" s="22"/>
      <c r="AL1666" s="22"/>
      <c r="AM1666" s="22"/>
      <c r="AN1666" s="22"/>
      <c r="AO1666" s="22"/>
      <c r="AP1666" s="19" t="s">
        <v>82</v>
      </c>
      <c r="AQ1666" s="22" t="s">
        <v>82</v>
      </c>
      <c r="AR1666" s="19" t="e">
        <v>#N/A</v>
      </c>
      <c r="AS1666" s="19" t="s">
        <v>55</v>
      </c>
      <c r="AT1666" s="19" t="s">
        <v>4583</v>
      </c>
      <c r="AU1666" s="19" t="s">
        <v>179</v>
      </c>
      <c r="AV1666" s="19" t="s">
        <v>63</v>
      </c>
      <c r="AW1666" s="19" t="s">
        <v>63</v>
      </c>
      <c r="AX1666" s="19" t="s">
        <v>63</v>
      </c>
      <c r="AY1666" s="19" t="s">
        <v>64</v>
      </c>
      <c r="AZ1666" s="19" t="s">
        <v>3822</v>
      </c>
      <c r="BA1666" s="22">
        <v>0</v>
      </c>
      <c r="BB1666" s="22"/>
      <c r="BC1666" s="22"/>
      <c r="BD1666" s="19" t="s">
        <v>653</v>
      </c>
      <c r="BE1666" s="19" t="s">
        <v>354</v>
      </c>
      <c r="BF1666" s="19" t="s">
        <v>1165</v>
      </c>
      <c r="BG1666" s="19" t="s">
        <v>55</v>
      </c>
      <c r="BH1666" s="19" t="s">
        <v>4513</v>
      </c>
      <c r="BI1666" s="22" t="s">
        <v>4513</v>
      </c>
      <c r="BJ1666" s="22"/>
      <c r="BK1666" s="22"/>
      <c r="BL1666" s="37" t="s">
        <v>4513</v>
      </c>
      <c r="BM1666" s="32" t="s">
        <v>4513</v>
      </c>
      <c r="BN1666" s="22" t="s">
        <v>4513</v>
      </c>
      <c r="BO1666" s="22"/>
      <c r="BP1666" s="22"/>
      <c r="BQ1666" s="19" t="s">
        <v>64</v>
      </c>
      <c r="BR1666" s="22"/>
      <c r="BS1666" s="22"/>
      <c r="BT1666" s="37">
        <v>30</v>
      </c>
      <c r="BU1666" s="37">
        <v>60</v>
      </c>
      <c r="BV1666" s="19" t="s">
        <v>4699</v>
      </c>
      <c r="BW1666" s="19" t="s">
        <v>3837</v>
      </c>
      <c r="BX1666" s="37">
        <v>2023</v>
      </c>
      <c r="BY1666" s="95" t="str">
        <f>IFERROR(
IF(OR(AZ1666="anulado",AZ1666="stand by"),CONCATENATE(AZ1666,": ",AT1666),
IF(OR(YEAR(BA1666)=2022,YEAR(BA1666)=2023),CONCATENATE("Se activó en ",YEAR(BA1666)),
IF(AND(OR(AZ1666="En proceso",AZ1666="facturando"),AND(AV1666="-",BA1666="")),"Por revisar",
IF(BA1666="",IF(AV1666="NUEVAS",CONCATENATE("Estado: ",AZ1666,", ",AV1666),
IF(AX1666=Meses!$A$3,"Por revisar",
IF(AT1666="","Sin registro","En programación Frcst."))),"En programación")))),
"Error")</f>
        <v>En programación</v>
      </c>
      <c r="BZ1666" s="14" t="str">
        <f t="shared" si="75"/>
        <v/>
      </c>
      <c r="CA1666" s="95">
        <f>IF(BY1666="En programación Frcst.",VLOOKUP(AX1666,Meses!$A$1:$H$14,3+HLOOKUP(Cronograma!AV1666,Meses!$D$1:$G$2,2,FALSE),FALSE),
IF(BY1666="En programación",BA1666,""))</f>
        <v>0</v>
      </c>
      <c r="CB1666" s="95" t="str">
        <f t="shared" si="76"/>
        <v>1900/1</v>
      </c>
      <c r="CC1666" s="91">
        <f>IFERROR(
(VLOOKUP(MONTH(CA1666),Meses!$B$3:$C$14,2,FALSE)-DAY(CA1666))/VLOOKUP(MONTH(CA1666),Meses!$B$3:$C$14,2,FALSE)*CD1666,
"")</f>
        <v>9642</v>
      </c>
      <c r="CD1666" s="92">
        <f t="shared" si="77"/>
        <v>9642</v>
      </c>
    </row>
    <row r="1667" spans="1:82" ht="47.4" thickBot="1" x14ac:dyDescent="0.6">
      <c r="A1667" s="61" t="s">
        <v>2133</v>
      </c>
      <c r="B1667" s="61" t="s">
        <v>4042</v>
      </c>
      <c r="C1667" s="19" t="s">
        <v>4043</v>
      </c>
      <c r="D1667" s="61" t="s">
        <v>650</v>
      </c>
      <c r="E1667" s="22"/>
      <c r="F1667" s="22"/>
      <c r="G1667" s="22"/>
      <c r="H1667" s="22"/>
      <c r="I1667" s="22"/>
      <c r="J1667" s="22" t="s">
        <v>4513</v>
      </c>
      <c r="K1667" s="22">
        <v>0</v>
      </c>
      <c r="L1667" s="50"/>
      <c r="M1667" s="22"/>
      <c r="N1667" s="22"/>
      <c r="O1667" s="19" t="s">
        <v>741</v>
      </c>
      <c r="P1667" s="19" t="s">
        <v>673</v>
      </c>
      <c r="Q1667" s="49" t="s">
        <v>55</v>
      </c>
      <c r="R1667" s="61">
        <v>4151</v>
      </c>
      <c r="S1667" s="27"/>
      <c r="T1667" s="27"/>
      <c r="U1667" s="22"/>
      <c r="V1667" s="22"/>
      <c r="W1667" s="22"/>
      <c r="X1667" s="50"/>
      <c r="Y1667" s="50"/>
      <c r="Z1667" s="22"/>
      <c r="AA1667" s="22"/>
      <c r="AB1667" s="22"/>
      <c r="AC1667" s="22"/>
      <c r="AD1667" s="50"/>
      <c r="AE1667" s="22"/>
      <c r="AF1667" s="22"/>
      <c r="AG1667" s="22"/>
      <c r="AH1667" s="50"/>
      <c r="AI1667" s="22"/>
      <c r="AJ1667" s="22"/>
      <c r="AK1667" s="22"/>
      <c r="AL1667" s="22"/>
      <c r="AM1667" s="22"/>
      <c r="AN1667" s="22"/>
      <c r="AO1667" s="22"/>
      <c r="AP1667" s="19" t="s">
        <v>82</v>
      </c>
      <c r="AQ1667" s="22" t="s">
        <v>82</v>
      </c>
      <c r="AR1667" s="19" t="e">
        <v>#N/A</v>
      </c>
      <c r="AS1667" s="19" t="s">
        <v>55</v>
      </c>
      <c r="AT1667" s="19" t="s">
        <v>4583</v>
      </c>
      <c r="AU1667" s="19" t="s">
        <v>179</v>
      </c>
      <c r="AV1667" s="19" t="s">
        <v>63</v>
      </c>
      <c r="AW1667" s="19" t="s">
        <v>63</v>
      </c>
      <c r="AX1667" s="19" t="s">
        <v>63</v>
      </c>
      <c r="AY1667" s="19" t="s">
        <v>64</v>
      </c>
      <c r="AZ1667" s="19" t="s">
        <v>3822</v>
      </c>
      <c r="BA1667" s="22">
        <v>0</v>
      </c>
      <c r="BB1667" s="22"/>
      <c r="BC1667" s="22"/>
      <c r="BD1667" s="19" t="s">
        <v>653</v>
      </c>
      <c r="BE1667" s="19" t="s">
        <v>354</v>
      </c>
      <c r="BF1667" s="19" t="s">
        <v>1165</v>
      </c>
      <c r="BG1667" s="19" t="s">
        <v>55</v>
      </c>
      <c r="BH1667" s="19" t="s">
        <v>4513</v>
      </c>
      <c r="BI1667" s="22" t="s">
        <v>4513</v>
      </c>
      <c r="BJ1667" s="22"/>
      <c r="BK1667" s="22"/>
      <c r="BL1667" s="37" t="s">
        <v>4513</v>
      </c>
      <c r="BM1667" s="32" t="s">
        <v>4513</v>
      </c>
      <c r="BN1667" s="22" t="s">
        <v>4513</v>
      </c>
      <c r="BO1667" s="22"/>
      <c r="BP1667" s="22"/>
      <c r="BQ1667" s="19" t="s">
        <v>64</v>
      </c>
      <c r="BR1667" s="22"/>
      <c r="BS1667" s="22"/>
      <c r="BT1667" s="37">
        <v>30</v>
      </c>
      <c r="BU1667" s="37">
        <v>60</v>
      </c>
      <c r="BV1667" s="19" t="s">
        <v>4699</v>
      </c>
      <c r="BW1667" s="19" t="s">
        <v>3837</v>
      </c>
      <c r="BX1667" s="37">
        <v>2023</v>
      </c>
      <c r="BY1667" s="95" t="str">
        <f>IFERROR(
IF(OR(AZ1667="anulado",AZ1667="stand by"),CONCATENATE(AZ1667,": ",AT1667),
IF(OR(YEAR(BA1667)=2022,YEAR(BA1667)=2023),CONCATENATE("Se activó en ",YEAR(BA1667)),
IF(AND(OR(AZ1667="En proceso",AZ1667="facturando"),AND(AV1667="-",BA1667="")),"Por revisar",
IF(BA1667="",IF(AV1667="NUEVAS",CONCATENATE("Estado: ",AZ1667,", ",AV1667),
IF(AX1667=Meses!$A$3,"Por revisar",
IF(AT1667="","Sin registro","En programación Frcst."))),"En programación")))),
"Error")</f>
        <v>En programación</v>
      </c>
      <c r="BZ1667" s="14" t="str">
        <f t="shared" ref="BZ1667:BZ1730" si="78">IF(BY1667="Por revisar",CONCATENATE("programación de act. ",AY1667,", estado: ",AZ1667,", Comercializador: ",O1667,", Etapa: ",AT1667),"")</f>
        <v/>
      </c>
      <c r="CA1667" s="95">
        <f>IF(BY1667="En programación Frcst.",VLOOKUP(AX1667,Meses!$A$1:$H$14,3+HLOOKUP(Cronograma!AV1667,Meses!$D$1:$G$2,2,FALSE),FALSE),
IF(BY1667="En programación",BA1667,""))</f>
        <v>0</v>
      </c>
      <c r="CB1667" s="95" t="str">
        <f t="shared" ref="CB1667:CB1730" si="79">IFERROR(CONCATENATE(YEAR(CA1667),"/",MONTH(CA1667)),"")</f>
        <v>1900/1</v>
      </c>
      <c r="CC1667" s="91">
        <f>IFERROR(
(VLOOKUP(MONTH(CA1667),Meses!$B$3:$C$14,2,FALSE)-DAY(CA1667))/VLOOKUP(MONTH(CA1667),Meses!$B$3:$C$14,2,FALSE)*CD1667,
"")</f>
        <v>4151</v>
      </c>
      <c r="CD1667" s="92">
        <f t="shared" ref="CD1667:CD1730" si="80">R1667</f>
        <v>4151</v>
      </c>
    </row>
    <row r="1668" spans="1:82" ht="47.4" thickBot="1" x14ac:dyDescent="0.6">
      <c r="A1668" s="61" t="s">
        <v>2133</v>
      </c>
      <c r="B1668" s="61" t="s">
        <v>4044</v>
      </c>
      <c r="C1668" s="19" t="s">
        <v>4045</v>
      </c>
      <c r="D1668" s="61" t="s">
        <v>650</v>
      </c>
      <c r="E1668" s="22"/>
      <c r="F1668" s="22"/>
      <c r="G1668" s="22"/>
      <c r="H1668" s="22"/>
      <c r="I1668" s="22"/>
      <c r="J1668" s="22" t="s">
        <v>4513</v>
      </c>
      <c r="K1668" s="22">
        <v>0</v>
      </c>
      <c r="L1668" s="50"/>
      <c r="M1668" s="22"/>
      <c r="N1668" s="22"/>
      <c r="O1668" s="19" t="s">
        <v>741</v>
      </c>
      <c r="P1668" s="19" t="s">
        <v>673</v>
      </c>
      <c r="Q1668" s="49" t="s">
        <v>55</v>
      </c>
      <c r="R1668" s="61">
        <v>3625</v>
      </c>
      <c r="S1668" s="27"/>
      <c r="T1668" s="27"/>
      <c r="U1668" s="22"/>
      <c r="V1668" s="22"/>
      <c r="W1668" s="22"/>
      <c r="X1668" s="50"/>
      <c r="Y1668" s="50"/>
      <c r="Z1668" s="22"/>
      <c r="AA1668" s="22"/>
      <c r="AB1668" s="22"/>
      <c r="AC1668" s="22"/>
      <c r="AD1668" s="50"/>
      <c r="AE1668" s="22"/>
      <c r="AF1668" s="22"/>
      <c r="AG1668" s="22"/>
      <c r="AH1668" s="50"/>
      <c r="AI1668" s="22"/>
      <c r="AJ1668" s="22"/>
      <c r="AK1668" s="22"/>
      <c r="AL1668" s="22"/>
      <c r="AM1668" s="22"/>
      <c r="AN1668" s="22"/>
      <c r="AO1668" s="22"/>
      <c r="AP1668" s="19" t="s">
        <v>82</v>
      </c>
      <c r="AQ1668" s="22" t="s">
        <v>82</v>
      </c>
      <c r="AR1668" s="19" t="e">
        <v>#N/A</v>
      </c>
      <c r="AS1668" s="19" t="s">
        <v>55</v>
      </c>
      <c r="AT1668" s="19" t="s">
        <v>4583</v>
      </c>
      <c r="AU1668" s="19" t="s">
        <v>179</v>
      </c>
      <c r="AV1668" s="19" t="s">
        <v>63</v>
      </c>
      <c r="AW1668" s="19" t="s">
        <v>63</v>
      </c>
      <c r="AX1668" s="19" t="s">
        <v>63</v>
      </c>
      <c r="AY1668" s="19" t="s">
        <v>64</v>
      </c>
      <c r="AZ1668" s="19" t="s">
        <v>3822</v>
      </c>
      <c r="BA1668" s="22">
        <v>0</v>
      </c>
      <c r="BB1668" s="22"/>
      <c r="BC1668" s="22"/>
      <c r="BD1668" s="19" t="s">
        <v>653</v>
      </c>
      <c r="BE1668" s="19" t="s">
        <v>354</v>
      </c>
      <c r="BF1668" s="19" t="s">
        <v>1165</v>
      </c>
      <c r="BG1668" s="19" t="s">
        <v>55</v>
      </c>
      <c r="BH1668" s="19" t="s">
        <v>4513</v>
      </c>
      <c r="BI1668" s="22" t="s">
        <v>4513</v>
      </c>
      <c r="BJ1668" s="22"/>
      <c r="BK1668" s="22"/>
      <c r="BL1668" s="37" t="s">
        <v>4513</v>
      </c>
      <c r="BM1668" s="32" t="s">
        <v>4513</v>
      </c>
      <c r="BN1668" s="22" t="s">
        <v>4513</v>
      </c>
      <c r="BO1668" s="22"/>
      <c r="BP1668" s="22"/>
      <c r="BQ1668" s="19" t="s">
        <v>64</v>
      </c>
      <c r="BR1668" s="22"/>
      <c r="BS1668" s="22"/>
      <c r="BT1668" s="37">
        <v>30</v>
      </c>
      <c r="BU1668" s="37">
        <v>60</v>
      </c>
      <c r="BV1668" s="19" t="s">
        <v>4699</v>
      </c>
      <c r="BW1668" s="19" t="s">
        <v>3837</v>
      </c>
      <c r="BX1668" s="37">
        <v>2023</v>
      </c>
      <c r="BY1668" s="95" t="str">
        <f>IFERROR(
IF(OR(AZ1668="anulado",AZ1668="stand by"),CONCATENATE(AZ1668,": ",AT1668),
IF(OR(YEAR(BA1668)=2022,YEAR(BA1668)=2023),CONCATENATE("Se activó en ",YEAR(BA1668)),
IF(AND(OR(AZ1668="En proceso",AZ1668="facturando"),AND(AV1668="-",BA1668="")),"Por revisar",
IF(BA1668="",IF(AV1668="NUEVAS",CONCATENATE("Estado: ",AZ1668,", ",AV1668),
IF(AX1668=Meses!$A$3,"Por revisar",
IF(AT1668="","Sin registro","En programación Frcst."))),"En programación")))),
"Error")</f>
        <v>En programación</v>
      </c>
      <c r="BZ1668" s="14" t="str">
        <f t="shared" si="78"/>
        <v/>
      </c>
      <c r="CA1668" s="95">
        <f>IF(BY1668="En programación Frcst.",VLOOKUP(AX1668,Meses!$A$1:$H$14,3+HLOOKUP(Cronograma!AV1668,Meses!$D$1:$G$2,2,FALSE),FALSE),
IF(BY1668="En programación",BA1668,""))</f>
        <v>0</v>
      </c>
      <c r="CB1668" s="95" t="str">
        <f t="shared" si="79"/>
        <v>1900/1</v>
      </c>
      <c r="CC1668" s="91">
        <f>IFERROR(
(VLOOKUP(MONTH(CA1668),Meses!$B$3:$C$14,2,FALSE)-DAY(CA1668))/VLOOKUP(MONTH(CA1668),Meses!$B$3:$C$14,2,FALSE)*CD1668,
"")</f>
        <v>3625</v>
      </c>
      <c r="CD1668" s="92">
        <f t="shared" si="80"/>
        <v>3625</v>
      </c>
    </row>
    <row r="1669" spans="1:82" ht="47.4" thickBot="1" x14ac:dyDescent="0.6">
      <c r="A1669" s="61" t="s">
        <v>2133</v>
      </c>
      <c r="B1669" s="61" t="s">
        <v>4046</v>
      </c>
      <c r="C1669" s="19" t="s">
        <v>4047</v>
      </c>
      <c r="D1669" s="61" t="s">
        <v>650</v>
      </c>
      <c r="E1669" s="22"/>
      <c r="F1669" s="22"/>
      <c r="G1669" s="22"/>
      <c r="H1669" s="22"/>
      <c r="I1669" s="22"/>
      <c r="J1669" s="22" t="s">
        <v>4513</v>
      </c>
      <c r="K1669" s="22">
        <v>0</v>
      </c>
      <c r="L1669" s="50"/>
      <c r="M1669" s="22"/>
      <c r="N1669" s="22"/>
      <c r="O1669" s="19" t="s">
        <v>741</v>
      </c>
      <c r="P1669" s="19" t="s">
        <v>677</v>
      </c>
      <c r="Q1669" s="49" t="s">
        <v>55</v>
      </c>
      <c r="R1669" s="61">
        <v>3218</v>
      </c>
      <c r="S1669" s="27"/>
      <c r="T1669" s="27"/>
      <c r="U1669" s="22"/>
      <c r="V1669" s="22"/>
      <c r="W1669" s="22"/>
      <c r="X1669" s="50"/>
      <c r="Y1669" s="50"/>
      <c r="Z1669" s="22"/>
      <c r="AA1669" s="22"/>
      <c r="AB1669" s="22"/>
      <c r="AC1669" s="22"/>
      <c r="AD1669" s="50"/>
      <c r="AE1669" s="22"/>
      <c r="AF1669" s="22"/>
      <c r="AG1669" s="22"/>
      <c r="AH1669" s="50"/>
      <c r="AI1669" s="22"/>
      <c r="AJ1669" s="22"/>
      <c r="AK1669" s="22"/>
      <c r="AL1669" s="22"/>
      <c r="AM1669" s="22"/>
      <c r="AN1669" s="22"/>
      <c r="AO1669" s="22"/>
      <c r="AP1669" s="19" t="s">
        <v>82</v>
      </c>
      <c r="AQ1669" s="22" t="s">
        <v>82</v>
      </c>
      <c r="AR1669" s="19" t="e">
        <v>#N/A</v>
      </c>
      <c r="AS1669" s="19" t="s">
        <v>55</v>
      </c>
      <c r="AT1669" s="19" t="s">
        <v>4583</v>
      </c>
      <c r="AU1669" s="19" t="s">
        <v>179</v>
      </c>
      <c r="AV1669" s="19" t="s">
        <v>63</v>
      </c>
      <c r="AW1669" s="19" t="s">
        <v>63</v>
      </c>
      <c r="AX1669" s="19" t="s">
        <v>63</v>
      </c>
      <c r="AY1669" s="19" t="s">
        <v>64</v>
      </c>
      <c r="AZ1669" s="19" t="s">
        <v>3822</v>
      </c>
      <c r="BA1669" s="22">
        <v>0</v>
      </c>
      <c r="BB1669" s="22"/>
      <c r="BC1669" s="22"/>
      <c r="BD1669" s="19" t="s">
        <v>653</v>
      </c>
      <c r="BE1669" s="19" t="s">
        <v>354</v>
      </c>
      <c r="BF1669" s="19" t="s">
        <v>1165</v>
      </c>
      <c r="BG1669" s="19" t="s">
        <v>55</v>
      </c>
      <c r="BH1669" s="19" t="s">
        <v>4513</v>
      </c>
      <c r="BI1669" s="22" t="s">
        <v>4513</v>
      </c>
      <c r="BJ1669" s="22"/>
      <c r="BK1669" s="22"/>
      <c r="BL1669" s="37" t="s">
        <v>4513</v>
      </c>
      <c r="BM1669" s="32" t="s">
        <v>4513</v>
      </c>
      <c r="BN1669" s="22" t="s">
        <v>4513</v>
      </c>
      <c r="BO1669" s="22"/>
      <c r="BP1669" s="22"/>
      <c r="BQ1669" s="19" t="s">
        <v>64</v>
      </c>
      <c r="BR1669" s="22"/>
      <c r="BS1669" s="22"/>
      <c r="BT1669" s="37">
        <v>30</v>
      </c>
      <c r="BU1669" s="37">
        <v>60</v>
      </c>
      <c r="BV1669" s="19" t="s">
        <v>4699</v>
      </c>
      <c r="BW1669" s="19" t="s">
        <v>3837</v>
      </c>
      <c r="BX1669" s="37">
        <v>2023</v>
      </c>
      <c r="BY1669" s="95" t="str">
        <f>IFERROR(
IF(OR(AZ1669="anulado",AZ1669="stand by"),CONCATENATE(AZ1669,": ",AT1669),
IF(OR(YEAR(BA1669)=2022,YEAR(BA1669)=2023),CONCATENATE("Se activó en ",YEAR(BA1669)),
IF(AND(OR(AZ1669="En proceso",AZ1669="facturando"),AND(AV1669="-",BA1669="")),"Por revisar",
IF(BA1669="",IF(AV1669="NUEVAS",CONCATENATE("Estado: ",AZ1669,", ",AV1669),
IF(AX1669=Meses!$A$3,"Por revisar",
IF(AT1669="","Sin registro","En programación Frcst."))),"En programación")))),
"Error")</f>
        <v>En programación</v>
      </c>
      <c r="BZ1669" s="14" t="str">
        <f t="shared" si="78"/>
        <v/>
      </c>
      <c r="CA1669" s="95">
        <f>IF(BY1669="En programación Frcst.",VLOOKUP(AX1669,Meses!$A$1:$H$14,3+HLOOKUP(Cronograma!AV1669,Meses!$D$1:$G$2,2,FALSE),FALSE),
IF(BY1669="En programación",BA1669,""))</f>
        <v>0</v>
      </c>
      <c r="CB1669" s="95" t="str">
        <f t="shared" si="79"/>
        <v>1900/1</v>
      </c>
      <c r="CC1669" s="91">
        <f>IFERROR(
(VLOOKUP(MONTH(CA1669),Meses!$B$3:$C$14,2,FALSE)-DAY(CA1669))/VLOOKUP(MONTH(CA1669),Meses!$B$3:$C$14,2,FALSE)*CD1669,
"")</f>
        <v>3218</v>
      </c>
      <c r="CD1669" s="92">
        <f t="shared" si="80"/>
        <v>3218</v>
      </c>
    </row>
    <row r="1670" spans="1:82" ht="47.4" thickBot="1" x14ac:dyDescent="0.6">
      <c r="A1670" s="61" t="s">
        <v>2133</v>
      </c>
      <c r="B1670" s="61" t="s">
        <v>4048</v>
      </c>
      <c r="C1670" s="19" t="s">
        <v>4049</v>
      </c>
      <c r="D1670" s="61" t="s">
        <v>650</v>
      </c>
      <c r="E1670" s="22"/>
      <c r="F1670" s="22"/>
      <c r="G1670" s="22"/>
      <c r="H1670" s="22"/>
      <c r="I1670" s="22"/>
      <c r="J1670" s="22" t="s">
        <v>4513</v>
      </c>
      <c r="K1670" s="22">
        <v>0</v>
      </c>
      <c r="L1670" s="50"/>
      <c r="M1670" s="22"/>
      <c r="N1670" s="22"/>
      <c r="O1670" s="19" t="s">
        <v>741</v>
      </c>
      <c r="P1670" s="19" t="s">
        <v>677</v>
      </c>
      <c r="Q1670" s="49" t="s">
        <v>55</v>
      </c>
      <c r="R1670" s="61">
        <v>3931</v>
      </c>
      <c r="S1670" s="27"/>
      <c r="T1670" s="27"/>
      <c r="U1670" s="22"/>
      <c r="V1670" s="22"/>
      <c r="W1670" s="22"/>
      <c r="X1670" s="50"/>
      <c r="Y1670" s="50"/>
      <c r="Z1670" s="22"/>
      <c r="AA1670" s="22"/>
      <c r="AB1670" s="22"/>
      <c r="AC1670" s="22"/>
      <c r="AD1670" s="50"/>
      <c r="AE1670" s="22"/>
      <c r="AF1670" s="22"/>
      <c r="AG1670" s="22"/>
      <c r="AH1670" s="50"/>
      <c r="AI1670" s="22"/>
      <c r="AJ1670" s="22"/>
      <c r="AK1670" s="22"/>
      <c r="AL1670" s="22"/>
      <c r="AM1670" s="22"/>
      <c r="AN1670" s="22"/>
      <c r="AO1670" s="22"/>
      <c r="AP1670" s="19" t="s">
        <v>82</v>
      </c>
      <c r="AQ1670" s="22" t="s">
        <v>82</v>
      </c>
      <c r="AR1670" s="19" t="e">
        <v>#N/A</v>
      </c>
      <c r="AS1670" s="19" t="s">
        <v>55</v>
      </c>
      <c r="AT1670" s="19" t="s">
        <v>4583</v>
      </c>
      <c r="AU1670" s="19" t="s">
        <v>179</v>
      </c>
      <c r="AV1670" s="19" t="s">
        <v>63</v>
      </c>
      <c r="AW1670" s="19" t="s">
        <v>63</v>
      </c>
      <c r="AX1670" s="19" t="s">
        <v>63</v>
      </c>
      <c r="AY1670" s="19" t="s">
        <v>64</v>
      </c>
      <c r="AZ1670" s="19" t="s">
        <v>3822</v>
      </c>
      <c r="BA1670" s="22">
        <v>0</v>
      </c>
      <c r="BB1670" s="22"/>
      <c r="BC1670" s="22"/>
      <c r="BD1670" s="19" t="s">
        <v>653</v>
      </c>
      <c r="BE1670" s="19" t="s">
        <v>354</v>
      </c>
      <c r="BF1670" s="19" t="s">
        <v>1165</v>
      </c>
      <c r="BG1670" s="19" t="s">
        <v>55</v>
      </c>
      <c r="BH1670" s="19" t="s">
        <v>4513</v>
      </c>
      <c r="BI1670" s="22" t="s">
        <v>4513</v>
      </c>
      <c r="BJ1670" s="22"/>
      <c r="BK1670" s="22"/>
      <c r="BL1670" s="37" t="s">
        <v>4513</v>
      </c>
      <c r="BM1670" s="32" t="s">
        <v>4513</v>
      </c>
      <c r="BN1670" s="22" t="s">
        <v>4513</v>
      </c>
      <c r="BO1670" s="22"/>
      <c r="BP1670" s="22"/>
      <c r="BQ1670" s="19" t="s">
        <v>64</v>
      </c>
      <c r="BR1670" s="22"/>
      <c r="BS1670" s="22"/>
      <c r="BT1670" s="37">
        <v>30</v>
      </c>
      <c r="BU1670" s="37">
        <v>60</v>
      </c>
      <c r="BV1670" s="19" t="s">
        <v>4699</v>
      </c>
      <c r="BW1670" s="19" t="s">
        <v>3837</v>
      </c>
      <c r="BX1670" s="37">
        <v>2023</v>
      </c>
      <c r="BY1670" s="95" t="str">
        <f>IFERROR(
IF(OR(AZ1670="anulado",AZ1670="stand by"),CONCATENATE(AZ1670,": ",AT1670),
IF(OR(YEAR(BA1670)=2022,YEAR(BA1670)=2023),CONCATENATE("Se activó en ",YEAR(BA1670)),
IF(AND(OR(AZ1670="En proceso",AZ1670="facturando"),AND(AV1670="-",BA1670="")),"Por revisar",
IF(BA1670="",IF(AV1670="NUEVAS",CONCATENATE("Estado: ",AZ1670,", ",AV1670),
IF(AX1670=Meses!$A$3,"Por revisar",
IF(AT1670="","Sin registro","En programación Frcst."))),"En programación")))),
"Error")</f>
        <v>En programación</v>
      </c>
      <c r="BZ1670" s="14" t="str">
        <f t="shared" si="78"/>
        <v/>
      </c>
      <c r="CA1670" s="95">
        <f>IF(BY1670="En programación Frcst.",VLOOKUP(AX1670,Meses!$A$1:$H$14,3+HLOOKUP(Cronograma!AV1670,Meses!$D$1:$G$2,2,FALSE),FALSE),
IF(BY1670="En programación",BA1670,""))</f>
        <v>0</v>
      </c>
      <c r="CB1670" s="95" t="str">
        <f t="shared" si="79"/>
        <v>1900/1</v>
      </c>
      <c r="CC1670" s="91">
        <f>IFERROR(
(VLOOKUP(MONTH(CA1670),Meses!$B$3:$C$14,2,FALSE)-DAY(CA1670))/VLOOKUP(MONTH(CA1670),Meses!$B$3:$C$14,2,FALSE)*CD1670,
"")</f>
        <v>3931</v>
      </c>
      <c r="CD1670" s="92">
        <f t="shared" si="80"/>
        <v>3931</v>
      </c>
    </row>
    <row r="1671" spans="1:82" ht="47.4" thickBot="1" x14ac:dyDescent="0.6">
      <c r="A1671" s="61" t="s">
        <v>2133</v>
      </c>
      <c r="B1671" s="61" t="s">
        <v>4050</v>
      </c>
      <c r="C1671" s="19" t="s">
        <v>4051</v>
      </c>
      <c r="D1671" s="61" t="s">
        <v>650</v>
      </c>
      <c r="E1671" s="22"/>
      <c r="F1671" s="22"/>
      <c r="G1671" s="22"/>
      <c r="H1671" s="22"/>
      <c r="I1671" s="22"/>
      <c r="J1671" s="22" t="s">
        <v>4513</v>
      </c>
      <c r="K1671" s="22">
        <v>0</v>
      </c>
      <c r="L1671" s="50"/>
      <c r="M1671" s="22"/>
      <c r="N1671" s="22"/>
      <c r="O1671" s="19" t="s">
        <v>741</v>
      </c>
      <c r="P1671" s="19" t="s">
        <v>677</v>
      </c>
      <c r="Q1671" s="49" t="s">
        <v>55</v>
      </c>
      <c r="R1671" s="61">
        <v>3704</v>
      </c>
      <c r="S1671" s="27"/>
      <c r="T1671" s="27"/>
      <c r="U1671" s="22"/>
      <c r="V1671" s="22"/>
      <c r="W1671" s="22"/>
      <c r="X1671" s="50"/>
      <c r="Y1671" s="50"/>
      <c r="Z1671" s="22"/>
      <c r="AA1671" s="22"/>
      <c r="AB1671" s="22"/>
      <c r="AC1671" s="22"/>
      <c r="AD1671" s="50"/>
      <c r="AE1671" s="22"/>
      <c r="AF1671" s="22"/>
      <c r="AG1671" s="22"/>
      <c r="AH1671" s="50"/>
      <c r="AI1671" s="22"/>
      <c r="AJ1671" s="22"/>
      <c r="AK1671" s="22"/>
      <c r="AL1671" s="22"/>
      <c r="AM1671" s="22"/>
      <c r="AN1671" s="22"/>
      <c r="AO1671" s="22"/>
      <c r="AP1671" s="19" t="s">
        <v>82</v>
      </c>
      <c r="AQ1671" s="22" t="s">
        <v>82</v>
      </c>
      <c r="AR1671" s="19" t="e">
        <v>#N/A</v>
      </c>
      <c r="AS1671" s="19" t="s">
        <v>55</v>
      </c>
      <c r="AT1671" s="19" t="s">
        <v>4583</v>
      </c>
      <c r="AU1671" s="19" t="s">
        <v>179</v>
      </c>
      <c r="AV1671" s="19" t="s">
        <v>63</v>
      </c>
      <c r="AW1671" s="19" t="s">
        <v>63</v>
      </c>
      <c r="AX1671" s="19" t="s">
        <v>63</v>
      </c>
      <c r="AY1671" s="19" t="s">
        <v>64</v>
      </c>
      <c r="AZ1671" s="19" t="s">
        <v>3822</v>
      </c>
      <c r="BA1671" s="22">
        <v>0</v>
      </c>
      <c r="BB1671" s="22"/>
      <c r="BC1671" s="22"/>
      <c r="BD1671" s="19" t="s">
        <v>653</v>
      </c>
      <c r="BE1671" s="19" t="s">
        <v>354</v>
      </c>
      <c r="BF1671" s="19" t="s">
        <v>1165</v>
      </c>
      <c r="BG1671" s="19" t="s">
        <v>55</v>
      </c>
      <c r="BH1671" s="19" t="s">
        <v>4513</v>
      </c>
      <c r="BI1671" s="22" t="s">
        <v>4513</v>
      </c>
      <c r="BJ1671" s="22"/>
      <c r="BK1671" s="22"/>
      <c r="BL1671" s="37" t="s">
        <v>4513</v>
      </c>
      <c r="BM1671" s="32" t="s">
        <v>4513</v>
      </c>
      <c r="BN1671" s="22" t="s">
        <v>4513</v>
      </c>
      <c r="BO1671" s="22"/>
      <c r="BP1671" s="22"/>
      <c r="BQ1671" s="19" t="s">
        <v>64</v>
      </c>
      <c r="BR1671" s="22"/>
      <c r="BS1671" s="22"/>
      <c r="BT1671" s="37">
        <v>30</v>
      </c>
      <c r="BU1671" s="37">
        <v>60</v>
      </c>
      <c r="BV1671" s="19" t="s">
        <v>4699</v>
      </c>
      <c r="BW1671" s="19" t="s">
        <v>3837</v>
      </c>
      <c r="BX1671" s="37">
        <v>2023</v>
      </c>
      <c r="BY1671" s="95" t="str">
        <f>IFERROR(
IF(OR(AZ1671="anulado",AZ1671="stand by"),CONCATENATE(AZ1671,": ",AT1671),
IF(OR(YEAR(BA1671)=2022,YEAR(BA1671)=2023),CONCATENATE("Se activó en ",YEAR(BA1671)),
IF(AND(OR(AZ1671="En proceso",AZ1671="facturando"),AND(AV1671="-",BA1671="")),"Por revisar",
IF(BA1671="",IF(AV1671="NUEVAS",CONCATENATE("Estado: ",AZ1671,", ",AV1671),
IF(AX1671=Meses!$A$3,"Por revisar",
IF(AT1671="","Sin registro","En programación Frcst."))),"En programación")))),
"Error")</f>
        <v>En programación</v>
      </c>
      <c r="BZ1671" s="14" t="str">
        <f t="shared" si="78"/>
        <v/>
      </c>
      <c r="CA1671" s="95">
        <f>IF(BY1671="En programación Frcst.",VLOOKUP(AX1671,Meses!$A$1:$H$14,3+HLOOKUP(Cronograma!AV1671,Meses!$D$1:$G$2,2,FALSE),FALSE),
IF(BY1671="En programación",BA1671,""))</f>
        <v>0</v>
      </c>
      <c r="CB1671" s="95" t="str">
        <f t="shared" si="79"/>
        <v>1900/1</v>
      </c>
      <c r="CC1671" s="91">
        <f>IFERROR(
(VLOOKUP(MONTH(CA1671),Meses!$B$3:$C$14,2,FALSE)-DAY(CA1671))/VLOOKUP(MONTH(CA1671),Meses!$B$3:$C$14,2,FALSE)*CD1671,
"")</f>
        <v>3704</v>
      </c>
      <c r="CD1671" s="92">
        <f t="shared" si="80"/>
        <v>3704</v>
      </c>
    </row>
    <row r="1672" spans="1:82" ht="78.599999999999994" thickBot="1" x14ac:dyDescent="0.6">
      <c r="A1672" s="61" t="s">
        <v>4052</v>
      </c>
      <c r="B1672" s="61" t="s">
        <v>4053</v>
      </c>
      <c r="C1672" s="19" t="s">
        <v>4054</v>
      </c>
      <c r="D1672" s="61" t="s">
        <v>53</v>
      </c>
      <c r="E1672" s="22"/>
      <c r="F1672" s="22"/>
      <c r="G1672" s="22"/>
      <c r="H1672" s="22"/>
      <c r="I1672" s="21">
        <v>45282</v>
      </c>
      <c r="J1672" s="21" t="s">
        <v>4513</v>
      </c>
      <c r="K1672" s="119">
        <v>0</v>
      </c>
      <c r="L1672" s="50"/>
      <c r="M1672" s="22"/>
      <c r="N1672" s="22"/>
      <c r="O1672" s="19" t="s">
        <v>741</v>
      </c>
      <c r="P1672" s="19" t="s">
        <v>54</v>
      </c>
      <c r="Q1672" s="49" t="s">
        <v>55</v>
      </c>
      <c r="R1672" s="61">
        <v>3828</v>
      </c>
      <c r="S1672" s="27"/>
      <c r="T1672" s="27"/>
      <c r="U1672" s="22"/>
      <c r="V1672" s="22"/>
      <c r="W1672" s="22"/>
      <c r="X1672" s="50"/>
      <c r="Y1672" s="50"/>
      <c r="Z1672" s="22"/>
      <c r="AA1672" s="22"/>
      <c r="AB1672" s="22"/>
      <c r="AC1672" s="22"/>
      <c r="AD1672" s="50"/>
      <c r="AE1672" s="22"/>
      <c r="AF1672" s="22"/>
      <c r="AG1672" s="22"/>
      <c r="AH1672" s="50"/>
      <c r="AI1672" s="22"/>
      <c r="AJ1672" s="22"/>
      <c r="AK1672" s="22"/>
      <c r="AL1672" s="22"/>
      <c r="AM1672" s="22"/>
      <c r="AN1672" s="22"/>
      <c r="AO1672" s="22"/>
      <c r="AP1672" s="19" t="s">
        <v>399</v>
      </c>
      <c r="AQ1672" s="19" t="s">
        <v>399</v>
      </c>
      <c r="AR1672" s="19" t="e">
        <v>#N/A</v>
      </c>
      <c r="AS1672" s="19" t="s">
        <v>55</v>
      </c>
      <c r="AT1672" s="19" t="s">
        <v>61</v>
      </c>
      <c r="AU1672" s="19" t="s">
        <v>179</v>
      </c>
      <c r="AV1672" s="19" t="s">
        <v>63</v>
      </c>
      <c r="AW1672" s="19" t="s">
        <v>63</v>
      </c>
      <c r="AX1672" s="19" t="s">
        <v>63</v>
      </c>
      <c r="AY1672" s="19" t="s">
        <v>64</v>
      </c>
      <c r="AZ1672" s="19" t="s">
        <v>3822</v>
      </c>
      <c r="BA1672" s="22">
        <v>0</v>
      </c>
      <c r="BB1672" s="22"/>
      <c r="BC1672" s="22"/>
      <c r="BD1672" s="19" t="s">
        <v>653</v>
      </c>
      <c r="BE1672" s="19" t="s">
        <v>354</v>
      </c>
      <c r="BF1672" s="19" t="s">
        <v>1165</v>
      </c>
      <c r="BG1672" s="19" t="s">
        <v>55</v>
      </c>
      <c r="BH1672" s="19" t="s">
        <v>4513</v>
      </c>
      <c r="BI1672" s="60" t="s">
        <v>4513</v>
      </c>
      <c r="BJ1672" s="37" t="e">
        <v>#VALUE!</v>
      </c>
      <c r="BK1672" s="37" t="e">
        <v>#VALUE!</v>
      </c>
      <c r="BL1672" s="37" t="s">
        <v>4513</v>
      </c>
      <c r="BM1672" s="32" t="s">
        <v>4513</v>
      </c>
      <c r="BN1672" s="22" t="s">
        <v>4513</v>
      </c>
      <c r="BO1672" s="22"/>
      <c r="BP1672" s="22"/>
      <c r="BQ1672" s="19" t="s">
        <v>64</v>
      </c>
      <c r="BR1672" s="22"/>
      <c r="BS1672" s="19" t="e">
        <v>#N/A</v>
      </c>
      <c r="BT1672" s="37">
        <v>90</v>
      </c>
      <c r="BU1672" s="81">
        <v>45322</v>
      </c>
      <c r="BV1672" s="19"/>
      <c r="BW1672" s="19" t="s">
        <v>3823</v>
      </c>
      <c r="BX1672" s="37" t="e">
        <v>#VALUE!</v>
      </c>
      <c r="BY1672" s="95" t="str">
        <f>IFERROR(
IF(OR(AZ1672="anulado",AZ1672="stand by"),CONCATENATE(AZ1672,": ",AT1672),
IF(OR(YEAR(BA1672)=2022,YEAR(BA1672)=2023),CONCATENATE("Se activó en ",YEAR(BA1672)),
IF(AND(OR(AZ1672="En proceso",AZ1672="facturando"),AND(AV1672="-",BA1672="")),"Por revisar",
IF(BA1672="",IF(AV1672="NUEVAS",CONCATENATE("Estado: ",AZ1672,", ",AV1672),
IF(AX1672=Meses!$A$3,"Por revisar",
IF(AT1672="","Sin registro","En programación Frcst."))),"En programación")))),
"Error")</f>
        <v>En programación</v>
      </c>
      <c r="BZ1672" s="14" t="str">
        <f t="shared" si="78"/>
        <v/>
      </c>
      <c r="CA1672" s="95">
        <f>IF(BY1672="En programación Frcst.",VLOOKUP(AX1672,Meses!$A$1:$H$14,3+HLOOKUP(Cronograma!AV1672,Meses!$D$1:$G$2,2,FALSE),FALSE),
IF(BY1672="En programación",BA1672,""))</f>
        <v>0</v>
      </c>
      <c r="CB1672" s="95" t="str">
        <f t="shared" si="79"/>
        <v>1900/1</v>
      </c>
      <c r="CC1672" s="91">
        <f>IFERROR(
(VLOOKUP(MONTH(CA1672),Meses!$B$3:$C$14,2,FALSE)-DAY(CA1672))/VLOOKUP(MONTH(CA1672),Meses!$B$3:$C$14,2,FALSE)*CD1672,
"")</f>
        <v>3828</v>
      </c>
      <c r="CD1672" s="92">
        <f t="shared" si="80"/>
        <v>3828</v>
      </c>
    </row>
    <row r="1673" spans="1:82" ht="63" thickBot="1" x14ac:dyDescent="0.6">
      <c r="A1673" s="61" t="s">
        <v>4055</v>
      </c>
      <c r="B1673" s="61" t="s">
        <v>4056</v>
      </c>
      <c r="C1673" s="19" t="s">
        <v>4680</v>
      </c>
      <c r="D1673" s="61" t="s">
        <v>650</v>
      </c>
      <c r="E1673" s="22"/>
      <c r="F1673" s="22"/>
      <c r="G1673" s="22"/>
      <c r="H1673" s="22"/>
      <c r="I1673" s="22"/>
      <c r="J1673" s="22" t="s">
        <v>4513</v>
      </c>
      <c r="K1673" s="22">
        <v>0</v>
      </c>
      <c r="L1673" s="50"/>
      <c r="M1673" s="22"/>
      <c r="N1673" s="22"/>
      <c r="O1673" s="19" t="s">
        <v>741</v>
      </c>
      <c r="P1673" s="19" t="s">
        <v>3975</v>
      </c>
      <c r="Q1673" s="49" t="s">
        <v>55</v>
      </c>
      <c r="R1673" s="61">
        <v>18697</v>
      </c>
      <c r="S1673" s="27"/>
      <c r="T1673" s="27"/>
      <c r="U1673" s="22"/>
      <c r="V1673" s="22"/>
      <c r="W1673" s="22"/>
      <c r="X1673" s="50"/>
      <c r="Y1673" s="50"/>
      <c r="Z1673" s="22"/>
      <c r="AA1673" s="22"/>
      <c r="AB1673" s="22"/>
      <c r="AC1673" s="22"/>
      <c r="AD1673" s="50"/>
      <c r="AE1673" s="22"/>
      <c r="AF1673" s="22"/>
      <c r="AG1673" s="22"/>
      <c r="AH1673" s="50"/>
      <c r="AI1673" s="22"/>
      <c r="AJ1673" s="22"/>
      <c r="AK1673" s="22"/>
      <c r="AL1673" s="22"/>
      <c r="AM1673" s="22"/>
      <c r="AN1673" s="22"/>
      <c r="AO1673" s="22"/>
      <c r="AP1673" s="19" t="s">
        <v>82</v>
      </c>
      <c r="AQ1673" s="22" t="s">
        <v>82</v>
      </c>
      <c r="AR1673" s="19" t="e">
        <v>#N/A</v>
      </c>
      <c r="AS1673" s="19" t="s">
        <v>55</v>
      </c>
      <c r="AT1673" s="19" t="s">
        <v>4583</v>
      </c>
      <c r="AU1673" s="19" t="s">
        <v>179</v>
      </c>
      <c r="AV1673" s="19" t="s">
        <v>63</v>
      </c>
      <c r="AW1673" s="19" t="s">
        <v>63</v>
      </c>
      <c r="AX1673" s="19" t="s">
        <v>63</v>
      </c>
      <c r="AY1673" s="19" t="s">
        <v>64</v>
      </c>
      <c r="AZ1673" s="19" t="s">
        <v>3822</v>
      </c>
      <c r="BA1673" s="22">
        <v>0</v>
      </c>
      <c r="BB1673" s="22"/>
      <c r="BC1673" s="22"/>
      <c r="BD1673" s="19" t="s">
        <v>653</v>
      </c>
      <c r="BE1673" s="19" t="s">
        <v>354</v>
      </c>
      <c r="BF1673" s="19" t="s">
        <v>1165</v>
      </c>
      <c r="BG1673" s="19" t="s">
        <v>55</v>
      </c>
      <c r="BH1673" s="19" t="s">
        <v>4513</v>
      </c>
      <c r="BI1673" s="22" t="s">
        <v>4513</v>
      </c>
      <c r="BJ1673" s="22"/>
      <c r="BK1673" s="22"/>
      <c r="BL1673" s="37" t="s">
        <v>4513</v>
      </c>
      <c r="BM1673" s="32" t="s">
        <v>4513</v>
      </c>
      <c r="BN1673" s="22" t="s">
        <v>4513</v>
      </c>
      <c r="BO1673" s="22"/>
      <c r="BP1673" s="22"/>
      <c r="BQ1673" s="19" t="s">
        <v>64</v>
      </c>
      <c r="BR1673" s="22"/>
      <c r="BS1673" s="22"/>
      <c r="BT1673" s="37">
        <v>30</v>
      </c>
      <c r="BU1673" s="37">
        <v>60</v>
      </c>
      <c r="BV1673" s="19" t="s">
        <v>4695</v>
      </c>
      <c r="BW1673" s="19" t="s">
        <v>3869</v>
      </c>
      <c r="BX1673" s="37">
        <v>2023</v>
      </c>
      <c r="BY1673" s="95" t="str">
        <f>IFERROR(
IF(OR(AZ1673="anulado",AZ1673="stand by"),CONCATENATE(AZ1673,": ",AT1673),
IF(OR(YEAR(BA1673)=2022,YEAR(BA1673)=2023),CONCATENATE("Se activó en ",YEAR(BA1673)),
IF(AND(OR(AZ1673="En proceso",AZ1673="facturando"),AND(AV1673="-",BA1673="")),"Por revisar",
IF(BA1673="",IF(AV1673="NUEVAS",CONCATENATE("Estado: ",AZ1673,", ",AV1673),
IF(AX1673=Meses!$A$3,"Por revisar",
IF(AT1673="","Sin registro","En programación Frcst."))),"En programación")))),
"Error")</f>
        <v>En programación</v>
      </c>
      <c r="BZ1673" s="14" t="str">
        <f t="shared" si="78"/>
        <v/>
      </c>
      <c r="CA1673" s="95">
        <f>IF(BY1673="En programación Frcst.",VLOOKUP(AX1673,Meses!$A$1:$H$14,3+HLOOKUP(Cronograma!AV1673,Meses!$D$1:$G$2,2,FALSE),FALSE),
IF(BY1673="En programación",BA1673,""))</f>
        <v>0</v>
      </c>
      <c r="CB1673" s="95" t="str">
        <f t="shared" si="79"/>
        <v>1900/1</v>
      </c>
      <c r="CC1673" s="91">
        <f>IFERROR(
(VLOOKUP(MONTH(CA1673),Meses!$B$3:$C$14,2,FALSE)-DAY(CA1673))/VLOOKUP(MONTH(CA1673),Meses!$B$3:$C$14,2,FALSE)*CD1673,
"")</f>
        <v>18697</v>
      </c>
      <c r="CD1673" s="92">
        <f t="shared" si="80"/>
        <v>18697</v>
      </c>
    </row>
    <row r="1674" spans="1:82" ht="32.4" thickBot="1" x14ac:dyDescent="0.6">
      <c r="A1674" s="61" t="s">
        <v>4057</v>
      </c>
      <c r="B1674" s="61" t="s">
        <v>4058</v>
      </c>
      <c r="C1674" s="19" t="s">
        <v>4059</v>
      </c>
      <c r="D1674" s="61" t="s">
        <v>53</v>
      </c>
      <c r="E1674" s="22"/>
      <c r="F1674" s="22"/>
      <c r="G1674" s="22"/>
      <c r="H1674" s="22"/>
      <c r="I1674" s="21">
        <v>45278</v>
      </c>
      <c r="J1674" s="21" t="s">
        <v>4513</v>
      </c>
      <c r="K1674" s="119">
        <v>0</v>
      </c>
      <c r="L1674" s="50"/>
      <c r="M1674" s="22"/>
      <c r="N1674" s="22"/>
      <c r="O1674" s="19" t="s">
        <v>741</v>
      </c>
      <c r="P1674" s="19" t="s">
        <v>54</v>
      </c>
      <c r="Q1674" s="49" t="s">
        <v>55</v>
      </c>
      <c r="R1674" s="61">
        <v>19141</v>
      </c>
      <c r="S1674" s="27"/>
      <c r="T1674" s="27"/>
      <c r="U1674" s="22"/>
      <c r="V1674" s="22"/>
      <c r="W1674" s="22"/>
      <c r="X1674" s="50"/>
      <c r="Y1674" s="50"/>
      <c r="Z1674" s="22"/>
      <c r="AA1674" s="22"/>
      <c r="AB1674" s="22"/>
      <c r="AC1674" s="22"/>
      <c r="AD1674" s="50"/>
      <c r="AE1674" s="22"/>
      <c r="AF1674" s="22"/>
      <c r="AG1674" s="22"/>
      <c r="AH1674" s="50"/>
      <c r="AI1674" s="22"/>
      <c r="AJ1674" s="22"/>
      <c r="AK1674" s="22"/>
      <c r="AL1674" s="22"/>
      <c r="AM1674" s="22"/>
      <c r="AN1674" s="22"/>
      <c r="AO1674" s="22"/>
      <c r="AP1674" s="19" t="s">
        <v>399</v>
      </c>
      <c r="AQ1674" s="19" t="s">
        <v>399</v>
      </c>
      <c r="AR1674" s="19" t="e">
        <v>#N/A</v>
      </c>
      <c r="AS1674" s="19" t="s">
        <v>55</v>
      </c>
      <c r="AT1674" s="19" t="s">
        <v>61</v>
      </c>
      <c r="AU1674" s="19" t="s">
        <v>179</v>
      </c>
      <c r="AV1674" s="19" t="s">
        <v>63</v>
      </c>
      <c r="AW1674" s="19" t="s">
        <v>63</v>
      </c>
      <c r="AX1674" s="19" t="s">
        <v>63</v>
      </c>
      <c r="AY1674" s="19" t="s">
        <v>64</v>
      </c>
      <c r="AZ1674" s="19" t="s">
        <v>3822</v>
      </c>
      <c r="BA1674" s="22">
        <v>0</v>
      </c>
      <c r="BB1674" s="22"/>
      <c r="BC1674" s="22"/>
      <c r="BD1674" s="19" t="s">
        <v>653</v>
      </c>
      <c r="BE1674" s="19" t="s">
        <v>354</v>
      </c>
      <c r="BF1674" s="19" t="s">
        <v>1165</v>
      </c>
      <c r="BG1674" s="19" t="s">
        <v>55</v>
      </c>
      <c r="BH1674" s="19" t="s">
        <v>4513</v>
      </c>
      <c r="BI1674" s="60" t="s">
        <v>4513</v>
      </c>
      <c r="BJ1674" s="37" t="e">
        <v>#VALUE!</v>
      </c>
      <c r="BK1674" s="37" t="e">
        <v>#VALUE!</v>
      </c>
      <c r="BL1674" s="37" t="s">
        <v>4513</v>
      </c>
      <c r="BM1674" s="32" t="s">
        <v>4513</v>
      </c>
      <c r="BN1674" s="22" t="s">
        <v>4513</v>
      </c>
      <c r="BO1674" s="22"/>
      <c r="BP1674" s="22"/>
      <c r="BQ1674" s="19" t="s">
        <v>64</v>
      </c>
      <c r="BR1674" s="22"/>
      <c r="BS1674" s="19" t="e">
        <v>#N/A</v>
      </c>
      <c r="BT1674" s="37">
        <v>90</v>
      </c>
      <c r="BU1674" s="81">
        <v>45322</v>
      </c>
      <c r="BV1674" s="19"/>
      <c r="BW1674" s="19" t="s">
        <v>3823</v>
      </c>
      <c r="BX1674" s="37" t="e">
        <v>#VALUE!</v>
      </c>
      <c r="BY1674" s="95" t="str">
        <f>IFERROR(
IF(OR(AZ1674="anulado",AZ1674="stand by"),CONCATENATE(AZ1674,": ",AT1674),
IF(OR(YEAR(BA1674)=2022,YEAR(BA1674)=2023),CONCATENATE("Se activó en ",YEAR(BA1674)),
IF(AND(OR(AZ1674="En proceso",AZ1674="facturando"),AND(AV1674="-",BA1674="")),"Por revisar",
IF(BA1674="",IF(AV1674="NUEVAS",CONCATENATE("Estado: ",AZ1674,", ",AV1674),
IF(AX1674=Meses!$A$3,"Por revisar",
IF(AT1674="","Sin registro","En programación Frcst."))),"En programación")))),
"Error")</f>
        <v>En programación</v>
      </c>
      <c r="BZ1674" s="14" t="str">
        <f t="shared" si="78"/>
        <v/>
      </c>
      <c r="CA1674" s="95">
        <f>IF(BY1674="En programación Frcst.",VLOOKUP(AX1674,Meses!$A$1:$H$14,3+HLOOKUP(Cronograma!AV1674,Meses!$D$1:$G$2,2,FALSE),FALSE),
IF(BY1674="En programación",BA1674,""))</f>
        <v>0</v>
      </c>
      <c r="CB1674" s="95" t="str">
        <f t="shared" si="79"/>
        <v>1900/1</v>
      </c>
      <c r="CC1674" s="91">
        <f>IFERROR(
(VLOOKUP(MONTH(CA1674),Meses!$B$3:$C$14,2,FALSE)-DAY(CA1674))/VLOOKUP(MONTH(CA1674),Meses!$B$3:$C$14,2,FALSE)*CD1674,
"")</f>
        <v>19141</v>
      </c>
      <c r="CD1674" s="92">
        <f t="shared" si="80"/>
        <v>19141</v>
      </c>
    </row>
    <row r="1675" spans="1:82" ht="47.4" thickBot="1" x14ac:dyDescent="0.6">
      <c r="A1675" s="61" t="s">
        <v>2133</v>
      </c>
      <c r="B1675" s="61" t="s">
        <v>4060</v>
      </c>
      <c r="C1675" s="19" t="s">
        <v>4061</v>
      </c>
      <c r="D1675" s="61" t="s">
        <v>650</v>
      </c>
      <c r="E1675" s="22"/>
      <c r="F1675" s="22"/>
      <c r="G1675" s="22"/>
      <c r="H1675" s="22"/>
      <c r="I1675" s="22"/>
      <c r="J1675" s="22" t="s">
        <v>4513</v>
      </c>
      <c r="K1675" s="22">
        <v>0</v>
      </c>
      <c r="L1675" s="50"/>
      <c r="M1675" s="22"/>
      <c r="N1675" s="22"/>
      <c r="O1675" s="19" t="s">
        <v>741</v>
      </c>
      <c r="P1675" s="19" t="s">
        <v>673</v>
      </c>
      <c r="Q1675" s="49" t="s">
        <v>55</v>
      </c>
      <c r="R1675" s="61">
        <v>24969</v>
      </c>
      <c r="S1675" s="27"/>
      <c r="T1675" s="27"/>
      <c r="U1675" s="22"/>
      <c r="V1675" s="22"/>
      <c r="W1675" s="22"/>
      <c r="X1675" s="50"/>
      <c r="Y1675" s="50"/>
      <c r="Z1675" s="22"/>
      <c r="AA1675" s="22"/>
      <c r="AB1675" s="22"/>
      <c r="AC1675" s="22"/>
      <c r="AD1675" s="50"/>
      <c r="AE1675" s="22"/>
      <c r="AF1675" s="22"/>
      <c r="AG1675" s="22"/>
      <c r="AH1675" s="50"/>
      <c r="AI1675" s="22"/>
      <c r="AJ1675" s="22"/>
      <c r="AK1675" s="22"/>
      <c r="AL1675" s="22"/>
      <c r="AM1675" s="22"/>
      <c r="AN1675" s="22"/>
      <c r="AO1675" s="22"/>
      <c r="AP1675" s="19" t="s">
        <v>82</v>
      </c>
      <c r="AQ1675" s="22" t="s">
        <v>82</v>
      </c>
      <c r="AR1675" s="19" t="e">
        <v>#N/A</v>
      </c>
      <c r="AS1675" s="19" t="s">
        <v>55</v>
      </c>
      <c r="AT1675" s="19" t="s">
        <v>4583</v>
      </c>
      <c r="AU1675" s="19" t="s">
        <v>179</v>
      </c>
      <c r="AV1675" s="19" t="s">
        <v>63</v>
      </c>
      <c r="AW1675" s="19" t="s">
        <v>63</v>
      </c>
      <c r="AX1675" s="19" t="s">
        <v>63</v>
      </c>
      <c r="AY1675" s="19" t="s">
        <v>64</v>
      </c>
      <c r="AZ1675" s="19" t="s">
        <v>3822</v>
      </c>
      <c r="BA1675" s="22">
        <v>0</v>
      </c>
      <c r="BB1675" s="22"/>
      <c r="BC1675" s="22"/>
      <c r="BD1675" s="19" t="s">
        <v>653</v>
      </c>
      <c r="BE1675" s="19" t="s">
        <v>354</v>
      </c>
      <c r="BF1675" s="19" t="s">
        <v>1165</v>
      </c>
      <c r="BG1675" s="19" t="s">
        <v>55</v>
      </c>
      <c r="BH1675" s="19" t="s">
        <v>4513</v>
      </c>
      <c r="BI1675" s="22" t="s">
        <v>4513</v>
      </c>
      <c r="BJ1675" s="22"/>
      <c r="BK1675" s="22"/>
      <c r="BL1675" s="37" t="s">
        <v>4513</v>
      </c>
      <c r="BM1675" s="32" t="s">
        <v>4513</v>
      </c>
      <c r="BN1675" s="22" t="s">
        <v>4513</v>
      </c>
      <c r="BO1675" s="22"/>
      <c r="BP1675" s="22"/>
      <c r="BQ1675" s="19" t="s">
        <v>64</v>
      </c>
      <c r="BR1675" s="22"/>
      <c r="BS1675" s="22"/>
      <c r="BT1675" s="37">
        <v>30</v>
      </c>
      <c r="BU1675" s="37">
        <v>60</v>
      </c>
      <c r="BV1675" s="19" t="s">
        <v>4699</v>
      </c>
      <c r="BW1675" s="19" t="s">
        <v>3837</v>
      </c>
      <c r="BX1675" s="37">
        <v>2023</v>
      </c>
      <c r="BY1675" s="95" t="str">
        <f>IFERROR(
IF(OR(AZ1675="anulado",AZ1675="stand by"),CONCATENATE(AZ1675,": ",AT1675),
IF(OR(YEAR(BA1675)=2022,YEAR(BA1675)=2023),CONCATENATE("Se activó en ",YEAR(BA1675)),
IF(AND(OR(AZ1675="En proceso",AZ1675="facturando"),AND(AV1675="-",BA1675="")),"Por revisar",
IF(BA1675="",IF(AV1675="NUEVAS",CONCATENATE("Estado: ",AZ1675,", ",AV1675),
IF(AX1675=Meses!$A$3,"Por revisar",
IF(AT1675="","Sin registro","En programación Frcst."))),"En programación")))),
"Error")</f>
        <v>En programación</v>
      </c>
      <c r="BZ1675" s="14" t="str">
        <f t="shared" si="78"/>
        <v/>
      </c>
      <c r="CA1675" s="95">
        <f>IF(BY1675="En programación Frcst.",VLOOKUP(AX1675,Meses!$A$1:$H$14,3+HLOOKUP(Cronograma!AV1675,Meses!$D$1:$G$2,2,FALSE),FALSE),
IF(BY1675="En programación",BA1675,""))</f>
        <v>0</v>
      </c>
      <c r="CB1675" s="95" t="str">
        <f t="shared" si="79"/>
        <v>1900/1</v>
      </c>
      <c r="CC1675" s="91">
        <f>IFERROR(
(VLOOKUP(MONTH(CA1675),Meses!$B$3:$C$14,2,FALSE)-DAY(CA1675))/VLOOKUP(MONTH(CA1675),Meses!$B$3:$C$14,2,FALSE)*CD1675,
"")</f>
        <v>24969</v>
      </c>
      <c r="CD1675" s="92">
        <f t="shared" si="80"/>
        <v>24969</v>
      </c>
    </row>
    <row r="1676" spans="1:82" ht="47.4" thickBot="1" x14ac:dyDescent="0.6">
      <c r="A1676" s="61" t="s">
        <v>2133</v>
      </c>
      <c r="B1676" s="61" t="s">
        <v>4062</v>
      </c>
      <c r="C1676" s="19" t="s">
        <v>4063</v>
      </c>
      <c r="D1676" s="61" t="s">
        <v>650</v>
      </c>
      <c r="E1676" s="22"/>
      <c r="F1676" s="22"/>
      <c r="G1676" s="22"/>
      <c r="H1676" s="22"/>
      <c r="I1676" s="22"/>
      <c r="J1676" s="22" t="s">
        <v>4513</v>
      </c>
      <c r="K1676" s="22">
        <v>0</v>
      </c>
      <c r="L1676" s="50"/>
      <c r="M1676" s="22"/>
      <c r="N1676" s="22"/>
      <c r="O1676" s="19" t="s">
        <v>741</v>
      </c>
      <c r="P1676" s="19" t="s">
        <v>669</v>
      </c>
      <c r="Q1676" s="49" t="s">
        <v>55</v>
      </c>
      <c r="R1676" s="61">
        <v>6427</v>
      </c>
      <c r="S1676" s="27"/>
      <c r="T1676" s="27"/>
      <c r="U1676" s="22"/>
      <c r="V1676" s="22"/>
      <c r="W1676" s="22"/>
      <c r="X1676" s="50"/>
      <c r="Y1676" s="50"/>
      <c r="Z1676" s="22"/>
      <c r="AA1676" s="22"/>
      <c r="AB1676" s="22"/>
      <c r="AC1676" s="22"/>
      <c r="AD1676" s="50"/>
      <c r="AE1676" s="22"/>
      <c r="AF1676" s="22"/>
      <c r="AG1676" s="22"/>
      <c r="AH1676" s="50"/>
      <c r="AI1676" s="22"/>
      <c r="AJ1676" s="22"/>
      <c r="AK1676" s="22"/>
      <c r="AL1676" s="22"/>
      <c r="AM1676" s="22"/>
      <c r="AN1676" s="22"/>
      <c r="AO1676" s="22"/>
      <c r="AP1676" s="19" t="s">
        <v>82</v>
      </c>
      <c r="AQ1676" s="22" t="s">
        <v>82</v>
      </c>
      <c r="AR1676" s="19" t="e">
        <v>#N/A</v>
      </c>
      <c r="AS1676" s="19" t="s">
        <v>55</v>
      </c>
      <c r="AT1676" s="19" t="s">
        <v>4583</v>
      </c>
      <c r="AU1676" s="19" t="s">
        <v>179</v>
      </c>
      <c r="AV1676" s="19" t="s">
        <v>63</v>
      </c>
      <c r="AW1676" s="19" t="s">
        <v>63</v>
      </c>
      <c r="AX1676" s="19" t="s">
        <v>63</v>
      </c>
      <c r="AY1676" s="19" t="s">
        <v>64</v>
      </c>
      <c r="AZ1676" s="19" t="s">
        <v>3822</v>
      </c>
      <c r="BA1676" s="22">
        <v>0</v>
      </c>
      <c r="BB1676" s="22"/>
      <c r="BC1676" s="22"/>
      <c r="BD1676" s="19" t="s">
        <v>653</v>
      </c>
      <c r="BE1676" s="19" t="s">
        <v>354</v>
      </c>
      <c r="BF1676" s="19" t="s">
        <v>1165</v>
      </c>
      <c r="BG1676" s="19" t="s">
        <v>55</v>
      </c>
      <c r="BH1676" s="19" t="s">
        <v>4513</v>
      </c>
      <c r="BI1676" s="22" t="s">
        <v>4513</v>
      </c>
      <c r="BJ1676" s="22"/>
      <c r="BK1676" s="22"/>
      <c r="BL1676" s="37" t="s">
        <v>4513</v>
      </c>
      <c r="BM1676" s="32" t="s">
        <v>4513</v>
      </c>
      <c r="BN1676" s="22" t="s">
        <v>4513</v>
      </c>
      <c r="BO1676" s="22"/>
      <c r="BP1676" s="22"/>
      <c r="BQ1676" s="19" t="s">
        <v>64</v>
      </c>
      <c r="BR1676" s="22"/>
      <c r="BS1676" s="22"/>
      <c r="BT1676" s="37">
        <v>30</v>
      </c>
      <c r="BU1676" s="37">
        <v>60</v>
      </c>
      <c r="BV1676" s="19" t="s">
        <v>4699</v>
      </c>
      <c r="BW1676" s="19" t="s">
        <v>3837</v>
      </c>
      <c r="BX1676" s="37">
        <v>2023</v>
      </c>
      <c r="BY1676" s="95" t="str">
        <f>IFERROR(
IF(OR(AZ1676="anulado",AZ1676="stand by"),CONCATENATE(AZ1676,": ",AT1676),
IF(OR(YEAR(BA1676)=2022,YEAR(BA1676)=2023),CONCATENATE("Se activó en ",YEAR(BA1676)),
IF(AND(OR(AZ1676="En proceso",AZ1676="facturando"),AND(AV1676="-",BA1676="")),"Por revisar",
IF(BA1676="",IF(AV1676="NUEVAS",CONCATENATE("Estado: ",AZ1676,", ",AV1676),
IF(AX1676=Meses!$A$3,"Por revisar",
IF(AT1676="","Sin registro","En programación Frcst."))),"En programación")))),
"Error")</f>
        <v>En programación</v>
      </c>
      <c r="BZ1676" s="14" t="str">
        <f t="shared" si="78"/>
        <v/>
      </c>
      <c r="CA1676" s="95">
        <f>IF(BY1676="En programación Frcst.",VLOOKUP(AX1676,Meses!$A$1:$H$14,3+HLOOKUP(Cronograma!AV1676,Meses!$D$1:$G$2,2,FALSE),FALSE),
IF(BY1676="En programación",BA1676,""))</f>
        <v>0</v>
      </c>
      <c r="CB1676" s="95" t="str">
        <f t="shared" si="79"/>
        <v>1900/1</v>
      </c>
      <c r="CC1676" s="91">
        <f>IFERROR(
(VLOOKUP(MONTH(CA1676),Meses!$B$3:$C$14,2,FALSE)-DAY(CA1676))/VLOOKUP(MONTH(CA1676),Meses!$B$3:$C$14,2,FALSE)*CD1676,
"")</f>
        <v>6427</v>
      </c>
      <c r="CD1676" s="92">
        <f t="shared" si="80"/>
        <v>6427</v>
      </c>
    </row>
    <row r="1677" spans="1:82" ht="47.4" thickBot="1" x14ac:dyDescent="0.6">
      <c r="A1677" s="61" t="s">
        <v>2133</v>
      </c>
      <c r="B1677" s="61" t="s">
        <v>4064</v>
      </c>
      <c r="C1677" s="19" t="s">
        <v>4065</v>
      </c>
      <c r="D1677" s="61" t="s">
        <v>650</v>
      </c>
      <c r="E1677" s="22"/>
      <c r="F1677" s="22"/>
      <c r="G1677" s="22"/>
      <c r="H1677" s="22"/>
      <c r="I1677" s="22"/>
      <c r="J1677" s="22" t="s">
        <v>4513</v>
      </c>
      <c r="K1677" s="22">
        <v>0</v>
      </c>
      <c r="L1677" s="50"/>
      <c r="M1677" s="22"/>
      <c r="N1677" s="22"/>
      <c r="O1677" s="19" t="s">
        <v>741</v>
      </c>
      <c r="P1677" s="19" t="s">
        <v>669</v>
      </c>
      <c r="Q1677" s="49" t="s">
        <v>55</v>
      </c>
      <c r="R1677" s="61">
        <v>5253</v>
      </c>
      <c r="S1677" s="27"/>
      <c r="T1677" s="27"/>
      <c r="U1677" s="22"/>
      <c r="V1677" s="22"/>
      <c r="W1677" s="22"/>
      <c r="X1677" s="50"/>
      <c r="Y1677" s="50"/>
      <c r="Z1677" s="22"/>
      <c r="AA1677" s="22"/>
      <c r="AB1677" s="22"/>
      <c r="AC1677" s="22"/>
      <c r="AD1677" s="50"/>
      <c r="AE1677" s="22"/>
      <c r="AF1677" s="22"/>
      <c r="AG1677" s="22"/>
      <c r="AH1677" s="50"/>
      <c r="AI1677" s="22"/>
      <c r="AJ1677" s="22"/>
      <c r="AK1677" s="22"/>
      <c r="AL1677" s="22"/>
      <c r="AM1677" s="22"/>
      <c r="AN1677" s="22"/>
      <c r="AO1677" s="22"/>
      <c r="AP1677" s="19" t="s">
        <v>82</v>
      </c>
      <c r="AQ1677" s="22" t="s">
        <v>82</v>
      </c>
      <c r="AR1677" s="19" t="e">
        <v>#N/A</v>
      </c>
      <c r="AS1677" s="19" t="s">
        <v>55</v>
      </c>
      <c r="AT1677" s="19" t="s">
        <v>4583</v>
      </c>
      <c r="AU1677" s="19" t="s">
        <v>179</v>
      </c>
      <c r="AV1677" s="19" t="s">
        <v>63</v>
      </c>
      <c r="AW1677" s="19" t="s">
        <v>63</v>
      </c>
      <c r="AX1677" s="19" t="s">
        <v>63</v>
      </c>
      <c r="AY1677" s="19" t="s">
        <v>64</v>
      </c>
      <c r="AZ1677" s="19" t="s">
        <v>3822</v>
      </c>
      <c r="BA1677" s="22">
        <v>0</v>
      </c>
      <c r="BB1677" s="22"/>
      <c r="BC1677" s="22"/>
      <c r="BD1677" s="19" t="s">
        <v>653</v>
      </c>
      <c r="BE1677" s="19" t="s">
        <v>354</v>
      </c>
      <c r="BF1677" s="19" t="s">
        <v>1165</v>
      </c>
      <c r="BG1677" s="19" t="s">
        <v>55</v>
      </c>
      <c r="BH1677" s="19" t="s">
        <v>4513</v>
      </c>
      <c r="BI1677" s="22" t="s">
        <v>4513</v>
      </c>
      <c r="BJ1677" s="22"/>
      <c r="BK1677" s="22"/>
      <c r="BL1677" s="37" t="s">
        <v>4513</v>
      </c>
      <c r="BM1677" s="32" t="s">
        <v>4513</v>
      </c>
      <c r="BN1677" s="22" t="s">
        <v>4513</v>
      </c>
      <c r="BO1677" s="22"/>
      <c r="BP1677" s="22"/>
      <c r="BQ1677" s="19" t="s">
        <v>64</v>
      </c>
      <c r="BR1677" s="22"/>
      <c r="BS1677" s="22"/>
      <c r="BT1677" s="37">
        <v>30</v>
      </c>
      <c r="BU1677" s="37">
        <v>60</v>
      </c>
      <c r="BV1677" s="19" t="s">
        <v>4699</v>
      </c>
      <c r="BW1677" s="19" t="s">
        <v>3837</v>
      </c>
      <c r="BX1677" s="37">
        <v>2023</v>
      </c>
      <c r="BY1677" s="95" t="str">
        <f>IFERROR(
IF(OR(AZ1677="anulado",AZ1677="stand by"),CONCATENATE(AZ1677,": ",AT1677),
IF(OR(YEAR(BA1677)=2022,YEAR(BA1677)=2023),CONCATENATE("Se activó en ",YEAR(BA1677)),
IF(AND(OR(AZ1677="En proceso",AZ1677="facturando"),AND(AV1677="-",BA1677="")),"Por revisar",
IF(BA1677="",IF(AV1677="NUEVAS",CONCATENATE("Estado: ",AZ1677,", ",AV1677),
IF(AX1677=Meses!$A$3,"Por revisar",
IF(AT1677="","Sin registro","En programación Frcst."))),"En programación")))),
"Error")</f>
        <v>En programación</v>
      </c>
      <c r="BZ1677" s="14" t="str">
        <f t="shared" si="78"/>
        <v/>
      </c>
      <c r="CA1677" s="95">
        <f>IF(BY1677="En programación Frcst.",VLOOKUP(AX1677,Meses!$A$1:$H$14,3+HLOOKUP(Cronograma!AV1677,Meses!$D$1:$G$2,2,FALSE),FALSE),
IF(BY1677="En programación",BA1677,""))</f>
        <v>0</v>
      </c>
      <c r="CB1677" s="95" t="str">
        <f t="shared" si="79"/>
        <v>1900/1</v>
      </c>
      <c r="CC1677" s="91">
        <f>IFERROR(
(VLOOKUP(MONTH(CA1677),Meses!$B$3:$C$14,2,FALSE)-DAY(CA1677))/VLOOKUP(MONTH(CA1677),Meses!$B$3:$C$14,2,FALSE)*CD1677,
"")</f>
        <v>5253</v>
      </c>
      <c r="CD1677" s="92">
        <f t="shared" si="80"/>
        <v>5253</v>
      </c>
    </row>
    <row r="1678" spans="1:82" ht="47.4" thickBot="1" x14ac:dyDescent="0.6">
      <c r="A1678" s="61" t="s">
        <v>2133</v>
      </c>
      <c r="B1678" s="61" t="s">
        <v>4066</v>
      </c>
      <c r="C1678" s="19" t="s">
        <v>4067</v>
      </c>
      <c r="D1678" s="61" t="s">
        <v>650</v>
      </c>
      <c r="E1678" s="22"/>
      <c r="F1678" s="22"/>
      <c r="G1678" s="22"/>
      <c r="H1678" s="22"/>
      <c r="I1678" s="22"/>
      <c r="J1678" s="22" t="s">
        <v>4513</v>
      </c>
      <c r="K1678" s="22">
        <v>0</v>
      </c>
      <c r="L1678" s="50"/>
      <c r="M1678" s="22"/>
      <c r="N1678" s="22"/>
      <c r="O1678" s="19" t="s">
        <v>741</v>
      </c>
      <c r="P1678" s="19" t="s">
        <v>669</v>
      </c>
      <c r="Q1678" s="49" t="s">
        <v>55</v>
      </c>
      <c r="R1678" s="61">
        <v>405</v>
      </c>
      <c r="S1678" s="27"/>
      <c r="T1678" s="27"/>
      <c r="U1678" s="22"/>
      <c r="V1678" s="22"/>
      <c r="W1678" s="22"/>
      <c r="X1678" s="50"/>
      <c r="Y1678" s="50"/>
      <c r="Z1678" s="22"/>
      <c r="AA1678" s="22"/>
      <c r="AB1678" s="22"/>
      <c r="AC1678" s="22"/>
      <c r="AD1678" s="50"/>
      <c r="AE1678" s="22"/>
      <c r="AF1678" s="22"/>
      <c r="AG1678" s="22"/>
      <c r="AH1678" s="50"/>
      <c r="AI1678" s="22"/>
      <c r="AJ1678" s="22"/>
      <c r="AK1678" s="22"/>
      <c r="AL1678" s="22"/>
      <c r="AM1678" s="22"/>
      <c r="AN1678" s="22"/>
      <c r="AO1678" s="22"/>
      <c r="AP1678" s="19" t="s">
        <v>82</v>
      </c>
      <c r="AQ1678" s="22" t="s">
        <v>82</v>
      </c>
      <c r="AR1678" s="19" t="s">
        <v>60</v>
      </c>
      <c r="AS1678" s="19" t="s">
        <v>55</v>
      </c>
      <c r="AT1678" s="19" t="s">
        <v>4583</v>
      </c>
      <c r="AU1678" s="19" t="s">
        <v>179</v>
      </c>
      <c r="AV1678" s="19" t="s">
        <v>63</v>
      </c>
      <c r="AW1678" s="19" t="s">
        <v>63</v>
      </c>
      <c r="AX1678" s="19" t="s">
        <v>63</v>
      </c>
      <c r="AY1678" s="19" t="s">
        <v>64</v>
      </c>
      <c r="AZ1678" s="19" t="s">
        <v>3822</v>
      </c>
      <c r="BA1678" s="22">
        <v>0</v>
      </c>
      <c r="BB1678" s="22"/>
      <c r="BC1678" s="22"/>
      <c r="BD1678" s="19" t="s">
        <v>653</v>
      </c>
      <c r="BE1678" s="19" t="s">
        <v>354</v>
      </c>
      <c r="BF1678" s="19" t="s">
        <v>1165</v>
      </c>
      <c r="BG1678" s="19" t="s">
        <v>55</v>
      </c>
      <c r="BH1678" s="19" t="s">
        <v>4513</v>
      </c>
      <c r="BI1678" s="22" t="s">
        <v>4513</v>
      </c>
      <c r="BJ1678" s="22"/>
      <c r="BK1678" s="22"/>
      <c r="BL1678" s="37" t="s">
        <v>4513</v>
      </c>
      <c r="BM1678" s="32" t="s">
        <v>4513</v>
      </c>
      <c r="BN1678" s="22" t="s">
        <v>4513</v>
      </c>
      <c r="BO1678" s="22"/>
      <c r="BP1678" s="22"/>
      <c r="BQ1678" s="19" t="s">
        <v>64</v>
      </c>
      <c r="BR1678" s="22"/>
      <c r="BS1678" s="22"/>
      <c r="BT1678" s="37">
        <v>30</v>
      </c>
      <c r="BU1678" s="37">
        <v>60</v>
      </c>
      <c r="BV1678" s="19" t="s">
        <v>4699</v>
      </c>
      <c r="BW1678" s="19" t="s">
        <v>3837</v>
      </c>
      <c r="BX1678" s="37">
        <v>2023</v>
      </c>
      <c r="BY1678" s="95" t="str">
        <f>IFERROR(
IF(OR(AZ1678="anulado",AZ1678="stand by"),CONCATENATE(AZ1678,": ",AT1678),
IF(OR(YEAR(BA1678)=2022,YEAR(BA1678)=2023),CONCATENATE("Se activó en ",YEAR(BA1678)),
IF(AND(OR(AZ1678="En proceso",AZ1678="facturando"),AND(AV1678="-",BA1678="")),"Por revisar",
IF(BA1678="",IF(AV1678="NUEVAS",CONCATENATE("Estado: ",AZ1678,", ",AV1678),
IF(AX1678=Meses!$A$3,"Por revisar",
IF(AT1678="","Sin registro","En programación Frcst."))),"En programación")))),
"Error")</f>
        <v>En programación</v>
      </c>
      <c r="BZ1678" s="14" t="str">
        <f t="shared" si="78"/>
        <v/>
      </c>
      <c r="CA1678" s="95">
        <f>IF(BY1678="En programación Frcst.",VLOOKUP(AX1678,Meses!$A$1:$H$14,3+HLOOKUP(Cronograma!AV1678,Meses!$D$1:$G$2,2,FALSE),FALSE),
IF(BY1678="En programación",BA1678,""))</f>
        <v>0</v>
      </c>
      <c r="CB1678" s="95" t="str">
        <f t="shared" si="79"/>
        <v>1900/1</v>
      </c>
      <c r="CC1678" s="91">
        <f>IFERROR(
(VLOOKUP(MONTH(CA1678),Meses!$B$3:$C$14,2,FALSE)-DAY(CA1678))/VLOOKUP(MONTH(CA1678),Meses!$B$3:$C$14,2,FALSE)*CD1678,
"")</f>
        <v>405</v>
      </c>
      <c r="CD1678" s="92">
        <f t="shared" si="80"/>
        <v>405</v>
      </c>
    </row>
    <row r="1679" spans="1:82" ht="47.4" thickBot="1" x14ac:dyDescent="0.6">
      <c r="A1679" s="61" t="s">
        <v>2133</v>
      </c>
      <c r="B1679" s="61" t="s">
        <v>4068</v>
      </c>
      <c r="C1679" s="19" t="s">
        <v>4069</v>
      </c>
      <c r="D1679" s="61" t="s">
        <v>650</v>
      </c>
      <c r="E1679" s="22"/>
      <c r="F1679" s="22"/>
      <c r="G1679" s="22"/>
      <c r="H1679" s="22"/>
      <c r="I1679" s="22"/>
      <c r="J1679" s="22" t="s">
        <v>4513</v>
      </c>
      <c r="K1679" s="22">
        <v>0</v>
      </c>
      <c r="L1679" s="50"/>
      <c r="M1679" s="22"/>
      <c r="N1679" s="22"/>
      <c r="O1679" s="19" t="s">
        <v>741</v>
      </c>
      <c r="P1679" s="19" t="s">
        <v>669</v>
      </c>
      <c r="Q1679" s="49" t="s">
        <v>55</v>
      </c>
      <c r="R1679" s="61">
        <v>4074</v>
      </c>
      <c r="S1679" s="27"/>
      <c r="T1679" s="27"/>
      <c r="U1679" s="22"/>
      <c r="V1679" s="22"/>
      <c r="W1679" s="22"/>
      <c r="X1679" s="50"/>
      <c r="Y1679" s="50"/>
      <c r="Z1679" s="22"/>
      <c r="AA1679" s="22"/>
      <c r="AB1679" s="22"/>
      <c r="AC1679" s="22"/>
      <c r="AD1679" s="50"/>
      <c r="AE1679" s="22"/>
      <c r="AF1679" s="22"/>
      <c r="AG1679" s="22"/>
      <c r="AH1679" s="50"/>
      <c r="AI1679" s="22"/>
      <c r="AJ1679" s="22"/>
      <c r="AK1679" s="22"/>
      <c r="AL1679" s="22"/>
      <c r="AM1679" s="22"/>
      <c r="AN1679" s="22"/>
      <c r="AO1679" s="22"/>
      <c r="AP1679" s="19" t="s">
        <v>82</v>
      </c>
      <c r="AQ1679" s="22" t="s">
        <v>82</v>
      </c>
      <c r="AR1679" s="19" t="e">
        <v>#N/A</v>
      </c>
      <c r="AS1679" s="19" t="s">
        <v>55</v>
      </c>
      <c r="AT1679" s="19" t="s">
        <v>4583</v>
      </c>
      <c r="AU1679" s="19" t="s">
        <v>179</v>
      </c>
      <c r="AV1679" s="19" t="s">
        <v>63</v>
      </c>
      <c r="AW1679" s="19" t="s">
        <v>63</v>
      </c>
      <c r="AX1679" s="19" t="s">
        <v>63</v>
      </c>
      <c r="AY1679" s="19" t="s">
        <v>64</v>
      </c>
      <c r="AZ1679" s="19" t="s">
        <v>3822</v>
      </c>
      <c r="BA1679" s="22">
        <v>0</v>
      </c>
      <c r="BB1679" s="22"/>
      <c r="BC1679" s="22"/>
      <c r="BD1679" s="19" t="s">
        <v>653</v>
      </c>
      <c r="BE1679" s="19" t="s">
        <v>354</v>
      </c>
      <c r="BF1679" s="19" t="s">
        <v>1165</v>
      </c>
      <c r="BG1679" s="19" t="s">
        <v>55</v>
      </c>
      <c r="BH1679" s="19" t="s">
        <v>4513</v>
      </c>
      <c r="BI1679" s="22" t="s">
        <v>4513</v>
      </c>
      <c r="BJ1679" s="22"/>
      <c r="BK1679" s="22"/>
      <c r="BL1679" s="37" t="s">
        <v>4513</v>
      </c>
      <c r="BM1679" s="32" t="s">
        <v>4513</v>
      </c>
      <c r="BN1679" s="22" t="s">
        <v>4513</v>
      </c>
      <c r="BO1679" s="22"/>
      <c r="BP1679" s="22"/>
      <c r="BQ1679" s="19" t="s">
        <v>64</v>
      </c>
      <c r="BR1679" s="22"/>
      <c r="BS1679" s="22"/>
      <c r="BT1679" s="37">
        <v>30</v>
      </c>
      <c r="BU1679" s="37">
        <v>60</v>
      </c>
      <c r="BV1679" s="19" t="s">
        <v>4699</v>
      </c>
      <c r="BW1679" s="19" t="s">
        <v>3837</v>
      </c>
      <c r="BX1679" s="37">
        <v>2023</v>
      </c>
      <c r="BY1679" s="95" t="str">
        <f>IFERROR(
IF(OR(AZ1679="anulado",AZ1679="stand by"),CONCATENATE(AZ1679,": ",AT1679),
IF(OR(YEAR(BA1679)=2022,YEAR(BA1679)=2023),CONCATENATE("Se activó en ",YEAR(BA1679)),
IF(AND(OR(AZ1679="En proceso",AZ1679="facturando"),AND(AV1679="-",BA1679="")),"Por revisar",
IF(BA1679="",IF(AV1679="NUEVAS",CONCATENATE("Estado: ",AZ1679,", ",AV1679),
IF(AX1679=Meses!$A$3,"Por revisar",
IF(AT1679="","Sin registro","En programación Frcst."))),"En programación")))),
"Error")</f>
        <v>En programación</v>
      </c>
      <c r="BZ1679" s="14" t="str">
        <f t="shared" si="78"/>
        <v/>
      </c>
      <c r="CA1679" s="95">
        <f>IF(BY1679="En programación Frcst.",VLOOKUP(AX1679,Meses!$A$1:$H$14,3+HLOOKUP(Cronograma!AV1679,Meses!$D$1:$G$2,2,FALSE),FALSE),
IF(BY1679="En programación",BA1679,""))</f>
        <v>0</v>
      </c>
      <c r="CB1679" s="95" t="str">
        <f t="shared" si="79"/>
        <v>1900/1</v>
      </c>
      <c r="CC1679" s="91">
        <f>IFERROR(
(VLOOKUP(MONTH(CA1679),Meses!$B$3:$C$14,2,FALSE)-DAY(CA1679))/VLOOKUP(MONTH(CA1679),Meses!$B$3:$C$14,2,FALSE)*CD1679,
"")</f>
        <v>4074</v>
      </c>
      <c r="CD1679" s="92">
        <f t="shared" si="80"/>
        <v>4074</v>
      </c>
    </row>
    <row r="1680" spans="1:82" ht="47.4" thickBot="1" x14ac:dyDescent="0.6">
      <c r="A1680" s="61" t="s">
        <v>2133</v>
      </c>
      <c r="B1680" s="61" t="s">
        <v>4070</v>
      </c>
      <c r="C1680" s="19" t="s">
        <v>4071</v>
      </c>
      <c r="D1680" s="61" t="s">
        <v>650</v>
      </c>
      <c r="E1680" s="22"/>
      <c r="F1680" s="22"/>
      <c r="G1680" s="22"/>
      <c r="H1680" s="22"/>
      <c r="I1680" s="22"/>
      <c r="J1680" s="22" t="s">
        <v>4513</v>
      </c>
      <c r="K1680" s="22">
        <v>0</v>
      </c>
      <c r="L1680" s="50"/>
      <c r="M1680" s="22"/>
      <c r="N1680" s="22"/>
      <c r="O1680" s="19" t="s">
        <v>741</v>
      </c>
      <c r="P1680" s="19" t="s">
        <v>669</v>
      </c>
      <c r="Q1680" s="49" t="s">
        <v>55</v>
      </c>
      <c r="R1680" s="61">
        <v>7134</v>
      </c>
      <c r="S1680" s="27"/>
      <c r="T1680" s="27"/>
      <c r="U1680" s="22"/>
      <c r="V1680" s="22"/>
      <c r="W1680" s="22"/>
      <c r="X1680" s="50"/>
      <c r="Y1680" s="50"/>
      <c r="Z1680" s="22"/>
      <c r="AA1680" s="22"/>
      <c r="AB1680" s="22"/>
      <c r="AC1680" s="22"/>
      <c r="AD1680" s="50"/>
      <c r="AE1680" s="22"/>
      <c r="AF1680" s="22"/>
      <c r="AG1680" s="22"/>
      <c r="AH1680" s="50"/>
      <c r="AI1680" s="22"/>
      <c r="AJ1680" s="22"/>
      <c r="AK1680" s="22"/>
      <c r="AL1680" s="22"/>
      <c r="AM1680" s="22"/>
      <c r="AN1680" s="22"/>
      <c r="AO1680" s="22"/>
      <c r="AP1680" s="19" t="s">
        <v>82</v>
      </c>
      <c r="AQ1680" s="22" t="s">
        <v>82</v>
      </c>
      <c r="AR1680" s="19" t="e">
        <v>#N/A</v>
      </c>
      <c r="AS1680" s="19" t="s">
        <v>55</v>
      </c>
      <c r="AT1680" s="19" t="s">
        <v>4583</v>
      </c>
      <c r="AU1680" s="19" t="s">
        <v>179</v>
      </c>
      <c r="AV1680" s="19" t="s">
        <v>63</v>
      </c>
      <c r="AW1680" s="19" t="s">
        <v>63</v>
      </c>
      <c r="AX1680" s="19" t="s">
        <v>63</v>
      </c>
      <c r="AY1680" s="19" t="s">
        <v>64</v>
      </c>
      <c r="AZ1680" s="19" t="s">
        <v>3822</v>
      </c>
      <c r="BA1680" s="22">
        <v>0</v>
      </c>
      <c r="BB1680" s="22"/>
      <c r="BC1680" s="22"/>
      <c r="BD1680" s="19" t="s">
        <v>653</v>
      </c>
      <c r="BE1680" s="19" t="s">
        <v>354</v>
      </c>
      <c r="BF1680" s="19" t="s">
        <v>1165</v>
      </c>
      <c r="BG1680" s="19" t="s">
        <v>55</v>
      </c>
      <c r="BH1680" s="19" t="s">
        <v>4513</v>
      </c>
      <c r="BI1680" s="22" t="s">
        <v>4513</v>
      </c>
      <c r="BJ1680" s="22"/>
      <c r="BK1680" s="22"/>
      <c r="BL1680" s="37" t="s">
        <v>4513</v>
      </c>
      <c r="BM1680" s="32" t="s">
        <v>4513</v>
      </c>
      <c r="BN1680" s="22" t="s">
        <v>4513</v>
      </c>
      <c r="BO1680" s="22"/>
      <c r="BP1680" s="22"/>
      <c r="BQ1680" s="19" t="s">
        <v>64</v>
      </c>
      <c r="BR1680" s="22"/>
      <c r="BS1680" s="22"/>
      <c r="BT1680" s="37">
        <v>30</v>
      </c>
      <c r="BU1680" s="37">
        <v>60</v>
      </c>
      <c r="BV1680" s="19" t="s">
        <v>4699</v>
      </c>
      <c r="BW1680" s="19" t="s">
        <v>3837</v>
      </c>
      <c r="BX1680" s="37">
        <v>2023</v>
      </c>
      <c r="BY1680" s="95" t="str">
        <f>IFERROR(
IF(OR(AZ1680="anulado",AZ1680="stand by"),CONCATENATE(AZ1680,": ",AT1680),
IF(OR(YEAR(BA1680)=2022,YEAR(BA1680)=2023),CONCATENATE("Se activó en ",YEAR(BA1680)),
IF(AND(OR(AZ1680="En proceso",AZ1680="facturando"),AND(AV1680="-",BA1680="")),"Por revisar",
IF(BA1680="",IF(AV1680="NUEVAS",CONCATENATE("Estado: ",AZ1680,", ",AV1680),
IF(AX1680=Meses!$A$3,"Por revisar",
IF(AT1680="","Sin registro","En programación Frcst."))),"En programación")))),
"Error")</f>
        <v>En programación</v>
      </c>
      <c r="BZ1680" s="14" t="str">
        <f t="shared" si="78"/>
        <v/>
      </c>
      <c r="CA1680" s="95">
        <f>IF(BY1680="En programación Frcst.",VLOOKUP(AX1680,Meses!$A$1:$H$14,3+HLOOKUP(Cronograma!AV1680,Meses!$D$1:$G$2,2,FALSE),FALSE),
IF(BY1680="En programación",BA1680,""))</f>
        <v>0</v>
      </c>
      <c r="CB1680" s="95" t="str">
        <f t="shared" si="79"/>
        <v>1900/1</v>
      </c>
      <c r="CC1680" s="91">
        <f>IFERROR(
(VLOOKUP(MONTH(CA1680),Meses!$B$3:$C$14,2,FALSE)-DAY(CA1680))/VLOOKUP(MONTH(CA1680),Meses!$B$3:$C$14,2,FALSE)*CD1680,
"")</f>
        <v>7134</v>
      </c>
      <c r="CD1680" s="92">
        <f t="shared" si="80"/>
        <v>7134</v>
      </c>
    </row>
    <row r="1681" spans="1:82" ht="47.4" thickBot="1" x14ac:dyDescent="0.6">
      <c r="A1681" s="61" t="s">
        <v>2133</v>
      </c>
      <c r="B1681" s="61" t="s">
        <v>4072</v>
      </c>
      <c r="C1681" s="19" t="s">
        <v>4073</v>
      </c>
      <c r="D1681" s="61" t="s">
        <v>650</v>
      </c>
      <c r="E1681" s="22"/>
      <c r="F1681" s="22"/>
      <c r="G1681" s="22"/>
      <c r="H1681" s="22"/>
      <c r="I1681" s="22"/>
      <c r="J1681" s="22" t="s">
        <v>4513</v>
      </c>
      <c r="K1681" s="22">
        <v>0</v>
      </c>
      <c r="L1681" s="50"/>
      <c r="M1681" s="22"/>
      <c r="N1681" s="22"/>
      <c r="O1681" s="19" t="s">
        <v>741</v>
      </c>
      <c r="P1681" s="19" t="s">
        <v>669</v>
      </c>
      <c r="Q1681" s="49" t="s">
        <v>55</v>
      </c>
      <c r="R1681" s="61">
        <v>4305</v>
      </c>
      <c r="S1681" s="27"/>
      <c r="T1681" s="27"/>
      <c r="U1681" s="22"/>
      <c r="V1681" s="22"/>
      <c r="W1681" s="22"/>
      <c r="X1681" s="50"/>
      <c r="Y1681" s="50"/>
      <c r="Z1681" s="22"/>
      <c r="AA1681" s="22"/>
      <c r="AB1681" s="22"/>
      <c r="AC1681" s="22"/>
      <c r="AD1681" s="50"/>
      <c r="AE1681" s="22"/>
      <c r="AF1681" s="22"/>
      <c r="AG1681" s="22"/>
      <c r="AH1681" s="50"/>
      <c r="AI1681" s="22"/>
      <c r="AJ1681" s="22"/>
      <c r="AK1681" s="22"/>
      <c r="AL1681" s="22"/>
      <c r="AM1681" s="22"/>
      <c r="AN1681" s="22"/>
      <c r="AO1681" s="22"/>
      <c r="AP1681" s="19" t="s">
        <v>82</v>
      </c>
      <c r="AQ1681" s="22" t="s">
        <v>82</v>
      </c>
      <c r="AR1681" s="19" t="s">
        <v>60</v>
      </c>
      <c r="AS1681" s="19" t="s">
        <v>55</v>
      </c>
      <c r="AT1681" s="19" t="s">
        <v>4583</v>
      </c>
      <c r="AU1681" s="19" t="s">
        <v>179</v>
      </c>
      <c r="AV1681" s="19" t="s">
        <v>63</v>
      </c>
      <c r="AW1681" s="19" t="s">
        <v>63</v>
      </c>
      <c r="AX1681" s="19" t="s">
        <v>63</v>
      </c>
      <c r="AY1681" s="19" t="s">
        <v>64</v>
      </c>
      <c r="AZ1681" s="19" t="s">
        <v>3822</v>
      </c>
      <c r="BA1681" s="22">
        <v>0</v>
      </c>
      <c r="BB1681" s="22"/>
      <c r="BC1681" s="22"/>
      <c r="BD1681" s="19" t="s">
        <v>653</v>
      </c>
      <c r="BE1681" s="19" t="s">
        <v>354</v>
      </c>
      <c r="BF1681" s="19" t="s">
        <v>1165</v>
      </c>
      <c r="BG1681" s="19" t="s">
        <v>55</v>
      </c>
      <c r="BH1681" s="19" t="s">
        <v>4513</v>
      </c>
      <c r="BI1681" s="22" t="s">
        <v>4513</v>
      </c>
      <c r="BJ1681" s="22"/>
      <c r="BK1681" s="22"/>
      <c r="BL1681" s="37" t="s">
        <v>4513</v>
      </c>
      <c r="BM1681" s="32" t="s">
        <v>4513</v>
      </c>
      <c r="BN1681" s="22" t="s">
        <v>4513</v>
      </c>
      <c r="BO1681" s="22"/>
      <c r="BP1681" s="22"/>
      <c r="BQ1681" s="19" t="s">
        <v>64</v>
      </c>
      <c r="BR1681" s="22"/>
      <c r="BS1681" s="22"/>
      <c r="BT1681" s="37">
        <v>30</v>
      </c>
      <c r="BU1681" s="37">
        <v>60</v>
      </c>
      <c r="BV1681" s="19" t="s">
        <v>4699</v>
      </c>
      <c r="BW1681" s="19" t="s">
        <v>3837</v>
      </c>
      <c r="BX1681" s="37">
        <v>2023</v>
      </c>
      <c r="BY1681" s="95" t="str">
        <f>IFERROR(
IF(OR(AZ1681="anulado",AZ1681="stand by"),CONCATENATE(AZ1681,": ",AT1681),
IF(OR(YEAR(BA1681)=2022,YEAR(BA1681)=2023),CONCATENATE("Se activó en ",YEAR(BA1681)),
IF(AND(OR(AZ1681="En proceso",AZ1681="facturando"),AND(AV1681="-",BA1681="")),"Por revisar",
IF(BA1681="",IF(AV1681="NUEVAS",CONCATENATE("Estado: ",AZ1681,", ",AV1681),
IF(AX1681=Meses!$A$3,"Por revisar",
IF(AT1681="","Sin registro","En programación Frcst."))),"En programación")))),
"Error")</f>
        <v>En programación</v>
      </c>
      <c r="BZ1681" s="14" t="str">
        <f t="shared" si="78"/>
        <v/>
      </c>
      <c r="CA1681" s="95">
        <f>IF(BY1681="En programación Frcst.",VLOOKUP(AX1681,Meses!$A$1:$H$14,3+HLOOKUP(Cronograma!AV1681,Meses!$D$1:$G$2,2,FALSE),FALSE),
IF(BY1681="En programación",BA1681,""))</f>
        <v>0</v>
      </c>
      <c r="CB1681" s="95" t="str">
        <f t="shared" si="79"/>
        <v>1900/1</v>
      </c>
      <c r="CC1681" s="91">
        <f>IFERROR(
(VLOOKUP(MONTH(CA1681),Meses!$B$3:$C$14,2,FALSE)-DAY(CA1681))/VLOOKUP(MONTH(CA1681),Meses!$B$3:$C$14,2,FALSE)*CD1681,
"")</f>
        <v>4305</v>
      </c>
      <c r="CD1681" s="92">
        <f t="shared" si="80"/>
        <v>4305</v>
      </c>
    </row>
    <row r="1682" spans="1:82" ht="47.4" thickBot="1" x14ac:dyDescent="0.6">
      <c r="A1682" s="61" t="s">
        <v>2133</v>
      </c>
      <c r="B1682" s="61" t="s">
        <v>4074</v>
      </c>
      <c r="C1682" s="19" t="s">
        <v>4075</v>
      </c>
      <c r="D1682" s="61" t="s">
        <v>650</v>
      </c>
      <c r="E1682" s="22"/>
      <c r="F1682" s="22"/>
      <c r="G1682" s="22"/>
      <c r="H1682" s="22"/>
      <c r="I1682" s="22"/>
      <c r="J1682" s="22" t="s">
        <v>4513</v>
      </c>
      <c r="K1682" s="22">
        <v>0</v>
      </c>
      <c r="L1682" s="50"/>
      <c r="M1682" s="22"/>
      <c r="N1682" s="22"/>
      <c r="O1682" s="19" t="s">
        <v>741</v>
      </c>
      <c r="P1682" s="19" t="s">
        <v>669</v>
      </c>
      <c r="Q1682" s="49" t="s">
        <v>55</v>
      </c>
      <c r="R1682" s="61">
        <v>4699</v>
      </c>
      <c r="S1682" s="27"/>
      <c r="T1682" s="27"/>
      <c r="U1682" s="22"/>
      <c r="V1682" s="22"/>
      <c r="W1682" s="22"/>
      <c r="X1682" s="50"/>
      <c r="Y1682" s="50"/>
      <c r="Z1682" s="22"/>
      <c r="AA1682" s="22"/>
      <c r="AB1682" s="22"/>
      <c r="AC1682" s="22"/>
      <c r="AD1682" s="50"/>
      <c r="AE1682" s="22"/>
      <c r="AF1682" s="22"/>
      <c r="AG1682" s="22"/>
      <c r="AH1682" s="50"/>
      <c r="AI1682" s="22"/>
      <c r="AJ1682" s="22"/>
      <c r="AK1682" s="22"/>
      <c r="AL1682" s="22"/>
      <c r="AM1682" s="22"/>
      <c r="AN1682" s="22"/>
      <c r="AO1682" s="22"/>
      <c r="AP1682" s="19" t="s">
        <v>82</v>
      </c>
      <c r="AQ1682" s="22" t="s">
        <v>82</v>
      </c>
      <c r="AR1682" s="19" t="e">
        <v>#N/A</v>
      </c>
      <c r="AS1682" s="19" t="s">
        <v>55</v>
      </c>
      <c r="AT1682" s="19" t="s">
        <v>4583</v>
      </c>
      <c r="AU1682" s="19" t="s">
        <v>179</v>
      </c>
      <c r="AV1682" s="19" t="s">
        <v>63</v>
      </c>
      <c r="AW1682" s="19" t="s">
        <v>63</v>
      </c>
      <c r="AX1682" s="19" t="s">
        <v>63</v>
      </c>
      <c r="AY1682" s="19" t="s">
        <v>64</v>
      </c>
      <c r="AZ1682" s="19" t="s">
        <v>3822</v>
      </c>
      <c r="BA1682" s="22">
        <v>0</v>
      </c>
      <c r="BB1682" s="22"/>
      <c r="BC1682" s="22"/>
      <c r="BD1682" s="19" t="s">
        <v>653</v>
      </c>
      <c r="BE1682" s="19" t="s">
        <v>354</v>
      </c>
      <c r="BF1682" s="19" t="s">
        <v>1165</v>
      </c>
      <c r="BG1682" s="19" t="s">
        <v>55</v>
      </c>
      <c r="BH1682" s="19" t="s">
        <v>4513</v>
      </c>
      <c r="BI1682" s="22" t="s">
        <v>4513</v>
      </c>
      <c r="BJ1682" s="22"/>
      <c r="BK1682" s="22"/>
      <c r="BL1682" s="37" t="s">
        <v>4513</v>
      </c>
      <c r="BM1682" s="32" t="s">
        <v>4513</v>
      </c>
      <c r="BN1682" s="22" t="s">
        <v>4513</v>
      </c>
      <c r="BO1682" s="22"/>
      <c r="BP1682" s="22"/>
      <c r="BQ1682" s="19" t="s">
        <v>64</v>
      </c>
      <c r="BR1682" s="22"/>
      <c r="BS1682" s="22"/>
      <c r="BT1682" s="37">
        <v>30</v>
      </c>
      <c r="BU1682" s="37">
        <v>60</v>
      </c>
      <c r="BV1682" s="19" t="s">
        <v>4699</v>
      </c>
      <c r="BW1682" s="19" t="s">
        <v>3837</v>
      </c>
      <c r="BX1682" s="37">
        <v>2023</v>
      </c>
      <c r="BY1682" s="95" t="str">
        <f>IFERROR(
IF(OR(AZ1682="anulado",AZ1682="stand by"),CONCATENATE(AZ1682,": ",AT1682),
IF(OR(YEAR(BA1682)=2022,YEAR(BA1682)=2023),CONCATENATE("Se activó en ",YEAR(BA1682)),
IF(AND(OR(AZ1682="En proceso",AZ1682="facturando"),AND(AV1682="-",BA1682="")),"Por revisar",
IF(BA1682="",IF(AV1682="NUEVAS",CONCATENATE("Estado: ",AZ1682,", ",AV1682),
IF(AX1682=Meses!$A$3,"Por revisar",
IF(AT1682="","Sin registro","En programación Frcst."))),"En programación")))),
"Error")</f>
        <v>En programación</v>
      </c>
      <c r="BZ1682" s="14" t="str">
        <f t="shared" si="78"/>
        <v/>
      </c>
      <c r="CA1682" s="95">
        <f>IF(BY1682="En programación Frcst.",VLOOKUP(AX1682,Meses!$A$1:$H$14,3+HLOOKUP(Cronograma!AV1682,Meses!$D$1:$G$2,2,FALSE),FALSE),
IF(BY1682="En programación",BA1682,""))</f>
        <v>0</v>
      </c>
      <c r="CB1682" s="95" t="str">
        <f t="shared" si="79"/>
        <v>1900/1</v>
      </c>
      <c r="CC1682" s="91">
        <f>IFERROR(
(VLOOKUP(MONTH(CA1682),Meses!$B$3:$C$14,2,FALSE)-DAY(CA1682))/VLOOKUP(MONTH(CA1682),Meses!$B$3:$C$14,2,FALSE)*CD1682,
"")</f>
        <v>4699</v>
      </c>
      <c r="CD1682" s="92">
        <f t="shared" si="80"/>
        <v>4699</v>
      </c>
    </row>
    <row r="1683" spans="1:82" ht="47.4" thickBot="1" x14ac:dyDescent="0.6">
      <c r="A1683" s="61" t="s">
        <v>2133</v>
      </c>
      <c r="B1683" s="61" t="s">
        <v>4076</v>
      </c>
      <c r="C1683" s="19" t="s">
        <v>4077</v>
      </c>
      <c r="D1683" s="61" t="s">
        <v>650</v>
      </c>
      <c r="E1683" s="22"/>
      <c r="F1683" s="22"/>
      <c r="G1683" s="22"/>
      <c r="H1683" s="22"/>
      <c r="I1683" s="22"/>
      <c r="J1683" s="22" t="s">
        <v>4513</v>
      </c>
      <c r="K1683" s="22">
        <v>0</v>
      </c>
      <c r="L1683" s="50"/>
      <c r="M1683" s="22"/>
      <c r="N1683" s="22"/>
      <c r="O1683" s="19" t="s">
        <v>741</v>
      </c>
      <c r="P1683" s="19" t="s">
        <v>669</v>
      </c>
      <c r="Q1683" s="49" t="s">
        <v>55</v>
      </c>
      <c r="R1683" s="61">
        <v>4415</v>
      </c>
      <c r="S1683" s="27"/>
      <c r="T1683" s="27"/>
      <c r="U1683" s="22"/>
      <c r="V1683" s="22"/>
      <c r="W1683" s="22"/>
      <c r="X1683" s="50"/>
      <c r="Y1683" s="50"/>
      <c r="Z1683" s="22"/>
      <c r="AA1683" s="22"/>
      <c r="AB1683" s="22"/>
      <c r="AC1683" s="22"/>
      <c r="AD1683" s="50"/>
      <c r="AE1683" s="22"/>
      <c r="AF1683" s="22"/>
      <c r="AG1683" s="22"/>
      <c r="AH1683" s="50"/>
      <c r="AI1683" s="22"/>
      <c r="AJ1683" s="22"/>
      <c r="AK1683" s="22"/>
      <c r="AL1683" s="22"/>
      <c r="AM1683" s="22"/>
      <c r="AN1683" s="22"/>
      <c r="AO1683" s="22"/>
      <c r="AP1683" s="19" t="s">
        <v>82</v>
      </c>
      <c r="AQ1683" s="22" t="s">
        <v>82</v>
      </c>
      <c r="AR1683" s="19" t="e">
        <v>#N/A</v>
      </c>
      <c r="AS1683" s="19" t="s">
        <v>55</v>
      </c>
      <c r="AT1683" s="19" t="s">
        <v>4583</v>
      </c>
      <c r="AU1683" s="19" t="s">
        <v>179</v>
      </c>
      <c r="AV1683" s="19" t="s">
        <v>63</v>
      </c>
      <c r="AW1683" s="19" t="s">
        <v>63</v>
      </c>
      <c r="AX1683" s="19" t="s">
        <v>63</v>
      </c>
      <c r="AY1683" s="19" t="s">
        <v>64</v>
      </c>
      <c r="AZ1683" s="19" t="s">
        <v>3822</v>
      </c>
      <c r="BA1683" s="22">
        <v>0</v>
      </c>
      <c r="BB1683" s="22"/>
      <c r="BC1683" s="22"/>
      <c r="BD1683" s="19" t="s">
        <v>653</v>
      </c>
      <c r="BE1683" s="19" t="s">
        <v>354</v>
      </c>
      <c r="BF1683" s="19" t="s">
        <v>1165</v>
      </c>
      <c r="BG1683" s="19" t="s">
        <v>55</v>
      </c>
      <c r="BH1683" s="19" t="s">
        <v>4513</v>
      </c>
      <c r="BI1683" s="22" t="s">
        <v>4513</v>
      </c>
      <c r="BJ1683" s="22"/>
      <c r="BK1683" s="22"/>
      <c r="BL1683" s="37" t="s">
        <v>4513</v>
      </c>
      <c r="BM1683" s="32" t="s">
        <v>4513</v>
      </c>
      <c r="BN1683" s="22" t="s">
        <v>4513</v>
      </c>
      <c r="BO1683" s="22"/>
      <c r="BP1683" s="22"/>
      <c r="BQ1683" s="19" t="s">
        <v>64</v>
      </c>
      <c r="BR1683" s="22"/>
      <c r="BS1683" s="22"/>
      <c r="BT1683" s="37">
        <v>30</v>
      </c>
      <c r="BU1683" s="37">
        <v>60</v>
      </c>
      <c r="BV1683" s="19" t="s">
        <v>4699</v>
      </c>
      <c r="BW1683" s="19" t="s">
        <v>3837</v>
      </c>
      <c r="BX1683" s="37">
        <v>2023</v>
      </c>
      <c r="BY1683" s="95" t="str">
        <f>IFERROR(
IF(OR(AZ1683="anulado",AZ1683="stand by"),CONCATENATE(AZ1683,": ",AT1683),
IF(OR(YEAR(BA1683)=2022,YEAR(BA1683)=2023),CONCATENATE("Se activó en ",YEAR(BA1683)),
IF(AND(OR(AZ1683="En proceso",AZ1683="facturando"),AND(AV1683="-",BA1683="")),"Por revisar",
IF(BA1683="",IF(AV1683="NUEVAS",CONCATENATE("Estado: ",AZ1683,", ",AV1683),
IF(AX1683=Meses!$A$3,"Por revisar",
IF(AT1683="","Sin registro","En programación Frcst."))),"En programación")))),
"Error")</f>
        <v>En programación</v>
      </c>
      <c r="BZ1683" s="14" t="str">
        <f t="shared" si="78"/>
        <v/>
      </c>
      <c r="CA1683" s="95">
        <f>IF(BY1683="En programación Frcst.",VLOOKUP(AX1683,Meses!$A$1:$H$14,3+HLOOKUP(Cronograma!AV1683,Meses!$D$1:$G$2,2,FALSE),FALSE),
IF(BY1683="En programación",BA1683,""))</f>
        <v>0</v>
      </c>
      <c r="CB1683" s="95" t="str">
        <f t="shared" si="79"/>
        <v>1900/1</v>
      </c>
      <c r="CC1683" s="91">
        <f>IFERROR(
(VLOOKUP(MONTH(CA1683),Meses!$B$3:$C$14,2,FALSE)-DAY(CA1683))/VLOOKUP(MONTH(CA1683),Meses!$B$3:$C$14,2,FALSE)*CD1683,
"")</f>
        <v>4415</v>
      </c>
      <c r="CD1683" s="92">
        <f t="shared" si="80"/>
        <v>4415</v>
      </c>
    </row>
    <row r="1684" spans="1:82" ht="47.4" thickBot="1" x14ac:dyDescent="0.6">
      <c r="A1684" s="61" t="s">
        <v>4636</v>
      </c>
      <c r="B1684" s="76" t="s">
        <v>2074</v>
      </c>
      <c r="C1684" s="19" t="s">
        <v>2075</v>
      </c>
      <c r="D1684" s="61" t="s">
        <v>53</v>
      </c>
      <c r="E1684" s="22"/>
      <c r="F1684" s="22"/>
      <c r="G1684" s="22"/>
      <c r="H1684" s="22"/>
      <c r="I1684" s="21">
        <v>45267</v>
      </c>
      <c r="J1684" s="21" t="s">
        <v>4513</v>
      </c>
      <c r="K1684" s="119">
        <v>0</v>
      </c>
      <c r="L1684" s="50"/>
      <c r="M1684" s="22"/>
      <c r="N1684" s="22"/>
      <c r="O1684" s="19" t="s">
        <v>741</v>
      </c>
      <c r="P1684" s="19" t="s">
        <v>3975</v>
      </c>
      <c r="Q1684" s="49" t="s">
        <v>55</v>
      </c>
      <c r="R1684" s="50"/>
      <c r="S1684" s="27"/>
      <c r="T1684" s="27"/>
      <c r="U1684" s="22"/>
      <c r="V1684" s="22"/>
      <c r="W1684" s="22"/>
      <c r="X1684" s="50"/>
      <c r="Y1684" s="50"/>
      <c r="Z1684" s="22"/>
      <c r="AA1684" s="22"/>
      <c r="AB1684" s="22"/>
      <c r="AC1684" s="22"/>
      <c r="AD1684" s="50"/>
      <c r="AE1684" s="22"/>
      <c r="AF1684" s="22"/>
      <c r="AG1684" s="22"/>
      <c r="AH1684" s="50"/>
      <c r="AI1684" s="22"/>
      <c r="AJ1684" s="22"/>
      <c r="AK1684" s="22"/>
      <c r="AL1684" s="22"/>
      <c r="AM1684" s="22"/>
      <c r="AN1684" s="22"/>
      <c r="AO1684" s="22"/>
      <c r="AP1684" s="19" t="s">
        <v>399</v>
      </c>
      <c r="AQ1684" s="19" t="s">
        <v>399</v>
      </c>
      <c r="AR1684" s="19" t="s">
        <v>60</v>
      </c>
      <c r="AS1684" s="19" t="s">
        <v>55</v>
      </c>
      <c r="AT1684" s="19" t="s">
        <v>61</v>
      </c>
      <c r="AU1684" s="19" t="s">
        <v>179</v>
      </c>
      <c r="AV1684" s="19" t="s">
        <v>63</v>
      </c>
      <c r="AW1684" s="19" t="s">
        <v>63</v>
      </c>
      <c r="AX1684" s="19" t="s">
        <v>63</v>
      </c>
      <c r="AY1684" s="19" t="s">
        <v>64</v>
      </c>
      <c r="AZ1684" s="19" t="s">
        <v>3822</v>
      </c>
      <c r="BA1684" s="22">
        <v>0</v>
      </c>
      <c r="BB1684" s="22"/>
      <c r="BC1684" s="22"/>
      <c r="BD1684" s="19" t="s">
        <v>653</v>
      </c>
      <c r="BE1684" s="19" t="s">
        <v>354</v>
      </c>
      <c r="BF1684" s="19" t="s">
        <v>1165</v>
      </c>
      <c r="BG1684" s="19" t="s">
        <v>55</v>
      </c>
      <c r="BH1684" s="19" t="s">
        <v>4513</v>
      </c>
      <c r="BI1684" s="60" t="s">
        <v>4513</v>
      </c>
      <c r="BJ1684" s="37" t="e">
        <v>#VALUE!</v>
      </c>
      <c r="BK1684" s="37" t="e">
        <v>#VALUE!</v>
      </c>
      <c r="BL1684" s="37" t="s">
        <v>4513</v>
      </c>
      <c r="BM1684" s="32" t="s">
        <v>4513</v>
      </c>
      <c r="BN1684" s="22" t="s">
        <v>4513</v>
      </c>
      <c r="BO1684" s="22"/>
      <c r="BP1684" s="22"/>
      <c r="BQ1684" s="19" t="s">
        <v>64</v>
      </c>
      <c r="BR1684" s="22"/>
      <c r="BS1684" s="19" t="s">
        <v>3824</v>
      </c>
      <c r="BT1684" s="37">
        <v>90</v>
      </c>
      <c r="BU1684" s="81">
        <v>45322</v>
      </c>
      <c r="BV1684" s="19"/>
      <c r="BW1684" s="19" t="s">
        <v>3823</v>
      </c>
      <c r="BX1684" s="37" t="e">
        <v>#VALUE!</v>
      </c>
      <c r="BY1684" s="95" t="str">
        <f>IFERROR(
IF(OR(AZ1684="anulado",AZ1684="stand by"),CONCATENATE(AZ1684,": ",AT1684),
IF(OR(YEAR(BA1684)=2022,YEAR(BA1684)=2023),CONCATENATE("Se activó en ",YEAR(BA1684)),
IF(AND(OR(AZ1684="En proceso",AZ1684="facturando"),AND(AV1684="-",BA1684="")),"Por revisar",
IF(BA1684="",IF(AV1684="NUEVAS",CONCATENATE("Estado: ",AZ1684,", ",AV1684),
IF(AX1684=Meses!$A$3,"Por revisar",
IF(AT1684="","Sin registro","En programación Frcst."))),"En programación")))),
"Error")</f>
        <v>En programación</v>
      </c>
      <c r="BZ1684" s="14" t="str">
        <f t="shared" si="78"/>
        <v/>
      </c>
      <c r="CA1684" s="95">
        <f>IF(BY1684="En programación Frcst.",VLOOKUP(AX1684,Meses!$A$1:$H$14,3+HLOOKUP(Cronograma!AV1684,Meses!$D$1:$G$2,2,FALSE),FALSE),
IF(BY1684="En programación",BA1684,""))</f>
        <v>0</v>
      </c>
      <c r="CB1684" s="95" t="str">
        <f t="shared" si="79"/>
        <v>1900/1</v>
      </c>
      <c r="CC1684" s="91">
        <f>IFERROR(
(VLOOKUP(MONTH(CA1684),Meses!$B$3:$C$14,2,FALSE)-DAY(CA1684))/VLOOKUP(MONTH(CA1684),Meses!$B$3:$C$14,2,FALSE)*CD1684,
"")</f>
        <v>0</v>
      </c>
      <c r="CD1684" s="92">
        <f t="shared" si="80"/>
        <v>0</v>
      </c>
    </row>
    <row r="1685" spans="1:82" ht="32.4" thickBot="1" x14ac:dyDescent="0.6">
      <c r="A1685" s="61" t="s">
        <v>4636</v>
      </c>
      <c r="B1685" s="76" t="s">
        <v>2078</v>
      </c>
      <c r="C1685" s="19" t="s">
        <v>2079</v>
      </c>
      <c r="D1685" s="61" t="s">
        <v>53</v>
      </c>
      <c r="E1685" s="22"/>
      <c r="F1685" s="22"/>
      <c r="G1685" s="22"/>
      <c r="H1685" s="22"/>
      <c r="I1685" s="21">
        <v>45267</v>
      </c>
      <c r="J1685" s="21" t="s">
        <v>4513</v>
      </c>
      <c r="K1685" s="119">
        <v>0</v>
      </c>
      <c r="L1685" s="50"/>
      <c r="M1685" s="22"/>
      <c r="N1685" s="22"/>
      <c r="O1685" s="19" t="s">
        <v>741</v>
      </c>
      <c r="P1685" s="19" t="s">
        <v>3975</v>
      </c>
      <c r="Q1685" s="49" t="s">
        <v>55</v>
      </c>
      <c r="R1685" s="50"/>
      <c r="S1685" s="27"/>
      <c r="T1685" s="27"/>
      <c r="U1685" s="22"/>
      <c r="V1685" s="22"/>
      <c r="W1685" s="22"/>
      <c r="X1685" s="50"/>
      <c r="Y1685" s="50"/>
      <c r="Z1685" s="22"/>
      <c r="AA1685" s="22"/>
      <c r="AB1685" s="22"/>
      <c r="AC1685" s="22"/>
      <c r="AD1685" s="50"/>
      <c r="AE1685" s="22"/>
      <c r="AF1685" s="22"/>
      <c r="AG1685" s="22"/>
      <c r="AH1685" s="50"/>
      <c r="AI1685" s="22"/>
      <c r="AJ1685" s="22"/>
      <c r="AK1685" s="22"/>
      <c r="AL1685" s="22"/>
      <c r="AM1685" s="22"/>
      <c r="AN1685" s="22"/>
      <c r="AO1685" s="22"/>
      <c r="AP1685" s="19" t="s">
        <v>399</v>
      </c>
      <c r="AQ1685" s="19" t="s">
        <v>399</v>
      </c>
      <c r="AR1685" s="19" t="s">
        <v>60</v>
      </c>
      <c r="AS1685" s="19" t="s">
        <v>55</v>
      </c>
      <c r="AT1685" s="19" t="s">
        <v>61</v>
      </c>
      <c r="AU1685" s="19" t="s">
        <v>179</v>
      </c>
      <c r="AV1685" s="19" t="s">
        <v>63</v>
      </c>
      <c r="AW1685" s="19" t="s">
        <v>63</v>
      </c>
      <c r="AX1685" s="19" t="s">
        <v>63</v>
      </c>
      <c r="AY1685" s="19" t="s">
        <v>64</v>
      </c>
      <c r="AZ1685" s="19" t="s">
        <v>3822</v>
      </c>
      <c r="BA1685" s="22">
        <v>0</v>
      </c>
      <c r="BB1685" s="22"/>
      <c r="BC1685" s="22"/>
      <c r="BD1685" s="19" t="s">
        <v>653</v>
      </c>
      <c r="BE1685" s="19" t="s">
        <v>354</v>
      </c>
      <c r="BF1685" s="19" t="s">
        <v>1165</v>
      </c>
      <c r="BG1685" s="19" t="s">
        <v>55</v>
      </c>
      <c r="BH1685" s="19" t="s">
        <v>4513</v>
      </c>
      <c r="BI1685" s="60" t="s">
        <v>4513</v>
      </c>
      <c r="BJ1685" s="37" t="e">
        <v>#VALUE!</v>
      </c>
      <c r="BK1685" s="37" t="e">
        <v>#VALUE!</v>
      </c>
      <c r="BL1685" s="37" t="s">
        <v>4513</v>
      </c>
      <c r="BM1685" s="32" t="s">
        <v>4513</v>
      </c>
      <c r="BN1685" s="22" t="s">
        <v>4513</v>
      </c>
      <c r="BO1685" s="22"/>
      <c r="BP1685" s="22"/>
      <c r="BQ1685" s="19" t="s">
        <v>64</v>
      </c>
      <c r="BR1685" s="22"/>
      <c r="BS1685" s="19" t="s">
        <v>3824</v>
      </c>
      <c r="BT1685" s="37">
        <v>90</v>
      </c>
      <c r="BU1685" s="81">
        <v>45322</v>
      </c>
      <c r="BV1685" s="19"/>
      <c r="BW1685" s="19" t="s">
        <v>3823</v>
      </c>
      <c r="BX1685" s="37" t="e">
        <v>#VALUE!</v>
      </c>
      <c r="BY1685" s="95" t="str">
        <f>IFERROR(
IF(OR(AZ1685="anulado",AZ1685="stand by"),CONCATENATE(AZ1685,": ",AT1685),
IF(OR(YEAR(BA1685)=2022,YEAR(BA1685)=2023),CONCATENATE("Se activó en ",YEAR(BA1685)),
IF(AND(OR(AZ1685="En proceso",AZ1685="facturando"),AND(AV1685="-",BA1685="")),"Por revisar",
IF(BA1685="",IF(AV1685="NUEVAS",CONCATENATE("Estado: ",AZ1685,", ",AV1685),
IF(AX1685=Meses!$A$3,"Por revisar",
IF(AT1685="","Sin registro","En programación Frcst."))),"En programación")))),
"Error")</f>
        <v>En programación</v>
      </c>
      <c r="BZ1685" s="14" t="str">
        <f t="shared" si="78"/>
        <v/>
      </c>
      <c r="CA1685" s="95">
        <f>IF(BY1685="En programación Frcst.",VLOOKUP(AX1685,Meses!$A$1:$H$14,3+HLOOKUP(Cronograma!AV1685,Meses!$D$1:$G$2,2,FALSE),FALSE),
IF(BY1685="En programación",BA1685,""))</f>
        <v>0</v>
      </c>
      <c r="CB1685" s="95" t="str">
        <f t="shared" si="79"/>
        <v>1900/1</v>
      </c>
      <c r="CC1685" s="91">
        <f>IFERROR(
(VLOOKUP(MONTH(CA1685),Meses!$B$3:$C$14,2,FALSE)-DAY(CA1685))/VLOOKUP(MONTH(CA1685),Meses!$B$3:$C$14,2,FALSE)*CD1685,
"")</f>
        <v>0</v>
      </c>
      <c r="CD1685" s="92">
        <f t="shared" si="80"/>
        <v>0</v>
      </c>
    </row>
    <row r="1686" spans="1:82" ht="78.599999999999994" thickBot="1" x14ac:dyDescent="0.6">
      <c r="A1686" s="61" t="s">
        <v>4078</v>
      </c>
      <c r="B1686" s="61" t="s">
        <v>4079</v>
      </c>
      <c r="C1686" s="19" t="s">
        <v>4080</v>
      </c>
      <c r="D1686" s="61" t="s">
        <v>53</v>
      </c>
      <c r="E1686" s="22"/>
      <c r="F1686" s="22"/>
      <c r="G1686" s="22"/>
      <c r="H1686" s="22"/>
      <c r="I1686" s="21">
        <v>45287</v>
      </c>
      <c r="J1686" s="21" t="s">
        <v>4513</v>
      </c>
      <c r="K1686" s="119">
        <v>0</v>
      </c>
      <c r="L1686" s="50"/>
      <c r="M1686" s="22"/>
      <c r="N1686" s="22"/>
      <c r="O1686" s="19" t="s">
        <v>741</v>
      </c>
      <c r="P1686" s="19" t="s">
        <v>677</v>
      </c>
      <c r="Q1686" s="49" t="s">
        <v>55</v>
      </c>
      <c r="R1686" s="61">
        <v>6262</v>
      </c>
      <c r="S1686" s="27"/>
      <c r="T1686" s="27"/>
      <c r="U1686" s="22"/>
      <c r="V1686" s="22"/>
      <c r="W1686" s="22"/>
      <c r="X1686" s="50"/>
      <c r="Y1686" s="50"/>
      <c r="Z1686" s="22"/>
      <c r="AA1686" s="22"/>
      <c r="AB1686" s="22"/>
      <c r="AC1686" s="22"/>
      <c r="AD1686" s="50"/>
      <c r="AE1686" s="22"/>
      <c r="AF1686" s="22"/>
      <c r="AG1686" s="22"/>
      <c r="AH1686" s="50"/>
      <c r="AI1686" s="22"/>
      <c r="AJ1686" s="22"/>
      <c r="AK1686" s="22"/>
      <c r="AL1686" s="22"/>
      <c r="AM1686" s="22"/>
      <c r="AN1686" s="22"/>
      <c r="AO1686" s="22"/>
      <c r="AP1686" s="19" t="s">
        <v>678</v>
      </c>
      <c r="AQ1686" s="19" t="s">
        <v>451</v>
      </c>
      <c r="AR1686" s="19" t="e">
        <v>#N/A</v>
      </c>
      <c r="AS1686" s="19" t="s">
        <v>55</v>
      </c>
      <c r="AT1686" s="19" t="s">
        <v>61</v>
      </c>
      <c r="AU1686" s="19" t="s">
        <v>179</v>
      </c>
      <c r="AV1686" s="19" t="s">
        <v>63</v>
      </c>
      <c r="AW1686" s="19" t="s">
        <v>63</v>
      </c>
      <c r="AX1686" s="19" t="s">
        <v>63</v>
      </c>
      <c r="AY1686" s="19" t="s">
        <v>64</v>
      </c>
      <c r="AZ1686" s="19" t="s">
        <v>3822</v>
      </c>
      <c r="BA1686" s="22">
        <v>0</v>
      </c>
      <c r="BB1686" s="22"/>
      <c r="BC1686" s="22"/>
      <c r="BD1686" s="19" t="s">
        <v>653</v>
      </c>
      <c r="BE1686" s="19" t="s">
        <v>354</v>
      </c>
      <c r="BF1686" s="19" t="s">
        <v>1165</v>
      </c>
      <c r="BG1686" s="19" t="s">
        <v>55</v>
      </c>
      <c r="BH1686" s="19" t="s">
        <v>4513</v>
      </c>
      <c r="BI1686" s="60" t="s">
        <v>4513</v>
      </c>
      <c r="BJ1686" s="37" t="e">
        <v>#VALUE!</v>
      </c>
      <c r="BK1686" s="37" t="e">
        <v>#VALUE!</v>
      </c>
      <c r="BL1686" s="37" t="s">
        <v>4513</v>
      </c>
      <c r="BM1686" s="32" t="s">
        <v>4513</v>
      </c>
      <c r="BN1686" s="22" t="s">
        <v>4513</v>
      </c>
      <c r="BO1686" s="22"/>
      <c r="BP1686" s="22"/>
      <c r="BQ1686" s="19" t="s">
        <v>64</v>
      </c>
      <c r="BR1686" s="22"/>
      <c r="BS1686" s="19" t="s">
        <v>3824</v>
      </c>
      <c r="BT1686" s="37">
        <v>90</v>
      </c>
      <c r="BU1686" s="81">
        <v>45322</v>
      </c>
      <c r="BV1686" s="19"/>
      <c r="BW1686" s="19" t="s">
        <v>3823</v>
      </c>
      <c r="BX1686" s="37" t="e">
        <v>#VALUE!</v>
      </c>
      <c r="BY1686" s="95" t="str">
        <f>IFERROR(
IF(OR(AZ1686="anulado",AZ1686="stand by"),CONCATENATE(AZ1686,": ",AT1686),
IF(OR(YEAR(BA1686)=2022,YEAR(BA1686)=2023),CONCATENATE("Se activó en ",YEAR(BA1686)),
IF(AND(OR(AZ1686="En proceso",AZ1686="facturando"),AND(AV1686="-",BA1686="")),"Por revisar",
IF(BA1686="",IF(AV1686="NUEVAS",CONCATENATE("Estado: ",AZ1686,", ",AV1686),
IF(AX1686=Meses!$A$3,"Por revisar",
IF(AT1686="","Sin registro","En programación Frcst."))),"En programación")))),
"Error")</f>
        <v>En programación</v>
      </c>
      <c r="BZ1686" s="14" t="str">
        <f t="shared" si="78"/>
        <v/>
      </c>
      <c r="CA1686" s="95">
        <f>IF(BY1686="En programación Frcst.",VLOOKUP(AX1686,Meses!$A$1:$H$14,3+HLOOKUP(Cronograma!AV1686,Meses!$D$1:$G$2,2,FALSE),FALSE),
IF(BY1686="En programación",BA1686,""))</f>
        <v>0</v>
      </c>
      <c r="CB1686" s="95" t="str">
        <f t="shared" si="79"/>
        <v>1900/1</v>
      </c>
      <c r="CC1686" s="91">
        <f>IFERROR(
(VLOOKUP(MONTH(CA1686),Meses!$B$3:$C$14,2,FALSE)-DAY(CA1686))/VLOOKUP(MONTH(CA1686),Meses!$B$3:$C$14,2,FALSE)*CD1686,
"")</f>
        <v>6262</v>
      </c>
      <c r="CD1686" s="92">
        <f t="shared" si="80"/>
        <v>6262</v>
      </c>
    </row>
    <row r="1687" spans="1:82" ht="78.599999999999994" thickBot="1" x14ac:dyDescent="0.6">
      <c r="A1687" s="61" t="s">
        <v>4078</v>
      </c>
      <c r="B1687" s="61" t="s">
        <v>4081</v>
      </c>
      <c r="C1687" s="19" t="s">
        <v>4082</v>
      </c>
      <c r="D1687" s="61" t="s">
        <v>53</v>
      </c>
      <c r="E1687" s="22"/>
      <c r="F1687" s="22"/>
      <c r="G1687" s="22"/>
      <c r="H1687" s="22"/>
      <c r="I1687" s="21">
        <v>45287</v>
      </c>
      <c r="J1687" s="21" t="s">
        <v>4513</v>
      </c>
      <c r="K1687" s="119">
        <v>0</v>
      </c>
      <c r="L1687" s="50"/>
      <c r="M1687" s="22"/>
      <c r="N1687" s="22"/>
      <c r="O1687" s="19" t="s">
        <v>741</v>
      </c>
      <c r="P1687" s="19" t="s">
        <v>677</v>
      </c>
      <c r="Q1687" s="49" t="s">
        <v>55</v>
      </c>
      <c r="R1687" s="61">
        <v>6877</v>
      </c>
      <c r="S1687" s="27"/>
      <c r="T1687" s="27"/>
      <c r="U1687" s="22"/>
      <c r="V1687" s="22"/>
      <c r="W1687" s="22"/>
      <c r="X1687" s="50"/>
      <c r="Y1687" s="50"/>
      <c r="Z1687" s="22"/>
      <c r="AA1687" s="22"/>
      <c r="AB1687" s="22"/>
      <c r="AC1687" s="22"/>
      <c r="AD1687" s="50"/>
      <c r="AE1687" s="22"/>
      <c r="AF1687" s="22"/>
      <c r="AG1687" s="22"/>
      <c r="AH1687" s="50"/>
      <c r="AI1687" s="22"/>
      <c r="AJ1687" s="22"/>
      <c r="AK1687" s="22"/>
      <c r="AL1687" s="22"/>
      <c r="AM1687" s="22"/>
      <c r="AN1687" s="22"/>
      <c r="AO1687" s="22"/>
      <c r="AP1687" s="19" t="s">
        <v>678</v>
      </c>
      <c r="AQ1687" s="19" t="s">
        <v>451</v>
      </c>
      <c r="AR1687" s="19" t="e">
        <v>#N/A</v>
      </c>
      <c r="AS1687" s="19" t="s">
        <v>55</v>
      </c>
      <c r="AT1687" s="19" t="s">
        <v>61</v>
      </c>
      <c r="AU1687" s="19" t="s">
        <v>179</v>
      </c>
      <c r="AV1687" s="19" t="s">
        <v>63</v>
      </c>
      <c r="AW1687" s="19" t="s">
        <v>63</v>
      </c>
      <c r="AX1687" s="19" t="s">
        <v>63</v>
      </c>
      <c r="AY1687" s="19" t="s">
        <v>64</v>
      </c>
      <c r="AZ1687" s="19" t="s">
        <v>3822</v>
      </c>
      <c r="BA1687" s="22">
        <v>0</v>
      </c>
      <c r="BB1687" s="22"/>
      <c r="BC1687" s="22"/>
      <c r="BD1687" s="19" t="s">
        <v>653</v>
      </c>
      <c r="BE1687" s="19" t="s">
        <v>354</v>
      </c>
      <c r="BF1687" s="19" t="s">
        <v>1165</v>
      </c>
      <c r="BG1687" s="19" t="s">
        <v>55</v>
      </c>
      <c r="BH1687" s="19" t="s">
        <v>4513</v>
      </c>
      <c r="BI1687" s="60" t="s">
        <v>4513</v>
      </c>
      <c r="BJ1687" s="37" t="e">
        <v>#VALUE!</v>
      </c>
      <c r="BK1687" s="37" t="e">
        <v>#VALUE!</v>
      </c>
      <c r="BL1687" s="37" t="s">
        <v>4513</v>
      </c>
      <c r="BM1687" s="32" t="s">
        <v>4513</v>
      </c>
      <c r="BN1687" s="22" t="s">
        <v>4513</v>
      </c>
      <c r="BO1687" s="22"/>
      <c r="BP1687" s="22"/>
      <c r="BQ1687" s="19" t="s">
        <v>64</v>
      </c>
      <c r="BR1687" s="22"/>
      <c r="BS1687" s="19" t="s">
        <v>3824</v>
      </c>
      <c r="BT1687" s="37">
        <v>90</v>
      </c>
      <c r="BU1687" s="81">
        <v>45322</v>
      </c>
      <c r="BV1687" s="19"/>
      <c r="BW1687" s="19" t="s">
        <v>3823</v>
      </c>
      <c r="BX1687" s="37" t="e">
        <v>#VALUE!</v>
      </c>
      <c r="BY1687" s="95" t="str">
        <f>IFERROR(
IF(OR(AZ1687="anulado",AZ1687="stand by"),CONCATENATE(AZ1687,": ",AT1687),
IF(OR(YEAR(BA1687)=2022,YEAR(BA1687)=2023),CONCATENATE("Se activó en ",YEAR(BA1687)),
IF(AND(OR(AZ1687="En proceso",AZ1687="facturando"),AND(AV1687="-",BA1687="")),"Por revisar",
IF(BA1687="",IF(AV1687="NUEVAS",CONCATENATE("Estado: ",AZ1687,", ",AV1687),
IF(AX1687=Meses!$A$3,"Por revisar",
IF(AT1687="","Sin registro","En programación Frcst."))),"En programación")))),
"Error")</f>
        <v>En programación</v>
      </c>
      <c r="BZ1687" s="14" t="str">
        <f t="shared" si="78"/>
        <v/>
      </c>
      <c r="CA1687" s="95">
        <f>IF(BY1687="En programación Frcst.",VLOOKUP(AX1687,Meses!$A$1:$H$14,3+HLOOKUP(Cronograma!AV1687,Meses!$D$1:$G$2,2,FALSE),FALSE),
IF(BY1687="En programación",BA1687,""))</f>
        <v>0</v>
      </c>
      <c r="CB1687" s="95" t="str">
        <f t="shared" si="79"/>
        <v>1900/1</v>
      </c>
      <c r="CC1687" s="91">
        <f>IFERROR(
(VLOOKUP(MONTH(CA1687),Meses!$B$3:$C$14,2,FALSE)-DAY(CA1687))/VLOOKUP(MONTH(CA1687),Meses!$B$3:$C$14,2,FALSE)*CD1687,
"")</f>
        <v>6877</v>
      </c>
      <c r="CD1687" s="92">
        <f t="shared" si="80"/>
        <v>6877</v>
      </c>
    </row>
    <row r="1688" spans="1:82" ht="47.4" thickBot="1" x14ac:dyDescent="0.6">
      <c r="A1688" s="61" t="s">
        <v>4083</v>
      </c>
      <c r="B1688" s="61" t="s">
        <v>4084</v>
      </c>
      <c r="C1688" s="19" t="s">
        <v>4085</v>
      </c>
      <c r="D1688" s="61" t="s">
        <v>650</v>
      </c>
      <c r="E1688" s="22"/>
      <c r="F1688" s="22"/>
      <c r="G1688" s="22"/>
      <c r="H1688" s="22"/>
      <c r="I1688" s="22"/>
      <c r="J1688" s="22" t="s">
        <v>4513</v>
      </c>
      <c r="K1688" s="22">
        <v>0</v>
      </c>
      <c r="L1688" s="50"/>
      <c r="M1688" s="22"/>
      <c r="N1688" s="22"/>
      <c r="O1688" s="19" t="s">
        <v>741</v>
      </c>
      <c r="P1688" s="19" t="s">
        <v>677</v>
      </c>
      <c r="Q1688" s="49" t="s">
        <v>55</v>
      </c>
      <c r="R1688" s="50"/>
      <c r="S1688" s="27"/>
      <c r="T1688" s="27"/>
      <c r="U1688" s="22"/>
      <c r="V1688" s="22"/>
      <c r="W1688" s="22"/>
      <c r="X1688" s="50"/>
      <c r="Y1688" s="50"/>
      <c r="Z1688" s="22"/>
      <c r="AA1688" s="22"/>
      <c r="AB1688" s="22"/>
      <c r="AC1688" s="22"/>
      <c r="AD1688" s="50"/>
      <c r="AE1688" s="22"/>
      <c r="AF1688" s="22"/>
      <c r="AG1688" s="22"/>
      <c r="AH1688" s="50"/>
      <c r="AI1688" s="22"/>
      <c r="AJ1688" s="22"/>
      <c r="AK1688" s="22"/>
      <c r="AL1688" s="22"/>
      <c r="AM1688" s="22"/>
      <c r="AN1688" s="22"/>
      <c r="AO1688" s="22"/>
      <c r="AP1688" s="19" t="s">
        <v>82</v>
      </c>
      <c r="AQ1688" s="22" t="s">
        <v>82</v>
      </c>
      <c r="AR1688" s="19" t="s">
        <v>60</v>
      </c>
      <c r="AS1688" s="19" t="s">
        <v>55</v>
      </c>
      <c r="AT1688" s="19" t="s">
        <v>4583</v>
      </c>
      <c r="AU1688" s="19" t="s">
        <v>179</v>
      </c>
      <c r="AV1688" s="19" t="s">
        <v>63</v>
      </c>
      <c r="AW1688" s="19" t="s">
        <v>63</v>
      </c>
      <c r="AX1688" s="19" t="s">
        <v>63</v>
      </c>
      <c r="AY1688" s="19" t="s">
        <v>64</v>
      </c>
      <c r="AZ1688" s="19" t="s">
        <v>3822</v>
      </c>
      <c r="BA1688" s="22">
        <v>0</v>
      </c>
      <c r="BB1688" s="22"/>
      <c r="BC1688" s="22"/>
      <c r="BD1688" s="19" t="s">
        <v>653</v>
      </c>
      <c r="BE1688" s="19" t="s">
        <v>354</v>
      </c>
      <c r="BF1688" s="19" t="s">
        <v>1165</v>
      </c>
      <c r="BG1688" s="19" t="s">
        <v>55</v>
      </c>
      <c r="BH1688" s="19" t="s">
        <v>4513</v>
      </c>
      <c r="BI1688" s="22" t="s">
        <v>4513</v>
      </c>
      <c r="BJ1688" s="22"/>
      <c r="BK1688" s="22"/>
      <c r="BL1688" s="37" t="s">
        <v>4513</v>
      </c>
      <c r="BM1688" s="32" t="s">
        <v>4513</v>
      </c>
      <c r="BN1688" s="22" t="s">
        <v>4513</v>
      </c>
      <c r="BO1688" s="22"/>
      <c r="BP1688" s="22"/>
      <c r="BQ1688" s="19" t="s">
        <v>64</v>
      </c>
      <c r="BR1688" s="22"/>
      <c r="BS1688" s="22"/>
      <c r="BT1688" s="37">
        <v>30</v>
      </c>
      <c r="BU1688" s="37">
        <v>60</v>
      </c>
      <c r="BV1688" s="19" t="s">
        <v>4701</v>
      </c>
      <c r="BW1688" s="19" t="s">
        <v>3837</v>
      </c>
      <c r="BX1688" s="37">
        <v>2023</v>
      </c>
      <c r="BY1688" s="95" t="str">
        <f>IFERROR(
IF(OR(AZ1688="anulado",AZ1688="stand by"),CONCATENATE(AZ1688,": ",AT1688),
IF(OR(YEAR(BA1688)=2022,YEAR(BA1688)=2023),CONCATENATE("Se activó en ",YEAR(BA1688)),
IF(AND(OR(AZ1688="En proceso",AZ1688="facturando"),AND(AV1688="-",BA1688="")),"Por revisar",
IF(BA1688="",IF(AV1688="NUEVAS",CONCATENATE("Estado: ",AZ1688,", ",AV1688),
IF(AX1688=Meses!$A$3,"Por revisar",
IF(AT1688="","Sin registro","En programación Frcst."))),"En programación")))),
"Error")</f>
        <v>En programación</v>
      </c>
      <c r="BZ1688" s="14" t="str">
        <f t="shared" si="78"/>
        <v/>
      </c>
      <c r="CA1688" s="95">
        <f>IF(BY1688="En programación Frcst.",VLOOKUP(AX1688,Meses!$A$1:$H$14,3+HLOOKUP(Cronograma!AV1688,Meses!$D$1:$G$2,2,FALSE),FALSE),
IF(BY1688="En programación",BA1688,""))</f>
        <v>0</v>
      </c>
      <c r="CB1688" s="95" t="str">
        <f t="shared" si="79"/>
        <v>1900/1</v>
      </c>
      <c r="CC1688" s="91">
        <f>IFERROR(
(VLOOKUP(MONTH(CA1688),Meses!$B$3:$C$14,2,FALSE)-DAY(CA1688))/VLOOKUP(MONTH(CA1688),Meses!$B$3:$C$14,2,FALSE)*CD1688,
"")</f>
        <v>0</v>
      </c>
      <c r="CD1688" s="92">
        <f t="shared" si="80"/>
        <v>0</v>
      </c>
    </row>
    <row r="1689" spans="1:82" ht="63" thickBot="1" x14ac:dyDescent="0.6">
      <c r="A1689" s="61" t="s">
        <v>4086</v>
      </c>
      <c r="B1689" s="61" t="s">
        <v>4087</v>
      </c>
      <c r="C1689" s="19" t="s">
        <v>4088</v>
      </c>
      <c r="D1689" s="61" t="s">
        <v>53</v>
      </c>
      <c r="E1689" s="22"/>
      <c r="F1689" s="22"/>
      <c r="G1689" s="22"/>
      <c r="H1689" s="22"/>
      <c r="I1689" s="21">
        <v>45272</v>
      </c>
      <c r="J1689" s="21" t="s">
        <v>4513</v>
      </c>
      <c r="K1689" s="119">
        <v>0</v>
      </c>
      <c r="L1689" s="50"/>
      <c r="M1689" s="22"/>
      <c r="N1689" s="22"/>
      <c r="O1689" s="19" t="s">
        <v>741</v>
      </c>
      <c r="P1689" s="19" t="s">
        <v>1928</v>
      </c>
      <c r="Q1689" s="49" t="s">
        <v>55</v>
      </c>
      <c r="R1689" s="50"/>
      <c r="S1689" s="27"/>
      <c r="T1689" s="27"/>
      <c r="U1689" s="22"/>
      <c r="V1689" s="22"/>
      <c r="W1689" s="22"/>
      <c r="X1689" s="50"/>
      <c r="Y1689" s="50"/>
      <c r="Z1689" s="22"/>
      <c r="AA1689" s="22"/>
      <c r="AB1689" s="22"/>
      <c r="AC1689" s="22"/>
      <c r="AD1689" s="50"/>
      <c r="AE1689" s="22"/>
      <c r="AF1689" s="22"/>
      <c r="AG1689" s="22"/>
      <c r="AH1689" s="50"/>
      <c r="AI1689" s="22"/>
      <c r="AJ1689" s="22"/>
      <c r="AK1689" s="22"/>
      <c r="AL1689" s="22"/>
      <c r="AM1689" s="22"/>
      <c r="AN1689" s="22"/>
      <c r="AO1689" s="22"/>
      <c r="AP1689" s="19" t="s">
        <v>1929</v>
      </c>
      <c r="AQ1689" s="19" t="s">
        <v>451</v>
      </c>
      <c r="AR1689" s="19" t="s">
        <v>60</v>
      </c>
      <c r="AS1689" s="19" t="s">
        <v>55</v>
      </c>
      <c r="AT1689" s="19" t="s">
        <v>61</v>
      </c>
      <c r="AU1689" s="19" t="s">
        <v>179</v>
      </c>
      <c r="AV1689" s="19" t="s">
        <v>63</v>
      </c>
      <c r="AW1689" s="19" t="s">
        <v>63</v>
      </c>
      <c r="AX1689" s="19" t="s">
        <v>63</v>
      </c>
      <c r="AY1689" s="19" t="s">
        <v>64</v>
      </c>
      <c r="AZ1689" s="19" t="s">
        <v>3822</v>
      </c>
      <c r="BA1689" s="22">
        <v>0</v>
      </c>
      <c r="BB1689" s="22"/>
      <c r="BC1689" s="22"/>
      <c r="BD1689" s="19" t="s">
        <v>653</v>
      </c>
      <c r="BE1689" s="19" t="s">
        <v>354</v>
      </c>
      <c r="BF1689" s="19" t="s">
        <v>1165</v>
      </c>
      <c r="BG1689" s="19" t="s">
        <v>55</v>
      </c>
      <c r="BH1689" s="19" t="s">
        <v>4513</v>
      </c>
      <c r="BI1689" s="60" t="s">
        <v>4513</v>
      </c>
      <c r="BJ1689" s="37" t="e">
        <v>#VALUE!</v>
      </c>
      <c r="BK1689" s="37" t="e">
        <v>#VALUE!</v>
      </c>
      <c r="BL1689" s="37" t="s">
        <v>4513</v>
      </c>
      <c r="BM1689" s="32" t="s">
        <v>4513</v>
      </c>
      <c r="BN1689" s="22" t="s">
        <v>4513</v>
      </c>
      <c r="BO1689" s="22"/>
      <c r="BP1689" s="22"/>
      <c r="BQ1689" s="19" t="s">
        <v>64</v>
      </c>
      <c r="BR1689" s="22"/>
      <c r="BS1689" s="19" t="e">
        <v>#N/A</v>
      </c>
      <c r="BT1689" s="37">
        <v>90</v>
      </c>
      <c r="BU1689" s="81">
        <v>45322</v>
      </c>
      <c r="BV1689" s="19"/>
      <c r="BW1689" s="19" t="s">
        <v>3823</v>
      </c>
      <c r="BX1689" s="37" t="e">
        <v>#VALUE!</v>
      </c>
      <c r="BY1689" s="95" t="str">
        <f>IFERROR(
IF(OR(AZ1689="anulado",AZ1689="stand by"),CONCATENATE(AZ1689,": ",AT1689),
IF(OR(YEAR(BA1689)=2022,YEAR(BA1689)=2023),CONCATENATE("Se activó en ",YEAR(BA1689)),
IF(AND(OR(AZ1689="En proceso",AZ1689="facturando"),AND(AV1689="-",BA1689="")),"Por revisar",
IF(BA1689="",IF(AV1689="NUEVAS",CONCATENATE("Estado: ",AZ1689,", ",AV1689),
IF(AX1689=Meses!$A$3,"Por revisar",
IF(AT1689="","Sin registro","En programación Frcst."))),"En programación")))),
"Error")</f>
        <v>En programación</v>
      </c>
      <c r="BZ1689" s="14" t="str">
        <f t="shared" si="78"/>
        <v/>
      </c>
      <c r="CA1689" s="95">
        <f>IF(BY1689="En programación Frcst.",VLOOKUP(AX1689,Meses!$A$1:$H$14,3+HLOOKUP(Cronograma!AV1689,Meses!$D$1:$G$2,2,FALSE),FALSE),
IF(BY1689="En programación",BA1689,""))</f>
        <v>0</v>
      </c>
      <c r="CB1689" s="95" t="str">
        <f t="shared" si="79"/>
        <v>1900/1</v>
      </c>
      <c r="CC1689" s="91">
        <f>IFERROR(
(VLOOKUP(MONTH(CA1689),Meses!$B$3:$C$14,2,FALSE)-DAY(CA1689))/VLOOKUP(MONTH(CA1689),Meses!$B$3:$C$14,2,FALSE)*CD1689,
"")</f>
        <v>0</v>
      </c>
      <c r="CD1689" s="92">
        <f t="shared" si="80"/>
        <v>0</v>
      </c>
    </row>
    <row r="1690" spans="1:82" ht="63" thickBot="1" x14ac:dyDescent="0.6">
      <c r="A1690" s="61" t="s">
        <v>4089</v>
      </c>
      <c r="B1690" s="61" t="s">
        <v>4090</v>
      </c>
      <c r="C1690" s="19" t="s">
        <v>4091</v>
      </c>
      <c r="D1690" s="61" t="s">
        <v>650</v>
      </c>
      <c r="E1690" s="22"/>
      <c r="F1690" s="22"/>
      <c r="G1690" s="22"/>
      <c r="H1690" s="22"/>
      <c r="I1690" s="22"/>
      <c r="J1690" s="22" t="s">
        <v>4513</v>
      </c>
      <c r="K1690" s="22">
        <v>0</v>
      </c>
      <c r="L1690" s="50"/>
      <c r="M1690" s="22"/>
      <c r="N1690" s="22"/>
      <c r="O1690" s="19" t="s">
        <v>741</v>
      </c>
      <c r="P1690" s="19" t="s">
        <v>72</v>
      </c>
      <c r="Q1690" s="49" t="s">
        <v>55</v>
      </c>
      <c r="R1690" s="50"/>
      <c r="S1690" s="27"/>
      <c r="T1690" s="27"/>
      <c r="U1690" s="22"/>
      <c r="V1690" s="22"/>
      <c r="W1690" s="22"/>
      <c r="X1690" s="50"/>
      <c r="Y1690" s="50"/>
      <c r="Z1690" s="22"/>
      <c r="AA1690" s="22"/>
      <c r="AB1690" s="22"/>
      <c r="AC1690" s="22"/>
      <c r="AD1690" s="50"/>
      <c r="AE1690" s="22"/>
      <c r="AF1690" s="22"/>
      <c r="AG1690" s="22"/>
      <c r="AH1690" s="50"/>
      <c r="AI1690" s="22"/>
      <c r="AJ1690" s="22"/>
      <c r="AK1690" s="22"/>
      <c r="AL1690" s="22"/>
      <c r="AM1690" s="22"/>
      <c r="AN1690" s="22"/>
      <c r="AO1690" s="22"/>
      <c r="AP1690" s="19" t="s">
        <v>82</v>
      </c>
      <c r="AQ1690" s="22" t="s">
        <v>82</v>
      </c>
      <c r="AR1690" s="19" t="s">
        <v>60</v>
      </c>
      <c r="AS1690" s="19" t="s">
        <v>55</v>
      </c>
      <c r="AT1690" s="19" t="s">
        <v>4583</v>
      </c>
      <c r="AU1690" s="19" t="s">
        <v>179</v>
      </c>
      <c r="AV1690" s="19" t="s">
        <v>63</v>
      </c>
      <c r="AW1690" s="19" t="s">
        <v>63</v>
      </c>
      <c r="AX1690" s="19" t="s">
        <v>63</v>
      </c>
      <c r="AY1690" s="19" t="s">
        <v>64</v>
      </c>
      <c r="AZ1690" s="19" t="s">
        <v>3822</v>
      </c>
      <c r="BA1690" s="22">
        <v>0</v>
      </c>
      <c r="BB1690" s="22"/>
      <c r="BC1690" s="22"/>
      <c r="BD1690" s="19" t="s">
        <v>653</v>
      </c>
      <c r="BE1690" s="19" t="s">
        <v>354</v>
      </c>
      <c r="BF1690" s="19" t="s">
        <v>1165</v>
      </c>
      <c r="BG1690" s="19" t="s">
        <v>55</v>
      </c>
      <c r="BH1690" s="19" t="s">
        <v>4513</v>
      </c>
      <c r="BI1690" s="22" t="s">
        <v>4513</v>
      </c>
      <c r="BJ1690" s="22"/>
      <c r="BK1690" s="22"/>
      <c r="BL1690" s="37" t="s">
        <v>4513</v>
      </c>
      <c r="BM1690" s="32" t="s">
        <v>4513</v>
      </c>
      <c r="BN1690" s="22" t="s">
        <v>4513</v>
      </c>
      <c r="BO1690" s="22"/>
      <c r="BP1690" s="22"/>
      <c r="BQ1690" s="19" t="s">
        <v>64</v>
      </c>
      <c r="BR1690" s="22"/>
      <c r="BS1690" s="22"/>
      <c r="BT1690" s="37">
        <v>30</v>
      </c>
      <c r="BU1690" s="37">
        <v>60</v>
      </c>
      <c r="BV1690" s="19" t="s">
        <v>4698</v>
      </c>
      <c r="BW1690" s="19" t="s">
        <v>3839</v>
      </c>
      <c r="BX1690" s="37">
        <v>2023</v>
      </c>
      <c r="BY1690" s="95" t="str">
        <f>IFERROR(
IF(OR(AZ1690="anulado",AZ1690="stand by"),CONCATENATE(AZ1690,": ",AT1690),
IF(OR(YEAR(BA1690)=2022,YEAR(BA1690)=2023),CONCATENATE("Se activó en ",YEAR(BA1690)),
IF(AND(OR(AZ1690="En proceso",AZ1690="facturando"),AND(AV1690="-",BA1690="")),"Por revisar",
IF(BA1690="",IF(AV1690="NUEVAS",CONCATENATE("Estado: ",AZ1690,", ",AV1690),
IF(AX1690=Meses!$A$3,"Por revisar",
IF(AT1690="","Sin registro","En programación Frcst."))),"En programación")))),
"Error")</f>
        <v>En programación</v>
      </c>
      <c r="BZ1690" s="14" t="str">
        <f t="shared" si="78"/>
        <v/>
      </c>
      <c r="CA1690" s="95">
        <f>IF(BY1690="En programación Frcst.",VLOOKUP(AX1690,Meses!$A$1:$H$14,3+HLOOKUP(Cronograma!AV1690,Meses!$D$1:$G$2,2,FALSE),FALSE),
IF(BY1690="En programación",BA1690,""))</f>
        <v>0</v>
      </c>
      <c r="CB1690" s="95" t="str">
        <f t="shared" si="79"/>
        <v>1900/1</v>
      </c>
      <c r="CC1690" s="91">
        <f>IFERROR(
(VLOOKUP(MONTH(CA1690),Meses!$B$3:$C$14,2,FALSE)-DAY(CA1690))/VLOOKUP(MONTH(CA1690),Meses!$B$3:$C$14,2,FALSE)*CD1690,
"")</f>
        <v>0</v>
      </c>
      <c r="CD1690" s="92">
        <f t="shared" si="80"/>
        <v>0</v>
      </c>
    </row>
    <row r="1691" spans="1:82" ht="47.4" thickBot="1" x14ac:dyDescent="0.6">
      <c r="A1691" s="61" t="s">
        <v>4092</v>
      </c>
      <c r="B1691" s="61" t="s">
        <v>4093</v>
      </c>
      <c r="C1691" s="19" t="s">
        <v>4094</v>
      </c>
      <c r="D1691" s="61" t="s">
        <v>53</v>
      </c>
      <c r="E1691" s="22"/>
      <c r="F1691" s="22"/>
      <c r="G1691" s="22"/>
      <c r="H1691" s="22"/>
      <c r="I1691" s="21">
        <v>45280</v>
      </c>
      <c r="J1691" s="21" t="s">
        <v>4513</v>
      </c>
      <c r="K1691" s="119">
        <v>0</v>
      </c>
      <c r="L1691" s="50"/>
      <c r="M1691" s="22"/>
      <c r="N1691" s="22"/>
      <c r="O1691" s="19" t="s">
        <v>741</v>
      </c>
      <c r="P1691" s="19" t="s">
        <v>54</v>
      </c>
      <c r="Q1691" s="49" t="s">
        <v>55</v>
      </c>
      <c r="R1691" s="50"/>
      <c r="S1691" s="27"/>
      <c r="T1691" s="27"/>
      <c r="U1691" s="22"/>
      <c r="V1691" s="22"/>
      <c r="W1691" s="22"/>
      <c r="X1691" s="50"/>
      <c r="Y1691" s="50"/>
      <c r="Z1691" s="22"/>
      <c r="AA1691" s="22"/>
      <c r="AB1691" s="22"/>
      <c r="AC1691" s="22"/>
      <c r="AD1691" s="50"/>
      <c r="AE1691" s="22"/>
      <c r="AF1691" s="22"/>
      <c r="AG1691" s="22"/>
      <c r="AH1691" s="50"/>
      <c r="AI1691" s="22"/>
      <c r="AJ1691" s="22"/>
      <c r="AK1691" s="22"/>
      <c r="AL1691" s="22"/>
      <c r="AM1691" s="22"/>
      <c r="AN1691" s="22"/>
      <c r="AO1691" s="22"/>
      <c r="AP1691" s="19" t="s">
        <v>399</v>
      </c>
      <c r="AQ1691" s="19" t="s">
        <v>399</v>
      </c>
      <c r="AR1691" s="19" t="s">
        <v>60</v>
      </c>
      <c r="AS1691" s="19" t="s">
        <v>55</v>
      </c>
      <c r="AT1691" s="19" t="s">
        <v>61</v>
      </c>
      <c r="AU1691" s="19" t="s">
        <v>179</v>
      </c>
      <c r="AV1691" s="19" t="s">
        <v>63</v>
      </c>
      <c r="AW1691" s="19" t="s">
        <v>63</v>
      </c>
      <c r="AX1691" s="19" t="s">
        <v>63</v>
      </c>
      <c r="AY1691" s="19" t="s">
        <v>64</v>
      </c>
      <c r="AZ1691" s="19" t="s">
        <v>3822</v>
      </c>
      <c r="BA1691" s="22">
        <v>0</v>
      </c>
      <c r="BB1691" s="22"/>
      <c r="BC1691" s="22"/>
      <c r="BD1691" s="19" t="s">
        <v>653</v>
      </c>
      <c r="BE1691" s="19" t="s">
        <v>354</v>
      </c>
      <c r="BF1691" s="19" t="s">
        <v>1165</v>
      </c>
      <c r="BG1691" s="19" t="s">
        <v>55</v>
      </c>
      <c r="BH1691" s="19" t="s">
        <v>4513</v>
      </c>
      <c r="BI1691" s="60" t="s">
        <v>4513</v>
      </c>
      <c r="BJ1691" s="37" t="e">
        <v>#VALUE!</v>
      </c>
      <c r="BK1691" s="37" t="e">
        <v>#VALUE!</v>
      </c>
      <c r="BL1691" s="37" t="s">
        <v>4513</v>
      </c>
      <c r="BM1691" s="32" t="s">
        <v>4513</v>
      </c>
      <c r="BN1691" s="22" t="s">
        <v>4513</v>
      </c>
      <c r="BO1691" s="22"/>
      <c r="BP1691" s="22"/>
      <c r="BQ1691" s="19" t="s">
        <v>64</v>
      </c>
      <c r="BR1691" s="22"/>
      <c r="BS1691" s="19" t="e">
        <v>#N/A</v>
      </c>
      <c r="BT1691" s="37">
        <v>90</v>
      </c>
      <c r="BU1691" s="81">
        <v>45322</v>
      </c>
      <c r="BV1691" s="19"/>
      <c r="BW1691" s="19" t="s">
        <v>3823</v>
      </c>
      <c r="BX1691" s="37" t="e">
        <v>#VALUE!</v>
      </c>
      <c r="BY1691" s="95" t="str">
        <f>IFERROR(
IF(OR(AZ1691="anulado",AZ1691="stand by"),CONCATENATE(AZ1691,": ",AT1691),
IF(OR(YEAR(BA1691)=2022,YEAR(BA1691)=2023),CONCATENATE("Se activó en ",YEAR(BA1691)),
IF(AND(OR(AZ1691="En proceso",AZ1691="facturando"),AND(AV1691="-",BA1691="")),"Por revisar",
IF(BA1691="",IF(AV1691="NUEVAS",CONCATENATE("Estado: ",AZ1691,", ",AV1691),
IF(AX1691=Meses!$A$3,"Por revisar",
IF(AT1691="","Sin registro","En programación Frcst."))),"En programación")))),
"Error")</f>
        <v>En programación</v>
      </c>
      <c r="BZ1691" s="14" t="str">
        <f t="shared" si="78"/>
        <v/>
      </c>
      <c r="CA1691" s="95">
        <f>IF(BY1691="En programación Frcst.",VLOOKUP(AX1691,Meses!$A$1:$H$14,3+HLOOKUP(Cronograma!AV1691,Meses!$D$1:$G$2,2,FALSE),FALSE),
IF(BY1691="En programación",BA1691,""))</f>
        <v>0</v>
      </c>
      <c r="CB1691" s="95" t="str">
        <f t="shared" si="79"/>
        <v>1900/1</v>
      </c>
      <c r="CC1691" s="91">
        <f>IFERROR(
(VLOOKUP(MONTH(CA1691),Meses!$B$3:$C$14,2,FALSE)-DAY(CA1691))/VLOOKUP(MONTH(CA1691),Meses!$B$3:$C$14,2,FALSE)*CD1691,
"")</f>
        <v>0</v>
      </c>
      <c r="CD1691" s="92">
        <f t="shared" si="80"/>
        <v>0</v>
      </c>
    </row>
    <row r="1692" spans="1:82" ht="94.2" thickBot="1" x14ac:dyDescent="0.6">
      <c r="A1692" s="61" t="s">
        <v>4095</v>
      </c>
      <c r="B1692" s="61" t="s">
        <v>4096</v>
      </c>
      <c r="C1692" s="19" t="s">
        <v>4097</v>
      </c>
      <c r="D1692" s="61" t="s">
        <v>650</v>
      </c>
      <c r="E1692" s="22"/>
      <c r="F1692" s="22"/>
      <c r="G1692" s="22"/>
      <c r="H1692" s="22"/>
      <c r="I1692" s="22"/>
      <c r="J1692" s="22" t="s">
        <v>4513</v>
      </c>
      <c r="K1692" s="22">
        <v>0</v>
      </c>
      <c r="L1692" s="50"/>
      <c r="M1692" s="22"/>
      <c r="N1692" s="22"/>
      <c r="O1692" s="19" t="s">
        <v>741</v>
      </c>
      <c r="P1692" s="19" t="s">
        <v>3405</v>
      </c>
      <c r="Q1692" s="49" t="s">
        <v>55</v>
      </c>
      <c r="R1692" s="50"/>
      <c r="S1692" s="27"/>
      <c r="T1692" s="27"/>
      <c r="U1692" s="22"/>
      <c r="V1692" s="22"/>
      <c r="W1692" s="22"/>
      <c r="X1692" s="50"/>
      <c r="Y1692" s="50"/>
      <c r="Z1692" s="22"/>
      <c r="AA1692" s="22"/>
      <c r="AB1692" s="22"/>
      <c r="AC1692" s="22"/>
      <c r="AD1692" s="50"/>
      <c r="AE1692" s="22"/>
      <c r="AF1692" s="22"/>
      <c r="AG1692" s="22"/>
      <c r="AH1692" s="50"/>
      <c r="AI1692" s="22"/>
      <c r="AJ1692" s="22"/>
      <c r="AK1692" s="22"/>
      <c r="AL1692" s="22"/>
      <c r="AM1692" s="22"/>
      <c r="AN1692" s="22"/>
      <c r="AO1692" s="22"/>
      <c r="AP1692" s="19" t="s">
        <v>82</v>
      </c>
      <c r="AQ1692" s="22" t="s">
        <v>82</v>
      </c>
      <c r="AR1692" s="19" t="s">
        <v>60</v>
      </c>
      <c r="AS1692" s="19" t="s">
        <v>55</v>
      </c>
      <c r="AT1692" s="19" t="s">
        <v>4583</v>
      </c>
      <c r="AU1692" s="19" t="s">
        <v>179</v>
      </c>
      <c r="AV1692" s="19" t="s">
        <v>63</v>
      </c>
      <c r="AW1692" s="19" t="s">
        <v>63</v>
      </c>
      <c r="AX1692" s="19" t="s">
        <v>63</v>
      </c>
      <c r="AY1692" s="19" t="s">
        <v>64</v>
      </c>
      <c r="AZ1692" s="19" t="s">
        <v>3822</v>
      </c>
      <c r="BA1692" s="22">
        <v>0</v>
      </c>
      <c r="BB1692" s="22"/>
      <c r="BC1692" s="22"/>
      <c r="BD1692" s="19" t="s">
        <v>653</v>
      </c>
      <c r="BE1692" s="19" t="s">
        <v>354</v>
      </c>
      <c r="BF1692" s="19" t="s">
        <v>1165</v>
      </c>
      <c r="BG1692" s="19" t="s">
        <v>55</v>
      </c>
      <c r="BH1692" s="19" t="s">
        <v>4513</v>
      </c>
      <c r="BI1692" s="22" t="s">
        <v>4513</v>
      </c>
      <c r="BJ1692" s="22"/>
      <c r="BK1692" s="22"/>
      <c r="BL1692" s="37" t="s">
        <v>4513</v>
      </c>
      <c r="BM1692" s="32" t="s">
        <v>4513</v>
      </c>
      <c r="BN1692" s="22" t="s">
        <v>4513</v>
      </c>
      <c r="BO1692" s="22"/>
      <c r="BP1692" s="22"/>
      <c r="BQ1692" s="19" t="s">
        <v>64</v>
      </c>
      <c r="BR1692" s="22"/>
      <c r="BS1692" s="22"/>
      <c r="BT1692" s="37">
        <v>30</v>
      </c>
      <c r="BU1692" s="37">
        <v>60</v>
      </c>
      <c r="BV1692" s="19" t="s">
        <v>4698</v>
      </c>
      <c r="BW1692" s="19" t="s">
        <v>3839</v>
      </c>
      <c r="BX1692" s="37">
        <v>2023</v>
      </c>
      <c r="BY1692" s="95" t="str">
        <f>IFERROR(
IF(OR(AZ1692="anulado",AZ1692="stand by"),CONCATENATE(AZ1692,": ",AT1692),
IF(OR(YEAR(BA1692)=2022,YEAR(BA1692)=2023),CONCATENATE("Se activó en ",YEAR(BA1692)),
IF(AND(OR(AZ1692="En proceso",AZ1692="facturando"),AND(AV1692="-",BA1692="")),"Por revisar",
IF(BA1692="",IF(AV1692="NUEVAS",CONCATENATE("Estado: ",AZ1692,", ",AV1692),
IF(AX1692=Meses!$A$3,"Por revisar",
IF(AT1692="","Sin registro","En programación Frcst."))),"En programación")))),
"Error")</f>
        <v>En programación</v>
      </c>
      <c r="BZ1692" s="14" t="str">
        <f t="shared" si="78"/>
        <v/>
      </c>
      <c r="CA1692" s="95">
        <f>IF(BY1692="En programación Frcst.",VLOOKUP(AX1692,Meses!$A$1:$H$14,3+HLOOKUP(Cronograma!AV1692,Meses!$D$1:$G$2,2,FALSE),FALSE),
IF(BY1692="En programación",BA1692,""))</f>
        <v>0</v>
      </c>
      <c r="CB1692" s="95" t="str">
        <f t="shared" si="79"/>
        <v>1900/1</v>
      </c>
      <c r="CC1692" s="91">
        <f>IFERROR(
(VLOOKUP(MONTH(CA1692),Meses!$B$3:$C$14,2,FALSE)-DAY(CA1692))/VLOOKUP(MONTH(CA1692),Meses!$B$3:$C$14,2,FALSE)*CD1692,
"")</f>
        <v>0</v>
      </c>
      <c r="CD1692" s="92">
        <f t="shared" si="80"/>
        <v>0</v>
      </c>
    </row>
    <row r="1693" spans="1:82" ht="78.599999999999994" thickBot="1" x14ac:dyDescent="0.6">
      <c r="A1693" s="61" t="s">
        <v>4098</v>
      </c>
      <c r="B1693" s="61" t="s">
        <v>4099</v>
      </c>
      <c r="C1693" s="19" t="s">
        <v>4100</v>
      </c>
      <c r="D1693" s="61" t="s">
        <v>650</v>
      </c>
      <c r="E1693" s="22"/>
      <c r="F1693" s="22"/>
      <c r="G1693" s="22"/>
      <c r="H1693" s="22"/>
      <c r="I1693" s="22"/>
      <c r="J1693" s="22" t="s">
        <v>4513</v>
      </c>
      <c r="K1693" s="22">
        <v>0</v>
      </c>
      <c r="L1693" s="50"/>
      <c r="M1693" s="22"/>
      <c r="N1693" s="22"/>
      <c r="O1693" s="19" t="s">
        <v>741</v>
      </c>
      <c r="P1693" s="19" t="s">
        <v>3405</v>
      </c>
      <c r="Q1693" s="49" t="s">
        <v>55</v>
      </c>
      <c r="R1693" s="50"/>
      <c r="S1693" s="27"/>
      <c r="T1693" s="27"/>
      <c r="U1693" s="22"/>
      <c r="V1693" s="22"/>
      <c r="W1693" s="22"/>
      <c r="X1693" s="50"/>
      <c r="Y1693" s="50"/>
      <c r="Z1693" s="22"/>
      <c r="AA1693" s="22"/>
      <c r="AB1693" s="22"/>
      <c r="AC1693" s="22"/>
      <c r="AD1693" s="50"/>
      <c r="AE1693" s="22"/>
      <c r="AF1693" s="22"/>
      <c r="AG1693" s="22"/>
      <c r="AH1693" s="50"/>
      <c r="AI1693" s="22"/>
      <c r="AJ1693" s="22"/>
      <c r="AK1693" s="22"/>
      <c r="AL1693" s="22"/>
      <c r="AM1693" s="22"/>
      <c r="AN1693" s="22"/>
      <c r="AO1693" s="22"/>
      <c r="AP1693" s="19" t="s">
        <v>82</v>
      </c>
      <c r="AQ1693" s="22" t="s">
        <v>82</v>
      </c>
      <c r="AR1693" s="19" t="s">
        <v>60</v>
      </c>
      <c r="AS1693" s="19" t="s">
        <v>55</v>
      </c>
      <c r="AT1693" s="19" t="s">
        <v>4583</v>
      </c>
      <c r="AU1693" s="19" t="s">
        <v>179</v>
      </c>
      <c r="AV1693" s="19" t="s">
        <v>63</v>
      </c>
      <c r="AW1693" s="19" t="s">
        <v>63</v>
      </c>
      <c r="AX1693" s="19" t="s">
        <v>63</v>
      </c>
      <c r="AY1693" s="19" t="s">
        <v>64</v>
      </c>
      <c r="AZ1693" s="19" t="s">
        <v>3822</v>
      </c>
      <c r="BA1693" s="22">
        <v>0</v>
      </c>
      <c r="BB1693" s="22"/>
      <c r="BC1693" s="22"/>
      <c r="BD1693" s="19" t="s">
        <v>653</v>
      </c>
      <c r="BE1693" s="19" t="s">
        <v>354</v>
      </c>
      <c r="BF1693" s="19" t="s">
        <v>1165</v>
      </c>
      <c r="BG1693" s="19" t="s">
        <v>55</v>
      </c>
      <c r="BH1693" s="19" t="s">
        <v>4513</v>
      </c>
      <c r="BI1693" s="22" t="s">
        <v>4513</v>
      </c>
      <c r="BJ1693" s="22"/>
      <c r="BK1693" s="22"/>
      <c r="BL1693" s="37" t="s">
        <v>4513</v>
      </c>
      <c r="BM1693" s="32" t="s">
        <v>4513</v>
      </c>
      <c r="BN1693" s="22" t="s">
        <v>4513</v>
      </c>
      <c r="BO1693" s="22"/>
      <c r="BP1693" s="22"/>
      <c r="BQ1693" s="19" t="s">
        <v>64</v>
      </c>
      <c r="BR1693" s="22"/>
      <c r="BS1693" s="22"/>
      <c r="BT1693" s="37">
        <v>30</v>
      </c>
      <c r="BU1693" s="37">
        <v>60</v>
      </c>
      <c r="BV1693" s="19" t="s">
        <v>4696</v>
      </c>
      <c r="BW1693" s="19" t="s">
        <v>3869</v>
      </c>
      <c r="BX1693" s="37">
        <v>2023</v>
      </c>
      <c r="BY1693" s="95" t="str">
        <f>IFERROR(
IF(OR(AZ1693="anulado",AZ1693="stand by"),CONCATENATE(AZ1693,": ",AT1693),
IF(OR(YEAR(BA1693)=2022,YEAR(BA1693)=2023),CONCATENATE("Se activó en ",YEAR(BA1693)),
IF(AND(OR(AZ1693="En proceso",AZ1693="facturando"),AND(AV1693="-",BA1693="")),"Por revisar",
IF(BA1693="",IF(AV1693="NUEVAS",CONCATENATE("Estado: ",AZ1693,", ",AV1693),
IF(AX1693=Meses!$A$3,"Por revisar",
IF(AT1693="","Sin registro","En programación Frcst."))),"En programación")))),
"Error")</f>
        <v>En programación</v>
      </c>
      <c r="BZ1693" s="14" t="str">
        <f t="shared" si="78"/>
        <v/>
      </c>
      <c r="CA1693" s="95">
        <f>IF(BY1693="En programación Frcst.",VLOOKUP(AX1693,Meses!$A$1:$H$14,3+HLOOKUP(Cronograma!AV1693,Meses!$D$1:$G$2,2,FALSE),FALSE),
IF(BY1693="En programación",BA1693,""))</f>
        <v>0</v>
      </c>
      <c r="CB1693" s="95" t="str">
        <f t="shared" si="79"/>
        <v>1900/1</v>
      </c>
      <c r="CC1693" s="91">
        <f>IFERROR(
(VLOOKUP(MONTH(CA1693),Meses!$B$3:$C$14,2,FALSE)-DAY(CA1693))/VLOOKUP(MONTH(CA1693),Meses!$B$3:$C$14,2,FALSE)*CD1693,
"")</f>
        <v>0</v>
      </c>
      <c r="CD1693" s="92">
        <f t="shared" si="80"/>
        <v>0</v>
      </c>
    </row>
    <row r="1694" spans="1:82" ht="94.2" thickBot="1" x14ac:dyDescent="0.6">
      <c r="A1694" s="61" t="s">
        <v>4098</v>
      </c>
      <c r="B1694" s="61" t="s">
        <v>4101</v>
      </c>
      <c r="C1694" s="19" t="s">
        <v>4102</v>
      </c>
      <c r="D1694" s="61" t="s">
        <v>650</v>
      </c>
      <c r="E1694" s="22"/>
      <c r="F1694" s="22"/>
      <c r="G1694" s="22"/>
      <c r="H1694" s="22"/>
      <c r="I1694" s="22"/>
      <c r="J1694" s="22" t="s">
        <v>4513</v>
      </c>
      <c r="K1694" s="22">
        <v>0</v>
      </c>
      <c r="L1694" s="50"/>
      <c r="M1694" s="22"/>
      <c r="N1694" s="22"/>
      <c r="O1694" s="19" t="s">
        <v>741</v>
      </c>
      <c r="P1694" s="19" t="s">
        <v>3405</v>
      </c>
      <c r="Q1694" s="49" t="s">
        <v>55</v>
      </c>
      <c r="R1694" s="50"/>
      <c r="S1694" s="27"/>
      <c r="T1694" s="27"/>
      <c r="U1694" s="22"/>
      <c r="V1694" s="22"/>
      <c r="W1694" s="22"/>
      <c r="X1694" s="50"/>
      <c r="Y1694" s="50"/>
      <c r="Z1694" s="22"/>
      <c r="AA1694" s="22"/>
      <c r="AB1694" s="22"/>
      <c r="AC1694" s="22"/>
      <c r="AD1694" s="50"/>
      <c r="AE1694" s="22"/>
      <c r="AF1694" s="22"/>
      <c r="AG1694" s="22"/>
      <c r="AH1694" s="50"/>
      <c r="AI1694" s="22"/>
      <c r="AJ1694" s="22"/>
      <c r="AK1694" s="22"/>
      <c r="AL1694" s="22"/>
      <c r="AM1694" s="22"/>
      <c r="AN1694" s="22"/>
      <c r="AO1694" s="22"/>
      <c r="AP1694" s="19" t="s">
        <v>82</v>
      </c>
      <c r="AQ1694" s="22" t="s">
        <v>82</v>
      </c>
      <c r="AR1694" s="19" t="s">
        <v>60</v>
      </c>
      <c r="AS1694" s="19" t="s">
        <v>55</v>
      </c>
      <c r="AT1694" s="19" t="s">
        <v>4583</v>
      </c>
      <c r="AU1694" s="19" t="s">
        <v>179</v>
      </c>
      <c r="AV1694" s="19" t="s">
        <v>63</v>
      </c>
      <c r="AW1694" s="19" t="s">
        <v>63</v>
      </c>
      <c r="AX1694" s="19" t="s">
        <v>63</v>
      </c>
      <c r="AY1694" s="19" t="s">
        <v>64</v>
      </c>
      <c r="AZ1694" s="19" t="s">
        <v>3822</v>
      </c>
      <c r="BA1694" s="22">
        <v>0</v>
      </c>
      <c r="BB1694" s="22"/>
      <c r="BC1694" s="22"/>
      <c r="BD1694" s="19" t="s">
        <v>653</v>
      </c>
      <c r="BE1694" s="19" t="s">
        <v>354</v>
      </c>
      <c r="BF1694" s="19" t="s">
        <v>1165</v>
      </c>
      <c r="BG1694" s="19" t="s">
        <v>55</v>
      </c>
      <c r="BH1694" s="19" t="s">
        <v>4513</v>
      </c>
      <c r="BI1694" s="22" t="s">
        <v>4513</v>
      </c>
      <c r="BJ1694" s="22"/>
      <c r="BK1694" s="22"/>
      <c r="BL1694" s="37" t="s">
        <v>4513</v>
      </c>
      <c r="BM1694" s="32" t="s">
        <v>4513</v>
      </c>
      <c r="BN1694" s="22" t="s">
        <v>4513</v>
      </c>
      <c r="BO1694" s="22"/>
      <c r="BP1694" s="22"/>
      <c r="BQ1694" s="19" t="s">
        <v>64</v>
      </c>
      <c r="BR1694" s="22"/>
      <c r="BS1694" s="22"/>
      <c r="BT1694" s="37">
        <v>30</v>
      </c>
      <c r="BU1694" s="37">
        <v>60</v>
      </c>
      <c r="BV1694" s="19" t="s">
        <v>4696</v>
      </c>
      <c r="BW1694" s="19" t="s">
        <v>3869</v>
      </c>
      <c r="BX1694" s="37">
        <v>2023</v>
      </c>
      <c r="BY1694" s="95" t="str">
        <f>IFERROR(
IF(OR(AZ1694="anulado",AZ1694="stand by"),CONCATENATE(AZ1694,": ",AT1694),
IF(OR(YEAR(BA1694)=2022,YEAR(BA1694)=2023),CONCATENATE("Se activó en ",YEAR(BA1694)),
IF(AND(OR(AZ1694="En proceso",AZ1694="facturando"),AND(AV1694="-",BA1694="")),"Por revisar",
IF(BA1694="",IF(AV1694="NUEVAS",CONCATENATE("Estado: ",AZ1694,", ",AV1694),
IF(AX1694=Meses!$A$3,"Por revisar",
IF(AT1694="","Sin registro","En programación Frcst."))),"En programación")))),
"Error")</f>
        <v>En programación</v>
      </c>
      <c r="BZ1694" s="14" t="str">
        <f t="shared" si="78"/>
        <v/>
      </c>
      <c r="CA1694" s="95">
        <f>IF(BY1694="En programación Frcst.",VLOOKUP(AX1694,Meses!$A$1:$H$14,3+HLOOKUP(Cronograma!AV1694,Meses!$D$1:$G$2,2,FALSE),FALSE),
IF(BY1694="En programación",BA1694,""))</f>
        <v>0</v>
      </c>
      <c r="CB1694" s="95" t="str">
        <f t="shared" si="79"/>
        <v>1900/1</v>
      </c>
      <c r="CC1694" s="91">
        <f>IFERROR(
(VLOOKUP(MONTH(CA1694),Meses!$B$3:$C$14,2,FALSE)-DAY(CA1694))/VLOOKUP(MONTH(CA1694),Meses!$B$3:$C$14,2,FALSE)*CD1694,
"")</f>
        <v>0</v>
      </c>
      <c r="CD1694" s="92">
        <f t="shared" si="80"/>
        <v>0</v>
      </c>
    </row>
    <row r="1695" spans="1:82" ht="47.4" thickBot="1" x14ac:dyDescent="0.6">
      <c r="A1695" s="61" t="s">
        <v>4103</v>
      </c>
      <c r="B1695" s="61" t="s">
        <v>4104</v>
      </c>
      <c r="C1695" s="19" t="s">
        <v>4105</v>
      </c>
      <c r="D1695" s="61" t="s">
        <v>53</v>
      </c>
      <c r="E1695" s="22"/>
      <c r="F1695" s="22"/>
      <c r="G1695" s="22"/>
      <c r="H1695" s="22"/>
      <c r="I1695" s="21">
        <v>45169</v>
      </c>
      <c r="J1695" s="21" t="s">
        <v>4513</v>
      </c>
      <c r="K1695" s="119">
        <v>0</v>
      </c>
      <c r="L1695" s="50"/>
      <c r="M1695" s="22"/>
      <c r="N1695" s="22"/>
      <c r="O1695" s="19" t="s">
        <v>741</v>
      </c>
      <c r="P1695" s="19" t="s">
        <v>72</v>
      </c>
      <c r="Q1695" s="49" t="s">
        <v>55</v>
      </c>
      <c r="R1695" s="50"/>
      <c r="S1695" s="27"/>
      <c r="T1695" s="27"/>
      <c r="U1695" s="22"/>
      <c r="V1695" s="22"/>
      <c r="W1695" s="22"/>
      <c r="X1695" s="50"/>
      <c r="Y1695" s="50"/>
      <c r="Z1695" s="22"/>
      <c r="AA1695" s="22"/>
      <c r="AB1695" s="22"/>
      <c r="AC1695" s="22"/>
      <c r="AD1695" s="50"/>
      <c r="AE1695" s="22"/>
      <c r="AF1695" s="22"/>
      <c r="AG1695" s="22"/>
      <c r="AH1695" s="50"/>
      <c r="AI1695" s="22"/>
      <c r="AJ1695" s="22"/>
      <c r="AK1695" s="22"/>
      <c r="AL1695" s="22"/>
      <c r="AM1695" s="22"/>
      <c r="AN1695" s="22"/>
      <c r="AO1695" s="22"/>
      <c r="AP1695" s="49" t="s">
        <v>76</v>
      </c>
      <c r="AQ1695" s="19" t="s">
        <v>76</v>
      </c>
      <c r="AR1695" s="19" t="s">
        <v>60</v>
      </c>
      <c r="AS1695" s="19" t="s">
        <v>55</v>
      </c>
      <c r="AT1695" s="19" t="s">
        <v>61</v>
      </c>
      <c r="AU1695" s="19" t="s">
        <v>179</v>
      </c>
      <c r="AV1695" s="19" t="s">
        <v>63</v>
      </c>
      <c r="AW1695" s="19" t="s">
        <v>63</v>
      </c>
      <c r="AX1695" s="19" t="s">
        <v>63</v>
      </c>
      <c r="AY1695" s="19" t="s">
        <v>64</v>
      </c>
      <c r="AZ1695" s="19" t="s">
        <v>3822</v>
      </c>
      <c r="BA1695" s="22">
        <v>0</v>
      </c>
      <c r="BB1695" s="22"/>
      <c r="BC1695" s="22"/>
      <c r="BD1695" s="19" t="s">
        <v>653</v>
      </c>
      <c r="BE1695" s="19" t="s">
        <v>354</v>
      </c>
      <c r="BF1695" s="19" t="s">
        <v>1165</v>
      </c>
      <c r="BG1695" s="19" t="s">
        <v>55</v>
      </c>
      <c r="BH1695" s="19" t="s">
        <v>4513</v>
      </c>
      <c r="BI1695" s="60" t="s">
        <v>4513</v>
      </c>
      <c r="BJ1695" s="37" t="e">
        <v>#VALUE!</v>
      </c>
      <c r="BK1695" s="37" t="e">
        <v>#VALUE!</v>
      </c>
      <c r="BL1695" s="37" t="s">
        <v>4513</v>
      </c>
      <c r="BM1695" s="32" t="s">
        <v>4513</v>
      </c>
      <c r="BN1695" s="22" t="s">
        <v>4513</v>
      </c>
      <c r="BO1695" s="22"/>
      <c r="BP1695" s="22"/>
      <c r="BQ1695" s="19" t="s">
        <v>64</v>
      </c>
      <c r="BR1695" s="22"/>
      <c r="BS1695" s="19" t="s">
        <v>3824</v>
      </c>
      <c r="BT1695" s="37">
        <v>90</v>
      </c>
      <c r="BU1695" s="81">
        <v>45322</v>
      </c>
      <c r="BV1695" s="19"/>
      <c r="BW1695" s="19" t="s">
        <v>3823</v>
      </c>
      <c r="BX1695" s="37" t="e">
        <v>#VALUE!</v>
      </c>
      <c r="BY1695" s="95" t="str">
        <f>IFERROR(
IF(OR(AZ1695="anulado",AZ1695="stand by"),CONCATENATE(AZ1695,": ",AT1695),
IF(OR(YEAR(BA1695)=2022,YEAR(BA1695)=2023),CONCATENATE("Se activó en ",YEAR(BA1695)),
IF(AND(OR(AZ1695="En proceso",AZ1695="facturando"),AND(AV1695="-",BA1695="")),"Por revisar",
IF(BA1695="",IF(AV1695="NUEVAS",CONCATENATE("Estado: ",AZ1695,", ",AV1695),
IF(AX1695=Meses!$A$3,"Por revisar",
IF(AT1695="","Sin registro","En programación Frcst."))),"En programación")))),
"Error")</f>
        <v>En programación</v>
      </c>
      <c r="BZ1695" s="14" t="str">
        <f t="shared" si="78"/>
        <v/>
      </c>
      <c r="CA1695" s="95">
        <f>IF(BY1695="En programación Frcst.",VLOOKUP(AX1695,Meses!$A$1:$H$14,3+HLOOKUP(Cronograma!AV1695,Meses!$D$1:$G$2,2,FALSE),FALSE),
IF(BY1695="En programación",BA1695,""))</f>
        <v>0</v>
      </c>
      <c r="CB1695" s="95" t="str">
        <f t="shared" si="79"/>
        <v>1900/1</v>
      </c>
      <c r="CC1695" s="91">
        <f>IFERROR(
(VLOOKUP(MONTH(CA1695),Meses!$B$3:$C$14,2,FALSE)-DAY(CA1695))/VLOOKUP(MONTH(CA1695),Meses!$B$3:$C$14,2,FALSE)*CD1695,
"")</f>
        <v>0</v>
      </c>
      <c r="CD1695" s="92">
        <f t="shared" si="80"/>
        <v>0</v>
      </c>
    </row>
    <row r="1696" spans="1:82" ht="78.599999999999994" thickBot="1" x14ac:dyDescent="0.6">
      <c r="A1696" s="61" t="s">
        <v>4106</v>
      </c>
      <c r="B1696" s="61" t="s">
        <v>4107</v>
      </c>
      <c r="C1696" s="19" t="s">
        <v>4108</v>
      </c>
      <c r="D1696" s="61" t="s">
        <v>53</v>
      </c>
      <c r="E1696" s="22"/>
      <c r="F1696" s="22"/>
      <c r="G1696" s="22"/>
      <c r="H1696" s="22"/>
      <c r="I1696" s="21">
        <v>45276</v>
      </c>
      <c r="J1696" s="21" t="s">
        <v>4513</v>
      </c>
      <c r="K1696" s="119">
        <v>0</v>
      </c>
      <c r="L1696" s="50"/>
      <c r="M1696" s="22"/>
      <c r="N1696" s="22"/>
      <c r="O1696" s="19" t="s">
        <v>741</v>
      </c>
      <c r="P1696" s="19" t="s">
        <v>1928</v>
      </c>
      <c r="Q1696" s="49" t="s">
        <v>55</v>
      </c>
      <c r="R1696" s="50"/>
      <c r="S1696" s="27"/>
      <c r="T1696" s="27"/>
      <c r="U1696" s="22"/>
      <c r="V1696" s="22"/>
      <c r="W1696" s="22"/>
      <c r="X1696" s="50"/>
      <c r="Y1696" s="50"/>
      <c r="Z1696" s="22"/>
      <c r="AA1696" s="22"/>
      <c r="AB1696" s="22"/>
      <c r="AC1696" s="22"/>
      <c r="AD1696" s="50"/>
      <c r="AE1696" s="22"/>
      <c r="AF1696" s="22"/>
      <c r="AG1696" s="22"/>
      <c r="AH1696" s="50"/>
      <c r="AI1696" s="22"/>
      <c r="AJ1696" s="22"/>
      <c r="AK1696" s="22"/>
      <c r="AL1696" s="22"/>
      <c r="AM1696" s="22"/>
      <c r="AN1696" s="22"/>
      <c r="AO1696" s="22"/>
      <c r="AP1696" s="19" t="s">
        <v>1929</v>
      </c>
      <c r="AQ1696" s="19" t="s">
        <v>451</v>
      </c>
      <c r="AR1696" s="19" t="s">
        <v>60</v>
      </c>
      <c r="AS1696" s="19" t="s">
        <v>55</v>
      </c>
      <c r="AT1696" s="19" t="s">
        <v>61</v>
      </c>
      <c r="AU1696" s="19" t="s">
        <v>179</v>
      </c>
      <c r="AV1696" s="19" t="s">
        <v>63</v>
      </c>
      <c r="AW1696" s="19" t="s">
        <v>63</v>
      </c>
      <c r="AX1696" s="19" t="s">
        <v>63</v>
      </c>
      <c r="AY1696" s="19" t="s">
        <v>64</v>
      </c>
      <c r="AZ1696" s="19" t="s">
        <v>3822</v>
      </c>
      <c r="BA1696" s="22">
        <v>0</v>
      </c>
      <c r="BB1696" s="22"/>
      <c r="BC1696" s="22"/>
      <c r="BD1696" s="19" t="s">
        <v>653</v>
      </c>
      <c r="BE1696" s="19" t="s">
        <v>354</v>
      </c>
      <c r="BF1696" s="19" t="s">
        <v>1165</v>
      </c>
      <c r="BG1696" s="19" t="s">
        <v>55</v>
      </c>
      <c r="BH1696" s="19" t="s">
        <v>4513</v>
      </c>
      <c r="BI1696" s="60" t="s">
        <v>4513</v>
      </c>
      <c r="BJ1696" s="37" t="e">
        <v>#VALUE!</v>
      </c>
      <c r="BK1696" s="37" t="e">
        <v>#VALUE!</v>
      </c>
      <c r="BL1696" s="37" t="s">
        <v>4513</v>
      </c>
      <c r="BM1696" s="32" t="s">
        <v>4513</v>
      </c>
      <c r="BN1696" s="22" t="s">
        <v>4513</v>
      </c>
      <c r="BO1696" s="22"/>
      <c r="BP1696" s="22"/>
      <c r="BQ1696" s="19" t="s">
        <v>64</v>
      </c>
      <c r="BR1696" s="22"/>
      <c r="BS1696" s="19" t="s">
        <v>3824</v>
      </c>
      <c r="BT1696" s="37">
        <v>90</v>
      </c>
      <c r="BU1696" s="81">
        <v>45322</v>
      </c>
      <c r="BV1696" s="19"/>
      <c r="BW1696" s="19" t="s">
        <v>3823</v>
      </c>
      <c r="BX1696" s="37" t="e">
        <v>#VALUE!</v>
      </c>
      <c r="BY1696" s="95" t="str">
        <f>IFERROR(
IF(OR(AZ1696="anulado",AZ1696="stand by"),CONCATENATE(AZ1696,": ",AT1696),
IF(OR(YEAR(BA1696)=2022,YEAR(BA1696)=2023),CONCATENATE("Se activó en ",YEAR(BA1696)),
IF(AND(OR(AZ1696="En proceso",AZ1696="facturando"),AND(AV1696="-",BA1696="")),"Por revisar",
IF(BA1696="",IF(AV1696="NUEVAS",CONCATENATE("Estado: ",AZ1696,", ",AV1696),
IF(AX1696=Meses!$A$3,"Por revisar",
IF(AT1696="","Sin registro","En programación Frcst."))),"En programación")))),
"Error")</f>
        <v>En programación</v>
      </c>
      <c r="BZ1696" s="14" t="str">
        <f t="shared" si="78"/>
        <v/>
      </c>
      <c r="CA1696" s="95">
        <f>IF(BY1696="En programación Frcst.",VLOOKUP(AX1696,Meses!$A$1:$H$14,3+HLOOKUP(Cronograma!AV1696,Meses!$D$1:$G$2,2,FALSE),FALSE),
IF(BY1696="En programación",BA1696,""))</f>
        <v>0</v>
      </c>
      <c r="CB1696" s="95" t="str">
        <f t="shared" si="79"/>
        <v>1900/1</v>
      </c>
      <c r="CC1696" s="91">
        <f>IFERROR(
(VLOOKUP(MONTH(CA1696),Meses!$B$3:$C$14,2,FALSE)-DAY(CA1696))/VLOOKUP(MONTH(CA1696),Meses!$B$3:$C$14,2,FALSE)*CD1696,
"")</f>
        <v>0</v>
      </c>
      <c r="CD1696" s="92">
        <f t="shared" si="80"/>
        <v>0</v>
      </c>
    </row>
    <row r="1697" spans="1:82" ht="47.4" thickBot="1" x14ac:dyDescent="0.6">
      <c r="A1697" s="61" t="s">
        <v>4109</v>
      </c>
      <c r="B1697" s="61" t="s">
        <v>4110</v>
      </c>
      <c r="C1697" s="19" t="s">
        <v>4111</v>
      </c>
      <c r="D1697" s="61" t="s">
        <v>650</v>
      </c>
      <c r="E1697" s="22"/>
      <c r="F1697" s="22"/>
      <c r="G1697" s="22"/>
      <c r="H1697" s="22"/>
      <c r="I1697" s="22"/>
      <c r="J1697" s="22" t="s">
        <v>4513</v>
      </c>
      <c r="K1697" s="22">
        <v>0</v>
      </c>
      <c r="L1697" s="50"/>
      <c r="M1697" s="22"/>
      <c r="N1697" s="22"/>
      <c r="O1697" s="19" t="s">
        <v>741</v>
      </c>
      <c r="P1697" s="19" t="s">
        <v>1928</v>
      </c>
      <c r="Q1697" s="49" t="s">
        <v>55</v>
      </c>
      <c r="R1697" s="50"/>
      <c r="S1697" s="27"/>
      <c r="T1697" s="27"/>
      <c r="U1697" s="22"/>
      <c r="V1697" s="22"/>
      <c r="W1697" s="22"/>
      <c r="X1697" s="50"/>
      <c r="Y1697" s="50"/>
      <c r="Z1697" s="22"/>
      <c r="AA1697" s="22"/>
      <c r="AB1697" s="22"/>
      <c r="AC1697" s="22"/>
      <c r="AD1697" s="50"/>
      <c r="AE1697" s="22"/>
      <c r="AF1697" s="22"/>
      <c r="AG1697" s="22"/>
      <c r="AH1697" s="50"/>
      <c r="AI1697" s="22"/>
      <c r="AJ1697" s="22"/>
      <c r="AK1697" s="22"/>
      <c r="AL1697" s="22"/>
      <c r="AM1697" s="22"/>
      <c r="AN1697" s="22"/>
      <c r="AO1697" s="22"/>
      <c r="AP1697" s="19" t="s">
        <v>82</v>
      </c>
      <c r="AQ1697" s="22" t="s">
        <v>82</v>
      </c>
      <c r="AR1697" s="19" t="s">
        <v>60</v>
      </c>
      <c r="AS1697" s="19" t="s">
        <v>55</v>
      </c>
      <c r="AT1697" s="19" t="s">
        <v>4583</v>
      </c>
      <c r="AU1697" s="19" t="s">
        <v>179</v>
      </c>
      <c r="AV1697" s="19" t="s">
        <v>63</v>
      </c>
      <c r="AW1697" s="19" t="s">
        <v>63</v>
      </c>
      <c r="AX1697" s="19" t="s">
        <v>63</v>
      </c>
      <c r="AY1697" s="19" t="s">
        <v>64</v>
      </c>
      <c r="AZ1697" s="19" t="s">
        <v>3822</v>
      </c>
      <c r="BA1697" s="22">
        <v>0</v>
      </c>
      <c r="BB1697" s="22"/>
      <c r="BC1697" s="22"/>
      <c r="BD1697" s="19" t="s">
        <v>653</v>
      </c>
      <c r="BE1697" s="19" t="s">
        <v>354</v>
      </c>
      <c r="BF1697" s="19" t="s">
        <v>1165</v>
      </c>
      <c r="BG1697" s="19" t="s">
        <v>55</v>
      </c>
      <c r="BH1697" s="19" t="s">
        <v>4513</v>
      </c>
      <c r="BI1697" s="22" t="s">
        <v>4513</v>
      </c>
      <c r="BJ1697" s="22"/>
      <c r="BK1697" s="22"/>
      <c r="BL1697" s="37" t="s">
        <v>4513</v>
      </c>
      <c r="BM1697" s="32" t="s">
        <v>4513</v>
      </c>
      <c r="BN1697" s="22" t="s">
        <v>4513</v>
      </c>
      <c r="BO1697" s="22"/>
      <c r="BP1697" s="22"/>
      <c r="BQ1697" s="19" t="s">
        <v>64</v>
      </c>
      <c r="BR1697" s="22"/>
      <c r="BS1697" s="22"/>
      <c r="BT1697" s="37">
        <v>30</v>
      </c>
      <c r="BU1697" s="37">
        <v>60</v>
      </c>
      <c r="BV1697" s="19" t="s">
        <v>4695</v>
      </c>
      <c r="BW1697" s="19" t="s">
        <v>3869</v>
      </c>
      <c r="BX1697" s="37">
        <v>2023</v>
      </c>
      <c r="BY1697" s="95" t="str">
        <f>IFERROR(
IF(OR(AZ1697="anulado",AZ1697="stand by"),CONCATENATE(AZ1697,": ",AT1697),
IF(OR(YEAR(BA1697)=2022,YEAR(BA1697)=2023),CONCATENATE("Se activó en ",YEAR(BA1697)),
IF(AND(OR(AZ1697="En proceso",AZ1697="facturando"),AND(AV1697="-",BA1697="")),"Por revisar",
IF(BA1697="",IF(AV1697="NUEVAS",CONCATENATE("Estado: ",AZ1697,", ",AV1697),
IF(AX1697=Meses!$A$3,"Por revisar",
IF(AT1697="","Sin registro","En programación Frcst."))),"En programación")))),
"Error")</f>
        <v>En programación</v>
      </c>
      <c r="BZ1697" s="14" t="str">
        <f t="shared" si="78"/>
        <v/>
      </c>
      <c r="CA1697" s="95">
        <f>IF(BY1697="En programación Frcst.",VLOOKUP(AX1697,Meses!$A$1:$H$14,3+HLOOKUP(Cronograma!AV1697,Meses!$D$1:$G$2,2,FALSE),FALSE),
IF(BY1697="En programación",BA1697,""))</f>
        <v>0</v>
      </c>
      <c r="CB1697" s="95" t="str">
        <f t="shared" si="79"/>
        <v>1900/1</v>
      </c>
      <c r="CC1697" s="91">
        <f>IFERROR(
(VLOOKUP(MONTH(CA1697),Meses!$B$3:$C$14,2,FALSE)-DAY(CA1697))/VLOOKUP(MONTH(CA1697),Meses!$B$3:$C$14,2,FALSE)*CD1697,
"")</f>
        <v>0</v>
      </c>
      <c r="CD1697" s="92">
        <f t="shared" si="80"/>
        <v>0</v>
      </c>
    </row>
    <row r="1698" spans="1:82" ht="47.4" thickBot="1" x14ac:dyDescent="0.6">
      <c r="A1698" s="61" t="s">
        <v>4112</v>
      </c>
      <c r="B1698" s="61" t="s">
        <v>4113</v>
      </c>
      <c r="C1698" s="19" t="s">
        <v>4114</v>
      </c>
      <c r="D1698" s="61" t="s">
        <v>53</v>
      </c>
      <c r="E1698" s="22"/>
      <c r="F1698" s="22"/>
      <c r="G1698" s="22"/>
      <c r="H1698" s="22"/>
      <c r="I1698" s="21">
        <v>45272</v>
      </c>
      <c r="J1698" s="21" t="s">
        <v>4513</v>
      </c>
      <c r="K1698" s="119">
        <v>0</v>
      </c>
      <c r="L1698" s="50"/>
      <c r="M1698" s="22"/>
      <c r="N1698" s="22"/>
      <c r="O1698" s="19" t="s">
        <v>741</v>
      </c>
      <c r="P1698" s="19" t="s">
        <v>1928</v>
      </c>
      <c r="Q1698" s="49" t="s">
        <v>55</v>
      </c>
      <c r="R1698" s="50"/>
      <c r="S1698" s="27"/>
      <c r="T1698" s="27"/>
      <c r="U1698" s="22"/>
      <c r="V1698" s="22"/>
      <c r="W1698" s="22"/>
      <c r="X1698" s="50"/>
      <c r="Y1698" s="50"/>
      <c r="Z1698" s="22"/>
      <c r="AA1698" s="22"/>
      <c r="AB1698" s="22"/>
      <c r="AC1698" s="22"/>
      <c r="AD1698" s="50"/>
      <c r="AE1698" s="22"/>
      <c r="AF1698" s="22"/>
      <c r="AG1698" s="22"/>
      <c r="AH1698" s="50"/>
      <c r="AI1698" s="22"/>
      <c r="AJ1698" s="22"/>
      <c r="AK1698" s="22"/>
      <c r="AL1698" s="22"/>
      <c r="AM1698" s="22"/>
      <c r="AN1698" s="22"/>
      <c r="AO1698" s="22"/>
      <c r="AP1698" s="19" t="s">
        <v>1929</v>
      </c>
      <c r="AQ1698" s="19" t="s">
        <v>451</v>
      </c>
      <c r="AR1698" s="19" t="s">
        <v>60</v>
      </c>
      <c r="AS1698" s="19" t="s">
        <v>55</v>
      </c>
      <c r="AT1698" s="19" t="s">
        <v>61</v>
      </c>
      <c r="AU1698" s="19" t="s">
        <v>179</v>
      </c>
      <c r="AV1698" s="19" t="s">
        <v>63</v>
      </c>
      <c r="AW1698" s="19" t="s">
        <v>63</v>
      </c>
      <c r="AX1698" s="19" t="s">
        <v>63</v>
      </c>
      <c r="AY1698" s="19" t="s">
        <v>64</v>
      </c>
      <c r="AZ1698" s="19" t="s">
        <v>3822</v>
      </c>
      <c r="BA1698" s="22">
        <v>0</v>
      </c>
      <c r="BB1698" s="22"/>
      <c r="BC1698" s="22"/>
      <c r="BD1698" s="19" t="s">
        <v>653</v>
      </c>
      <c r="BE1698" s="19" t="s">
        <v>354</v>
      </c>
      <c r="BF1698" s="19" t="s">
        <v>1165</v>
      </c>
      <c r="BG1698" s="19" t="s">
        <v>55</v>
      </c>
      <c r="BH1698" s="19" t="s">
        <v>4513</v>
      </c>
      <c r="BI1698" s="60" t="s">
        <v>4513</v>
      </c>
      <c r="BJ1698" s="37" t="e">
        <v>#VALUE!</v>
      </c>
      <c r="BK1698" s="37" t="e">
        <v>#VALUE!</v>
      </c>
      <c r="BL1698" s="37" t="s">
        <v>4513</v>
      </c>
      <c r="BM1698" s="32" t="s">
        <v>4513</v>
      </c>
      <c r="BN1698" s="22" t="s">
        <v>4513</v>
      </c>
      <c r="BO1698" s="22"/>
      <c r="BP1698" s="22"/>
      <c r="BQ1698" s="19" t="s">
        <v>64</v>
      </c>
      <c r="BR1698" s="22"/>
      <c r="BS1698" s="19" t="s">
        <v>3824</v>
      </c>
      <c r="BT1698" s="37">
        <v>90</v>
      </c>
      <c r="BU1698" s="81">
        <v>45322</v>
      </c>
      <c r="BV1698" s="19"/>
      <c r="BW1698" s="19" t="s">
        <v>3823</v>
      </c>
      <c r="BX1698" s="37" t="e">
        <v>#VALUE!</v>
      </c>
      <c r="BY1698" s="95" t="str">
        <f>IFERROR(
IF(OR(AZ1698="anulado",AZ1698="stand by"),CONCATENATE(AZ1698,": ",AT1698),
IF(OR(YEAR(BA1698)=2022,YEAR(BA1698)=2023),CONCATENATE("Se activó en ",YEAR(BA1698)),
IF(AND(OR(AZ1698="En proceso",AZ1698="facturando"),AND(AV1698="-",BA1698="")),"Por revisar",
IF(BA1698="",IF(AV1698="NUEVAS",CONCATENATE("Estado: ",AZ1698,", ",AV1698),
IF(AX1698=Meses!$A$3,"Por revisar",
IF(AT1698="","Sin registro","En programación Frcst."))),"En programación")))),
"Error")</f>
        <v>En programación</v>
      </c>
      <c r="BZ1698" s="14" t="str">
        <f t="shared" si="78"/>
        <v/>
      </c>
      <c r="CA1698" s="95">
        <f>IF(BY1698="En programación Frcst.",VLOOKUP(AX1698,Meses!$A$1:$H$14,3+HLOOKUP(Cronograma!AV1698,Meses!$D$1:$G$2,2,FALSE),FALSE),
IF(BY1698="En programación",BA1698,""))</f>
        <v>0</v>
      </c>
      <c r="CB1698" s="95" t="str">
        <f t="shared" si="79"/>
        <v>1900/1</v>
      </c>
      <c r="CC1698" s="91">
        <f>IFERROR(
(VLOOKUP(MONTH(CA1698),Meses!$B$3:$C$14,2,FALSE)-DAY(CA1698))/VLOOKUP(MONTH(CA1698),Meses!$B$3:$C$14,2,FALSE)*CD1698,
"")</f>
        <v>0</v>
      </c>
      <c r="CD1698" s="92">
        <f t="shared" si="80"/>
        <v>0</v>
      </c>
    </row>
    <row r="1699" spans="1:82" ht="78.599999999999994" thickBot="1" x14ac:dyDescent="0.6">
      <c r="A1699" s="61" t="s">
        <v>4115</v>
      </c>
      <c r="B1699" s="61" t="s">
        <v>4116</v>
      </c>
      <c r="C1699" s="19" t="s">
        <v>4117</v>
      </c>
      <c r="D1699" s="61" t="s">
        <v>53</v>
      </c>
      <c r="E1699" s="21">
        <v>45052</v>
      </c>
      <c r="F1699" s="22"/>
      <c r="G1699" s="22"/>
      <c r="H1699" s="22"/>
      <c r="I1699" s="21">
        <v>45297</v>
      </c>
      <c r="J1699" s="21" t="s">
        <v>4513</v>
      </c>
      <c r="K1699" s="119">
        <v>0</v>
      </c>
      <c r="L1699" s="50"/>
      <c r="M1699" s="22"/>
      <c r="N1699" s="22"/>
      <c r="O1699" s="19" t="s">
        <v>741</v>
      </c>
      <c r="P1699" s="19" t="s">
        <v>3975</v>
      </c>
      <c r="Q1699" s="49" t="s">
        <v>55</v>
      </c>
      <c r="R1699" s="50"/>
      <c r="S1699" s="27"/>
      <c r="T1699" s="27"/>
      <c r="U1699" s="22"/>
      <c r="V1699" s="22"/>
      <c r="W1699" s="22"/>
      <c r="X1699" s="50"/>
      <c r="Y1699" s="50"/>
      <c r="Z1699" s="22"/>
      <c r="AA1699" s="22"/>
      <c r="AB1699" s="22"/>
      <c r="AC1699" s="22"/>
      <c r="AD1699" s="50"/>
      <c r="AE1699" s="22"/>
      <c r="AF1699" s="22"/>
      <c r="AG1699" s="22"/>
      <c r="AH1699" s="50"/>
      <c r="AI1699" s="22"/>
      <c r="AJ1699" s="22"/>
      <c r="AK1699" s="22"/>
      <c r="AL1699" s="22"/>
      <c r="AM1699" s="22"/>
      <c r="AN1699" s="22"/>
      <c r="AO1699" s="22"/>
      <c r="AP1699" s="22" t="s">
        <v>82</v>
      </c>
      <c r="AQ1699" s="22" t="s">
        <v>82</v>
      </c>
      <c r="AR1699" s="19" t="s">
        <v>60</v>
      </c>
      <c r="AS1699" s="19" t="s">
        <v>55</v>
      </c>
      <c r="AT1699" s="19" t="s">
        <v>61</v>
      </c>
      <c r="AU1699" s="19" t="s">
        <v>179</v>
      </c>
      <c r="AV1699" s="19" t="s">
        <v>651</v>
      </c>
      <c r="AW1699" s="19" t="s">
        <v>652</v>
      </c>
      <c r="AX1699" s="19" t="s">
        <v>653</v>
      </c>
      <c r="AY1699" s="19" t="s">
        <v>55</v>
      </c>
      <c r="AZ1699" s="19" t="s">
        <v>3822</v>
      </c>
      <c r="BA1699" s="22">
        <v>0</v>
      </c>
      <c r="BB1699" s="22"/>
      <c r="BC1699" s="22"/>
      <c r="BD1699" s="19" t="s">
        <v>653</v>
      </c>
      <c r="BE1699" s="19" t="s">
        <v>354</v>
      </c>
      <c r="BF1699" s="19" t="s">
        <v>1165</v>
      </c>
      <c r="BG1699" s="19" t="s">
        <v>55</v>
      </c>
      <c r="BH1699" s="19" t="s">
        <v>4513</v>
      </c>
      <c r="BI1699" s="60" t="s">
        <v>4513</v>
      </c>
      <c r="BJ1699" s="37" t="e">
        <v>#VALUE!</v>
      </c>
      <c r="BK1699" s="37" t="e">
        <v>#VALUE!</v>
      </c>
      <c r="BL1699" s="37" t="s">
        <v>4513</v>
      </c>
      <c r="BM1699" s="32" t="s">
        <v>4513</v>
      </c>
      <c r="BN1699" s="22" t="s">
        <v>4513</v>
      </c>
      <c r="BO1699" s="22"/>
      <c r="BP1699" s="22"/>
      <c r="BQ1699" s="19" t="s">
        <v>64</v>
      </c>
      <c r="BR1699" s="22"/>
      <c r="BS1699" s="19" t="s">
        <v>3824</v>
      </c>
      <c r="BT1699" s="37" t="e">
        <v>#VALUE!</v>
      </c>
      <c r="BU1699" s="22">
        <v>270</v>
      </c>
      <c r="BV1699" s="19"/>
      <c r="BW1699" s="19" t="s">
        <v>3823</v>
      </c>
      <c r="BX1699" s="37" t="e">
        <v>#VALUE!</v>
      </c>
      <c r="BY1699" s="95" t="str">
        <f>IFERROR(
IF(OR(AZ1699="anulado",AZ1699="stand by"),CONCATENATE(AZ1699,": ",AT1699),
IF(OR(YEAR(BA1699)=2022,YEAR(BA1699)=2023),CONCATENATE("Se activó en ",YEAR(BA1699)),
IF(AND(OR(AZ1699="En proceso",AZ1699="facturando"),AND(AV1699="-",BA1699="")),"Por revisar",
IF(BA1699="",IF(AV1699="NUEVAS",CONCATENATE("Estado: ",AZ1699,", ",AV1699),
IF(AX1699=Meses!$A$3,"Por revisar",
IF(AT1699="","Sin registro","En programación Frcst."))),"En programación")))),
"Error")</f>
        <v>En programación</v>
      </c>
      <c r="BZ1699" s="14" t="str">
        <f t="shared" si="78"/>
        <v/>
      </c>
      <c r="CA1699" s="95">
        <f>IF(BY1699="En programación Frcst.",VLOOKUP(AX1699,Meses!$A$1:$H$14,3+HLOOKUP(Cronograma!AV1699,Meses!$D$1:$G$2,2,FALSE),FALSE),
IF(BY1699="En programación",BA1699,""))</f>
        <v>0</v>
      </c>
      <c r="CB1699" s="95" t="str">
        <f t="shared" si="79"/>
        <v>1900/1</v>
      </c>
      <c r="CC1699" s="91">
        <f>IFERROR(
(VLOOKUP(MONTH(CA1699),Meses!$B$3:$C$14,2,FALSE)-DAY(CA1699))/VLOOKUP(MONTH(CA1699),Meses!$B$3:$C$14,2,FALSE)*CD1699,
"")</f>
        <v>0</v>
      </c>
      <c r="CD1699" s="92">
        <f t="shared" si="80"/>
        <v>0</v>
      </c>
    </row>
    <row r="1700" spans="1:82" ht="63" thickBot="1" x14ac:dyDescent="0.6">
      <c r="A1700" s="61" t="s">
        <v>4118</v>
      </c>
      <c r="B1700" s="61" t="s">
        <v>4119</v>
      </c>
      <c r="C1700" s="19" t="s">
        <v>4120</v>
      </c>
      <c r="D1700" s="61" t="s">
        <v>53</v>
      </c>
      <c r="E1700" s="22">
        <v>45052</v>
      </c>
      <c r="F1700" s="22"/>
      <c r="G1700" s="22"/>
      <c r="H1700" s="22"/>
      <c r="I1700" s="21">
        <v>45317</v>
      </c>
      <c r="J1700" s="21" t="s">
        <v>4513</v>
      </c>
      <c r="K1700" s="119">
        <v>0</v>
      </c>
      <c r="L1700" s="50"/>
      <c r="M1700" s="22"/>
      <c r="N1700" s="22"/>
      <c r="O1700" s="19" t="s">
        <v>741</v>
      </c>
      <c r="P1700" s="19" t="s">
        <v>3975</v>
      </c>
      <c r="Q1700" s="49" t="s">
        <v>55</v>
      </c>
      <c r="R1700" s="50"/>
      <c r="S1700" s="27"/>
      <c r="T1700" s="27"/>
      <c r="U1700" s="22"/>
      <c r="V1700" s="22"/>
      <c r="W1700" s="22"/>
      <c r="X1700" s="50"/>
      <c r="Y1700" s="50"/>
      <c r="Z1700" s="22"/>
      <c r="AA1700" s="22"/>
      <c r="AB1700" s="22"/>
      <c r="AC1700" s="22"/>
      <c r="AD1700" s="50"/>
      <c r="AE1700" s="22"/>
      <c r="AF1700" s="22"/>
      <c r="AG1700" s="22"/>
      <c r="AH1700" s="50"/>
      <c r="AI1700" s="22"/>
      <c r="AJ1700" s="22"/>
      <c r="AK1700" s="22"/>
      <c r="AL1700" s="22"/>
      <c r="AM1700" s="22"/>
      <c r="AN1700" s="22"/>
      <c r="AO1700" s="22"/>
      <c r="AP1700" s="19" t="s">
        <v>82</v>
      </c>
      <c r="AQ1700" s="22" t="s">
        <v>82</v>
      </c>
      <c r="AR1700" s="19" t="s">
        <v>60</v>
      </c>
      <c r="AS1700" s="19" t="s">
        <v>55</v>
      </c>
      <c r="AT1700" s="19" t="s">
        <v>61</v>
      </c>
      <c r="AU1700" s="19" t="s">
        <v>179</v>
      </c>
      <c r="AV1700" s="19" t="s">
        <v>63</v>
      </c>
      <c r="AW1700" s="19" t="s">
        <v>63</v>
      </c>
      <c r="AX1700" s="19" t="s">
        <v>63</v>
      </c>
      <c r="AY1700" s="19" t="s">
        <v>64</v>
      </c>
      <c r="AZ1700" s="19" t="s">
        <v>3822</v>
      </c>
      <c r="BA1700" s="22">
        <v>0</v>
      </c>
      <c r="BB1700" s="22"/>
      <c r="BC1700" s="22"/>
      <c r="BD1700" s="19" t="s">
        <v>653</v>
      </c>
      <c r="BE1700" s="19" t="s">
        <v>354</v>
      </c>
      <c r="BF1700" s="19" t="s">
        <v>1165</v>
      </c>
      <c r="BG1700" s="19" t="s">
        <v>55</v>
      </c>
      <c r="BH1700" s="19" t="s">
        <v>4513</v>
      </c>
      <c r="BI1700" s="78" t="s">
        <v>4513</v>
      </c>
      <c r="BJ1700" s="22" t="e">
        <v>#VALUE!</v>
      </c>
      <c r="BK1700" s="22" t="e">
        <v>#VALUE!</v>
      </c>
      <c r="BL1700" s="37" t="s">
        <v>4513</v>
      </c>
      <c r="BM1700" s="32" t="s">
        <v>4513</v>
      </c>
      <c r="BN1700" s="22" t="s">
        <v>4513</v>
      </c>
      <c r="BO1700" s="22"/>
      <c r="BP1700" s="22"/>
      <c r="BQ1700" s="19" t="s">
        <v>64</v>
      </c>
      <c r="BR1700" s="22"/>
      <c r="BS1700" s="22"/>
      <c r="BT1700" s="37">
        <v>30</v>
      </c>
      <c r="BU1700" s="37">
        <v>60</v>
      </c>
      <c r="BV1700" s="19"/>
      <c r="BW1700" s="19" t="s">
        <v>3823</v>
      </c>
      <c r="BX1700" s="37">
        <v>2023</v>
      </c>
      <c r="BY1700" s="95" t="str">
        <f>IFERROR(
IF(OR(AZ1700="anulado",AZ1700="stand by"),CONCATENATE(AZ1700,": ",AT1700),
IF(OR(YEAR(BA1700)=2022,YEAR(BA1700)=2023),CONCATENATE("Se activó en ",YEAR(BA1700)),
IF(AND(OR(AZ1700="En proceso",AZ1700="facturando"),AND(AV1700="-",BA1700="")),"Por revisar",
IF(BA1700="",IF(AV1700="NUEVAS",CONCATENATE("Estado: ",AZ1700,", ",AV1700),
IF(AX1700=Meses!$A$3,"Por revisar",
IF(AT1700="","Sin registro","En programación Frcst."))),"En programación")))),
"Error")</f>
        <v>En programación</v>
      </c>
      <c r="BZ1700" s="14" t="str">
        <f t="shared" si="78"/>
        <v/>
      </c>
      <c r="CA1700" s="95">
        <f>IF(BY1700="En programación Frcst.",VLOOKUP(AX1700,Meses!$A$1:$H$14,3+HLOOKUP(Cronograma!AV1700,Meses!$D$1:$G$2,2,FALSE),FALSE),
IF(BY1700="En programación",BA1700,""))</f>
        <v>0</v>
      </c>
      <c r="CB1700" s="95" t="str">
        <f t="shared" si="79"/>
        <v>1900/1</v>
      </c>
      <c r="CC1700" s="91">
        <f>IFERROR(
(VLOOKUP(MONTH(CA1700),Meses!$B$3:$C$14,2,FALSE)-DAY(CA1700))/VLOOKUP(MONTH(CA1700),Meses!$B$3:$C$14,2,FALSE)*CD1700,
"")</f>
        <v>0</v>
      </c>
      <c r="CD1700" s="92">
        <f t="shared" si="80"/>
        <v>0</v>
      </c>
    </row>
    <row r="1701" spans="1:82" ht="32.4" thickBot="1" x14ac:dyDescent="0.6">
      <c r="A1701" s="61" t="s">
        <v>4121</v>
      </c>
      <c r="B1701" s="61" t="s">
        <v>4122</v>
      </c>
      <c r="C1701" s="19" t="s">
        <v>4123</v>
      </c>
      <c r="D1701" s="61" t="s">
        <v>53</v>
      </c>
      <c r="E1701" s="22"/>
      <c r="F1701" s="22"/>
      <c r="G1701" s="22"/>
      <c r="H1701" s="22"/>
      <c r="I1701" s="21">
        <v>45281</v>
      </c>
      <c r="J1701" s="21" t="s">
        <v>4513</v>
      </c>
      <c r="K1701" s="119">
        <v>0</v>
      </c>
      <c r="L1701" s="50"/>
      <c r="M1701" s="22"/>
      <c r="N1701" s="22"/>
      <c r="O1701" s="19" t="s">
        <v>741</v>
      </c>
      <c r="P1701" s="19" t="s">
        <v>3975</v>
      </c>
      <c r="Q1701" s="49" t="s">
        <v>55</v>
      </c>
      <c r="R1701" s="50"/>
      <c r="S1701" s="27"/>
      <c r="T1701" s="27"/>
      <c r="U1701" s="22"/>
      <c r="V1701" s="22"/>
      <c r="W1701" s="22"/>
      <c r="X1701" s="50"/>
      <c r="Y1701" s="50"/>
      <c r="Z1701" s="22"/>
      <c r="AA1701" s="22"/>
      <c r="AB1701" s="22"/>
      <c r="AC1701" s="22"/>
      <c r="AD1701" s="50"/>
      <c r="AE1701" s="22"/>
      <c r="AF1701" s="22"/>
      <c r="AG1701" s="22"/>
      <c r="AH1701" s="50"/>
      <c r="AI1701" s="22"/>
      <c r="AJ1701" s="22"/>
      <c r="AK1701" s="22"/>
      <c r="AL1701" s="22"/>
      <c r="AM1701" s="22"/>
      <c r="AN1701" s="22"/>
      <c r="AO1701" s="22"/>
      <c r="AP1701" s="19" t="s">
        <v>399</v>
      </c>
      <c r="AQ1701" s="19" t="s">
        <v>399</v>
      </c>
      <c r="AR1701" s="19" t="s">
        <v>60</v>
      </c>
      <c r="AS1701" s="19" t="s">
        <v>55</v>
      </c>
      <c r="AT1701" s="19" t="s">
        <v>61</v>
      </c>
      <c r="AU1701" s="19" t="s">
        <v>179</v>
      </c>
      <c r="AV1701" s="19" t="s">
        <v>63</v>
      </c>
      <c r="AW1701" s="19" t="s">
        <v>63</v>
      </c>
      <c r="AX1701" s="19" t="s">
        <v>63</v>
      </c>
      <c r="AY1701" s="19" t="s">
        <v>64</v>
      </c>
      <c r="AZ1701" s="19" t="s">
        <v>3822</v>
      </c>
      <c r="BA1701" s="22">
        <v>0</v>
      </c>
      <c r="BB1701" s="22"/>
      <c r="BC1701" s="22"/>
      <c r="BD1701" s="19" t="s">
        <v>653</v>
      </c>
      <c r="BE1701" s="19" t="s">
        <v>354</v>
      </c>
      <c r="BF1701" s="19" t="s">
        <v>1165</v>
      </c>
      <c r="BG1701" s="19" t="s">
        <v>55</v>
      </c>
      <c r="BH1701" s="19" t="s">
        <v>4513</v>
      </c>
      <c r="BI1701" s="60" t="s">
        <v>4513</v>
      </c>
      <c r="BJ1701" s="37" t="e">
        <v>#VALUE!</v>
      </c>
      <c r="BK1701" s="37" t="e">
        <v>#VALUE!</v>
      </c>
      <c r="BL1701" s="37" t="s">
        <v>4513</v>
      </c>
      <c r="BM1701" s="32" t="s">
        <v>4513</v>
      </c>
      <c r="BN1701" s="22" t="s">
        <v>4513</v>
      </c>
      <c r="BO1701" s="22"/>
      <c r="BP1701" s="22"/>
      <c r="BQ1701" s="19" t="s">
        <v>64</v>
      </c>
      <c r="BR1701" s="22"/>
      <c r="BS1701" s="19" t="e">
        <v>#N/A</v>
      </c>
      <c r="BT1701" s="37">
        <v>90</v>
      </c>
      <c r="BU1701" s="81">
        <v>45322</v>
      </c>
      <c r="BV1701" s="19"/>
      <c r="BW1701" s="19" t="s">
        <v>3823</v>
      </c>
      <c r="BX1701" s="37" t="e">
        <v>#VALUE!</v>
      </c>
      <c r="BY1701" s="95" t="str">
        <f>IFERROR(
IF(OR(AZ1701="anulado",AZ1701="stand by"),CONCATENATE(AZ1701,": ",AT1701),
IF(OR(YEAR(BA1701)=2022,YEAR(BA1701)=2023),CONCATENATE("Se activó en ",YEAR(BA1701)),
IF(AND(OR(AZ1701="En proceso",AZ1701="facturando"),AND(AV1701="-",BA1701="")),"Por revisar",
IF(BA1701="",IF(AV1701="NUEVAS",CONCATENATE("Estado: ",AZ1701,", ",AV1701),
IF(AX1701=Meses!$A$3,"Por revisar",
IF(AT1701="","Sin registro","En programación Frcst."))),"En programación")))),
"Error")</f>
        <v>En programación</v>
      </c>
      <c r="BZ1701" s="14" t="str">
        <f t="shared" si="78"/>
        <v/>
      </c>
      <c r="CA1701" s="95">
        <f>IF(BY1701="En programación Frcst.",VLOOKUP(AX1701,Meses!$A$1:$H$14,3+HLOOKUP(Cronograma!AV1701,Meses!$D$1:$G$2,2,FALSE),FALSE),
IF(BY1701="En programación",BA1701,""))</f>
        <v>0</v>
      </c>
      <c r="CB1701" s="95" t="str">
        <f t="shared" si="79"/>
        <v>1900/1</v>
      </c>
      <c r="CC1701" s="91">
        <f>IFERROR(
(VLOOKUP(MONTH(CA1701),Meses!$B$3:$C$14,2,FALSE)-DAY(CA1701))/VLOOKUP(MONTH(CA1701),Meses!$B$3:$C$14,2,FALSE)*CD1701,
"")</f>
        <v>0</v>
      </c>
      <c r="CD1701" s="92">
        <f t="shared" si="80"/>
        <v>0</v>
      </c>
    </row>
    <row r="1702" spans="1:82" ht="47.4" thickBot="1" x14ac:dyDescent="0.6">
      <c r="A1702" s="61" t="s">
        <v>4124</v>
      </c>
      <c r="B1702" s="61" t="s">
        <v>4125</v>
      </c>
      <c r="C1702" s="19" t="s">
        <v>4126</v>
      </c>
      <c r="D1702" s="61" t="s">
        <v>53</v>
      </c>
      <c r="E1702" s="22"/>
      <c r="F1702" s="22"/>
      <c r="G1702" s="22"/>
      <c r="H1702" s="22"/>
      <c r="I1702" s="21">
        <v>45320</v>
      </c>
      <c r="J1702" s="21">
        <v>45320</v>
      </c>
      <c r="K1702" s="119" t="s">
        <v>4615</v>
      </c>
      <c r="L1702" s="50"/>
      <c r="M1702" s="22"/>
      <c r="N1702" s="22"/>
      <c r="O1702" s="19" t="s">
        <v>741</v>
      </c>
      <c r="P1702" s="19" t="s">
        <v>3975</v>
      </c>
      <c r="Q1702" s="49" t="s">
        <v>55</v>
      </c>
      <c r="R1702" s="50"/>
      <c r="S1702" s="27"/>
      <c r="T1702" s="27"/>
      <c r="U1702" s="22"/>
      <c r="V1702" s="22"/>
      <c r="W1702" s="22"/>
      <c r="X1702" s="50"/>
      <c r="Y1702" s="50"/>
      <c r="Z1702" s="22"/>
      <c r="AA1702" s="22"/>
      <c r="AB1702" s="22"/>
      <c r="AC1702" s="22"/>
      <c r="AD1702" s="50"/>
      <c r="AE1702" s="22"/>
      <c r="AF1702" s="22"/>
      <c r="AG1702" s="22"/>
      <c r="AH1702" s="50"/>
      <c r="AI1702" s="22"/>
      <c r="AJ1702" s="22"/>
      <c r="AK1702" s="22"/>
      <c r="AL1702" s="22"/>
      <c r="AM1702" s="22"/>
      <c r="AN1702" s="22"/>
      <c r="AO1702" s="22"/>
      <c r="AP1702" s="19" t="s">
        <v>82</v>
      </c>
      <c r="AQ1702" s="22" t="s">
        <v>82</v>
      </c>
      <c r="AR1702" s="19" t="s">
        <v>60</v>
      </c>
      <c r="AS1702" s="19" t="s">
        <v>55</v>
      </c>
      <c r="AT1702" s="19" t="s">
        <v>61</v>
      </c>
      <c r="AU1702" s="19" t="s">
        <v>179</v>
      </c>
      <c r="AV1702" s="19" t="s">
        <v>63</v>
      </c>
      <c r="AW1702" s="19" t="s">
        <v>63</v>
      </c>
      <c r="AX1702" s="19" t="s">
        <v>63</v>
      </c>
      <c r="AY1702" s="19" t="s">
        <v>64</v>
      </c>
      <c r="AZ1702" s="19" t="s">
        <v>3822</v>
      </c>
      <c r="BA1702" s="22">
        <v>0</v>
      </c>
      <c r="BB1702" s="22"/>
      <c r="BC1702" s="22"/>
      <c r="BD1702" s="19" t="s">
        <v>653</v>
      </c>
      <c r="BE1702" s="19" t="s">
        <v>354</v>
      </c>
      <c r="BF1702" s="19" t="s">
        <v>1165</v>
      </c>
      <c r="BG1702" s="19" t="s">
        <v>55</v>
      </c>
      <c r="BH1702" s="19" t="s">
        <v>4513</v>
      </c>
      <c r="BI1702" s="71" t="s">
        <v>4513</v>
      </c>
      <c r="BJ1702" s="22" t="e">
        <v>#VALUE!</v>
      </c>
      <c r="BK1702" s="22" t="e">
        <v>#VALUE!</v>
      </c>
      <c r="BL1702" s="37" t="s">
        <v>4513</v>
      </c>
      <c r="BM1702" s="32" t="s">
        <v>4513</v>
      </c>
      <c r="BN1702" s="22" t="s">
        <v>4513</v>
      </c>
      <c r="BO1702" s="22"/>
      <c r="BP1702" s="22"/>
      <c r="BQ1702" s="19" t="s">
        <v>64</v>
      </c>
      <c r="BR1702" s="22"/>
      <c r="BS1702" s="22"/>
      <c r="BT1702" s="37">
        <v>30</v>
      </c>
      <c r="BU1702" s="37">
        <v>60</v>
      </c>
      <c r="BV1702" s="19"/>
      <c r="BW1702" s="19" t="s">
        <v>3823</v>
      </c>
      <c r="BX1702" s="37">
        <v>2023</v>
      </c>
      <c r="BY1702" s="95" t="str">
        <f>IFERROR(
IF(OR(AZ1702="anulado",AZ1702="stand by"),CONCATENATE(AZ1702,": ",AT1702),
IF(OR(YEAR(BA1702)=2022,YEAR(BA1702)=2023),CONCATENATE("Se activó en ",YEAR(BA1702)),
IF(AND(OR(AZ1702="En proceso",AZ1702="facturando"),AND(AV1702="-",BA1702="")),"Por revisar",
IF(BA1702="",IF(AV1702="NUEVAS",CONCATENATE("Estado: ",AZ1702,", ",AV1702),
IF(AX1702=Meses!$A$3,"Por revisar",
IF(AT1702="","Sin registro","En programación Frcst."))),"En programación")))),
"Error")</f>
        <v>En programación</v>
      </c>
      <c r="BZ1702" s="14" t="str">
        <f t="shared" si="78"/>
        <v/>
      </c>
      <c r="CA1702" s="95">
        <f>IF(BY1702="En programación Frcst.",VLOOKUP(AX1702,Meses!$A$1:$H$14,3+HLOOKUP(Cronograma!AV1702,Meses!$D$1:$G$2,2,FALSE),FALSE),
IF(BY1702="En programación",BA1702,""))</f>
        <v>0</v>
      </c>
      <c r="CB1702" s="95" t="str">
        <f t="shared" si="79"/>
        <v>1900/1</v>
      </c>
      <c r="CC1702" s="91">
        <f>IFERROR(
(VLOOKUP(MONTH(CA1702),Meses!$B$3:$C$14,2,FALSE)-DAY(CA1702))/VLOOKUP(MONTH(CA1702),Meses!$B$3:$C$14,2,FALSE)*CD1702,
"")</f>
        <v>0</v>
      </c>
      <c r="CD1702" s="92">
        <f t="shared" si="80"/>
        <v>0</v>
      </c>
    </row>
    <row r="1703" spans="1:82" ht="47.4" thickBot="1" x14ac:dyDescent="0.6">
      <c r="A1703" s="61" t="s">
        <v>1810</v>
      </c>
      <c r="B1703" s="61" t="s">
        <v>4127</v>
      </c>
      <c r="C1703" s="19" t="s">
        <v>4128</v>
      </c>
      <c r="D1703" s="61" t="s">
        <v>650</v>
      </c>
      <c r="E1703" s="22"/>
      <c r="F1703" s="22"/>
      <c r="G1703" s="22"/>
      <c r="H1703" s="22"/>
      <c r="I1703" s="22"/>
      <c r="J1703" s="22" t="s">
        <v>4513</v>
      </c>
      <c r="K1703" s="22">
        <v>0</v>
      </c>
      <c r="L1703" s="50"/>
      <c r="M1703" s="22"/>
      <c r="N1703" s="22"/>
      <c r="O1703" s="19" t="s">
        <v>741</v>
      </c>
      <c r="P1703" s="19" t="s">
        <v>72</v>
      </c>
      <c r="Q1703" s="49" t="s">
        <v>55</v>
      </c>
      <c r="R1703" s="50"/>
      <c r="S1703" s="27"/>
      <c r="T1703" s="27"/>
      <c r="U1703" s="22"/>
      <c r="V1703" s="22"/>
      <c r="W1703" s="22"/>
      <c r="X1703" s="50"/>
      <c r="Y1703" s="50"/>
      <c r="Z1703" s="22"/>
      <c r="AA1703" s="22"/>
      <c r="AB1703" s="22"/>
      <c r="AC1703" s="22"/>
      <c r="AD1703" s="50"/>
      <c r="AE1703" s="22"/>
      <c r="AF1703" s="22"/>
      <c r="AG1703" s="22"/>
      <c r="AH1703" s="50"/>
      <c r="AI1703" s="22"/>
      <c r="AJ1703" s="22"/>
      <c r="AK1703" s="22"/>
      <c r="AL1703" s="22"/>
      <c r="AM1703" s="22"/>
      <c r="AN1703" s="22"/>
      <c r="AO1703" s="22"/>
      <c r="AP1703" s="19" t="s">
        <v>82</v>
      </c>
      <c r="AQ1703" s="22" t="s">
        <v>82</v>
      </c>
      <c r="AR1703" s="19" t="s">
        <v>60</v>
      </c>
      <c r="AS1703" s="19" t="s">
        <v>55</v>
      </c>
      <c r="AT1703" s="19" t="s">
        <v>4583</v>
      </c>
      <c r="AU1703" s="19" t="s">
        <v>179</v>
      </c>
      <c r="AV1703" s="19" t="s">
        <v>63</v>
      </c>
      <c r="AW1703" s="19" t="s">
        <v>63</v>
      </c>
      <c r="AX1703" s="19" t="s">
        <v>63</v>
      </c>
      <c r="AY1703" s="19" t="s">
        <v>64</v>
      </c>
      <c r="AZ1703" s="19" t="s">
        <v>3822</v>
      </c>
      <c r="BA1703" s="22">
        <v>0</v>
      </c>
      <c r="BB1703" s="22"/>
      <c r="BC1703" s="22"/>
      <c r="BD1703" s="19" t="s">
        <v>653</v>
      </c>
      <c r="BE1703" s="19" t="s">
        <v>354</v>
      </c>
      <c r="BF1703" s="19" t="s">
        <v>1165</v>
      </c>
      <c r="BG1703" s="19" t="s">
        <v>55</v>
      </c>
      <c r="BH1703" s="19" t="s">
        <v>4513</v>
      </c>
      <c r="BI1703" s="22" t="s">
        <v>4513</v>
      </c>
      <c r="BJ1703" s="22"/>
      <c r="BK1703" s="22"/>
      <c r="BL1703" s="37" t="s">
        <v>4513</v>
      </c>
      <c r="BM1703" s="32" t="s">
        <v>4513</v>
      </c>
      <c r="BN1703" s="22" t="s">
        <v>4513</v>
      </c>
      <c r="BO1703" s="22"/>
      <c r="BP1703" s="22"/>
      <c r="BQ1703" s="19" t="s">
        <v>64</v>
      </c>
      <c r="BR1703" s="22"/>
      <c r="BS1703" s="22"/>
      <c r="BT1703" s="37">
        <v>30</v>
      </c>
      <c r="BU1703" s="37">
        <v>60</v>
      </c>
      <c r="BV1703" s="19" t="s">
        <v>4699</v>
      </c>
      <c r="BW1703" s="19" t="s">
        <v>3837</v>
      </c>
      <c r="BX1703" s="37">
        <v>2023</v>
      </c>
      <c r="BY1703" s="95" t="str">
        <f>IFERROR(
IF(OR(AZ1703="anulado",AZ1703="stand by"),CONCATENATE(AZ1703,": ",AT1703),
IF(OR(YEAR(BA1703)=2022,YEAR(BA1703)=2023),CONCATENATE("Se activó en ",YEAR(BA1703)),
IF(AND(OR(AZ1703="En proceso",AZ1703="facturando"),AND(AV1703="-",BA1703="")),"Por revisar",
IF(BA1703="",IF(AV1703="NUEVAS",CONCATENATE("Estado: ",AZ1703,", ",AV1703),
IF(AX1703=Meses!$A$3,"Por revisar",
IF(AT1703="","Sin registro","En programación Frcst."))),"En programación")))),
"Error")</f>
        <v>En programación</v>
      </c>
      <c r="BZ1703" s="14" t="str">
        <f t="shared" si="78"/>
        <v/>
      </c>
      <c r="CA1703" s="95">
        <f>IF(BY1703="En programación Frcst.",VLOOKUP(AX1703,Meses!$A$1:$H$14,3+HLOOKUP(Cronograma!AV1703,Meses!$D$1:$G$2,2,FALSE),FALSE),
IF(BY1703="En programación",BA1703,""))</f>
        <v>0</v>
      </c>
      <c r="CB1703" s="95" t="str">
        <f t="shared" si="79"/>
        <v>1900/1</v>
      </c>
      <c r="CC1703" s="91">
        <f>IFERROR(
(VLOOKUP(MONTH(CA1703),Meses!$B$3:$C$14,2,FALSE)-DAY(CA1703))/VLOOKUP(MONTH(CA1703),Meses!$B$3:$C$14,2,FALSE)*CD1703,
"")</f>
        <v>0</v>
      </c>
      <c r="CD1703" s="92">
        <f t="shared" si="80"/>
        <v>0</v>
      </c>
    </row>
    <row r="1704" spans="1:82" ht="47.4" thickBot="1" x14ac:dyDescent="0.6">
      <c r="A1704" s="61" t="s">
        <v>1810</v>
      </c>
      <c r="B1704" s="61" t="s">
        <v>4129</v>
      </c>
      <c r="C1704" s="19" t="s">
        <v>4130</v>
      </c>
      <c r="D1704" s="61" t="s">
        <v>650</v>
      </c>
      <c r="E1704" s="22"/>
      <c r="F1704" s="22"/>
      <c r="G1704" s="22"/>
      <c r="H1704" s="22"/>
      <c r="I1704" s="22"/>
      <c r="J1704" s="22" t="s">
        <v>4513</v>
      </c>
      <c r="K1704" s="22">
        <v>0</v>
      </c>
      <c r="L1704" s="50"/>
      <c r="M1704" s="22"/>
      <c r="N1704" s="22"/>
      <c r="O1704" s="19" t="s">
        <v>741</v>
      </c>
      <c r="P1704" s="19" t="s">
        <v>677</v>
      </c>
      <c r="Q1704" s="49" t="s">
        <v>55</v>
      </c>
      <c r="R1704" s="50"/>
      <c r="S1704" s="27"/>
      <c r="T1704" s="27"/>
      <c r="U1704" s="22"/>
      <c r="V1704" s="22"/>
      <c r="W1704" s="22"/>
      <c r="X1704" s="50"/>
      <c r="Y1704" s="50"/>
      <c r="Z1704" s="22"/>
      <c r="AA1704" s="22"/>
      <c r="AB1704" s="22"/>
      <c r="AC1704" s="22"/>
      <c r="AD1704" s="50"/>
      <c r="AE1704" s="22"/>
      <c r="AF1704" s="22"/>
      <c r="AG1704" s="22"/>
      <c r="AH1704" s="50"/>
      <c r="AI1704" s="22"/>
      <c r="AJ1704" s="22"/>
      <c r="AK1704" s="22"/>
      <c r="AL1704" s="22"/>
      <c r="AM1704" s="22"/>
      <c r="AN1704" s="22"/>
      <c r="AO1704" s="22"/>
      <c r="AP1704" s="19" t="s">
        <v>82</v>
      </c>
      <c r="AQ1704" s="22" t="s">
        <v>82</v>
      </c>
      <c r="AR1704" s="19" t="s">
        <v>60</v>
      </c>
      <c r="AS1704" s="19" t="s">
        <v>55</v>
      </c>
      <c r="AT1704" s="19" t="s">
        <v>4583</v>
      </c>
      <c r="AU1704" s="19" t="s">
        <v>179</v>
      </c>
      <c r="AV1704" s="19" t="s">
        <v>63</v>
      </c>
      <c r="AW1704" s="19" t="s">
        <v>63</v>
      </c>
      <c r="AX1704" s="19" t="s">
        <v>63</v>
      </c>
      <c r="AY1704" s="19" t="s">
        <v>64</v>
      </c>
      <c r="AZ1704" s="19" t="s">
        <v>3822</v>
      </c>
      <c r="BA1704" s="22">
        <v>0</v>
      </c>
      <c r="BB1704" s="22"/>
      <c r="BC1704" s="22"/>
      <c r="BD1704" s="19" t="s">
        <v>653</v>
      </c>
      <c r="BE1704" s="19" t="s">
        <v>354</v>
      </c>
      <c r="BF1704" s="19" t="s">
        <v>1165</v>
      </c>
      <c r="BG1704" s="19" t="s">
        <v>55</v>
      </c>
      <c r="BH1704" s="19" t="s">
        <v>4513</v>
      </c>
      <c r="BI1704" s="22" t="s">
        <v>4513</v>
      </c>
      <c r="BJ1704" s="22"/>
      <c r="BK1704" s="22"/>
      <c r="BL1704" s="37" t="s">
        <v>4513</v>
      </c>
      <c r="BM1704" s="32" t="s">
        <v>4513</v>
      </c>
      <c r="BN1704" s="22" t="s">
        <v>4513</v>
      </c>
      <c r="BO1704" s="22"/>
      <c r="BP1704" s="22"/>
      <c r="BQ1704" s="19" t="s">
        <v>64</v>
      </c>
      <c r="BR1704" s="22"/>
      <c r="BS1704" s="22"/>
      <c r="BT1704" s="37">
        <v>30</v>
      </c>
      <c r="BU1704" s="37">
        <v>60</v>
      </c>
      <c r="BV1704" s="19" t="s">
        <v>4699</v>
      </c>
      <c r="BW1704" s="19" t="s">
        <v>3837</v>
      </c>
      <c r="BX1704" s="37">
        <v>2023</v>
      </c>
      <c r="BY1704" s="95" t="str">
        <f>IFERROR(
IF(OR(AZ1704="anulado",AZ1704="stand by"),CONCATENATE(AZ1704,": ",AT1704),
IF(OR(YEAR(BA1704)=2022,YEAR(BA1704)=2023),CONCATENATE("Se activó en ",YEAR(BA1704)),
IF(AND(OR(AZ1704="En proceso",AZ1704="facturando"),AND(AV1704="-",BA1704="")),"Por revisar",
IF(BA1704="",IF(AV1704="NUEVAS",CONCATENATE("Estado: ",AZ1704,", ",AV1704),
IF(AX1704=Meses!$A$3,"Por revisar",
IF(AT1704="","Sin registro","En programación Frcst."))),"En programación")))),
"Error")</f>
        <v>En programación</v>
      </c>
      <c r="BZ1704" s="14" t="str">
        <f t="shared" si="78"/>
        <v/>
      </c>
      <c r="CA1704" s="95">
        <f>IF(BY1704="En programación Frcst.",VLOOKUP(AX1704,Meses!$A$1:$H$14,3+HLOOKUP(Cronograma!AV1704,Meses!$D$1:$G$2,2,FALSE),FALSE),
IF(BY1704="En programación",BA1704,""))</f>
        <v>0</v>
      </c>
      <c r="CB1704" s="95" t="str">
        <f t="shared" si="79"/>
        <v>1900/1</v>
      </c>
      <c r="CC1704" s="91">
        <f>IFERROR(
(VLOOKUP(MONTH(CA1704),Meses!$B$3:$C$14,2,FALSE)-DAY(CA1704))/VLOOKUP(MONTH(CA1704),Meses!$B$3:$C$14,2,FALSE)*CD1704,
"")</f>
        <v>0</v>
      </c>
      <c r="CD1704" s="92">
        <f t="shared" si="80"/>
        <v>0</v>
      </c>
    </row>
    <row r="1705" spans="1:82" ht="32.4" thickBot="1" x14ac:dyDescent="0.6">
      <c r="A1705" s="61" t="s">
        <v>4131</v>
      </c>
      <c r="B1705" s="61" t="s">
        <v>4132</v>
      </c>
      <c r="C1705" s="19" t="s">
        <v>4133</v>
      </c>
      <c r="D1705" s="61" t="s">
        <v>650</v>
      </c>
      <c r="E1705" s="22"/>
      <c r="F1705" s="22"/>
      <c r="G1705" s="22"/>
      <c r="H1705" s="22"/>
      <c r="I1705" s="22"/>
      <c r="J1705" s="22" t="s">
        <v>4513</v>
      </c>
      <c r="K1705" s="22">
        <v>0</v>
      </c>
      <c r="L1705" s="50"/>
      <c r="M1705" s="22"/>
      <c r="N1705" s="22"/>
      <c r="O1705" s="19" t="s">
        <v>741</v>
      </c>
      <c r="P1705" s="19" t="s">
        <v>72</v>
      </c>
      <c r="Q1705" s="49" t="s">
        <v>55</v>
      </c>
      <c r="R1705" s="50"/>
      <c r="S1705" s="27"/>
      <c r="T1705" s="27"/>
      <c r="U1705" s="22"/>
      <c r="V1705" s="22"/>
      <c r="W1705" s="22"/>
      <c r="X1705" s="50"/>
      <c r="Y1705" s="50"/>
      <c r="Z1705" s="22"/>
      <c r="AA1705" s="22"/>
      <c r="AB1705" s="22"/>
      <c r="AC1705" s="22"/>
      <c r="AD1705" s="50"/>
      <c r="AE1705" s="22"/>
      <c r="AF1705" s="22"/>
      <c r="AG1705" s="22"/>
      <c r="AH1705" s="50"/>
      <c r="AI1705" s="22"/>
      <c r="AJ1705" s="22"/>
      <c r="AK1705" s="22"/>
      <c r="AL1705" s="22"/>
      <c r="AM1705" s="22"/>
      <c r="AN1705" s="22"/>
      <c r="AO1705" s="22"/>
      <c r="AP1705" s="19" t="s">
        <v>82</v>
      </c>
      <c r="AQ1705" s="22" t="s">
        <v>82</v>
      </c>
      <c r="AR1705" s="19" t="s">
        <v>60</v>
      </c>
      <c r="AS1705" s="19" t="s">
        <v>55</v>
      </c>
      <c r="AT1705" s="19" t="s">
        <v>4583</v>
      </c>
      <c r="AU1705" s="19" t="s">
        <v>179</v>
      </c>
      <c r="AV1705" s="19" t="s">
        <v>63</v>
      </c>
      <c r="AW1705" s="19" t="s">
        <v>63</v>
      </c>
      <c r="AX1705" s="19" t="s">
        <v>63</v>
      </c>
      <c r="AY1705" s="19" t="s">
        <v>64</v>
      </c>
      <c r="AZ1705" s="19" t="s">
        <v>3822</v>
      </c>
      <c r="BA1705" s="22">
        <v>0</v>
      </c>
      <c r="BB1705" s="22"/>
      <c r="BC1705" s="22"/>
      <c r="BD1705" s="19" t="s">
        <v>653</v>
      </c>
      <c r="BE1705" s="19" t="s">
        <v>354</v>
      </c>
      <c r="BF1705" s="19" t="s">
        <v>1165</v>
      </c>
      <c r="BG1705" s="19" t="s">
        <v>55</v>
      </c>
      <c r="BH1705" s="19" t="s">
        <v>4513</v>
      </c>
      <c r="BI1705" s="22" t="s">
        <v>4513</v>
      </c>
      <c r="BJ1705" s="22"/>
      <c r="BK1705" s="22"/>
      <c r="BL1705" s="37" t="s">
        <v>4513</v>
      </c>
      <c r="BM1705" s="32" t="s">
        <v>4513</v>
      </c>
      <c r="BN1705" s="22" t="s">
        <v>4513</v>
      </c>
      <c r="BO1705" s="22"/>
      <c r="BP1705" s="22"/>
      <c r="BQ1705" s="19" t="s">
        <v>64</v>
      </c>
      <c r="BR1705" s="22"/>
      <c r="BS1705" s="22"/>
      <c r="BT1705" s="37">
        <v>30</v>
      </c>
      <c r="BU1705" s="37">
        <v>60</v>
      </c>
      <c r="BV1705" s="19" t="s">
        <v>4698</v>
      </c>
      <c r="BW1705" s="19" t="s">
        <v>3839</v>
      </c>
      <c r="BX1705" s="37">
        <v>2023</v>
      </c>
      <c r="BY1705" s="95" t="str">
        <f>IFERROR(
IF(OR(AZ1705="anulado",AZ1705="stand by"),CONCATENATE(AZ1705,": ",AT1705),
IF(OR(YEAR(BA1705)=2022,YEAR(BA1705)=2023),CONCATENATE("Se activó en ",YEAR(BA1705)),
IF(AND(OR(AZ1705="En proceso",AZ1705="facturando"),AND(AV1705="-",BA1705="")),"Por revisar",
IF(BA1705="",IF(AV1705="NUEVAS",CONCATENATE("Estado: ",AZ1705,", ",AV1705),
IF(AX1705=Meses!$A$3,"Por revisar",
IF(AT1705="","Sin registro","En programación Frcst."))),"En programación")))),
"Error")</f>
        <v>En programación</v>
      </c>
      <c r="BZ1705" s="14" t="str">
        <f t="shared" si="78"/>
        <v/>
      </c>
      <c r="CA1705" s="95">
        <f>IF(BY1705="En programación Frcst.",VLOOKUP(AX1705,Meses!$A$1:$H$14,3+HLOOKUP(Cronograma!AV1705,Meses!$D$1:$G$2,2,FALSE),FALSE),
IF(BY1705="En programación",BA1705,""))</f>
        <v>0</v>
      </c>
      <c r="CB1705" s="95" t="str">
        <f t="shared" si="79"/>
        <v>1900/1</v>
      </c>
      <c r="CC1705" s="91">
        <f>IFERROR(
(VLOOKUP(MONTH(CA1705),Meses!$B$3:$C$14,2,FALSE)-DAY(CA1705))/VLOOKUP(MONTH(CA1705),Meses!$B$3:$C$14,2,FALSE)*CD1705,
"")</f>
        <v>0</v>
      </c>
      <c r="CD1705" s="92">
        <f t="shared" si="80"/>
        <v>0</v>
      </c>
    </row>
    <row r="1706" spans="1:82" ht="47.4" thickBot="1" x14ac:dyDescent="0.6">
      <c r="A1706" s="61" t="s">
        <v>4134</v>
      </c>
      <c r="B1706" s="61" t="s">
        <v>4135</v>
      </c>
      <c r="C1706" s="19" t="s">
        <v>4136</v>
      </c>
      <c r="D1706" s="61" t="s">
        <v>650</v>
      </c>
      <c r="E1706" s="22"/>
      <c r="F1706" s="22"/>
      <c r="G1706" s="22"/>
      <c r="H1706" s="22"/>
      <c r="I1706" s="22"/>
      <c r="J1706" s="22" t="s">
        <v>4513</v>
      </c>
      <c r="K1706" s="22">
        <v>0</v>
      </c>
      <c r="L1706" s="50"/>
      <c r="M1706" s="22"/>
      <c r="N1706" s="22"/>
      <c r="O1706" s="19" t="s">
        <v>741</v>
      </c>
      <c r="P1706" s="19" t="s">
        <v>677</v>
      </c>
      <c r="Q1706" s="49" t="s">
        <v>55</v>
      </c>
      <c r="R1706" s="50"/>
      <c r="S1706" s="27"/>
      <c r="T1706" s="27"/>
      <c r="U1706" s="22"/>
      <c r="V1706" s="22"/>
      <c r="W1706" s="22"/>
      <c r="X1706" s="50"/>
      <c r="Y1706" s="50"/>
      <c r="Z1706" s="22"/>
      <c r="AA1706" s="22"/>
      <c r="AB1706" s="22"/>
      <c r="AC1706" s="22"/>
      <c r="AD1706" s="50"/>
      <c r="AE1706" s="22"/>
      <c r="AF1706" s="22"/>
      <c r="AG1706" s="22"/>
      <c r="AH1706" s="50"/>
      <c r="AI1706" s="22"/>
      <c r="AJ1706" s="22"/>
      <c r="AK1706" s="22"/>
      <c r="AL1706" s="22"/>
      <c r="AM1706" s="22"/>
      <c r="AN1706" s="22"/>
      <c r="AO1706" s="22"/>
      <c r="AP1706" s="19" t="s">
        <v>82</v>
      </c>
      <c r="AQ1706" s="22" t="s">
        <v>82</v>
      </c>
      <c r="AR1706" s="19" t="s">
        <v>60</v>
      </c>
      <c r="AS1706" s="19" t="s">
        <v>55</v>
      </c>
      <c r="AT1706" s="19" t="s">
        <v>4583</v>
      </c>
      <c r="AU1706" s="19" t="s">
        <v>179</v>
      </c>
      <c r="AV1706" s="19" t="s">
        <v>63</v>
      </c>
      <c r="AW1706" s="19" t="s">
        <v>63</v>
      </c>
      <c r="AX1706" s="19" t="s">
        <v>63</v>
      </c>
      <c r="AY1706" s="19" t="s">
        <v>64</v>
      </c>
      <c r="AZ1706" s="19" t="s">
        <v>3822</v>
      </c>
      <c r="BA1706" s="22">
        <v>0</v>
      </c>
      <c r="BB1706" s="22"/>
      <c r="BC1706" s="22"/>
      <c r="BD1706" s="19" t="s">
        <v>653</v>
      </c>
      <c r="BE1706" s="19" t="s">
        <v>354</v>
      </c>
      <c r="BF1706" s="19" t="s">
        <v>1165</v>
      </c>
      <c r="BG1706" s="19" t="s">
        <v>55</v>
      </c>
      <c r="BH1706" s="19" t="s">
        <v>4513</v>
      </c>
      <c r="BI1706" s="22" t="s">
        <v>4513</v>
      </c>
      <c r="BJ1706" s="22"/>
      <c r="BK1706" s="22"/>
      <c r="BL1706" s="37" t="s">
        <v>4513</v>
      </c>
      <c r="BM1706" s="32" t="s">
        <v>4513</v>
      </c>
      <c r="BN1706" s="22" t="s">
        <v>4513</v>
      </c>
      <c r="BO1706" s="22"/>
      <c r="BP1706" s="22"/>
      <c r="BQ1706" s="19" t="s">
        <v>64</v>
      </c>
      <c r="BR1706" s="22"/>
      <c r="BS1706" s="22"/>
      <c r="BT1706" s="37">
        <v>30</v>
      </c>
      <c r="BU1706" s="37">
        <v>60</v>
      </c>
      <c r="BV1706" s="19" t="s">
        <v>4695</v>
      </c>
      <c r="BW1706" s="19" t="s">
        <v>3869</v>
      </c>
      <c r="BX1706" s="37">
        <v>2023</v>
      </c>
      <c r="BY1706" s="95" t="str">
        <f>IFERROR(
IF(OR(AZ1706="anulado",AZ1706="stand by"),CONCATENATE(AZ1706,": ",AT1706),
IF(OR(YEAR(BA1706)=2022,YEAR(BA1706)=2023),CONCATENATE("Se activó en ",YEAR(BA1706)),
IF(AND(OR(AZ1706="En proceso",AZ1706="facturando"),AND(AV1706="-",BA1706="")),"Por revisar",
IF(BA1706="",IF(AV1706="NUEVAS",CONCATENATE("Estado: ",AZ1706,", ",AV1706),
IF(AX1706=Meses!$A$3,"Por revisar",
IF(AT1706="","Sin registro","En programación Frcst."))),"En programación")))),
"Error")</f>
        <v>En programación</v>
      </c>
      <c r="BZ1706" s="14" t="str">
        <f t="shared" si="78"/>
        <v/>
      </c>
      <c r="CA1706" s="95">
        <f>IF(BY1706="En programación Frcst.",VLOOKUP(AX1706,Meses!$A$1:$H$14,3+HLOOKUP(Cronograma!AV1706,Meses!$D$1:$G$2,2,FALSE),FALSE),
IF(BY1706="En programación",BA1706,""))</f>
        <v>0</v>
      </c>
      <c r="CB1706" s="95" t="str">
        <f t="shared" si="79"/>
        <v>1900/1</v>
      </c>
      <c r="CC1706" s="91">
        <f>IFERROR(
(VLOOKUP(MONTH(CA1706),Meses!$B$3:$C$14,2,FALSE)-DAY(CA1706))/VLOOKUP(MONTH(CA1706),Meses!$B$3:$C$14,2,FALSE)*CD1706,
"")</f>
        <v>0</v>
      </c>
      <c r="CD1706" s="92">
        <f t="shared" si="80"/>
        <v>0</v>
      </c>
    </row>
    <row r="1707" spans="1:82" ht="109.8" thickBot="1" x14ac:dyDescent="0.6">
      <c r="A1707" s="61" t="s">
        <v>4137</v>
      </c>
      <c r="B1707" s="61" t="s">
        <v>4138</v>
      </c>
      <c r="C1707" s="19" t="s">
        <v>4139</v>
      </c>
      <c r="D1707" s="61" t="s">
        <v>53</v>
      </c>
      <c r="E1707" s="22"/>
      <c r="F1707" s="22"/>
      <c r="G1707" s="22"/>
      <c r="H1707" s="22"/>
      <c r="I1707" s="21">
        <v>45273</v>
      </c>
      <c r="J1707" s="21" t="s">
        <v>4513</v>
      </c>
      <c r="K1707" s="119">
        <v>0</v>
      </c>
      <c r="L1707" s="50"/>
      <c r="M1707" s="22"/>
      <c r="N1707" s="22"/>
      <c r="O1707" s="19" t="s">
        <v>741</v>
      </c>
      <c r="P1707" s="19" t="s">
        <v>1928</v>
      </c>
      <c r="Q1707" s="49" t="s">
        <v>55</v>
      </c>
      <c r="R1707" s="50"/>
      <c r="S1707" s="27"/>
      <c r="T1707" s="27"/>
      <c r="U1707" s="22"/>
      <c r="V1707" s="22"/>
      <c r="W1707" s="22"/>
      <c r="X1707" s="50"/>
      <c r="Y1707" s="50"/>
      <c r="Z1707" s="22"/>
      <c r="AA1707" s="22"/>
      <c r="AB1707" s="22"/>
      <c r="AC1707" s="22"/>
      <c r="AD1707" s="50"/>
      <c r="AE1707" s="22"/>
      <c r="AF1707" s="22"/>
      <c r="AG1707" s="22"/>
      <c r="AH1707" s="50"/>
      <c r="AI1707" s="22"/>
      <c r="AJ1707" s="22"/>
      <c r="AK1707" s="22"/>
      <c r="AL1707" s="22"/>
      <c r="AM1707" s="22"/>
      <c r="AN1707" s="22"/>
      <c r="AO1707" s="22"/>
      <c r="AP1707" s="19" t="s">
        <v>1929</v>
      </c>
      <c r="AQ1707" s="19" t="s">
        <v>451</v>
      </c>
      <c r="AR1707" s="19" t="s">
        <v>60</v>
      </c>
      <c r="AS1707" s="19" t="s">
        <v>55</v>
      </c>
      <c r="AT1707" s="19" t="s">
        <v>61</v>
      </c>
      <c r="AU1707" s="19" t="s">
        <v>179</v>
      </c>
      <c r="AV1707" s="19" t="s">
        <v>63</v>
      </c>
      <c r="AW1707" s="19" t="s">
        <v>63</v>
      </c>
      <c r="AX1707" s="19" t="s">
        <v>63</v>
      </c>
      <c r="AY1707" s="19" t="s">
        <v>64</v>
      </c>
      <c r="AZ1707" s="19" t="s">
        <v>3822</v>
      </c>
      <c r="BA1707" s="22">
        <v>0</v>
      </c>
      <c r="BB1707" s="22"/>
      <c r="BC1707" s="22"/>
      <c r="BD1707" s="19" t="s">
        <v>653</v>
      </c>
      <c r="BE1707" s="19" t="s">
        <v>354</v>
      </c>
      <c r="BF1707" s="19" t="s">
        <v>1165</v>
      </c>
      <c r="BG1707" s="19" t="s">
        <v>55</v>
      </c>
      <c r="BH1707" s="19" t="s">
        <v>4513</v>
      </c>
      <c r="BI1707" s="60" t="s">
        <v>4513</v>
      </c>
      <c r="BJ1707" s="37" t="e">
        <v>#VALUE!</v>
      </c>
      <c r="BK1707" s="37" t="e">
        <v>#VALUE!</v>
      </c>
      <c r="BL1707" s="37" t="s">
        <v>4513</v>
      </c>
      <c r="BM1707" s="32" t="s">
        <v>4513</v>
      </c>
      <c r="BN1707" s="22" t="s">
        <v>4513</v>
      </c>
      <c r="BO1707" s="22"/>
      <c r="BP1707" s="22"/>
      <c r="BQ1707" s="19" t="s">
        <v>64</v>
      </c>
      <c r="BR1707" s="22"/>
      <c r="BS1707" s="19" t="s">
        <v>3824</v>
      </c>
      <c r="BT1707" s="37">
        <v>90</v>
      </c>
      <c r="BU1707" s="81">
        <v>45322</v>
      </c>
      <c r="BV1707" s="19"/>
      <c r="BW1707" s="19" t="s">
        <v>3823</v>
      </c>
      <c r="BX1707" s="37" t="e">
        <v>#VALUE!</v>
      </c>
      <c r="BY1707" s="95" t="str">
        <f>IFERROR(
IF(OR(AZ1707="anulado",AZ1707="stand by"),CONCATENATE(AZ1707,": ",AT1707),
IF(OR(YEAR(BA1707)=2022,YEAR(BA1707)=2023),CONCATENATE("Se activó en ",YEAR(BA1707)),
IF(AND(OR(AZ1707="En proceso",AZ1707="facturando"),AND(AV1707="-",BA1707="")),"Por revisar",
IF(BA1707="",IF(AV1707="NUEVAS",CONCATENATE("Estado: ",AZ1707,", ",AV1707),
IF(AX1707=Meses!$A$3,"Por revisar",
IF(AT1707="","Sin registro","En programación Frcst."))),"En programación")))),
"Error")</f>
        <v>En programación</v>
      </c>
      <c r="BZ1707" s="14" t="str">
        <f t="shared" si="78"/>
        <v/>
      </c>
      <c r="CA1707" s="95">
        <f>IF(BY1707="En programación Frcst.",VLOOKUP(AX1707,Meses!$A$1:$H$14,3+HLOOKUP(Cronograma!AV1707,Meses!$D$1:$G$2,2,FALSE),FALSE),
IF(BY1707="En programación",BA1707,""))</f>
        <v>0</v>
      </c>
      <c r="CB1707" s="95" t="str">
        <f t="shared" si="79"/>
        <v>1900/1</v>
      </c>
      <c r="CC1707" s="91">
        <f>IFERROR(
(VLOOKUP(MONTH(CA1707),Meses!$B$3:$C$14,2,FALSE)-DAY(CA1707))/VLOOKUP(MONTH(CA1707),Meses!$B$3:$C$14,2,FALSE)*CD1707,
"")</f>
        <v>0</v>
      </c>
      <c r="CD1707" s="92">
        <f t="shared" si="80"/>
        <v>0</v>
      </c>
    </row>
    <row r="1708" spans="1:82" ht="78.599999999999994" thickBot="1" x14ac:dyDescent="0.6">
      <c r="A1708" s="61" t="s">
        <v>4140</v>
      </c>
      <c r="B1708" s="61" t="s">
        <v>4141</v>
      </c>
      <c r="C1708" s="19" t="s">
        <v>4142</v>
      </c>
      <c r="D1708" s="61" t="s">
        <v>53</v>
      </c>
      <c r="E1708" s="22"/>
      <c r="F1708" s="22"/>
      <c r="G1708" s="22"/>
      <c r="H1708" s="22"/>
      <c r="I1708" s="21">
        <v>45288</v>
      </c>
      <c r="J1708" s="21" t="s">
        <v>4513</v>
      </c>
      <c r="K1708" s="119">
        <v>0</v>
      </c>
      <c r="L1708" s="50"/>
      <c r="M1708" s="22"/>
      <c r="N1708" s="22"/>
      <c r="O1708" s="19" t="s">
        <v>741</v>
      </c>
      <c r="P1708" s="19" t="s">
        <v>72</v>
      </c>
      <c r="Q1708" s="49" t="s">
        <v>55</v>
      </c>
      <c r="R1708" s="61">
        <v>5618</v>
      </c>
      <c r="S1708" s="27"/>
      <c r="T1708" s="27"/>
      <c r="U1708" s="22"/>
      <c r="V1708" s="22"/>
      <c r="W1708" s="22"/>
      <c r="X1708" s="50"/>
      <c r="Y1708" s="50"/>
      <c r="Z1708" s="22"/>
      <c r="AA1708" s="22"/>
      <c r="AB1708" s="22"/>
      <c r="AC1708" s="22"/>
      <c r="AD1708" s="50"/>
      <c r="AE1708" s="22"/>
      <c r="AF1708" s="22"/>
      <c r="AG1708" s="22"/>
      <c r="AH1708" s="50"/>
      <c r="AI1708" s="22"/>
      <c r="AJ1708" s="22"/>
      <c r="AK1708" s="22"/>
      <c r="AL1708" s="22"/>
      <c r="AM1708" s="22"/>
      <c r="AN1708" s="22"/>
      <c r="AO1708" s="22"/>
      <c r="AP1708" s="49" t="s">
        <v>76</v>
      </c>
      <c r="AQ1708" s="19" t="s">
        <v>76</v>
      </c>
      <c r="AR1708" s="19" t="e">
        <v>#N/A</v>
      </c>
      <c r="AS1708" s="19" t="s">
        <v>55</v>
      </c>
      <c r="AT1708" s="19" t="s">
        <v>61</v>
      </c>
      <c r="AU1708" s="19" t="s">
        <v>179</v>
      </c>
      <c r="AV1708" s="19" t="s">
        <v>63</v>
      </c>
      <c r="AW1708" s="19" t="s">
        <v>63</v>
      </c>
      <c r="AX1708" s="19" t="s">
        <v>63</v>
      </c>
      <c r="AY1708" s="19" t="s">
        <v>64</v>
      </c>
      <c r="AZ1708" s="19" t="s">
        <v>3822</v>
      </c>
      <c r="BA1708" s="22">
        <v>0</v>
      </c>
      <c r="BB1708" s="22"/>
      <c r="BC1708" s="22"/>
      <c r="BD1708" s="19" t="s">
        <v>653</v>
      </c>
      <c r="BE1708" s="19" t="s">
        <v>354</v>
      </c>
      <c r="BF1708" s="19" t="s">
        <v>1165</v>
      </c>
      <c r="BG1708" s="19" t="s">
        <v>55</v>
      </c>
      <c r="BH1708" s="19" t="s">
        <v>4513</v>
      </c>
      <c r="BI1708" s="60" t="s">
        <v>4513</v>
      </c>
      <c r="BJ1708" s="37" t="e">
        <v>#VALUE!</v>
      </c>
      <c r="BK1708" s="37" t="e">
        <v>#VALUE!</v>
      </c>
      <c r="BL1708" s="37" t="s">
        <v>4513</v>
      </c>
      <c r="BM1708" s="32" t="s">
        <v>4513</v>
      </c>
      <c r="BN1708" s="22" t="s">
        <v>4513</v>
      </c>
      <c r="BO1708" s="22"/>
      <c r="BP1708" s="22"/>
      <c r="BQ1708" s="19" t="s">
        <v>64</v>
      </c>
      <c r="BR1708" s="22"/>
      <c r="BS1708" s="19" t="s">
        <v>3824</v>
      </c>
      <c r="BT1708" s="37">
        <v>90</v>
      </c>
      <c r="BU1708" s="81">
        <v>45322</v>
      </c>
      <c r="BV1708" s="19"/>
      <c r="BW1708" s="19" t="s">
        <v>3823</v>
      </c>
      <c r="BX1708" s="37" t="e">
        <v>#VALUE!</v>
      </c>
      <c r="BY1708" s="95" t="str">
        <f>IFERROR(
IF(OR(AZ1708="anulado",AZ1708="stand by"),CONCATENATE(AZ1708,": ",AT1708),
IF(OR(YEAR(BA1708)=2022,YEAR(BA1708)=2023),CONCATENATE("Se activó en ",YEAR(BA1708)),
IF(AND(OR(AZ1708="En proceso",AZ1708="facturando"),AND(AV1708="-",BA1708="")),"Por revisar",
IF(BA1708="",IF(AV1708="NUEVAS",CONCATENATE("Estado: ",AZ1708,", ",AV1708),
IF(AX1708=Meses!$A$3,"Por revisar",
IF(AT1708="","Sin registro","En programación Frcst."))),"En programación")))),
"Error")</f>
        <v>En programación</v>
      </c>
      <c r="BZ1708" s="14" t="str">
        <f t="shared" si="78"/>
        <v/>
      </c>
      <c r="CA1708" s="95">
        <f>IF(BY1708="En programación Frcst.",VLOOKUP(AX1708,Meses!$A$1:$H$14,3+HLOOKUP(Cronograma!AV1708,Meses!$D$1:$G$2,2,FALSE),FALSE),
IF(BY1708="En programación",BA1708,""))</f>
        <v>0</v>
      </c>
      <c r="CB1708" s="95" t="str">
        <f t="shared" si="79"/>
        <v>1900/1</v>
      </c>
      <c r="CC1708" s="91">
        <f>IFERROR(
(VLOOKUP(MONTH(CA1708),Meses!$B$3:$C$14,2,FALSE)-DAY(CA1708))/VLOOKUP(MONTH(CA1708),Meses!$B$3:$C$14,2,FALSE)*CD1708,
"")</f>
        <v>5618</v>
      </c>
      <c r="CD1708" s="92">
        <f t="shared" si="80"/>
        <v>5618</v>
      </c>
    </row>
    <row r="1709" spans="1:82" ht="32.4" thickBot="1" x14ac:dyDescent="0.6">
      <c r="A1709" s="61" t="s">
        <v>4143</v>
      </c>
      <c r="B1709" s="61" t="s">
        <v>4144</v>
      </c>
      <c r="C1709" s="19" t="s">
        <v>4145</v>
      </c>
      <c r="D1709" s="61" t="s">
        <v>53</v>
      </c>
      <c r="E1709" s="22"/>
      <c r="F1709" s="22"/>
      <c r="G1709" s="22"/>
      <c r="H1709" s="22"/>
      <c r="I1709" s="21">
        <v>45219</v>
      </c>
      <c r="J1709" s="21" t="s">
        <v>4513</v>
      </c>
      <c r="K1709" s="119">
        <v>0</v>
      </c>
      <c r="L1709" s="50"/>
      <c r="M1709" s="22"/>
      <c r="N1709" s="22"/>
      <c r="O1709" s="19" t="s">
        <v>741</v>
      </c>
      <c r="P1709" s="19" t="s">
        <v>72</v>
      </c>
      <c r="Q1709" s="49" t="s">
        <v>55</v>
      </c>
      <c r="R1709" s="50"/>
      <c r="S1709" s="27"/>
      <c r="T1709" s="27"/>
      <c r="U1709" s="22"/>
      <c r="V1709" s="22"/>
      <c r="W1709" s="22"/>
      <c r="X1709" s="50"/>
      <c r="Y1709" s="50"/>
      <c r="Z1709" s="22"/>
      <c r="AA1709" s="22"/>
      <c r="AB1709" s="22"/>
      <c r="AC1709" s="22"/>
      <c r="AD1709" s="50"/>
      <c r="AE1709" s="22"/>
      <c r="AF1709" s="22"/>
      <c r="AG1709" s="22"/>
      <c r="AH1709" s="50"/>
      <c r="AI1709" s="22"/>
      <c r="AJ1709" s="22"/>
      <c r="AK1709" s="22"/>
      <c r="AL1709" s="22"/>
      <c r="AM1709" s="22"/>
      <c r="AN1709" s="22"/>
      <c r="AO1709" s="22"/>
      <c r="AP1709" s="49" t="s">
        <v>76</v>
      </c>
      <c r="AQ1709" s="19" t="s">
        <v>76</v>
      </c>
      <c r="AR1709" s="19" t="s">
        <v>60</v>
      </c>
      <c r="AS1709" s="19" t="s">
        <v>55</v>
      </c>
      <c r="AT1709" s="19" t="s">
        <v>61</v>
      </c>
      <c r="AU1709" s="19" t="s">
        <v>179</v>
      </c>
      <c r="AV1709" s="19" t="s">
        <v>63</v>
      </c>
      <c r="AW1709" s="19" t="s">
        <v>63</v>
      </c>
      <c r="AX1709" s="19" t="s">
        <v>63</v>
      </c>
      <c r="AY1709" s="19" t="s">
        <v>64</v>
      </c>
      <c r="AZ1709" s="19" t="s">
        <v>3822</v>
      </c>
      <c r="BA1709" s="22">
        <v>0</v>
      </c>
      <c r="BB1709" s="22"/>
      <c r="BC1709" s="22"/>
      <c r="BD1709" s="19" t="s">
        <v>653</v>
      </c>
      <c r="BE1709" s="19" t="s">
        <v>354</v>
      </c>
      <c r="BF1709" s="19" t="s">
        <v>1165</v>
      </c>
      <c r="BG1709" s="19" t="s">
        <v>55</v>
      </c>
      <c r="BH1709" s="19" t="s">
        <v>4513</v>
      </c>
      <c r="BI1709" s="60" t="s">
        <v>4513</v>
      </c>
      <c r="BJ1709" s="37" t="e">
        <v>#VALUE!</v>
      </c>
      <c r="BK1709" s="37" t="e">
        <v>#VALUE!</v>
      </c>
      <c r="BL1709" s="37" t="s">
        <v>4513</v>
      </c>
      <c r="BM1709" s="32" t="s">
        <v>4513</v>
      </c>
      <c r="BN1709" s="22" t="s">
        <v>4513</v>
      </c>
      <c r="BO1709" s="22"/>
      <c r="BP1709" s="22"/>
      <c r="BQ1709" s="19" t="s">
        <v>64</v>
      </c>
      <c r="BR1709" s="22"/>
      <c r="BS1709" s="19" t="s">
        <v>3824</v>
      </c>
      <c r="BT1709" s="37">
        <v>90</v>
      </c>
      <c r="BU1709" s="81">
        <v>45322</v>
      </c>
      <c r="BV1709" s="19"/>
      <c r="BW1709" s="19" t="s">
        <v>3823</v>
      </c>
      <c r="BX1709" s="37" t="e">
        <v>#VALUE!</v>
      </c>
      <c r="BY1709" s="95" t="str">
        <f>IFERROR(
IF(OR(AZ1709="anulado",AZ1709="stand by"),CONCATENATE(AZ1709,": ",AT1709),
IF(OR(YEAR(BA1709)=2022,YEAR(BA1709)=2023),CONCATENATE("Se activó en ",YEAR(BA1709)),
IF(AND(OR(AZ1709="En proceso",AZ1709="facturando"),AND(AV1709="-",BA1709="")),"Por revisar",
IF(BA1709="",IF(AV1709="NUEVAS",CONCATENATE("Estado: ",AZ1709,", ",AV1709),
IF(AX1709=Meses!$A$3,"Por revisar",
IF(AT1709="","Sin registro","En programación Frcst."))),"En programación")))),
"Error")</f>
        <v>En programación</v>
      </c>
      <c r="BZ1709" s="14" t="str">
        <f t="shared" si="78"/>
        <v/>
      </c>
      <c r="CA1709" s="95">
        <f>IF(BY1709="En programación Frcst.",VLOOKUP(AX1709,Meses!$A$1:$H$14,3+HLOOKUP(Cronograma!AV1709,Meses!$D$1:$G$2,2,FALSE),FALSE),
IF(BY1709="En programación",BA1709,""))</f>
        <v>0</v>
      </c>
      <c r="CB1709" s="95" t="str">
        <f t="shared" si="79"/>
        <v>1900/1</v>
      </c>
      <c r="CC1709" s="91">
        <f>IFERROR(
(VLOOKUP(MONTH(CA1709),Meses!$B$3:$C$14,2,FALSE)-DAY(CA1709))/VLOOKUP(MONTH(CA1709),Meses!$B$3:$C$14,2,FALSE)*CD1709,
"")</f>
        <v>0</v>
      </c>
      <c r="CD1709" s="92">
        <f t="shared" si="80"/>
        <v>0</v>
      </c>
    </row>
    <row r="1710" spans="1:82" ht="78.599999999999994" thickBot="1" x14ac:dyDescent="0.6">
      <c r="A1710" s="61" t="s">
        <v>4146</v>
      </c>
      <c r="B1710" s="61" t="s">
        <v>4147</v>
      </c>
      <c r="C1710" s="19" t="s">
        <v>4148</v>
      </c>
      <c r="D1710" s="61" t="s">
        <v>53</v>
      </c>
      <c r="E1710" s="22"/>
      <c r="F1710" s="22"/>
      <c r="G1710" s="22"/>
      <c r="H1710" s="22"/>
      <c r="I1710" s="21">
        <v>45289</v>
      </c>
      <c r="J1710" s="21" t="s">
        <v>4513</v>
      </c>
      <c r="K1710" s="119">
        <v>0</v>
      </c>
      <c r="L1710" s="50"/>
      <c r="M1710" s="22"/>
      <c r="N1710" s="22"/>
      <c r="O1710" s="19" t="s">
        <v>741</v>
      </c>
      <c r="P1710" s="19" t="s">
        <v>72</v>
      </c>
      <c r="Q1710" s="49" t="s">
        <v>55</v>
      </c>
      <c r="R1710" s="61">
        <v>8953</v>
      </c>
      <c r="S1710" s="27"/>
      <c r="T1710" s="27"/>
      <c r="U1710" s="22"/>
      <c r="V1710" s="22"/>
      <c r="W1710" s="22"/>
      <c r="X1710" s="50"/>
      <c r="Y1710" s="50"/>
      <c r="Z1710" s="22"/>
      <c r="AA1710" s="22"/>
      <c r="AB1710" s="22"/>
      <c r="AC1710" s="22"/>
      <c r="AD1710" s="50"/>
      <c r="AE1710" s="22"/>
      <c r="AF1710" s="22"/>
      <c r="AG1710" s="22"/>
      <c r="AH1710" s="50"/>
      <c r="AI1710" s="22"/>
      <c r="AJ1710" s="22"/>
      <c r="AK1710" s="22"/>
      <c r="AL1710" s="22"/>
      <c r="AM1710" s="22"/>
      <c r="AN1710" s="22"/>
      <c r="AO1710" s="22"/>
      <c r="AP1710" s="49" t="s">
        <v>76</v>
      </c>
      <c r="AQ1710" s="19" t="s">
        <v>76</v>
      </c>
      <c r="AR1710" s="19" t="e">
        <v>#N/A</v>
      </c>
      <c r="AS1710" s="19" t="s">
        <v>55</v>
      </c>
      <c r="AT1710" s="19" t="s">
        <v>61</v>
      </c>
      <c r="AU1710" s="19" t="s">
        <v>179</v>
      </c>
      <c r="AV1710" s="19" t="s">
        <v>63</v>
      </c>
      <c r="AW1710" s="19" t="s">
        <v>63</v>
      </c>
      <c r="AX1710" s="19" t="s">
        <v>63</v>
      </c>
      <c r="AY1710" s="19" t="s">
        <v>64</v>
      </c>
      <c r="AZ1710" s="19" t="s">
        <v>3822</v>
      </c>
      <c r="BA1710" s="22">
        <v>0</v>
      </c>
      <c r="BB1710" s="22"/>
      <c r="BC1710" s="22"/>
      <c r="BD1710" s="19" t="s">
        <v>653</v>
      </c>
      <c r="BE1710" s="19" t="s">
        <v>354</v>
      </c>
      <c r="BF1710" s="19" t="s">
        <v>1165</v>
      </c>
      <c r="BG1710" s="19" t="s">
        <v>55</v>
      </c>
      <c r="BH1710" s="19" t="s">
        <v>4513</v>
      </c>
      <c r="BI1710" s="60" t="s">
        <v>4513</v>
      </c>
      <c r="BJ1710" s="37" t="e">
        <v>#VALUE!</v>
      </c>
      <c r="BK1710" s="37" t="e">
        <v>#VALUE!</v>
      </c>
      <c r="BL1710" s="37" t="s">
        <v>4513</v>
      </c>
      <c r="BM1710" s="32" t="s">
        <v>4513</v>
      </c>
      <c r="BN1710" s="22" t="s">
        <v>4513</v>
      </c>
      <c r="BO1710" s="22"/>
      <c r="BP1710" s="22"/>
      <c r="BQ1710" s="19" t="s">
        <v>64</v>
      </c>
      <c r="BR1710" s="22"/>
      <c r="BS1710" s="19" t="s">
        <v>3824</v>
      </c>
      <c r="BT1710" s="37">
        <v>90</v>
      </c>
      <c r="BU1710" s="81">
        <v>45322</v>
      </c>
      <c r="BV1710" s="19"/>
      <c r="BW1710" s="19" t="s">
        <v>3823</v>
      </c>
      <c r="BX1710" s="37" t="e">
        <v>#VALUE!</v>
      </c>
      <c r="BY1710" s="95" t="str">
        <f>IFERROR(
IF(OR(AZ1710="anulado",AZ1710="stand by"),CONCATENATE(AZ1710,": ",AT1710),
IF(OR(YEAR(BA1710)=2022,YEAR(BA1710)=2023),CONCATENATE("Se activó en ",YEAR(BA1710)),
IF(AND(OR(AZ1710="En proceso",AZ1710="facturando"),AND(AV1710="-",BA1710="")),"Por revisar",
IF(BA1710="",IF(AV1710="NUEVAS",CONCATENATE("Estado: ",AZ1710,", ",AV1710),
IF(AX1710=Meses!$A$3,"Por revisar",
IF(AT1710="","Sin registro","En programación Frcst."))),"En programación")))),
"Error")</f>
        <v>En programación</v>
      </c>
      <c r="BZ1710" s="14" t="str">
        <f t="shared" si="78"/>
        <v/>
      </c>
      <c r="CA1710" s="95">
        <f>IF(BY1710="En programación Frcst.",VLOOKUP(AX1710,Meses!$A$1:$H$14,3+HLOOKUP(Cronograma!AV1710,Meses!$D$1:$G$2,2,FALSE),FALSE),
IF(BY1710="En programación",BA1710,""))</f>
        <v>0</v>
      </c>
      <c r="CB1710" s="95" t="str">
        <f t="shared" si="79"/>
        <v>1900/1</v>
      </c>
      <c r="CC1710" s="91">
        <f>IFERROR(
(VLOOKUP(MONTH(CA1710),Meses!$B$3:$C$14,2,FALSE)-DAY(CA1710))/VLOOKUP(MONTH(CA1710),Meses!$B$3:$C$14,2,FALSE)*CD1710,
"")</f>
        <v>8953</v>
      </c>
      <c r="CD1710" s="92">
        <f t="shared" si="80"/>
        <v>8953</v>
      </c>
    </row>
    <row r="1711" spans="1:82" ht="32.4" thickBot="1" x14ac:dyDescent="0.6">
      <c r="A1711" s="61" t="s">
        <v>4149</v>
      </c>
      <c r="B1711" s="61" t="s">
        <v>4150</v>
      </c>
      <c r="C1711" s="19" t="s">
        <v>4151</v>
      </c>
      <c r="D1711" s="61" t="s">
        <v>53</v>
      </c>
      <c r="E1711" s="21">
        <v>45052</v>
      </c>
      <c r="F1711" s="22"/>
      <c r="G1711" s="22"/>
      <c r="H1711" s="22"/>
      <c r="I1711" s="21">
        <v>45303</v>
      </c>
      <c r="J1711" s="21" t="s">
        <v>4513</v>
      </c>
      <c r="K1711" s="119">
        <v>0</v>
      </c>
      <c r="L1711" s="50"/>
      <c r="M1711" s="22"/>
      <c r="N1711" s="22"/>
      <c r="O1711" s="19" t="s">
        <v>741</v>
      </c>
      <c r="P1711" s="19" t="s">
        <v>677</v>
      </c>
      <c r="Q1711" s="49" t="s">
        <v>55</v>
      </c>
      <c r="R1711" s="61">
        <v>4671</v>
      </c>
      <c r="S1711" s="27"/>
      <c r="T1711" s="27"/>
      <c r="U1711" s="22"/>
      <c r="V1711" s="22"/>
      <c r="W1711" s="22"/>
      <c r="X1711" s="50"/>
      <c r="Y1711" s="50"/>
      <c r="Z1711" s="22"/>
      <c r="AA1711" s="22"/>
      <c r="AB1711" s="22"/>
      <c r="AC1711" s="22"/>
      <c r="AD1711" s="50"/>
      <c r="AE1711" s="22"/>
      <c r="AF1711" s="22"/>
      <c r="AG1711" s="22"/>
      <c r="AH1711" s="50"/>
      <c r="AI1711" s="22"/>
      <c r="AJ1711" s="22"/>
      <c r="AK1711" s="22"/>
      <c r="AL1711" s="22"/>
      <c r="AM1711" s="22"/>
      <c r="AN1711" s="22"/>
      <c r="AO1711" s="22"/>
      <c r="AP1711" s="22" t="s">
        <v>678</v>
      </c>
      <c r="AQ1711" s="22" t="s">
        <v>451</v>
      </c>
      <c r="AR1711" s="19" t="e">
        <v>#N/A</v>
      </c>
      <c r="AS1711" s="19" t="s">
        <v>55</v>
      </c>
      <c r="AT1711" s="19" t="s">
        <v>61</v>
      </c>
      <c r="AU1711" s="19" t="s">
        <v>179</v>
      </c>
      <c r="AV1711" s="19" t="s">
        <v>63</v>
      </c>
      <c r="AW1711" s="19" t="s">
        <v>63</v>
      </c>
      <c r="AX1711" s="19" t="s">
        <v>63</v>
      </c>
      <c r="AY1711" s="19" t="s">
        <v>64</v>
      </c>
      <c r="AZ1711" s="19" t="s">
        <v>3822</v>
      </c>
      <c r="BA1711" s="22">
        <v>0</v>
      </c>
      <c r="BB1711" s="22"/>
      <c r="BC1711" s="22"/>
      <c r="BD1711" s="19" t="s">
        <v>653</v>
      </c>
      <c r="BE1711" s="19" t="s">
        <v>354</v>
      </c>
      <c r="BF1711" s="19" t="s">
        <v>1165</v>
      </c>
      <c r="BG1711" s="19" t="s">
        <v>55</v>
      </c>
      <c r="BH1711" s="19" t="s">
        <v>4513</v>
      </c>
      <c r="BI1711" s="60" t="s">
        <v>4513</v>
      </c>
      <c r="BJ1711" s="37" t="e">
        <v>#VALUE!</v>
      </c>
      <c r="BK1711" s="56" t="e">
        <v>#VALUE!</v>
      </c>
      <c r="BL1711" s="37" t="s">
        <v>4513</v>
      </c>
      <c r="BM1711" s="32" t="s">
        <v>4513</v>
      </c>
      <c r="BN1711" s="22" t="s">
        <v>4513</v>
      </c>
      <c r="BO1711" s="22"/>
      <c r="BP1711" s="22"/>
      <c r="BQ1711" s="19" t="s">
        <v>64</v>
      </c>
      <c r="BR1711" s="22"/>
      <c r="BS1711" s="19" t="s">
        <v>3824</v>
      </c>
      <c r="BT1711" s="37" t="e">
        <v>#VALUE!</v>
      </c>
      <c r="BU1711" s="22">
        <v>270</v>
      </c>
      <c r="BV1711" s="19"/>
      <c r="BW1711" s="19" t="s">
        <v>3823</v>
      </c>
      <c r="BX1711" s="37" t="e">
        <v>#VALUE!</v>
      </c>
      <c r="BY1711" s="95" t="str">
        <f>IFERROR(
IF(OR(AZ1711="anulado",AZ1711="stand by"),CONCATENATE(AZ1711,": ",AT1711),
IF(OR(YEAR(BA1711)=2022,YEAR(BA1711)=2023),CONCATENATE("Se activó en ",YEAR(BA1711)),
IF(AND(OR(AZ1711="En proceso",AZ1711="facturando"),AND(AV1711="-",BA1711="")),"Por revisar",
IF(BA1711="",IF(AV1711="NUEVAS",CONCATENATE("Estado: ",AZ1711,", ",AV1711),
IF(AX1711=Meses!$A$3,"Por revisar",
IF(AT1711="","Sin registro","En programación Frcst."))),"En programación")))),
"Error")</f>
        <v>En programación</v>
      </c>
      <c r="BZ1711" s="14" t="str">
        <f t="shared" si="78"/>
        <v/>
      </c>
      <c r="CA1711" s="95">
        <f>IF(BY1711="En programación Frcst.",VLOOKUP(AX1711,Meses!$A$1:$H$14,3+HLOOKUP(Cronograma!AV1711,Meses!$D$1:$G$2,2,FALSE),FALSE),
IF(BY1711="En programación",BA1711,""))</f>
        <v>0</v>
      </c>
      <c r="CB1711" s="95" t="str">
        <f t="shared" si="79"/>
        <v>1900/1</v>
      </c>
      <c r="CC1711" s="91">
        <f>IFERROR(
(VLOOKUP(MONTH(CA1711),Meses!$B$3:$C$14,2,FALSE)-DAY(CA1711))/VLOOKUP(MONTH(CA1711),Meses!$B$3:$C$14,2,FALSE)*CD1711,
"")</f>
        <v>4671</v>
      </c>
      <c r="CD1711" s="92">
        <f t="shared" si="80"/>
        <v>4671</v>
      </c>
    </row>
    <row r="1712" spans="1:82" ht="47.4" thickBot="1" x14ac:dyDescent="0.6">
      <c r="A1712" s="61" t="s">
        <v>4152</v>
      </c>
      <c r="B1712" s="61" t="s">
        <v>4153</v>
      </c>
      <c r="C1712" s="19" t="s">
        <v>4681</v>
      </c>
      <c r="D1712" s="61" t="s">
        <v>53</v>
      </c>
      <c r="E1712" s="22"/>
      <c r="F1712" s="22"/>
      <c r="G1712" s="22"/>
      <c r="H1712" s="22"/>
      <c r="I1712" s="21">
        <v>45289</v>
      </c>
      <c r="J1712" s="21" t="s">
        <v>4513</v>
      </c>
      <c r="K1712" s="119">
        <v>0</v>
      </c>
      <c r="L1712" s="50"/>
      <c r="M1712" s="22"/>
      <c r="N1712" s="22"/>
      <c r="O1712" s="19" t="s">
        <v>741</v>
      </c>
      <c r="P1712" s="19" t="s">
        <v>3975</v>
      </c>
      <c r="Q1712" s="49" t="s">
        <v>55</v>
      </c>
      <c r="R1712" s="61">
        <v>4911</v>
      </c>
      <c r="S1712" s="27"/>
      <c r="T1712" s="27"/>
      <c r="U1712" s="22"/>
      <c r="V1712" s="22"/>
      <c r="W1712" s="22"/>
      <c r="X1712" s="50"/>
      <c r="Y1712" s="50"/>
      <c r="Z1712" s="22"/>
      <c r="AA1712" s="22"/>
      <c r="AB1712" s="22"/>
      <c r="AC1712" s="22"/>
      <c r="AD1712" s="50"/>
      <c r="AE1712" s="22"/>
      <c r="AF1712" s="22"/>
      <c r="AG1712" s="22"/>
      <c r="AH1712" s="50"/>
      <c r="AI1712" s="22"/>
      <c r="AJ1712" s="22"/>
      <c r="AK1712" s="22"/>
      <c r="AL1712" s="22"/>
      <c r="AM1712" s="22"/>
      <c r="AN1712" s="22"/>
      <c r="AO1712" s="22"/>
      <c r="AP1712" s="19" t="s">
        <v>399</v>
      </c>
      <c r="AQ1712" s="19" t="s">
        <v>399</v>
      </c>
      <c r="AR1712" s="19" t="e">
        <v>#N/A</v>
      </c>
      <c r="AS1712" s="19" t="s">
        <v>55</v>
      </c>
      <c r="AT1712" s="19" t="s">
        <v>61</v>
      </c>
      <c r="AU1712" s="19" t="s">
        <v>179</v>
      </c>
      <c r="AV1712" s="19" t="s">
        <v>63</v>
      </c>
      <c r="AW1712" s="19" t="s">
        <v>63</v>
      </c>
      <c r="AX1712" s="19" t="s">
        <v>63</v>
      </c>
      <c r="AY1712" s="19" t="s">
        <v>64</v>
      </c>
      <c r="AZ1712" s="19" t="s">
        <v>3822</v>
      </c>
      <c r="BA1712" s="22">
        <v>0</v>
      </c>
      <c r="BB1712" s="22"/>
      <c r="BC1712" s="22"/>
      <c r="BD1712" s="19" t="s">
        <v>653</v>
      </c>
      <c r="BE1712" s="19" t="s">
        <v>354</v>
      </c>
      <c r="BF1712" s="19" t="s">
        <v>1165</v>
      </c>
      <c r="BG1712" s="19" t="s">
        <v>55</v>
      </c>
      <c r="BH1712" s="19" t="s">
        <v>4513</v>
      </c>
      <c r="BI1712" s="60" t="s">
        <v>4513</v>
      </c>
      <c r="BJ1712" s="37" t="e">
        <v>#VALUE!</v>
      </c>
      <c r="BK1712" s="37" t="e">
        <v>#VALUE!</v>
      </c>
      <c r="BL1712" s="37" t="s">
        <v>4513</v>
      </c>
      <c r="BM1712" s="32" t="s">
        <v>4513</v>
      </c>
      <c r="BN1712" s="22" t="s">
        <v>4513</v>
      </c>
      <c r="BO1712" s="22"/>
      <c r="BP1712" s="22"/>
      <c r="BQ1712" s="19" t="s">
        <v>64</v>
      </c>
      <c r="BR1712" s="22"/>
      <c r="BS1712" s="19" t="s">
        <v>3824</v>
      </c>
      <c r="BT1712" s="37">
        <v>90</v>
      </c>
      <c r="BU1712" s="81">
        <v>45322</v>
      </c>
      <c r="BV1712" s="19"/>
      <c r="BW1712" s="19" t="s">
        <v>3823</v>
      </c>
      <c r="BX1712" s="37" t="e">
        <v>#VALUE!</v>
      </c>
      <c r="BY1712" s="95" t="str">
        <f>IFERROR(
IF(OR(AZ1712="anulado",AZ1712="stand by"),CONCATENATE(AZ1712,": ",AT1712),
IF(OR(YEAR(BA1712)=2022,YEAR(BA1712)=2023),CONCATENATE("Se activó en ",YEAR(BA1712)),
IF(AND(OR(AZ1712="En proceso",AZ1712="facturando"),AND(AV1712="-",BA1712="")),"Por revisar",
IF(BA1712="",IF(AV1712="NUEVAS",CONCATENATE("Estado: ",AZ1712,", ",AV1712),
IF(AX1712=Meses!$A$3,"Por revisar",
IF(AT1712="","Sin registro","En programación Frcst."))),"En programación")))),
"Error")</f>
        <v>En programación</v>
      </c>
      <c r="BZ1712" s="14" t="str">
        <f t="shared" si="78"/>
        <v/>
      </c>
      <c r="CA1712" s="95">
        <f>IF(BY1712="En programación Frcst.",VLOOKUP(AX1712,Meses!$A$1:$H$14,3+HLOOKUP(Cronograma!AV1712,Meses!$D$1:$G$2,2,FALSE),FALSE),
IF(BY1712="En programación",BA1712,""))</f>
        <v>0</v>
      </c>
      <c r="CB1712" s="95" t="str">
        <f t="shared" si="79"/>
        <v>1900/1</v>
      </c>
      <c r="CC1712" s="91">
        <f>IFERROR(
(VLOOKUP(MONTH(CA1712),Meses!$B$3:$C$14,2,FALSE)-DAY(CA1712))/VLOOKUP(MONTH(CA1712),Meses!$B$3:$C$14,2,FALSE)*CD1712,
"")</f>
        <v>4911</v>
      </c>
      <c r="CD1712" s="92">
        <f t="shared" si="80"/>
        <v>4911</v>
      </c>
    </row>
    <row r="1713" spans="1:82" ht="32.4" thickBot="1" x14ac:dyDescent="0.6">
      <c r="A1713" s="61" t="s">
        <v>1576</v>
      </c>
      <c r="B1713" s="61" t="s">
        <v>4154</v>
      </c>
      <c r="C1713" s="19" t="s">
        <v>4155</v>
      </c>
      <c r="D1713" s="61" t="s">
        <v>53</v>
      </c>
      <c r="E1713" s="22"/>
      <c r="F1713" s="22"/>
      <c r="G1713" s="22"/>
      <c r="H1713" s="22"/>
      <c r="I1713" s="21">
        <v>45287</v>
      </c>
      <c r="J1713" s="21" t="s">
        <v>4513</v>
      </c>
      <c r="K1713" s="119">
        <v>0</v>
      </c>
      <c r="L1713" s="50"/>
      <c r="M1713" s="22"/>
      <c r="N1713" s="22"/>
      <c r="O1713" s="19" t="s">
        <v>741</v>
      </c>
      <c r="P1713" s="19" t="s">
        <v>54</v>
      </c>
      <c r="Q1713" s="49" t="s">
        <v>55</v>
      </c>
      <c r="R1713" s="61">
        <v>4447</v>
      </c>
      <c r="S1713" s="27"/>
      <c r="T1713" s="27"/>
      <c r="U1713" s="22"/>
      <c r="V1713" s="22"/>
      <c r="W1713" s="22"/>
      <c r="X1713" s="50"/>
      <c r="Y1713" s="50"/>
      <c r="Z1713" s="22"/>
      <c r="AA1713" s="22"/>
      <c r="AB1713" s="22"/>
      <c r="AC1713" s="22"/>
      <c r="AD1713" s="50"/>
      <c r="AE1713" s="22"/>
      <c r="AF1713" s="22"/>
      <c r="AG1713" s="22"/>
      <c r="AH1713" s="50"/>
      <c r="AI1713" s="22"/>
      <c r="AJ1713" s="22"/>
      <c r="AK1713" s="22"/>
      <c r="AL1713" s="22"/>
      <c r="AM1713" s="22"/>
      <c r="AN1713" s="22"/>
      <c r="AO1713" s="22"/>
      <c r="AP1713" s="19" t="s">
        <v>399</v>
      </c>
      <c r="AQ1713" s="19" t="s">
        <v>399</v>
      </c>
      <c r="AR1713" s="19" t="e">
        <v>#N/A</v>
      </c>
      <c r="AS1713" s="19" t="s">
        <v>55</v>
      </c>
      <c r="AT1713" s="19" t="s">
        <v>61</v>
      </c>
      <c r="AU1713" s="19" t="s">
        <v>179</v>
      </c>
      <c r="AV1713" s="19" t="s">
        <v>63</v>
      </c>
      <c r="AW1713" s="19" t="s">
        <v>63</v>
      </c>
      <c r="AX1713" s="19" t="s">
        <v>63</v>
      </c>
      <c r="AY1713" s="19" t="s">
        <v>64</v>
      </c>
      <c r="AZ1713" s="19" t="s">
        <v>3822</v>
      </c>
      <c r="BA1713" s="22">
        <v>0</v>
      </c>
      <c r="BB1713" s="22"/>
      <c r="BC1713" s="22"/>
      <c r="BD1713" s="19" t="s">
        <v>653</v>
      </c>
      <c r="BE1713" s="19" t="s">
        <v>354</v>
      </c>
      <c r="BF1713" s="19" t="s">
        <v>1165</v>
      </c>
      <c r="BG1713" s="19" t="s">
        <v>55</v>
      </c>
      <c r="BH1713" s="19" t="s">
        <v>4513</v>
      </c>
      <c r="BI1713" s="60" t="s">
        <v>4513</v>
      </c>
      <c r="BJ1713" s="37" t="e">
        <v>#VALUE!</v>
      </c>
      <c r="BK1713" s="37" t="e">
        <v>#VALUE!</v>
      </c>
      <c r="BL1713" s="37" t="s">
        <v>4513</v>
      </c>
      <c r="BM1713" s="32" t="s">
        <v>4513</v>
      </c>
      <c r="BN1713" s="22" t="s">
        <v>4513</v>
      </c>
      <c r="BO1713" s="22"/>
      <c r="BP1713" s="22"/>
      <c r="BQ1713" s="19" t="s">
        <v>64</v>
      </c>
      <c r="BR1713" s="22"/>
      <c r="BS1713" s="19" t="s">
        <v>3824</v>
      </c>
      <c r="BT1713" s="37">
        <v>90</v>
      </c>
      <c r="BU1713" s="81">
        <v>45322</v>
      </c>
      <c r="BV1713" s="19"/>
      <c r="BW1713" s="19" t="s">
        <v>3823</v>
      </c>
      <c r="BX1713" s="37" t="e">
        <v>#VALUE!</v>
      </c>
      <c r="BY1713" s="95" t="str">
        <f>IFERROR(
IF(OR(AZ1713="anulado",AZ1713="stand by"),CONCATENATE(AZ1713,": ",AT1713),
IF(OR(YEAR(BA1713)=2022,YEAR(BA1713)=2023),CONCATENATE("Se activó en ",YEAR(BA1713)),
IF(AND(OR(AZ1713="En proceso",AZ1713="facturando"),AND(AV1713="-",BA1713="")),"Por revisar",
IF(BA1713="",IF(AV1713="NUEVAS",CONCATENATE("Estado: ",AZ1713,", ",AV1713),
IF(AX1713=Meses!$A$3,"Por revisar",
IF(AT1713="","Sin registro","En programación Frcst."))),"En programación")))),
"Error")</f>
        <v>En programación</v>
      </c>
      <c r="BZ1713" s="14" t="str">
        <f t="shared" si="78"/>
        <v/>
      </c>
      <c r="CA1713" s="95">
        <f>IF(BY1713="En programación Frcst.",VLOOKUP(AX1713,Meses!$A$1:$H$14,3+HLOOKUP(Cronograma!AV1713,Meses!$D$1:$G$2,2,FALSE),FALSE),
IF(BY1713="En programación",BA1713,""))</f>
        <v>0</v>
      </c>
      <c r="CB1713" s="95" t="str">
        <f t="shared" si="79"/>
        <v>1900/1</v>
      </c>
      <c r="CC1713" s="91">
        <f>IFERROR(
(VLOOKUP(MONTH(CA1713),Meses!$B$3:$C$14,2,FALSE)-DAY(CA1713))/VLOOKUP(MONTH(CA1713),Meses!$B$3:$C$14,2,FALSE)*CD1713,
"")</f>
        <v>4447</v>
      </c>
      <c r="CD1713" s="92">
        <f t="shared" si="80"/>
        <v>4447</v>
      </c>
    </row>
    <row r="1714" spans="1:82" ht="32.4" thickBot="1" x14ac:dyDescent="0.6">
      <c r="A1714" s="61" t="s">
        <v>4156</v>
      </c>
      <c r="B1714" s="61" t="s">
        <v>4157</v>
      </c>
      <c r="C1714" s="19" t="s">
        <v>4158</v>
      </c>
      <c r="D1714" s="61" t="s">
        <v>53</v>
      </c>
      <c r="E1714" s="22"/>
      <c r="F1714" s="22"/>
      <c r="G1714" s="22"/>
      <c r="H1714" s="22"/>
      <c r="I1714" s="21">
        <v>45289</v>
      </c>
      <c r="J1714" s="21" t="s">
        <v>4513</v>
      </c>
      <c r="K1714" s="119">
        <v>0</v>
      </c>
      <c r="L1714" s="50"/>
      <c r="M1714" s="22"/>
      <c r="N1714" s="22"/>
      <c r="O1714" s="19" t="s">
        <v>741</v>
      </c>
      <c r="P1714" s="19" t="s">
        <v>677</v>
      </c>
      <c r="Q1714" s="49" t="s">
        <v>55</v>
      </c>
      <c r="R1714" s="50"/>
      <c r="S1714" s="27"/>
      <c r="T1714" s="27"/>
      <c r="U1714" s="22"/>
      <c r="V1714" s="22"/>
      <c r="W1714" s="22"/>
      <c r="X1714" s="50"/>
      <c r="Y1714" s="50"/>
      <c r="Z1714" s="22"/>
      <c r="AA1714" s="22"/>
      <c r="AB1714" s="22"/>
      <c r="AC1714" s="22"/>
      <c r="AD1714" s="50"/>
      <c r="AE1714" s="22"/>
      <c r="AF1714" s="22"/>
      <c r="AG1714" s="22"/>
      <c r="AH1714" s="50"/>
      <c r="AI1714" s="22"/>
      <c r="AJ1714" s="22"/>
      <c r="AK1714" s="22"/>
      <c r="AL1714" s="22"/>
      <c r="AM1714" s="22"/>
      <c r="AN1714" s="22"/>
      <c r="AO1714" s="22"/>
      <c r="AP1714" s="19" t="s">
        <v>678</v>
      </c>
      <c r="AQ1714" s="19" t="s">
        <v>451</v>
      </c>
      <c r="AR1714" s="19" t="s">
        <v>60</v>
      </c>
      <c r="AS1714" s="19" t="s">
        <v>55</v>
      </c>
      <c r="AT1714" s="19" t="s">
        <v>61</v>
      </c>
      <c r="AU1714" s="19" t="s">
        <v>179</v>
      </c>
      <c r="AV1714" s="19" t="s">
        <v>63</v>
      </c>
      <c r="AW1714" s="19" t="s">
        <v>63</v>
      </c>
      <c r="AX1714" s="19" t="s">
        <v>63</v>
      </c>
      <c r="AY1714" s="19" t="s">
        <v>64</v>
      </c>
      <c r="AZ1714" s="19" t="s">
        <v>3822</v>
      </c>
      <c r="BA1714" s="22">
        <v>0</v>
      </c>
      <c r="BB1714" s="22"/>
      <c r="BC1714" s="22"/>
      <c r="BD1714" s="19" t="s">
        <v>653</v>
      </c>
      <c r="BE1714" s="19" t="s">
        <v>354</v>
      </c>
      <c r="BF1714" s="19" t="s">
        <v>1165</v>
      </c>
      <c r="BG1714" s="19" t="s">
        <v>55</v>
      </c>
      <c r="BH1714" s="19" t="s">
        <v>4513</v>
      </c>
      <c r="BI1714" s="60" t="s">
        <v>4513</v>
      </c>
      <c r="BJ1714" s="37" t="e">
        <v>#VALUE!</v>
      </c>
      <c r="BK1714" s="37" t="e">
        <v>#VALUE!</v>
      </c>
      <c r="BL1714" s="37" t="s">
        <v>4513</v>
      </c>
      <c r="BM1714" s="32" t="s">
        <v>4513</v>
      </c>
      <c r="BN1714" s="22" t="s">
        <v>4513</v>
      </c>
      <c r="BO1714" s="22"/>
      <c r="BP1714" s="22"/>
      <c r="BQ1714" s="19" t="s">
        <v>64</v>
      </c>
      <c r="BR1714" s="22"/>
      <c r="BS1714" s="19" t="s">
        <v>3824</v>
      </c>
      <c r="BT1714" s="37">
        <v>90</v>
      </c>
      <c r="BU1714" s="81">
        <v>45322</v>
      </c>
      <c r="BV1714" s="19"/>
      <c r="BW1714" s="19" t="s">
        <v>3823</v>
      </c>
      <c r="BX1714" s="37" t="e">
        <v>#VALUE!</v>
      </c>
      <c r="BY1714" s="95" t="str">
        <f>IFERROR(
IF(OR(AZ1714="anulado",AZ1714="stand by"),CONCATENATE(AZ1714,": ",AT1714),
IF(OR(YEAR(BA1714)=2022,YEAR(BA1714)=2023),CONCATENATE("Se activó en ",YEAR(BA1714)),
IF(AND(OR(AZ1714="En proceso",AZ1714="facturando"),AND(AV1714="-",BA1714="")),"Por revisar",
IF(BA1714="",IF(AV1714="NUEVAS",CONCATENATE("Estado: ",AZ1714,", ",AV1714),
IF(AX1714=Meses!$A$3,"Por revisar",
IF(AT1714="","Sin registro","En programación Frcst."))),"En programación")))),
"Error")</f>
        <v>En programación</v>
      </c>
      <c r="BZ1714" s="14" t="str">
        <f t="shared" si="78"/>
        <v/>
      </c>
      <c r="CA1714" s="95">
        <f>IF(BY1714="En programación Frcst.",VLOOKUP(AX1714,Meses!$A$1:$H$14,3+HLOOKUP(Cronograma!AV1714,Meses!$D$1:$G$2,2,FALSE),FALSE),
IF(BY1714="En programación",BA1714,""))</f>
        <v>0</v>
      </c>
      <c r="CB1714" s="95" t="str">
        <f t="shared" si="79"/>
        <v>1900/1</v>
      </c>
      <c r="CC1714" s="91">
        <f>IFERROR(
(VLOOKUP(MONTH(CA1714),Meses!$B$3:$C$14,2,FALSE)-DAY(CA1714))/VLOOKUP(MONTH(CA1714),Meses!$B$3:$C$14,2,FALSE)*CD1714,
"")</f>
        <v>0</v>
      </c>
      <c r="CD1714" s="92">
        <f t="shared" si="80"/>
        <v>0</v>
      </c>
    </row>
    <row r="1715" spans="1:82" ht="47.4" thickBot="1" x14ac:dyDescent="0.6">
      <c r="A1715" s="61" t="s">
        <v>4159</v>
      </c>
      <c r="B1715" s="61" t="s">
        <v>4160</v>
      </c>
      <c r="C1715" s="19" t="s">
        <v>4161</v>
      </c>
      <c r="D1715" s="61" t="s">
        <v>650</v>
      </c>
      <c r="E1715" s="22"/>
      <c r="F1715" s="22"/>
      <c r="G1715" s="22"/>
      <c r="H1715" s="22"/>
      <c r="I1715" s="22"/>
      <c r="J1715" s="22" t="s">
        <v>4513</v>
      </c>
      <c r="K1715" s="22">
        <v>0</v>
      </c>
      <c r="L1715" s="50"/>
      <c r="M1715" s="22"/>
      <c r="N1715" s="22"/>
      <c r="O1715" s="19" t="s">
        <v>741</v>
      </c>
      <c r="P1715" s="19" t="s">
        <v>677</v>
      </c>
      <c r="Q1715" s="49" t="s">
        <v>55</v>
      </c>
      <c r="R1715" s="50"/>
      <c r="S1715" s="27"/>
      <c r="T1715" s="27"/>
      <c r="U1715" s="22"/>
      <c r="V1715" s="22"/>
      <c r="W1715" s="22"/>
      <c r="X1715" s="50"/>
      <c r="Y1715" s="50"/>
      <c r="Z1715" s="22"/>
      <c r="AA1715" s="22"/>
      <c r="AB1715" s="22"/>
      <c r="AC1715" s="22"/>
      <c r="AD1715" s="50"/>
      <c r="AE1715" s="22"/>
      <c r="AF1715" s="22"/>
      <c r="AG1715" s="22"/>
      <c r="AH1715" s="50"/>
      <c r="AI1715" s="22"/>
      <c r="AJ1715" s="22"/>
      <c r="AK1715" s="22"/>
      <c r="AL1715" s="22"/>
      <c r="AM1715" s="22"/>
      <c r="AN1715" s="22"/>
      <c r="AO1715" s="22"/>
      <c r="AP1715" s="19" t="s">
        <v>82</v>
      </c>
      <c r="AQ1715" s="22" t="s">
        <v>82</v>
      </c>
      <c r="AR1715" s="19" t="s">
        <v>60</v>
      </c>
      <c r="AS1715" s="19" t="s">
        <v>55</v>
      </c>
      <c r="AT1715" s="19" t="s">
        <v>4583</v>
      </c>
      <c r="AU1715" s="19" t="s">
        <v>179</v>
      </c>
      <c r="AV1715" s="19" t="s">
        <v>63</v>
      </c>
      <c r="AW1715" s="19" t="s">
        <v>63</v>
      </c>
      <c r="AX1715" s="19" t="s">
        <v>63</v>
      </c>
      <c r="AY1715" s="19" t="s">
        <v>64</v>
      </c>
      <c r="AZ1715" s="19" t="s">
        <v>3822</v>
      </c>
      <c r="BA1715" s="22">
        <v>0</v>
      </c>
      <c r="BB1715" s="22"/>
      <c r="BC1715" s="22"/>
      <c r="BD1715" s="19" t="s">
        <v>653</v>
      </c>
      <c r="BE1715" s="19" t="s">
        <v>354</v>
      </c>
      <c r="BF1715" s="19" t="s">
        <v>1165</v>
      </c>
      <c r="BG1715" s="19" t="s">
        <v>55</v>
      </c>
      <c r="BH1715" s="19" t="s">
        <v>4513</v>
      </c>
      <c r="BI1715" s="22" t="s">
        <v>4513</v>
      </c>
      <c r="BJ1715" s="22"/>
      <c r="BK1715" s="22"/>
      <c r="BL1715" s="37" t="s">
        <v>4513</v>
      </c>
      <c r="BM1715" s="32" t="s">
        <v>4513</v>
      </c>
      <c r="BN1715" s="22" t="s">
        <v>4513</v>
      </c>
      <c r="BO1715" s="22"/>
      <c r="BP1715" s="22"/>
      <c r="BQ1715" s="19" t="s">
        <v>64</v>
      </c>
      <c r="BR1715" s="22"/>
      <c r="BS1715" s="22"/>
      <c r="BT1715" s="37">
        <v>30</v>
      </c>
      <c r="BU1715" s="37">
        <v>60</v>
      </c>
      <c r="BV1715" s="19" t="s">
        <v>4697</v>
      </c>
      <c r="BW1715" s="19" t="s">
        <v>3858</v>
      </c>
      <c r="BX1715" s="37">
        <v>2023</v>
      </c>
      <c r="BY1715" s="95" t="str">
        <f>IFERROR(
IF(OR(AZ1715="anulado",AZ1715="stand by"),CONCATENATE(AZ1715,": ",AT1715),
IF(OR(YEAR(BA1715)=2022,YEAR(BA1715)=2023),CONCATENATE("Se activó en ",YEAR(BA1715)),
IF(AND(OR(AZ1715="En proceso",AZ1715="facturando"),AND(AV1715="-",BA1715="")),"Por revisar",
IF(BA1715="",IF(AV1715="NUEVAS",CONCATENATE("Estado: ",AZ1715,", ",AV1715),
IF(AX1715=Meses!$A$3,"Por revisar",
IF(AT1715="","Sin registro","En programación Frcst."))),"En programación")))),
"Error")</f>
        <v>En programación</v>
      </c>
      <c r="BZ1715" s="14" t="str">
        <f t="shared" si="78"/>
        <v/>
      </c>
      <c r="CA1715" s="95">
        <f>IF(BY1715="En programación Frcst.",VLOOKUP(AX1715,Meses!$A$1:$H$14,3+HLOOKUP(Cronograma!AV1715,Meses!$D$1:$G$2,2,FALSE),FALSE),
IF(BY1715="En programación",BA1715,""))</f>
        <v>0</v>
      </c>
      <c r="CB1715" s="95" t="str">
        <f t="shared" si="79"/>
        <v>1900/1</v>
      </c>
      <c r="CC1715" s="91">
        <f>IFERROR(
(VLOOKUP(MONTH(CA1715),Meses!$B$3:$C$14,2,FALSE)-DAY(CA1715))/VLOOKUP(MONTH(CA1715),Meses!$B$3:$C$14,2,FALSE)*CD1715,
"")</f>
        <v>0</v>
      </c>
      <c r="CD1715" s="92">
        <f t="shared" si="80"/>
        <v>0</v>
      </c>
    </row>
    <row r="1716" spans="1:82" ht="32.4" thickBot="1" x14ac:dyDescent="0.6">
      <c r="A1716" s="61" t="s">
        <v>4131</v>
      </c>
      <c r="B1716" s="61" t="s">
        <v>4162</v>
      </c>
      <c r="C1716" s="19" t="s">
        <v>4163</v>
      </c>
      <c r="D1716" s="61" t="s">
        <v>650</v>
      </c>
      <c r="E1716" s="22"/>
      <c r="F1716" s="22"/>
      <c r="G1716" s="22"/>
      <c r="H1716" s="22"/>
      <c r="I1716" s="22"/>
      <c r="J1716" s="22" t="s">
        <v>4513</v>
      </c>
      <c r="K1716" s="22">
        <v>0</v>
      </c>
      <c r="L1716" s="50"/>
      <c r="M1716" s="22"/>
      <c r="N1716" s="22"/>
      <c r="O1716" s="19" t="s">
        <v>741</v>
      </c>
      <c r="P1716" s="19" t="s">
        <v>72</v>
      </c>
      <c r="Q1716" s="49" t="s">
        <v>55</v>
      </c>
      <c r="R1716" s="50"/>
      <c r="S1716" s="27"/>
      <c r="T1716" s="27"/>
      <c r="U1716" s="22"/>
      <c r="V1716" s="22"/>
      <c r="W1716" s="22"/>
      <c r="X1716" s="50"/>
      <c r="Y1716" s="50"/>
      <c r="Z1716" s="22"/>
      <c r="AA1716" s="22"/>
      <c r="AB1716" s="22"/>
      <c r="AC1716" s="22"/>
      <c r="AD1716" s="50"/>
      <c r="AE1716" s="22"/>
      <c r="AF1716" s="22"/>
      <c r="AG1716" s="22"/>
      <c r="AH1716" s="50"/>
      <c r="AI1716" s="22"/>
      <c r="AJ1716" s="22"/>
      <c r="AK1716" s="22"/>
      <c r="AL1716" s="22"/>
      <c r="AM1716" s="22"/>
      <c r="AN1716" s="22"/>
      <c r="AO1716" s="22"/>
      <c r="AP1716" s="19" t="s">
        <v>82</v>
      </c>
      <c r="AQ1716" s="22" t="s">
        <v>82</v>
      </c>
      <c r="AR1716" s="19" t="s">
        <v>60</v>
      </c>
      <c r="AS1716" s="19" t="s">
        <v>55</v>
      </c>
      <c r="AT1716" s="19" t="s">
        <v>4583</v>
      </c>
      <c r="AU1716" s="19" t="s">
        <v>179</v>
      </c>
      <c r="AV1716" s="19" t="s">
        <v>63</v>
      </c>
      <c r="AW1716" s="19" t="s">
        <v>63</v>
      </c>
      <c r="AX1716" s="19" t="s">
        <v>63</v>
      </c>
      <c r="AY1716" s="19" t="s">
        <v>64</v>
      </c>
      <c r="AZ1716" s="19" t="s">
        <v>3822</v>
      </c>
      <c r="BA1716" s="22">
        <v>0</v>
      </c>
      <c r="BB1716" s="22"/>
      <c r="BC1716" s="22"/>
      <c r="BD1716" s="19" t="s">
        <v>653</v>
      </c>
      <c r="BE1716" s="19" t="s">
        <v>354</v>
      </c>
      <c r="BF1716" s="19" t="s">
        <v>1165</v>
      </c>
      <c r="BG1716" s="19" t="s">
        <v>55</v>
      </c>
      <c r="BH1716" s="19" t="s">
        <v>4513</v>
      </c>
      <c r="BI1716" s="22" t="s">
        <v>4513</v>
      </c>
      <c r="BJ1716" s="22"/>
      <c r="BK1716" s="22"/>
      <c r="BL1716" s="37" t="s">
        <v>4513</v>
      </c>
      <c r="BM1716" s="32" t="s">
        <v>4513</v>
      </c>
      <c r="BN1716" s="22" t="s">
        <v>4513</v>
      </c>
      <c r="BO1716" s="22"/>
      <c r="BP1716" s="22"/>
      <c r="BQ1716" s="19" t="s">
        <v>64</v>
      </c>
      <c r="BR1716" s="22"/>
      <c r="BS1716" s="22"/>
      <c r="BT1716" s="37">
        <v>30</v>
      </c>
      <c r="BU1716" s="37">
        <v>60</v>
      </c>
      <c r="BV1716" s="19" t="s">
        <v>4698</v>
      </c>
      <c r="BW1716" s="19" t="s">
        <v>3839</v>
      </c>
      <c r="BX1716" s="37">
        <v>2023</v>
      </c>
      <c r="BY1716" s="95" t="str">
        <f>IFERROR(
IF(OR(AZ1716="anulado",AZ1716="stand by"),CONCATENATE(AZ1716,": ",AT1716),
IF(OR(YEAR(BA1716)=2022,YEAR(BA1716)=2023),CONCATENATE("Se activó en ",YEAR(BA1716)),
IF(AND(OR(AZ1716="En proceso",AZ1716="facturando"),AND(AV1716="-",BA1716="")),"Por revisar",
IF(BA1716="",IF(AV1716="NUEVAS",CONCATENATE("Estado: ",AZ1716,", ",AV1716),
IF(AX1716=Meses!$A$3,"Por revisar",
IF(AT1716="","Sin registro","En programación Frcst."))),"En programación")))),
"Error")</f>
        <v>En programación</v>
      </c>
      <c r="BZ1716" s="14" t="str">
        <f t="shared" si="78"/>
        <v/>
      </c>
      <c r="CA1716" s="95">
        <f>IF(BY1716="En programación Frcst.",VLOOKUP(AX1716,Meses!$A$1:$H$14,3+HLOOKUP(Cronograma!AV1716,Meses!$D$1:$G$2,2,FALSE),FALSE),
IF(BY1716="En programación",BA1716,""))</f>
        <v>0</v>
      </c>
      <c r="CB1716" s="95" t="str">
        <f t="shared" si="79"/>
        <v>1900/1</v>
      </c>
      <c r="CC1716" s="91">
        <f>IFERROR(
(VLOOKUP(MONTH(CA1716),Meses!$B$3:$C$14,2,FALSE)-DAY(CA1716))/VLOOKUP(MONTH(CA1716),Meses!$B$3:$C$14,2,FALSE)*CD1716,
"")</f>
        <v>0</v>
      </c>
      <c r="CD1716" s="92">
        <f t="shared" si="80"/>
        <v>0</v>
      </c>
    </row>
    <row r="1717" spans="1:82" ht="63" thickBot="1" x14ac:dyDescent="0.6">
      <c r="A1717" s="61" t="s">
        <v>4164</v>
      </c>
      <c r="B1717" s="61" t="s">
        <v>4165</v>
      </c>
      <c r="C1717" s="19" t="s">
        <v>4166</v>
      </c>
      <c r="D1717" s="61" t="s">
        <v>861</v>
      </c>
      <c r="E1717" s="21">
        <v>45295</v>
      </c>
      <c r="F1717" s="21">
        <v>45295</v>
      </c>
      <c r="G1717" s="21">
        <v>45303</v>
      </c>
      <c r="H1717" s="21">
        <v>45310</v>
      </c>
      <c r="I1717" s="22"/>
      <c r="J1717" s="22"/>
      <c r="K1717" s="22">
        <v>0</v>
      </c>
      <c r="L1717" s="49">
        <v>2024013759</v>
      </c>
      <c r="M1717" s="21">
        <v>45314</v>
      </c>
      <c r="N1717" s="21">
        <v>45351</v>
      </c>
      <c r="O1717" s="19" t="s">
        <v>409</v>
      </c>
      <c r="P1717" s="19" t="s">
        <v>54</v>
      </c>
      <c r="Q1717" s="49" t="s">
        <v>55</v>
      </c>
      <c r="R1717" s="61">
        <v>19730</v>
      </c>
      <c r="S1717" s="25" t="s">
        <v>145</v>
      </c>
      <c r="T1717" s="25" t="s">
        <v>145</v>
      </c>
      <c r="U1717" s="19" t="e">
        <v>#NAME?</v>
      </c>
      <c r="V1717" s="22"/>
      <c r="W1717" s="22"/>
      <c r="X1717" s="50"/>
      <c r="Y1717" s="50"/>
      <c r="Z1717" s="22"/>
      <c r="AA1717" s="22"/>
      <c r="AB1717" s="22"/>
      <c r="AC1717" s="22"/>
      <c r="AD1717" s="50"/>
      <c r="AE1717" s="22"/>
      <c r="AF1717" s="22"/>
      <c r="AG1717" s="22"/>
      <c r="AH1717" s="50"/>
      <c r="AI1717" s="22"/>
      <c r="AJ1717" s="22"/>
      <c r="AK1717" s="22"/>
      <c r="AL1717" s="22"/>
      <c r="AM1717" s="22"/>
      <c r="AN1717" s="22"/>
      <c r="AO1717" s="22"/>
      <c r="AP1717" s="19" t="s">
        <v>399</v>
      </c>
      <c r="AQ1717" s="19" t="s">
        <v>399</v>
      </c>
      <c r="AR1717" s="19" t="e">
        <v>#N/A</v>
      </c>
      <c r="AS1717" s="19" t="s">
        <v>55</v>
      </c>
      <c r="AT1717" s="19" t="s">
        <v>862</v>
      </c>
      <c r="AU1717" s="19" t="s">
        <v>179</v>
      </c>
      <c r="AV1717" s="19" t="s">
        <v>679</v>
      </c>
      <c r="AW1717" s="19" t="s">
        <v>3130</v>
      </c>
      <c r="AX1717" s="19" t="s">
        <v>1557</v>
      </c>
      <c r="AY1717" s="19" t="s">
        <v>64</v>
      </c>
      <c r="AZ1717" s="19" t="s">
        <v>3830</v>
      </c>
      <c r="BA1717" s="65">
        <v>45351</v>
      </c>
      <c r="BB1717" s="22">
        <v>2</v>
      </c>
      <c r="BC1717" s="22">
        <v>2024</v>
      </c>
      <c r="BD1717" s="19" t="s">
        <v>3439</v>
      </c>
      <c r="BE1717" s="19" t="s">
        <v>3439</v>
      </c>
      <c r="BF1717" s="19" t="s">
        <v>3439</v>
      </c>
      <c r="BG1717" s="19" t="s">
        <v>64</v>
      </c>
      <c r="BH1717" s="19" t="s">
        <v>4513</v>
      </c>
      <c r="BI1717" s="22" t="s">
        <v>4513</v>
      </c>
      <c r="BJ1717" s="22"/>
      <c r="BK1717" s="22"/>
      <c r="BL1717" s="37" t="s">
        <v>4513</v>
      </c>
      <c r="BM1717" s="22" t="s">
        <v>4513</v>
      </c>
      <c r="BN1717" s="22" t="s">
        <v>4513</v>
      </c>
      <c r="BO1717" s="22"/>
      <c r="BP1717" s="22"/>
      <c r="BQ1717" s="22"/>
      <c r="BR1717" s="22"/>
      <c r="BS1717" s="22"/>
      <c r="BT1717" s="22"/>
      <c r="BU1717" s="37">
        <v>27</v>
      </c>
      <c r="BV1717" s="19" t="s">
        <v>4701</v>
      </c>
      <c r="BW1717" s="19" t="s">
        <v>3837</v>
      </c>
      <c r="BX1717" s="22"/>
      <c r="BY1717" s="95" t="str">
        <f>IFERROR(
IF(OR(AZ1717="anulado",AZ1717="stand by"),CONCATENATE(AZ1717,": ",AT1717),
IF(OR(YEAR(BA1717)=2022,YEAR(BA1717)=2023),CONCATENATE("Se activó en ",YEAR(BA1717)),
IF(AND(OR(AZ1717="En proceso",AZ1717="facturando"),AND(AV1717="-",BA1717="")),"Por revisar",
IF(BA1717="",IF(AV1717="NUEVAS",CONCATENATE("Estado: ",AZ1717,", ",AV1717),
IF(AX1717=Meses!$A$3,"Por revisar",
IF(AT1717="","Sin registro","En programación Frcst."))),"En programación")))),
"Error")</f>
        <v>En programación</v>
      </c>
      <c r="BZ1717" s="14" t="str">
        <f t="shared" si="78"/>
        <v/>
      </c>
      <c r="CA1717" s="95">
        <f>IF(BY1717="En programación Frcst.",VLOOKUP(AX1717,Meses!$A$1:$H$14,3+HLOOKUP(Cronograma!AV1717,Meses!$D$1:$G$2,2,FALSE),FALSE),
IF(BY1717="En programación",BA1717,""))</f>
        <v>45351</v>
      </c>
      <c r="CB1717" s="95" t="str">
        <f t="shared" si="79"/>
        <v>2024/2</v>
      </c>
      <c r="CC1717" s="91">
        <f>IFERROR(
(VLOOKUP(MONTH(CA1717),Meses!$B$3:$C$14,2,FALSE)-DAY(CA1717))/VLOOKUP(MONTH(CA1717),Meses!$B$3:$C$14,2,FALSE)*CD1717,
"")</f>
        <v>0</v>
      </c>
      <c r="CD1717" s="92">
        <f t="shared" si="80"/>
        <v>19730</v>
      </c>
    </row>
    <row r="1718" spans="1:82" ht="47.4" thickBot="1" x14ac:dyDescent="0.6">
      <c r="A1718" s="61" t="s">
        <v>4167</v>
      </c>
      <c r="B1718" s="61" t="s">
        <v>4168</v>
      </c>
      <c r="C1718" s="19" t="s">
        <v>4682</v>
      </c>
      <c r="D1718" s="61" t="s">
        <v>2072</v>
      </c>
      <c r="E1718" s="21">
        <v>45296</v>
      </c>
      <c r="F1718" s="21">
        <v>45296</v>
      </c>
      <c r="G1718" s="22"/>
      <c r="H1718" s="22"/>
      <c r="I1718" s="22"/>
      <c r="J1718" s="22"/>
      <c r="K1718" s="22">
        <v>0</v>
      </c>
      <c r="L1718" s="50"/>
      <c r="M1718" s="22"/>
      <c r="N1718" s="22"/>
      <c r="O1718" s="19" t="s">
        <v>72</v>
      </c>
      <c r="P1718" s="19" t="s">
        <v>72</v>
      </c>
      <c r="Q1718" s="49" t="s">
        <v>55</v>
      </c>
      <c r="R1718" s="61">
        <v>2129</v>
      </c>
      <c r="S1718" s="25" t="s">
        <v>145</v>
      </c>
      <c r="T1718" s="25" t="s">
        <v>145</v>
      </c>
      <c r="U1718" s="51" t="e">
        <v>#NAME?</v>
      </c>
      <c r="V1718" s="22"/>
      <c r="W1718" s="22"/>
      <c r="X1718" s="50"/>
      <c r="Y1718" s="50"/>
      <c r="Z1718" s="22"/>
      <c r="AA1718" s="22"/>
      <c r="AB1718" s="22"/>
      <c r="AC1718" s="22"/>
      <c r="AD1718" s="50"/>
      <c r="AE1718" s="22"/>
      <c r="AF1718" s="22"/>
      <c r="AG1718" s="22"/>
      <c r="AH1718" s="50"/>
      <c r="AI1718" s="22"/>
      <c r="AJ1718" s="22"/>
      <c r="AK1718" s="22"/>
      <c r="AL1718" s="22"/>
      <c r="AM1718" s="22"/>
      <c r="AN1718" s="22"/>
      <c r="AO1718" s="22"/>
      <c r="AP1718" s="49" t="s">
        <v>76</v>
      </c>
      <c r="AQ1718" s="19" t="s">
        <v>76</v>
      </c>
      <c r="AR1718" s="19" t="e">
        <v>#N/A</v>
      </c>
      <c r="AS1718" s="19" t="s">
        <v>55</v>
      </c>
      <c r="AT1718" s="19" t="s">
        <v>2073</v>
      </c>
      <c r="AU1718" s="19" t="s">
        <v>132</v>
      </c>
      <c r="AV1718" s="19" t="s">
        <v>354</v>
      </c>
      <c r="AW1718" s="19" t="s">
        <v>2274</v>
      </c>
      <c r="AX1718" s="19" t="s">
        <v>2205</v>
      </c>
      <c r="AY1718" s="19" t="s">
        <v>55</v>
      </c>
      <c r="AZ1718" s="19" t="s">
        <v>3830</v>
      </c>
      <c r="BA1718" s="22">
        <v>0</v>
      </c>
      <c r="BB1718" s="22"/>
      <c r="BC1718" s="22"/>
      <c r="BD1718" s="19" t="s">
        <v>1557</v>
      </c>
      <c r="BE1718" s="19" t="s">
        <v>651</v>
      </c>
      <c r="BF1718" s="19" t="s">
        <v>2222</v>
      </c>
      <c r="BG1718" s="19" t="s">
        <v>55</v>
      </c>
      <c r="BH1718" s="19" t="s">
        <v>4513</v>
      </c>
      <c r="BI1718" s="22" t="s">
        <v>4513</v>
      </c>
      <c r="BJ1718" s="22"/>
      <c r="BK1718" s="22"/>
      <c r="BL1718" s="37" t="s">
        <v>4513</v>
      </c>
      <c r="BM1718" s="22" t="s">
        <v>4513</v>
      </c>
      <c r="BN1718" s="22" t="s">
        <v>4513</v>
      </c>
      <c r="BO1718" s="22"/>
      <c r="BP1718" s="22"/>
      <c r="BQ1718" s="22" t="s">
        <v>64</v>
      </c>
      <c r="BR1718" s="22"/>
      <c r="BS1718" s="22"/>
      <c r="BT1718" s="22"/>
      <c r="BU1718" s="37">
        <v>26</v>
      </c>
      <c r="BV1718" s="19" t="s">
        <v>4697</v>
      </c>
      <c r="BW1718" s="19" t="s">
        <v>3858</v>
      </c>
      <c r="BX1718" s="22"/>
      <c r="BY1718" s="95" t="str">
        <f>IFERROR(
IF(OR(AZ1718="anulado",AZ1718="stand by"),CONCATENATE(AZ1718,": ",AT1718),
IF(OR(YEAR(BA1718)=2022,YEAR(BA1718)=2023),CONCATENATE("Se activó en ",YEAR(BA1718)),
IF(AND(OR(AZ1718="En proceso",AZ1718="facturando"),AND(AV1718="-",BA1718="")),"Por revisar",
IF(BA1718="",IF(AV1718="NUEVAS",CONCATENATE("Estado: ",AZ1718,", ",AV1718),
IF(AX1718=Meses!$A$3,"Por revisar",
IF(AT1718="","Sin registro","En programación Frcst."))),"En programación")))),
"Error")</f>
        <v>En programación</v>
      </c>
      <c r="BZ1718" s="14" t="str">
        <f t="shared" si="78"/>
        <v/>
      </c>
      <c r="CA1718" s="95">
        <f>IF(BY1718="En programación Frcst.",VLOOKUP(AX1718,Meses!$A$1:$H$14,3+HLOOKUP(Cronograma!AV1718,Meses!$D$1:$G$2,2,FALSE),FALSE),
IF(BY1718="En programación",BA1718,""))</f>
        <v>0</v>
      </c>
      <c r="CB1718" s="95" t="str">
        <f t="shared" si="79"/>
        <v>1900/1</v>
      </c>
      <c r="CC1718" s="91">
        <f>IFERROR(
(VLOOKUP(MONTH(CA1718),Meses!$B$3:$C$14,2,FALSE)-DAY(CA1718))/VLOOKUP(MONTH(CA1718),Meses!$B$3:$C$14,2,FALSE)*CD1718,
"")</f>
        <v>2129</v>
      </c>
      <c r="CD1718" s="92">
        <f t="shared" si="80"/>
        <v>2129</v>
      </c>
    </row>
    <row r="1719" spans="1:82" ht="47.4" thickBot="1" x14ac:dyDescent="0.6">
      <c r="A1719" s="61" t="s">
        <v>4167</v>
      </c>
      <c r="B1719" s="61" t="s">
        <v>4169</v>
      </c>
      <c r="C1719" s="19" t="s">
        <v>4170</v>
      </c>
      <c r="D1719" s="61" t="s">
        <v>2072</v>
      </c>
      <c r="E1719" s="21">
        <v>45296</v>
      </c>
      <c r="F1719" s="21">
        <v>45296</v>
      </c>
      <c r="G1719" s="22"/>
      <c r="H1719" s="22"/>
      <c r="I1719" s="22"/>
      <c r="J1719" s="22"/>
      <c r="K1719" s="22">
        <v>0</v>
      </c>
      <c r="L1719" s="50"/>
      <c r="M1719" s="22"/>
      <c r="N1719" s="22"/>
      <c r="O1719" s="19" t="s">
        <v>128</v>
      </c>
      <c r="P1719" s="19" t="s">
        <v>128</v>
      </c>
      <c r="Q1719" s="49" t="s">
        <v>55</v>
      </c>
      <c r="R1719" s="61">
        <v>6547</v>
      </c>
      <c r="S1719" s="25" t="s">
        <v>145</v>
      </c>
      <c r="T1719" s="25" t="s">
        <v>145</v>
      </c>
      <c r="U1719" s="51" t="e">
        <v>#NAME?</v>
      </c>
      <c r="V1719" s="22"/>
      <c r="W1719" s="22"/>
      <c r="X1719" s="50"/>
      <c r="Y1719" s="50"/>
      <c r="Z1719" s="22"/>
      <c r="AA1719" s="22"/>
      <c r="AB1719" s="22"/>
      <c r="AC1719" s="22"/>
      <c r="AD1719" s="50"/>
      <c r="AE1719" s="22"/>
      <c r="AF1719" s="22"/>
      <c r="AG1719" s="22"/>
      <c r="AH1719" s="50"/>
      <c r="AI1719" s="22"/>
      <c r="AJ1719" s="22"/>
      <c r="AK1719" s="22"/>
      <c r="AL1719" s="22"/>
      <c r="AM1719" s="22"/>
      <c r="AN1719" s="22"/>
      <c r="AO1719" s="22"/>
      <c r="AP1719" s="19" t="s">
        <v>131</v>
      </c>
      <c r="AQ1719" s="19" t="s">
        <v>131</v>
      </c>
      <c r="AR1719" s="19" t="e">
        <v>#N/A</v>
      </c>
      <c r="AS1719" s="19" t="s">
        <v>55</v>
      </c>
      <c r="AT1719" s="19" t="s">
        <v>2073</v>
      </c>
      <c r="AU1719" s="19" t="s">
        <v>132</v>
      </c>
      <c r="AV1719" s="19" t="s">
        <v>354</v>
      </c>
      <c r="AW1719" s="19" t="s">
        <v>2274</v>
      </c>
      <c r="AX1719" s="19" t="s">
        <v>2205</v>
      </c>
      <c r="AY1719" s="19" t="s">
        <v>55</v>
      </c>
      <c r="AZ1719" s="19" t="s">
        <v>3830</v>
      </c>
      <c r="BA1719" s="22">
        <v>0</v>
      </c>
      <c r="BB1719" s="22"/>
      <c r="BC1719" s="22"/>
      <c r="BD1719" s="19" t="s">
        <v>1557</v>
      </c>
      <c r="BE1719" s="19" t="s">
        <v>651</v>
      </c>
      <c r="BF1719" s="19" t="s">
        <v>2222</v>
      </c>
      <c r="BG1719" s="19" t="s">
        <v>55</v>
      </c>
      <c r="BH1719" s="19" t="s">
        <v>4513</v>
      </c>
      <c r="BI1719" s="22" t="s">
        <v>4513</v>
      </c>
      <c r="BJ1719" s="22"/>
      <c r="BK1719" s="22"/>
      <c r="BL1719" s="37" t="s">
        <v>4513</v>
      </c>
      <c r="BM1719" s="22" t="s">
        <v>4513</v>
      </c>
      <c r="BN1719" s="22" t="s">
        <v>4513</v>
      </c>
      <c r="BO1719" s="22"/>
      <c r="BP1719" s="22"/>
      <c r="BQ1719" s="22" t="s">
        <v>64</v>
      </c>
      <c r="BR1719" s="22"/>
      <c r="BS1719" s="22"/>
      <c r="BT1719" s="22"/>
      <c r="BU1719" s="37">
        <v>26</v>
      </c>
      <c r="BV1719" s="19" t="s">
        <v>4697</v>
      </c>
      <c r="BW1719" s="19" t="s">
        <v>3858</v>
      </c>
      <c r="BX1719" s="22"/>
      <c r="BY1719" s="95" t="str">
        <f>IFERROR(
IF(OR(AZ1719="anulado",AZ1719="stand by"),CONCATENATE(AZ1719,": ",AT1719),
IF(OR(YEAR(BA1719)=2022,YEAR(BA1719)=2023),CONCATENATE("Se activó en ",YEAR(BA1719)),
IF(AND(OR(AZ1719="En proceso",AZ1719="facturando"),AND(AV1719="-",BA1719="")),"Por revisar",
IF(BA1719="",IF(AV1719="NUEVAS",CONCATENATE("Estado: ",AZ1719,", ",AV1719),
IF(AX1719=Meses!$A$3,"Por revisar",
IF(AT1719="","Sin registro","En programación Frcst."))),"En programación")))),
"Error")</f>
        <v>En programación</v>
      </c>
      <c r="BZ1719" s="14" t="str">
        <f t="shared" si="78"/>
        <v/>
      </c>
      <c r="CA1719" s="95">
        <f>IF(BY1719="En programación Frcst.",VLOOKUP(AX1719,Meses!$A$1:$H$14,3+HLOOKUP(Cronograma!AV1719,Meses!$D$1:$G$2,2,FALSE),FALSE),
IF(BY1719="En programación",BA1719,""))</f>
        <v>0</v>
      </c>
      <c r="CB1719" s="95" t="str">
        <f t="shared" si="79"/>
        <v>1900/1</v>
      </c>
      <c r="CC1719" s="91">
        <f>IFERROR(
(VLOOKUP(MONTH(CA1719),Meses!$B$3:$C$14,2,FALSE)-DAY(CA1719))/VLOOKUP(MONTH(CA1719),Meses!$B$3:$C$14,2,FALSE)*CD1719,
"")</f>
        <v>6547</v>
      </c>
      <c r="CD1719" s="92">
        <f t="shared" si="80"/>
        <v>6547</v>
      </c>
    </row>
    <row r="1720" spans="1:82" ht="47.4" thickBot="1" x14ac:dyDescent="0.6">
      <c r="A1720" s="61" t="s">
        <v>4167</v>
      </c>
      <c r="B1720" s="61" t="s">
        <v>4171</v>
      </c>
      <c r="C1720" s="19" t="s">
        <v>4683</v>
      </c>
      <c r="D1720" s="61" t="s">
        <v>345</v>
      </c>
      <c r="E1720" s="21">
        <v>45296</v>
      </c>
      <c r="F1720" s="21">
        <v>45296</v>
      </c>
      <c r="G1720" s="22"/>
      <c r="H1720" s="22"/>
      <c r="I1720" s="22"/>
      <c r="J1720" s="22"/>
      <c r="K1720" s="22">
        <v>0</v>
      </c>
      <c r="L1720" s="50"/>
      <c r="M1720" s="22"/>
      <c r="N1720" s="22"/>
      <c r="O1720" s="19" t="s">
        <v>199</v>
      </c>
      <c r="P1720" s="19" t="s">
        <v>199</v>
      </c>
      <c r="Q1720" s="49" t="s">
        <v>55</v>
      </c>
      <c r="R1720" s="61">
        <v>6019</v>
      </c>
      <c r="S1720" s="25" t="s">
        <v>145</v>
      </c>
      <c r="T1720" s="25" t="s">
        <v>145</v>
      </c>
      <c r="U1720" s="51" t="e">
        <v>#NAME?</v>
      </c>
      <c r="V1720" s="22"/>
      <c r="W1720" s="22"/>
      <c r="X1720" s="50"/>
      <c r="Y1720" s="50"/>
      <c r="Z1720" s="22"/>
      <c r="AA1720" s="22"/>
      <c r="AB1720" s="22"/>
      <c r="AC1720" s="22"/>
      <c r="AD1720" s="50"/>
      <c r="AE1720" s="22"/>
      <c r="AF1720" s="22"/>
      <c r="AG1720" s="22"/>
      <c r="AH1720" s="50"/>
      <c r="AI1720" s="22"/>
      <c r="AJ1720" s="22"/>
      <c r="AK1720" s="22"/>
      <c r="AL1720" s="22"/>
      <c r="AM1720" s="22"/>
      <c r="AN1720" s="22"/>
      <c r="AO1720" s="22"/>
      <c r="AP1720" s="19" t="s">
        <v>201</v>
      </c>
      <c r="AQ1720" s="19" t="s">
        <v>140</v>
      </c>
      <c r="AR1720" s="19" t="e">
        <v>#N/A</v>
      </c>
      <c r="AS1720" s="19" t="s">
        <v>55</v>
      </c>
      <c r="AT1720" s="19" t="s">
        <v>347</v>
      </c>
      <c r="AU1720" s="19" t="s">
        <v>132</v>
      </c>
      <c r="AV1720" s="19" t="s">
        <v>3439</v>
      </c>
      <c r="AW1720" s="19" t="s">
        <v>3439</v>
      </c>
      <c r="AX1720" s="19" t="s">
        <v>3439</v>
      </c>
      <c r="AY1720" s="19" t="s">
        <v>64</v>
      </c>
      <c r="AZ1720" s="19" t="s">
        <v>3827</v>
      </c>
      <c r="BA1720" s="22">
        <v>0</v>
      </c>
      <c r="BB1720" s="22"/>
      <c r="BC1720" s="22"/>
      <c r="BD1720" s="19" t="s">
        <v>3439</v>
      </c>
      <c r="BE1720" s="19" t="s">
        <v>3439</v>
      </c>
      <c r="BF1720" s="19" t="s">
        <v>3439</v>
      </c>
      <c r="BG1720" s="19" t="s">
        <v>64</v>
      </c>
      <c r="BH1720" s="19" t="s">
        <v>4513</v>
      </c>
      <c r="BI1720" s="22" t="s">
        <v>4513</v>
      </c>
      <c r="BJ1720" s="22"/>
      <c r="BK1720" s="22"/>
      <c r="BL1720" s="37" t="s">
        <v>4513</v>
      </c>
      <c r="BM1720" s="32" t="s">
        <v>4513</v>
      </c>
      <c r="BN1720" s="22" t="s">
        <v>4513</v>
      </c>
      <c r="BO1720" s="22"/>
      <c r="BP1720" s="22"/>
      <c r="BQ1720" s="22"/>
      <c r="BR1720" s="22"/>
      <c r="BS1720" s="22"/>
      <c r="BT1720" s="22"/>
      <c r="BU1720" s="37">
        <v>26</v>
      </c>
      <c r="BV1720" s="19"/>
      <c r="BW1720" s="19" t="s">
        <v>3823</v>
      </c>
      <c r="BX1720" s="22"/>
      <c r="BY1720" s="95" t="str">
        <f>IFERROR(
IF(OR(AZ1720="anulado",AZ1720="stand by"),CONCATENATE(AZ1720,": ",AT1720),
IF(OR(YEAR(BA1720)=2022,YEAR(BA1720)=2023),CONCATENATE("Se activó en ",YEAR(BA1720)),
IF(AND(OR(AZ1720="En proceso",AZ1720="facturando"),AND(AV1720="-",BA1720="")),"Por revisar",
IF(BA1720="",IF(AV1720="NUEVAS",CONCATENATE("Estado: ",AZ1720,", ",AV1720),
IF(AX1720=Meses!$A$3,"Por revisar",
IF(AT1720="","Sin registro","En programación Frcst."))),"En programación")))),
"Error")</f>
        <v>anulado: Desistido</v>
      </c>
      <c r="BZ1720" s="14" t="str">
        <f t="shared" si="78"/>
        <v/>
      </c>
      <c r="CA1720" s="95" t="str">
        <f>IF(BY1720="En programación Frcst.",VLOOKUP(AX1720,Meses!$A$1:$H$14,3+HLOOKUP(Cronograma!AV1720,Meses!$D$1:$G$2,2,FALSE),FALSE),
IF(BY1720="En programación",BA1720,""))</f>
        <v/>
      </c>
      <c r="CB1720" s="95" t="str">
        <f t="shared" si="79"/>
        <v/>
      </c>
      <c r="CC1720" s="91" t="str">
        <f>IFERROR(
(VLOOKUP(MONTH(CA1720),Meses!$B$3:$C$14,2,FALSE)-DAY(CA1720))/VLOOKUP(MONTH(CA1720),Meses!$B$3:$C$14,2,FALSE)*CD1720,
"")</f>
        <v/>
      </c>
      <c r="CD1720" s="92">
        <f t="shared" si="80"/>
        <v>6019</v>
      </c>
    </row>
    <row r="1721" spans="1:82" ht="63" thickBot="1" x14ac:dyDescent="0.6">
      <c r="A1721" s="61" t="s">
        <v>4172</v>
      </c>
      <c r="B1721" s="61" t="s">
        <v>4173</v>
      </c>
      <c r="C1721" s="19" t="s">
        <v>4174</v>
      </c>
      <c r="D1721" s="61" t="s">
        <v>2072</v>
      </c>
      <c r="E1721" s="21">
        <v>45300</v>
      </c>
      <c r="F1721" s="21">
        <v>45300</v>
      </c>
      <c r="G1721" s="22"/>
      <c r="H1721" s="22"/>
      <c r="I1721" s="22"/>
      <c r="J1721" s="22"/>
      <c r="K1721" s="22">
        <v>0</v>
      </c>
      <c r="L1721" s="50"/>
      <c r="M1721" s="22"/>
      <c r="N1721" s="22"/>
      <c r="O1721" s="19" t="s">
        <v>199</v>
      </c>
      <c r="P1721" s="19" t="s">
        <v>199</v>
      </c>
      <c r="Q1721" s="49" t="s">
        <v>55</v>
      </c>
      <c r="R1721" s="61">
        <v>14437</v>
      </c>
      <c r="S1721" s="25" t="s">
        <v>145</v>
      </c>
      <c r="T1721" s="25" t="s">
        <v>145</v>
      </c>
      <c r="U1721" s="51" t="e">
        <v>#NAME?</v>
      </c>
      <c r="V1721" s="22"/>
      <c r="W1721" s="22"/>
      <c r="X1721" s="50"/>
      <c r="Y1721" s="50"/>
      <c r="Z1721" s="22"/>
      <c r="AA1721" s="22"/>
      <c r="AB1721" s="22"/>
      <c r="AC1721" s="22"/>
      <c r="AD1721" s="50"/>
      <c r="AE1721" s="22"/>
      <c r="AF1721" s="22"/>
      <c r="AG1721" s="22"/>
      <c r="AH1721" s="50"/>
      <c r="AI1721" s="22"/>
      <c r="AJ1721" s="22"/>
      <c r="AK1721" s="22"/>
      <c r="AL1721" s="22"/>
      <c r="AM1721" s="22"/>
      <c r="AN1721" s="22"/>
      <c r="AO1721" s="22"/>
      <c r="AP1721" s="19" t="s">
        <v>201</v>
      </c>
      <c r="AQ1721" s="19" t="s">
        <v>140</v>
      </c>
      <c r="AR1721" s="19" t="e">
        <v>#N/A</v>
      </c>
      <c r="AS1721" s="19" t="s">
        <v>55</v>
      </c>
      <c r="AT1721" s="19" t="s">
        <v>2073</v>
      </c>
      <c r="AU1721" s="19" t="s">
        <v>132</v>
      </c>
      <c r="AV1721" s="19" t="s">
        <v>651</v>
      </c>
      <c r="AW1721" s="19" t="s">
        <v>3065</v>
      </c>
      <c r="AX1721" s="19" t="s">
        <v>2205</v>
      </c>
      <c r="AY1721" s="19" t="s">
        <v>55</v>
      </c>
      <c r="AZ1721" s="19" t="s">
        <v>3830</v>
      </c>
      <c r="BA1721" s="22">
        <v>0</v>
      </c>
      <c r="BB1721" s="22"/>
      <c r="BC1721" s="22"/>
      <c r="BD1721" s="19" t="s">
        <v>1557</v>
      </c>
      <c r="BE1721" s="19" t="s">
        <v>679</v>
      </c>
      <c r="BF1721" s="19" t="s">
        <v>3130</v>
      </c>
      <c r="BG1721" s="19" t="s">
        <v>55</v>
      </c>
      <c r="BH1721" s="19" t="s">
        <v>4513</v>
      </c>
      <c r="BI1721" s="22" t="s">
        <v>4513</v>
      </c>
      <c r="BJ1721" s="22"/>
      <c r="BK1721" s="22"/>
      <c r="BL1721" s="37" t="s">
        <v>4513</v>
      </c>
      <c r="BM1721" s="32" t="s">
        <v>4513</v>
      </c>
      <c r="BN1721" s="57" t="s">
        <v>4513</v>
      </c>
      <c r="BO1721" s="22"/>
      <c r="BP1721" s="22"/>
      <c r="BQ1721" s="22" t="s">
        <v>64</v>
      </c>
      <c r="BR1721" s="22"/>
      <c r="BS1721" s="22"/>
      <c r="BT1721" s="22"/>
      <c r="BU1721" s="37">
        <v>22</v>
      </c>
      <c r="BV1721" s="19" t="s">
        <v>4702</v>
      </c>
      <c r="BW1721" s="19" t="s">
        <v>3858</v>
      </c>
      <c r="BX1721" s="22"/>
      <c r="BY1721" s="95" t="str">
        <f>IFERROR(
IF(OR(AZ1721="anulado",AZ1721="stand by"),CONCATENATE(AZ1721,": ",AT1721),
IF(OR(YEAR(BA1721)=2022,YEAR(BA1721)=2023),CONCATENATE("Se activó en ",YEAR(BA1721)),
IF(AND(OR(AZ1721="En proceso",AZ1721="facturando"),AND(AV1721="-",BA1721="")),"Por revisar",
IF(BA1721="",IF(AV1721="NUEVAS",CONCATENATE("Estado: ",AZ1721,", ",AV1721),
IF(AX1721=Meses!$A$3,"Por revisar",
IF(AT1721="","Sin registro","En programación Frcst."))),"En programación")))),
"Error")</f>
        <v>En programación</v>
      </c>
      <c r="BZ1721" s="14" t="str">
        <f t="shared" si="78"/>
        <v/>
      </c>
      <c r="CA1721" s="95">
        <f>IF(BY1721="En programación Frcst.",VLOOKUP(AX1721,Meses!$A$1:$H$14,3+HLOOKUP(Cronograma!AV1721,Meses!$D$1:$G$2,2,FALSE),FALSE),
IF(BY1721="En programación",BA1721,""))</f>
        <v>0</v>
      </c>
      <c r="CB1721" s="95" t="str">
        <f t="shared" si="79"/>
        <v>1900/1</v>
      </c>
      <c r="CC1721" s="91">
        <f>IFERROR(
(VLOOKUP(MONTH(CA1721),Meses!$B$3:$C$14,2,FALSE)-DAY(CA1721))/VLOOKUP(MONTH(CA1721),Meses!$B$3:$C$14,2,FALSE)*CD1721,
"")</f>
        <v>14437</v>
      </c>
      <c r="CD1721" s="92">
        <f t="shared" si="80"/>
        <v>14437</v>
      </c>
    </row>
    <row r="1722" spans="1:82" ht="63" thickBot="1" x14ac:dyDescent="0.6">
      <c r="A1722" s="61" t="s">
        <v>4175</v>
      </c>
      <c r="B1722" s="61" t="s">
        <v>4176</v>
      </c>
      <c r="C1722" s="19" t="s">
        <v>4177</v>
      </c>
      <c r="D1722" s="61" t="s">
        <v>2072</v>
      </c>
      <c r="E1722" s="21">
        <v>45300</v>
      </c>
      <c r="F1722" s="21">
        <v>45300</v>
      </c>
      <c r="G1722" s="22"/>
      <c r="H1722" s="22"/>
      <c r="I1722" s="22"/>
      <c r="J1722" s="22"/>
      <c r="K1722" s="22">
        <v>0</v>
      </c>
      <c r="L1722" s="50"/>
      <c r="M1722" s="22"/>
      <c r="N1722" s="22"/>
      <c r="O1722" s="19" t="s">
        <v>199</v>
      </c>
      <c r="P1722" s="19" t="s">
        <v>199</v>
      </c>
      <c r="Q1722" s="49" t="s">
        <v>55</v>
      </c>
      <c r="R1722" s="61">
        <v>1406</v>
      </c>
      <c r="S1722" s="25" t="s">
        <v>145</v>
      </c>
      <c r="T1722" s="25" t="s">
        <v>145</v>
      </c>
      <c r="U1722" s="51" t="e">
        <v>#NAME?</v>
      </c>
      <c r="V1722" s="22"/>
      <c r="W1722" s="22"/>
      <c r="X1722" s="50"/>
      <c r="Y1722" s="50"/>
      <c r="Z1722" s="22"/>
      <c r="AA1722" s="22"/>
      <c r="AB1722" s="22"/>
      <c r="AC1722" s="22"/>
      <c r="AD1722" s="50"/>
      <c r="AE1722" s="22"/>
      <c r="AF1722" s="22"/>
      <c r="AG1722" s="22"/>
      <c r="AH1722" s="50"/>
      <c r="AI1722" s="22"/>
      <c r="AJ1722" s="22"/>
      <c r="AK1722" s="22"/>
      <c r="AL1722" s="22"/>
      <c r="AM1722" s="22"/>
      <c r="AN1722" s="22"/>
      <c r="AO1722" s="22"/>
      <c r="AP1722" s="19" t="s">
        <v>2154</v>
      </c>
      <c r="AQ1722" s="19" t="s">
        <v>140</v>
      </c>
      <c r="AR1722" s="19" t="e">
        <v>#N/A</v>
      </c>
      <c r="AS1722" s="19" t="s">
        <v>55</v>
      </c>
      <c r="AT1722" s="19" t="s">
        <v>2073</v>
      </c>
      <c r="AU1722" s="19" t="s">
        <v>132</v>
      </c>
      <c r="AV1722" s="19" t="s">
        <v>651</v>
      </c>
      <c r="AW1722" s="19" t="s">
        <v>3065</v>
      </c>
      <c r="AX1722" s="19" t="s">
        <v>2205</v>
      </c>
      <c r="AY1722" s="19" t="s">
        <v>55</v>
      </c>
      <c r="AZ1722" s="19" t="s">
        <v>3830</v>
      </c>
      <c r="BA1722" s="22">
        <v>0</v>
      </c>
      <c r="BB1722" s="22"/>
      <c r="BC1722" s="22"/>
      <c r="BD1722" s="19" t="s">
        <v>1557</v>
      </c>
      <c r="BE1722" s="19" t="s">
        <v>679</v>
      </c>
      <c r="BF1722" s="19" t="s">
        <v>3130</v>
      </c>
      <c r="BG1722" s="19" t="s">
        <v>55</v>
      </c>
      <c r="BH1722" s="19" t="s">
        <v>4513</v>
      </c>
      <c r="BI1722" s="22" t="s">
        <v>4513</v>
      </c>
      <c r="BJ1722" s="22"/>
      <c r="BK1722" s="22"/>
      <c r="BL1722" s="37" t="s">
        <v>4513</v>
      </c>
      <c r="BM1722" s="32" t="s">
        <v>4513</v>
      </c>
      <c r="BN1722" s="22" t="s">
        <v>4513</v>
      </c>
      <c r="BO1722" s="22"/>
      <c r="BP1722" s="22"/>
      <c r="BQ1722" s="22" t="s">
        <v>64</v>
      </c>
      <c r="BR1722" s="22"/>
      <c r="BS1722" s="22"/>
      <c r="BT1722" s="22"/>
      <c r="BU1722" s="37">
        <v>22</v>
      </c>
      <c r="BV1722" s="19" t="s">
        <v>4702</v>
      </c>
      <c r="BW1722" s="19" t="s">
        <v>3858</v>
      </c>
      <c r="BX1722" s="22"/>
      <c r="BY1722" s="95" t="str">
        <f>IFERROR(
IF(OR(AZ1722="anulado",AZ1722="stand by"),CONCATENATE(AZ1722,": ",AT1722),
IF(OR(YEAR(BA1722)=2022,YEAR(BA1722)=2023),CONCATENATE("Se activó en ",YEAR(BA1722)),
IF(AND(OR(AZ1722="En proceso",AZ1722="facturando"),AND(AV1722="-",BA1722="")),"Por revisar",
IF(BA1722="",IF(AV1722="NUEVAS",CONCATENATE("Estado: ",AZ1722,", ",AV1722),
IF(AX1722=Meses!$A$3,"Por revisar",
IF(AT1722="","Sin registro","En programación Frcst."))),"En programación")))),
"Error")</f>
        <v>En programación</v>
      </c>
      <c r="BZ1722" s="14" t="str">
        <f t="shared" si="78"/>
        <v/>
      </c>
      <c r="CA1722" s="95">
        <f>IF(BY1722="En programación Frcst.",VLOOKUP(AX1722,Meses!$A$1:$H$14,3+HLOOKUP(Cronograma!AV1722,Meses!$D$1:$G$2,2,FALSE),FALSE),
IF(BY1722="En programación",BA1722,""))</f>
        <v>0</v>
      </c>
      <c r="CB1722" s="95" t="str">
        <f t="shared" si="79"/>
        <v>1900/1</v>
      </c>
      <c r="CC1722" s="91">
        <f>IFERROR(
(VLOOKUP(MONTH(CA1722),Meses!$B$3:$C$14,2,FALSE)-DAY(CA1722))/VLOOKUP(MONTH(CA1722),Meses!$B$3:$C$14,2,FALSE)*CD1722,
"")</f>
        <v>1406</v>
      </c>
      <c r="CD1722" s="92">
        <f t="shared" si="80"/>
        <v>1406</v>
      </c>
    </row>
    <row r="1723" spans="1:82" ht="63" thickBot="1" x14ac:dyDescent="0.6">
      <c r="A1723" s="61" t="s">
        <v>4175</v>
      </c>
      <c r="B1723" s="61" t="s">
        <v>4178</v>
      </c>
      <c r="C1723" s="19" t="s">
        <v>4179</v>
      </c>
      <c r="D1723" s="61" t="s">
        <v>2072</v>
      </c>
      <c r="E1723" s="21">
        <v>45300</v>
      </c>
      <c r="F1723" s="21">
        <v>45300</v>
      </c>
      <c r="G1723" s="22"/>
      <c r="H1723" s="22"/>
      <c r="I1723" s="22"/>
      <c r="J1723" s="22"/>
      <c r="K1723" s="22">
        <v>0</v>
      </c>
      <c r="L1723" s="50"/>
      <c r="M1723" s="22"/>
      <c r="N1723" s="22"/>
      <c r="O1723" s="19" t="s">
        <v>135</v>
      </c>
      <c r="P1723" s="19" t="s">
        <v>135</v>
      </c>
      <c r="Q1723" s="49" t="s">
        <v>55</v>
      </c>
      <c r="R1723" s="61">
        <v>1999</v>
      </c>
      <c r="S1723" s="25" t="s">
        <v>145</v>
      </c>
      <c r="T1723" s="25" t="s">
        <v>145</v>
      </c>
      <c r="U1723" s="51" t="e">
        <v>#NAME?</v>
      </c>
      <c r="V1723" s="22"/>
      <c r="W1723" s="22"/>
      <c r="X1723" s="50"/>
      <c r="Y1723" s="50"/>
      <c r="Z1723" s="22"/>
      <c r="AA1723" s="22"/>
      <c r="AB1723" s="22"/>
      <c r="AC1723" s="22"/>
      <c r="AD1723" s="50"/>
      <c r="AE1723" s="22"/>
      <c r="AF1723" s="22"/>
      <c r="AG1723" s="22"/>
      <c r="AH1723" s="50"/>
      <c r="AI1723" s="22"/>
      <c r="AJ1723" s="22"/>
      <c r="AK1723" s="22"/>
      <c r="AL1723" s="22"/>
      <c r="AM1723" s="22"/>
      <c r="AN1723" s="22"/>
      <c r="AO1723" s="22"/>
      <c r="AP1723" s="19" t="s">
        <v>696</v>
      </c>
      <c r="AQ1723" s="19" t="s">
        <v>140</v>
      </c>
      <c r="AR1723" s="19" t="e">
        <v>#N/A</v>
      </c>
      <c r="AS1723" s="19" t="s">
        <v>55</v>
      </c>
      <c r="AT1723" s="19" t="s">
        <v>2073</v>
      </c>
      <c r="AU1723" s="19" t="s">
        <v>132</v>
      </c>
      <c r="AV1723" s="19" t="s">
        <v>651</v>
      </c>
      <c r="AW1723" s="19" t="s">
        <v>3065</v>
      </c>
      <c r="AX1723" s="19" t="s">
        <v>2205</v>
      </c>
      <c r="AY1723" s="19" t="s">
        <v>55</v>
      </c>
      <c r="AZ1723" s="19" t="s">
        <v>3830</v>
      </c>
      <c r="BA1723" s="22">
        <v>0</v>
      </c>
      <c r="BB1723" s="22"/>
      <c r="BC1723" s="22"/>
      <c r="BD1723" s="19" t="s">
        <v>2205</v>
      </c>
      <c r="BE1723" s="19" t="s">
        <v>660</v>
      </c>
      <c r="BF1723" s="19" t="s">
        <v>2204</v>
      </c>
      <c r="BG1723" s="19" t="s">
        <v>55</v>
      </c>
      <c r="BH1723" s="19" t="s">
        <v>4513</v>
      </c>
      <c r="BI1723" s="22" t="s">
        <v>4513</v>
      </c>
      <c r="BJ1723" s="22"/>
      <c r="BK1723" s="22"/>
      <c r="BL1723" s="37" t="s">
        <v>4513</v>
      </c>
      <c r="BM1723" s="32" t="s">
        <v>4513</v>
      </c>
      <c r="BN1723" s="22" t="s">
        <v>4513</v>
      </c>
      <c r="BO1723" s="22"/>
      <c r="BP1723" s="22"/>
      <c r="BQ1723" s="22" t="s">
        <v>64</v>
      </c>
      <c r="BR1723" s="22"/>
      <c r="BS1723" s="22"/>
      <c r="BT1723" s="22"/>
      <c r="BU1723" s="37">
        <v>22</v>
      </c>
      <c r="BV1723" s="19" t="s">
        <v>4702</v>
      </c>
      <c r="BW1723" s="19" t="s">
        <v>3858</v>
      </c>
      <c r="BX1723" s="22"/>
      <c r="BY1723" s="95" t="str">
        <f>IFERROR(
IF(OR(AZ1723="anulado",AZ1723="stand by"),CONCATENATE(AZ1723,": ",AT1723),
IF(OR(YEAR(BA1723)=2022,YEAR(BA1723)=2023),CONCATENATE("Se activó en ",YEAR(BA1723)),
IF(AND(OR(AZ1723="En proceso",AZ1723="facturando"),AND(AV1723="-",BA1723="")),"Por revisar",
IF(BA1723="",IF(AV1723="NUEVAS",CONCATENATE("Estado: ",AZ1723,", ",AV1723),
IF(AX1723=Meses!$A$3,"Por revisar",
IF(AT1723="","Sin registro","En programación Frcst."))),"En programación")))),
"Error")</f>
        <v>En programación</v>
      </c>
      <c r="BZ1723" s="14" t="str">
        <f t="shared" si="78"/>
        <v/>
      </c>
      <c r="CA1723" s="95">
        <f>IF(BY1723="En programación Frcst.",VLOOKUP(AX1723,Meses!$A$1:$H$14,3+HLOOKUP(Cronograma!AV1723,Meses!$D$1:$G$2,2,FALSE),FALSE),
IF(BY1723="En programación",BA1723,""))</f>
        <v>0</v>
      </c>
      <c r="CB1723" s="95" t="str">
        <f t="shared" si="79"/>
        <v>1900/1</v>
      </c>
      <c r="CC1723" s="91">
        <f>IFERROR(
(VLOOKUP(MONTH(CA1723),Meses!$B$3:$C$14,2,FALSE)-DAY(CA1723))/VLOOKUP(MONTH(CA1723),Meses!$B$3:$C$14,2,FALSE)*CD1723,
"")</f>
        <v>1999</v>
      </c>
      <c r="CD1723" s="92">
        <f t="shared" si="80"/>
        <v>1999</v>
      </c>
    </row>
    <row r="1724" spans="1:82" ht="63" thickBot="1" x14ac:dyDescent="0.6">
      <c r="A1724" s="61" t="s">
        <v>4175</v>
      </c>
      <c r="B1724" s="61" t="s">
        <v>4180</v>
      </c>
      <c r="C1724" s="19" t="s">
        <v>4181</v>
      </c>
      <c r="D1724" s="61" t="s">
        <v>2072</v>
      </c>
      <c r="E1724" s="21">
        <v>45300</v>
      </c>
      <c r="F1724" s="21">
        <v>45300</v>
      </c>
      <c r="G1724" s="22"/>
      <c r="H1724" s="22"/>
      <c r="I1724" s="22"/>
      <c r="J1724" s="22"/>
      <c r="K1724" s="22">
        <v>0</v>
      </c>
      <c r="L1724" s="50"/>
      <c r="M1724" s="22"/>
      <c r="N1724" s="22"/>
      <c r="O1724" s="19" t="s">
        <v>199</v>
      </c>
      <c r="P1724" s="19" t="s">
        <v>199</v>
      </c>
      <c r="Q1724" s="49" t="s">
        <v>55</v>
      </c>
      <c r="R1724" s="61">
        <v>2560</v>
      </c>
      <c r="S1724" s="25" t="s">
        <v>145</v>
      </c>
      <c r="T1724" s="25" t="s">
        <v>145</v>
      </c>
      <c r="U1724" s="51" t="e">
        <v>#NAME?</v>
      </c>
      <c r="V1724" s="22"/>
      <c r="W1724" s="22"/>
      <c r="X1724" s="50"/>
      <c r="Y1724" s="50"/>
      <c r="Z1724" s="22"/>
      <c r="AA1724" s="22"/>
      <c r="AB1724" s="22"/>
      <c r="AC1724" s="22"/>
      <c r="AD1724" s="50"/>
      <c r="AE1724" s="22"/>
      <c r="AF1724" s="22"/>
      <c r="AG1724" s="22"/>
      <c r="AH1724" s="50"/>
      <c r="AI1724" s="22"/>
      <c r="AJ1724" s="22"/>
      <c r="AK1724" s="22"/>
      <c r="AL1724" s="22"/>
      <c r="AM1724" s="22"/>
      <c r="AN1724" s="22"/>
      <c r="AO1724" s="22"/>
      <c r="AP1724" s="19" t="s">
        <v>530</v>
      </c>
      <c r="AQ1724" s="19" t="s">
        <v>140</v>
      </c>
      <c r="AR1724" s="19" t="e">
        <v>#N/A</v>
      </c>
      <c r="AS1724" s="19" t="s">
        <v>55</v>
      </c>
      <c r="AT1724" s="19" t="s">
        <v>2073</v>
      </c>
      <c r="AU1724" s="19" t="s">
        <v>132</v>
      </c>
      <c r="AV1724" s="19" t="s">
        <v>651</v>
      </c>
      <c r="AW1724" s="19" t="s">
        <v>3065</v>
      </c>
      <c r="AX1724" s="19" t="s">
        <v>2205</v>
      </c>
      <c r="AY1724" s="19" t="s">
        <v>55</v>
      </c>
      <c r="AZ1724" s="19" t="s">
        <v>3830</v>
      </c>
      <c r="BA1724" s="22">
        <v>0</v>
      </c>
      <c r="BB1724" s="22"/>
      <c r="BC1724" s="22"/>
      <c r="BD1724" s="19" t="s">
        <v>1557</v>
      </c>
      <c r="BE1724" s="19" t="s">
        <v>679</v>
      </c>
      <c r="BF1724" s="19" t="s">
        <v>3130</v>
      </c>
      <c r="BG1724" s="19" t="s">
        <v>55</v>
      </c>
      <c r="BH1724" s="19" t="s">
        <v>4513</v>
      </c>
      <c r="BI1724" s="22" t="s">
        <v>4513</v>
      </c>
      <c r="BJ1724" s="22"/>
      <c r="BK1724" s="22"/>
      <c r="BL1724" s="37" t="s">
        <v>4513</v>
      </c>
      <c r="BM1724" s="32" t="s">
        <v>4513</v>
      </c>
      <c r="BN1724" s="57" t="s">
        <v>4513</v>
      </c>
      <c r="BO1724" s="22"/>
      <c r="BP1724" s="22"/>
      <c r="BQ1724" s="22" t="s">
        <v>64</v>
      </c>
      <c r="BR1724" s="22"/>
      <c r="BS1724" s="22"/>
      <c r="BT1724" s="22"/>
      <c r="BU1724" s="37">
        <v>22</v>
      </c>
      <c r="BV1724" s="19" t="s">
        <v>4702</v>
      </c>
      <c r="BW1724" s="19" t="s">
        <v>3858</v>
      </c>
      <c r="BX1724" s="22"/>
      <c r="BY1724" s="95" t="str">
        <f>IFERROR(
IF(OR(AZ1724="anulado",AZ1724="stand by"),CONCATENATE(AZ1724,": ",AT1724),
IF(OR(YEAR(BA1724)=2022,YEAR(BA1724)=2023),CONCATENATE("Se activó en ",YEAR(BA1724)),
IF(AND(OR(AZ1724="En proceso",AZ1724="facturando"),AND(AV1724="-",BA1724="")),"Por revisar",
IF(BA1724="",IF(AV1724="NUEVAS",CONCATENATE("Estado: ",AZ1724,", ",AV1724),
IF(AX1724=Meses!$A$3,"Por revisar",
IF(AT1724="","Sin registro","En programación Frcst."))),"En programación")))),
"Error")</f>
        <v>En programación</v>
      </c>
      <c r="BZ1724" s="14" t="str">
        <f t="shared" si="78"/>
        <v/>
      </c>
      <c r="CA1724" s="95">
        <f>IF(BY1724="En programación Frcst.",VLOOKUP(AX1724,Meses!$A$1:$H$14,3+HLOOKUP(Cronograma!AV1724,Meses!$D$1:$G$2,2,FALSE),FALSE),
IF(BY1724="En programación",BA1724,""))</f>
        <v>0</v>
      </c>
      <c r="CB1724" s="95" t="str">
        <f t="shared" si="79"/>
        <v>1900/1</v>
      </c>
      <c r="CC1724" s="91">
        <f>IFERROR(
(VLOOKUP(MONTH(CA1724),Meses!$B$3:$C$14,2,FALSE)-DAY(CA1724))/VLOOKUP(MONTH(CA1724),Meses!$B$3:$C$14,2,FALSE)*CD1724,
"")</f>
        <v>2560</v>
      </c>
      <c r="CD1724" s="92">
        <f t="shared" si="80"/>
        <v>2560</v>
      </c>
    </row>
    <row r="1725" spans="1:82" ht="78.599999999999994" thickBot="1" x14ac:dyDescent="0.6">
      <c r="A1725" s="61" t="s">
        <v>4175</v>
      </c>
      <c r="B1725" s="61" t="s">
        <v>4182</v>
      </c>
      <c r="C1725" s="19" t="s">
        <v>4183</v>
      </c>
      <c r="D1725" s="61" t="s">
        <v>2072</v>
      </c>
      <c r="E1725" s="21">
        <v>45300</v>
      </c>
      <c r="F1725" s="21">
        <v>45300</v>
      </c>
      <c r="G1725" s="22"/>
      <c r="H1725" s="22"/>
      <c r="I1725" s="22"/>
      <c r="J1725" s="22"/>
      <c r="K1725" s="22">
        <v>0</v>
      </c>
      <c r="L1725" s="50"/>
      <c r="M1725" s="22"/>
      <c r="N1725" s="22"/>
      <c r="O1725" s="19" t="s">
        <v>199</v>
      </c>
      <c r="P1725" s="19" t="s">
        <v>199</v>
      </c>
      <c r="Q1725" s="49" t="s">
        <v>55</v>
      </c>
      <c r="R1725" s="61">
        <v>2024</v>
      </c>
      <c r="S1725" s="25" t="s">
        <v>145</v>
      </c>
      <c r="T1725" s="25" t="s">
        <v>145</v>
      </c>
      <c r="U1725" s="51" t="e">
        <v>#NAME?</v>
      </c>
      <c r="V1725" s="22"/>
      <c r="W1725" s="22"/>
      <c r="X1725" s="50"/>
      <c r="Y1725" s="50"/>
      <c r="Z1725" s="22"/>
      <c r="AA1725" s="22"/>
      <c r="AB1725" s="22"/>
      <c r="AC1725" s="22"/>
      <c r="AD1725" s="50"/>
      <c r="AE1725" s="22"/>
      <c r="AF1725" s="22"/>
      <c r="AG1725" s="22"/>
      <c r="AH1725" s="50"/>
      <c r="AI1725" s="22"/>
      <c r="AJ1725" s="22"/>
      <c r="AK1725" s="22"/>
      <c r="AL1725" s="22"/>
      <c r="AM1725" s="22"/>
      <c r="AN1725" s="22"/>
      <c r="AO1725" s="22"/>
      <c r="AP1725" s="19" t="s">
        <v>201</v>
      </c>
      <c r="AQ1725" s="19" t="s">
        <v>140</v>
      </c>
      <c r="AR1725" s="19" t="e">
        <v>#N/A</v>
      </c>
      <c r="AS1725" s="19" t="s">
        <v>55</v>
      </c>
      <c r="AT1725" s="19" t="s">
        <v>2073</v>
      </c>
      <c r="AU1725" s="19" t="s">
        <v>132</v>
      </c>
      <c r="AV1725" s="19" t="s">
        <v>651</v>
      </c>
      <c r="AW1725" s="19" t="s">
        <v>3065</v>
      </c>
      <c r="AX1725" s="19" t="s">
        <v>2205</v>
      </c>
      <c r="AY1725" s="19" t="s">
        <v>55</v>
      </c>
      <c r="AZ1725" s="19" t="s">
        <v>3830</v>
      </c>
      <c r="BA1725" s="22">
        <v>0</v>
      </c>
      <c r="BB1725" s="22"/>
      <c r="BC1725" s="22"/>
      <c r="BD1725" s="19" t="s">
        <v>1557</v>
      </c>
      <c r="BE1725" s="19" t="s">
        <v>679</v>
      </c>
      <c r="BF1725" s="19" t="s">
        <v>3130</v>
      </c>
      <c r="BG1725" s="19" t="s">
        <v>55</v>
      </c>
      <c r="BH1725" s="19" t="s">
        <v>4513</v>
      </c>
      <c r="BI1725" s="22" t="s">
        <v>4513</v>
      </c>
      <c r="BJ1725" s="22"/>
      <c r="BK1725" s="22"/>
      <c r="BL1725" s="37" t="s">
        <v>4513</v>
      </c>
      <c r="BM1725" s="32" t="s">
        <v>4513</v>
      </c>
      <c r="BN1725" s="57" t="s">
        <v>4513</v>
      </c>
      <c r="BO1725" s="22"/>
      <c r="BP1725" s="22"/>
      <c r="BQ1725" s="22" t="s">
        <v>64</v>
      </c>
      <c r="BR1725" s="22"/>
      <c r="BS1725" s="22"/>
      <c r="BT1725" s="22"/>
      <c r="BU1725" s="37">
        <v>22</v>
      </c>
      <c r="BV1725" s="19" t="s">
        <v>4702</v>
      </c>
      <c r="BW1725" s="19" t="s">
        <v>3858</v>
      </c>
      <c r="BX1725" s="22"/>
      <c r="BY1725" s="95" t="str">
        <f>IFERROR(
IF(OR(AZ1725="anulado",AZ1725="stand by"),CONCATENATE(AZ1725,": ",AT1725),
IF(OR(YEAR(BA1725)=2022,YEAR(BA1725)=2023),CONCATENATE("Se activó en ",YEAR(BA1725)),
IF(AND(OR(AZ1725="En proceso",AZ1725="facturando"),AND(AV1725="-",BA1725="")),"Por revisar",
IF(BA1725="",IF(AV1725="NUEVAS",CONCATENATE("Estado: ",AZ1725,", ",AV1725),
IF(AX1725=Meses!$A$3,"Por revisar",
IF(AT1725="","Sin registro","En programación Frcst."))),"En programación")))),
"Error")</f>
        <v>En programación</v>
      </c>
      <c r="BZ1725" s="14" t="str">
        <f t="shared" si="78"/>
        <v/>
      </c>
      <c r="CA1725" s="95">
        <f>IF(BY1725="En programación Frcst.",VLOOKUP(AX1725,Meses!$A$1:$H$14,3+HLOOKUP(Cronograma!AV1725,Meses!$D$1:$G$2,2,FALSE),FALSE),
IF(BY1725="En programación",BA1725,""))</f>
        <v>0</v>
      </c>
      <c r="CB1725" s="95" t="str">
        <f t="shared" si="79"/>
        <v>1900/1</v>
      </c>
      <c r="CC1725" s="91">
        <f>IFERROR(
(VLOOKUP(MONTH(CA1725),Meses!$B$3:$C$14,2,FALSE)-DAY(CA1725))/VLOOKUP(MONTH(CA1725),Meses!$B$3:$C$14,2,FALSE)*CD1725,
"")</f>
        <v>2024</v>
      </c>
      <c r="CD1725" s="92">
        <f t="shared" si="80"/>
        <v>2024</v>
      </c>
    </row>
    <row r="1726" spans="1:82" ht="63" thickBot="1" x14ac:dyDescent="0.6">
      <c r="A1726" s="61" t="s">
        <v>4175</v>
      </c>
      <c r="B1726" s="61" t="s">
        <v>4184</v>
      </c>
      <c r="C1726" s="19" t="s">
        <v>4185</v>
      </c>
      <c r="D1726" s="61" t="s">
        <v>2072</v>
      </c>
      <c r="E1726" s="21">
        <v>45300</v>
      </c>
      <c r="F1726" s="21">
        <v>45300</v>
      </c>
      <c r="G1726" s="22"/>
      <c r="H1726" s="22"/>
      <c r="I1726" s="22"/>
      <c r="J1726" s="22"/>
      <c r="K1726" s="22">
        <v>0</v>
      </c>
      <c r="L1726" s="50"/>
      <c r="M1726" s="22"/>
      <c r="N1726" s="22"/>
      <c r="O1726" s="19" t="s">
        <v>135</v>
      </c>
      <c r="P1726" s="19" t="s">
        <v>135</v>
      </c>
      <c r="Q1726" s="49" t="s">
        <v>55</v>
      </c>
      <c r="R1726" s="61">
        <v>1493</v>
      </c>
      <c r="S1726" s="25" t="s">
        <v>145</v>
      </c>
      <c r="T1726" s="25" t="s">
        <v>145</v>
      </c>
      <c r="U1726" s="51" t="e">
        <v>#NAME?</v>
      </c>
      <c r="V1726" s="22"/>
      <c r="W1726" s="22"/>
      <c r="X1726" s="50"/>
      <c r="Y1726" s="50"/>
      <c r="Z1726" s="22"/>
      <c r="AA1726" s="22"/>
      <c r="AB1726" s="22"/>
      <c r="AC1726" s="22"/>
      <c r="AD1726" s="50"/>
      <c r="AE1726" s="22"/>
      <c r="AF1726" s="22"/>
      <c r="AG1726" s="22"/>
      <c r="AH1726" s="50"/>
      <c r="AI1726" s="22"/>
      <c r="AJ1726" s="22"/>
      <c r="AK1726" s="22"/>
      <c r="AL1726" s="22"/>
      <c r="AM1726" s="22"/>
      <c r="AN1726" s="22"/>
      <c r="AO1726" s="22"/>
      <c r="AP1726" s="19" t="s">
        <v>664</v>
      </c>
      <c r="AQ1726" s="19" t="s">
        <v>140</v>
      </c>
      <c r="AR1726" s="19" t="e">
        <v>#N/A</v>
      </c>
      <c r="AS1726" s="19" t="s">
        <v>55</v>
      </c>
      <c r="AT1726" s="19" t="s">
        <v>2073</v>
      </c>
      <c r="AU1726" s="19" t="s">
        <v>132</v>
      </c>
      <c r="AV1726" s="19" t="s">
        <v>651</v>
      </c>
      <c r="AW1726" s="19" t="s">
        <v>3065</v>
      </c>
      <c r="AX1726" s="19" t="s">
        <v>2205</v>
      </c>
      <c r="AY1726" s="19" t="s">
        <v>55</v>
      </c>
      <c r="AZ1726" s="19" t="s">
        <v>3830</v>
      </c>
      <c r="BA1726" s="22">
        <v>0</v>
      </c>
      <c r="BB1726" s="22"/>
      <c r="BC1726" s="22"/>
      <c r="BD1726" s="19" t="s">
        <v>2205</v>
      </c>
      <c r="BE1726" s="19" t="s">
        <v>660</v>
      </c>
      <c r="BF1726" s="19" t="s">
        <v>2204</v>
      </c>
      <c r="BG1726" s="19" t="s">
        <v>55</v>
      </c>
      <c r="BH1726" s="19" t="s">
        <v>4513</v>
      </c>
      <c r="BI1726" s="22" t="s">
        <v>4513</v>
      </c>
      <c r="BJ1726" s="22"/>
      <c r="BK1726" s="22"/>
      <c r="BL1726" s="37" t="s">
        <v>4513</v>
      </c>
      <c r="BM1726" s="32" t="s">
        <v>4513</v>
      </c>
      <c r="BN1726" s="22" t="s">
        <v>4513</v>
      </c>
      <c r="BO1726" s="22"/>
      <c r="BP1726" s="22"/>
      <c r="BQ1726" s="22" t="s">
        <v>64</v>
      </c>
      <c r="BR1726" s="22"/>
      <c r="BS1726" s="22"/>
      <c r="BT1726" s="22"/>
      <c r="BU1726" s="37">
        <v>22</v>
      </c>
      <c r="BV1726" s="19" t="s">
        <v>4702</v>
      </c>
      <c r="BW1726" s="19" t="s">
        <v>3858</v>
      </c>
      <c r="BX1726" s="22"/>
      <c r="BY1726" s="95" t="str">
        <f>IFERROR(
IF(OR(AZ1726="anulado",AZ1726="stand by"),CONCATENATE(AZ1726,": ",AT1726),
IF(OR(YEAR(BA1726)=2022,YEAR(BA1726)=2023),CONCATENATE("Se activó en ",YEAR(BA1726)),
IF(AND(OR(AZ1726="En proceso",AZ1726="facturando"),AND(AV1726="-",BA1726="")),"Por revisar",
IF(BA1726="",IF(AV1726="NUEVAS",CONCATENATE("Estado: ",AZ1726,", ",AV1726),
IF(AX1726=Meses!$A$3,"Por revisar",
IF(AT1726="","Sin registro","En programación Frcst."))),"En programación")))),
"Error")</f>
        <v>En programación</v>
      </c>
      <c r="BZ1726" s="14" t="str">
        <f t="shared" si="78"/>
        <v/>
      </c>
      <c r="CA1726" s="95">
        <f>IF(BY1726="En programación Frcst.",VLOOKUP(AX1726,Meses!$A$1:$H$14,3+HLOOKUP(Cronograma!AV1726,Meses!$D$1:$G$2,2,FALSE),FALSE),
IF(BY1726="En programación",BA1726,""))</f>
        <v>0</v>
      </c>
      <c r="CB1726" s="95" t="str">
        <f t="shared" si="79"/>
        <v>1900/1</v>
      </c>
      <c r="CC1726" s="91">
        <f>IFERROR(
(VLOOKUP(MONTH(CA1726),Meses!$B$3:$C$14,2,FALSE)-DAY(CA1726))/VLOOKUP(MONTH(CA1726),Meses!$B$3:$C$14,2,FALSE)*CD1726,
"")</f>
        <v>1493</v>
      </c>
      <c r="CD1726" s="92">
        <f t="shared" si="80"/>
        <v>1493</v>
      </c>
    </row>
    <row r="1727" spans="1:82" ht="78.599999999999994" thickBot="1" x14ac:dyDescent="0.6">
      <c r="A1727" s="61" t="s">
        <v>4175</v>
      </c>
      <c r="B1727" s="61" t="s">
        <v>4186</v>
      </c>
      <c r="C1727" s="19" t="s">
        <v>4187</v>
      </c>
      <c r="D1727" s="61" t="s">
        <v>2072</v>
      </c>
      <c r="E1727" s="21">
        <v>45300</v>
      </c>
      <c r="F1727" s="21">
        <v>45300</v>
      </c>
      <c r="G1727" s="22"/>
      <c r="H1727" s="22"/>
      <c r="I1727" s="22"/>
      <c r="J1727" s="22"/>
      <c r="K1727" s="22">
        <v>0</v>
      </c>
      <c r="L1727" s="50"/>
      <c r="M1727" s="22"/>
      <c r="N1727" s="22"/>
      <c r="O1727" s="19" t="s">
        <v>199</v>
      </c>
      <c r="P1727" s="19" t="s">
        <v>199</v>
      </c>
      <c r="Q1727" s="49" t="s">
        <v>55</v>
      </c>
      <c r="R1727" s="61">
        <v>2617</v>
      </c>
      <c r="S1727" s="25" t="s">
        <v>145</v>
      </c>
      <c r="T1727" s="25" t="s">
        <v>145</v>
      </c>
      <c r="U1727" s="51" t="e">
        <v>#NAME?</v>
      </c>
      <c r="V1727" s="22"/>
      <c r="W1727" s="22"/>
      <c r="X1727" s="50"/>
      <c r="Y1727" s="50"/>
      <c r="Z1727" s="22"/>
      <c r="AA1727" s="22"/>
      <c r="AB1727" s="22"/>
      <c r="AC1727" s="22"/>
      <c r="AD1727" s="50"/>
      <c r="AE1727" s="22"/>
      <c r="AF1727" s="22"/>
      <c r="AG1727" s="22"/>
      <c r="AH1727" s="50"/>
      <c r="AI1727" s="22"/>
      <c r="AJ1727" s="22"/>
      <c r="AK1727" s="22"/>
      <c r="AL1727" s="22"/>
      <c r="AM1727" s="22"/>
      <c r="AN1727" s="22"/>
      <c r="AO1727" s="22"/>
      <c r="AP1727" s="19" t="s">
        <v>201</v>
      </c>
      <c r="AQ1727" s="19" t="s">
        <v>140</v>
      </c>
      <c r="AR1727" s="19" t="e">
        <v>#N/A</v>
      </c>
      <c r="AS1727" s="19" t="s">
        <v>55</v>
      </c>
      <c r="AT1727" s="19" t="s">
        <v>2073</v>
      </c>
      <c r="AU1727" s="19" t="s">
        <v>132</v>
      </c>
      <c r="AV1727" s="19" t="s">
        <v>651</v>
      </c>
      <c r="AW1727" s="19" t="s">
        <v>3065</v>
      </c>
      <c r="AX1727" s="19" t="s">
        <v>2205</v>
      </c>
      <c r="AY1727" s="19" t="s">
        <v>55</v>
      </c>
      <c r="AZ1727" s="19" t="s">
        <v>3830</v>
      </c>
      <c r="BA1727" s="22">
        <v>0</v>
      </c>
      <c r="BB1727" s="22"/>
      <c r="BC1727" s="22"/>
      <c r="BD1727" s="19" t="s">
        <v>1557</v>
      </c>
      <c r="BE1727" s="19" t="s">
        <v>679</v>
      </c>
      <c r="BF1727" s="19" t="s">
        <v>3130</v>
      </c>
      <c r="BG1727" s="19" t="s">
        <v>55</v>
      </c>
      <c r="BH1727" s="19" t="s">
        <v>4513</v>
      </c>
      <c r="BI1727" s="22" t="s">
        <v>4513</v>
      </c>
      <c r="BJ1727" s="22"/>
      <c r="BK1727" s="22"/>
      <c r="BL1727" s="37" t="s">
        <v>4513</v>
      </c>
      <c r="BM1727" s="32" t="s">
        <v>4513</v>
      </c>
      <c r="BN1727" s="57" t="s">
        <v>4513</v>
      </c>
      <c r="BO1727" s="22"/>
      <c r="BP1727" s="22"/>
      <c r="BQ1727" s="22" t="s">
        <v>64</v>
      </c>
      <c r="BR1727" s="22"/>
      <c r="BS1727" s="22"/>
      <c r="BT1727" s="22"/>
      <c r="BU1727" s="37">
        <v>22</v>
      </c>
      <c r="BV1727" s="19" t="s">
        <v>4702</v>
      </c>
      <c r="BW1727" s="19" t="s">
        <v>3858</v>
      </c>
      <c r="BX1727" s="22"/>
      <c r="BY1727" s="95" t="str">
        <f>IFERROR(
IF(OR(AZ1727="anulado",AZ1727="stand by"),CONCATENATE(AZ1727,": ",AT1727),
IF(OR(YEAR(BA1727)=2022,YEAR(BA1727)=2023),CONCATENATE("Se activó en ",YEAR(BA1727)),
IF(AND(OR(AZ1727="En proceso",AZ1727="facturando"),AND(AV1727="-",BA1727="")),"Por revisar",
IF(BA1727="",IF(AV1727="NUEVAS",CONCATENATE("Estado: ",AZ1727,", ",AV1727),
IF(AX1727=Meses!$A$3,"Por revisar",
IF(AT1727="","Sin registro","En programación Frcst."))),"En programación")))),
"Error")</f>
        <v>En programación</v>
      </c>
      <c r="BZ1727" s="14" t="str">
        <f t="shared" si="78"/>
        <v/>
      </c>
      <c r="CA1727" s="95">
        <f>IF(BY1727="En programación Frcst.",VLOOKUP(AX1727,Meses!$A$1:$H$14,3+HLOOKUP(Cronograma!AV1727,Meses!$D$1:$G$2,2,FALSE),FALSE),
IF(BY1727="En programación",BA1727,""))</f>
        <v>0</v>
      </c>
      <c r="CB1727" s="95" t="str">
        <f t="shared" si="79"/>
        <v>1900/1</v>
      </c>
      <c r="CC1727" s="91">
        <f>IFERROR(
(VLOOKUP(MONTH(CA1727),Meses!$B$3:$C$14,2,FALSE)-DAY(CA1727))/VLOOKUP(MONTH(CA1727),Meses!$B$3:$C$14,2,FALSE)*CD1727,
"")</f>
        <v>2617</v>
      </c>
      <c r="CD1727" s="92">
        <f t="shared" si="80"/>
        <v>2617</v>
      </c>
    </row>
    <row r="1728" spans="1:82" ht="94.2" thickBot="1" x14ac:dyDescent="0.6">
      <c r="A1728" s="61" t="s">
        <v>4175</v>
      </c>
      <c r="B1728" s="61" t="s">
        <v>4188</v>
      </c>
      <c r="C1728" s="19" t="s">
        <v>4189</v>
      </c>
      <c r="D1728" s="61" t="s">
        <v>2072</v>
      </c>
      <c r="E1728" s="21">
        <v>45300</v>
      </c>
      <c r="F1728" s="21">
        <v>45300</v>
      </c>
      <c r="G1728" s="22"/>
      <c r="H1728" s="22"/>
      <c r="I1728" s="22"/>
      <c r="J1728" s="22"/>
      <c r="K1728" s="22">
        <v>0</v>
      </c>
      <c r="L1728" s="50"/>
      <c r="M1728" s="22"/>
      <c r="N1728" s="22"/>
      <c r="O1728" s="19" t="s">
        <v>199</v>
      </c>
      <c r="P1728" s="19" t="s">
        <v>199</v>
      </c>
      <c r="Q1728" s="49" t="s">
        <v>55</v>
      </c>
      <c r="R1728" s="61">
        <v>2129</v>
      </c>
      <c r="S1728" s="25" t="s">
        <v>145</v>
      </c>
      <c r="T1728" s="25" t="s">
        <v>145</v>
      </c>
      <c r="U1728" s="51" t="e">
        <v>#NAME?</v>
      </c>
      <c r="V1728" s="22"/>
      <c r="W1728" s="22"/>
      <c r="X1728" s="50"/>
      <c r="Y1728" s="50"/>
      <c r="Z1728" s="22"/>
      <c r="AA1728" s="22"/>
      <c r="AB1728" s="22"/>
      <c r="AC1728" s="22"/>
      <c r="AD1728" s="50"/>
      <c r="AE1728" s="22"/>
      <c r="AF1728" s="22"/>
      <c r="AG1728" s="22"/>
      <c r="AH1728" s="50"/>
      <c r="AI1728" s="22"/>
      <c r="AJ1728" s="22"/>
      <c r="AK1728" s="22"/>
      <c r="AL1728" s="22"/>
      <c r="AM1728" s="22"/>
      <c r="AN1728" s="22"/>
      <c r="AO1728" s="22"/>
      <c r="AP1728" s="19" t="s">
        <v>201</v>
      </c>
      <c r="AQ1728" s="19" t="s">
        <v>140</v>
      </c>
      <c r="AR1728" s="19" t="e">
        <v>#N/A</v>
      </c>
      <c r="AS1728" s="19" t="s">
        <v>55</v>
      </c>
      <c r="AT1728" s="19" t="s">
        <v>2073</v>
      </c>
      <c r="AU1728" s="19" t="s">
        <v>132</v>
      </c>
      <c r="AV1728" s="19" t="s">
        <v>651</v>
      </c>
      <c r="AW1728" s="19" t="s">
        <v>3065</v>
      </c>
      <c r="AX1728" s="19" t="s">
        <v>2205</v>
      </c>
      <c r="AY1728" s="19" t="s">
        <v>55</v>
      </c>
      <c r="AZ1728" s="19" t="s">
        <v>3830</v>
      </c>
      <c r="BA1728" s="22">
        <v>0</v>
      </c>
      <c r="BB1728" s="22"/>
      <c r="BC1728" s="22"/>
      <c r="BD1728" s="19" t="s">
        <v>1557</v>
      </c>
      <c r="BE1728" s="19" t="s">
        <v>679</v>
      </c>
      <c r="BF1728" s="19" t="s">
        <v>3130</v>
      </c>
      <c r="BG1728" s="19" t="s">
        <v>55</v>
      </c>
      <c r="BH1728" s="19" t="s">
        <v>4513</v>
      </c>
      <c r="BI1728" s="22" t="s">
        <v>4513</v>
      </c>
      <c r="BJ1728" s="22"/>
      <c r="BK1728" s="22"/>
      <c r="BL1728" s="37" t="s">
        <v>4513</v>
      </c>
      <c r="BM1728" s="32" t="s">
        <v>4513</v>
      </c>
      <c r="BN1728" s="57" t="s">
        <v>4513</v>
      </c>
      <c r="BO1728" s="22"/>
      <c r="BP1728" s="22"/>
      <c r="BQ1728" s="22" t="s">
        <v>64</v>
      </c>
      <c r="BR1728" s="22"/>
      <c r="BS1728" s="22"/>
      <c r="BT1728" s="22"/>
      <c r="BU1728" s="37">
        <v>22</v>
      </c>
      <c r="BV1728" s="19" t="s">
        <v>4702</v>
      </c>
      <c r="BW1728" s="19" t="s">
        <v>3858</v>
      </c>
      <c r="BX1728" s="22"/>
      <c r="BY1728" s="95" t="str">
        <f>IFERROR(
IF(OR(AZ1728="anulado",AZ1728="stand by"),CONCATENATE(AZ1728,": ",AT1728),
IF(OR(YEAR(BA1728)=2022,YEAR(BA1728)=2023),CONCATENATE("Se activó en ",YEAR(BA1728)),
IF(AND(OR(AZ1728="En proceso",AZ1728="facturando"),AND(AV1728="-",BA1728="")),"Por revisar",
IF(BA1728="",IF(AV1728="NUEVAS",CONCATENATE("Estado: ",AZ1728,", ",AV1728),
IF(AX1728=Meses!$A$3,"Por revisar",
IF(AT1728="","Sin registro","En programación Frcst."))),"En programación")))),
"Error")</f>
        <v>En programación</v>
      </c>
      <c r="BZ1728" s="14" t="str">
        <f t="shared" si="78"/>
        <v/>
      </c>
      <c r="CA1728" s="95">
        <f>IF(BY1728="En programación Frcst.",VLOOKUP(AX1728,Meses!$A$1:$H$14,3+HLOOKUP(Cronograma!AV1728,Meses!$D$1:$G$2,2,FALSE),FALSE),
IF(BY1728="En programación",BA1728,""))</f>
        <v>0</v>
      </c>
      <c r="CB1728" s="95" t="str">
        <f t="shared" si="79"/>
        <v>1900/1</v>
      </c>
      <c r="CC1728" s="91">
        <f>IFERROR(
(VLOOKUP(MONTH(CA1728),Meses!$B$3:$C$14,2,FALSE)-DAY(CA1728))/VLOOKUP(MONTH(CA1728),Meses!$B$3:$C$14,2,FALSE)*CD1728,
"")</f>
        <v>2129</v>
      </c>
      <c r="CD1728" s="92">
        <f t="shared" si="80"/>
        <v>2129</v>
      </c>
    </row>
    <row r="1729" spans="1:82" ht="78.599999999999994" thickBot="1" x14ac:dyDescent="0.6">
      <c r="A1729" s="61" t="s">
        <v>4175</v>
      </c>
      <c r="B1729" s="61" t="s">
        <v>4190</v>
      </c>
      <c r="C1729" s="19" t="s">
        <v>4191</v>
      </c>
      <c r="D1729" s="61" t="s">
        <v>2072</v>
      </c>
      <c r="E1729" s="21">
        <v>45300</v>
      </c>
      <c r="F1729" s="21">
        <v>45300</v>
      </c>
      <c r="G1729" s="22"/>
      <c r="H1729" s="22"/>
      <c r="I1729" s="22"/>
      <c r="J1729" s="22"/>
      <c r="K1729" s="22">
        <v>0</v>
      </c>
      <c r="L1729" s="50"/>
      <c r="M1729" s="22"/>
      <c r="N1729" s="22"/>
      <c r="O1729" s="19" t="s">
        <v>135</v>
      </c>
      <c r="P1729" s="19" t="s">
        <v>135</v>
      </c>
      <c r="Q1729" s="49" t="s">
        <v>55</v>
      </c>
      <c r="R1729" s="61">
        <v>551</v>
      </c>
      <c r="S1729" s="25" t="s">
        <v>145</v>
      </c>
      <c r="T1729" s="25" t="s">
        <v>145</v>
      </c>
      <c r="U1729" s="51" t="e">
        <v>#NAME?</v>
      </c>
      <c r="V1729" s="22"/>
      <c r="W1729" s="22"/>
      <c r="X1729" s="50"/>
      <c r="Y1729" s="50"/>
      <c r="Z1729" s="22"/>
      <c r="AA1729" s="22"/>
      <c r="AB1729" s="22"/>
      <c r="AC1729" s="22"/>
      <c r="AD1729" s="50"/>
      <c r="AE1729" s="22"/>
      <c r="AF1729" s="22"/>
      <c r="AG1729" s="22"/>
      <c r="AH1729" s="50"/>
      <c r="AI1729" s="22"/>
      <c r="AJ1729" s="22"/>
      <c r="AK1729" s="22"/>
      <c r="AL1729" s="22"/>
      <c r="AM1729" s="22"/>
      <c r="AN1729" s="22"/>
      <c r="AO1729" s="22"/>
      <c r="AP1729" s="19" t="s">
        <v>696</v>
      </c>
      <c r="AQ1729" s="19" t="s">
        <v>140</v>
      </c>
      <c r="AR1729" s="19" t="e">
        <v>#N/A</v>
      </c>
      <c r="AS1729" s="19" t="s">
        <v>55</v>
      </c>
      <c r="AT1729" s="19" t="s">
        <v>2073</v>
      </c>
      <c r="AU1729" s="19" t="s">
        <v>132</v>
      </c>
      <c r="AV1729" s="19" t="s">
        <v>651</v>
      </c>
      <c r="AW1729" s="19" t="s">
        <v>3065</v>
      </c>
      <c r="AX1729" s="19" t="s">
        <v>2205</v>
      </c>
      <c r="AY1729" s="19" t="s">
        <v>55</v>
      </c>
      <c r="AZ1729" s="19" t="s">
        <v>3830</v>
      </c>
      <c r="BA1729" s="22">
        <v>0</v>
      </c>
      <c r="BB1729" s="22"/>
      <c r="BC1729" s="22"/>
      <c r="BD1729" s="19" t="s">
        <v>2205</v>
      </c>
      <c r="BE1729" s="19" t="s">
        <v>660</v>
      </c>
      <c r="BF1729" s="19" t="s">
        <v>2204</v>
      </c>
      <c r="BG1729" s="19" t="s">
        <v>55</v>
      </c>
      <c r="BH1729" s="19" t="s">
        <v>4513</v>
      </c>
      <c r="BI1729" s="22" t="s">
        <v>4513</v>
      </c>
      <c r="BJ1729" s="22"/>
      <c r="BK1729" s="22"/>
      <c r="BL1729" s="37" t="s">
        <v>4513</v>
      </c>
      <c r="BM1729" s="32" t="s">
        <v>4513</v>
      </c>
      <c r="BN1729" s="22" t="s">
        <v>4513</v>
      </c>
      <c r="BO1729" s="22"/>
      <c r="BP1729" s="22"/>
      <c r="BQ1729" s="22" t="s">
        <v>64</v>
      </c>
      <c r="BR1729" s="22"/>
      <c r="BS1729" s="22"/>
      <c r="BT1729" s="22"/>
      <c r="BU1729" s="37">
        <v>22</v>
      </c>
      <c r="BV1729" s="19" t="s">
        <v>4702</v>
      </c>
      <c r="BW1729" s="19" t="s">
        <v>3858</v>
      </c>
      <c r="BX1729" s="22"/>
      <c r="BY1729" s="95" t="str">
        <f>IFERROR(
IF(OR(AZ1729="anulado",AZ1729="stand by"),CONCATENATE(AZ1729,": ",AT1729),
IF(OR(YEAR(BA1729)=2022,YEAR(BA1729)=2023),CONCATENATE("Se activó en ",YEAR(BA1729)),
IF(AND(OR(AZ1729="En proceso",AZ1729="facturando"),AND(AV1729="-",BA1729="")),"Por revisar",
IF(BA1729="",IF(AV1729="NUEVAS",CONCATENATE("Estado: ",AZ1729,", ",AV1729),
IF(AX1729=Meses!$A$3,"Por revisar",
IF(AT1729="","Sin registro","En programación Frcst."))),"En programación")))),
"Error")</f>
        <v>En programación</v>
      </c>
      <c r="BZ1729" s="14" t="str">
        <f t="shared" si="78"/>
        <v/>
      </c>
      <c r="CA1729" s="95">
        <f>IF(BY1729="En programación Frcst.",VLOOKUP(AX1729,Meses!$A$1:$H$14,3+HLOOKUP(Cronograma!AV1729,Meses!$D$1:$G$2,2,FALSE),FALSE),
IF(BY1729="En programación",BA1729,""))</f>
        <v>0</v>
      </c>
      <c r="CB1729" s="95" t="str">
        <f t="shared" si="79"/>
        <v>1900/1</v>
      </c>
      <c r="CC1729" s="91">
        <f>IFERROR(
(VLOOKUP(MONTH(CA1729),Meses!$B$3:$C$14,2,FALSE)-DAY(CA1729))/VLOOKUP(MONTH(CA1729),Meses!$B$3:$C$14,2,FALSE)*CD1729,
"")</f>
        <v>551</v>
      </c>
      <c r="CD1729" s="92">
        <f t="shared" si="80"/>
        <v>551</v>
      </c>
    </row>
    <row r="1730" spans="1:82" ht="63" thickBot="1" x14ac:dyDescent="0.6">
      <c r="A1730" s="61" t="s">
        <v>4175</v>
      </c>
      <c r="B1730" s="61" t="s">
        <v>4192</v>
      </c>
      <c r="C1730" s="19" t="s">
        <v>4193</v>
      </c>
      <c r="D1730" s="61" t="s">
        <v>2072</v>
      </c>
      <c r="E1730" s="21">
        <v>45300</v>
      </c>
      <c r="F1730" s="21">
        <v>45300</v>
      </c>
      <c r="G1730" s="22"/>
      <c r="H1730" s="22"/>
      <c r="I1730" s="22"/>
      <c r="J1730" s="22"/>
      <c r="K1730" s="22">
        <v>0</v>
      </c>
      <c r="L1730" s="50"/>
      <c r="M1730" s="22"/>
      <c r="N1730" s="22"/>
      <c r="O1730" s="19" t="s">
        <v>135</v>
      </c>
      <c r="P1730" s="19" t="s">
        <v>135</v>
      </c>
      <c r="Q1730" s="49" t="s">
        <v>55</v>
      </c>
      <c r="R1730" s="61">
        <v>3999</v>
      </c>
      <c r="S1730" s="25" t="s">
        <v>145</v>
      </c>
      <c r="T1730" s="25" t="s">
        <v>145</v>
      </c>
      <c r="U1730" s="51" t="e">
        <v>#NAME?</v>
      </c>
      <c r="V1730" s="22"/>
      <c r="W1730" s="22"/>
      <c r="X1730" s="50"/>
      <c r="Y1730" s="50"/>
      <c r="Z1730" s="22"/>
      <c r="AA1730" s="22"/>
      <c r="AB1730" s="22"/>
      <c r="AC1730" s="22"/>
      <c r="AD1730" s="50"/>
      <c r="AE1730" s="22"/>
      <c r="AF1730" s="22"/>
      <c r="AG1730" s="22"/>
      <c r="AH1730" s="50"/>
      <c r="AI1730" s="22"/>
      <c r="AJ1730" s="22"/>
      <c r="AK1730" s="22"/>
      <c r="AL1730" s="22"/>
      <c r="AM1730" s="22"/>
      <c r="AN1730" s="22"/>
      <c r="AO1730" s="22"/>
      <c r="AP1730" s="19" t="s">
        <v>139</v>
      </c>
      <c r="AQ1730" s="19" t="s">
        <v>140</v>
      </c>
      <c r="AR1730" s="19" t="e">
        <v>#N/A</v>
      </c>
      <c r="AS1730" s="19" t="s">
        <v>55</v>
      </c>
      <c r="AT1730" s="19" t="s">
        <v>2073</v>
      </c>
      <c r="AU1730" s="19" t="s">
        <v>132</v>
      </c>
      <c r="AV1730" s="19" t="s">
        <v>651</v>
      </c>
      <c r="AW1730" s="19" t="s">
        <v>3065</v>
      </c>
      <c r="AX1730" s="19" t="s">
        <v>2205</v>
      </c>
      <c r="AY1730" s="19" t="s">
        <v>55</v>
      </c>
      <c r="AZ1730" s="19" t="s">
        <v>3830</v>
      </c>
      <c r="BA1730" s="22">
        <v>0</v>
      </c>
      <c r="BB1730" s="22"/>
      <c r="BC1730" s="22"/>
      <c r="BD1730" s="19" t="s">
        <v>2205</v>
      </c>
      <c r="BE1730" s="19" t="s">
        <v>660</v>
      </c>
      <c r="BF1730" s="19" t="s">
        <v>2204</v>
      </c>
      <c r="BG1730" s="19" t="s">
        <v>55</v>
      </c>
      <c r="BH1730" s="19" t="s">
        <v>4513</v>
      </c>
      <c r="BI1730" s="22" t="s">
        <v>4513</v>
      </c>
      <c r="BJ1730" s="22"/>
      <c r="BK1730" s="22"/>
      <c r="BL1730" s="37" t="s">
        <v>4513</v>
      </c>
      <c r="BM1730" s="32" t="s">
        <v>4513</v>
      </c>
      <c r="BN1730" s="79" t="s">
        <v>4513</v>
      </c>
      <c r="BO1730" s="22"/>
      <c r="BP1730" s="22"/>
      <c r="BQ1730" s="22" t="s">
        <v>64</v>
      </c>
      <c r="BR1730" s="22"/>
      <c r="BS1730" s="22"/>
      <c r="BT1730" s="22"/>
      <c r="BU1730" s="37">
        <v>22</v>
      </c>
      <c r="BV1730" s="19" t="s">
        <v>4702</v>
      </c>
      <c r="BW1730" s="19" t="s">
        <v>3858</v>
      </c>
      <c r="BX1730" s="22"/>
      <c r="BY1730" s="95" t="str">
        <f>IFERROR(
IF(OR(AZ1730="anulado",AZ1730="stand by"),CONCATENATE(AZ1730,": ",AT1730),
IF(OR(YEAR(BA1730)=2022,YEAR(BA1730)=2023),CONCATENATE("Se activó en ",YEAR(BA1730)),
IF(AND(OR(AZ1730="En proceso",AZ1730="facturando"),AND(AV1730="-",BA1730="")),"Por revisar",
IF(BA1730="",IF(AV1730="NUEVAS",CONCATENATE("Estado: ",AZ1730,", ",AV1730),
IF(AX1730=Meses!$A$3,"Por revisar",
IF(AT1730="","Sin registro","En programación Frcst."))),"En programación")))),
"Error")</f>
        <v>En programación</v>
      </c>
      <c r="BZ1730" s="14" t="str">
        <f t="shared" si="78"/>
        <v/>
      </c>
      <c r="CA1730" s="95">
        <f>IF(BY1730="En programación Frcst.",VLOOKUP(AX1730,Meses!$A$1:$H$14,3+HLOOKUP(Cronograma!AV1730,Meses!$D$1:$G$2,2,FALSE),FALSE),
IF(BY1730="En programación",BA1730,""))</f>
        <v>0</v>
      </c>
      <c r="CB1730" s="95" t="str">
        <f t="shared" si="79"/>
        <v>1900/1</v>
      </c>
      <c r="CC1730" s="91">
        <f>IFERROR(
(VLOOKUP(MONTH(CA1730),Meses!$B$3:$C$14,2,FALSE)-DAY(CA1730))/VLOOKUP(MONTH(CA1730),Meses!$B$3:$C$14,2,FALSE)*CD1730,
"")</f>
        <v>3999</v>
      </c>
      <c r="CD1730" s="92">
        <f t="shared" si="80"/>
        <v>3999</v>
      </c>
    </row>
    <row r="1731" spans="1:82" ht="94.2" thickBot="1" x14ac:dyDescent="0.6">
      <c r="A1731" s="61" t="s">
        <v>4175</v>
      </c>
      <c r="B1731" s="61" t="s">
        <v>4194</v>
      </c>
      <c r="C1731" s="19" t="s">
        <v>4195</v>
      </c>
      <c r="D1731" s="61" t="s">
        <v>2072</v>
      </c>
      <c r="E1731" s="21">
        <v>45300</v>
      </c>
      <c r="F1731" s="21">
        <v>45300</v>
      </c>
      <c r="G1731" s="22"/>
      <c r="H1731" s="22"/>
      <c r="I1731" s="22"/>
      <c r="J1731" s="22"/>
      <c r="K1731" s="22">
        <v>0</v>
      </c>
      <c r="L1731" s="50"/>
      <c r="M1731" s="22"/>
      <c r="N1731" s="22"/>
      <c r="O1731" s="19" t="s">
        <v>199</v>
      </c>
      <c r="P1731" s="19" t="s">
        <v>199</v>
      </c>
      <c r="Q1731" s="49" t="s">
        <v>55</v>
      </c>
      <c r="R1731" s="61">
        <v>892</v>
      </c>
      <c r="S1731" s="25" t="s">
        <v>145</v>
      </c>
      <c r="T1731" s="25" t="s">
        <v>145</v>
      </c>
      <c r="U1731" s="51" t="e">
        <v>#NAME?</v>
      </c>
      <c r="V1731" s="22"/>
      <c r="W1731" s="22"/>
      <c r="X1731" s="50"/>
      <c r="Y1731" s="50"/>
      <c r="Z1731" s="22"/>
      <c r="AA1731" s="22"/>
      <c r="AB1731" s="22"/>
      <c r="AC1731" s="22"/>
      <c r="AD1731" s="50"/>
      <c r="AE1731" s="22"/>
      <c r="AF1731" s="22"/>
      <c r="AG1731" s="22"/>
      <c r="AH1731" s="50"/>
      <c r="AI1731" s="22"/>
      <c r="AJ1731" s="22"/>
      <c r="AK1731" s="22"/>
      <c r="AL1731" s="22"/>
      <c r="AM1731" s="22"/>
      <c r="AN1731" s="22"/>
      <c r="AO1731" s="22"/>
      <c r="AP1731" s="19" t="s">
        <v>201</v>
      </c>
      <c r="AQ1731" s="19" t="s">
        <v>140</v>
      </c>
      <c r="AR1731" s="19" t="e">
        <v>#N/A</v>
      </c>
      <c r="AS1731" s="19" t="s">
        <v>55</v>
      </c>
      <c r="AT1731" s="19" t="s">
        <v>2073</v>
      </c>
      <c r="AU1731" s="19" t="s">
        <v>132</v>
      </c>
      <c r="AV1731" s="19" t="s">
        <v>651</v>
      </c>
      <c r="AW1731" s="19" t="s">
        <v>3065</v>
      </c>
      <c r="AX1731" s="19" t="s">
        <v>2205</v>
      </c>
      <c r="AY1731" s="19" t="s">
        <v>55</v>
      </c>
      <c r="AZ1731" s="19" t="s">
        <v>3830</v>
      </c>
      <c r="BA1731" s="22">
        <v>0</v>
      </c>
      <c r="BB1731" s="22"/>
      <c r="BC1731" s="22"/>
      <c r="BD1731" s="19" t="s">
        <v>1557</v>
      </c>
      <c r="BE1731" s="19" t="s">
        <v>679</v>
      </c>
      <c r="BF1731" s="19" t="s">
        <v>3130</v>
      </c>
      <c r="BG1731" s="19" t="s">
        <v>55</v>
      </c>
      <c r="BH1731" s="19" t="s">
        <v>4513</v>
      </c>
      <c r="BI1731" s="22" t="s">
        <v>4513</v>
      </c>
      <c r="BJ1731" s="22"/>
      <c r="BK1731" s="22"/>
      <c r="BL1731" s="37" t="s">
        <v>4513</v>
      </c>
      <c r="BM1731" s="32" t="s">
        <v>4513</v>
      </c>
      <c r="BN1731" s="57" t="s">
        <v>4513</v>
      </c>
      <c r="BO1731" s="22"/>
      <c r="BP1731" s="22"/>
      <c r="BQ1731" s="22" t="s">
        <v>64</v>
      </c>
      <c r="BR1731" s="22"/>
      <c r="BS1731" s="22"/>
      <c r="BT1731" s="22"/>
      <c r="BU1731" s="37">
        <v>22</v>
      </c>
      <c r="BV1731" s="19" t="s">
        <v>4702</v>
      </c>
      <c r="BW1731" s="19" t="s">
        <v>3858</v>
      </c>
      <c r="BX1731" s="22"/>
      <c r="BY1731" s="95" t="str">
        <f>IFERROR(
IF(OR(AZ1731="anulado",AZ1731="stand by"),CONCATENATE(AZ1731,": ",AT1731),
IF(OR(YEAR(BA1731)=2022,YEAR(BA1731)=2023),CONCATENATE("Se activó en ",YEAR(BA1731)),
IF(AND(OR(AZ1731="En proceso",AZ1731="facturando"),AND(AV1731="-",BA1731="")),"Por revisar",
IF(BA1731="",IF(AV1731="NUEVAS",CONCATENATE("Estado: ",AZ1731,", ",AV1731),
IF(AX1731=Meses!$A$3,"Por revisar",
IF(AT1731="","Sin registro","En programación Frcst."))),"En programación")))),
"Error")</f>
        <v>En programación</v>
      </c>
      <c r="BZ1731" s="14" t="str">
        <f t="shared" ref="BZ1731:BZ1794" si="81">IF(BY1731="Por revisar",CONCATENATE("programación de act. ",AY1731,", estado: ",AZ1731,", Comercializador: ",O1731,", Etapa: ",AT1731),"")</f>
        <v/>
      </c>
      <c r="CA1731" s="95">
        <f>IF(BY1731="En programación Frcst.",VLOOKUP(AX1731,Meses!$A$1:$H$14,3+HLOOKUP(Cronograma!AV1731,Meses!$D$1:$G$2,2,FALSE),FALSE),
IF(BY1731="En programación",BA1731,""))</f>
        <v>0</v>
      </c>
      <c r="CB1731" s="95" t="str">
        <f t="shared" ref="CB1731:CB1794" si="82">IFERROR(CONCATENATE(YEAR(CA1731),"/",MONTH(CA1731)),"")</f>
        <v>1900/1</v>
      </c>
      <c r="CC1731" s="91">
        <f>IFERROR(
(VLOOKUP(MONTH(CA1731),Meses!$B$3:$C$14,2,FALSE)-DAY(CA1731))/VLOOKUP(MONTH(CA1731),Meses!$B$3:$C$14,2,FALSE)*CD1731,
"")</f>
        <v>892</v>
      </c>
      <c r="CD1731" s="92">
        <f t="shared" ref="CD1731:CD1794" si="83">R1731</f>
        <v>892</v>
      </c>
    </row>
    <row r="1732" spans="1:82" ht="141" thickBot="1" x14ac:dyDescent="0.6">
      <c r="A1732" s="61" t="s">
        <v>4175</v>
      </c>
      <c r="B1732" s="61" t="s">
        <v>4196</v>
      </c>
      <c r="C1732" s="19" t="s">
        <v>4197</v>
      </c>
      <c r="D1732" s="61" t="s">
        <v>2072</v>
      </c>
      <c r="E1732" s="21">
        <v>45300</v>
      </c>
      <c r="F1732" s="21">
        <v>45300</v>
      </c>
      <c r="G1732" s="22"/>
      <c r="H1732" s="22"/>
      <c r="I1732" s="22"/>
      <c r="J1732" s="22"/>
      <c r="K1732" s="22">
        <v>0</v>
      </c>
      <c r="L1732" s="50"/>
      <c r="M1732" s="22"/>
      <c r="N1732" s="22"/>
      <c r="O1732" s="19" t="s">
        <v>377</v>
      </c>
      <c r="P1732" s="19" t="s">
        <v>377</v>
      </c>
      <c r="Q1732" s="49" t="s">
        <v>55</v>
      </c>
      <c r="R1732" s="61">
        <v>1115</v>
      </c>
      <c r="S1732" s="25" t="s">
        <v>145</v>
      </c>
      <c r="T1732" s="25" t="s">
        <v>145</v>
      </c>
      <c r="U1732" s="51" t="e">
        <v>#NAME?</v>
      </c>
      <c r="V1732" s="22"/>
      <c r="W1732" s="22"/>
      <c r="X1732" s="50"/>
      <c r="Y1732" s="50"/>
      <c r="Z1732" s="22"/>
      <c r="AA1732" s="22"/>
      <c r="AB1732" s="22"/>
      <c r="AC1732" s="22"/>
      <c r="AD1732" s="50"/>
      <c r="AE1732" s="22"/>
      <c r="AF1732" s="22"/>
      <c r="AG1732" s="22"/>
      <c r="AH1732" s="50"/>
      <c r="AI1732" s="22"/>
      <c r="AJ1732" s="22"/>
      <c r="AK1732" s="22"/>
      <c r="AL1732" s="22"/>
      <c r="AM1732" s="22"/>
      <c r="AN1732" s="22"/>
      <c r="AO1732" s="22"/>
      <c r="AP1732" s="19" t="s">
        <v>378</v>
      </c>
      <c r="AQ1732" s="19" t="s">
        <v>378</v>
      </c>
      <c r="AR1732" s="19" t="e">
        <v>#N/A</v>
      </c>
      <c r="AS1732" s="19" t="s">
        <v>55</v>
      </c>
      <c r="AT1732" s="19" t="s">
        <v>2073</v>
      </c>
      <c r="AU1732" s="19" t="s">
        <v>132</v>
      </c>
      <c r="AV1732" s="19" t="s">
        <v>651</v>
      </c>
      <c r="AW1732" s="19" t="s">
        <v>3065</v>
      </c>
      <c r="AX1732" s="19" t="s">
        <v>2205</v>
      </c>
      <c r="AY1732" s="19" t="s">
        <v>55</v>
      </c>
      <c r="AZ1732" s="19" t="s">
        <v>3830</v>
      </c>
      <c r="BA1732" s="22">
        <v>0</v>
      </c>
      <c r="BB1732" s="22"/>
      <c r="BC1732" s="22"/>
      <c r="BD1732" s="19" t="s">
        <v>2205</v>
      </c>
      <c r="BE1732" s="19" t="s">
        <v>660</v>
      </c>
      <c r="BF1732" s="19" t="s">
        <v>2204</v>
      </c>
      <c r="BG1732" s="19" t="s">
        <v>55</v>
      </c>
      <c r="BH1732" s="19" t="s">
        <v>4513</v>
      </c>
      <c r="BI1732" s="22" t="s">
        <v>4513</v>
      </c>
      <c r="BJ1732" s="22"/>
      <c r="BK1732" s="22"/>
      <c r="BL1732" s="37" t="s">
        <v>4513</v>
      </c>
      <c r="BM1732" s="22" t="s">
        <v>4513</v>
      </c>
      <c r="BN1732" s="22" t="s">
        <v>4513</v>
      </c>
      <c r="BO1732" s="22"/>
      <c r="BP1732" s="22"/>
      <c r="BQ1732" s="22" t="s">
        <v>64</v>
      </c>
      <c r="BR1732" s="22"/>
      <c r="BS1732" s="22"/>
      <c r="BT1732" s="22"/>
      <c r="BU1732" s="37">
        <v>22</v>
      </c>
      <c r="BV1732" s="19" t="s">
        <v>4702</v>
      </c>
      <c r="BW1732" s="19" t="s">
        <v>3858</v>
      </c>
      <c r="BX1732" s="22"/>
      <c r="BY1732" s="95" t="str">
        <f>IFERROR(
IF(OR(AZ1732="anulado",AZ1732="stand by"),CONCATENATE(AZ1732,": ",AT1732),
IF(OR(YEAR(BA1732)=2022,YEAR(BA1732)=2023),CONCATENATE("Se activó en ",YEAR(BA1732)),
IF(AND(OR(AZ1732="En proceso",AZ1732="facturando"),AND(AV1732="-",BA1732="")),"Por revisar",
IF(BA1732="",IF(AV1732="NUEVAS",CONCATENATE("Estado: ",AZ1732,", ",AV1732),
IF(AX1732=Meses!$A$3,"Por revisar",
IF(AT1732="","Sin registro","En programación Frcst."))),"En programación")))),
"Error")</f>
        <v>En programación</v>
      </c>
      <c r="BZ1732" s="14" t="str">
        <f t="shared" si="81"/>
        <v/>
      </c>
      <c r="CA1732" s="95">
        <f>IF(BY1732="En programación Frcst.",VLOOKUP(AX1732,Meses!$A$1:$H$14,3+HLOOKUP(Cronograma!AV1732,Meses!$D$1:$G$2,2,FALSE),FALSE),
IF(BY1732="En programación",BA1732,""))</f>
        <v>0</v>
      </c>
      <c r="CB1732" s="95" t="str">
        <f t="shared" si="82"/>
        <v>1900/1</v>
      </c>
      <c r="CC1732" s="91">
        <f>IFERROR(
(VLOOKUP(MONTH(CA1732),Meses!$B$3:$C$14,2,FALSE)-DAY(CA1732))/VLOOKUP(MONTH(CA1732),Meses!$B$3:$C$14,2,FALSE)*CD1732,
"")</f>
        <v>1115</v>
      </c>
      <c r="CD1732" s="92">
        <f t="shared" si="83"/>
        <v>1115</v>
      </c>
    </row>
    <row r="1733" spans="1:82" ht="78.599999999999994" thickBot="1" x14ac:dyDescent="0.6">
      <c r="A1733" s="61" t="s">
        <v>4175</v>
      </c>
      <c r="B1733" s="61" t="s">
        <v>4198</v>
      </c>
      <c r="C1733" s="19" t="s">
        <v>4199</v>
      </c>
      <c r="D1733" s="61" t="s">
        <v>2072</v>
      </c>
      <c r="E1733" s="21">
        <v>45300</v>
      </c>
      <c r="F1733" s="21">
        <v>45300</v>
      </c>
      <c r="G1733" s="22"/>
      <c r="H1733" s="22"/>
      <c r="I1733" s="22"/>
      <c r="J1733" s="22"/>
      <c r="K1733" s="22">
        <v>0</v>
      </c>
      <c r="L1733" s="50"/>
      <c r="M1733" s="22"/>
      <c r="N1733" s="22"/>
      <c r="O1733" s="19" t="s">
        <v>1384</v>
      </c>
      <c r="P1733" s="19" t="s">
        <v>199</v>
      </c>
      <c r="Q1733" s="49" t="s">
        <v>55</v>
      </c>
      <c r="R1733" s="61">
        <v>2069</v>
      </c>
      <c r="S1733" s="25" t="s">
        <v>145</v>
      </c>
      <c r="T1733" s="25" t="s">
        <v>145</v>
      </c>
      <c r="U1733" s="51" t="e">
        <v>#NAME?</v>
      </c>
      <c r="V1733" s="22"/>
      <c r="W1733" s="22"/>
      <c r="X1733" s="50"/>
      <c r="Y1733" s="50"/>
      <c r="Z1733" s="22"/>
      <c r="AA1733" s="22"/>
      <c r="AB1733" s="22"/>
      <c r="AC1733" s="22"/>
      <c r="AD1733" s="50"/>
      <c r="AE1733" s="22"/>
      <c r="AF1733" s="22"/>
      <c r="AG1733" s="22"/>
      <c r="AH1733" s="50"/>
      <c r="AI1733" s="22"/>
      <c r="AJ1733" s="22"/>
      <c r="AK1733" s="22"/>
      <c r="AL1733" s="22"/>
      <c r="AM1733" s="22"/>
      <c r="AN1733" s="22"/>
      <c r="AO1733" s="22"/>
      <c r="AP1733" s="19" t="s">
        <v>201</v>
      </c>
      <c r="AQ1733" s="19" t="s">
        <v>140</v>
      </c>
      <c r="AR1733" s="19" t="e">
        <v>#N/A</v>
      </c>
      <c r="AS1733" s="19" t="s">
        <v>55</v>
      </c>
      <c r="AT1733" s="19" t="s">
        <v>2073</v>
      </c>
      <c r="AU1733" s="19" t="s">
        <v>179</v>
      </c>
      <c r="AV1733" s="19" t="s">
        <v>651</v>
      </c>
      <c r="AW1733" s="19" t="s">
        <v>3065</v>
      </c>
      <c r="AX1733" s="19" t="s">
        <v>2205</v>
      </c>
      <c r="AY1733" s="19" t="s">
        <v>55</v>
      </c>
      <c r="AZ1733" s="19" t="s">
        <v>3830</v>
      </c>
      <c r="BA1733" s="22">
        <v>0</v>
      </c>
      <c r="BB1733" s="22"/>
      <c r="BC1733" s="22"/>
      <c r="BD1733" s="19" t="s">
        <v>2205</v>
      </c>
      <c r="BE1733" s="19" t="s">
        <v>651</v>
      </c>
      <c r="BF1733" s="19" t="s">
        <v>3065</v>
      </c>
      <c r="BG1733" s="19" t="s">
        <v>64</v>
      </c>
      <c r="BH1733" s="19" t="s">
        <v>4513</v>
      </c>
      <c r="BI1733" s="22" t="s">
        <v>4513</v>
      </c>
      <c r="BJ1733" s="22"/>
      <c r="BK1733" s="22"/>
      <c r="BL1733" s="37" t="s">
        <v>4513</v>
      </c>
      <c r="BM1733" s="32" t="s">
        <v>4513</v>
      </c>
      <c r="BN1733" s="22" t="s">
        <v>4513</v>
      </c>
      <c r="BO1733" s="22"/>
      <c r="BP1733" s="22"/>
      <c r="BQ1733" s="22" t="s">
        <v>64</v>
      </c>
      <c r="BR1733" s="22"/>
      <c r="BS1733" s="22"/>
      <c r="BT1733" s="22"/>
      <c r="BU1733" s="37">
        <v>22</v>
      </c>
      <c r="BV1733" s="19" t="s">
        <v>4702</v>
      </c>
      <c r="BW1733" s="19" t="s">
        <v>3858</v>
      </c>
      <c r="BX1733" s="22"/>
      <c r="BY1733" s="95" t="str">
        <f>IFERROR(
IF(OR(AZ1733="anulado",AZ1733="stand by"),CONCATENATE(AZ1733,": ",AT1733),
IF(OR(YEAR(BA1733)=2022,YEAR(BA1733)=2023),CONCATENATE("Se activó en ",YEAR(BA1733)),
IF(AND(OR(AZ1733="En proceso",AZ1733="facturando"),AND(AV1733="-",BA1733="")),"Por revisar",
IF(BA1733="",IF(AV1733="NUEVAS",CONCATENATE("Estado: ",AZ1733,", ",AV1733),
IF(AX1733=Meses!$A$3,"Por revisar",
IF(AT1733="","Sin registro","En programación Frcst."))),"En programación")))),
"Error")</f>
        <v>En programación</v>
      </c>
      <c r="BZ1733" s="14" t="str">
        <f t="shared" si="81"/>
        <v/>
      </c>
      <c r="CA1733" s="95">
        <f>IF(BY1733="En programación Frcst.",VLOOKUP(AX1733,Meses!$A$1:$H$14,3+HLOOKUP(Cronograma!AV1733,Meses!$D$1:$G$2,2,FALSE),FALSE),
IF(BY1733="En programación",BA1733,""))</f>
        <v>0</v>
      </c>
      <c r="CB1733" s="95" t="str">
        <f t="shared" si="82"/>
        <v>1900/1</v>
      </c>
      <c r="CC1733" s="91">
        <f>IFERROR(
(VLOOKUP(MONTH(CA1733),Meses!$B$3:$C$14,2,FALSE)-DAY(CA1733))/VLOOKUP(MONTH(CA1733),Meses!$B$3:$C$14,2,FALSE)*CD1733,
"")</f>
        <v>2069</v>
      </c>
      <c r="CD1733" s="92">
        <f t="shared" si="83"/>
        <v>2069</v>
      </c>
    </row>
    <row r="1734" spans="1:82" ht="78.599999999999994" thickBot="1" x14ac:dyDescent="0.6">
      <c r="A1734" s="61" t="s">
        <v>4175</v>
      </c>
      <c r="B1734" s="61" t="s">
        <v>4200</v>
      </c>
      <c r="C1734" s="19" t="s">
        <v>4201</v>
      </c>
      <c r="D1734" s="61" t="s">
        <v>2072</v>
      </c>
      <c r="E1734" s="21">
        <v>45300</v>
      </c>
      <c r="F1734" s="21">
        <v>45300</v>
      </c>
      <c r="G1734" s="22"/>
      <c r="H1734" s="22"/>
      <c r="I1734" s="22"/>
      <c r="J1734" s="22"/>
      <c r="K1734" s="22">
        <v>0</v>
      </c>
      <c r="L1734" s="50"/>
      <c r="M1734" s="22"/>
      <c r="N1734" s="22"/>
      <c r="O1734" s="19" t="s">
        <v>135</v>
      </c>
      <c r="P1734" s="19" t="s">
        <v>135</v>
      </c>
      <c r="Q1734" s="49" t="s">
        <v>55</v>
      </c>
      <c r="R1734" s="61">
        <v>1684</v>
      </c>
      <c r="S1734" s="25" t="s">
        <v>145</v>
      </c>
      <c r="T1734" s="25" t="s">
        <v>145</v>
      </c>
      <c r="U1734" s="51" t="e">
        <v>#NAME?</v>
      </c>
      <c r="V1734" s="22"/>
      <c r="W1734" s="22"/>
      <c r="X1734" s="50"/>
      <c r="Y1734" s="50"/>
      <c r="Z1734" s="22"/>
      <c r="AA1734" s="22"/>
      <c r="AB1734" s="22"/>
      <c r="AC1734" s="22"/>
      <c r="AD1734" s="50"/>
      <c r="AE1734" s="22"/>
      <c r="AF1734" s="22"/>
      <c r="AG1734" s="22"/>
      <c r="AH1734" s="50"/>
      <c r="AI1734" s="22"/>
      <c r="AJ1734" s="22"/>
      <c r="AK1734" s="22"/>
      <c r="AL1734" s="22"/>
      <c r="AM1734" s="22"/>
      <c r="AN1734" s="22"/>
      <c r="AO1734" s="22"/>
      <c r="AP1734" s="19" t="s">
        <v>664</v>
      </c>
      <c r="AQ1734" s="19" t="s">
        <v>140</v>
      </c>
      <c r="AR1734" s="19" t="e">
        <v>#N/A</v>
      </c>
      <c r="AS1734" s="19" t="s">
        <v>55</v>
      </c>
      <c r="AT1734" s="19" t="s">
        <v>2073</v>
      </c>
      <c r="AU1734" s="19" t="s">
        <v>132</v>
      </c>
      <c r="AV1734" s="19" t="s">
        <v>651</v>
      </c>
      <c r="AW1734" s="19" t="s">
        <v>3065</v>
      </c>
      <c r="AX1734" s="19" t="s">
        <v>2205</v>
      </c>
      <c r="AY1734" s="19" t="s">
        <v>55</v>
      </c>
      <c r="AZ1734" s="19" t="s">
        <v>3830</v>
      </c>
      <c r="BA1734" s="22">
        <v>0</v>
      </c>
      <c r="BB1734" s="22"/>
      <c r="BC1734" s="22"/>
      <c r="BD1734" s="19" t="s">
        <v>2205</v>
      </c>
      <c r="BE1734" s="19" t="s">
        <v>660</v>
      </c>
      <c r="BF1734" s="19" t="s">
        <v>2204</v>
      </c>
      <c r="BG1734" s="19" t="s">
        <v>55</v>
      </c>
      <c r="BH1734" s="19" t="s">
        <v>4513</v>
      </c>
      <c r="BI1734" s="22" t="s">
        <v>4513</v>
      </c>
      <c r="BJ1734" s="22"/>
      <c r="BK1734" s="22"/>
      <c r="BL1734" s="37" t="s">
        <v>4513</v>
      </c>
      <c r="BM1734" s="32" t="s">
        <v>4513</v>
      </c>
      <c r="BN1734" s="22" t="s">
        <v>4513</v>
      </c>
      <c r="BO1734" s="22"/>
      <c r="BP1734" s="22"/>
      <c r="BQ1734" s="22" t="s">
        <v>64</v>
      </c>
      <c r="BR1734" s="22"/>
      <c r="BS1734" s="22"/>
      <c r="BT1734" s="22"/>
      <c r="BU1734" s="37">
        <v>22</v>
      </c>
      <c r="BV1734" s="19" t="s">
        <v>4702</v>
      </c>
      <c r="BW1734" s="19" t="s">
        <v>3858</v>
      </c>
      <c r="BX1734" s="22"/>
      <c r="BY1734" s="95" t="str">
        <f>IFERROR(
IF(OR(AZ1734="anulado",AZ1734="stand by"),CONCATENATE(AZ1734,": ",AT1734),
IF(OR(YEAR(BA1734)=2022,YEAR(BA1734)=2023),CONCATENATE("Se activó en ",YEAR(BA1734)),
IF(AND(OR(AZ1734="En proceso",AZ1734="facturando"),AND(AV1734="-",BA1734="")),"Por revisar",
IF(BA1734="",IF(AV1734="NUEVAS",CONCATENATE("Estado: ",AZ1734,", ",AV1734),
IF(AX1734=Meses!$A$3,"Por revisar",
IF(AT1734="","Sin registro","En programación Frcst."))),"En programación")))),
"Error")</f>
        <v>En programación</v>
      </c>
      <c r="BZ1734" s="14" t="str">
        <f t="shared" si="81"/>
        <v/>
      </c>
      <c r="CA1734" s="95">
        <f>IF(BY1734="En programación Frcst.",VLOOKUP(AX1734,Meses!$A$1:$H$14,3+HLOOKUP(Cronograma!AV1734,Meses!$D$1:$G$2,2,FALSE),FALSE),
IF(BY1734="En programación",BA1734,""))</f>
        <v>0</v>
      </c>
      <c r="CB1734" s="95" t="str">
        <f t="shared" si="82"/>
        <v>1900/1</v>
      </c>
      <c r="CC1734" s="91">
        <f>IFERROR(
(VLOOKUP(MONTH(CA1734),Meses!$B$3:$C$14,2,FALSE)-DAY(CA1734))/VLOOKUP(MONTH(CA1734),Meses!$B$3:$C$14,2,FALSE)*CD1734,
"")</f>
        <v>1684</v>
      </c>
      <c r="CD1734" s="92">
        <f t="shared" si="83"/>
        <v>1684</v>
      </c>
    </row>
    <row r="1735" spans="1:82" ht="94.2" thickBot="1" x14ac:dyDescent="0.6">
      <c r="A1735" s="61" t="s">
        <v>4175</v>
      </c>
      <c r="B1735" s="61" t="s">
        <v>4202</v>
      </c>
      <c r="C1735" s="19" t="s">
        <v>4203</v>
      </c>
      <c r="D1735" s="61" t="s">
        <v>2072</v>
      </c>
      <c r="E1735" s="21">
        <v>45300</v>
      </c>
      <c r="F1735" s="21">
        <v>45300</v>
      </c>
      <c r="G1735" s="22"/>
      <c r="H1735" s="22"/>
      <c r="I1735" s="22"/>
      <c r="J1735" s="22"/>
      <c r="K1735" s="22">
        <v>0</v>
      </c>
      <c r="L1735" s="50"/>
      <c r="M1735" s="22"/>
      <c r="N1735" s="22"/>
      <c r="O1735" s="19" t="s">
        <v>199</v>
      </c>
      <c r="P1735" s="19" t="s">
        <v>199</v>
      </c>
      <c r="Q1735" s="49" t="s">
        <v>55</v>
      </c>
      <c r="R1735" s="61">
        <v>2138</v>
      </c>
      <c r="S1735" s="25" t="s">
        <v>145</v>
      </c>
      <c r="T1735" s="25" t="s">
        <v>145</v>
      </c>
      <c r="U1735" s="51" t="e">
        <v>#NAME?</v>
      </c>
      <c r="V1735" s="22"/>
      <c r="W1735" s="22"/>
      <c r="X1735" s="50"/>
      <c r="Y1735" s="50"/>
      <c r="Z1735" s="22"/>
      <c r="AA1735" s="22"/>
      <c r="AB1735" s="22"/>
      <c r="AC1735" s="22"/>
      <c r="AD1735" s="50"/>
      <c r="AE1735" s="22"/>
      <c r="AF1735" s="22"/>
      <c r="AG1735" s="22"/>
      <c r="AH1735" s="50"/>
      <c r="AI1735" s="22"/>
      <c r="AJ1735" s="22"/>
      <c r="AK1735" s="22"/>
      <c r="AL1735" s="22"/>
      <c r="AM1735" s="22"/>
      <c r="AN1735" s="22"/>
      <c r="AO1735" s="22"/>
      <c r="AP1735" s="19" t="s">
        <v>201</v>
      </c>
      <c r="AQ1735" s="19" t="s">
        <v>140</v>
      </c>
      <c r="AR1735" s="19" t="e">
        <v>#N/A</v>
      </c>
      <c r="AS1735" s="19" t="s">
        <v>55</v>
      </c>
      <c r="AT1735" s="19" t="s">
        <v>2073</v>
      </c>
      <c r="AU1735" s="19" t="s">
        <v>132</v>
      </c>
      <c r="AV1735" s="19" t="s">
        <v>651</v>
      </c>
      <c r="AW1735" s="19" t="s">
        <v>3065</v>
      </c>
      <c r="AX1735" s="19" t="s">
        <v>2205</v>
      </c>
      <c r="AY1735" s="19" t="s">
        <v>55</v>
      </c>
      <c r="AZ1735" s="19" t="s">
        <v>3830</v>
      </c>
      <c r="BA1735" s="22">
        <v>0</v>
      </c>
      <c r="BB1735" s="22"/>
      <c r="BC1735" s="22"/>
      <c r="BD1735" s="19" t="s">
        <v>1557</v>
      </c>
      <c r="BE1735" s="19" t="s">
        <v>679</v>
      </c>
      <c r="BF1735" s="19" t="s">
        <v>3130</v>
      </c>
      <c r="BG1735" s="19" t="s">
        <v>55</v>
      </c>
      <c r="BH1735" s="19" t="s">
        <v>4513</v>
      </c>
      <c r="BI1735" s="22" t="s">
        <v>4513</v>
      </c>
      <c r="BJ1735" s="22"/>
      <c r="BK1735" s="22"/>
      <c r="BL1735" s="37" t="s">
        <v>4513</v>
      </c>
      <c r="BM1735" s="32" t="s">
        <v>4513</v>
      </c>
      <c r="BN1735" s="57" t="s">
        <v>4513</v>
      </c>
      <c r="BO1735" s="22"/>
      <c r="BP1735" s="22"/>
      <c r="BQ1735" s="22" t="s">
        <v>64</v>
      </c>
      <c r="BR1735" s="22"/>
      <c r="BS1735" s="22"/>
      <c r="BT1735" s="22"/>
      <c r="BU1735" s="37">
        <v>22</v>
      </c>
      <c r="BV1735" s="19" t="s">
        <v>4702</v>
      </c>
      <c r="BW1735" s="19" t="s">
        <v>3858</v>
      </c>
      <c r="BX1735" s="22"/>
      <c r="BY1735" s="95" t="str">
        <f>IFERROR(
IF(OR(AZ1735="anulado",AZ1735="stand by"),CONCATENATE(AZ1735,": ",AT1735),
IF(OR(YEAR(BA1735)=2022,YEAR(BA1735)=2023),CONCATENATE("Se activó en ",YEAR(BA1735)),
IF(AND(OR(AZ1735="En proceso",AZ1735="facturando"),AND(AV1735="-",BA1735="")),"Por revisar",
IF(BA1735="",IF(AV1735="NUEVAS",CONCATENATE("Estado: ",AZ1735,", ",AV1735),
IF(AX1735=Meses!$A$3,"Por revisar",
IF(AT1735="","Sin registro","En programación Frcst."))),"En programación")))),
"Error")</f>
        <v>En programación</v>
      </c>
      <c r="BZ1735" s="14" t="str">
        <f t="shared" si="81"/>
        <v/>
      </c>
      <c r="CA1735" s="95">
        <f>IF(BY1735="En programación Frcst.",VLOOKUP(AX1735,Meses!$A$1:$H$14,3+HLOOKUP(Cronograma!AV1735,Meses!$D$1:$G$2,2,FALSE),FALSE),
IF(BY1735="En programación",BA1735,""))</f>
        <v>0</v>
      </c>
      <c r="CB1735" s="95" t="str">
        <f t="shared" si="82"/>
        <v>1900/1</v>
      </c>
      <c r="CC1735" s="91">
        <f>IFERROR(
(VLOOKUP(MONTH(CA1735),Meses!$B$3:$C$14,2,FALSE)-DAY(CA1735))/VLOOKUP(MONTH(CA1735),Meses!$B$3:$C$14,2,FALSE)*CD1735,
"")</f>
        <v>2138</v>
      </c>
      <c r="CD1735" s="92">
        <f t="shared" si="83"/>
        <v>2138</v>
      </c>
    </row>
    <row r="1736" spans="1:82" ht="63" thickBot="1" x14ac:dyDescent="0.6">
      <c r="A1736" s="61" t="s">
        <v>4175</v>
      </c>
      <c r="B1736" s="61" t="s">
        <v>4204</v>
      </c>
      <c r="C1736" s="19" t="s">
        <v>4205</v>
      </c>
      <c r="D1736" s="61" t="s">
        <v>2072</v>
      </c>
      <c r="E1736" s="21">
        <v>45300</v>
      </c>
      <c r="F1736" s="21">
        <v>45300</v>
      </c>
      <c r="G1736" s="22"/>
      <c r="H1736" s="22"/>
      <c r="I1736" s="22"/>
      <c r="J1736" s="22"/>
      <c r="K1736" s="22">
        <v>0</v>
      </c>
      <c r="L1736" s="50"/>
      <c r="M1736" s="22"/>
      <c r="N1736" s="22"/>
      <c r="O1736" s="19" t="s">
        <v>135</v>
      </c>
      <c r="P1736" s="19" t="s">
        <v>135</v>
      </c>
      <c r="Q1736" s="49" t="s">
        <v>55</v>
      </c>
      <c r="R1736" s="61">
        <v>1684</v>
      </c>
      <c r="S1736" s="25" t="s">
        <v>145</v>
      </c>
      <c r="T1736" s="25" t="s">
        <v>145</v>
      </c>
      <c r="U1736" s="51" t="e">
        <v>#NAME?</v>
      </c>
      <c r="V1736" s="22"/>
      <c r="W1736" s="22"/>
      <c r="X1736" s="50"/>
      <c r="Y1736" s="50"/>
      <c r="Z1736" s="22"/>
      <c r="AA1736" s="22"/>
      <c r="AB1736" s="22"/>
      <c r="AC1736" s="22"/>
      <c r="AD1736" s="50"/>
      <c r="AE1736" s="22"/>
      <c r="AF1736" s="22"/>
      <c r="AG1736" s="22"/>
      <c r="AH1736" s="50"/>
      <c r="AI1736" s="22"/>
      <c r="AJ1736" s="22"/>
      <c r="AK1736" s="22"/>
      <c r="AL1736" s="22"/>
      <c r="AM1736" s="22"/>
      <c r="AN1736" s="22"/>
      <c r="AO1736" s="22"/>
      <c r="AP1736" s="19" t="s">
        <v>664</v>
      </c>
      <c r="AQ1736" s="19" t="s">
        <v>140</v>
      </c>
      <c r="AR1736" s="19" t="e">
        <v>#N/A</v>
      </c>
      <c r="AS1736" s="19" t="s">
        <v>55</v>
      </c>
      <c r="AT1736" s="19" t="s">
        <v>2073</v>
      </c>
      <c r="AU1736" s="19" t="s">
        <v>132</v>
      </c>
      <c r="AV1736" s="19" t="s">
        <v>651</v>
      </c>
      <c r="AW1736" s="19" t="s">
        <v>3065</v>
      </c>
      <c r="AX1736" s="19" t="s">
        <v>2205</v>
      </c>
      <c r="AY1736" s="19" t="s">
        <v>55</v>
      </c>
      <c r="AZ1736" s="19" t="s">
        <v>3830</v>
      </c>
      <c r="BA1736" s="22">
        <v>0</v>
      </c>
      <c r="BB1736" s="22"/>
      <c r="BC1736" s="22"/>
      <c r="BD1736" s="19" t="s">
        <v>2205</v>
      </c>
      <c r="BE1736" s="19" t="s">
        <v>660</v>
      </c>
      <c r="BF1736" s="19" t="s">
        <v>2204</v>
      </c>
      <c r="BG1736" s="19" t="s">
        <v>55</v>
      </c>
      <c r="BH1736" s="19" t="s">
        <v>4513</v>
      </c>
      <c r="BI1736" s="22" t="s">
        <v>4513</v>
      </c>
      <c r="BJ1736" s="22"/>
      <c r="BK1736" s="22"/>
      <c r="BL1736" s="37" t="s">
        <v>4513</v>
      </c>
      <c r="BM1736" s="32" t="s">
        <v>4513</v>
      </c>
      <c r="BN1736" s="22" t="s">
        <v>4513</v>
      </c>
      <c r="BO1736" s="22"/>
      <c r="BP1736" s="22"/>
      <c r="BQ1736" s="22" t="s">
        <v>64</v>
      </c>
      <c r="BR1736" s="22"/>
      <c r="BS1736" s="22"/>
      <c r="BT1736" s="22"/>
      <c r="BU1736" s="37">
        <v>22</v>
      </c>
      <c r="BV1736" s="19" t="s">
        <v>4702</v>
      </c>
      <c r="BW1736" s="19" t="s">
        <v>3858</v>
      </c>
      <c r="BX1736" s="22"/>
      <c r="BY1736" s="95" t="str">
        <f>IFERROR(
IF(OR(AZ1736="anulado",AZ1736="stand by"),CONCATENATE(AZ1736,": ",AT1736),
IF(OR(YEAR(BA1736)=2022,YEAR(BA1736)=2023),CONCATENATE("Se activó en ",YEAR(BA1736)),
IF(AND(OR(AZ1736="En proceso",AZ1736="facturando"),AND(AV1736="-",BA1736="")),"Por revisar",
IF(BA1736="",IF(AV1736="NUEVAS",CONCATENATE("Estado: ",AZ1736,", ",AV1736),
IF(AX1736=Meses!$A$3,"Por revisar",
IF(AT1736="","Sin registro","En programación Frcst."))),"En programación")))),
"Error")</f>
        <v>En programación</v>
      </c>
      <c r="BZ1736" s="14" t="str">
        <f t="shared" si="81"/>
        <v/>
      </c>
      <c r="CA1736" s="95">
        <f>IF(BY1736="En programación Frcst.",VLOOKUP(AX1736,Meses!$A$1:$H$14,3+HLOOKUP(Cronograma!AV1736,Meses!$D$1:$G$2,2,FALSE),FALSE),
IF(BY1736="En programación",BA1736,""))</f>
        <v>0</v>
      </c>
      <c r="CB1736" s="95" t="str">
        <f t="shared" si="82"/>
        <v>1900/1</v>
      </c>
      <c r="CC1736" s="91">
        <f>IFERROR(
(VLOOKUP(MONTH(CA1736),Meses!$B$3:$C$14,2,FALSE)-DAY(CA1736))/VLOOKUP(MONTH(CA1736),Meses!$B$3:$C$14,2,FALSE)*CD1736,
"")</f>
        <v>1684</v>
      </c>
      <c r="CD1736" s="92">
        <f t="shared" si="83"/>
        <v>1684</v>
      </c>
    </row>
    <row r="1737" spans="1:82" ht="63" thickBot="1" x14ac:dyDescent="0.6">
      <c r="A1737" s="61" t="s">
        <v>4175</v>
      </c>
      <c r="B1737" s="61" t="s">
        <v>4206</v>
      </c>
      <c r="C1737" s="19" t="s">
        <v>4207</v>
      </c>
      <c r="D1737" s="61" t="s">
        <v>2072</v>
      </c>
      <c r="E1737" s="21">
        <v>45300</v>
      </c>
      <c r="F1737" s="21">
        <v>45300</v>
      </c>
      <c r="G1737" s="22"/>
      <c r="H1737" s="22"/>
      <c r="I1737" s="22"/>
      <c r="J1737" s="22"/>
      <c r="K1737" s="22">
        <v>0</v>
      </c>
      <c r="L1737" s="50"/>
      <c r="M1737" s="22"/>
      <c r="N1737" s="22"/>
      <c r="O1737" s="19" t="s">
        <v>135</v>
      </c>
      <c r="P1737" s="19" t="s">
        <v>135</v>
      </c>
      <c r="Q1737" s="49" t="s">
        <v>55</v>
      </c>
      <c r="R1737" s="61">
        <v>1688</v>
      </c>
      <c r="S1737" s="25" t="s">
        <v>145</v>
      </c>
      <c r="T1737" s="25" t="s">
        <v>145</v>
      </c>
      <c r="U1737" s="51" t="e">
        <v>#NAME?</v>
      </c>
      <c r="V1737" s="22"/>
      <c r="W1737" s="22"/>
      <c r="X1737" s="50"/>
      <c r="Y1737" s="50"/>
      <c r="Z1737" s="22"/>
      <c r="AA1737" s="22"/>
      <c r="AB1737" s="22"/>
      <c r="AC1737" s="22"/>
      <c r="AD1737" s="50"/>
      <c r="AE1737" s="22"/>
      <c r="AF1737" s="22"/>
      <c r="AG1737" s="22"/>
      <c r="AH1737" s="50"/>
      <c r="AI1737" s="22"/>
      <c r="AJ1737" s="22"/>
      <c r="AK1737" s="22"/>
      <c r="AL1737" s="22"/>
      <c r="AM1737" s="22"/>
      <c r="AN1737" s="22"/>
      <c r="AO1737" s="22"/>
      <c r="AP1737" s="19" t="s">
        <v>506</v>
      </c>
      <c r="AQ1737" s="19" t="s">
        <v>140</v>
      </c>
      <c r="AR1737" s="19" t="e">
        <v>#N/A</v>
      </c>
      <c r="AS1737" s="19" t="s">
        <v>55</v>
      </c>
      <c r="AT1737" s="19" t="s">
        <v>2073</v>
      </c>
      <c r="AU1737" s="19" t="s">
        <v>132</v>
      </c>
      <c r="AV1737" s="19" t="s">
        <v>651</v>
      </c>
      <c r="AW1737" s="19" t="s">
        <v>3065</v>
      </c>
      <c r="AX1737" s="19" t="s">
        <v>2205</v>
      </c>
      <c r="AY1737" s="19" t="s">
        <v>55</v>
      </c>
      <c r="AZ1737" s="19" t="s">
        <v>3830</v>
      </c>
      <c r="BA1737" s="22">
        <v>0</v>
      </c>
      <c r="BB1737" s="22"/>
      <c r="BC1737" s="22"/>
      <c r="BD1737" s="19" t="s">
        <v>2205</v>
      </c>
      <c r="BE1737" s="19" t="s">
        <v>660</v>
      </c>
      <c r="BF1737" s="19" t="s">
        <v>2204</v>
      </c>
      <c r="BG1737" s="19" t="s">
        <v>55</v>
      </c>
      <c r="BH1737" s="19" t="s">
        <v>4513</v>
      </c>
      <c r="BI1737" s="22" t="s">
        <v>4513</v>
      </c>
      <c r="BJ1737" s="22"/>
      <c r="BK1737" s="22"/>
      <c r="BL1737" s="37" t="s">
        <v>4513</v>
      </c>
      <c r="BM1737" s="32" t="s">
        <v>4513</v>
      </c>
      <c r="BN1737" s="22" t="s">
        <v>4513</v>
      </c>
      <c r="BO1737" s="22"/>
      <c r="BP1737" s="22"/>
      <c r="BQ1737" s="22" t="s">
        <v>64</v>
      </c>
      <c r="BR1737" s="22"/>
      <c r="BS1737" s="22"/>
      <c r="BT1737" s="22"/>
      <c r="BU1737" s="37">
        <v>22</v>
      </c>
      <c r="BV1737" s="19" t="s">
        <v>4702</v>
      </c>
      <c r="BW1737" s="19" t="s">
        <v>3858</v>
      </c>
      <c r="BX1737" s="22"/>
      <c r="BY1737" s="95" t="str">
        <f>IFERROR(
IF(OR(AZ1737="anulado",AZ1737="stand by"),CONCATENATE(AZ1737,": ",AT1737),
IF(OR(YEAR(BA1737)=2022,YEAR(BA1737)=2023),CONCATENATE("Se activó en ",YEAR(BA1737)),
IF(AND(OR(AZ1737="En proceso",AZ1737="facturando"),AND(AV1737="-",BA1737="")),"Por revisar",
IF(BA1737="",IF(AV1737="NUEVAS",CONCATENATE("Estado: ",AZ1737,", ",AV1737),
IF(AX1737=Meses!$A$3,"Por revisar",
IF(AT1737="","Sin registro","En programación Frcst."))),"En programación")))),
"Error")</f>
        <v>En programación</v>
      </c>
      <c r="BZ1737" s="14" t="str">
        <f t="shared" si="81"/>
        <v/>
      </c>
      <c r="CA1737" s="95">
        <f>IF(BY1737="En programación Frcst.",VLOOKUP(AX1737,Meses!$A$1:$H$14,3+HLOOKUP(Cronograma!AV1737,Meses!$D$1:$G$2,2,FALSE),FALSE),
IF(BY1737="En programación",BA1737,""))</f>
        <v>0</v>
      </c>
      <c r="CB1737" s="95" t="str">
        <f t="shared" si="82"/>
        <v>1900/1</v>
      </c>
      <c r="CC1737" s="91">
        <f>IFERROR(
(VLOOKUP(MONTH(CA1737),Meses!$B$3:$C$14,2,FALSE)-DAY(CA1737))/VLOOKUP(MONTH(CA1737),Meses!$B$3:$C$14,2,FALSE)*CD1737,
"")</f>
        <v>1688</v>
      </c>
      <c r="CD1737" s="92">
        <f t="shared" si="83"/>
        <v>1688</v>
      </c>
    </row>
    <row r="1738" spans="1:82" ht="78.599999999999994" thickBot="1" x14ac:dyDescent="0.6">
      <c r="A1738" s="61" t="s">
        <v>4175</v>
      </c>
      <c r="B1738" s="61" t="s">
        <v>4208</v>
      </c>
      <c r="C1738" s="19" t="s">
        <v>4209</v>
      </c>
      <c r="D1738" s="61" t="s">
        <v>2072</v>
      </c>
      <c r="E1738" s="21">
        <v>45300</v>
      </c>
      <c r="F1738" s="21">
        <v>45300</v>
      </c>
      <c r="G1738" s="22"/>
      <c r="H1738" s="22"/>
      <c r="I1738" s="22"/>
      <c r="J1738" s="22"/>
      <c r="K1738" s="22">
        <v>0</v>
      </c>
      <c r="L1738" s="50"/>
      <c r="M1738" s="22"/>
      <c r="N1738" s="22"/>
      <c r="O1738" s="19" t="s">
        <v>199</v>
      </c>
      <c r="P1738" s="19" t="s">
        <v>199</v>
      </c>
      <c r="Q1738" s="49" t="s">
        <v>55</v>
      </c>
      <c r="R1738" s="61">
        <v>2263</v>
      </c>
      <c r="S1738" s="25" t="s">
        <v>145</v>
      </c>
      <c r="T1738" s="25" t="s">
        <v>145</v>
      </c>
      <c r="U1738" s="51" t="e">
        <v>#NAME?</v>
      </c>
      <c r="V1738" s="22"/>
      <c r="W1738" s="22"/>
      <c r="X1738" s="50"/>
      <c r="Y1738" s="50"/>
      <c r="Z1738" s="22"/>
      <c r="AA1738" s="22"/>
      <c r="AB1738" s="22"/>
      <c r="AC1738" s="22"/>
      <c r="AD1738" s="50"/>
      <c r="AE1738" s="22"/>
      <c r="AF1738" s="22"/>
      <c r="AG1738" s="22"/>
      <c r="AH1738" s="50"/>
      <c r="AI1738" s="22"/>
      <c r="AJ1738" s="22"/>
      <c r="AK1738" s="22"/>
      <c r="AL1738" s="22"/>
      <c r="AM1738" s="22"/>
      <c r="AN1738" s="22"/>
      <c r="AO1738" s="22"/>
      <c r="AP1738" s="19" t="s">
        <v>530</v>
      </c>
      <c r="AQ1738" s="19" t="s">
        <v>140</v>
      </c>
      <c r="AR1738" s="19" t="e">
        <v>#N/A</v>
      </c>
      <c r="AS1738" s="19" t="s">
        <v>55</v>
      </c>
      <c r="AT1738" s="19" t="s">
        <v>2073</v>
      </c>
      <c r="AU1738" s="19" t="s">
        <v>132</v>
      </c>
      <c r="AV1738" s="19" t="s">
        <v>651</v>
      </c>
      <c r="AW1738" s="19" t="s">
        <v>3065</v>
      </c>
      <c r="AX1738" s="19" t="s">
        <v>2205</v>
      </c>
      <c r="AY1738" s="19" t="s">
        <v>55</v>
      </c>
      <c r="AZ1738" s="19" t="s">
        <v>3830</v>
      </c>
      <c r="BA1738" s="22">
        <v>0</v>
      </c>
      <c r="BB1738" s="22"/>
      <c r="BC1738" s="22"/>
      <c r="BD1738" s="19" t="s">
        <v>1557</v>
      </c>
      <c r="BE1738" s="19" t="s">
        <v>679</v>
      </c>
      <c r="BF1738" s="19" t="s">
        <v>3130</v>
      </c>
      <c r="BG1738" s="19" t="s">
        <v>55</v>
      </c>
      <c r="BH1738" s="19" t="s">
        <v>4513</v>
      </c>
      <c r="BI1738" s="22" t="s">
        <v>4513</v>
      </c>
      <c r="BJ1738" s="22"/>
      <c r="BK1738" s="22"/>
      <c r="BL1738" s="37" t="s">
        <v>4513</v>
      </c>
      <c r="BM1738" s="32" t="s">
        <v>4513</v>
      </c>
      <c r="BN1738" s="57" t="s">
        <v>4513</v>
      </c>
      <c r="BO1738" s="22"/>
      <c r="BP1738" s="22"/>
      <c r="BQ1738" s="22" t="s">
        <v>64</v>
      </c>
      <c r="BR1738" s="22"/>
      <c r="BS1738" s="22"/>
      <c r="BT1738" s="22"/>
      <c r="BU1738" s="37">
        <v>22</v>
      </c>
      <c r="BV1738" s="19" t="s">
        <v>4702</v>
      </c>
      <c r="BW1738" s="19" t="s">
        <v>3858</v>
      </c>
      <c r="BX1738" s="22"/>
      <c r="BY1738" s="95" t="str">
        <f>IFERROR(
IF(OR(AZ1738="anulado",AZ1738="stand by"),CONCATENATE(AZ1738,": ",AT1738),
IF(OR(YEAR(BA1738)=2022,YEAR(BA1738)=2023),CONCATENATE("Se activó en ",YEAR(BA1738)),
IF(AND(OR(AZ1738="En proceso",AZ1738="facturando"),AND(AV1738="-",BA1738="")),"Por revisar",
IF(BA1738="",IF(AV1738="NUEVAS",CONCATENATE("Estado: ",AZ1738,", ",AV1738),
IF(AX1738=Meses!$A$3,"Por revisar",
IF(AT1738="","Sin registro","En programación Frcst."))),"En programación")))),
"Error")</f>
        <v>En programación</v>
      </c>
      <c r="BZ1738" s="14" t="str">
        <f t="shared" si="81"/>
        <v/>
      </c>
      <c r="CA1738" s="95">
        <f>IF(BY1738="En programación Frcst.",VLOOKUP(AX1738,Meses!$A$1:$H$14,3+HLOOKUP(Cronograma!AV1738,Meses!$D$1:$G$2,2,FALSE),FALSE),
IF(BY1738="En programación",BA1738,""))</f>
        <v>0</v>
      </c>
      <c r="CB1738" s="95" t="str">
        <f t="shared" si="82"/>
        <v>1900/1</v>
      </c>
      <c r="CC1738" s="91">
        <f>IFERROR(
(VLOOKUP(MONTH(CA1738),Meses!$B$3:$C$14,2,FALSE)-DAY(CA1738))/VLOOKUP(MONTH(CA1738),Meses!$B$3:$C$14,2,FALSE)*CD1738,
"")</f>
        <v>2263</v>
      </c>
      <c r="CD1738" s="92">
        <f t="shared" si="83"/>
        <v>2263</v>
      </c>
    </row>
    <row r="1739" spans="1:82" ht="78.599999999999994" thickBot="1" x14ac:dyDescent="0.6">
      <c r="A1739" s="61" t="s">
        <v>4175</v>
      </c>
      <c r="B1739" s="61" t="s">
        <v>4210</v>
      </c>
      <c r="C1739" s="19" t="s">
        <v>4211</v>
      </c>
      <c r="D1739" s="61" t="s">
        <v>2072</v>
      </c>
      <c r="E1739" s="21">
        <v>45300</v>
      </c>
      <c r="F1739" s="21">
        <v>45300</v>
      </c>
      <c r="G1739" s="22"/>
      <c r="H1739" s="22"/>
      <c r="I1739" s="22"/>
      <c r="J1739" s="22"/>
      <c r="K1739" s="22">
        <v>0</v>
      </c>
      <c r="L1739" s="50"/>
      <c r="M1739" s="22"/>
      <c r="N1739" s="22"/>
      <c r="O1739" s="19" t="s">
        <v>135</v>
      </c>
      <c r="P1739" s="19" t="s">
        <v>135</v>
      </c>
      <c r="Q1739" s="49" t="s">
        <v>55</v>
      </c>
      <c r="R1739" s="61">
        <v>1329</v>
      </c>
      <c r="S1739" s="25" t="s">
        <v>145</v>
      </c>
      <c r="T1739" s="25" t="s">
        <v>145</v>
      </c>
      <c r="U1739" s="51" t="e">
        <v>#NAME?</v>
      </c>
      <c r="V1739" s="22"/>
      <c r="W1739" s="22"/>
      <c r="X1739" s="50"/>
      <c r="Y1739" s="50"/>
      <c r="Z1739" s="22"/>
      <c r="AA1739" s="22"/>
      <c r="AB1739" s="22"/>
      <c r="AC1739" s="22"/>
      <c r="AD1739" s="50"/>
      <c r="AE1739" s="22"/>
      <c r="AF1739" s="22"/>
      <c r="AG1739" s="22"/>
      <c r="AH1739" s="50"/>
      <c r="AI1739" s="22"/>
      <c r="AJ1739" s="22"/>
      <c r="AK1739" s="22"/>
      <c r="AL1739" s="22"/>
      <c r="AM1739" s="22"/>
      <c r="AN1739" s="22"/>
      <c r="AO1739" s="22"/>
      <c r="AP1739" s="19" t="s">
        <v>696</v>
      </c>
      <c r="AQ1739" s="19" t="s">
        <v>140</v>
      </c>
      <c r="AR1739" s="19" t="s">
        <v>60</v>
      </c>
      <c r="AS1739" s="19" t="s">
        <v>55</v>
      </c>
      <c r="AT1739" s="19" t="s">
        <v>2073</v>
      </c>
      <c r="AU1739" s="19" t="s">
        <v>132</v>
      </c>
      <c r="AV1739" s="19" t="s">
        <v>651</v>
      </c>
      <c r="AW1739" s="19" t="s">
        <v>3065</v>
      </c>
      <c r="AX1739" s="19" t="s">
        <v>2205</v>
      </c>
      <c r="AY1739" s="19" t="s">
        <v>55</v>
      </c>
      <c r="AZ1739" s="19" t="s">
        <v>3830</v>
      </c>
      <c r="BA1739" s="22">
        <v>0</v>
      </c>
      <c r="BB1739" s="22"/>
      <c r="BC1739" s="22"/>
      <c r="BD1739" s="19" t="s">
        <v>2205</v>
      </c>
      <c r="BE1739" s="19" t="s">
        <v>660</v>
      </c>
      <c r="BF1739" s="19" t="s">
        <v>2204</v>
      </c>
      <c r="BG1739" s="19" t="s">
        <v>55</v>
      </c>
      <c r="BH1739" s="19" t="s">
        <v>4513</v>
      </c>
      <c r="BI1739" s="22" t="s">
        <v>4513</v>
      </c>
      <c r="BJ1739" s="22"/>
      <c r="BK1739" s="22"/>
      <c r="BL1739" s="37" t="s">
        <v>4513</v>
      </c>
      <c r="BM1739" s="32" t="s">
        <v>4513</v>
      </c>
      <c r="BN1739" s="22" t="s">
        <v>4513</v>
      </c>
      <c r="BO1739" s="22"/>
      <c r="BP1739" s="22"/>
      <c r="BQ1739" s="22" t="s">
        <v>64</v>
      </c>
      <c r="BR1739" s="22"/>
      <c r="BS1739" s="22"/>
      <c r="BT1739" s="22"/>
      <c r="BU1739" s="37">
        <v>22</v>
      </c>
      <c r="BV1739" s="19" t="s">
        <v>4702</v>
      </c>
      <c r="BW1739" s="19" t="s">
        <v>3858</v>
      </c>
      <c r="BX1739" s="22"/>
      <c r="BY1739" s="95" t="str">
        <f>IFERROR(
IF(OR(AZ1739="anulado",AZ1739="stand by"),CONCATENATE(AZ1739,": ",AT1739),
IF(OR(YEAR(BA1739)=2022,YEAR(BA1739)=2023),CONCATENATE("Se activó en ",YEAR(BA1739)),
IF(AND(OR(AZ1739="En proceso",AZ1739="facturando"),AND(AV1739="-",BA1739="")),"Por revisar",
IF(BA1739="",IF(AV1739="NUEVAS",CONCATENATE("Estado: ",AZ1739,", ",AV1739),
IF(AX1739=Meses!$A$3,"Por revisar",
IF(AT1739="","Sin registro","En programación Frcst."))),"En programación")))),
"Error")</f>
        <v>En programación</v>
      </c>
      <c r="BZ1739" s="14" t="str">
        <f t="shared" si="81"/>
        <v/>
      </c>
      <c r="CA1739" s="95">
        <f>IF(BY1739="En programación Frcst.",VLOOKUP(AX1739,Meses!$A$1:$H$14,3+HLOOKUP(Cronograma!AV1739,Meses!$D$1:$G$2,2,FALSE),FALSE),
IF(BY1739="En programación",BA1739,""))</f>
        <v>0</v>
      </c>
      <c r="CB1739" s="95" t="str">
        <f t="shared" si="82"/>
        <v>1900/1</v>
      </c>
      <c r="CC1739" s="91">
        <f>IFERROR(
(VLOOKUP(MONTH(CA1739),Meses!$B$3:$C$14,2,FALSE)-DAY(CA1739))/VLOOKUP(MONTH(CA1739),Meses!$B$3:$C$14,2,FALSE)*CD1739,
"")</f>
        <v>1329</v>
      </c>
      <c r="CD1739" s="92">
        <f t="shared" si="83"/>
        <v>1329</v>
      </c>
    </row>
    <row r="1740" spans="1:82" ht="63" thickBot="1" x14ac:dyDescent="0.6">
      <c r="A1740" s="61" t="s">
        <v>4175</v>
      </c>
      <c r="B1740" s="61" t="s">
        <v>4212</v>
      </c>
      <c r="C1740" s="19" t="s">
        <v>4213</v>
      </c>
      <c r="D1740" s="61" t="s">
        <v>2072</v>
      </c>
      <c r="E1740" s="21">
        <v>45300</v>
      </c>
      <c r="F1740" s="21">
        <v>45300</v>
      </c>
      <c r="G1740" s="22"/>
      <c r="H1740" s="22"/>
      <c r="I1740" s="22"/>
      <c r="J1740" s="22"/>
      <c r="K1740" s="22">
        <v>0</v>
      </c>
      <c r="L1740" s="50"/>
      <c r="M1740" s="22"/>
      <c r="N1740" s="22"/>
      <c r="O1740" s="19" t="s">
        <v>409</v>
      </c>
      <c r="P1740" s="19" t="s">
        <v>199</v>
      </c>
      <c r="Q1740" s="49" t="s">
        <v>55</v>
      </c>
      <c r="R1740" s="61">
        <v>4309</v>
      </c>
      <c r="S1740" s="25" t="s">
        <v>145</v>
      </c>
      <c r="T1740" s="25" t="s">
        <v>145</v>
      </c>
      <c r="U1740" s="51" t="e">
        <v>#NAME?</v>
      </c>
      <c r="V1740" s="22"/>
      <c r="W1740" s="22"/>
      <c r="X1740" s="50"/>
      <c r="Y1740" s="50"/>
      <c r="Z1740" s="22"/>
      <c r="AA1740" s="22"/>
      <c r="AB1740" s="22"/>
      <c r="AC1740" s="22"/>
      <c r="AD1740" s="50"/>
      <c r="AE1740" s="22"/>
      <c r="AF1740" s="22"/>
      <c r="AG1740" s="22"/>
      <c r="AH1740" s="50"/>
      <c r="AI1740" s="22"/>
      <c r="AJ1740" s="22"/>
      <c r="AK1740" s="22"/>
      <c r="AL1740" s="22"/>
      <c r="AM1740" s="22"/>
      <c r="AN1740" s="22"/>
      <c r="AO1740" s="22"/>
      <c r="AP1740" s="19" t="s">
        <v>201</v>
      </c>
      <c r="AQ1740" s="19" t="s">
        <v>140</v>
      </c>
      <c r="AR1740" s="19" t="e">
        <v>#N/A</v>
      </c>
      <c r="AS1740" s="19" t="s">
        <v>55</v>
      </c>
      <c r="AT1740" s="19" t="s">
        <v>2073</v>
      </c>
      <c r="AU1740" s="19" t="s">
        <v>179</v>
      </c>
      <c r="AV1740" s="19" t="s">
        <v>651</v>
      </c>
      <c r="AW1740" s="19" t="s">
        <v>3065</v>
      </c>
      <c r="AX1740" s="19" t="s">
        <v>2205</v>
      </c>
      <c r="AY1740" s="19" t="s">
        <v>55</v>
      </c>
      <c r="AZ1740" s="19" t="s">
        <v>3830</v>
      </c>
      <c r="BA1740" s="22">
        <v>0</v>
      </c>
      <c r="BB1740" s="22"/>
      <c r="BC1740" s="22"/>
      <c r="BD1740" s="19" t="s">
        <v>2205</v>
      </c>
      <c r="BE1740" s="19" t="s">
        <v>651</v>
      </c>
      <c r="BF1740" s="19" t="s">
        <v>3065</v>
      </c>
      <c r="BG1740" s="19" t="s">
        <v>64</v>
      </c>
      <c r="BH1740" s="19" t="s">
        <v>4513</v>
      </c>
      <c r="BI1740" s="22" t="s">
        <v>4513</v>
      </c>
      <c r="BJ1740" s="22"/>
      <c r="BK1740" s="22"/>
      <c r="BL1740" s="37" t="s">
        <v>4513</v>
      </c>
      <c r="BM1740" s="32" t="s">
        <v>4513</v>
      </c>
      <c r="BN1740" s="22" t="s">
        <v>4513</v>
      </c>
      <c r="BO1740" s="22"/>
      <c r="BP1740" s="22"/>
      <c r="BQ1740" s="22" t="s">
        <v>64</v>
      </c>
      <c r="BR1740" s="22"/>
      <c r="BS1740" s="22"/>
      <c r="BT1740" s="22"/>
      <c r="BU1740" s="37">
        <v>22</v>
      </c>
      <c r="BV1740" s="19" t="s">
        <v>4702</v>
      </c>
      <c r="BW1740" s="19" t="s">
        <v>3858</v>
      </c>
      <c r="BX1740" s="22"/>
      <c r="BY1740" s="95" t="str">
        <f>IFERROR(
IF(OR(AZ1740="anulado",AZ1740="stand by"),CONCATENATE(AZ1740,": ",AT1740),
IF(OR(YEAR(BA1740)=2022,YEAR(BA1740)=2023),CONCATENATE("Se activó en ",YEAR(BA1740)),
IF(AND(OR(AZ1740="En proceso",AZ1740="facturando"),AND(AV1740="-",BA1740="")),"Por revisar",
IF(BA1740="",IF(AV1740="NUEVAS",CONCATENATE("Estado: ",AZ1740,", ",AV1740),
IF(AX1740=Meses!$A$3,"Por revisar",
IF(AT1740="","Sin registro","En programación Frcst."))),"En programación")))),
"Error")</f>
        <v>En programación</v>
      </c>
      <c r="BZ1740" s="14" t="str">
        <f t="shared" si="81"/>
        <v/>
      </c>
      <c r="CA1740" s="95">
        <f>IF(BY1740="En programación Frcst.",VLOOKUP(AX1740,Meses!$A$1:$H$14,3+HLOOKUP(Cronograma!AV1740,Meses!$D$1:$G$2,2,FALSE),FALSE),
IF(BY1740="En programación",BA1740,""))</f>
        <v>0</v>
      </c>
      <c r="CB1740" s="95" t="str">
        <f t="shared" si="82"/>
        <v>1900/1</v>
      </c>
      <c r="CC1740" s="91">
        <f>IFERROR(
(VLOOKUP(MONTH(CA1740),Meses!$B$3:$C$14,2,FALSE)-DAY(CA1740))/VLOOKUP(MONTH(CA1740),Meses!$B$3:$C$14,2,FALSE)*CD1740,
"")</f>
        <v>4309</v>
      </c>
      <c r="CD1740" s="92">
        <f t="shared" si="83"/>
        <v>4309</v>
      </c>
    </row>
    <row r="1741" spans="1:82" ht="63" thickBot="1" x14ac:dyDescent="0.6">
      <c r="A1741" s="61" t="s">
        <v>4175</v>
      </c>
      <c r="B1741" s="61" t="s">
        <v>4214</v>
      </c>
      <c r="C1741" s="19" t="s">
        <v>4215</v>
      </c>
      <c r="D1741" s="61" t="s">
        <v>2072</v>
      </c>
      <c r="E1741" s="21">
        <v>45300</v>
      </c>
      <c r="F1741" s="21">
        <v>45300</v>
      </c>
      <c r="G1741" s="22"/>
      <c r="H1741" s="22"/>
      <c r="I1741" s="22"/>
      <c r="J1741" s="22"/>
      <c r="K1741" s="22">
        <v>0</v>
      </c>
      <c r="L1741" s="50"/>
      <c r="M1741" s="22"/>
      <c r="N1741" s="22"/>
      <c r="O1741" s="19" t="s">
        <v>135</v>
      </c>
      <c r="P1741" s="19" t="s">
        <v>135</v>
      </c>
      <c r="Q1741" s="49" t="s">
        <v>55</v>
      </c>
      <c r="R1741" s="61">
        <v>2257</v>
      </c>
      <c r="S1741" s="25" t="s">
        <v>145</v>
      </c>
      <c r="T1741" s="25" t="s">
        <v>145</v>
      </c>
      <c r="U1741" s="51" t="e">
        <v>#NAME?</v>
      </c>
      <c r="V1741" s="22"/>
      <c r="W1741" s="22"/>
      <c r="X1741" s="50"/>
      <c r="Y1741" s="50"/>
      <c r="Z1741" s="22"/>
      <c r="AA1741" s="22"/>
      <c r="AB1741" s="22"/>
      <c r="AC1741" s="22"/>
      <c r="AD1741" s="50"/>
      <c r="AE1741" s="22"/>
      <c r="AF1741" s="22"/>
      <c r="AG1741" s="22"/>
      <c r="AH1741" s="50"/>
      <c r="AI1741" s="22"/>
      <c r="AJ1741" s="22"/>
      <c r="AK1741" s="22"/>
      <c r="AL1741" s="22"/>
      <c r="AM1741" s="22"/>
      <c r="AN1741" s="22"/>
      <c r="AO1741" s="22"/>
      <c r="AP1741" s="19" t="s">
        <v>506</v>
      </c>
      <c r="AQ1741" s="19" t="s">
        <v>140</v>
      </c>
      <c r="AR1741" s="19" t="e">
        <v>#N/A</v>
      </c>
      <c r="AS1741" s="19" t="s">
        <v>55</v>
      </c>
      <c r="AT1741" s="19" t="s">
        <v>2073</v>
      </c>
      <c r="AU1741" s="19" t="s">
        <v>132</v>
      </c>
      <c r="AV1741" s="19" t="s">
        <v>651</v>
      </c>
      <c r="AW1741" s="19" t="s">
        <v>3065</v>
      </c>
      <c r="AX1741" s="19" t="s">
        <v>2205</v>
      </c>
      <c r="AY1741" s="19" t="s">
        <v>55</v>
      </c>
      <c r="AZ1741" s="19" t="s">
        <v>3830</v>
      </c>
      <c r="BA1741" s="22">
        <v>0</v>
      </c>
      <c r="BB1741" s="22"/>
      <c r="BC1741" s="22"/>
      <c r="BD1741" s="19" t="s">
        <v>2205</v>
      </c>
      <c r="BE1741" s="19" t="s">
        <v>660</v>
      </c>
      <c r="BF1741" s="19" t="s">
        <v>2204</v>
      </c>
      <c r="BG1741" s="19" t="s">
        <v>55</v>
      </c>
      <c r="BH1741" s="19" t="s">
        <v>4513</v>
      </c>
      <c r="BI1741" s="22" t="s">
        <v>4513</v>
      </c>
      <c r="BJ1741" s="22"/>
      <c r="BK1741" s="22"/>
      <c r="BL1741" s="37" t="s">
        <v>4513</v>
      </c>
      <c r="BM1741" s="32" t="s">
        <v>4513</v>
      </c>
      <c r="BN1741" s="22" t="s">
        <v>4513</v>
      </c>
      <c r="BO1741" s="22"/>
      <c r="BP1741" s="22"/>
      <c r="BQ1741" s="22" t="s">
        <v>64</v>
      </c>
      <c r="BR1741" s="22"/>
      <c r="BS1741" s="22"/>
      <c r="BT1741" s="22"/>
      <c r="BU1741" s="37">
        <v>22</v>
      </c>
      <c r="BV1741" s="19" t="s">
        <v>4702</v>
      </c>
      <c r="BW1741" s="19" t="s">
        <v>3858</v>
      </c>
      <c r="BX1741" s="22"/>
      <c r="BY1741" s="95" t="str">
        <f>IFERROR(
IF(OR(AZ1741="anulado",AZ1741="stand by"),CONCATENATE(AZ1741,": ",AT1741),
IF(OR(YEAR(BA1741)=2022,YEAR(BA1741)=2023),CONCATENATE("Se activó en ",YEAR(BA1741)),
IF(AND(OR(AZ1741="En proceso",AZ1741="facturando"),AND(AV1741="-",BA1741="")),"Por revisar",
IF(BA1741="",IF(AV1741="NUEVAS",CONCATENATE("Estado: ",AZ1741,", ",AV1741),
IF(AX1741=Meses!$A$3,"Por revisar",
IF(AT1741="","Sin registro","En programación Frcst."))),"En programación")))),
"Error")</f>
        <v>En programación</v>
      </c>
      <c r="BZ1741" s="14" t="str">
        <f t="shared" si="81"/>
        <v/>
      </c>
      <c r="CA1741" s="95">
        <f>IF(BY1741="En programación Frcst.",VLOOKUP(AX1741,Meses!$A$1:$H$14,3+HLOOKUP(Cronograma!AV1741,Meses!$D$1:$G$2,2,FALSE),FALSE),
IF(BY1741="En programación",BA1741,""))</f>
        <v>0</v>
      </c>
      <c r="CB1741" s="95" t="str">
        <f t="shared" si="82"/>
        <v>1900/1</v>
      </c>
      <c r="CC1741" s="91">
        <f>IFERROR(
(VLOOKUP(MONTH(CA1741),Meses!$B$3:$C$14,2,FALSE)-DAY(CA1741))/VLOOKUP(MONTH(CA1741),Meses!$B$3:$C$14,2,FALSE)*CD1741,
"")</f>
        <v>2257</v>
      </c>
      <c r="CD1741" s="92">
        <f t="shared" si="83"/>
        <v>2257</v>
      </c>
    </row>
    <row r="1742" spans="1:82" ht="78.599999999999994" thickBot="1" x14ac:dyDescent="0.6">
      <c r="A1742" s="61" t="s">
        <v>4216</v>
      </c>
      <c r="B1742" s="61" t="s">
        <v>4217</v>
      </c>
      <c r="C1742" s="19" t="s">
        <v>4218</v>
      </c>
      <c r="D1742" s="61" t="s">
        <v>2072</v>
      </c>
      <c r="E1742" s="21">
        <v>45301</v>
      </c>
      <c r="F1742" s="21">
        <v>45301</v>
      </c>
      <c r="G1742" s="22"/>
      <c r="H1742" s="22"/>
      <c r="I1742" s="22"/>
      <c r="J1742" s="22"/>
      <c r="K1742" s="22">
        <v>0</v>
      </c>
      <c r="L1742" s="50"/>
      <c r="M1742" s="22"/>
      <c r="N1742" s="22"/>
      <c r="O1742" s="19" t="s">
        <v>199</v>
      </c>
      <c r="P1742" s="19" t="s">
        <v>199</v>
      </c>
      <c r="Q1742" s="49" t="s">
        <v>55</v>
      </c>
      <c r="R1742" s="61">
        <v>17360</v>
      </c>
      <c r="S1742" s="25" t="s">
        <v>145</v>
      </c>
      <c r="T1742" s="25" t="s">
        <v>145</v>
      </c>
      <c r="U1742" s="51" t="e">
        <v>#NAME?</v>
      </c>
      <c r="V1742" s="22"/>
      <c r="W1742" s="22"/>
      <c r="X1742" s="50"/>
      <c r="Y1742" s="50"/>
      <c r="Z1742" s="22"/>
      <c r="AA1742" s="22"/>
      <c r="AB1742" s="22"/>
      <c r="AC1742" s="22"/>
      <c r="AD1742" s="50"/>
      <c r="AE1742" s="22"/>
      <c r="AF1742" s="22"/>
      <c r="AG1742" s="22"/>
      <c r="AH1742" s="50"/>
      <c r="AI1742" s="22"/>
      <c r="AJ1742" s="22"/>
      <c r="AK1742" s="22"/>
      <c r="AL1742" s="22"/>
      <c r="AM1742" s="22"/>
      <c r="AN1742" s="22"/>
      <c r="AO1742" s="22"/>
      <c r="AP1742" s="22"/>
      <c r="AQ1742" s="22" t="s">
        <v>140</v>
      </c>
      <c r="AR1742" s="22"/>
      <c r="AS1742" s="19" t="s">
        <v>55</v>
      </c>
      <c r="AT1742" s="19" t="s">
        <v>2073</v>
      </c>
      <c r="AU1742" s="19" t="s">
        <v>132</v>
      </c>
      <c r="AV1742" s="19" t="s">
        <v>651</v>
      </c>
      <c r="AW1742" s="19" t="s">
        <v>3065</v>
      </c>
      <c r="AX1742" s="19" t="s">
        <v>2205</v>
      </c>
      <c r="AY1742" s="19" t="s">
        <v>55</v>
      </c>
      <c r="AZ1742" s="19" t="s">
        <v>3830</v>
      </c>
      <c r="BA1742" s="22">
        <v>0</v>
      </c>
      <c r="BB1742" s="22"/>
      <c r="BC1742" s="22"/>
      <c r="BD1742" s="19" t="s">
        <v>1557</v>
      </c>
      <c r="BE1742" s="19" t="s">
        <v>679</v>
      </c>
      <c r="BF1742" s="19" t="s">
        <v>3130</v>
      </c>
      <c r="BG1742" s="19" t="s">
        <v>55</v>
      </c>
      <c r="BH1742" s="19" t="s">
        <v>4513</v>
      </c>
      <c r="BI1742" s="22" t="s">
        <v>4513</v>
      </c>
      <c r="BJ1742" s="22"/>
      <c r="BK1742" s="22"/>
      <c r="BL1742" s="37" t="s">
        <v>4513</v>
      </c>
      <c r="BM1742" s="32" t="s">
        <v>4513</v>
      </c>
      <c r="BN1742" s="57" t="s">
        <v>4513</v>
      </c>
      <c r="BO1742" s="22"/>
      <c r="BP1742" s="22"/>
      <c r="BQ1742" s="22" t="s">
        <v>64</v>
      </c>
      <c r="BR1742" s="22"/>
      <c r="BS1742" s="22"/>
      <c r="BT1742" s="22"/>
      <c r="BU1742" s="37">
        <v>21</v>
      </c>
      <c r="BV1742" s="19" t="s">
        <v>4702</v>
      </c>
      <c r="BW1742" s="19" t="s">
        <v>3858</v>
      </c>
      <c r="BX1742" s="22"/>
      <c r="BY1742" s="95" t="str">
        <f>IFERROR(
IF(OR(AZ1742="anulado",AZ1742="stand by"),CONCATENATE(AZ1742,": ",AT1742),
IF(OR(YEAR(BA1742)=2022,YEAR(BA1742)=2023),CONCATENATE("Se activó en ",YEAR(BA1742)),
IF(AND(OR(AZ1742="En proceso",AZ1742="facturando"),AND(AV1742="-",BA1742="")),"Por revisar",
IF(BA1742="",IF(AV1742="NUEVAS",CONCATENATE("Estado: ",AZ1742,", ",AV1742),
IF(AX1742=Meses!$A$3,"Por revisar",
IF(AT1742="","Sin registro","En programación Frcst."))),"En programación")))),
"Error")</f>
        <v>En programación</v>
      </c>
      <c r="BZ1742" s="14" t="str">
        <f t="shared" si="81"/>
        <v/>
      </c>
      <c r="CA1742" s="95">
        <f>IF(BY1742="En programación Frcst.",VLOOKUP(AX1742,Meses!$A$1:$H$14,3+HLOOKUP(Cronograma!AV1742,Meses!$D$1:$G$2,2,FALSE),FALSE),
IF(BY1742="En programación",BA1742,""))</f>
        <v>0</v>
      </c>
      <c r="CB1742" s="95" t="str">
        <f t="shared" si="82"/>
        <v>1900/1</v>
      </c>
      <c r="CC1742" s="91">
        <f>IFERROR(
(VLOOKUP(MONTH(CA1742),Meses!$B$3:$C$14,2,FALSE)-DAY(CA1742))/VLOOKUP(MONTH(CA1742),Meses!$B$3:$C$14,2,FALSE)*CD1742,
"")</f>
        <v>17360</v>
      </c>
      <c r="CD1742" s="92">
        <f t="shared" si="83"/>
        <v>17360</v>
      </c>
    </row>
    <row r="1743" spans="1:82" ht="94.2" thickBot="1" x14ac:dyDescent="0.6">
      <c r="A1743" s="61" t="s">
        <v>2378</v>
      </c>
      <c r="B1743" s="61" t="s">
        <v>4219</v>
      </c>
      <c r="C1743" s="19" t="s">
        <v>4220</v>
      </c>
      <c r="D1743" s="61" t="s">
        <v>2072</v>
      </c>
      <c r="E1743" s="21">
        <v>45302</v>
      </c>
      <c r="F1743" s="21">
        <v>45302</v>
      </c>
      <c r="G1743" s="21">
        <v>45309</v>
      </c>
      <c r="H1743" s="22"/>
      <c r="I1743" s="22"/>
      <c r="J1743" s="22"/>
      <c r="K1743" s="22">
        <v>0</v>
      </c>
      <c r="L1743" s="50"/>
      <c r="M1743" s="22"/>
      <c r="N1743" s="22"/>
      <c r="O1743" s="19" t="s">
        <v>2413</v>
      </c>
      <c r="P1743" s="19" t="s">
        <v>54</v>
      </c>
      <c r="Q1743" s="49" t="s">
        <v>55</v>
      </c>
      <c r="R1743" s="61">
        <v>31159</v>
      </c>
      <c r="S1743" s="25" t="s">
        <v>145</v>
      </c>
      <c r="T1743" s="25" t="s">
        <v>145</v>
      </c>
      <c r="U1743" s="30" t="e">
        <v>#NAME?</v>
      </c>
      <c r="V1743" s="22"/>
      <c r="W1743" s="22"/>
      <c r="X1743" s="50"/>
      <c r="Y1743" s="50"/>
      <c r="Z1743" s="22"/>
      <c r="AA1743" s="22"/>
      <c r="AB1743" s="22"/>
      <c r="AC1743" s="22"/>
      <c r="AD1743" s="50"/>
      <c r="AE1743" s="22"/>
      <c r="AF1743" s="22"/>
      <c r="AG1743" s="22"/>
      <c r="AH1743" s="50"/>
      <c r="AI1743" s="22"/>
      <c r="AJ1743" s="22"/>
      <c r="AK1743" s="22"/>
      <c r="AL1743" s="22"/>
      <c r="AM1743" s="22"/>
      <c r="AN1743" s="22"/>
      <c r="AO1743" s="22"/>
      <c r="AP1743" s="22"/>
      <c r="AQ1743" s="22" t="e">
        <v>#N/A</v>
      </c>
      <c r="AR1743" s="22"/>
      <c r="AS1743" s="19" t="s">
        <v>55</v>
      </c>
      <c r="AT1743" s="19" t="s">
        <v>2073</v>
      </c>
      <c r="AU1743" s="19" t="s">
        <v>179</v>
      </c>
      <c r="AV1743" s="19" t="s">
        <v>660</v>
      </c>
      <c r="AW1743" s="19" t="s">
        <v>2204</v>
      </c>
      <c r="AX1743" s="19" t="s">
        <v>2205</v>
      </c>
      <c r="AY1743" s="19" t="s">
        <v>64</v>
      </c>
      <c r="AZ1743" s="19" t="s">
        <v>3830</v>
      </c>
      <c r="BA1743" s="22">
        <v>0</v>
      </c>
      <c r="BB1743" s="22"/>
      <c r="BC1743" s="22"/>
      <c r="BD1743" s="19" t="s">
        <v>2205</v>
      </c>
      <c r="BE1743" s="19" t="s">
        <v>354</v>
      </c>
      <c r="BF1743" s="19" t="s">
        <v>2274</v>
      </c>
      <c r="BG1743" s="19" t="s">
        <v>64</v>
      </c>
      <c r="BH1743" s="22" t="s">
        <v>4513</v>
      </c>
      <c r="BI1743" s="22" t="s">
        <v>4513</v>
      </c>
      <c r="BJ1743" s="22"/>
      <c r="BK1743" s="22"/>
      <c r="BL1743" s="37" t="s">
        <v>4513</v>
      </c>
      <c r="BM1743" s="22" t="s">
        <v>4513</v>
      </c>
      <c r="BN1743" s="22" t="s">
        <v>4513</v>
      </c>
      <c r="BO1743" s="22"/>
      <c r="BP1743" s="22"/>
      <c r="BQ1743" s="22" t="s">
        <v>64</v>
      </c>
      <c r="BR1743" s="22"/>
      <c r="BS1743" s="22"/>
      <c r="BT1743" s="22"/>
      <c r="BU1743" s="37">
        <v>20</v>
      </c>
      <c r="BV1743" s="19" t="s">
        <v>4695</v>
      </c>
      <c r="BW1743" s="19" t="s">
        <v>3869</v>
      </c>
      <c r="BX1743" s="22"/>
      <c r="BY1743" s="95" t="str">
        <f>IFERROR(
IF(OR(AZ1743="anulado",AZ1743="stand by"),CONCATENATE(AZ1743,": ",AT1743),
IF(OR(YEAR(BA1743)=2022,YEAR(BA1743)=2023),CONCATENATE("Se activó en ",YEAR(BA1743)),
IF(AND(OR(AZ1743="En proceso",AZ1743="facturando"),AND(AV1743="-",BA1743="")),"Por revisar",
IF(BA1743="",IF(AV1743="NUEVAS",CONCATENATE("Estado: ",AZ1743,", ",AV1743),
IF(AX1743=Meses!$A$3,"Por revisar",
IF(AT1743="","Sin registro","En programación Frcst."))),"En programación")))),
"Error")</f>
        <v>En programación</v>
      </c>
      <c r="BZ1743" s="14" t="str">
        <f t="shared" si="81"/>
        <v/>
      </c>
      <c r="CA1743" s="95">
        <f>IF(BY1743="En programación Frcst.",VLOOKUP(AX1743,Meses!$A$1:$H$14,3+HLOOKUP(Cronograma!AV1743,Meses!$D$1:$G$2,2,FALSE),FALSE),
IF(BY1743="En programación",BA1743,""))</f>
        <v>0</v>
      </c>
      <c r="CB1743" s="95" t="str">
        <f t="shared" si="82"/>
        <v>1900/1</v>
      </c>
      <c r="CC1743" s="91">
        <f>IFERROR(
(VLOOKUP(MONTH(CA1743),Meses!$B$3:$C$14,2,FALSE)-DAY(CA1743))/VLOOKUP(MONTH(CA1743),Meses!$B$3:$C$14,2,FALSE)*CD1743,
"")</f>
        <v>31159</v>
      </c>
      <c r="CD1743" s="92">
        <f t="shared" si="83"/>
        <v>31159</v>
      </c>
    </row>
    <row r="1744" spans="1:82" ht="63" thickBot="1" x14ac:dyDescent="0.6">
      <c r="A1744" s="61" t="s">
        <v>4221</v>
      </c>
      <c r="B1744" s="61" t="s">
        <v>4222</v>
      </c>
      <c r="C1744" s="19" t="s">
        <v>4223</v>
      </c>
      <c r="D1744" s="61" t="s">
        <v>2072</v>
      </c>
      <c r="E1744" s="21">
        <v>45302</v>
      </c>
      <c r="F1744" s="21">
        <v>45302</v>
      </c>
      <c r="G1744" s="22"/>
      <c r="H1744" s="22">
        <v>45311</v>
      </c>
      <c r="I1744" s="22"/>
      <c r="J1744" s="22"/>
      <c r="K1744" s="22">
        <v>0</v>
      </c>
      <c r="L1744" s="50">
        <v>2024014472</v>
      </c>
      <c r="M1744" s="22">
        <v>45317</v>
      </c>
      <c r="N1744" s="22">
        <v>45358</v>
      </c>
      <c r="O1744" s="19" t="s">
        <v>135</v>
      </c>
      <c r="P1744" s="19" t="s">
        <v>135</v>
      </c>
      <c r="Q1744" s="49" t="s">
        <v>55</v>
      </c>
      <c r="R1744" s="61">
        <v>11826</v>
      </c>
      <c r="S1744" s="25" t="s">
        <v>145</v>
      </c>
      <c r="T1744" s="25" t="s">
        <v>145</v>
      </c>
      <c r="U1744" s="51" t="e">
        <v>#NAME?</v>
      </c>
      <c r="V1744" s="22"/>
      <c r="W1744" s="22"/>
      <c r="X1744" s="50"/>
      <c r="Y1744" s="50"/>
      <c r="Z1744" s="22"/>
      <c r="AA1744" s="22"/>
      <c r="AB1744" s="22"/>
      <c r="AC1744" s="22"/>
      <c r="AD1744" s="50"/>
      <c r="AE1744" s="22"/>
      <c r="AF1744" s="22"/>
      <c r="AG1744" s="22"/>
      <c r="AH1744" s="50"/>
      <c r="AI1744" s="22"/>
      <c r="AJ1744" s="22"/>
      <c r="AK1744" s="22"/>
      <c r="AL1744" s="22"/>
      <c r="AM1744" s="22"/>
      <c r="AN1744" s="22"/>
      <c r="AO1744" s="22"/>
      <c r="AP1744" s="22"/>
      <c r="AQ1744" s="22" t="s">
        <v>140</v>
      </c>
      <c r="AR1744" s="22"/>
      <c r="AS1744" s="19" t="s">
        <v>55</v>
      </c>
      <c r="AT1744" s="19" t="s">
        <v>2073</v>
      </c>
      <c r="AU1744" s="19" t="s">
        <v>132</v>
      </c>
      <c r="AV1744" s="19" t="s">
        <v>354</v>
      </c>
      <c r="AW1744" s="19" t="s">
        <v>1745</v>
      </c>
      <c r="AX1744" s="19" t="s">
        <v>1557</v>
      </c>
      <c r="AY1744" s="19" t="s">
        <v>55</v>
      </c>
      <c r="AZ1744" s="19" t="s">
        <v>3830</v>
      </c>
      <c r="BA1744" s="22">
        <v>45358</v>
      </c>
      <c r="BB1744" s="22">
        <v>3</v>
      </c>
      <c r="BC1744" s="22">
        <v>2024</v>
      </c>
      <c r="BD1744" s="19" t="s">
        <v>1557</v>
      </c>
      <c r="BE1744" s="19" t="s">
        <v>660</v>
      </c>
      <c r="BF1744" s="19" t="s">
        <v>1745</v>
      </c>
      <c r="BG1744" s="19" t="s">
        <v>55</v>
      </c>
      <c r="BH1744" s="19" t="s">
        <v>4513</v>
      </c>
      <c r="BI1744" s="22" t="s">
        <v>4513</v>
      </c>
      <c r="BJ1744" s="22"/>
      <c r="BK1744" s="22"/>
      <c r="BL1744" s="37" t="s">
        <v>4513</v>
      </c>
      <c r="BM1744" s="32" t="s">
        <v>4513</v>
      </c>
      <c r="BN1744" s="22" t="s">
        <v>4513</v>
      </c>
      <c r="BO1744" s="22"/>
      <c r="BP1744" s="22"/>
      <c r="BQ1744" s="22" t="s">
        <v>64</v>
      </c>
      <c r="BR1744" s="22"/>
      <c r="BS1744" s="22"/>
      <c r="BT1744" s="22"/>
      <c r="BU1744" s="37">
        <v>20</v>
      </c>
      <c r="BV1744" s="19" t="s">
        <v>4703</v>
      </c>
      <c r="BW1744" s="19" t="s">
        <v>3858</v>
      </c>
      <c r="BX1744" s="22"/>
      <c r="BY1744" s="95" t="str">
        <f>IFERROR(
IF(OR(AZ1744="anulado",AZ1744="stand by"),CONCATENATE(AZ1744,": ",AT1744),
IF(OR(YEAR(BA1744)=2022,YEAR(BA1744)=2023),CONCATENATE("Se activó en ",YEAR(BA1744)),
IF(AND(OR(AZ1744="En proceso",AZ1744="facturando"),AND(AV1744="-",BA1744="")),"Por revisar",
IF(BA1744="",IF(AV1744="NUEVAS",CONCATENATE("Estado: ",AZ1744,", ",AV1744),
IF(AX1744=Meses!$A$3,"Por revisar",
IF(AT1744="","Sin registro","En programación Frcst."))),"En programación")))),
"Error")</f>
        <v>En programación</v>
      </c>
      <c r="BZ1744" s="14" t="str">
        <f t="shared" si="81"/>
        <v/>
      </c>
      <c r="CA1744" s="95">
        <f>IF(BY1744="En programación Frcst.",VLOOKUP(AX1744,Meses!$A$1:$H$14,3+HLOOKUP(Cronograma!AV1744,Meses!$D$1:$G$2,2,FALSE),FALSE),
IF(BY1744="En programación",BA1744,""))</f>
        <v>45358</v>
      </c>
      <c r="CB1744" s="95" t="str">
        <f t="shared" si="82"/>
        <v>2024/3</v>
      </c>
      <c r="CC1744" s="91">
        <f>IFERROR(
(VLOOKUP(MONTH(CA1744),Meses!$B$3:$C$14,2,FALSE)-DAY(CA1744))/VLOOKUP(MONTH(CA1744),Meses!$B$3:$C$14,2,FALSE)*CD1744,
"")</f>
        <v>9155.6129032258068</v>
      </c>
      <c r="CD1744" s="92">
        <f t="shared" si="83"/>
        <v>11826</v>
      </c>
    </row>
    <row r="1745" spans="1:82" ht="78.599999999999994" thickBot="1" x14ac:dyDescent="0.6">
      <c r="A1745" s="61" t="s">
        <v>2378</v>
      </c>
      <c r="B1745" s="61" t="s">
        <v>4224</v>
      </c>
      <c r="C1745" s="19" t="s">
        <v>4225</v>
      </c>
      <c r="D1745" s="61" t="s">
        <v>2072</v>
      </c>
      <c r="E1745" s="21">
        <v>45302</v>
      </c>
      <c r="F1745" s="21">
        <v>45302</v>
      </c>
      <c r="G1745" s="21">
        <v>45309</v>
      </c>
      <c r="H1745" s="22"/>
      <c r="I1745" s="22"/>
      <c r="J1745" s="22"/>
      <c r="K1745" s="22">
        <v>0</v>
      </c>
      <c r="L1745" s="50"/>
      <c r="M1745" s="22"/>
      <c r="N1745" s="22"/>
      <c r="O1745" s="19" t="s">
        <v>2413</v>
      </c>
      <c r="P1745" s="19" t="s">
        <v>54</v>
      </c>
      <c r="Q1745" s="49" t="s">
        <v>55</v>
      </c>
      <c r="R1745" s="61">
        <v>21448</v>
      </c>
      <c r="S1745" s="25" t="s">
        <v>145</v>
      </c>
      <c r="T1745" s="25" t="s">
        <v>145</v>
      </c>
      <c r="U1745" s="30" t="e">
        <v>#NAME?</v>
      </c>
      <c r="V1745" s="22"/>
      <c r="W1745" s="22"/>
      <c r="X1745" s="50"/>
      <c r="Y1745" s="50"/>
      <c r="Z1745" s="22"/>
      <c r="AA1745" s="22"/>
      <c r="AB1745" s="22"/>
      <c r="AC1745" s="22"/>
      <c r="AD1745" s="50"/>
      <c r="AE1745" s="22"/>
      <c r="AF1745" s="22"/>
      <c r="AG1745" s="22"/>
      <c r="AH1745" s="50"/>
      <c r="AI1745" s="22"/>
      <c r="AJ1745" s="22"/>
      <c r="AK1745" s="22"/>
      <c r="AL1745" s="22"/>
      <c r="AM1745" s="22"/>
      <c r="AN1745" s="22"/>
      <c r="AO1745" s="22"/>
      <c r="AP1745" s="22"/>
      <c r="AQ1745" s="22" t="e">
        <v>#N/A</v>
      </c>
      <c r="AR1745" s="22"/>
      <c r="AS1745" s="19" t="s">
        <v>55</v>
      </c>
      <c r="AT1745" s="19" t="s">
        <v>2073</v>
      </c>
      <c r="AU1745" s="19" t="s">
        <v>179</v>
      </c>
      <c r="AV1745" s="19" t="s">
        <v>660</v>
      </c>
      <c r="AW1745" s="19" t="s">
        <v>2204</v>
      </c>
      <c r="AX1745" s="19" t="s">
        <v>2205</v>
      </c>
      <c r="AY1745" s="19" t="s">
        <v>64</v>
      </c>
      <c r="AZ1745" s="19" t="s">
        <v>3830</v>
      </c>
      <c r="BA1745" s="22">
        <v>0</v>
      </c>
      <c r="BB1745" s="22"/>
      <c r="BC1745" s="22"/>
      <c r="BD1745" s="19" t="s">
        <v>2205</v>
      </c>
      <c r="BE1745" s="19" t="s">
        <v>354</v>
      </c>
      <c r="BF1745" s="19" t="s">
        <v>2274</v>
      </c>
      <c r="BG1745" s="19" t="s">
        <v>64</v>
      </c>
      <c r="BH1745" s="22" t="s">
        <v>4513</v>
      </c>
      <c r="BI1745" s="22" t="s">
        <v>4513</v>
      </c>
      <c r="BJ1745" s="22"/>
      <c r="BK1745" s="22"/>
      <c r="BL1745" s="37" t="s">
        <v>4513</v>
      </c>
      <c r="BM1745" s="22" t="s">
        <v>4513</v>
      </c>
      <c r="BN1745" s="22" t="s">
        <v>4513</v>
      </c>
      <c r="BO1745" s="22"/>
      <c r="BP1745" s="22"/>
      <c r="BQ1745" s="22" t="s">
        <v>64</v>
      </c>
      <c r="BR1745" s="22"/>
      <c r="BS1745" s="22"/>
      <c r="BT1745" s="22"/>
      <c r="BU1745" s="37">
        <v>20</v>
      </c>
      <c r="BV1745" s="19" t="s">
        <v>4695</v>
      </c>
      <c r="BW1745" s="19" t="s">
        <v>3869</v>
      </c>
      <c r="BX1745" s="22"/>
      <c r="BY1745" s="95" t="str">
        <f>IFERROR(
IF(OR(AZ1745="anulado",AZ1745="stand by"),CONCATENATE(AZ1745,": ",AT1745),
IF(OR(YEAR(BA1745)=2022,YEAR(BA1745)=2023),CONCATENATE("Se activó en ",YEAR(BA1745)),
IF(AND(OR(AZ1745="En proceso",AZ1745="facturando"),AND(AV1745="-",BA1745="")),"Por revisar",
IF(BA1745="",IF(AV1745="NUEVAS",CONCATENATE("Estado: ",AZ1745,", ",AV1745),
IF(AX1745=Meses!$A$3,"Por revisar",
IF(AT1745="","Sin registro","En programación Frcst."))),"En programación")))),
"Error")</f>
        <v>En programación</v>
      </c>
      <c r="BZ1745" s="14" t="str">
        <f t="shared" si="81"/>
        <v/>
      </c>
      <c r="CA1745" s="95">
        <f>IF(BY1745="En programación Frcst.",VLOOKUP(AX1745,Meses!$A$1:$H$14,3+HLOOKUP(Cronograma!AV1745,Meses!$D$1:$G$2,2,FALSE),FALSE),
IF(BY1745="En programación",BA1745,""))</f>
        <v>0</v>
      </c>
      <c r="CB1745" s="95" t="str">
        <f t="shared" si="82"/>
        <v>1900/1</v>
      </c>
      <c r="CC1745" s="91">
        <f>IFERROR(
(VLOOKUP(MONTH(CA1745),Meses!$B$3:$C$14,2,FALSE)-DAY(CA1745))/VLOOKUP(MONTH(CA1745),Meses!$B$3:$C$14,2,FALSE)*CD1745,
"")</f>
        <v>21448</v>
      </c>
      <c r="CD1745" s="92">
        <f t="shared" si="83"/>
        <v>21448</v>
      </c>
    </row>
    <row r="1746" spans="1:82" ht="109.8" thickBot="1" x14ac:dyDescent="0.6">
      <c r="A1746" s="61" t="s">
        <v>2378</v>
      </c>
      <c r="B1746" s="61" t="s">
        <v>4226</v>
      </c>
      <c r="C1746" s="19" t="s">
        <v>4227</v>
      </c>
      <c r="D1746" s="61" t="s">
        <v>2072</v>
      </c>
      <c r="E1746" s="21">
        <v>45302</v>
      </c>
      <c r="F1746" s="21">
        <v>45302</v>
      </c>
      <c r="G1746" s="21">
        <v>45309</v>
      </c>
      <c r="H1746" s="22"/>
      <c r="I1746" s="22"/>
      <c r="J1746" s="22"/>
      <c r="K1746" s="22">
        <v>0</v>
      </c>
      <c r="L1746" s="50"/>
      <c r="M1746" s="22"/>
      <c r="N1746" s="22"/>
      <c r="O1746" s="19" t="s">
        <v>2413</v>
      </c>
      <c r="P1746" s="19" t="s">
        <v>54</v>
      </c>
      <c r="Q1746" s="49" t="s">
        <v>55</v>
      </c>
      <c r="R1746" s="61">
        <v>17882</v>
      </c>
      <c r="S1746" s="25" t="s">
        <v>145</v>
      </c>
      <c r="T1746" s="25" t="s">
        <v>145</v>
      </c>
      <c r="U1746" s="30" t="e">
        <v>#NAME?</v>
      </c>
      <c r="V1746" s="22"/>
      <c r="W1746" s="22"/>
      <c r="X1746" s="50"/>
      <c r="Y1746" s="50"/>
      <c r="Z1746" s="22"/>
      <c r="AA1746" s="22"/>
      <c r="AB1746" s="22"/>
      <c r="AC1746" s="22"/>
      <c r="AD1746" s="50"/>
      <c r="AE1746" s="22"/>
      <c r="AF1746" s="22"/>
      <c r="AG1746" s="22"/>
      <c r="AH1746" s="50"/>
      <c r="AI1746" s="22"/>
      <c r="AJ1746" s="22"/>
      <c r="AK1746" s="22"/>
      <c r="AL1746" s="22"/>
      <c r="AM1746" s="22"/>
      <c r="AN1746" s="22"/>
      <c r="AO1746" s="22"/>
      <c r="AP1746" s="22"/>
      <c r="AQ1746" s="22" t="e">
        <v>#N/A</v>
      </c>
      <c r="AR1746" s="22"/>
      <c r="AS1746" s="19" t="s">
        <v>55</v>
      </c>
      <c r="AT1746" s="19" t="s">
        <v>2073</v>
      </c>
      <c r="AU1746" s="19" t="s">
        <v>179</v>
      </c>
      <c r="AV1746" s="19" t="s">
        <v>660</v>
      </c>
      <c r="AW1746" s="19" t="s">
        <v>2204</v>
      </c>
      <c r="AX1746" s="19" t="s">
        <v>2205</v>
      </c>
      <c r="AY1746" s="19" t="s">
        <v>64</v>
      </c>
      <c r="AZ1746" s="19" t="s">
        <v>3830</v>
      </c>
      <c r="BA1746" s="22">
        <v>0</v>
      </c>
      <c r="BB1746" s="22"/>
      <c r="BC1746" s="22"/>
      <c r="BD1746" s="19" t="s">
        <v>2205</v>
      </c>
      <c r="BE1746" s="19" t="s">
        <v>354</v>
      </c>
      <c r="BF1746" s="19" t="s">
        <v>2274</v>
      </c>
      <c r="BG1746" s="19" t="s">
        <v>64</v>
      </c>
      <c r="BH1746" s="22" t="s">
        <v>4513</v>
      </c>
      <c r="BI1746" s="22" t="s">
        <v>4513</v>
      </c>
      <c r="BJ1746" s="22"/>
      <c r="BK1746" s="22"/>
      <c r="BL1746" s="37" t="s">
        <v>4513</v>
      </c>
      <c r="BM1746" s="22" t="s">
        <v>4513</v>
      </c>
      <c r="BN1746" s="22" t="s">
        <v>4513</v>
      </c>
      <c r="BO1746" s="22"/>
      <c r="BP1746" s="22"/>
      <c r="BQ1746" s="22" t="s">
        <v>64</v>
      </c>
      <c r="BR1746" s="22"/>
      <c r="BS1746" s="22"/>
      <c r="BT1746" s="22"/>
      <c r="BU1746" s="37">
        <v>20</v>
      </c>
      <c r="BV1746" s="19" t="s">
        <v>4695</v>
      </c>
      <c r="BW1746" s="19" t="s">
        <v>3869</v>
      </c>
      <c r="BX1746" s="22"/>
      <c r="BY1746" s="95" t="str">
        <f>IFERROR(
IF(OR(AZ1746="anulado",AZ1746="stand by"),CONCATENATE(AZ1746,": ",AT1746),
IF(OR(YEAR(BA1746)=2022,YEAR(BA1746)=2023),CONCATENATE("Se activó en ",YEAR(BA1746)),
IF(AND(OR(AZ1746="En proceso",AZ1746="facturando"),AND(AV1746="-",BA1746="")),"Por revisar",
IF(BA1746="",IF(AV1746="NUEVAS",CONCATENATE("Estado: ",AZ1746,", ",AV1746),
IF(AX1746=Meses!$A$3,"Por revisar",
IF(AT1746="","Sin registro","En programación Frcst."))),"En programación")))),
"Error")</f>
        <v>En programación</v>
      </c>
      <c r="BZ1746" s="14" t="str">
        <f t="shared" si="81"/>
        <v/>
      </c>
      <c r="CA1746" s="95">
        <f>IF(BY1746="En programación Frcst.",VLOOKUP(AX1746,Meses!$A$1:$H$14,3+HLOOKUP(Cronograma!AV1746,Meses!$D$1:$G$2,2,FALSE),FALSE),
IF(BY1746="En programación",BA1746,""))</f>
        <v>0</v>
      </c>
      <c r="CB1746" s="95" t="str">
        <f t="shared" si="82"/>
        <v>1900/1</v>
      </c>
      <c r="CC1746" s="91">
        <f>IFERROR(
(VLOOKUP(MONTH(CA1746),Meses!$B$3:$C$14,2,FALSE)-DAY(CA1746))/VLOOKUP(MONTH(CA1746),Meses!$B$3:$C$14,2,FALSE)*CD1746,
"")</f>
        <v>17882</v>
      </c>
      <c r="CD1746" s="92">
        <f t="shared" si="83"/>
        <v>17882</v>
      </c>
    </row>
    <row r="1747" spans="1:82" ht="63" thickBot="1" x14ac:dyDescent="0.6">
      <c r="A1747" s="61" t="s">
        <v>4228</v>
      </c>
      <c r="B1747" s="61" t="s">
        <v>4229</v>
      </c>
      <c r="C1747" s="19" t="s">
        <v>4230</v>
      </c>
      <c r="D1747" s="61" t="s">
        <v>2072</v>
      </c>
      <c r="E1747" s="21">
        <v>45302</v>
      </c>
      <c r="F1747" s="21">
        <v>45302</v>
      </c>
      <c r="G1747" s="22"/>
      <c r="H1747" s="22"/>
      <c r="I1747" s="22"/>
      <c r="J1747" s="22"/>
      <c r="K1747" s="22">
        <v>0</v>
      </c>
      <c r="L1747" s="50"/>
      <c r="M1747" s="22"/>
      <c r="N1747" s="22"/>
      <c r="O1747" s="19" t="s">
        <v>199</v>
      </c>
      <c r="P1747" s="19" t="s">
        <v>199</v>
      </c>
      <c r="Q1747" s="49" t="s">
        <v>55</v>
      </c>
      <c r="R1747" s="61">
        <v>8560</v>
      </c>
      <c r="S1747" s="25" t="s">
        <v>145</v>
      </c>
      <c r="T1747" s="25" t="s">
        <v>145</v>
      </c>
      <c r="U1747" s="51" t="e">
        <v>#NAME?</v>
      </c>
      <c r="V1747" s="22"/>
      <c r="W1747" s="22"/>
      <c r="X1747" s="50"/>
      <c r="Y1747" s="50"/>
      <c r="Z1747" s="22"/>
      <c r="AA1747" s="22"/>
      <c r="AB1747" s="22"/>
      <c r="AC1747" s="22"/>
      <c r="AD1747" s="50"/>
      <c r="AE1747" s="22"/>
      <c r="AF1747" s="22"/>
      <c r="AG1747" s="22"/>
      <c r="AH1747" s="50"/>
      <c r="AI1747" s="22"/>
      <c r="AJ1747" s="22"/>
      <c r="AK1747" s="22"/>
      <c r="AL1747" s="22"/>
      <c r="AM1747" s="22"/>
      <c r="AN1747" s="22"/>
      <c r="AO1747" s="22"/>
      <c r="AP1747" s="22"/>
      <c r="AQ1747" s="22" t="s">
        <v>140</v>
      </c>
      <c r="AR1747" s="22"/>
      <c r="AS1747" s="19" t="s">
        <v>55</v>
      </c>
      <c r="AT1747" s="19" t="s">
        <v>2073</v>
      </c>
      <c r="AU1747" s="19" t="s">
        <v>132</v>
      </c>
      <c r="AV1747" s="19" t="s">
        <v>651</v>
      </c>
      <c r="AW1747" s="19" t="s">
        <v>3065</v>
      </c>
      <c r="AX1747" s="19" t="s">
        <v>2205</v>
      </c>
      <c r="AY1747" s="19" t="s">
        <v>55</v>
      </c>
      <c r="AZ1747" s="19" t="s">
        <v>3830</v>
      </c>
      <c r="BA1747" s="22">
        <v>0</v>
      </c>
      <c r="BB1747" s="22"/>
      <c r="BC1747" s="22"/>
      <c r="BD1747" s="19" t="s">
        <v>1557</v>
      </c>
      <c r="BE1747" s="19" t="s">
        <v>679</v>
      </c>
      <c r="BF1747" s="19" t="s">
        <v>3130</v>
      </c>
      <c r="BG1747" s="19" t="s">
        <v>55</v>
      </c>
      <c r="BH1747" s="19" t="s">
        <v>4513</v>
      </c>
      <c r="BI1747" s="22" t="s">
        <v>4513</v>
      </c>
      <c r="BJ1747" s="22"/>
      <c r="BK1747" s="22"/>
      <c r="BL1747" s="37" t="s">
        <v>4513</v>
      </c>
      <c r="BM1747" s="32" t="s">
        <v>4513</v>
      </c>
      <c r="BN1747" s="57" t="s">
        <v>4513</v>
      </c>
      <c r="BO1747" s="22"/>
      <c r="BP1747" s="22"/>
      <c r="BQ1747" s="22" t="s">
        <v>64</v>
      </c>
      <c r="BR1747" s="22"/>
      <c r="BS1747" s="22"/>
      <c r="BT1747" s="22"/>
      <c r="BU1747" s="37">
        <v>20</v>
      </c>
      <c r="BV1747" s="19" t="s">
        <v>4702</v>
      </c>
      <c r="BW1747" s="19" t="s">
        <v>3858</v>
      </c>
      <c r="BX1747" s="22"/>
      <c r="BY1747" s="95" t="str">
        <f>IFERROR(
IF(OR(AZ1747="anulado",AZ1747="stand by"),CONCATENATE(AZ1747,": ",AT1747),
IF(OR(YEAR(BA1747)=2022,YEAR(BA1747)=2023),CONCATENATE("Se activó en ",YEAR(BA1747)),
IF(AND(OR(AZ1747="En proceso",AZ1747="facturando"),AND(AV1747="-",BA1747="")),"Por revisar",
IF(BA1747="",IF(AV1747="NUEVAS",CONCATENATE("Estado: ",AZ1747,", ",AV1747),
IF(AX1747=Meses!$A$3,"Por revisar",
IF(AT1747="","Sin registro","En programación Frcst."))),"En programación")))),
"Error")</f>
        <v>En programación</v>
      </c>
      <c r="BZ1747" s="14" t="str">
        <f t="shared" si="81"/>
        <v/>
      </c>
      <c r="CA1747" s="95">
        <f>IF(BY1747="En programación Frcst.",VLOOKUP(AX1747,Meses!$A$1:$H$14,3+HLOOKUP(Cronograma!AV1747,Meses!$D$1:$G$2,2,FALSE),FALSE),
IF(BY1747="En programación",BA1747,""))</f>
        <v>0</v>
      </c>
      <c r="CB1747" s="95" t="str">
        <f t="shared" si="82"/>
        <v>1900/1</v>
      </c>
      <c r="CC1747" s="91">
        <f>IFERROR(
(VLOOKUP(MONTH(CA1747),Meses!$B$3:$C$14,2,FALSE)-DAY(CA1747))/VLOOKUP(MONTH(CA1747),Meses!$B$3:$C$14,2,FALSE)*CD1747,
"")</f>
        <v>8560</v>
      </c>
      <c r="CD1747" s="92">
        <f t="shared" si="83"/>
        <v>8560</v>
      </c>
    </row>
    <row r="1748" spans="1:82" ht="63" thickBot="1" x14ac:dyDescent="0.6">
      <c r="A1748" s="61" t="s">
        <v>2378</v>
      </c>
      <c r="B1748" s="61" t="s">
        <v>4231</v>
      </c>
      <c r="C1748" s="19" t="s">
        <v>4232</v>
      </c>
      <c r="D1748" s="61" t="s">
        <v>2072</v>
      </c>
      <c r="E1748" s="21">
        <v>45303</v>
      </c>
      <c r="F1748" s="21">
        <v>45303</v>
      </c>
      <c r="G1748" s="21">
        <v>45309</v>
      </c>
      <c r="H1748" s="22"/>
      <c r="I1748" s="22"/>
      <c r="J1748" s="22"/>
      <c r="K1748" s="22">
        <v>0</v>
      </c>
      <c r="L1748" s="50"/>
      <c r="M1748" s="22"/>
      <c r="N1748" s="22"/>
      <c r="O1748" s="19" t="s">
        <v>2342</v>
      </c>
      <c r="P1748" s="19" t="s">
        <v>54</v>
      </c>
      <c r="Q1748" s="49" t="s">
        <v>55</v>
      </c>
      <c r="R1748" s="61">
        <v>1524</v>
      </c>
      <c r="S1748" s="25" t="s">
        <v>145</v>
      </c>
      <c r="T1748" s="25" t="s">
        <v>145</v>
      </c>
      <c r="U1748" s="30" t="e">
        <v>#NAME?</v>
      </c>
      <c r="V1748" s="22"/>
      <c r="W1748" s="22"/>
      <c r="X1748" s="50"/>
      <c r="Y1748" s="50"/>
      <c r="Z1748" s="22"/>
      <c r="AA1748" s="22"/>
      <c r="AB1748" s="22"/>
      <c r="AC1748" s="22"/>
      <c r="AD1748" s="50"/>
      <c r="AE1748" s="22"/>
      <c r="AF1748" s="22"/>
      <c r="AG1748" s="22"/>
      <c r="AH1748" s="50"/>
      <c r="AI1748" s="22"/>
      <c r="AJ1748" s="22"/>
      <c r="AK1748" s="22"/>
      <c r="AL1748" s="22"/>
      <c r="AM1748" s="22"/>
      <c r="AN1748" s="22"/>
      <c r="AO1748" s="22"/>
      <c r="AP1748" s="22" t="s">
        <v>399</v>
      </c>
      <c r="AQ1748" s="22" t="s">
        <v>399</v>
      </c>
      <c r="AR1748" s="22"/>
      <c r="AS1748" s="19" t="s">
        <v>55</v>
      </c>
      <c r="AT1748" s="19" t="s">
        <v>2073</v>
      </c>
      <c r="AU1748" s="19" t="s">
        <v>179</v>
      </c>
      <c r="AV1748" s="19" t="s">
        <v>660</v>
      </c>
      <c r="AW1748" s="19" t="s">
        <v>2204</v>
      </c>
      <c r="AX1748" s="19" t="s">
        <v>2205</v>
      </c>
      <c r="AY1748" s="19" t="s">
        <v>64</v>
      </c>
      <c r="AZ1748" s="19" t="s">
        <v>3830</v>
      </c>
      <c r="BA1748" s="22">
        <v>0</v>
      </c>
      <c r="BB1748" s="22"/>
      <c r="BC1748" s="22"/>
      <c r="BD1748" s="19" t="s">
        <v>2205</v>
      </c>
      <c r="BE1748" s="19" t="s">
        <v>354</v>
      </c>
      <c r="BF1748" s="19" t="s">
        <v>2274</v>
      </c>
      <c r="BG1748" s="19" t="s">
        <v>64</v>
      </c>
      <c r="BH1748" s="22" t="s">
        <v>4513</v>
      </c>
      <c r="BI1748" s="22" t="s">
        <v>4513</v>
      </c>
      <c r="BJ1748" s="22"/>
      <c r="BK1748" s="22"/>
      <c r="BL1748" s="37" t="s">
        <v>4513</v>
      </c>
      <c r="BM1748" s="22" t="s">
        <v>4513</v>
      </c>
      <c r="BN1748" s="22" t="s">
        <v>4513</v>
      </c>
      <c r="BO1748" s="22"/>
      <c r="BP1748" s="22"/>
      <c r="BQ1748" s="22" t="s">
        <v>64</v>
      </c>
      <c r="BR1748" s="22"/>
      <c r="BS1748" s="22"/>
      <c r="BT1748" s="22"/>
      <c r="BU1748" s="37">
        <v>19</v>
      </c>
      <c r="BV1748" s="19" t="s">
        <v>4695</v>
      </c>
      <c r="BW1748" s="19" t="s">
        <v>3869</v>
      </c>
      <c r="BX1748" s="22"/>
      <c r="BY1748" s="95" t="str">
        <f>IFERROR(
IF(OR(AZ1748="anulado",AZ1748="stand by"),CONCATENATE(AZ1748,": ",AT1748),
IF(OR(YEAR(BA1748)=2022,YEAR(BA1748)=2023),CONCATENATE("Se activó en ",YEAR(BA1748)),
IF(AND(OR(AZ1748="En proceso",AZ1748="facturando"),AND(AV1748="-",BA1748="")),"Por revisar",
IF(BA1748="",IF(AV1748="NUEVAS",CONCATENATE("Estado: ",AZ1748,", ",AV1748),
IF(AX1748=Meses!$A$3,"Por revisar",
IF(AT1748="","Sin registro","En programación Frcst."))),"En programación")))),
"Error")</f>
        <v>En programación</v>
      </c>
      <c r="BZ1748" s="14" t="str">
        <f t="shared" si="81"/>
        <v/>
      </c>
      <c r="CA1748" s="95">
        <f>IF(BY1748="En programación Frcst.",VLOOKUP(AX1748,Meses!$A$1:$H$14,3+HLOOKUP(Cronograma!AV1748,Meses!$D$1:$G$2,2,FALSE),FALSE),
IF(BY1748="En programación",BA1748,""))</f>
        <v>0</v>
      </c>
      <c r="CB1748" s="95" t="str">
        <f t="shared" si="82"/>
        <v>1900/1</v>
      </c>
      <c r="CC1748" s="91">
        <f>IFERROR(
(VLOOKUP(MONTH(CA1748),Meses!$B$3:$C$14,2,FALSE)-DAY(CA1748))/VLOOKUP(MONTH(CA1748),Meses!$B$3:$C$14,2,FALSE)*CD1748,
"")</f>
        <v>1524</v>
      </c>
      <c r="CD1748" s="92">
        <f t="shared" si="83"/>
        <v>1524</v>
      </c>
    </row>
    <row r="1749" spans="1:82" ht="63" thickBot="1" x14ac:dyDescent="0.6">
      <c r="A1749" s="61" t="s">
        <v>2378</v>
      </c>
      <c r="B1749" s="61" t="s">
        <v>4233</v>
      </c>
      <c r="C1749" s="19" t="s">
        <v>4234</v>
      </c>
      <c r="D1749" s="61" t="s">
        <v>2072</v>
      </c>
      <c r="E1749" s="21">
        <v>45303</v>
      </c>
      <c r="F1749" s="21">
        <v>45303</v>
      </c>
      <c r="G1749" s="21">
        <v>45309</v>
      </c>
      <c r="H1749" s="22"/>
      <c r="I1749" s="22"/>
      <c r="J1749" s="22"/>
      <c r="K1749" s="22">
        <v>0</v>
      </c>
      <c r="L1749" s="50"/>
      <c r="M1749" s="22"/>
      <c r="N1749" s="22"/>
      <c r="O1749" s="19" t="s">
        <v>2342</v>
      </c>
      <c r="P1749" s="19" t="s">
        <v>54</v>
      </c>
      <c r="Q1749" s="49" t="s">
        <v>55</v>
      </c>
      <c r="R1749" s="61">
        <v>14082</v>
      </c>
      <c r="S1749" s="25" t="s">
        <v>145</v>
      </c>
      <c r="T1749" s="25" t="s">
        <v>145</v>
      </c>
      <c r="U1749" s="30" t="e">
        <v>#NAME?</v>
      </c>
      <c r="V1749" s="22"/>
      <c r="W1749" s="22"/>
      <c r="X1749" s="50"/>
      <c r="Y1749" s="50"/>
      <c r="Z1749" s="22"/>
      <c r="AA1749" s="22"/>
      <c r="AB1749" s="22"/>
      <c r="AC1749" s="22"/>
      <c r="AD1749" s="50"/>
      <c r="AE1749" s="22"/>
      <c r="AF1749" s="22"/>
      <c r="AG1749" s="22"/>
      <c r="AH1749" s="50"/>
      <c r="AI1749" s="22"/>
      <c r="AJ1749" s="22"/>
      <c r="AK1749" s="22"/>
      <c r="AL1749" s="22"/>
      <c r="AM1749" s="22"/>
      <c r="AN1749" s="22"/>
      <c r="AO1749" s="22"/>
      <c r="AP1749" s="22" t="s">
        <v>399</v>
      </c>
      <c r="AQ1749" s="22" t="s">
        <v>399</v>
      </c>
      <c r="AR1749" s="22"/>
      <c r="AS1749" s="19" t="s">
        <v>55</v>
      </c>
      <c r="AT1749" s="19" t="s">
        <v>2073</v>
      </c>
      <c r="AU1749" s="19" t="s">
        <v>179</v>
      </c>
      <c r="AV1749" s="19" t="s">
        <v>660</v>
      </c>
      <c r="AW1749" s="19" t="s">
        <v>2204</v>
      </c>
      <c r="AX1749" s="19" t="s">
        <v>2205</v>
      </c>
      <c r="AY1749" s="19" t="s">
        <v>64</v>
      </c>
      <c r="AZ1749" s="19" t="s">
        <v>3830</v>
      </c>
      <c r="BA1749" s="22">
        <v>0</v>
      </c>
      <c r="BB1749" s="22"/>
      <c r="BC1749" s="22"/>
      <c r="BD1749" s="19" t="s">
        <v>2205</v>
      </c>
      <c r="BE1749" s="19" t="s">
        <v>354</v>
      </c>
      <c r="BF1749" s="19" t="s">
        <v>2274</v>
      </c>
      <c r="BG1749" s="19" t="s">
        <v>64</v>
      </c>
      <c r="BH1749" s="22" t="s">
        <v>4513</v>
      </c>
      <c r="BI1749" s="22" t="s">
        <v>4513</v>
      </c>
      <c r="BJ1749" s="22"/>
      <c r="BK1749" s="22"/>
      <c r="BL1749" s="37" t="s">
        <v>4513</v>
      </c>
      <c r="BM1749" s="22" t="s">
        <v>4513</v>
      </c>
      <c r="BN1749" s="22" t="s">
        <v>4513</v>
      </c>
      <c r="BO1749" s="22"/>
      <c r="BP1749" s="22"/>
      <c r="BQ1749" s="22" t="s">
        <v>64</v>
      </c>
      <c r="BR1749" s="22"/>
      <c r="BS1749" s="22"/>
      <c r="BT1749" s="22"/>
      <c r="BU1749" s="37">
        <v>19</v>
      </c>
      <c r="BV1749" s="19" t="s">
        <v>4695</v>
      </c>
      <c r="BW1749" s="19" t="s">
        <v>3869</v>
      </c>
      <c r="BX1749" s="22"/>
      <c r="BY1749" s="95" t="str">
        <f>IFERROR(
IF(OR(AZ1749="anulado",AZ1749="stand by"),CONCATENATE(AZ1749,": ",AT1749),
IF(OR(YEAR(BA1749)=2022,YEAR(BA1749)=2023),CONCATENATE("Se activó en ",YEAR(BA1749)),
IF(AND(OR(AZ1749="En proceso",AZ1749="facturando"),AND(AV1749="-",BA1749="")),"Por revisar",
IF(BA1749="",IF(AV1749="NUEVAS",CONCATENATE("Estado: ",AZ1749,", ",AV1749),
IF(AX1749=Meses!$A$3,"Por revisar",
IF(AT1749="","Sin registro","En programación Frcst."))),"En programación")))),
"Error")</f>
        <v>En programación</v>
      </c>
      <c r="BZ1749" s="14" t="str">
        <f t="shared" si="81"/>
        <v/>
      </c>
      <c r="CA1749" s="95">
        <f>IF(BY1749="En programación Frcst.",VLOOKUP(AX1749,Meses!$A$1:$H$14,3+HLOOKUP(Cronograma!AV1749,Meses!$D$1:$G$2,2,FALSE),FALSE),
IF(BY1749="En programación",BA1749,""))</f>
        <v>0</v>
      </c>
      <c r="CB1749" s="95" t="str">
        <f t="shared" si="82"/>
        <v>1900/1</v>
      </c>
      <c r="CC1749" s="91">
        <f>IFERROR(
(VLOOKUP(MONTH(CA1749),Meses!$B$3:$C$14,2,FALSE)-DAY(CA1749))/VLOOKUP(MONTH(CA1749),Meses!$B$3:$C$14,2,FALSE)*CD1749,
"")</f>
        <v>14082</v>
      </c>
      <c r="CD1749" s="92">
        <f t="shared" si="83"/>
        <v>14082</v>
      </c>
    </row>
    <row r="1750" spans="1:82" ht="63" thickBot="1" x14ac:dyDescent="0.6">
      <c r="A1750" s="61" t="s">
        <v>2378</v>
      </c>
      <c r="B1750" s="61" t="s">
        <v>4235</v>
      </c>
      <c r="C1750" s="19" t="s">
        <v>4236</v>
      </c>
      <c r="D1750" s="61" t="s">
        <v>2072</v>
      </c>
      <c r="E1750" s="21">
        <v>45303</v>
      </c>
      <c r="F1750" s="21">
        <v>45303</v>
      </c>
      <c r="G1750" s="21">
        <v>45309</v>
      </c>
      <c r="H1750" s="22"/>
      <c r="I1750" s="22"/>
      <c r="J1750" s="22"/>
      <c r="K1750" s="22">
        <v>0</v>
      </c>
      <c r="L1750" s="50"/>
      <c r="M1750" s="22"/>
      <c r="N1750" s="22"/>
      <c r="O1750" s="19" t="s">
        <v>2342</v>
      </c>
      <c r="P1750" s="19" t="s">
        <v>54</v>
      </c>
      <c r="Q1750" s="49" t="s">
        <v>55</v>
      </c>
      <c r="R1750" s="61">
        <v>1048</v>
      </c>
      <c r="S1750" s="25" t="s">
        <v>145</v>
      </c>
      <c r="T1750" s="25" t="s">
        <v>145</v>
      </c>
      <c r="U1750" s="30" t="e">
        <v>#NAME?</v>
      </c>
      <c r="V1750" s="22"/>
      <c r="W1750" s="22"/>
      <c r="X1750" s="50"/>
      <c r="Y1750" s="50"/>
      <c r="Z1750" s="22"/>
      <c r="AA1750" s="22"/>
      <c r="AB1750" s="22"/>
      <c r="AC1750" s="22"/>
      <c r="AD1750" s="50"/>
      <c r="AE1750" s="22"/>
      <c r="AF1750" s="22"/>
      <c r="AG1750" s="22"/>
      <c r="AH1750" s="50"/>
      <c r="AI1750" s="22"/>
      <c r="AJ1750" s="22"/>
      <c r="AK1750" s="22"/>
      <c r="AL1750" s="22"/>
      <c r="AM1750" s="22"/>
      <c r="AN1750" s="22"/>
      <c r="AO1750" s="22"/>
      <c r="AP1750" s="22" t="s">
        <v>399</v>
      </c>
      <c r="AQ1750" s="22" t="s">
        <v>399</v>
      </c>
      <c r="AR1750" s="22"/>
      <c r="AS1750" s="19" t="s">
        <v>55</v>
      </c>
      <c r="AT1750" s="19" t="s">
        <v>2073</v>
      </c>
      <c r="AU1750" s="19" t="s">
        <v>179</v>
      </c>
      <c r="AV1750" s="19" t="s">
        <v>660</v>
      </c>
      <c r="AW1750" s="19" t="s">
        <v>2204</v>
      </c>
      <c r="AX1750" s="19" t="s">
        <v>2205</v>
      </c>
      <c r="AY1750" s="19" t="s">
        <v>64</v>
      </c>
      <c r="AZ1750" s="19" t="s">
        <v>3830</v>
      </c>
      <c r="BA1750" s="22">
        <v>0</v>
      </c>
      <c r="BB1750" s="22"/>
      <c r="BC1750" s="22"/>
      <c r="BD1750" s="19" t="s">
        <v>2205</v>
      </c>
      <c r="BE1750" s="19" t="s">
        <v>354</v>
      </c>
      <c r="BF1750" s="19" t="s">
        <v>2274</v>
      </c>
      <c r="BG1750" s="19" t="s">
        <v>64</v>
      </c>
      <c r="BH1750" s="22" t="s">
        <v>4513</v>
      </c>
      <c r="BI1750" s="22" t="s">
        <v>4513</v>
      </c>
      <c r="BJ1750" s="22"/>
      <c r="BK1750" s="22"/>
      <c r="BL1750" s="37" t="s">
        <v>4513</v>
      </c>
      <c r="BM1750" s="22" t="s">
        <v>4513</v>
      </c>
      <c r="BN1750" s="22" t="s">
        <v>4513</v>
      </c>
      <c r="BO1750" s="22"/>
      <c r="BP1750" s="22"/>
      <c r="BQ1750" s="22" t="s">
        <v>64</v>
      </c>
      <c r="BR1750" s="22"/>
      <c r="BS1750" s="22"/>
      <c r="BT1750" s="22"/>
      <c r="BU1750" s="37">
        <v>19</v>
      </c>
      <c r="BV1750" s="19" t="s">
        <v>4695</v>
      </c>
      <c r="BW1750" s="19" t="s">
        <v>3869</v>
      </c>
      <c r="BX1750" s="22"/>
      <c r="BY1750" s="95" t="str">
        <f>IFERROR(
IF(OR(AZ1750="anulado",AZ1750="stand by"),CONCATENATE(AZ1750,": ",AT1750),
IF(OR(YEAR(BA1750)=2022,YEAR(BA1750)=2023),CONCATENATE("Se activó en ",YEAR(BA1750)),
IF(AND(OR(AZ1750="En proceso",AZ1750="facturando"),AND(AV1750="-",BA1750="")),"Por revisar",
IF(BA1750="",IF(AV1750="NUEVAS",CONCATENATE("Estado: ",AZ1750,", ",AV1750),
IF(AX1750=Meses!$A$3,"Por revisar",
IF(AT1750="","Sin registro","En programación Frcst."))),"En programación")))),
"Error")</f>
        <v>En programación</v>
      </c>
      <c r="BZ1750" s="14" t="str">
        <f t="shared" si="81"/>
        <v/>
      </c>
      <c r="CA1750" s="95">
        <f>IF(BY1750="En programación Frcst.",VLOOKUP(AX1750,Meses!$A$1:$H$14,3+HLOOKUP(Cronograma!AV1750,Meses!$D$1:$G$2,2,FALSE),FALSE),
IF(BY1750="En programación",BA1750,""))</f>
        <v>0</v>
      </c>
      <c r="CB1750" s="95" t="str">
        <f t="shared" si="82"/>
        <v>1900/1</v>
      </c>
      <c r="CC1750" s="91">
        <f>IFERROR(
(VLOOKUP(MONTH(CA1750),Meses!$B$3:$C$14,2,FALSE)-DAY(CA1750))/VLOOKUP(MONTH(CA1750),Meses!$B$3:$C$14,2,FALSE)*CD1750,
"")</f>
        <v>1048</v>
      </c>
      <c r="CD1750" s="92">
        <f t="shared" si="83"/>
        <v>1048</v>
      </c>
    </row>
    <row r="1751" spans="1:82" ht="63" thickBot="1" x14ac:dyDescent="0.6">
      <c r="A1751" s="61" t="s">
        <v>2378</v>
      </c>
      <c r="B1751" s="61" t="s">
        <v>4237</v>
      </c>
      <c r="C1751" s="19" t="s">
        <v>4238</v>
      </c>
      <c r="D1751" s="61" t="s">
        <v>2072</v>
      </c>
      <c r="E1751" s="21">
        <v>45303</v>
      </c>
      <c r="F1751" s="21">
        <v>45303</v>
      </c>
      <c r="G1751" s="21">
        <v>45309</v>
      </c>
      <c r="H1751" s="22"/>
      <c r="I1751" s="22"/>
      <c r="J1751" s="22"/>
      <c r="K1751" s="22">
        <v>0</v>
      </c>
      <c r="L1751" s="50"/>
      <c r="M1751" s="22"/>
      <c r="N1751" s="22"/>
      <c r="O1751" s="19" t="s">
        <v>2342</v>
      </c>
      <c r="P1751" s="19" t="s">
        <v>54</v>
      </c>
      <c r="Q1751" s="49" t="s">
        <v>55</v>
      </c>
      <c r="R1751" s="61">
        <v>1428</v>
      </c>
      <c r="S1751" s="25" t="s">
        <v>145</v>
      </c>
      <c r="T1751" s="25" t="s">
        <v>145</v>
      </c>
      <c r="U1751" s="30" t="e">
        <v>#NAME?</v>
      </c>
      <c r="V1751" s="22"/>
      <c r="W1751" s="22"/>
      <c r="X1751" s="50"/>
      <c r="Y1751" s="50"/>
      <c r="Z1751" s="22"/>
      <c r="AA1751" s="22"/>
      <c r="AB1751" s="22"/>
      <c r="AC1751" s="22"/>
      <c r="AD1751" s="50"/>
      <c r="AE1751" s="22"/>
      <c r="AF1751" s="22"/>
      <c r="AG1751" s="22"/>
      <c r="AH1751" s="50"/>
      <c r="AI1751" s="22"/>
      <c r="AJ1751" s="22"/>
      <c r="AK1751" s="22"/>
      <c r="AL1751" s="22"/>
      <c r="AM1751" s="22"/>
      <c r="AN1751" s="22"/>
      <c r="AO1751" s="22"/>
      <c r="AP1751" s="22" t="s">
        <v>399</v>
      </c>
      <c r="AQ1751" s="22" t="s">
        <v>399</v>
      </c>
      <c r="AR1751" s="22"/>
      <c r="AS1751" s="19" t="s">
        <v>55</v>
      </c>
      <c r="AT1751" s="19" t="s">
        <v>2073</v>
      </c>
      <c r="AU1751" s="19" t="s">
        <v>179</v>
      </c>
      <c r="AV1751" s="19" t="s">
        <v>660</v>
      </c>
      <c r="AW1751" s="19" t="s">
        <v>2204</v>
      </c>
      <c r="AX1751" s="19" t="s">
        <v>2205</v>
      </c>
      <c r="AY1751" s="19" t="s">
        <v>64</v>
      </c>
      <c r="AZ1751" s="19" t="s">
        <v>3830</v>
      </c>
      <c r="BA1751" s="22">
        <v>0</v>
      </c>
      <c r="BB1751" s="22"/>
      <c r="BC1751" s="22"/>
      <c r="BD1751" s="19" t="s">
        <v>2205</v>
      </c>
      <c r="BE1751" s="19" t="s">
        <v>354</v>
      </c>
      <c r="BF1751" s="19" t="s">
        <v>2274</v>
      </c>
      <c r="BG1751" s="19" t="s">
        <v>64</v>
      </c>
      <c r="BH1751" s="22" t="s">
        <v>4513</v>
      </c>
      <c r="BI1751" s="22" t="s">
        <v>4513</v>
      </c>
      <c r="BJ1751" s="22"/>
      <c r="BK1751" s="22"/>
      <c r="BL1751" s="37" t="s">
        <v>4513</v>
      </c>
      <c r="BM1751" s="22" t="s">
        <v>4513</v>
      </c>
      <c r="BN1751" s="22" t="s">
        <v>4513</v>
      </c>
      <c r="BO1751" s="22"/>
      <c r="BP1751" s="22"/>
      <c r="BQ1751" s="22" t="s">
        <v>64</v>
      </c>
      <c r="BR1751" s="22"/>
      <c r="BS1751" s="22"/>
      <c r="BT1751" s="22"/>
      <c r="BU1751" s="37">
        <v>19</v>
      </c>
      <c r="BV1751" s="19" t="s">
        <v>4695</v>
      </c>
      <c r="BW1751" s="19" t="s">
        <v>3869</v>
      </c>
      <c r="BX1751" s="22"/>
      <c r="BY1751" s="95" t="str">
        <f>IFERROR(
IF(OR(AZ1751="anulado",AZ1751="stand by"),CONCATENATE(AZ1751,": ",AT1751),
IF(OR(YEAR(BA1751)=2022,YEAR(BA1751)=2023),CONCATENATE("Se activó en ",YEAR(BA1751)),
IF(AND(OR(AZ1751="En proceso",AZ1751="facturando"),AND(AV1751="-",BA1751="")),"Por revisar",
IF(BA1751="",IF(AV1751="NUEVAS",CONCATENATE("Estado: ",AZ1751,", ",AV1751),
IF(AX1751=Meses!$A$3,"Por revisar",
IF(AT1751="","Sin registro","En programación Frcst."))),"En programación")))),
"Error")</f>
        <v>En programación</v>
      </c>
      <c r="BZ1751" s="14" t="str">
        <f t="shared" si="81"/>
        <v/>
      </c>
      <c r="CA1751" s="95">
        <f>IF(BY1751="En programación Frcst.",VLOOKUP(AX1751,Meses!$A$1:$H$14,3+HLOOKUP(Cronograma!AV1751,Meses!$D$1:$G$2,2,FALSE),FALSE),
IF(BY1751="En programación",BA1751,""))</f>
        <v>0</v>
      </c>
      <c r="CB1751" s="95" t="str">
        <f t="shared" si="82"/>
        <v>1900/1</v>
      </c>
      <c r="CC1751" s="91">
        <f>IFERROR(
(VLOOKUP(MONTH(CA1751),Meses!$B$3:$C$14,2,FALSE)-DAY(CA1751))/VLOOKUP(MONTH(CA1751),Meses!$B$3:$C$14,2,FALSE)*CD1751,
"")</f>
        <v>1428</v>
      </c>
      <c r="CD1751" s="92">
        <f t="shared" si="83"/>
        <v>1428</v>
      </c>
    </row>
    <row r="1752" spans="1:82" ht="63" thickBot="1" x14ac:dyDescent="0.6">
      <c r="A1752" s="61" t="s">
        <v>2378</v>
      </c>
      <c r="B1752" s="61" t="s">
        <v>4239</v>
      </c>
      <c r="C1752" s="19" t="s">
        <v>4240</v>
      </c>
      <c r="D1752" s="61" t="s">
        <v>2072</v>
      </c>
      <c r="E1752" s="21">
        <v>45303</v>
      </c>
      <c r="F1752" s="21">
        <v>45303</v>
      </c>
      <c r="G1752" s="21">
        <v>45309</v>
      </c>
      <c r="H1752" s="22"/>
      <c r="I1752" s="22"/>
      <c r="J1752" s="22"/>
      <c r="K1752" s="22">
        <v>0</v>
      </c>
      <c r="L1752" s="50"/>
      <c r="M1752" s="22"/>
      <c r="N1752" s="22"/>
      <c r="O1752" s="19" t="s">
        <v>54</v>
      </c>
      <c r="P1752" s="19" t="s">
        <v>54</v>
      </c>
      <c r="Q1752" s="49" t="s">
        <v>55</v>
      </c>
      <c r="R1752" s="61">
        <v>13988</v>
      </c>
      <c r="S1752" s="25" t="s">
        <v>145</v>
      </c>
      <c r="T1752" s="25" t="s">
        <v>145</v>
      </c>
      <c r="U1752" s="30" t="e">
        <v>#NAME?</v>
      </c>
      <c r="V1752" s="22"/>
      <c r="W1752" s="22"/>
      <c r="X1752" s="50"/>
      <c r="Y1752" s="50"/>
      <c r="Z1752" s="22"/>
      <c r="AA1752" s="22"/>
      <c r="AB1752" s="22"/>
      <c r="AC1752" s="22"/>
      <c r="AD1752" s="50"/>
      <c r="AE1752" s="22"/>
      <c r="AF1752" s="22"/>
      <c r="AG1752" s="22"/>
      <c r="AH1752" s="50"/>
      <c r="AI1752" s="22"/>
      <c r="AJ1752" s="22"/>
      <c r="AK1752" s="22"/>
      <c r="AL1752" s="22"/>
      <c r="AM1752" s="22"/>
      <c r="AN1752" s="22"/>
      <c r="AO1752" s="22"/>
      <c r="AP1752" s="22" t="s">
        <v>399</v>
      </c>
      <c r="AQ1752" s="22" t="s">
        <v>399</v>
      </c>
      <c r="AR1752" s="22"/>
      <c r="AS1752" s="19" t="s">
        <v>55</v>
      </c>
      <c r="AT1752" s="19" t="s">
        <v>2073</v>
      </c>
      <c r="AU1752" s="19" t="s">
        <v>62</v>
      </c>
      <c r="AV1752" s="19" t="s">
        <v>660</v>
      </c>
      <c r="AW1752" s="19" t="s">
        <v>2204</v>
      </c>
      <c r="AX1752" s="19" t="s">
        <v>2205</v>
      </c>
      <c r="AY1752" s="19" t="s">
        <v>64</v>
      </c>
      <c r="AZ1752" s="19" t="s">
        <v>3830</v>
      </c>
      <c r="BA1752" s="22">
        <v>0</v>
      </c>
      <c r="BB1752" s="22"/>
      <c r="BC1752" s="22"/>
      <c r="BD1752" s="19" t="s">
        <v>2205</v>
      </c>
      <c r="BE1752" s="19" t="s">
        <v>354</v>
      </c>
      <c r="BF1752" s="19" t="s">
        <v>2274</v>
      </c>
      <c r="BG1752" s="19" t="s">
        <v>64</v>
      </c>
      <c r="BH1752" s="22" t="s">
        <v>4513</v>
      </c>
      <c r="BI1752" s="22" t="s">
        <v>4513</v>
      </c>
      <c r="BJ1752" s="22"/>
      <c r="BK1752" s="22"/>
      <c r="BL1752" s="37" t="s">
        <v>4513</v>
      </c>
      <c r="BM1752" s="22" t="s">
        <v>4513</v>
      </c>
      <c r="BN1752" s="57" t="s">
        <v>4513</v>
      </c>
      <c r="BO1752" s="22"/>
      <c r="BP1752" s="22"/>
      <c r="BQ1752" s="22" t="s">
        <v>64</v>
      </c>
      <c r="BR1752" s="22"/>
      <c r="BS1752" s="22"/>
      <c r="BT1752" s="22"/>
      <c r="BU1752" s="37">
        <v>19</v>
      </c>
      <c r="BV1752" s="19" t="s">
        <v>4695</v>
      </c>
      <c r="BW1752" s="19" t="s">
        <v>3869</v>
      </c>
      <c r="BX1752" s="22"/>
      <c r="BY1752" s="95" t="str">
        <f>IFERROR(
IF(OR(AZ1752="anulado",AZ1752="stand by"),CONCATENATE(AZ1752,": ",AT1752),
IF(OR(YEAR(BA1752)=2022,YEAR(BA1752)=2023),CONCATENATE("Se activó en ",YEAR(BA1752)),
IF(AND(OR(AZ1752="En proceso",AZ1752="facturando"),AND(AV1752="-",BA1752="")),"Por revisar",
IF(BA1752="",IF(AV1752="NUEVAS",CONCATENATE("Estado: ",AZ1752,", ",AV1752),
IF(AX1752=Meses!$A$3,"Por revisar",
IF(AT1752="","Sin registro","En programación Frcst."))),"En programación")))),
"Error")</f>
        <v>En programación</v>
      </c>
      <c r="BZ1752" s="14" t="str">
        <f t="shared" si="81"/>
        <v/>
      </c>
      <c r="CA1752" s="95">
        <f>IF(BY1752="En programación Frcst.",VLOOKUP(AX1752,Meses!$A$1:$H$14,3+HLOOKUP(Cronograma!AV1752,Meses!$D$1:$G$2,2,FALSE),FALSE),
IF(BY1752="En programación",BA1752,""))</f>
        <v>0</v>
      </c>
      <c r="CB1752" s="95" t="str">
        <f t="shared" si="82"/>
        <v>1900/1</v>
      </c>
      <c r="CC1752" s="91">
        <f>IFERROR(
(VLOOKUP(MONTH(CA1752),Meses!$B$3:$C$14,2,FALSE)-DAY(CA1752))/VLOOKUP(MONTH(CA1752),Meses!$B$3:$C$14,2,FALSE)*CD1752,
"")</f>
        <v>13988</v>
      </c>
      <c r="CD1752" s="92">
        <f t="shared" si="83"/>
        <v>13988</v>
      </c>
    </row>
    <row r="1753" spans="1:82" ht="63" thickBot="1" x14ac:dyDescent="0.6">
      <c r="A1753" s="61" t="s">
        <v>2378</v>
      </c>
      <c r="B1753" s="61" t="s">
        <v>4241</v>
      </c>
      <c r="C1753" s="19" t="s">
        <v>4242</v>
      </c>
      <c r="D1753" s="61" t="s">
        <v>2072</v>
      </c>
      <c r="E1753" s="21">
        <v>45303</v>
      </c>
      <c r="F1753" s="21">
        <v>45303</v>
      </c>
      <c r="G1753" s="21">
        <v>45309</v>
      </c>
      <c r="H1753" s="22"/>
      <c r="I1753" s="22"/>
      <c r="J1753" s="22"/>
      <c r="K1753" s="22">
        <v>0</v>
      </c>
      <c r="L1753" s="50"/>
      <c r="M1753" s="22"/>
      <c r="N1753" s="22"/>
      <c r="O1753" s="19" t="s">
        <v>2342</v>
      </c>
      <c r="P1753" s="19" t="s">
        <v>54</v>
      </c>
      <c r="Q1753" s="49" t="s">
        <v>55</v>
      </c>
      <c r="R1753" s="61">
        <v>5079</v>
      </c>
      <c r="S1753" s="25" t="s">
        <v>145</v>
      </c>
      <c r="T1753" s="25" t="s">
        <v>145</v>
      </c>
      <c r="U1753" s="30" t="e">
        <v>#NAME?</v>
      </c>
      <c r="V1753" s="22"/>
      <c r="W1753" s="22"/>
      <c r="X1753" s="50"/>
      <c r="Y1753" s="50"/>
      <c r="Z1753" s="22"/>
      <c r="AA1753" s="22"/>
      <c r="AB1753" s="22"/>
      <c r="AC1753" s="22"/>
      <c r="AD1753" s="50"/>
      <c r="AE1753" s="22"/>
      <c r="AF1753" s="22"/>
      <c r="AG1753" s="22"/>
      <c r="AH1753" s="50"/>
      <c r="AI1753" s="22"/>
      <c r="AJ1753" s="22"/>
      <c r="AK1753" s="22"/>
      <c r="AL1753" s="22"/>
      <c r="AM1753" s="22"/>
      <c r="AN1753" s="22"/>
      <c r="AO1753" s="22"/>
      <c r="AP1753" s="22" t="s">
        <v>399</v>
      </c>
      <c r="AQ1753" s="22" t="s">
        <v>399</v>
      </c>
      <c r="AR1753" s="22"/>
      <c r="AS1753" s="19" t="s">
        <v>55</v>
      </c>
      <c r="AT1753" s="19" t="s">
        <v>2073</v>
      </c>
      <c r="AU1753" s="19" t="s">
        <v>179</v>
      </c>
      <c r="AV1753" s="19" t="s">
        <v>660</v>
      </c>
      <c r="AW1753" s="19" t="s">
        <v>2204</v>
      </c>
      <c r="AX1753" s="19" t="s">
        <v>2205</v>
      </c>
      <c r="AY1753" s="19" t="s">
        <v>64</v>
      </c>
      <c r="AZ1753" s="19" t="s">
        <v>3830</v>
      </c>
      <c r="BA1753" s="22">
        <v>0</v>
      </c>
      <c r="BB1753" s="22"/>
      <c r="BC1753" s="22"/>
      <c r="BD1753" s="19" t="s">
        <v>2205</v>
      </c>
      <c r="BE1753" s="19" t="s">
        <v>354</v>
      </c>
      <c r="BF1753" s="19" t="s">
        <v>2274</v>
      </c>
      <c r="BG1753" s="19" t="s">
        <v>64</v>
      </c>
      <c r="BH1753" s="22" t="s">
        <v>4513</v>
      </c>
      <c r="BI1753" s="22" t="s">
        <v>4513</v>
      </c>
      <c r="BJ1753" s="22"/>
      <c r="BK1753" s="22"/>
      <c r="BL1753" s="37" t="s">
        <v>4513</v>
      </c>
      <c r="BM1753" s="22" t="s">
        <v>4513</v>
      </c>
      <c r="BN1753" s="22" t="s">
        <v>4513</v>
      </c>
      <c r="BO1753" s="22"/>
      <c r="BP1753" s="22"/>
      <c r="BQ1753" s="22" t="s">
        <v>64</v>
      </c>
      <c r="BR1753" s="22"/>
      <c r="BS1753" s="22"/>
      <c r="BT1753" s="22"/>
      <c r="BU1753" s="37">
        <v>19</v>
      </c>
      <c r="BV1753" s="19" t="s">
        <v>4695</v>
      </c>
      <c r="BW1753" s="19" t="s">
        <v>3869</v>
      </c>
      <c r="BX1753" s="22"/>
      <c r="BY1753" s="95" t="str">
        <f>IFERROR(
IF(OR(AZ1753="anulado",AZ1753="stand by"),CONCATENATE(AZ1753,": ",AT1753),
IF(OR(YEAR(BA1753)=2022,YEAR(BA1753)=2023),CONCATENATE("Se activó en ",YEAR(BA1753)),
IF(AND(OR(AZ1753="En proceso",AZ1753="facturando"),AND(AV1753="-",BA1753="")),"Por revisar",
IF(BA1753="",IF(AV1753="NUEVAS",CONCATENATE("Estado: ",AZ1753,", ",AV1753),
IF(AX1753=Meses!$A$3,"Por revisar",
IF(AT1753="","Sin registro","En programación Frcst."))),"En programación")))),
"Error")</f>
        <v>En programación</v>
      </c>
      <c r="BZ1753" s="14" t="str">
        <f t="shared" si="81"/>
        <v/>
      </c>
      <c r="CA1753" s="95">
        <f>IF(BY1753="En programación Frcst.",VLOOKUP(AX1753,Meses!$A$1:$H$14,3+HLOOKUP(Cronograma!AV1753,Meses!$D$1:$G$2,2,FALSE),FALSE),
IF(BY1753="En programación",BA1753,""))</f>
        <v>0</v>
      </c>
      <c r="CB1753" s="95" t="str">
        <f t="shared" si="82"/>
        <v>1900/1</v>
      </c>
      <c r="CC1753" s="91">
        <f>IFERROR(
(VLOOKUP(MONTH(CA1753),Meses!$B$3:$C$14,2,FALSE)-DAY(CA1753))/VLOOKUP(MONTH(CA1753),Meses!$B$3:$C$14,2,FALSE)*CD1753,
"")</f>
        <v>5079</v>
      </c>
      <c r="CD1753" s="92">
        <f t="shared" si="83"/>
        <v>5079</v>
      </c>
    </row>
    <row r="1754" spans="1:82" ht="63" thickBot="1" x14ac:dyDescent="0.6">
      <c r="A1754" s="61" t="s">
        <v>4243</v>
      </c>
      <c r="B1754" s="61" t="s">
        <v>4244</v>
      </c>
      <c r="C1754" s="19" t="s">
        <v>4245</v>
      </c>
      <c r="D1754" s="61" t="s">
        <v>2072</v>
      </c>
      <c r="E1754" s="21">
        <v>45306</v>
      </c>
      <c r="F1754" s="21">
        <v>45306</v>
      </c>
      <c r="G1754" s="22"/>
      <c r="H1754" s="22"/>
      <c r="I1754" s="22"/>
      <c r="J1754" s="22"/>
      <c r="K1754" s="22">
        <v>0</v>
      </c>
      <c r="L1754" s="50"/>
      <c r="M1754" s="22"/>
      <c r="N1754" s="22"/>
      <c r="O1754" s="19" t="s">
        <v>199</v>
      </c>
      <c r="P1754" s="19" t="s">
        <v>199</v>
      </c>
      <c r="Q1754" s="49" t="s">
        <v>55</v>
      </c>
      <c r="R1754" s="61">
        <v>4423</v>
      </c>
      <c r="S1754" s="25" t="s">
        <v>145</v>
      </c>
      <c r="T1754" s="25" t="s">
        <v>145</v>
      </c>
      <c r="U1754" s="51" t="e">
        <v>#NAME?</v>
      </c>
      <c r="V1754" s="22"/>
      <c r="W1754" s="22"/>
      <c r="X1754" s="50"/>
      <c r="Y1754" s="50"/>
      <c r="Z1754" s="22"/>
      <c r="AA1754" s="22"/>
      <c r="AB1754" s="22"/>
      <c r="AC1754" s="22"/>
      <c r="AD1754" s="50"/>
      <c r="AE1754" s="22"/>
      <c r="AF1754" s="22"/>
      <c r="AG1754" s="22"/>
      <c r="AH1754" s="50"/>
      <c r="AI1754" s="22"/>
      <c r="AJ1754" s="22"/>
      <c r="AK1754" s="22"/>
      <c r="AL1754" s="22"/>
      <c r="AM1754" s="22"/>
      <c r="AN1754" s="22"/>
      <c r="AO1754" s="22"/>
      <c r="AP1754" s="22"/>
      <c r="AQ1754" s="22" t="s">
        <v>140</v>
      </c>
      <c r="AR1754" s="22"/>
      <c r="AS1754" s="19" t="s">
        <v>55</v>
      </c>
      <c r="AT1754" s="19" t="s">
        <v>2073</v>
      </c>
      <c r="AU1754" s="19" t="s">
        <v>132</v>
      </c>
      <c r="AV1754" s="19" t="s">
        <v>651</v>
      </c>
      <c r="AW1754" s="19" t="s">
        <v>3065</v>
      </c>
      <c r="AX1754" s="19" t="s">
        <v>2205</v>
      </c>
      <c r="AY1754" s="19" t="s">
        <v>55</v>
      </c>
      <c r="AZ1754" s="19" t="s">
        <v>3830</v>
      </c>
      <c r="BA1754" s="22">
        <v>0</v>
      </c>
      <c r="BB1754" s="22"/>
      <c r="BC1754" s="22"/>
      <c r="BD1754" s="22" t="s">
        <v>1557</v>
      </c>
      <c r="BE1754" s="22" t="s">
        <v>679</v>
      </c>
      <c r="BF1754" s="22" t="s">
        <v>3130</v>
      </c>
      <c r="BG1754" s="22" t="s">
        <v>55</v>
      </c>
      <c r="BH1754" s="22" t="s">
        <v>4513</v>
      </c>
      <c r="BI1754" s="22" t="s">
        <v>4513</v>
      </c>
      <c r="BJ1754" s="22"/>
      <c r="BK1754" s="22"/>
      <c r="BL1754" s="22"/>
      <c r="BM1754" s="22"/>
      <c r="BN1754" s="22"/>
      <c r="BO1754" s="22"/>
      <c r="BP1754" s="22"/>
      <c r="BQ1754" s="22" t="s">
        <v>64</v>
      </c>
      <c r="BR1754" s="22"/>
      <c r="BS1754" s="22"/>
      <c r="BT1754" s="22"/>
      <c r="BU1754" s="37">
        <v>16</v>
      </c>
      <c r="BV1754" s="19" t="s">
        <v>4697</v>
      </c>
      <c r="BW1754" s="19" t="s">
        <v>3858</v>
      </c>
      <c r="BX1754" s="22"/>
      <c r="BY1754" s="95" t="str">
        <f>IFERROR(
IF(OR(AZ1754="anulado",AZ1754="stand by"),CONCATENATE(AZ1754,": ",AT1754),
IF(OR(YEAR(BA1754)=2022,YEAR(BA1754)=2023),CONCATENATE("Se activó en ",YEAR(BA1754)),
IF(AND(OR(AZ1754="En proceso",AZ1754="facturando"),AND(AV1754="-",BA1754="")),"Por revisar",
IF(BA1754="",IF(AV1754="NUEVAS",CONCATENATE("Estado: ",AZ1754,", ",AV1754),
IF(AX1754=Meses!$A$3,"Por revisar",
IF(AT1754="","Sin registro","En programación Frcst."))),"En programación")))),
"Error")</f>
        <v>En programación</v>
      </c>
      <c r="BZ1754" s="14" t="str">
        <f t="shared" si="81"/>
        <v/>
      </c>
      <c r="CA1754" s="95">
        <f>IF(BY1754="En programación Frcst.",VLOOKUP(AX1754,Meses!$A$1:$H$14,3+HLOOKUP(Cronograma!AV1754,Meses!$D$1:$G$2,2,FALSE),FALSE),
IF(BY1754="En programación",BA1754,""))</f>
        <v>0</v>
      </c>
      <c r="CB1754" s="95" t="str">
        <f t="shared" si="82"/>
        <v>1900/1</v>
      </c>
      <c r="CC1754" s="91">
        <f>IFERROR(
(VLOOKUP(MONTH(CA1754),Meses!$B$3:$C$14,2,FALSE)-DAY(CA1754))/VLOOKUP(MONTH(CA1754),Meses!$B$3:$C$14,2,FALSE)*CD1754,
"")</f>
        <v>4423</v>
      </c>
      <c r="CD1754" s="92">
        <f t="shared" si="83"/>
        <v>4423</v>
      </c>
    </row>
    <row r="1755" spans="1:82" ht="63" thickBot="1" x14ac:dyDescent="0.6">
      <c r="A1755" s="61" t="s">
        <v>4246</v>
      </c>
      <c r="B1755" s="61" t="s">
        <v>4247</v>
      </c>
      <c r="C1755" s="19" t="s">
        <v>4248</v>
      </c>
      <c r="D1755" s="61" t="s">
        <v>2072</v>
      </c>
      <c r="E1755" s="21">
        <v>45307</v>
      </c>
      <c r="F1755" s="21">
        <v>45307</v>
      </c>
      <c r="G1755" s="22"/>
      <c r="H1755" s="22"/>
      <c r="I1755" s="22"/>
      <c r="J1755" s="22"/>
      <c r="K1755" s="22">
        <v>0</v>
      </c>
      <c r="L1755" s="50"/>
      <c r="M1755" s="22"/>
      <c r="N1755" s="22"/>
      <c r="O1755" s="19" t="s">
        <v>135</v>
      </c>
      <c r="P1755" s="19" t="s">
        <v>135</v>
      </c>
      <c r="Q1755" s="49" t="s">
        <v>55</v>
      </c>
      <c r="R1755" s="61">
        <v>7360</v>
      </c>
      <c r="S1755" s="25" t="s">
        <v>145</v>
      </c>
      <c r="T1755" s="25" t="s">
        <v>145</v>
      </c>
      <c r="U1755" s="51" t="e">
        <v>#NAME?</v>
      </c>
      <c r="V1755" s="22"/>
      <c r="W1755" s="22"/>
      <c r="X1755" s="50"/>
      <c r="Y1755" s="50"/>
      <c r="Z1755" s="22"/>
      <c r="AA1755" s="22"/>
      <c r="AB1755" s="22"/>
      <c r="AC1755" s="22"/>
      <c r="AD1755" s="50"/>
      <c r="AE1755" s="22"/>
      <c r="AF1755" s="22"/>
      <c r="AG1755" s="22"/>
      <c r="AH1755" s="50"/>
      <c r="AI1755" s="22"/>
      <c r="AJ1755" s="22"/>
      <c r="AK1755" s="22"/>
      <c r="AL1755" s="22"/>
      <c r="AM1755" s="22"/>
      <c r="AN1755" s="22"/>
      <c r="AO1755" s="22"/>
      <c r="AP1755" s="22"/>
      <c r="AQ1755" s="22" t="s">
        <v>140</v>
      </c>
      <c r="AR1755" s="22"/>
      <c r="AS1755" s="19" t="s">
        <v>55</v>
      </c>
      <c r="AT1755" s="19" t="s">
        <v>2073</v>
      </c>
      <c r="AU1755" s="19" t="s">
        <v>132</v>
      </c>
      <c r="AV1755" s="19" t="s">
        <v>651</v>
      </c>
      <c r="AW1755" s="19" t="s">
        <v>3065</v>
      </c>
      <c r="AX1755" s="19" t="s">
        <v>2205</v>
      </c>
      <c r="AY1755" s="19" t="s">
        <v>55</v>
      </c>
      <c r="AZ1755" s="19" t="s">
        <v>3830</v>
      </c>
      <c r="BA1755" s="22">
        <v>0</v>
      </c>
      <c r="BB1755" s="22"/>
      <c r="BC1755" s="22"/>
      <c r="BD1755" s="22" t="s">
        <v>2205</v>
      </c>
      <c r="BE1755" s="22" t="s">
        <v>660</v>
      </c>
      <c r="BF1755" s="22" t="s">
        <v>2204</v>
      </c>
      <c r="BG1755" s="22" t="s">
        <v>55</v>
      </c>
      <c r="BH1755" s="22" t="s">
        <v>4513</v>
      </c>
      <c r="BI1755" s="22" t="s">
        <v>4513</v>
      </c>
      <c r="BJ1755" s="22"/>
      <c r="BK1755" s="22"/>
      <c r="BL1755" s="22"/>
      <c r="BM1755" s="22"/>
      <c r="BN1755" s="22"/>
      <c r="BO1755" s="22"/>
      <c r="BP1755" s="22"/>
      <c r="BQ1755" s="22" t="s">
        <v>64</v>
      </c>
      <c r="BR1755" s="22"/>
      <c r="BS1755" s="22"/>
      <c r="BT1755" s="22"/>
      <c r="BU1755" s="37">
        <v>15</v>
      </c>
      <c r="BV1755" s="19" t="s">
        <v>4702</v>
      </c>
      <c r="BW1755" s="19" t="s">
        <v>3858</v>
      </c>
      <c r="BX1755" s="22"/>
      <c r="BY1755" s="95" t="str">
        <f>IFERROR(
IF(OR(AZ1755="anulado",AZ1755="stand by"),CONCATENATE(AZ1755,": ",AT1755),
IF(OR(YEAR(BA1755)=2022,YEAR(BA1755)=2023),CONCATENATE("Se activó en ",YEAR(BA1755)),
IF(AND(OR(AZ1755="En proceso",AZ1755="facturando"),AND(AV1755="-",BA1755="")),"Por revisar",
IF(BA1755="",IF(AV1755="NUEVAS",CONCATENATE("Estado: ",AZ1755,", ",AV1755),
IF(AX1755=Meses!$A$3,"Por revisar",
IF(AT1755="","Sin registro","En programación Frcst."))),"En programación")))),
"Error")</f>
        <v>En programación</v>
      </c>
      <c r="BZ1755" s="14" t="str">
        <f t="shared" si="81"/>
        <v/>
      </c>
      <c r="CA1755" s="95">
        <f>IF(BY1755="En programación Frcst.",VLOOKUP(AX1755,Meses!$A$1:$H$14,3+HLOOKUP(Cronograma!AV1755,Meses!$D$1:$G$2,2,FALSE),FALSE),
IF(BY1755="En programación",BA1755,""))</f>
        <v>0</v>
      </c>
      <c r="CB1755" s="95" t="str">
        <f t="shared" si="82"/>
        <v>1900/1</v>
      </c>
      <c r="CC1755" s="91">
        <f>IFERROR(
(VLOOKUP(MONTH(CA1755),Meses!$B$3:$C$14,2,FALSE)-DAY(CA1755))/VLOOKUP(MONTH(CA1755),Meses!$B$3:$C$14,2,FALSE)*CD1755,
"")</f>
        <v>7360</v>
      </c>
      <c r="CD1755" s="92">
        <f t="shared" si="83"/>
        <v>7360</v>
      </c>
    </row>
    <row r="1756" spans="1:82" ht="63" thickBot="1" x14ac:dyDescent="0.6">
      <c r="A1756" s="61" t="s">
        <v>4249</v>
      </c>
      <c r="B1756" s="61" t="s">
        <v>4250</v>
      </c>
      <c r="C1756" s="19" t="s">
        <v>4251</v>
      </c>
      <c r="D1756" s="61" t="s">
        <v>2072</v>
      </c>
      <c r="E1756" s="21">
        <v>45307</v>
      </c>
      <c r="F1756" s="21">
        <v>45307</v>
      </c>
      <c r="G1756" s="21">
        <v>45315</v>
      </c>
      <c r="H1756" s="22"/>
      <c r="I1756" s="22"/>
      <c r="J1756" s="22"/>
      <c r="K1756" s="22">
        <v>0</v>
      </c>
      <c r="L1756" s="50"/>
      <c r="M1756" s="22"/>
      <c r="N1756" s="22"/>
      <c r="O1756" s="19" t="s">
        <v>135</v>
      </c>
      <c r="P1756" s="19" t="s">
        <v>135</v>
      </c>
      <c r="Q1756" s="49" t="s">
        <v>55</v>
      </c>
      <c r="R1756" s="61">
        <v>5284</v>
      </c>
      <c r="S1756" s="25" t="s">
        <v>145</v>
      </c>
      <c r="T1756" s="25" t="s">
        <v>145</v>
      </c>
      <c r="U1756" s="82" t="e">
        <v>#NAME?</v>
      </c>
      <c r="V1756" s="22"/>
      <c r="W1756" s="22"/>
      <c r="X1756" s="50"/>
      <c r="Y1756" s="50"/>
      <c r="Z1756" s="22"/>
      <c r="AA1756" s="22"/>
      <c r="AB1756" s="22"/>
      <c r="AC1756" s="22"/>
      <c r="AD1756" s="50"/>
      <c r="AE1756" s="22"/>
      <c r="AF1756" s="22"/>
      <c r="AG1756" s="22"/>
      <c r="AH1756" s="50"/>
      <c r="AI1756" s="22"/>
      <c r="AJ1756" s="22"/>
      <c r="AK1756" s="22"/>
      <c r="AL1756" s="22"/>
      <c r="AM1756" s="22"/>
      <c r="AN1756" s="22"/>
      <c r="AO1756" s="22"/>
      <c r="AP1756" s="22"/>
      <c r="AQ1756" s="22" t="s">
        <v>140</v>
      </c>
      <c r="AR1756" s="22"/>
      <c r="AS1756" s="19" t="s">
        <v>55</v>
      </c>
      <c r="AT1756" s="19" t="s">
        <v>2073</v>
      </c>
      <c r="AU1756" s="19" t="s">
        <v>132</v>
      </c>
      <c r="AV1756" s="19" t="s">
        <v>660</v>
      </c>
      <c r="AW1756" s="19" t="s">
        <v>2204</v>
      </c>
      <c r="AX1756" s="19" t="s">
        <v>2205</v>
      </c>
      <c r="AY1756" s="19" t="s">
        <v>55</v>
      </c>
      <c r="AZ1756" s="19" t="s">
        <v>3830</v>
      </c>
      <c r="BA1756" s="22">
        <v>0</v>
      </c>
      <c r="BB1756" s="22"/>
      <c r="BC1756" s="22"/>
      <c r="BD1756" s="22" t="s">
        <v>1557</v>
      </c>
      <c r="BE1756" s="22" t="s">
        <v>354</v>
      </c>
      <c r="BF1756" s="22" t="s">
        <v>1745</v>
      </c>
      <c r="BG1756" s="22" t="s">
        <v>55</v>
      </c>
      <c r="BH1756" s="22" t="s">
        <v>4513</v>
      </c>
      <c r="BI1756" s="22" t="s">
        <v>4513</v>
      </c>
      <c r="BJ1756" s="22"/>
      <c r="BK1756" s="22"/>
      <c r="BL1756" s="22"/>
      <c r="BM1756" s="22"/>
      <c r="BN1756" s="22"/>
      <c r="BO1756" s="22"/>
      <c r="BP1756" s="22"/>
      <c r="BQ1756" s="22" t="s">
        <v>64</v>
      </c>
      <c r="BR1756" s="22"/>
      <c r="BS1756" s="22"/>
      <c r="BT1756" s="22"/>
      <c r="BU1756" s="37">
        <v>15</v>
      </c>
      <c r="BV1756" s="19" t="s">
        <v>4702</v>
      </c>
      <c r="BW1756" s="19" t="s">
        <v>3858</v>
      </c>
      <c r="BX1756" s="22"/>
      <c r="BY1756" s="95" t="str">
        <f>IFERROR(
IF(OR(AZ1756="anulado",AZ1756="stand by"),CONCATENATE(AZ1756,": ",AT1756),
IF(OR(YEAR(BA1756)=2022,YEAR(BA1756)=2023),CONCATENATE("Se activó en ",YEAR(BA1756)),
IF(AND(OR(AZ1756="En proceso",AZ1756="facturando"),AND(AV1756="-",BA1756="")),"Por revisar",
IF(BA1756="",IF(AV1756="NUEVAS",CONCATENATE("Estado: ",AZ1756,", ",AV1756),
IF(AX1756=Meses!$A$3,"Por revisar",
IF(AT1756="","Sin registro","En programación Frcst."))),"En programación")))),
"Error")</f>
        <v>En programación</v>
      </c>
      <c r="BZ1756" s="14" t="str">
        <f t="shared" si="81"/>
        <v/>
      </c>
      <c r="CA1756" s="95">
        <f>IF(BY1756="En programación Frcst.",VLOOKUP(AX1756,Meses!$A$1:$H$14,3+HLOOKUP(Cronograma!AV1756,Meses!$D$1:$G$2,2,FALSE),FALSE),
IF(BY1756="En programación",BA1756,""))</f>
        <v>0</v>
      </c>
      <c r="CB1756" s="95" t="str">
        <f t="shared" si="82"/>
        <v>1900/1</v>
      </c>
      <c r="CC1756" s="91">
        <f>IFERROR(
(VLOOKUP(MONTH(CA1756),Meses!$B$3:$C$14,2,FALSE)-DAY(CA1756))/VLOOKUP(MONTH(CA1756),Meses!$B$3:$C$14,2,FALSE)*CD1756,
"")</f>
        <v>5284</v>
      </c>
      <c r="CD1756" s="92">
        <f t="shared" si="83"/>
        <v>5284</v>
      </c>
    </row>
    <row r="1757" spans="1:82" ht="63" thickBot="1" x14ac:dyDescent="0.6">
      <c r="A1757" s="61" t="s">
        <v>4249</v>
      </c>
      <c r="B1757" s="61" t="s">
        <v>4252</v>
      </c>
      <c r="C1757" s="19" t="s">
        <v>4253</v>
      </c>
      <c r="D1757" s="61" t="s">
        <v>2072</v>
      </c>
      <c r="E1757" s="21">
        <v>45307</v>
      </c>
      <c r="F1757" s="21">
        <v>45307</v>
      </c>
      <c r="G1757" s="21">
        <v>45315</v>
      </c>
      <c r="H1757" s="22"/>
      <c r="I1757" s="22"/>
      <c r="J1757" s="22"/>
      <c r="K1757" s="22">
        <v>0</v>
      </c>
      <c r="L1757" s="50"/>
      <c r="M1757" s="22"/>
      <c r="N1757" s="22"/>
      <c r="O1757" s="19" t="s">
        <v>135</v>
      </c>
      <c r="P1757" s="19" t="s">
        <v>135</v>
      </c>
      <c r="Q1757" s="49" t="s">
        <v>55</v>
      </c>
      <c r="R1757" s="61">
        <v>10954</v>
      </c>
      <c r="S1757" s="25" t="s">
        <v>145</v>
      </c>
      <c r="T1757" s="25" t="s">
        <v>145</v>
      </c>
      <c r="U1757" s="82" t="e">
        <v>#NAME?</v>
      </c>
      <c r="V1757" s="22"/>
      <c r="W1757" s="22"/>
      <c r="X1757" s="50"/>
      <c r="Y1757" s="50"/>
      <c r="Z1757" s="22"/>
      <c r="AA1757" s="22"/>
      <c r="AB1757" s="22"/>
      <c r="AC1757" s="22"/>
      <c r="AD1757" s="50"/>
      <c r="AE1757" s="22"/>
      <c r="AF1757" s="22"/>
      <c r="AG1757" s="22"/>
      <c r="AH1757" s="50"/>
      <c r="AI1757" s="22"/>
      <c r="AJ1757" s="22"/>
      <c r="AK1757" s="22"/>
      <c r="AL1757" s="22"/>
      <c r="AM1757" s="22"/>
      <c r="AN1757" s="22"/>
      <c r="AO1757" s="22"/>
      <c r="AP1757" s="22"/>
      <c r="AQ1757" s="22" t="s">
        <v>140</v>
      </c>
      <c r="AR1757" s="22"/>
      <c r="AS1757" s="19" t="s">
        <v>55</v>
      </c>
      <c r="AT1757" s="19" t="s">
        <v>2073</v>
      </c>
      <c r="AU1757" s="19" t="s">
        <v>132</v>
      </c>
      <c r="AV1757" s="19" t="s">
        <v>660</v>
      </c>
      <c r="AW1757" s="19" t="s">
        <v>2204</v>
      </c>
      <c r="AX1757" s="19" t="s">
        <v>2205</v>
      </c>
      <c r="AY1757" s="19" t="s">
        <v>55</v>
      </c>
      <c r="AZ1757" s="19" t="s">
        <v>3830</v>
      </c>
      <c r="BA1757" s="22">
        <v>0</v>
      </c>
      <c r="BB1757" s="22"/>
      <c r="BC1757" s="22"/>
      <c r="BD1757" s="22" t="s">
        <v>1557</v>
      </c>
      <c r="BE1757" s="22" t="s">
        <v>354</v>
      </c>
      <c r="BF1757" s="22" t="s">
        <v>1745</v>
      </c>
      <c r="BG1757" s="22" t="s">
        <v>55</v>
      </c>
      <c r="BH1757" s="22" t="s">
        <v>4513</v>
      </c>
      <c r="BI1757" s="22" t="s">
        <v>4513</v>
      </c>
      <c r="BJ1757" s="22"/>
      <c r="BK1757" s="22"/>
      <c r="BL1757" s="22"/>
      <c r="BM1757" s="22"/>
      <c r="BN1757" s="22"/>
      <c r="BO1757" s="22"/>
      <c r="BP1757" s="22"/>
      <c r="BQ1757" s="22" t="s">
        <v>64</v>
      </c>
      <c r="BR1757" s="22"/>
      <c r="BS1757" s="22"/>
      <c r="BT1757" s="22"/>
      <c r="BU1757" s="37">
        <v>15</v>
      </c>
      <c r="BV1757" s="19" t="s">
        <v>4702</v>
      </c>
      <c r="BW1757" s="19" t="s">
        <v>3858</v>
      </c>
      <c r="BX1757" s="22"/>
      <c r="BY1757" s="95" t="str">
        <f>IFERROR(
IF(OR(AZ1757="anulado",AZ1757="stand by"),CONCATENATE(AZ1757,": ",AT1757),
IF(OR(YEAR(BA1757)=2022,YEAR(BA1757)=2023),CONCATENATE("Se activó en ",YEAR(BA1757)),
IF(AND(OR(AZ1757="En proceso",AZ1757="facturando"),AND(AV1757="-",BA1757="")),"Por revisar",
IF(BA1757="",IF(AV1757="NUEVAS",CONCATENATE("Estado: ",AZ1757,", ",AV1757),
IF(AX1757=Meses!$A$3,"Por revisar",
IF(AT1757="","Sin registro","En programación Frcst."))),"En programación")))),
"Error")</f>
        <v>En programación</v>
      </c>
      <c r="BZ1757" s="14" t="str">
        <f t="shared" si="81"/>
        <v/>
      </c>
      <c r="CA1757" s="95">
        <f>IF(BY1757="En programación Frcst.",VLOOKUP(AX1757,Meses!$A$1:$H$14,3+HLOOKUP(Cronograma!AV1757,Meses!$D$1:$G$2,2,FALSE),FALSE),
IF(BY1757="En programación",BA1757,""))</f>
        <v>0</v>
      </c>
      <c r="CB1757" s="95" t="str">
        <f t="shared" si="82"/>
        <v>1900/1</v>
      </c>
      <c r="CC1757" s="91">
        <f>IFERROR(
(VLOOKUP(MONTH(CA1757),Meses!$B$3:$C$14,2,FALSE)-DAY(CA1757))/VLOOKUP(MONTH(CA1757),Meses!$B$3:$C$14,2,FALSE)*CD1757,
"")</f>
        <v>10954</v>
      </c>
      <c r="CD1757" s="92">
        <f t="shared" si="83"/>
        <v>10954</v>
      </c>
    </row>
    <row r="1758" spans="1:82" ht="63" thickBot="1" x14ac:dyDescent="0.6">
      <c r="A1758" s="61" t="s">
        <v>4249</v>
      </c>
      <c r="B1758" s="61" t="s">
        <v>4254</v>
      </c>
      <c r="C1758" s="19" t="s">
        <v>4255</v>
      </c>
      <c r="D1758" s="61" t="s">
        <v>2072</v>
      </c>
      <c r="E1758" s="21">
        <v>45307</v>
      </c>
      <c r="F1758" s="21">
        <v>45307</v>
      </c>
      <c r="G1758" s="21">
        <v>45315</v>
      </c>
      <c r="H1758" s="22"/>
      <c r="I1758" s="22"/>
      <c r="J1758" s="22"/>
      <c r="K1758" s="22">
        <v>0</v>
      </c>
      <c r="L1758" s="50"/>
      <c r="M1758" s="22"/>
      <c r="N1758" s="22"/>
      <c r="O1758" s="19" t="s">
        <v>135</v>
      </c>
      <c r="P1758" s="19" t="s">
        <v>135</v>
      </c>
      <c r="Q1758" s="49" t="s">
        <v>55</v>
      </c>
      <c r="R1758" s="61">
        <v>1809</v>
      </c>
      <c r="S1758" s="25" t="s">
        <v>145</v>
      </c>
      <c r="T1758" s="25" t="s">
        <v>145</v>
      </c>
      <c r="U1758" s="82" t="e">
        <v>#NAME?</v>
      </c>
      <c r="V1758" s="22"/>
      <c r="W1758" s="22"/>
      <c r="X1758" s="50"/>
      <c r="Y1758" s="50"/>
      <c r="Z1758" s="22"/>
      <c r="AA1758" s="22"/>
      <c r="AB1758" s="22"/>
      <c r="AC1758" s="22"/>
      <c r="AD1758" s="50"/>
      <c r="AE1758" s="22"/>
      <c r="AF1758" s="22"/>
      <c r="AG1758" s="22"/>
      <c r="AH1758" s="50"/>
      <c r="AI1758" s="22"/>
      <c r="AJ1758" s="22"/>
      <c r="AK1758" s="22"/>
      <c r="AL1758" s="22"/>
      <c r="AM1758" s="22"/>
      <c r="AN1758" s="22"/>
      <c r="AO1758" s="22"/>
      <c r="AP1758" s="22"/>
      <c r="AQ1758" s="22" t="s">
        <v>140</v>
      </c>
      <c r="AR1758" s="22"/>
      <c r="AS1758" s="19" t="s">
        <v>55</v>
      </c>
      <c r="AT1758" s="19" t="s">
        <v>2073</v>
      </c>
      <c r="AU1758" s="19" t="s">
        <v>132</v>
      </c>
      <c r="AV1758" s="19" t="s">
        <v>660</v>
      </c>
      <c r="AW1758" s="19" t="s">
        <v>2204</v>
      </c>
      <c r="AX1758" s="19" t="s">
        <v>2205</v>
      </c>
      <c r="AY1758" s="19" t="s">
        <v>55</v>
      </c>
      <c r="AZ1758" s="19" t="s">
        <v>3830</v>
      </c>
      <c r="BA1758" s="22">
        <v>0</v>
      </c>
      <c r="BB1758" s="22"/>
      <c r="BC1758" s="22"/>
      <c r="BD1758" s="22" t="s">
        <v>1557</v>
      </c>
      <c r="BE1758" s="22" t="s">
        <v>354</v>
      </c>
      <c r="BF1758" s="22" t="s">
        <v>1745</v>
      </c>
      <c r="BG1758" s="22" t="s">
        <v>55</v>
      </c>
      <c r="BH1758" s="22" t="s">
        <v>4513</v>
      </c>
      <c r="BI1758" s="22" t="s">
        <v>4513</v>
      </c>
      <c r="BJ1758" s="22"/>
      <c r="BK1758" s="22"/>
      <c r="BL1758" s="22"/>
      <c r="BM1758" s="22"/>
      <c r="BN1758" s="22"/>
      <c r="BO1758" s="22"/>
      <c r="BP1758" s="22"/>
      <c r="BQ1758" s="22" t="s">
        <v>64</v>
      </c>
      <c r="BR1758" s="22"/>
      <c r="BS1758" s="22"/>
      <c r="BT1758" s="22"/>
      <c r="BU1758" s="37">
        <v>15</v>
      </c>
      <c r="BV1758" s="19" t="s">
        <v>4702</v>
      </c>
      <c r="BW1758" s="19" t="s">
        <v>3858</v>
      </c>
      <c r="BX1758" s="22"/>
      <c r="BY1758" s="95" t="str">
        <f>IFERROR(
IF(OR(AZ1758="anulado",AZ1758="stand by"),CONCATENATE(AZ1758,": ",AT1758),
IF(OR(YEAR(BA1758)=2022,YEAR(BA1758)=2023),CONCATENATE("Se activó en ",YEAR(BA1758)),
IF(AND(OR(AZ1758="En proceso",AZ1758="facturando"),AND(AV1758="-",BA1758="")),"Por revisar",
IF(BA1758="",IF(AV1758="NUEVAS",CONCATENATE("Estado: ",AZ1758,", ",AV1758),
IF(AX1758=Meses!$A$3,"Por revisar",
IF(AT1758="","Sin registro","En programación Frcst."))),"En programación")))),
"Error")</f>
        <v>En programación</v>
      </c>
      <c r="BZ1758" s="14" t="str">
        <f t="shared" si="81"/>
        <v/>
      </c>
      <c r="CA1758" s="95">
        <f>IF(BY1758="En programación Frcst.",VLOOKUP(AX1758,Meses!$A$1:$H$14,3+HLOOKUP(Cronograma!AV1758,Meses!$D$1:$G$2,2,FALSE),FALSE),
IF(BY1758="En programación",BA1758,""))</f>
        <v>0</v>
      </c>
      <c r="CB1758" s="95" t="str">
        <f t="shared" si="82"/>
        <v>1900/1</v>
      </c>
      <c r="CC1758" s="91">
        <f>IFERROR(
(VLOOKUP(MONTH(CA1758),Meses!$B$3:$C$14,2,FALSE)-DAY(CA1758))/VLOOKUP(MONTH(CA1758),Meses!$B$3:$C$14,2,FALSE)*CD1758,
"")</f>
        <v>1809</v>
      </c>
      <c r="CD1758" s="92">
        <f t="shared" si="83"/>
        <v>1809</v>
      </c>
    </row>
    <row r="1759" spans="1:82" ht="63" thickBot="1" x14ac:dyDescent="0.6">
      <c r="A1759" s="61" t="s">
        <v>4249</v>
      </c>
      <c r="B1759" s="61" t="s">
        <v>4256</v>
      </c>
      <c r="C1759" s="19" t="s">
        <v>4257</v>
      </c>
      <c r="D1759" s="61" t="s">
        <v>2072</v>
      </c>
      <c r="E1759" s="21">
        <v>45307</v>
      </c>
      <c r="F1759" s="21">
        <v>45307</v>
      </c>
      <c r="G1759" s="21">
        <v>45315</v>
      </c>
      <c r="H1759" s="22"/>
      <c r="I1759" s="22"/>
      <c r="J1759" s="22"/>
      <c r="K1759" s="22">
        <v>0</v>
      </c>
      <c r="L1759" s="50"/>
      <c r="M1759" s="22"/>
      <c r="N1759" s="22"/>
      <c r="O1759" s="19" t="s">
        <v>135</v>
      </c>
      <c r="P1759" s="19" t="s">
        <v>135</v>
      </c>
      <c r="Q1759" s="49" t="s">
        <v>55</v>
      </c>
      <c r="R1759" s="61">
        <v>11499</v>
      </c>
      <c r="S1759" s="25" t="s">
        <v>145</v>
      </c>
      <c r="T1759" s="25" t="s">
        <v>145</v>
      </c>
      <c r="U1759" s="82" t="e">
        <v>#NAME?</v>
      </c>
      <c r="V1759" s="22"/>
      <c r="W1759" s="22"/>
      <c r="X1759" s="50"/>
      <c r="Y1759" s="50"/>
      <c r="Z1759" s="22"/>
      <c r="AA1759" s="22"/>
      <c r="AB1759" s="22"/>
      <c r="AC1759" s="22"/>
      <c r="AD1759" s="50"/>
      <c r="AE1759" s="22"/>
      <c r="AF1759" s="22"/>
      <c r="AG1759" s="22"/>
      <c r="AH1759" s="50"/>
      <c r="AI1759" s="22"/>
      <c r="AJ1759" s="22"/>
      <c r="AK1759" s="22"/>
      <c r="AL1759" s="22"/>
      <c r="AM1759" s="22"/>
      <c r="AN1759" s="22"/>
      <c r="AO1759" s="22"/>
      <c r="AP1759" s="22"/>
      <c r="AQ1759" s="22" t="s">
        <v>140</v>
      </c>
      <c r="AR1759" s="22"/>
      <c r="AS1759" s="19" t="s">
        <v>55</v>
      </c>
      <c r="AT1759" s="19" t="s">
        <v>2073</v>
      </c>
      <c r="AU1759" s="19" t="s">
        <v>132</v>
      </c>
      <c r="AV1759" s="19" t="s">
        <v>660</v>
      </c>
      <c r="AW1759" s="19" t="s">
        <v>2204</v>
      </c>
      <c r="AX1759" s="19" t="s">
        <v>2205</v>
      </c>
      <c r="AY1759" s="19" t="s">
        <v>55</v>
      </c>
      <c r="AZ1759" s="19" t="s">
        <v>3830</v>
      </c>
      <c r="BA1759" s="22">
        <v>0</v>
      </c>
      <c r="BB1759" s="22"/>
      <c r="BC1759" s="22"/>
      <c r="BD1759" s="22" t="s">
        <v>1557</v>
      </c>
      <c r="BE1759" s="22" t="s">
        <v>354</v>
      </c>
      <c r="BF1759" s="22" t="s">
        <v>1745</v>
      </c>
      <c r="BG1759" s="22" t="s">
        <v>55</v>
      </c>
      <c r="BH1759" s="22" t="s">
        <v>4513</v>
      </c>
      <c r="BI1759" s="22" t="s">
        <v>4513</v>
      </c>
      <c r="BJ1759" s="22"/>
      <c r="BK1759" s="22"/>
      <c r="BL1759" s="22"/>
      <c r="BM1759" s="22"/>
      <c r="BN1759" s="22"/>
      <c r="BO1759" s="22"/>
      <c r="BP1759" s="22"/>
      <c r="BQ1759" s="22" t="s">
        <v>64</v>
      </c>
      <c r="BR1759" s="22"/>
      <c r="BS1759" s="22"/>
      <c r="BT1759" s="22"/>
      <c r="BU1759" s="37">
        <v>15</v>
      </c>
      <c r="BV1759" s="19" t="s">
        <v>4702</v>
      </c>
      <c r="BW1759" s="19" t="s">
        <v>3858</v>
      </c>
      <c r="BX1759" s="22"/>
      <c r="BY1759" s="95" t="str">
        <f>IFERROR(
IF(OR(AZ1759="anulado",AZ1759="stand by"),CONCATENATE(AZ1759,": ",AT1759),
IF(OR(YEAR(BA1759)=2022,YEAR(BA1759)=2023),CONCATENATE("Se activó en ",YEAR(BA1759)),
IF(AND(OR(AZ1759="En proceso",AZ1759="facturando"),AND(AV1759="-",BA1759="")),"Por revisar",
IF(BA1759="",IF(AV1759="NUEVAS",CONCATENATE("Estado: ",AZ1759,", ",AV1759),
IF(AX1759=Meses!$A$3,"Por revisar",
IF(AT1759="","Sin registro","En programación Frcst."))),"En programación")))),
"Error")</f>
        <v>En programación</v>
      </c>
      <c r="BZ1759" s="14" t="str">
        <f t="shared" si="81"/>
        <v/>
      </c>
      <c r="CA1759" s="95">
        <f>IF(BY1759="En programación Frcst.",VLOOKUP(AX1759,Meses!$A$1:$H$14,3+HLOOKUP(Cronograma!AV1759,Meses!$D$1:$G$2,2,FALSE),FALSE),
IF(BY1759="En programación",BA1759,""))</f>
        <v>0</v>
      </c>
      <c r="CB1759" s="95" t="str">
        <f t="shared" si="82"/>
        <v>1900/1</v>
      </c>
      <c r="CC1759" s="91">
        <f>IFERROR(
(VLOOKUP(MONTH(CA1759),Meses!$B$3:$C$14,2,FALSE)-DAY(CA1759))/VLOOKUP(MONTH(CA1759),Meses!$B$3:$C$14,2,FALSE)*CD1759,
"")</f>
        <v>11499</v>
      </c>
      <c r="CD1759" s="92">
        <f t="shared" si="83"/>
        <v>11499</v>
      </c>
    </row>
    <row r="1760" spans="1:82" ht="63" thickBot="1" x14ac:dyDescent="0.6">
      <c r="A1760" s="61" t="s">
        <v>3790</v>
      </c>
      <c r="B1760" s="61" t="s">
        <v>4258</v>
      </c>
      <c r="C1760" s="19" t="s">
        <v>4259</v>
      </c>
      <c r="D1760" s="61" t="s">
        <v>2072</v>
      </c>
      <c r="E1760" s="21">
        <v>45307</v>
      </c>
      <c r="F1760" s="21">
        <v>45307</v>
      </c>
      <c r="G1760" s="22"/>
      <c r="H1760" s="22"/>
      <c r="I1760" s="22"/>
      <c r="J1760" s="22"/>
      <c r="K1760" s="22">
        <v>0</v>
      </c>
      <c r="L1760" s="50"/>
      <c r="M1760" s="22"/>
      <c r="N1760" s="22"/>
      <c r="O1760" s="19" t="s">
        <v>199</v>
      </c>
      <c r="P1760" s="19" t="s">
        <v>199</v>
      </c>
      <c r="Q1760" s="49" t="s">
        <v>55</v>
      </c>
      <c r="R1760" s="61">
        <v>1989</v>
      </c>
      <c r="S1760" s="25" t="s">
        <v>145</v>
      </c>
      <c r="T1760" s="25" t="s">
        <v>145</v>
      </c>
      <c r="U1760" s="51" t="e">
        <v>#NAME?</v>
      </c>
      <c r="V1760" s="22"/>
      <c r="W1760" s="22"/>
      <c r="X1760" s="50"/>
      <c r="Y1760" s="50"/>
      <c r="Z1760" s="22"/>
      <c r="AA1760" s="22"/>
      <c r="AB1760" s="22"/>
      <c r="AC1760" s="22"/>
      <c r="AD1760" s="50"/>
      <c r="AE1760" s="22"/>
      <c r="AF1760" s="22"/>
      <c r="AG1760" s="22"/>
      <c r="AH1760" s="50"/>
      <c r="AI1760" s="22"/>
      <c r="AJ1760" s="22"/>
      <c r="AK1760" s="22"/>
      <c r="AL1760" s="22"/>
      <c r="AM1760" s="22"/>
      <c r="AN1760" s="22"/>
      <c r="AO1760" s="22"/>
      <c r="AP1760" s="22"/>
      <c r="AQ1760" s="22" t="s">
        <v>140</v>
      </c>
      <c r="AR1760" s="22"/>
      <c r="AS1760" s="19" t="s">
        <v>55</v>
      </c>
      <c r="AT1760" s="19" t="s">
        <v>2073</v>
      </c>
      <c r="AU1760" s="19" t="s">
        <v>132</v>
      </c>
      <c r="AV1760" s="19" t="s">
        <v>651</v>
      </c>
      <c r="AW1760" s="19" t="s">
        <v>3065</v>
      </c>
      <c r="AX1760" s="19" t="s">
        <v>2205</v>
      </c>
      <c r="AY1760" s="19" t="s">
        <v>55</v>
      </c>
      <c r="AZ1760" s="19" t="s">
        <v>3830</v>
      </c>
      <c r="BA1760" s="22">
        <v>0</v>
      </c>
      <c r="BB1760" s="22"/>
      <c r="BC1760" s="22"/>
      <c r="BD1760" s="22" t="s">
        <v>1557</v>
      </c>
      <c r="BE1760" s="22" t="s">
        <v>679</v>
      </c>
      <c r="BF1760" s="22" t="s">
        <v>3130</v>
      </c>
      <c r="BG1760" s="22" t="s">
        <v>55</v>
      </c>
      <c r="BH1760" s="22" t="s">
        <v>4513</v>
      </c>
      <c r="BI1760" s="22" t="s">
        <v>4513</v>
      </c>
      <c r="BJ1760" s="22"/>
      <c r="BK1760" s="22"/>
      <c r="BL1760" s="22"/>
      <c r="BM1760" s="22"/>
      <c r="BN1760" s="22"/>
      <c r="BO1760" s="22"/>
      <c r="BP1760" s="22"/>
      <c r="BQ1760" s="22" t="s">
        <v>64</v>
      </c>
      <c r="BR1760" s="22"/>
      <c r="BS1760" s="22"/>
      <c r="BT1760" s="22"/>
      <c r="BU1760" s="37">
        <v>15</v>
      </c>
      <c r="BV1760" s="19" t="s">
        <v>4703</v>
      </c>
      <c r="BW1760" s="19" t="s">
        <v>3858</v>
      </c>
      <c r="BX1760" s="22"/>
      <c r="BY1760" s="95" t="str">
        <f>IFERROR(
IF(OR(AZ1760="anulado",AZ1760="stand by"),CONCATENATE(AZ1760,": ",AT1760),
IF(OR(YEAR(BA1760)=2022,YEAR(BA1760)=2023),CONCATENATE("Se activó en ",YEAR(BA1760)),
IF(AND(OR(AZ1760="En proceso",AZ1760="facturando"),AND(AV1760="-",BA1760="")),"Por revisar",
IF(BA1760="",IF(AV1760="NUEVAS",CONCATENATE("Estado: ",AZ1760,", ",AV1760),
IF(AX1760=Meses!$A$3,"Por revisar",
IF(AT1760="","Sin registro","En programación Frcst."))),"En programación")))),
"Error")</f>
        <v>En programación</v>
      </c>
      <c r="BZ1760" s="14" t="str">
        <f t="shared" si="81"/>
        <v/>
      </c>
      <c r="CA1760" s="95">
        <f>IF(BY1760="En programación Frcst.",VLOOKUP(AX1760,Meses!$A$1:$H$14,3+HLOOKUP(Cronograma!AV1760,Meses!$D$1:$G$2,2,FALSE),FALSE),
IF(BY1760="En programación",BA1760,""))</f>
        <v>0</v>
      </c>
      <c r="CB1760" s="95" t="str">
        <f t="shared" si="82"/>
        <v>1900/1</v>
      </c>
      <c r="CC1760" s="91">
        <f>IFERROR(
(VLOOKUP(MONTH(CA1760),Meses!$B$3:$C$14,2,FALSE)-DAY(CA1760))/VLOOKUP(MONTH(CA1760),Meses!$B$3:$C$14,2,FALSE)*CD1760,
"")</f>
        <v>1989</v>
      </c>
      <c r="CD1760" s="92">
        <f t="shared" si="83"/>
        <v>1989</v>
      </c>
    </row>
    <row r="1761" spans="1:82" ht="63" thickBot="1" x14ac:dyDescent="0.6">
      <c r="A1761" s="61" t="s">
        <v>4249</v>
      </c>
      <c r="B1761" s="61" t="s">
        <v>4260</v>
      </c>
      <c r="C1761" s="19" t="s">
        <v>4261</v>
      </c>
      <c r="D1761" s="61" t="s">
        <v>2072</v>
      </c>
      <c r="E1761" s="21">
        <v>45307</v>
      </c>
      <c r="F1761" s="21">
        <v>45307</v>
      </c>
      <c r="G1761" s="21">
        <v>45315</v>
      </c>
      <c r="H1761" s="22"/>
      <c r="I1761" s="22"/>
      <c r="J1761" s="22"/>
      <c r="K1761" s="22">
        <v>0</v>
      </c>
      <c r="L1761" s="50"/>
      <c r="M1761" s="22"/>
      <c r="N1761" s="22"/>
      <c r="O1761" s="19" t="s">
        <v>135</v>
      </c>
      <c r="P1761" s="19" t="s">
        <v>135</v>
      </c>
      <c r="Q1761" s="49" t="s">
        <v>55</v>
      </c>
      <c r="R1761" s="61">
        <v>1577</v>
      </c>
      <c r="S1761" s="25" t="s">
        <v>145</v>
      </c>
      <c r="T1761" s="25" t="s">
        <v>145</v>
      </c>
      <c r="U1761" s="82" t="e">
        <v>#NAME?</v>
      </c>
      <c r="V1761" s="22"/>
      <c r="W1761" s="22"/>
      <c r="X1761" s="50"/>
      <c r="Y1761" s="50"/>
      <c r="Z1761" s="22"/>
      <c r="AA1761" s="22"/>
      <c r="AB1761" s="22"/>
      <c r="AC1761" s="22"/>
      <c r="AD1761" s="50"/>
      <c r="AE1761" s="22"/>
      <c r="AF1761" s="22"/>
      <c r="AG1761" s="22"/>
      <c r="AH1761" s="50"/>
      <c r="AI1761" s="22"/>
      <c r="AJ1761" s="22"/>
      <c r="AK1761" s="22"/>
      <c r="AL1761" s="22"/>
      <c r="AM1761" s="22"/>
      <c r="AN1761" s="22"/>
      <c r="AO1761" s="22"/>
      <c r="AP1761" s="22"/>
      <c r="AQ1761" s="22" t="s">
        <v>140</v>
      </c>
      <c r="AR1761" s="22"/>
      <c r="AS1761" s="19" t="s">
        <v>55</v>
      </c>
      <c r="AT1761" s="19" t="s">
        <v>2073</v>
      </c>
      <c r="AU1761" s="19" t="s">
        <v>132</v>
      </c>
      <c r="AV1761" s="19" t="s">
        <v>660</v>
      </c>
      <c r="AW1761" s="19" t="s">
        <v>2204</v>
      </c>
      <c r="AX1761" s="19" t="s">
        <v>2205</v>
      </c>
      <c r="AY1761" s="19" t="s">
        <v>55</v>
      </c>
      <c r="AZ1761" s="19" t="s">
        <v>3830</v>
      </c>
      <c r="BA1761" s="22">
        <v>0</v>
      </c>
      <c r="BB1761" s="22"/>
      <c r="BC1761" s="22"/>
      <c r="BD1761" s="22" t="s">
        <v>1557</v>
      </c>
      <c r="BE1761" s="22" t="s">
        <v>354</v>
      </c>
      <c r="BF1761" s="22" t="s">
        <v>1745</v>
      </c>
      <c r="BG1761" s="22" t="s">
        <v>55</v>
      </c>
      <c r="BH1761" s="22" t="s">
        <v>4513</v>
      </c>
      <c r="BI1761" s="22" t="s">
        <v>4513</v>
      </c>
      <c r="BJ1761" s="22"/>
      <c r="BK1761" s="22"/>
      <c r="BL1761" s="22"/>
      <c r="BM1761" s="22"/>
      <c r="BN1761" s="22"/>
      <c r="BO1761" s="22"/>
      <c r="BP1761" s="22"/>
      <c r="BQ1761" s="22" t="s">
        <v>64</v>
      </c>
      <c r="BR1761" s="22"/>
      <c r="BS1761" s="22"/>
      <c r="BT1761" s="22"/>
      <c r="BU1761" s="37">
        <v>15</v>
      </c>
      <c r="BV1761" s="19" t="s">
        <v>4702</v>
      </c>
      <c r="BW1761" s="19" t="s">
        <v>3858</v>
      </c>
      <c r="BX1761" s="22"/>
      <c r="BY1761" s="95" t="str">
        <f>IFERROR(
IF(OR(AZ1761="anulado",AZ1761="stand by"),CONCATENATE(AZ1761,": ",AT1761),
IF(OR(YEAR(BA1761)=2022,YEAR(BA1761)=2023),CONCATENATE("Se activó en ",YEAR(BA1761)),
IF(AND(OR(AZ1761="En proceso",AZ1761="facturando"),AND(AV1761="-",BA1761="")),"Por revisar",
IF(BA1761="",IF(AV1761="NUEVAS",CONCATENATE("Estado: ",AZ1761,", ",AV1761),
IF(AX1761=Meses!$A$3,"Por revisar",
IF(AT1761="","Sin registro","En programación Frcst."))),"En programación")))),
"Error")</f>
        <v>En programación</v>
      </c>
      <c r="BZ1761" s="14" t="str">
        <f t="shared" si="81"/>
        <v/>
      </c>
      <c r="CA1761" s="95">
        <f>IF(BY1761="En programación Frcst.",VLOOKUP(AX1761,Meses!$A$1:$H$14,3+HLOOKUP(Cronograma!AV1761,Meses!$D$1:$G$2,2,FALSE),FALSE),
IF(BY1761="En programación",BA1761,""))</f>
        <v>0</v>
      </c>
      <c r="CB1761" s="95" t="str">
        <f t="shared" si="82"/>
        <v>1900/1</v>
      </c>
      <c r="CC1761" s="91">
        <f>IFERROR(
(VLOOKUP(MONTH(CA1761),Meses!$B$3:$C$14,2,FALSE)-DAY(CA1761))/VLOOKUP(MONTH(CA1761),Meses!$B$3:$C$14,2,FALSE)*CD1761,
"")</f>
        <v>1577</v>
      </c>
      <c r="CD1761" s="92">
        <f t="shared" si="83"/>
        <v>1577</v>
      </c>
    </row>
    <row r="1762" spans="1:82" ht="47.4" thickBot="1" x14ac:dyDescent="0.6">
      <c r="A1762" s="61" t="s">
        <v>4249</v>
      </c>
      <c r="B1762" s="61" t="s">
        <v>4262</v>
      </c>
      <c r="C1762" s="19" t="s">
        <v>4263</v>
      </c>
      <c r="D1762" s="61" t="s">
        <v>2072</v>
      </c>
      <c r="E1762" s="21">
        <v>45307</v>
      </c>
      <c r="F1762" s="21">
        <v>45307</v>
      </c>
      <c r="G1762" s="21">
        <v>45315</v>
      </c>
      <c r="H1762" s="22"/>
      <c r="I1762" s="22"/>
      <c r="J1762" s="22"/>
      <c r="K1762" s="22">
        <v>0</v>
      </c>
      <c r="L1762" s="50"/>
      <c r="M1762" s="22"/>
      <c r="N1762" s="22"/>
      <c r="O1762" s="19" t="s">
        <v>135</v>
      </c>
      <c r="P1762" s="19" t="s">
        <v>135</v>
      </c>
      <c r="Q1762" s="49" t="s">
        <v>55</v>
      </c>
      <c r="R1762" s="61">
        <v>13760</v>
      </c>
      <c r="S1762" s="25" t="s">
        <v>145</v>
      </c>
      <c r="T1762" s="25" t="s">
        <v>145</v>
      </c>
      <c r="U1762" s="82" t="e">
        <v>#NAME?</v>
      </c>
      <c r="V1762" s="22"/>
      <c r="W1762" s="22"/>
      <c r="X1762" s="50"/>
      <c r="Y1762" s="50"/>
      <c r="Z1762" s="22"/>
      <c r="AA1762" s="22"/>
      <c r="AB1762" s="22"/>
      <c r="AC1762" s="22"/>
      <c r="AD1762" s="50"/>
      <c r="AE1762" s="22"/>
      <c r="AF1762" s="22"/>
      <c r="AG1762" s="22"/>
      <c r="AH1762" s="50"/>
      <c r="AI1762" s="22"/>
      <c r="AJ1762" s="22"/>
      <c r="AK1762" s="22"/>
      <c r="AL1762" s="22"/>
      <c r="AM1762" s="22"/>
      <c r="AN1762" s="22"/>
      <c r="AO1762" s="22"/>
      <c r="AP1762" s="22"/>
      <c r="AQ1762" s="22" t="s">
        <v>140</v>
      </c>
      <c r="AR1762" s="22"/>
      <c r="AS1762" s="19" t="s">
        <v>55</v>
      </c>
      <c r="AT1762" s="19" t="s">
        <v>2073</v>
      </c>
      <c r="AU1762" s="19" t="s">
        <v>132</v>
      </c>
      <c r="AV1762" s="19" t="s">
        <v>660</v>
      </c>
      <c r="AW1762" s="19" t="s">
        <v>2204</v>
      </c>
      <c r="AX1762" s="19" t="s">
        <v>2205</v>
      </c>
      <c r="AY1762" s="19" t="s">
        <v>55</v>
      </c>
      <c r="AZ1762" s="19" t="s">
        <v>3830</v>
      </c>
      <c r="BA1762" s="22">
        <v>0</v>
      </c>
      <c r="BB1762" s="22"/>
      <c r="BC1762" s="22"/>
      <c r="BD1762" s="22" t="s">
        <v>1557</v>
      </c>
      <c r="BE1762" s="22" t="s">
        <v>354</v>
      </c>
      <c r="BF1762" s="22" t="s">
        <v>1745</v>
      </c>
      <c r="BG1762" s="22" t="s">
        <v>55</v>
      </c>
      <c r="BH1762" s="22" t="s">
        <v>4513</v>
      </c>
      <c r="BI1762" s="22" t="s">
        <v>4513</v>
      </c>
      <c r="BJ1762" s="22"/>
      <c r="BK1762" s="22"/>
      <c r="BL1762" s="22"/>
      <c r="BM1762" s="22"/>
      <c r="BN1762" s="22"/>
      <c r="BO1762" s="22"/>
      <c r="BP1762" s="22"/>
      <c r="BQ1762" s="22" t="s">
        <v>64</v>
      </c>
      <c r="BR1762" s="22"/>
      <c r="BS1762" s="22"/>
      <c r="BT1762" s="22"/>
      <c r="BU1762" s="37">
        <v>15</v>
      </c>
      <c r="BV1762" s="19" t="s">
        <v>4702</v>
      </c>
      <c r="BW1762" s="19" t="s">
        <v>3858</v>
      </c>
      <c r="BX1762" s="22"/>
      <c r="BY1762" s="95" t="str">
        <f>IFERROR(
IF(OR(AZ1762="anulado",AZ1762="stand by"),CONCATENATE(AZ1762,": ",AT1762),
IF(OR(YEAR(BA1762)=2022,YEAR(BA1762)=2023),CONCATENATE("Se activó en ",YEAR(BA1762)),
IF(AND(OR(AZ1762="En proceso",AZ1762="facturando"),AND(AV1762="-",BA1762="")),"Por revisar",
IF(BA1762="",IF(AV1762="NUEVAS",CONCATENATE("Estado: ",AZ1762,", ",AV1762),
IF(AX1762=Meses!$A$3,"Por revisar",
IF(AT1762="","Sin registro","En programación Frcst."))),"En programación")))),
"Error")</f>
        <v>En programación</v>
      </c>
      <c r="BZ1762" s="14" t="str">
        <f t="shared" si="81"/>
        <v/>
      </c>
      <c r="CA1762" s="95">
        <f>IF(BY1762="En programación Frcst.",VLOOKUP(AX1762,Meses!$A$1:$H$14,3+HLOOKUP(Cronograma!AV1762,Meses!$D$1:$G$2,2,FALSE),FALSE),
IF(BY1762="En programación",BA1762,""))</f>
        <v>0</v>
      </c>
      <c r="CB1762" s="95" t="str">
        <f t="shared" si="82"/>
        <v>1900/1</v>
      </c>
      <c r="CC1762" s="91">
        <f>IFERROR(
(VLOOKUP(MONTH(CA1762),Meses!$B$3:$C$14,2,FALSE)-DAY(CA1762))/VLOOKUP(MONTH(CA1762),Meses!$B$3:$C$14,2,FALSE)*CD1762,
"")</f>
        <v>13760</v>
      </c>
      <c r="CD1762" s="92">
        <f t="shared" si="83"/>
        <v>13760</v>
      </c>
    </row>
    <row r="1763" spans="1:82" ht="47.4" thickBot="1" x14ac:dyDescent="0.6">
      <c r="A1763" s="61" t="s">
        <v>4249</v>
      </c>
      <c r="B1763" s="61" t="s">
        <v>4264</v>
      </c>
      <c r="C1763" s="19" t="s">
        <v>4265</v>
      </c>
      <c r="D1763" s="61" t="s">
        <v>2072</v>
      </c>
      <c r="E1763" s="21">
        <v>45307</v>
      </c>
      <c r="F1763" s="21">
        <v>45307</v>
      </c>
      <c r="G1763" s="21">
        <v>45315</v>
      </c>
      <c r="H1763" s="22"/>
      <c r="I1763" s="22"/>
      <c r="J1763" s="22"/>
      <c r="K1763" s="22">
        <v>0</v>
      </c>
      <c r="L1763" s="50"/>
      <c r="M1763" s="22"/>
      <c r="N1763" s="22"/>
      <c r="O1763" s="19" t="s">
        <v>135</v>
      </c>
      <c r="P1763" s="19" t="s">
        <v>135</v>
      </c>
      <c r="Q1763" s="49" t="s">
        <v>55</v>
      </c>
      <c r="R1763" s="61">
        <v>112</v>
      </c>
      <c r="S1763" s="25" t="s">
        <v>145</v>
      </c>
      <c r="T1763" s="25" t="s">
        <v>145</v>
      </c>
      <c r="U1763" s="82" t="e">
        <v>#NAME?</v>
      </c>
      <c r="V1763" s="22"/>
      <c r="W1763" s="22"/>
      <c r="X1763" s="50"/>
      <c r="Y1763" s="50"/>
      <c r="Z1763" s="22"/>
      <c r="AA1763" s="22"/>
      <c r="AB1763" s="22"/>
      <c r="AC1763" s="22"/>
      <c r="AD1763" s="50"/>
      <c r="AE1763" s="22"/>
      <c r="AF1763" s="22"/>
      <c r="AG1763" s="22"/>
      <c r="AH1763" s="50"/>
      <c r="AI1763" s="22"/>
      <c r="AJ1763" s="22"/>
      <c r="AK1763" s="22"/>
      <c r="AL1763" s="22"/>
      <c r="AM1763" s="22"/>
      <c r="AN1763" s="22"/>
      <c r="AO1763" s="22"/>
      <c r="AP1763" s="22"/>
      <c r="AQ1763" s="22" t="s">
        <v>140</v>
      </c>
      <c r="AR1763" s="22"/>
      <c r="AS1763" s="19" t="s">
        <v>55</v>
      </c>
      <c r="AT1763" s="19" t="s">
        <v>2073</v>
      </c>
      <c r="AU1763" s="19" t="s">
        <v>132</v>
      </c>
      <c r="AV1763" s="19" t="s">
        <v>660</v>
      </c>
      <c r="AW1763" s="19" t="s">
        <v>2204</v>
      </c>
      <c r="AX1763" s="19" t="s">
        <v>2205</v>
      </c>
      <c r="AY1763" s="19" t="s">
        <v>55</v>
      </c>
      <c r="AZ1763" s="19" t="s">
        <v>3830</v>
      </c>
      <c r="BA1763" s="22">
        <v>0</v>
      </c>
      <c r="BB1763" s="22"/>
      <c r="BC1763" s="22"/>
      <c r="BD1763" s="22" t="s">
        <v>1557</v>
      </c>
      <c r="BE1763" s="22" t="s">
        <v>354</v>
      </c>
      <c r="BF1763" s="22" t="s">
        <v>1745</v>
      </c>
      <c r="BG1763" s="22" t="s">
        <v>55</v>
      </c>
      <c r="BH1763" s="22" t="s">
        <v>4513</v>
      </c>
      <c r="BI1763" s="22" t="s">
        <v>4513</v>
      </c>
      <c r="BJ1763" s="22"/>
      <c r="BK1763" s="22"/>
      <c r="BL1763" s="22"/>
      <c r="BM1763" s="22"/>
      <c r="BN1763" s="22"/>
      <c r="BO1763" s="22"/>
      <c r="BP1763" s="22"/>
      <c r="BQ1763" s="22" t="s">
        <v>64</v>
      </c>
      <c r="BR1763" s="22"/>
      <c r="BS1763" s="22"/>
      <c r="BT1763" s="22"/>
      <c r="BU1763" s="37">
        <v>15</v>
      </c>
      <c r="BV1763" s="19" t="s">
        <v>4702</v>
      </c>
      <c r="BW1763" s="19" t="s">
        <v>3858</v>
      </c>
      <c r="BX1763" s="22"/>
      <c r="BY1763" s="95" t="str">
        <f>IFERROR(
IF(OR(AZ1763="anulado",AZ1763="stand by"),CONCATENATE(AZ1763,": ",AT1763),
IF(OR(YEAR(BA1763)=2022,YEAR(BA1763)=2023),CONCATENATE("Se activó en ",YEAR(BA1763)),
IF(AND(OR(AZ1763="En proceso",AZ1763="facturando"),AND(AV1763="-",BA1763="")),"Por revisar",
IF(BA1763="",IF(AV1763="NUEVAS",CONCATENATE("Estado: ",AZ1763,", ",AV1763),
IF(AX1763=Meses!$A$3,"Por revisar",
IF(AT1763="","Sin registro","En programación Frcst."))),"En programación")))),
"Error")</f>
        <v>En programación</v>
      </c>
      <c r="BZ1763" s="14" t="str">
        <f t="shared" si="81"/>
        <v/>
      </c>
      <c r="CA1763" s="95">
        <f>IF(BY1763="En programación Frcst.",VLOOKUP(AX1763,Meses!$A$1:$H$14,3+HLOOKUP(Cronograma!AV1763,Meses!$D$1:$G$2,2,FALSE),FALSE),
IF(BY1763="En programación",BA1763,""))</f>
        <v>0</v>
      </c>
      <c r="CB1763" s="95" t="str">
        <f t="shared" si="82"/>
        <v>1900/1</v>
      </c>
      <c r="CC1763" s="91">
        <f>IFERROR(
(VLOOKUP(MONTH(CA1763),Meses!$B$3:$C$14,2,FALSE)-DAY(CA1763))/VLOOKUP(MONTH(CA1763),Meses!$B$3:$C$14,2,FALSE)*CD1763,
"")</f>
        <v>112</v>
      </c>
      <c r="CD1763" s="92">
        <f t="shared" si="83"/>
        <v>112</v>
      </c>
    </row>
    <row r="1764" spans="1:82" ht="63" thickBot="1" x14ac:dyDescent="0.6">
      <c r="A1764" s="61" t="s">
        <v>4249</v>
      </c>
      <c r="B1764" s="61" t="s">
        <v>4266</v>
      </c>
      <c r="C1764" s="19" t="s">
        <v>4267</v>
      </c>
      <c r="D1764" s="61" t="s">
        <v>2072</v>
      </c>
      <c r="E1764" s="21">
        <v>45307</v>
      </c>
      <c r="F1764" s="21">
        <v>45307</v>
      </c>
      <c r="G1764" s="21">
        <v>45315</v>
      </c>
      <c r="H1764" s="22"/>
      <c r="I1764" s="22"/>
      <c r="J1764" s="22"/>
      <c r="K1764" s="22">
        <v>0</v>
      </c>
      <c r="L1764" s="50"/>
      <c r="M1764" s="22"/>
      <c r="N1764" s="22"/>
      <c r="O1764" s="19" t="s">
        <v>135</v>
      </c>
      <c r="P1764" s="19" t="s">
        <v>135</v>
      </c>
      <c r="Q1764" s="49" t="s">
        <v>55</v>
      </c>
      <c r="R1764" s="61">
        <v>1004</v>
      </c>
      <c r="S1764" s="25" t="s">
        <v>145</v>
      </c>
      <c r="T1764" s="25" t="s">
        <v>145</v>
      </c>
      <c r="U1764" s="82" t="e">
        <v>#NAME?</v>
      </c>
      <c r="V1764" s="22"/>
      <c r="W1764" s="22"/>
      <c r="X1764" s="50"/>
      <c r="Y1764" s="50"/>
      <c r="Z1764" s="22"/>
      <c r="AA1764" s="22"/>
      <c r="AB1764" s="22"/>
      <c r="AC1764" s="22"/>
      <c r="AD1764" s="50"/>
      <c r="AE1764" s="22"/>
      <c r="AF1764" s="22"/>
      <c r="AG1764" s="22"/>
      <c r="AH1764" s="50"/>
      <c r="AI1764" s="22"/>
      <c r="AJ1764" s="22"/>
      <c r="AK1764" s="22"/>
      <c r="AL1764" s="22"/>
      <c r="AM1764" s="22"/>
      <c r="AN1764" s="22"/>
      <c r="AO1764" s="22"/>
      <c r="AP1764" s="22"/>
      <c r="AQ1764" s="22" t="s">
        <v>140</v>
      </c>
      <c r="AR1764" s="22"/>
      <c r="AS1764" s="19" t="s">
        <v>55</v>
      </c>
      <c r="AT1764" s="19" t="s">
        <v>2073</v>
      </c>
      <c r="AU1764" s="19" t="s">
        <v>132</v>
      </c>
      <c r="AV1764" s="19" t="s">
        <v>660</v>
      </c>
      <c r="AW1764" s="19" t="s">
        <v>2204</v>
      </c>
      <c r="AX1764" s="19" t="s">
        <v>2205</v>
      </c>
      <c r="AY1764" s="19" t="s">
        <v>55</v>
      </c>
      <c r="AZ1764" s="19" t="s">
        <v>3830</v>
      </c>
      <c r="BA1764" s="22">
        <v>0</v>
      </c>
      <c r="BB1764" s="22"/>
      <c r="BC1764" s="22"/>
      <c r="BD1764" s="22" t="s">
        <v>1557</v>
      </c>
      <c r="BE1764" s="22" t="s">
        <v>354</v>
      </c>
      <c r="BF1764" s="22" t="s">
        <v>1745</v>
      </c>
      <c r="BG1764" s="22" t="s">
        <v>55</v>
      </c>
      <c r="BH1764" s="22" t="s">
        <v>4513</v>
      </c>
      <c r="BI1764" s="22" t="s">
        <v>4513</v>
      </c>
      <c r="BJ1764" s="22"/>
      <c r="BK1764" s="22"/>
      <c r="BL1764" s="22"/>
      <c r="BM1764" s="22"/>
      <c r="BN1764" s="22"/>
      <c r="BO1764" s="22"/>
      <c r="BP1764" s="22"/>
      <c r="BQ1764" s="22" t="s">
        <v>64</v>
      </c>
      <c r="BR1764" s="22"/>
      <c r="BS1764" s="22"/>
      <c r="BT1764" s="22"/>
      <c r="BU1764" s="37">
        <v>15</v>
      </c>
      <c r="BV1764" s="19" t="s">
        <v>4702</v>
      </c>
      <c r="BW1764" s="19" t="s">
        <v>3858</v>
      </c>
      <c r="BX1764" s="22"/>
      <c r="BY1764" s="95" t="str">
        <f>IFERROR(
IF(OR(AZ1764="anulado",AZ1764="stand by"),CONCATENATE(AZ1764,": ",AT1764),
IF(OR(YEAR(BA1764)=2022,YEAR(BA1764)=2023),CONCATENATE("Se activó en ",YEAR(BA1764)),
IF(AND(OR(AZ1764="En proceso",AZ1764="facturando"),AND(AV1764="-",BA1764="")),"Por revisar",
IF(BA1764="",IF(AV1764="NUEVAS",CONCATENATE("Estado: ",AZ1764,", ",AV1764),
IF(AX1764=Meses!$A$3,"Por revisar",
IF(AT1764="","Sin registro","En programación Frcst."))),"En programación")))),
"Error")</f>
        <v>En programación</v>
      </c>
      <c r="BZ1764" s="14" t="str">
        <f t="shared" si="81"/>
        <v/>
      </c>
      <c r="CA1764" s="95">
        <f>IF(BY1764="En programación Frcst.",VLOOKUP(AX1764,Meses!$A$1:$H$14,3+HLOOKUP(Cronograma!AV1764,Meses!$D$1:$G$2,2,FALSE),FALSE),
IF(BY1764="En programación",BA1764,""))</f>
        <v>0</v>
      </c>
      <c r="CB1764" s="95" t="str">
        <f t="shared" si="82"/>
        <v>1900/1</v>
      </c>
      <c r="CC1764" s="91">
        <f>IFERROR(
(VLOOKUP(MONTH(CA1764),Meses!$B$3:$C$14,2,FALSE)-DAY(CA1764))/VLOOKUP(MONTH(CA1764),Meses!$B$3:$C$14,2,FALSE)*CD1764,
"")</f>
        <v>1004</v>
      </c>
      <c r="CD1764" s="92">
        <f t="shared" si="83"/>
        <v>1004</v>
      </c>
    </row>
    <row r="1765" spans="1:82" ht="63" thickBot="1" x14ac:dyDescent="0.6">
      <c r="A1765" s="61" t="s">
        <v>4268</v>
      </c>
      <c r="B1765" s="61" t="s">
        <v>4269</v>
      </c>
      <c r="C1765" s="19" t="s">
        <v>4270</v>
      </c>
      <c r="D1765" s="61" t="s">
        <v>2072</v>
      </c>
      <c r="E1765" s="21">
        <v>45308</v>
      </c>
      <c r="F1765" s="21">
        <v>45308</v>
      </c>
      <c r="G1765" s="22"/>
      <c r="H1765" s="22"/>
      <c r="I1765" s="22"/>
      <c r="J1765" s="22"/>
      <c r="K1765" s="22">
        <v>0</v>
      </c>
      <c r="L1765" s="50"/>
      <c r="M1765" s="22"/>
      <c r="N1765" s="22"/>
      <c r="O1765" s="19" t="s">
        <v>135</v>
      </c>
      <c r="P1765" s="19" t="s">
        <v>135</v>
      </c>
      <c r="Q1765" s="49" t="s">
        <v>55</v>
      </c>
      <c r="R1765" s="61">
        <v>2769</v>
      </c>
      <c r="S1765" s="25" t="s">
        <v>145</v>
      </c>
      <c r="T1765" s="25" t="s">
        <v>145</v>
      </c>
      <c r="U1765" s="51" t="e">
        <v>#NAME?</v>
      </c>
      <c r="V1765" s="22"/>
      <c r="W1765" s="22"/>
      <c r="X1765" s="50"/>
      <c r="Y1765" s="50"/>
      <c r="Z1765" s="22"/>
      <c r="AA1765" s="22"/>
      <c r="AB1765" s="22"/>
      <c r="AC1765" s="22"/>
      <c r="AD1765" s="50"/>
      <c r="AE1765" s="22"/>
      <c r="AF1765" s="22"/>
      <c r="AG1765" s="22"/>
      <c r="AH1765" s="50"/>
      <c r="AI1765" s="22"/>
      <c r="AJ1765" s="22"/>
      <c r="AK1765" s="22"/>
      <c r="AL1765" s="22"/>
      <c r="AM1765" s="22"/>
      <c r="AN1765" s="22"/>
      <c r="AO1765" s="22"/>
      <c r="AP1765" s="22"/>
      <c r="AQ1765" s="22" t="s">
        <v>140</v>
      </c>
      <c r="AR1765" s="22"/>
      <c r="AS1765" s="19" t="s">
        <v>55</v>
      </c>
      <c r="AT1765" s="19" t="s">
        <v>2073</v>
      </c>
      <c r="AU1765" s="19" t="s">
        <v>132</v>
      </c>
      <c r="AV1765" s="19" t="s">
        <v>679</v>
      </c>
      <c r="AW1765" s="19" t="s">
        <v>3200</v>
      </c>
      <c r="AX1765" s="19" t="s">
        <v>2205</v>
      </c>
      <c r="AY1765" s="19" t="s">
        <v>55</v>
      </c>
      <c r="AZ1765" s="19" t="s">
        <v>3830</v>
      </c>
      <c r="BA1765" s="22">
        <v>0</v>
      </c>
      <c r="BB1765" s="22"/>
      <c r="BC1765" s="22"/>
      <c r="BD1765" s="22" t="s">
        <v>2205</v>
      </c>
      <c r="BE1765" s="22" t="s">
        <v>354</v>
      </c>
      <c r="BF1765" s="22" t="s">
        <v>2274</v>
      </c>
      <c r="BG1765" s="22" t="s">
        <v>55</v>
      </c>
      <c r="BH1765" s="22" t="s">
        <v>4513</v>
      </c>
      <c r="BI1765" s="22" t="s">
        <v>4513</v>
      </c>
      <c r="BJ1765" s="22"/>
      <c r="BK1765" s="22"/>
      <c r="BL1765" s="22"/>
      <c r="BM1765" s="22"/>
      <c r="BN1765" s="22"/>
      <c r="BO1765" s="22"/>
      <c r="BP1765" s="22"/>
      <c r="BQ1765" s="22" t="s">
        <v>64</v>
      </c>
      <c r="BR1765" s="22"/>
      <c r="BS1765" s="22"/>
      <c r="BT1765" s="22"/>
      <c r="BU1765" s="37">
        <v>14</v>
      </c>
      <c r="BV1765" s="19" t="s">
        <v>4702</v>
      </c>
      <c r="BW1765" s="19" t="s">
        <v>3858</v>
      </c>
      <c r="BX1765" s="22"/>
      <c r="BY1765" s="95" t="str">
        <f>IFERROR(
IF(OR(AZ1765="anulado",AZ1765="stand by"),CONCATENATE(AZ1765,": ",AT1765),
IF(OR(YEAR(BA1765)=2022,YEAR(BA1765)=2023),CONCATENATE("Se activó en ",YEAR(BA1765)),
IF(AND(OR(AZ1765="En proceso",AZ1765="facturando"),AND(AV1765="-",BA1765="")),"Por revisar",
IF(BA1765="",IF(AV1765="NUEVAS",CONCATENATE("Estado: ",AZ1765,", ",AV1765),
IF(AX1765=Meses!$A$3,"Por revisar",
IF(AT1765="","Sin registro","En programación Frcst."))),"En programación")))),
"Error")</f>
        <v>En programación</v>
      </c>
      <c r="BZ1765" s="14" t="str">
        <f t="shared" si="81"/>
        <v/>
      </c>
      <c r="CA1765" s="95">
        <f>IF(BY1765="En programación Frcst.",VLOOKUP(AX1765,Meses!$A$1:$H$14,3+HLOOKUP(Cronograma!AV1765,Meses!$D$1:$G$2,2,FALSE),FALSE),
IF(BY1765="En programación",BA1765,""))</f>
        <v>0</v>
      </c>
      <c r="CB1765" s="95" t="str">
        <f t="shared" si="82"/>
        <v>1900/1</v>
      </c>
      <c r="CC1765" s="91">
        <f>IFERROR(
(VLOOKUP(MONTH(CA1765),Meses!$B$3:$C$14,2,FALSE)-DAY(CA1765))/VLOOKUP(MONTH(CA1765),Meses!$B$3:$C$14,2,FALSE)*CD1765,
"")</f>
        <v>2769</v>
      </c>
      <c r="CD1765" s="92">
        <f t="shared" si="83"/>
        <v>2769</v>
      </c>
    </row>
    <row r="1766" spans="1:82" ht="63" thickBot="1" x14ac:dyDescent="0.6">
      <c r="A1766" s="61" t="s">
        <v>4271</v>
      </c>
      <c r="B1766" s="61" t="s">
        <v>4272</v>
      </c>
      <c r="C1766" s="19" t="s">
        <v>4273</v>
      </c>
      <c r="D1766" s="61" t="s">
        <v>2072</v>
      </c>
      <c r="E1766" s="21">
        <v>45308</v>
      </c>
      <c r="F1766" s="21">
        <v>45308</v>
      </c>
      <c r="G1766" s="22"/>
      <c r="H1766" s="22"/>
      <c r="I1766" s="22"/>
      <c r="J1766" s="22"/>
      <c r="K1766" s="22">
        <v>0</v>
      </c>
      <c r="L1766" s="50"/>
      <c r="M1766" s="22"/>
      <c r="N1766" s="22"/>
      <c r="O1766" s="19" t="s">
        <v>199</v>
      </c>
      <c r="P1766" s="19" t="s">
        <v>199</v>
      </c>
      <c r="Q1766" s="49" t="s">
        <v>55</v>
      </c>
      <c r="R1766" s="61">
        <v>10138</v>
      </c>
      <c r="S1766" s="25" t="s">
        <v>145</v>
      </c>
      <c r="T1766" s="25" t="s">
        <v>145</v>
      </c>
      <c r="U1766" s="51" t="e">
        <v>#NAME?</v>
      </c>
      <c r="V1766" s="22"/>
      <c r="W1766" s="22"/>
      <c r="X1766" s="50"/>
      <c r="Y1766" s="50"/>
      <c r="Z1766" s="22"/>
      <c r="AA1766" s="22"/>
      <c r="AB1766" s="22"/>
      <c r="AC1766" s="22"/>
      <c r="AD1766" s="50"/>
      <c r="AE1766" s="22"/>
      <c r="AF1766" s="22"/>
      <c r="AG1766" s="22"/>
      <c r="AH1766" s="50"/>
      <c r="AI1766" s="22"/>
      <c r="AJ1766" s="22"/>
      <c r="AK1766" s="22"/>
      <c r="AL1766" s="22"/>
      <c r="AM1766" s="22"/>
      <c r="AN1766" s="22"/>
      <c r="AO1766" s="22"/>
      <c r="AP1766" s="22"/>
      <c r="AQ1766" s="22" t="s">
        <v>140</v>
      </c>
      <c r="AR1766" s="22"/>
      <c r="AS1766" s="19" t="s">
        <v>55</v>
      </c>
      <c r="AT1766" s="19" t="s">
        <v>2073</v>
      </c>
      <c r="AU1766" s="19" t="s">
        <v>132</v>
      </c>
      <c r="AV1766" s="19" t="s">
        <v>679</v>
      </c>
      <c r="AW1766" s="19" t="s">
        <v>3200</v>
      </c>
      <c r="AX1766" s="19" t="s">
        <v>2205</v>
      </c>
      <c r="AY1766" s="19" t="s">
        <v>55</v>
      </c>
      <c r="AZ1766" s="19" t="s">
        <v>3830</v>
      </c>
      <c r="BA1766" s="22">
        <v>0</v>
      </c>
      <c r="BB1766" s="22"/>
      <c r="BC1766" s="22"/>
      <c r="BD1766" s="22" t="s">
        <v>2205</v>
      </c>
      <c r="BE1766" s="22" t="s">
        <v>354</v>
      </c>
      <c r="BF1766" s="22" t="s">
        <v>2274</v>
      </c>
      <c r="BG1766" s="22" t="s">
        <v>55</v>
      </c>
      <c r="BH1766" s="22" t="s">
        <v>4513</v>
      </c>
      <c r="BI1766" s="22" t="s">
        <v>4513</v>
      </c>
      <c r="BJ1766" s="22"/>
      <c r="BK1766" s="22"/>
      <c r="BL1766" s="22"/>
      <c r="BM1766" s="22"/>
      <c r="BN1766" s="22"/>
      <c r="BO1766" s="22"/>
      <c r="BP1766" s="22"/>
      <c r="BQ1766" s="22" t="s">
        <v>64</v>
      </c>
      <c r="BR1766" s="22"/>
      <c r="BS1766" s="22"/>
      <c r="BT1766" s="22"/>
      <c r="BU1766" s="37">
        <v>14</v>
      </c>
      <c r="BV1766" s="19" t="s">
        <v>4696</v>
      </c>
      <c r="BW1766" s="19" t="s">
        <v>3869</v>
      </c>
      <c r="BX1766" s="22"/>
      <c r="BY1766" s="95" t="str">
        <f>IFERROR(
IF(OR(AZ1766="anulado",AZ1766="stand by"),CONCATENATE(AZ1766,": ",AT1766),
IF(OR(YEAR(BA1766)=2022,YEAR(BA1766)=2023),CONCATENATE("Se activó en ",YEAR(BA1766)),
IF(AND(OR(AZ1766="En proceso",AZ1766="facturando"),AND(AV1766="-",BA1766="")),"Por revisar",
IF(BA1766="",IF(AV1766="NUEVAS",CONCATENATE("Estado: ",AZ1766,", ",AV1766),
IF(AX1766=Meses!$A$3,"Por revisar",
IF(AT1766="","Sin registro","En programación Frcst."))),"En programación")))),
"Error")</f>
        <v>En programación</v>
      </c>
      <c r="BZ1766" s="14" t="str">
        <f t="shared" si="81"/>
        <v/>
      </c>
      <c r="CA1766" s="95">
        <f>IF(BY1766="En programación Frcst.",VLOOKUP(AX1766,Meses!$A$1:$H$14,3+HLOOKUP(Cronograma!AV1766,Meses!$D$1:$G$2,2,FALSE),FALSE),
IF(BY1766="En programación",BA1766,""))</f>
        <v>0</v>
      </c>
      <c r="CB1766" s="95" t="str">
        <f t="shared" si="82"/>
        <v>1900/1</v>
      </c>
      <c r="CC1766" s="91">
        <f>IFERROR(
(VLOOKUP(MONTH(CA1766),Meses!$B$3:$C$14,2,FALSE)-DAY(CA1766))/VLOOKUP(MONTH(CA1766),Meses!$B$3:$C$14,2,FALSE)*CD1766,
"")</f>
        <v>10138</v>
      </c>
      <c r="CD1766" s="92">
        <f t="shared" si="83"/>
        <v>10138</v>
      </c>
    </row>
    <row r="1767" spans="1:82" ht="78.599999999999994" thickBot="1" x14ac:dyDescent="0.6">
      <c r="A1767" s="61" t="s">
        <v>4268</v>
      </c>
      <c r="B1767" s="61" t="s">
        <v>4274</v>
      </c>
      <c r="C1767" s="19" t="s">
        <v>4684</v>
      </c>
      <c r="D1767" s="61" t="s">
        <v>2072</v>
      </c>
      <c r="E1767" s="21">
        <v>45308</v>
      </c>
      <c r="F1767" s="21">
        <v>45308</v>
      </c>
      <c r="G1767" s="22"/>
      <c r="H1767" s="22"/>
      <c r="I1767" s="22"/>
      <c r="J1767" s="22"/>
      <c r="K1767" s="22">
        <v>0</v>
      </c>
      <c r="L1767" s="50"/>
      <c r="M1767" s="22"/>
      <c r="N1767" s="22"/>
      <c r="O1767" s="19" t="s">
        <v>409</v>
      </c>
      <c r="P1767" s="19" t="s">
        <v>135</v>
      </c>
      <c r="Q1767" s="49" t="s">
        <v>55</v>
      </c>
      <c r="R1767" s="61">
        <v>8116</v>
      </c>
      <c r="S1767" s="25" t="s">
        <v>145</v>
      </c>
      <c r="T1767" s="25" t="s">
        <v>145</v>
      </c>
      <c r="U1767" s="51" t="e">
        <v>#NAME?</v>
      </c>
      <c r="V1767" s="22"/>
      <c r="W1767" s="22"/>
      <c r="X1767" s="50"/>
      <c r="Y1767" s="50"/>
      <c r="Z1767" s="22"/>
      <c r="AA1767" s="22"/>
      <c r="AB1767" s="22"/>
      <c r="AC1767" s="22"/>
      <c r="AD1767" s="50"/>
      <c r="AE1767" s="22"/>
      <c r="AF1767" s="22"/>
      <c r="AG1767" s="22"/>
      <c r="AH1767" s="50"/>
      <c r="AI1767" s="22"/>
      <c r="AJ1767" s="22"/>
      <c r="AK1767" s="22"/>
      <c r="AL1767" s="22"/>
      <c r="AM1767" s="22"/>
      <c r="AN1767" s="22"/>
      <c r="AO1767" s="22"/>
      <c r="AP1767" s="22"/>
      <c r="AQ1767" s="22" t="s">
        <v>140</v>
      </c>
      <c r="AR1767" s="22"/>
      <c r="AS1767" s="19" t="s">
        <v>55</v>
      </c>
      <c r="AT1767" s="19" t="s">
        <v>2073</v>
      </c>
      <c r="AU1767" s="19" t="s">
        <v>179</v>
      </c>
      <c r="AV1767" s="19" t="s">
        <v>651</v>
      </c>
      <c r="AW1767" s="19" t="s">
        <v>3065</v>
      </c>
      <c r="AX1767" s="19" t="s">
        <v>2205</v>
      </c>
      <c r="AY1767" s="19" t="s">
        <v>55</v>
      </c>
      <c r="AZ1767" s="19" t="s">
        <v>3830</v>
      </c>
      <c r="BA1767" s="22">
        <v>0</v>
      </c>
      <c r="BB1767" s="22"/>
      <c r="BC1767" s="22"/>
      <c r="BD1767" s="22" t="s">
        <v>2205</v>
      </c>
      <c r="BE1767" s="22" t="s">
        <v>651</v>
      </c>
      <c r="BF1767" s="22" t="s">
        <v>3065</v>
      </c>
      <c r="BG1767" s="22" t="s">
        <v>64</v>
      </c>
      <c r="BH1767" s="22" t="s">
        <v>4513</v>
      </c>
      <c r="BI1767" s="22" t="s">
        <v>4513</v>
      </c>
      <c r="BJ1767" s="22"/>
      <c r="BK1767" s="22"/>
      <c r="BL1767" s="22"/>
      <c r="BM1767" s="22"/>
      <c r="BN1767" s="22"/>
      <c r="BO1767" s="22"/>
      <c r="BP1767" s="22"/>
      <c r="BQ1767" s="22" t="s">
        <v>64</v>
      </c>
      <c r="BR1767" s="22"/>
      <c r="BS1767" s="22"/>
      <c r="BT1767" s="22"/>
      <c r="BU1767" s="37">
        <v>14</v>
      </c>
      <c r="BV1767" s="19" t="s">
        <v>4702</v>
      </c>
      <c r="BW1767" s="19" t="s">
        <v>3858</v>
      </c>
      <c r="BX1767" s="22"/>
      <c r="BY1767" s="95" t="str">
        <f>IFERROR(
IF(OR(AZ1767="anulado",AZ1767="stand by"),CONCATENATE(AZ1767,": ",AT1767),
IF(OR(YEAR(BA1767)=2022,YEAR(BA1767)=2023),CONCATENATE("Se activó en ",YEAR(BA1767)),
IF(AND(OR(AZ1767="En proceso",AZ1767="facturando"),AND(AV1767="-",BA1767="")),"Por revisar",
IF(BA1767="",IF(AV1767="NUEVAS",CONCATENATE("Estado: ",AZ1767,", ",AV1767),
IF(AX1767=Meses!$A$3,"Por revisar",
IF(AT1767="","Sin registro","En programación Frcst."))),"En programación")))),
"Error")</f>
        <v>En programación</v>
      </c>
      <c r="BZ1767" s="14" t="str">
        <f t="shared" si="81"/>
        <v/>
      </c>
      <c r="CA1767" s="95">
        <f>IF(BY1767="En programación Frcst.",VLOOKUP(AX1767,Meses!$A$1:$H$14,3+HLOOKUP(Cronograma!AV1767,Meses!$D$1:$G$2,2,FALSE),FALSE),
IF(BY1767="En programación",BA1767,""))</f>
        <v>0</v>
      </c>
      <c r="CB1767" s="95" t="str">
        <f t="shared" si="82"/>
        <v>1900/1</v>
      </c>
      <c r="CC1767" s="91">
        <f>IFERROR(
(VLOOKUP(MONTH(CA1767),Meses!$B$3:$C$14,2,FALSE)-DAY(CA1767))/VLOOKUP(MONTH(CA1767),Meses!$B$3:$C$14,2,FALSE)*CD1767,
"")</f>
        <v>8116</v>
      </c>
      <c r="CD1767" s="92">
        <f t="shared" si="83"/>
        <v>8116</v>
      </c>
    </row>
    <row r="1768" spans="1:82" ht="63" thickBot="1" x14ac:dyDescent="0.6">
      <c r="A1768" s="61" t="s">
        <v>4268</v>
      </c>
      <c r="B1768" s="61" t="s">
        <v>4275</v>
      </c>
      <c r="C1768" s="19" t="s">
        <v>4276</v>
      </c>
      <c r="D1768" s="61" t="s">
        <v>2072</v>
      </c>
      <c r="E1768" s="21">
        <v>45308</v>
      </c>
      <c r="F1768" s="21">
        <v>45308</v>
      </c>
      <c r="G1768" s="22"/>
      <c r="H1768" s="22"/>
      <c r="I1768" s="22"/>
      <c r="J1768" s="22"/>
      <c r="K1768" s="22">
        <v>0</v>
      </c>
      <c r="L1768" s="50"/>
      <c r="M1768" s="22"/>
      <c r="N1768" s="22"/>
      <c r="O1768" s="19" t="s">
        <v>135</v>
      </c>
      <c r="P1768" s="19" t="s">
        <v>135</v>
      </c>
      <c r="Q1768" s="49" t="s">
        <v>55</v>
      </c>
      <c r="R1768" s="61">
        <v>4800</v>
      </c>
      <c r="S1768" s="25" t="s">
        <v>145</v>
      </c>
      <c r="T1768" s="25" t="s">
        <v>145</v>
      </c>
      <c r="U1768" s="51" t="e">
        <v>#NAME?</v>
      </c>
      <c r="V1768" s="22"/>
      <c r="W1768" s="22"/>
      <c r="X1768" s="50"/>
      <c r="Y1768" s="50"/>
      <c r="Z1768" s="22"/>
      <c r="AA1768" s="22"/>
      <c r="AB1768" s="22"/>
      <c r="AC1768" s="22"/>
      <c r="AD1768" s="50"/>
      <c r="AE1768" s="22"/>
      <c r="AF1768" s="22"/>
      <c r="AG1768" s="22"/>
      <c r="AH1768" s="50"/>
      <c r="AI1768" s="22"/>
      <c r="AJ1768" s="22"/>
      <c r="AK1768" s="22"/>
      <c r="AL1768" s="22"/>
      <c r="AM1768" s="22"/>
      <c r="AN1768" s="22"/>
      <c r="AO1768" s="22"/>
      <c r="AP1768" s="22"/>
      <c r="AQ1768" s="22" t="s">
        <v>140</v>
      </c>
      <c r="AR1768" s="22"/>
      <c r="AS1768" s="19" t="s">
        <v>55</v>
      </c>
      <c r="AT1768" s="19" t="s">
        <v>2073</v>
      </c>
      <c r="AU1768" s="19" t="s">
        <v>132</v>
      </c>
      <c r="AV1768" s="19" t="s">
        <v>679</v>
      </c>
      <c r="AW1768" s="19" t="s">
        <v>3200</v>
      </c>
      <c r="AX1768" s="19" t="s">
        <v>2205</v>
      </c>
      <c r="AY1768" s="19" t="s">
        <v>55</v>
      </c>
      <c r="AZ1768" s="19" t="s">
        <v>3830</v>
      </c>
      <c r="BA1768" s="22">
        <v>0</v>
      </c>
      <c r="BB1768" s="22"/>
      <c r="BC1768" s="22"/>
      <c r="BD1768" s="22" t="s">
        <v>2205</v>
      </c>
      <c r="BE1768" s="22" t="s">
        <v>354</v>
      </c>
      <c r="BF1768" s="22" t="s">
        <v>2274</v>
      </c>
      <c r="BG1768" s="22" t="s">
        <v>55</v>
      </c>
      <c r="BH1768" s="22" t="s">
        <v>4513</v>
      </c>
      <c r="BI1768" s="22" t="s">
        <v>4513</v>
      </c>
      <c r="BJ1768" s="22"/>
      <c r="BK1768" s="22"/>
      <c r="BL1768" s="22"/>
      <c r="BM1768" s="32" t="s">
        <v>4513</v>
      </c>
      <c r="BN1768" s="22" t="s">
        <v>4513</v>
      </c>
      <c r="BO1768" s="22"/>
      <c r="BP1768" s="22"/>
      <c r="BQ1768" s="22" t="s">
        <v>64</v>
      </c>
      <c r="BR1768" s="22"/>
      <c r="BS1768" s="22"/>
      <c r="BT1768" s="22"/>
      <c r="BU1768" s="37">
        <v>14</v>
      </c>
      <c r="BV1768" s="19" t="s">
        <v>4702</v>
      </c>
      <c r="BW1768" s="19" t="s">
        <v>3858</v>
      </c>
      <c r="BX1768" s="22"/>
      <c r="BY1768" s="95" t="str">
        <f>IFERROR(
IF(OR(AZ1768="anulado",AZ1768="stand by"),CONCATENATE(AZ1768,": ",AT1768),
IF(OR(YEAR(BA1768)=2022,YEAR(BA1768)=2023),CONCATENATE("Se activó en ",YEAR(BA1768)),
IF(AND(OR(AZ1768="En proceso",AZ1768="facturando"),AND(AV1768="-",BA1768="")),"Por revisar",
IF(BA1768="",IF(AV1768="NUEVAS",CONCATENATE("Estado: ",AZ1768,", ",AV1768),
IF(AX1768=Meses!$A$3,"Por revisar",
IF(AT1768="","Sin registro","En programación Frcst."))),"En programación")))),
"Error")</f>
        <v>En programación</v>
      </c>
      <c r="BZ1768" s="14" t="str">
        <f t="shared" si="81"/>
        <v/>
      </c>
      <c r="CA1768" s="95">
        <f>IF(BY1768="En programación Frcst.",VLOOKUP(AX1768,Meses!$A$1:$H$14,3+HLOOKUP(Cronograma!AV1768,Meses!$D$1:$G$2,2,FALSE),FALSE),
IF(BY1768="En programación",BA1768,""))</f>
        <v>0</v>
      </c>
      <c r="CB1768" s="95" t="str">
        <f t="shared" si="82"/>
        <v>1900/1</v>
      </c>
      <c r="CC1768" s="91">
        <f>IFERROR(
(VLOOKUP(MONTH(CA1768),Meses!$B$3:$C$14,2,FALSE)-DAY(CA1768))/VLOOKUP(MONTH(CA1768),Meses!$B$3:$C$14,2,FALSE)*CD1768,
"")</f>
        <v>4800</v>
      </c>
      <c r="CD1768" s="92">
        <f t="shared" si="83"/>
        <v>4800</v>
      </c>
    </row>
    <row r="1769" spans="1:82" ht="94.2" thickBot="1" x14ac:dyDescent="0.6">
      <c r="A1769" s="61" t="s">
        <v>4277</v>
      </c>
      <c r="B1769" s="61" t="s">
        <v>4278</v>
      </c>
      <c r="C1769" s="19" t="s">
        <v>4279</v>
      </c>
      <c r="D1769" s="61" t="s">
        <v>2072</v>
      </c>
      <c r="E1769" s="21">
        <v>45309</v>
      </c>
      <c r="F1769" s="21">
        <v>45309</v>
      </c>
      <c r="G1769" s="22"/>
      <c r="H1769" s="22"/>
      <c r="I1769" s="22"/>
      <c r="J1769" s="22"/>
      <c r="K1769" s="22">
        <v>0</v>
      </c>
      <c r="L1769" s="50"/>
      <c r="M1769" s="22"/>
      <c r="N1769" s="22"/>
      <c r="O1769" s="19" t="s">
        <v>199</v>
      </c>
      <c r="P1769" s="19" t="s">
        <v>199</v>
      </c>
      <c r="Q1769" s="49" t="s">
        <v>55</v>
      </c>
      <c r="R1769" s="61">
        <v>2960</v>
      </c>
      <c r="S1769" s="25" t="s">
        <v>145</v>
      </c>
      <c r="T1769" s="25" t="s">
        <v>145</v>
      </c>
      <c r="U1769" s="51" t="e">
        <v>#NAME?</v>
      </c>
      <c r="V1769" s="22"/>
      <c r="W1769" s="22"/>
      <c r="X1769" s="50"/>
      <c r="Y1769" s="50"/>
      <c r="Z1769" s="22"/>
      <c r="AA1769" s="22"/>
      <c r="AB1769" s="22"/>
      <c r="AC1769" s="22"/>
      <c r="AD1769" s="50"/>
      <c r="AE1769" s="22"/>
      <c r="AF1769" s="22"/>
      <c r="AG1769" s="22"/>
      <c r="AH1769" s="50"/>
      <c r="AI1769" s="22"/>
      <c r="AJ1769" s="22"/>
      <c r="AK1769" s="22"/>
      <c r="AL1769" s="22"/>
      <c r="AM1769" s="22"/>
      <c r="AN1769" s="22"/>
      <c r="AO1769" s="22"/>
      <c r="AP1769" s="22"/>
      <c r="AQ1769" s="22" t="s">
        <v>140</v>
      </c>
      <c r="AR1769" s="22"/>
      <c r="AS1769" s="19" t="s">
        <v>55</v>
      </c>
      <c r="AT1769" s="19" t="s">
        <v>2073</v>
      </c>
      <c r="AU1769" s="19" t="s">
        <v>132</v>
      </c>
      <c r="AV1769" s="19" t="s">
        <v>679</v>
      </c>
      <c r="AW1769" s="19" t="s">
        <v>3200</v>
      </c>
      <c r="AX1769" s="19" t="s">
        <v>2205</v>
      </c>
      <c r="AY1769" s="19" t="s">
        <v>55</v>
      </c>
      <c r="AZ1769" s="19" t="s">
        <v>3830</v>
      </c>
      <c r="BA1769" s="22">
        <v>0</v>
      </c>
      <c r="BB1769" s="22"/>
      <c r="BC1769" s="22"/>
      <c r="BD1769" s="22" t="s">
        <v>2205</v>
      </c>
      <c r="BE1769" s="22" t="s">
        <v>354</v>
      </c>
      <c r="BF1769" s="22" t="s">
        <v>2274</v>
      </c>
      <c r="BG1769" s="22" t="s">
        <v>55</v>
      </c>
      <c r="BH1769" s="22" t="s">
        <v>4513</v>
      </c>
      <c r="BI1769" s="22" t="s">
        <v>4513</v>
      </c>
      <c r="BJ1769" s="22"/>
      <c r="BK1769" s="22"/>
      <c r="BL1769" s="22"/>
      <c r="BM1769" s="32" t="s">
        <v>4513</v>
      </c>
      <c r="BN1769" s="22" t="s">
        <v>4513</v>
      </c>
      <c r="BO1769" s="22"/>
      <c r="BP1769" s="22"/>
      <c r="BQ1769" s="22" t="s">
        <v>64</v>
      </c>
      <c r="BR1769" s="22"/>
      <c r="BS1769" s="22"/>
      <c r="BT1769" s="22"/>
      <c r="BU1769" s="37">
        <v>13</v>
      </c>
      <c r="BV1769" s="19" t="s">
        <v>4696</v>
      </c>
      <c r="BW1769" s="19" t="s">
        <v>3869</v>
      </c>
      <c r="BX1769" s="22"/>
      <c r="BY1769" s="95" t="str">
        <f>IFERROR(
IF(OR(AZ1769="anulado",AZ1769="stand by"),CONCATENATE(AZ1769,": ",AT1769),
IF(OR(YEAR(BA1769)=2022,YEAR(BA1769)=2023),CONCATENATE("Se activó en ",YEAR(BA1769)),
IF(AND(OR(AZ1769="En proceso",AZ1769="facturando"),AND(AV1769="-",BA1769="")),"Por revisar",
IF(BA1769="",IF(AV1769="NUEVAS",CONCATENATE("Estado: ",AZ1769,", ",AV1769),
IF(AX1769=Meses!$A$3,"Por revisar",
IF(AT1769="","Sin registro","En programación Frcst."))),"En programación")))),
"Error")</f>
        <v>En programación</v>
      </c>
      <c r="BZ1769" s="14" t="str">
        <f t="shared" si="81"/>
        <v/>
      </c>
      <c r="CA1769" s="95">
        <f>IF(BY1769="En programación Frcst.",VLOOKUP(AX1769,Meses!$A$1:$H$14,3+HLOOKUP(Cronograma!AV1769,Meses!$D$1:$G$2,2,FALSE),FALSE),
IF(BY1769="En programación",BA1769,""))</f>
        <v>0</v>
      </c>
      <c r="CB1769" s="95" t="str">
        <f t="shared" si="82"/>
        <v>1900/1</v>
      </c>
      <c r="CC1769" s="91">
        <f>IFERROR(
(VLOOKUP(MONTH(CA1769),Meses!$B$3:$C$14,2,FALSE)-DAY(CA1769))/VLOOKUP(MONTH(CA1769),Meses!$B$3:$C$14,2,FALSE)*CD1769,
"")</f>
        <v>2960</v>
      </c>
      <c r="CD1769" s="92">
        <f t="shared" si="83"/>
        <v>2960</v>
      </c>
    </row>
    <row r="1770" spans="1:82" ht="78.599999999999994" thickBot="1" x14ac:dyDescent="0.6">
      <c r="A1770" s="61" t="s">
        <v>4277</v>
      </c>
      <c r="B1770" s="61" t="s">
        <v>4280</v>
      </c>
      <c r="C1770" s="19" t="s">
        <v>4281</v>
      </c>
      <c r="D1770" s="61" t="s">
        <v>2072</v>
      </c>
      <c r="E1770" s="21">
        <v>45309</v>
      </c>
      <c r="F1770" s="21">
        <v>45309</v>
      </c>
      <c r="G1770" s="22"/>
      <c r="H1770" s="22"/>
      <c r="I1770" s="22"/>
      <c r="J1770" s="22"/>
      <c r="K1770" s="22">
        <v>0</v>
      </c>
      <c r="L1770" s="50"/>
      <c r="M1770" s="22"/>
      <c r="N1770" s="22"/>
      <c r="O1770" s="19" t="s">
        <v>1388</v>
      </c>
      <c r="P1770" s="19" t="s">
        <v>1388</v>
      </c>
      <c r="Q1770" s="49" t="s">
        <v>55</v>
      </c>
      <c r="R1770" s="61">
        <v>648</v>
      </c>
      <c r="S1770" s="25" t="s">
        <v>145</v>
      </c>
      <c r="T1770" s="25" t="s">
        <v>145</v>
      </c>
      <c r="U1770" s="51" t="e">
        <v>#NAME?</v>
      </c>
      <c r="V1770" s="22"/>
      <c r="W1770" s="22"/>
      <c r="X1770" s="50"/>
      <c r="Y1770" s="50"/>
      <c r="Z1770" s="22"/>
      <c r="AA1770" s="22"/>
      <c r="AB1770" s="22"/>
      <c r="AC1770" s="22"/>
      <c r="AD1770" s="50"/>
      <c r="AE1770" s="22"/>
      <c r="AF1770" s="22"/>
      <c r="AG1770" s="22"/>
      <c r="AH1770" s="50"/>
      <c r="AI1770" s="22"/>
      <c r="AJ1770" s="22"/>
      <c r="AK1770" s="22"/>
      <c r="AL1770" s="22"/>
      <c r="AM1770" s="22"/>
      <c r="AN1770" s="22"/>
      <c r="AO1770" s="22"/>
      <c r="AP1770" s="22"/>
      <c r="AQ1770" s="22" t="e">
        <v>#N/A</v>
      </c>
      <c r="AR1770" s="22"/>
      <c r="AS1770" s="19" t="s">
        <v>55</v>
      </c>
      <c r="AT1770" s="19" t="s">
        <v>2073</v>
      </c>
      <c r="AU1770" s="19" t="s">
        <v>62</v>
      </c>
      <c r="AV1770" s="19" t="s">
        <v>354</v>
      </c>
      <c r="AW1770" s="19" t="s">
        <v>2274</v>
      </c>
      <c r="AX1770" s="19" t="s">
        <v>2205</v>
      </c>
      <c r="AY1770" s="19" t="s">
        <v>55</v>
      </c>
      <c r="AZ1770" s="19" t="s">
        <v>3830</v>
      </c>
      <c r="BA1770" s="22">
        <v>0</v>
      </c>
      <c r="BB1770" s="22"/>
      <c r="BC1770" s="22"/>
      <c r="BD1770" s="22" t="s">
        <v>2205</v>
      </c>
      <c r="BE1770" s="22" t="s">
        <v>651</v>
      </c>
      <c r="BF1770" s="22" t="s">
        <v>3065</v>
      </c>
      <c r="BG1770" s="22" t="s">
        <v>55</v>
      </c>
      <c r="BH1770" s="22" t="s">
        <v>4513</v>
      </c>
      <c r="BI1770" s="22" t="s">
        <v>4513</v>
      </c>
      <c r="BJ1770" s="22"/>
      <c r="BK1770" s="22"/>
      <c r="BL1770" s="22"/>
      <c r="BM1770" s="22" t="s">
        <v>4513</v>
      </c>
      <c r="BN1770" s="22" t="s">
        <v>4513</v>
      </c>
      <c r="BO1770" s="22"/>
      <c r="BP1770" s="22"/>
      <c r="BQ1770" s="22" t="s">
        <v>64</v>
      </c>
      <c r="BR1770" s="22"/>
      <c r="BS1770" s="22"/>
      <c r="BT1770" s="22"/>
      <c r="BU1770" s="37">
        <v>13</v>
      </c>
      <c r="BV1770" s="19" t="s">
        <v>4696</v>
      </c>
      <c r="BW1770" s="19" t="s">
        <v>3869</v>
      </c>
      <c r="BX1770" s="22"/>
      <c r="BY1770" s="95" t="str">
        <f>IFERROR(
IF(OR(AZ1770="anulado",AZ1770="stand by"),CONCATENATE(AZ1770,": ",AT1770),
IF(OR(YEAR(BA1770)=2022,YEAR(BA1770)=2023),CONCATENATE("Se activó en ",YEAR(BA1770)),
IF(AND(OR(AZ1770="En proceso",AZ1770="facturando"),AND(AV1770="-",BA1770="")),"Por revisar",
IF(BA1770="",IF(AV1770="NUEVAS",CONCATENATE("Estado: ",AZ1770,", ",AV1770),
IF(AX1770=Meses!$A$3,"Por revisar",
IF(AT1770="","Sin registro","En programación Frcst."))),"En programación")))),
"Error")</f>
        <v>En programación</v>
      </c>
      <c r="BZ1770" s="14" t="str">
        <f t="shared" si="81"/>
        <v/>
      </c>
      <c r="CA1770" s="95">
        <f>IF(BY1770="En programación Frcst.",VLOOKUP(AX1770,Meses!$A$1:$H$14,3+HLOOKUP(Cronograma!AV1770,Meses!$D$1:$G$2,2,FALSE),FALSE),
IF(BY1770="En programación",BA1770,""))</f>
        <v>0</v>
      </c>
      <c r="CB1770" s="95" t="str">
        <f t="shared" si="82"/>
        <v>1900/1</v>
      </c>
      <c r="CC1770" s="91">
        <f>IFERROR(
(VLOOKUP(MONTH(CA1770),Meses!$B$3:$C$14,2,FALSE)-DAY(CA1770))/VLOOKUP(MONTH(CA1770),Meses!$B$3:$C$14,2,FALSE)*CD1770,
"")</f>
        <v>648</v>
      </c>
      <c r="CD1770" s="92">
        <f t="shared" si="83"/>
        <v>648</v>
      </c>
    </row>
    <row r="1771" spans="1:82" ht="47.4" thickBot="1" x14ac:dyDescent="0.6">
      <c r="A1771" s="61" t="s">
        <v>4277</v>
      </c>
      <c r="B1771" s="61" t="s">
        <v>4282</v>
      </c>
      <c r="C1771" s="19" t="s">
        <v>4283</v>
      </c>
      <c r="D1771" s="61" t="s">
        <v>2072</v>
      </c>
      <c r="E1771" s="21">
        <v>45309</v>
      </c>
      <c r="F1771" s="21">
        <v>45309</v>
      </c>
      <c r="G1771" s="22"/>
      <c r="H1771" s="22"/>
      <c r="I1771" s="22"/>
      <c r="J1771" s="22"/>
      <c r="K1771" s="22">
        <v>0</v>
      </c>
      <c r="L1771" s="50"/>
      <c r="M1771" s="22"/>
      <c r="N1771" s="22"/>
      <c r="O1771" s="19" t="s">
        <v>128</v>
      </c>
      <c r="P1771" s="19" t="s">
        <v>128</v>
      </c>
      <c r="Q1771" s="49" t="s">
        <v>55</v>
      </c>
      <c r="R1771" s="61">
        <v>5320</v>
      </c>
      <c r="S1771" s="25" t="s">
        <v>145</v>
      </c>
      <c r="T1771" s="25" t="s">
        <v>145</v>
      </c>
      <c r="U1771" s="51" t="e">
        <v>#NAME?</v>
      </c>
      <c r="V1771" s="22"/>
      <c r="W1771" s="22"/>
      <c r="X1771" s="50"/>
      <c r="Y1771" s="50"/>
      <c r="Z1771" s="22"/>
      <c r="AA1771" s="22"/>
      <c r="AB1771" s="22"/>
      <c r="AC1771" s="22"/>
      <c r="AD1771" s="50"/>
      <c r="AE1771" s="22"/>
      <c r="AF1771" s="22"/>
      <c r="AG1771" s="22"/>
      <c r="AH1771" s="50"/>
      <c r="AI1771" s="22"/>
      <c r="AJ1771" s="22"/>
      <c r="AK1771" s="22"/>
      <c r="AL1771" s="22"/>
      <c r="AM1771" s="22"/>
      <c r="AN1771" s="22"/>
      <c r="AO1771" s="22"/>
      <c r="AP1771" s="22"/>
      <c r="AQ1771" s="22" t="e">
        <v>#N/A</v>
      </c>
      <c r="AR1771" s="22"/>
      <c r="AS1771" s="19" t="s">
        <v>55</v>
      </c>
      <c r="AT1771" s="19" t="s">
        <v>2073</v>
      </c>
      <c r="AU1771" s="19" t="s">
        <v>132</v>
      </c>
      <c r="AV1771" s="19" t="s">
        <v>354</v>
      </c>
      <c r="AW1771" s="19" t="s">
        <v>2274</v>
      </c>
      <c r="AX1771" s="19" t="s">
        <v>2205</v>
      </c>
      <c r="AY1771" s="19" t="s">
        <v>55</v>
      </c>
      <c r="AZ1771" s="19" t="s">
        <v>3830</v>
      </c>
      <c r="BA1771" s="22">
        <v>0</v>
      </c>
      <c r="BB1771" s="22"/>
      <c r="BC1771" s="22"/>
      <c r="BD1771" s="22" t="s">
        <v>1557</v>
      </c>
      <c r="BE1771" s="22" t="s">
        <v>651</v>
      </c>
      <c r="BF1771" s="22" t="s">
        <v>2222</v>
      </c>
      <c r="BG1771" s="22" t="s">
        <v>55</v>
      </c>
      <c r="BH1771" s="22" t="s">
        <v>4513</v>
      </c>
      <c r="BI1771" s="22" t="s">
        <v>4513</v>
      </c>
      <c r="BJ1771" s="22"/>
      <c r="BK1771" s="22"/>
      <c r="BL1771" s="22"/>
      <c r="BM1771" s="22" t="s">
        <v>4513</v>
      </c>
      <c r="BN1771" s="22" t="s">
        <v>4513</v>
      </c>
      <c r="BO1771" s="22"/>
      <c r="BP1771" s="22"/>
      <c r="BQ1771" s="22" t="s">
        <v>64</v>
      </c>
      <c r="BR1771" s="22"/>
      <c r="BS1771" s="22"/>
      <c r="BT1771" s="22"/>
      <c r="BU1771" s="37">
        <v>13</v>
      </c>
      <c r="BV1771" s="19" t="s">
        <v>4696</v>
      </c>
      <c r="BW1771" s="19" t="s">
        <v>3869</v>
      </c>
      <c r="BX1771" s="22"/>
      <c r="BY1771" s="95" t="str">
        <f>IFERROR(
IF(OR(AZ1771="anulado",AZ1771="stand by"),CONCATENATE(AZ1771,": ",AT1771),
IF(OR(YEAR(BA1771)=2022,YEAR(BA1771)=2023),CONCATENATE("Se activó en ",YEAR(BA1771)),
IF(AND(OR(AZ1771="En proceso",AZ1771="facturando"),AND(AV1771="-",BA1771="")),"Por revisar",
IF(BA1771="",IF(AV1771="NUEVAS",CONCATENATE("Estado: ",AZ1771,", ",AV1771),
IF(AX1771=Meses!$A$3,"Por revisar",
IF(AT1771="","Sin registro","En programación Frcst."))),"En programación")))),
"Error")</f>
        <v>En programación</v>
      </c>
      <c r="BZ1771" s="14" t="str">
        <f t="shared" si="81"/>
        <v/>
      </c>
      <c r="CA1771" s="95">
        <f>IF(BY1771="En programación Frcst.",VLOOKUP(AX1771,Meses!$A$1:$H$14,3+HLOOKUP(Cronograma!AV1771,Meses!$D$1:$G$2,2,FALSE),FALSE),
IF(BY1771="En programación",BA1771,""))</f>
        <v>0</v>
      </c>
      <c r="CB1771" s="95" t="str">
        <f t="shared" si="82"/>
        <v>1900/1</v>
      </c>
      <c r="CC1771" s="91">
        <f>IFERROR(
(VLOOKUP(MONTH(CA1771),Meses!$B$3:$C$14,2,FALSE)-DAY(CA1771))/VLOOKUP(MONTH(CA1771),Meses!$B$3:$C$14,2,FALSE)*CD1771,
"")</f>
        <v>5320</v>
      </c>
      <c r="CD1771" s="92">
        <f t="shared" si="83"/>
        <v>5320</v>
      </c>
    </row>
    <row r="1772" spans="1:82" ht="63" thickBot="1" x14ac:dyDescent="0.6">
      <c r="A1772" s="61" t="s">
        <v>4277</v>
      </c>
      <c r="B1772" s="61" t="s">
        <v>4284</v>
      </c>
      <c r="C1772" s="19" t="s">
        <v>4285</v>
      </c>
      <c r="D1772" s="61" t="s">
        <v>2072</v>
      </c>
      <c r="E1772" s="21">
        <v>45309</v>
      </c>
      <c r="F1772" s="21">
        <v>45309</v>
      </c>
      <c r="G1772" s="22"/>
      <c r="H1772" s="22"/>
      <c r="I1772" s="22"/>
      <c r="J1772" s="22"/>
      <c r="K1772" s="22">
        <v>0</v>
      </c>
      <c r="L1772" s="50"/>
      <c r="M1772" s="22"/>
      <c r="N1772" s="22"/>
      <c r="O1772" s="19" t="s">
        <v>1928</v>
      </c>
      <c r="P1772" s="19" t="s">
        <v>1928</v>
      </c>
      <c r="Q1772" s="49" t="s">
        <v>55</v>
      </c>
      <c r="R1772" s="61">
        <v>854</v>
      </c>
      <c r="S1772" s="25" t="s">
        <v>145</v>
      </c>
      <c r="T1772" s="25" t="s">
        <v>145</v>
      </c>
      <c r="U1772" s="51" t="e">
        <v>#NAME?</v>
      </c>
      <c r="V1772" s="22"/>
      <c r="W1772" s="22"/>
      <c r="X1772" s="50"/>
      <c r="Y1772" s="50"/>
      <c r="Z1772" s="22"/>
      <c r="AA1772" s="22"/>
      <c r="AB1772" s="22"/>
      <c r="AC1772" s="22"/>
      <c r="AD1772" s="50"/>
      <c r="AE1772" s="22"/>
      <c r="AF1772" s="22"/>
      <c r="AG1772" s="22"/>
      <c r="AH1772" s="50"/>
      <c r="AI1772" s="22"/>
      <c r="AJ1772" s="22"/>
      <c r="AK1772" s="22"/>
      <c r="AL1772" s="22"/>
      <c r="AM1772" s="22"/>
      <c r="AN1772" s="22"/>
      <c r="AO1772" s="22"/>
      <c r="AP1772" s="22"/>
      <c r="AQ1772" s="22" t="e">
        <v>#N/A</v>
      </c>
      <c r="AR1772" s="22"/>
      <c r="AS1772" s="19" t="s">
        <v>55</v>
      </c>
      <c r="AT1772" s="19" t="s">
        <v>2073</v>
      </c>
      <c r="AU1772" s="19" t="s">
        <v>132</v>
      </c>
      <c r="AV1772" s="19" t="s">
        <v>354</v>
      </c>
      <c r="AW1772" s="19" t="s">
        <v>2274</v>
      </c>
      <c r="AX1772" s="19" t="s">
        <v>2205</v>
      </c>
      <c r="AY1772" s="19" t="s">
        <v>55</v>
      </c>
      <c r="AZ1772" s="19" t="s">
        <v>3830</v>
      </c>
      <c r="BA1772" s="22">
        <v>0</v>
      </c>
      <c r="BB1772" s="22"/>
      <c r="BC1772" s="22"/>
      <c r="BD1772" s="22" t="s">
        <v>1557</v>
      </c>
      <c r="BE1772" s="22" t="s">
        <v>651</v>
      </c>
      <c r="BF1772" s="22" t="s">
        <v>2222</v>
      </c>
      <c r="BG1772" s="22" t="s">
        <v>55</v>
      </c>
      <c r="BH1772" s="22" t="s">
        <v>4513</v>
      </c>
      <c r="BI1772" s="22" t="s">
        <v>4513</v>
      </c>
      <c r="BJ1772" s="22"/>
      <c r="BK1772" s="22"/>
      <c r="BL1772" s="22"/>
      <c r="BM1772" s="22" t="s">
        <v>4513</v>
      </c>
      <c r="BN1772" s="22" t="s">
        <v>4513</v>
      </c>
      <c r="BO1772" s="22"/>
      <c r="BP1772" s="22"/>
      <c r="BQ1772" s="22" t="s">
        <v>64</v>
      </c>
      <c r="BR1772" s="22"/>
      <c r="BS1772" s="22"/>
      <c r="BT1772" s="22"/>
      <c r="BU1772" s="37">
        <v>13</v>
      </c>
      <c r="BV1772" s="19" t="s">
        <v>4696</v>
      </c>
      <c r="BW1772" s="19" t="s">
        <v>3869</v>
      </c>
      <c r="BX1772" s="22"/>
      <c r="BY1772" s="95" t="str">
        <f>IFERROR(
IF(OR(AZ1772="anulado",AZ1772="stand by"),CONCATENATE(AZ1772,": ",AT1772),
IF(OR(YEAR(BA1772)=2022,YEAR(BA1772)=2023),CONCATENATE("Se activó en ",YEAR(BA1772)),
IF(AND(OR(AZ1772="En proceso",AZ1772="facturando"),AND(AV1772="-",BA1772="")),"Por revisar",
IF(BA1772="",IF(AV1772="NUEVAS",CONCATENATE("Estado: ",AZ1772,", ",AV1772),
IF(AX1772=Meses!$A$3,"Por revisar",
IF(AT1772="","Sin registro","En programación Frcst."))),"En programación")))),
"Error")</f>
        <v>En programación</v>
      </c>
      <c r="BZ1772" s="14" t="str">
        <f t="shared" si="81"/>
        <v/>
      </c>
      <c r="CA1772" s="95">
        <f>IF(BY1772="En programación Frcst.",VLOOKUP(AX1772,Meses!$A$1:$H$14,3+HLOOKUP(Cronograma!AV1772,Meses!$D$1:$G$2,2,FALSE),FALSE),
IF(BY1772="En programación",BA1772,""))</f>
        <v>0</v>
      </c>
      <c r="CB1772" s="95" t="str">
        <f t="shared" si="82"/>
        <v>1900/1</v>
      </c>
      <c r="CC1772" s="91">
        <f>IFERROR(
(VLOOKUP(MONTH(CA1772),Meses!$B$3:$C$14,2,FALSE)-DAY(CA1772))/VLOOKUP(MONTH(CA1772),Meses!$B$3:$C$14,2,FALSE)*CD1772,
"")</f>
        <v>854</v>
      </c>
      <c r="CD1772" s="92">
        <f t="shared" si="83"/>
        <v>854</v>
      </c>
    </row>
    <row r="1773" spans="1:82" ht="63" thickBot="1" x14ac:dyDescent="0.6">
      <c r="A1773" s="61" t="s">
        <v>4277</v>
      </c>
      <c r="B1773" s="61" t="s">
        <v>4286</v>
      </c>
      <c r="C1773" s="19" t="s">
        <v>4287</v>
      </c>
      <c r="D1773" s="61" t="s">
        <v>2072</v>
      </c>
      <c r="E1773" s="21">
        <v>45309</v>
      </c>
      <c r="F1773" s="21">
        <v>45309</v>
      </c>
      <c r="G1773" s="22"/>
      <c r="H1773" s="22"/>
      <c r="I1773" s="22"/>
      <c r="J1773" s="22"/>
      <c r="K1773" s="22">
        <v>0</v>
      </c>
      <c r="L1773" s="50"/>
      <c r="M1773" s="22"/>
      <c r="N1773" s="22"/>
      <c r="O1773" s="19" t="s">
        <v>677</v>
      </c>
      <c r="P1773" s="19" t="s">
        <v>677</v>
      </c>
      <c r="Q1773" s="49" t="s">
        <v>55</v>
      </c>
      <c r="R1773" s="61">
        <v>3036</v>
      </c>
      <c r="S1773" s="25" t="s">
        <v>145</v>
      </c>
      <c r="T1773" s="25" t="s">
        <v>145</v>
      </c>
      <c r="U1773" s="51" t="e">
        <v>#NAME?</v>
      </c>
      <c r="V1773" s="22"/>
      <c r="W1773" s="22"/>
      <c r="X1773" s="50"/>
      <c r="Y1773" s="50"/>
      <c r="Z1773" s="22"/>
      <c r="AA1773" s="22"/>
      <c r="AB1773" s="22"/>
      <c r="AC1773" s="22"/>
      <c r="AD1773" s="50"/>
      <c r="AE1773" s="22"/>
      <c r="AF1773" s="22"/>
      <c r="AG1773" s="22"/>
      <c r="AH1773" s="50"/>
      <c r="AI1773" s="22"/>
      <c r="AJ1773" s="22"/>
      <c r="AK1773" s="22"/>
      <c r="AL1773" s="22"/>
      <c r="AM1773" s="22"/>
      <c r="AN1773" s="22"/>
      <c r="AO1773" s="22"/>
      <c r="AP1773" s="22" t="s">
        <v>678</v>
      </c>
      <c r="AQ1773" s="22" t="s">
        <v>451</v>
      </c>
      <c r="AR1773" s="22"/>
      <c r="AS1773" s="19" t="s">
        <v>55</v>
      </c>
      <c r="AT1773" s="19" t="s">
        <v>2073</v>
      </c>
      <c r="AU1773" s="19" t="s">
        <v>132</v>
      </c>
      <c r="AV1773" s="19" t="s">
        <v>354</v>
      </c>
      <c r="AW1773" s="19" t="s">
        <v>2274</v>
      </c>
      <c r="AX1773" s="19" t="s">
        <v>2205</v>
      </c>
      <c r="AY1773" s="19" t="s">
        <v>55</v>
      </c>
      <c r="AZ1773" s="19" t="s">
        <v>3830</v>
      </c>
      <c r="BA1773" s="22">
        <v>0</v>
      </c>
      <c r="BB1773" s="22"/>
      <c r="BC1773" s="22"/>
      <c r="BD1773" s="22" t="s">
        <v>1557</v>
      </c>
      <c r="BE1773" s="22" t="s">
        <v>651</v>
      </c>
      <c r="BF1773" s="22" t="s">
        <v>2222</v>
      </c>
      <c r="BG1773" s="22" t="s">
        <v>55</v>
      </c>
      <c r="BH1773" s="22" t="s">
        <v>4513</v>
      </c>
      <c r="BI1773" s="22" t="s">
        <v>4513</v>
      </c>
      <c r="BJ1773" s="22"/>
      <c r="BK1773" s="22"/>
      <c r="BL1773" s="22"/>
      <c r="BM1773" s="22" t="s">
        <v>4513</v>
      </c>
      <c r="BN1773" s="22" t="s">
        <v>4513</v>
      </c>
      <c r="BO1773" s="22"/>
      <c r="BP1773" s="22"/>
      <c r="BQ1773" s="22" t="s">
        <v>64</v>
      </c>
      <c r="BR1773" s="22"/>
      <c r="BS1773" s="22"/>
      <c r="BT1773" s="22"/>
      <c r="BU1773" s="37">
        <v>13</v>
      </c>
      <c r="BV1773" s="19" t="s">
        <v>4696</v>
      </c>
      <c r="BW1773" s="19" t="s">
        <v>3869</v>
      </c>
      <c r="BX1773" s="22"/>
      <c r="BY1773" s="95" t="str">
        <f>IFERROR(
IF(OR(AZ1773="anulado",AZ1773="stand by"),CONCATENATE(AZ1773,": ",AT1773),
IF(OR(YEAR(BA1773)=2022,YEAR(BA1773)=2023),CONCATENATE("Se activó en ",YEAR(BA1773)),
IF(AND(OR(AZ1773="En proceso",AZ1773="facturando"),AND(AV1773="-",BA1773="")),"Por revisar",
IF(BA1773="",IF(AV1773="NUEVAS",CONCATENATE("Estado: ",AZ1773,", ",AV1773),
IF(AX1773=Meses!$A$3,"Por revisar",
IF(AT1773="","Sin registro","En programación Frcst."))),"En programación")))),
"Error")</f>
        <v>En programación</v>
      </c>
      <c r="BZ1773" s="14" t="str">
        <f t="shared" si="81"/>
        <v/>
      </c>
      <c r="CA1773" s="95">
        <f>IF(BY1773="En programación Frcst.",VLOOKUP(AX1773,Meses!$A$1:$H$14,3+HLOOKUP(Cronograma!AV1773,Meses!$D$1:$G$2,2,FALSE),FALSE),
IF(BY1773="En programación",BA1773,""))</f>
        <v>0</v>
      </c>
      <c r="CB1773" s="95" t="str">
        <f t="shared" si="82"/>
        <v>1900/1</v>
      </c>
      <c r="CC1773" s="91">
        <f>IFERROR(
(VLOOKUP(MONTH(CA1773),Meses!$B$3:$C$14,2,FALSE)-DAY(CA1773))/VLOOKUP(MONTH(CA1773),Meses!$B$3:$C$14,2,FALSE)*CD1773,
"")</f>
        <v>3036</v>
      </c>
      <c r="CD1773" s="92">
        <f t="shared" si="83"/>
        <v>3036</v>
      </c>
    </row>
    <row r="1774" spans="1:82" ht="63" thickBot="1" x14ac:dyDescent="0.6">
      <c r="A1774" s="61" t="s">
        <v>4277</v>
      </c>
      <c r="B1774" s="61" t="s">
        <v>4288</v>
      </c>
      <c r="C1774" s="19" t="s">
        <v>4289</v>
      </c>
      <c r="D1774" s="61" t="s">
        <v>2072</v>
      </c>
      <c r="E1774" s="21">
        <v>45309</v>
      </c>
      <c r="F1774" s="21">
        <v>45309</v>
      </c>
      <c r="G1774" s="22"/>
      <c r="H1774" s="22"/>
      <c r="I1774" s="22"/>
      <c r="J1774" s="22"/>
      <c r="K1774" s="22">
        <v>0</v>
      </c>
      <c r="L1774" s="50"/>
      <c r="M1774" s="22"/>
      <c r="N1774" s="22"/>
      <c r="O1774" s="19" t="s">
        <v>448</v>
      </c>
      <c r="P1774" s="19" t="s">
        <v>448</v>
      </c>
      <c r="Q1774" s="49" t="s">
        <v>55</v>
      </c>
      <c r="R1774" s="61">
        <v>216</v>
      </c>
      <c r="S1774" s="25" t="s">
        <v>145</v>
      </c>
      <c r="T1774" s="25" t="s">
        <v>145</v>
      </c>
      <c r="U1774" s="51" t="e">
        <v>#NAME?</v>
      </c>
      <c r="V1774" s="22"/>
      <c r="W1774" s="22"/>
      <c r="X1774" s="50"/>
      <c r="Y1774" s="50"/>
      <c r="Z1774" s="22"/>
      <c r="AA1774" s="22"/>
      <c r="AB1774" s="22"/>
      <c r="AC1774" s="22"/>
      <c r="AD1774" s="50"/>
      <c r="AE1774" s="22"/>
      <c r="AF1774" s="22"/>
      <c r="AG1774" s="22"/>
      <c r="AH1774" s="50"/>
      <c r="AI1774" s="22"/>
      <c r="AJ1774" s="22"/>
      <c r="AK1774" s="22"/>
      <c r="AL1774" s="22"/>
      <c r="AM1774" s="22"/>
      <c r="AN1774" s="22"/>
      <c r="AO1774" s="22"/>
      <c r="AP1774" s="22"/>
      <c r="AQ1774" s="22" t="e">
        <v>#N/A</v>
      </c>
      <c r="AR1774" s="22"/>
      <c r="AS1774" s="19" t="s">
        <v>55</v>
      </c>
      <c r="AT1774" s="19" t="s">
        <v>2073</v>
      </c>
      <c r="AU1774" s="19" t="s">
        <v>132</v>
      </c>
      <c r="AV1774" s="19" t="s">
        <v>354</v>
      </c>
      <c r="AW1774" s="19" t="s">
        <v>2274</v>
      </c>
      <c r="AX1774" s="19" t="s">
        <v>2205</v>
      </c>
      <c r="AY1774" s="19" t="s">
        <v>55</v>
      </c>
      <c r="AZ1774" s="19" t="s">
        <v>3830</v>
      </c>
      <c r="BA1774" s="22">
        <v>0</v>
      </c>
      <c r="BB1774" s="22"/>
      <c r="BC1774" s="22"/>
      <c r="BD1774" s="22" t="s">
        <v>1557</v>
      </c>
      <c r="BE1774" s="22" t="s">
        <v>651</v>
      </c>
      <c r="BF1774" s="22" t="s">
        <v>2222</v>
      </c>
      <c r="BG1774" s="22" t="s">
        <v>55</v>
      </c>
      <c r="BH1774" s="22" t="s">
        <v>4513</v>
      </c>
      <c r="BI1774" s="22" t="s">
        <v>4513</v>
      </c>
      <c r="BJ1774" s="22"/>
      <c r="BK1774" s="22"/>
      <c r="BL1774" s="22"/>
      <c r="BM1774" s="22" t="s">
        <v>4513</v>
      </c>
      <c r="BN1774" s="22" t="s">
        <v>4513</v>
      </c>
      <c r="BO1774" s="22"/>
      <c r="BP1774" s="22"/>
      <c r="BQ1774" s="22" t="s">
        <v>64</v>
      </c>
      <c r="BR1774" s="22"/>
      <c r="BS1774" s="22"/>
      <c r="BT1774" s="22"/>
      <c r="BU1774" s="37">
        <v>13</v>
      </c>
      <c r="BV1774" s="19" t="s">
        <v>4696</v>
      </c>
      <c r="BW1774" s="19" t="s">
        <v>3869</v>
      </c>
      <c r="BX1774" s="22"/>
      <c r="BY1774" s="95" t="str">
        <f>IFERROR(
IF(OR(AZ1774="anulado",AZ1774="stand by"),CONCATENATE(AZ1774,": ",AT1774),
IF(OR(YEAR(BA1774)=2022,YEAR(BA1774)=2023),CONCATENATE("Se activó en ",YEAR(BA1774)),
IF(AND(OR(AZ1774="En proceso",AZ1774="facturando"),AND(AV1774="-",BA1774="")),"Por revisar",
IF(BA1774="",IF(AV1774="NUEVAS",CONCATENATE("Estado: ",AZ1774,", ",AV1774),
IF(AX1774=Meses!$A$3,"Por revisar",
IF(AT1774="","Sin registro","En programación Frcst."))),"En programación")))),
"Error")</f>
        <v>En programación</v>
      </c>
      <c r="BZ1774" s="14" t="str">
        <f t="shared" si="81"/>
        <v/>
      </c>
      <c r="CA1774" s="95">
        <f>IF(BY1774="En programación Frcst.",VLOOKUP(AX1774,Meses!$A$1:$H$14,3+HLOOKUP(Cronograma!AV1774,Meses!$D$1:$G$2,2,FALSE),FALSE),
IF(BY1774="En programación",BA1774,""))</f>
        <v>0</v>
      </c>
      <c r="CB1774" s="95" t="str">
        <f t="shared" si="82"/>
        <v>1900/1</v>
      </c>
      <c r="CC1774" s="91">
        <f>IFERROR(
(VLOOKUP(MONTH(CA1774),Meses!$B$3:$C$14,2,FALSE)-DAY(CA1774))/VLOOKUP(MONTH(CA1774),Meses!$B$3:$C$14,2,FALSE)*CD1774,
"")</f>
        <v>216</v>
      </c>
      <c r="CD1774" s="92">
        <f t="shared" si="83"/>
        <v>216</v>
      </c>
    </row>
    <row r="1775" spans="1:82" ht="47.4" thickBot="1" x14ac:dyDescent="0.6">
      <c r="A1775" s="61" t="s">
        <v>4277</v>
      </c>
      <c r="B1775" s="61" t="s">
        <v>4290</v>
      </c>
      <c r="C1775" s="19" t="s">
        <v>4291</v>
      </c>
      <c r="D1775" s="61" t="s">
        <v>2072</v>
      </c>
      <c r="E1775" s="21">
        <v>45309</v>
      </c>
      <c r="F1775" s="21">
        <v>45309</v>
      </c>
      <c r="G1775" s="22"/>
      <c r="H1775" s="22"/>
      <c r="I1775" s="22"/>
      <c r="J1775" s="22"/>
      <c r="K1775" s="22">
        <v>0</v>
      </c>
      <c r="L1775" s="50"/>
      <c r="M1775" s="22"/>
      <c r="N1775" s="22"/>
      <c r="O1775" s="19" t="s">
        <v>673</v>
      </c>
      <c r="P1775" s="19" t="s">
        <v>673</v>
      </c>
      <c r="Q1775" s="49" t="s">
        <v>55</v>
      </c>
      <c r="R1775" s="61">
        <v>2714</v>
      </c>
      <c r="S1775" s="25" t="s">
        <v>145</v>
      </c>
      <c r="T1775" s="25" t="s">
        <v>145</v>
      </c>
      <c r="U1775" s="51" t="e">
        <v>#NAME?</v>
      </c>
      <c r="V1775" s="22"/>
      <c r="W1775" s="22"/>
      <c r="X1775" s="50"/>
      <c r="Y1775" s="50"/>
      <c r="Z1775" s="22"/>
      <c r="AA1775" s="22"/>
      <c r="AB1775" s="22"/>
      <c r="AC1775" s="22"/>
      <c r="AD1775" s="50"/>
      <c r="AE1775" s="22"/>
      <c r="AF1775" s="22"/>
      <c r="AG1775" s="22"/>
      <c r="AH1775" s="50"/>
      <c r="AI1775" s="22"/>
      <c r="AJ1775" s="22"/>
      <c r="AK1775" s="22"/>
      <c r="AL1775" s="22"/>
      <c r="AM1775" s="22"/>
      <c r="AN1775" s="22"/>
      <c r="AO1775" s="22"/>
      <c r="AP1775" s="22"/>
      <c r="AQ1775" s="22" t="e">
        <v>#N/A</v>
      </c>
      <c r="AR1775" s="22"/>
      <c r="AS1775" s="19" t="s">
        <v>55</v>
      </c>
      <c r="AT1775" s="19" t="s">
        <v>2073</v>
      </c>
      <c r="AU1775" s="19" t="s">
        <v>62</v>
      </c>
      <c r="AV1775" s="19" t="s">
        <v>354</v>
      </c>
      <c r="AW1775" s="19" t="s">
        <v>2274</v>
      </c>
      <c r="AX1775" s="19" t="s">
        <v>2205</v>
      </c>
      <c r="AY1775" s="19" t="s">
        <v>55</v>
      </c>
      <c r="AZ1775" s="19" t="s">
        <v>3830</v>
      </c>
      <c r="BA1775" s="22">
        <v>0</v>
      </c>
      <c r="BB1775" s="22"/>
      <c r="BC1775" s="22"/>
      <c r="BD1775" s="22" t="s">
        <v>2205</v>
      </c>
      <c r="BE1775" s="22" t="s">
        <v>651</v>
      </c>
      <c r="BF1775" s="22" t="s">
        <v>3065</v>
      </c>
      <c r="BG1775" s="22" t="s">
        <v>55</v>
      </c>
      <c r="BH1775" s="22" t="s">
        <v>4513</v>
      </c>
      <c r="BI1775" s="22" t="s">
        <v>4513</v>
      </c>
      <c r="BJ1775" s="22"/>
      <c r="BK1775" s="22"/>
      <c r="BL1775" s="22"/>
      <c r="BM1775" s="22" t="s">
        <v>4513</v>
      </c>
      <c r="BN1775" s="22" t="s">
        <v>4513</v>
      </c>
      <c r="BO1775" s="22"/>
      <c r="BP1775" s="22"/>
      <c r="BQ1775" s="22" t="s">
        <v>64</v>
      </c>
      <c r="BR1775" s="22"/>
      <c r="BS1775" s="22"/>
      <c r="BT1775" s="22"/>
      <c r="BU1775" s="37">
        <v>13</v>
      </c>
      <c r="BV1775" s="19" t="s">
        <v>4696</v>
      </c>
      <c r="BW1775" s="19" t="s">
        <v>3869</v>
      </c>
      <c r="BX1775" s="22"/>
      <c r="BY1775" s="95" t="str">
        <f>IFERROR(
IF(OR(AZ1775="anulado",AZ1775="stand by"),CONCATENATE(AZ1775,": ",AT1775),
IF(OR(YEAR(BA1775)=2022,YEAR(BA1775)=2023),CONCATENATE("Se activó en ",YEAR(BA1775)),
IF(AND(OR(AZ1775="En proceso",AZ1775="facturando"),AND(AV1775="-",BA1775="")),"Por revisar",
IF(BA1775="",IF(AV1775="NUEVAS",CONCATENATE("Estado: ",AZ1775,", ",AV1775),
IF(AX1775=Meses!$A$3,"Por revisar",
IF(AT1775="","Sin registro","En programación Frcst."))),"En programación")))),
"Error")</f>
        <v>En programación</v>
      </c>
      <c r="BZ1775" s="14" t="str">
        <f t="shared" si="81"/>
        <v/>
      </c>
      <c r="CA1775" s="95">
        <f>IF(BY1775="En programación Frcst.",VLOOKUP(AX1775,Meses!$A$1:$H$14,3+HLOOKUP(Cronograma!AV1775,Meses!$D$1:$G$2,2,FALSE),FALSE),
IF(BY1775="En programación",BA1775,""))</f>
        <v>0</v>
      </c>
      <c r="CB1775" s="95" t="str">
        <f t="shared" si="82"/>
        <v>1900/1</v>
      </c>
      <c r="CC1775" s="91">
        <f>IFERROR(
(VLOOKUP(MONTH(CA1775),Meses!$B$3:$C$14,2,FALSE)-DAY(CA1775))/VLOOKUP(MONTH(CA1775),Meses!$B$3:$C$14,2,FALSE)*CD1775,
"")</f>
        <v>2714</v>
      </c>
      <c r="CD1775" s="92">
        <f t="shared" si="83"/>
        <v>2714</v>
      </c>
    </row>
    <row r="1776" spans="1:82" ht="47.4" thickBot="1" x14ac:dyDescent="0.6">
      <c r="A1776" s="61" t="s">
        <v>4277</v>
      </c>
      <c r="B1776" s="61" t="s">
        <v>4292</v>
      </c>
      <c r="C1776" s="19" t="s">
        <v>4293</v>
      </c>
      <c r="D1776" s="61" t="s">
        <v>2072</v>
      </c>
      <c r="E1776" s="21">
        <v>45309</v>
      </c>
      <c r="F1776" s="21">
        <v>45309</v>
      </c>
      <c r="G1776" s="22"/>
      <c r="H1776" s="22"/>
      <c r="I1776" s="22"/>
      <c r="J1776" s="22"/>
      <c r="K1776" s="22">
        <v>0</v>
      </c>
      <c r="L1776" s="50"/>
      <c r="M1776" s="22"/>
      <c r="N1776" s="22"/>
      <c r="O1776" s="19" t="s">
        <v>128</v>
      </c>
      <c r="P1776" s="19" t="s">
        <v>128</v>
      </c>
      <c r="Q1776" s="49" t="s">
        <v>55</v>
      </c>
      <c r="R1776" s="61">
        <v>5200</v>
      </c>
      <c r="S1776" s="25" t="s">
        <v>145</v>
      </c>
      <c r="T1776" s="25" t="s">
        <v>145</v>
      </c>
      <c r="U1776" s="51" t="e">
        <v>#NAME?</v>
      </c>
      <c r="V1776" s="22"/>
      <c r="W1776" s="22"/>
      <c r="X1776" s="50"/>
      <c r="Y1776" s="50"/>
      <c r="Z1776" s="22"/>
      <c r="AA1776" s="22"/>
      <c r="AB1776" s="22"/>
      <c r="AC1776" s="22"/>
      <c r="AD1776" s="50"/>
      <c r="AE1776" s="22"/>
      <c r="AF1776" s="22"/>
      <c r="AG1776" s="22"/>
      <c r="AH1776" s="50"/>
      <c r="AI1776" s="22"/>
      <c r="AJ1776" s="22"/>
      <c r="AK1776" s="22"/>
      <c r="AL1776" s="22"/>
      <c r="AM1776" s="22"/>
      <c r="AN1776" s="22"/>
      <c r="AO1776" s="22"/>
      <c r="AP1776" s="22"/>
      <c r="AQ1776" s="22" t="e">
        <v>#N/A</v>
      </c>
      <c r="AR1776" s="22"/>
      <c r="AS1776" s="19" t="s">
        <v>55</v>
      </c>
      <c r="AT1776" s="19" t="s">
        <v>2073</v>
      </c>
      <c r="AU1776" s="19" t="s">
        <v>132</v>
      </c>
      <c r="AV1776" s="19" t="s">
        <v>354</v>
      </c>
      <c r="AW1776" s="19" t="s">
        <v>2274</v>
      </c>
      <c r="AX1776" s="19" t="s">
        <v>2205</v>
      </c>
      <c r="AY1776" s="19" t="s">
        <v>55</v>
      </c>
      <c r="AZ1776" s="19" t="s">
        <v>3830</v>
      </c>
      <c r="BA1776" s="22">
        <v>0</v>
      </c>
      <c r="BB1776" s="22"/>
      <c r="BC1776" s="22"/>
      <c r="BD1776" s="22" t="s">
        <v>1557</v>
      </c>
      <c r="BE1776" s="22" t="s">
        <v>651</v>
      </c>
      <c r="BF1776" s="22" t="s">
        <v>2222</v>
      </c>
      <c r="BG1776" s="22" t="s">
        <v>55</v>
      </c>
      <c r="BH1776" s="22" t="s">
        <v>4513</v>
      </c>
      <c r="BI1776" s="22" t="s">
        <v>4513</v>
      </c>
      <c r="BJ1776" s="22"/>
      <c r="BK1776" s="22"/>
      <c r="BL1776" s="22"/>
      <c r="BM1776" s="22" t="s">
        <v>4513</v>
      </c>
      <c r="BN1776" s="22" t="s">
        <v>4513</v>
      </c>
      <c r="BO1776" s="22"/>
      <c r="BP1776" s="22"/>
      <c r="BQ1776" s="22" t="s">
        <v>64</v>
      </c>
      <c r="BR1776" s="22"/>
      <c r="BS1776" s="22"/>
      <c r="BT1776" s="22"/>
      <c r="BU1776" s="37">
        <v>13</v>
      </c>
      <c r="BV1776" s="19" t="s">
        <v>4696</v>
      </c>
      <c r="BW1776" s="19" t="s">
        <v>3869</v>
      </c>
      <c r="BX1776" s="22"/>
      <c r="BY1776" s="95" t="str">
        <f>IFERROR(
IF(OR(AZ1776="anulado",AZ1776="stand by"),CONCATENATE(AZ1776,": ",AT1776),
IF(OR(YEAR(BA1776)=2022,YEAR(BA1776)=2023),CONCATENATE("Se activó en ",YEAR(BA1776)),
IF(AND(OR(AZ1776="En proceso",AZ1776="facturando"),AND(AV1776="-",BA1776="")),"Por revisar",
IF(BA1776="",IF(AV1776="NUEVAS",CONCATENATE("Estado: ",AZ1776,", ",AV1776),
IF(AX1776=Meses!$A$3,"Por revisar",
IF(AT1776="","Sin registro","En programación Frcst."))),"En programación")))),
"Error")</f>
        <v>En programación</v>
      </c>
      <c r="BZ1776" s="14" t="str">
        <f t="shared" si="81"/>
        <v/>
      </c>
      <c r="CA1776" s="95">
        <f>IF(BY1776="En programación Frcst.",VLOOKUP(AX1776,Meses!$A$1:$H$14,3+HLOOKUP(Cronograma!AV1776,Meses!$D$1:$G$2,2,FALSE),FALSE),
IF(BY1776="En programación",BA1776,""))</f>
        <v>0</v>
      </c>
      <c r="CB1776" s="95" t="str">
        <f t="shared" si="82"/>
        <v>1900/1</v>
      </c>
      <c r="CC1776" s="91">
        <f>IFERROR(
(VLOOKUP(MONTH(CA1776),Meses!$B$3:$C$14,2,FALSE)-DAY(CA1776))/VLOOKUP(MONTH(CA1776),Meses!$B$3:$C$14,2,FALSE)*CD1776,
"")</f>
        <v>5200</v>
      </c>
      <c r="CD1776" s="92">
        <f t="shared" si="83"/>
        <v>5200</v>
      </c>
    </row>
    <row r="1777" spans="1:82" ht="47.4" thickBot="1" x14ac:dyDescent="0.6">
      <c r="A1777" s="61" t="s">
        <v>4277</v>
      </c>
      <c r="B1777" s="61" t="s">
        <v>4294</v>
      </c>
      <c r="C1777" s="19" t="s">
        <v>4295</v>
      </c>
      <c r="D1777" s="61" t="s">
        <v>2072</v>
      </c>
      <c r="E1777" s="21">
        <v>45309</v>
      </c>
      <c r="F1777" s="21">
        <v>45309</v>
      </c>
      <c r="G1777" s="22"/>
      <c r="H1777" s="22"/>
      <c r="I1777" s="22"/>
      <c r="J1777" s="22"/>
      <c r="K1777" s="22">
        <v>0</v>
      </c>
      <c r="L1777" s="50"/>
      <c r="M1777" s="22"/>
      <c r="N1777" s="22"/>
      <c r="O1777" s="19" t="s">
        <v>72</v>
      </c>
      <c r="P1777" s="19" t="s">
        <v>72</v>
      </c>
      <c r="Q1777" s="49" t="s">
        <v>55</v>
      </c>
      <c r="R1777" s="61">
        <v>11100</v>
      </c>
      <c r="S1777" s="25" t="s">
        <v>145</v>
      </c>
      <c r="T1777" s="25" t="s">
        <v>145</v>
      </c>
      <c r="U1777" s="51" t="e">
        <v>#NAME?</v>
      </c>
      <c r="V1777" s="22"/>
      <c r="W1777" s="22"/>
      <c r="X1777" s="50"/>
      <c r="Y1777" s="50"/>
      <c r="Z1777" s="22"/>
      <c r="AA1777" s="22"/>
      <c r="AB1777" s="22"/>
      <c r="AC1777" s="22"/>
      <c r="AD1777" s="50"/>
      <c r="AE1777" s="22"/>
      <c r="AF1777" s="22"/>
      <c r="AG1777" s="22"/>
      <c r="AH1777" s="50"/>
      <c r="AI1777" s="22"/>
      <c r="AJ1777" s="22"/>
      <c r="AK1777" s="22"/>
      <c r="AL1777" s="22"/>
      <c r="AM1777" s="22"/>
      <c r="AN1777" s="22"/>
      <c r="AO1777" s="22"/>
      <c r="AP1777" s="22" t="s">
        <v>76</v>
      </c>
      <c r="AQ1777" s="22" t="s">
        <v>76</v>
      </c>
      <c r="AR1777" s="22"/>
      <c r="AS1777" s="19" t="s">
        <v>55</v>
      </c>
      <c r="AT1777" s="19" t="s">
        <v>2073</v>
      </c>
      <c r="AU1777" s="19" t="s">
        <v>132</v>
      </c>
      <c r="AV1777" s="19" t="s">
        <v>354</v>
      </c>
      <c r="AW1777" s="19" t="s">
        <v>2274</v>
      </c>
      <c r="AX1777" s="19" t="s">
        <v>2205</v>
      </c>
      <c r="AY1777" s="19" t="s">
        <v>55</v>
      </c>
      <c r="AZ1777" s="19" t="s">
        <v>3830</v>
      </c>
      <c r="BA1777" s="22">
        <v>0</v>
      </c>
      <c r="BB1777" s="22"/>
      <c r="BC1777" s="22"/>
      <c r="BD1777" s="22" t="s">
        <v>1557</v>
      </c>
      <c r="BE1777" s="22" t="s">
        <v>651</v>
      </c>
      <c r="BF1777" s="22" t="s">
        <v>2222</v>
      </c>
      <c r="BG1777" s="22" t="s">
        <v>55</v>
      </c>
      <c r="BH1777" s="22" t="s">
        <v>4513</v>
      </c>
      <c r="BI1777" s="22" t="s">
        <v>4513</v>
      </c>
      <c r="BJ1777" s="22"/>
      <c r="BK1777" s="22"/>
      <c r="BL1777" s="22"/>
      <c r="BM1777" s="22" t="s">
        <v>4513</v>
      </c>
      <c r="BN1777" s="22" t="s">
        <v>4513</v>
      </c>
      <c r="BO1777" s="22"/>
      <c r="BP1777" s="22"/>
      <c r="BQ1777" s="22" t="s">
        <v>64</v>
      </c>
      <c r="BR1777" s="22"/>
      <c r="BS1777" s="22"/>
      <c r="BT1777" s="22"/>
      <c r="BU1777" s="37">
        <v>13</v>
      </c>
      <c r="BV1777" s="19" t="s">
        <v>4696</v>
      </c>
      <c r="BW1777" s="19" t="s">
        <v>3869</v>
      </c>
      <c r="BX1777" s="22"/>
      <c r="BY1777" s="95" t="str">
        <f>IFERROR(
IF(OR(AZ1777="anulado",AZ1777="stand by"),CONCATENATE(AZ1777,": ",AT1777),
IF(OR(YEAR(BA1777)=2022,YEAR(BA1777)=2023),CONCATENATE("Se activó en ",YEAR(BA1777)),
IF(AND(OR(AZ1777="En proceso",AZ1777="facturando"),AND(AV1777="-",BA1777="")),"Por revisar",
IF(BA1777="",IF(AV1777="NUEVAS",CONCATENATE("Estado: ",AZ1777,", ",AV1777),
IF(AX1777=Meses!$A$3,"Por revisar",
IF(AT1777="","Sin registro","En programación Frcst."))),"En programación")))),
"Error")</f>
        <v>En programación</v>
      </c>
      <c r="BZ1777" s="14" t="str">
        <f t="shared" si="81"/>
        <v/>
      </c>
      <c r="CA1777" s="95">
        <f>IF(BY1777="En programación Frcst.",VLOOKUP(AX1777,Meses!$A$1:$H$14,3+HLOOKUP(Cronograma!AV1777,Meses!$D$1:$G$2,2,FALSE),FALSE),
IF(BY1777="En programación",BA1777,""))</f>
        <v>0</v>
      </c>
      <c r="CB1777" s="95" t="str">
        <f t="shared" si="82"/>
        <v>1900/1</v>
      </c>
      <c r="CC1777" s="91">
        <f>IFERROR(
(VLOOKUP(MONTH(CA1777),Meses!$B$3:$C$14,2,FALSE)-DAY(CA1777))/VLOOKUP(MONTH(CA1777),Meses!$B$3:$C$14,2,FALSE)*CD1777,
"")</f>
        <v>11100</v>
      </c>
      <c r="CD1777" s="92">
        <f t="shared" si="83"/>
        <v>11100</v>
      </c>
    </row>
    <row r="1778" spans="1:82" ht="78.599999999999994" thickBot="1" x14ac:dyDescent="0.6">
      <c r="A1778" s="61" t="s">
        <v>4277</v>
      </c>
      <c r="B1778" s="61" t="s">
        <v>4296</v>
      </c>
      <c r="C1778" s="19" t="s">
        <v>4297</v>
      </c>
      <c r="D1778" s="61" t="s">
        <v>2072</v>
      </c>
      <c r="E1778" s="21">
        <v>45309</v>
      </c>
      <c r="F1778" s="21">
        <v>45309</v>
      </c>
      <c r="G1778" s="22"/>
      <c r="H1778" s="22"/>
      <c r="I1778" s="22"/>
      <c r="J1778" s="22"/>
      <c r="K1778" s="22">
        <v>0</v>
      </c>
      <c r="L1778" s="50"/>
      <c r="M1778" s="22"/>
      <c r="N1778" s="22"/>
      <c r="O1778" s="19" t="s">
        <v>377</v>
      </c>
      <c r="P1778" s="19" t="s">
        <v>377</v>
      </c>
      <c r="Q1778" s="49" t="s">
        <v>55</v>
      </c>
      <c r="R1778" s="61">
        <v>2660</v>
      </c>
      <c r="S1778" s="25" t="s">
        <v>145</v>
      </c>
      <c r="T1778" s="25" t="s">
        <v>145</v>
      </c>
      <c r="U1778" s="51" t="e">
        <v>#NAME?</v>
      </c>
      <c r="V1778" s="22"/>
      <c r="W1778" s="22"/>
      <c r="X1778" s="50"/>
      <c r="Y1778" s="50"/>
      <c r="Z1778" s="22"/>
      <c r="AA1778" s="22"/>
      <c r="AB1778" s="22"/>
      <c r="AC1778" s="22"/>
      <c r="AD1778" s="50"/>
      <c r="AE1778" s="22"/>
      <c r="AF1778" s="22"/>
      <c r="AG1778" s="22"/>
      <c r="AH1778" s="50"/>
      <c r="AI1778" s="22"/>
      <c r="AJ1778" s="22"/>
      <c r="AK1778" s="22"/>
      <c r="AL1778" s="22"/>
      <c r="AM1778" s="22"/>
      <c r="AN1778" s="22"/>
      <c r="AO1778" s="22"/>
      <c r="AP1778" s="22"/>
      <c r="AQ1778" s="22" t="e">
        <v>#N/A</v>
      </c>
      <c r="AR1778" s="22"/>
      <c r="AS1778" s="19" t="s">
        <v>55</v>
      </c>
      <c r="AT1778" s="19" t="s">
        <v>2073</v>
      </c>
      <c r="AU1778" s="19" t="s">
        <v>132</v>
      </c>
      <c r="AV1778" s="19" t="s">
        <v>354</v>
      </c>
      <c r="AW1778" s="19" t="s">
        <v>2274</v>
      </c>
      <c r="AX1778" s="19" t="s">
        <v>2205</v>
      </c>
      <c r="AY1778" s="19" t="s">
        <v>55</v>
      </c>
      <c r="AZ1778" s="19" t="s">
        <v>3830</v>
      </c>
      <c r="BA1778" s="22">
        <v>0</v>
      </c>
      <c r="BB1778" s="22"/>
      <c r="BC1778" s="22"/>
      <c r="BD1778" s="22" t="s">
        <v>1557</v>
      </c>
      <c r="BE1778" s="22" t="s">
        <v>651</v>
      </c>
      <c r="BF1778" s="22" t="s">
        <v>2222</v>
      </c>
      <c r="BG1778" s="22" t="s">
        <v>55</v>
      </c>
      <c r="BH1778" s="22" t="s">
        <v>4513</v>
      </c>
      <c r="BI1778" s="22" t="s">
        <v>4513</v>
      </c>
      <c r="BJ1778" s="22"/>
      <c r="BK1778" s="22"/>
      <c r="BL1778" s="22"/>
      <c r="BM1778" s="22" t="s">
        <v>4513</v>
      </c>
      <c r="BN1778" s="22" t="s">
        <v>4513</v>
      </c>
      <c r="BO1778" s="22"/>
      <c r="BP1778" s="22"/>
      <c r="BQ1778" s="22" t="s">
        <v>64</v>
      </c>
      <c r="BR1778" s="22"/>
      <c r="BS1778" s="22"/>
      <c r="BT1778" s="22"/>
      <c r="BU1778" s="37">
        <v>13</v>
      </c>
      <c r="BV1778" s="19" t="s">
        <v>4696</v>
      </c>
      <c r="BW1778" s="19" t="s">
        <v>3869</v>
      </c>
      <c r="BX1778" s="22"/>
      <c r="BY1778" s="95" t="str">
        <f>IFERROR(
IF(OR(AZ1778="anulado",AZ1778="stand by"),CONCATENATE(AZ1778,": ",AT1778),
IF(OR(YEAR(BA1778)=2022,YEAR(BA1778)=2023),CONCATENATE("Se activó en ",YEAR(BA1778)),
IF(AND(OR(AZ1778="En proceso",AZ1778="facturando"),AND(AV1778="-",BA1778="")),"Por revisar",
IF(BA1778="",IF(AV1778="NUEVAS",CONCATENATE("Estado: ",AZ1778,", ",AV1778),
IF(AX1778=Meses!$A$3,"Por revisar",
IF(AT1778="","Sin registro","En programación Frcst."))),"En programación")))),
"Error")</f>
        <v>En programación</v>
      </c>
      <c r="BZ1778" s="14" t="str">
        <f t="shared" si="81"/>
        <v/>
      </c>
      <c r="CA1778" s="95">
        <f>IF(BY1778="En programación Frcst.",VLOOKUP(AX1778,Meses!$A$1:$H$14,3+HLOOKUP(Cronograma!AV1778,Meses!$D$1:$G$2,2,FALSE),FALSE),
IF(BY1778="En programación",BA1778,""))</f>
        <v>0</v>
      </c>
      <c r="CB1778" s="95" t="str">
        <f t="shared" si="82"/>
        <v>1900/1</v>
      </c>
      <c r="CC1778" s="91">
        <f>IFERROR(
(VLOOKUP(MONTH(CA1778),Meses!$B$3:$C$14,2,FALSE)-DAY(CA1778))/VLOOKUP(MONTH(CA1778),Meses!$B$3:$C$14,2,FALSE)*CD1778,
"")</f>
        <v>2660</v>
      </c>
      <c r="CD1778" s="92">
        <f t="shared" si="83"/>
        <v>2660</v>
      </c>
    </row>
    <row r="1779" spans="1:82" ht="47.4" thickBot="1" x14ac:dyDescent="0.6">
      <c r="A1779" s="61" t="s">
        <v>4277</v>
      </c>
      <c r="B1779" s="61" t="s">
        <v>4298</v>
      </c>
      <c r="C1779" s="19" t="s">
        <v>4299</v>
      </c>
      <c r="D1779" s="61" t="s">
        <v>2072</v>
      </c>
      <c r="E1779" s="21">
        <v>45309</v>
      </c>
      <c r="F1779" s="21">
        <v>45309</v>
      </c>
      <c r="G1779" s="22"/>
      <c r="H1779" s="22"/>
      <c r="I1779" s="22"/>
      <c r="J1779" s="22"/>
      <c r="K1779" s="22">
        <v>0</v>
      </c>
      <c r="L1779" s="50"/>
      <c r="M1779" s="22"/>
      <c r="N1779" s="22"/>
      <c r="O1779" s="19" t="s">
        <v>54</v>
      </c>
      <c r="P1779" s="19" t="s">
        <v>54</v>
      </c>
      <c r="Q1779" s="49" t="s">
        <v>55</v>
      </c>
      <c r="R1779" s="61">
        <v>3365</v>
      </c>
      <c r="S1779" s="25" t="s">
        <v>145</v>
      </c>
      <c r="T1779" s="25" t="s">
        <v>145</v>
      </c>
      <c r="U1779" s="51" t="e">
        <v>#NAME?</v>
      </c>
      <c r="V1779" s="22"/>
      <c r="W1779" s="22"/>
      <c r="X1779" s="50"/>
      <c r="Y1779" s="50"/>
      <c r="Z1779" s="22"/>
      <c r="AA1779" s="22"/>
      <c r="AB1779" s="22"/>
      <c r="AC1779" s="22"/>
      <c r="AD1779" s="50"/>
      <c r="AE1779" s="22"/>
      <c r="AF1779" s="22"/>
      <c r="AG1779" s="22"/>
      <c r="AH1779" s="50"/>
      <c r="AI1779" s="22"/>
      <c r="AJ1779" s="22"/>
      <c r="AK1779" s="22"/>
      <c r="AL1779" s="22"/>
      <c r="AM1779" s="22"/>
      <c r="AN1779" s="22"/>
      <c r="AO1779" s="22"/>
      <c r="AP1779" s="22" t="s">
        <v>82</v>
      </c>
      <c r="AQ1779" s="22" t="s">
        <v>82</v>
      </c>
      <c r="AR1779" s="22"/>
      <c r="AS1779" s="19" t="s">
        <v>55</v>
      </c>
      <c r="AT1779" s="19" t="s">
        <v>2073</v>
      </c>
      <c r="AU1779" s="19" t="s">
        <v>62</v>
      </c>
      <c r="AV1779" s="19" t="s">
        <v>354</v>
      </c>
      <c r="AW1779" s="19" t="s">
        <v>2274</v>
      </c>
      <c r="AX1779" s="19" t="s">
        <v>2205</v>
      </c>
      <c r="AY1779" s="19" t="s">
        <v>55</v>
      </c>
      <c r="AZ1779" s="19" t="s">
        <v>3830</v>
      </c>
      <c r="BA1779" s="22">
        <v>0</v>
      </c>
      <c r="BB1779" s="22"/>
      <c r="BC1779" s="22"/>
      <c r="BD1779" s="22" t="s">
        <v>2205</v>
      </c>
      <c r="BE1779" s="22" t="s">
        <v>651</v>
      </c>
      <c r="BF1779" s="22" t="s">
        <v>3065</v>
      </c>
      <c r="BG1779" s="22" t="s">
        <v>55</v>
      </c>
      <c r="BH1779" s="22" t="s">
        <v>4513</v>
      </c>
      <c r="BI1779" s="22" t="s">
        <v>4513</v>
      </c>
      <c r="BJ1779" s="22"/>
      <c r="BK1779" s="22"/>
      <c r="BL1779" s="22"/>
      <c r="BM1779" s="22" t="s">
        <v>4513</v>
      </c>
      <c r="BN1779" s="22" t="s">
        <v>4513</v>
      </c>
      <c r="BO1779" s="22"/>
      <c r="BP1779" s="22"/>
      <c r="BQ1779" s="22" t="s">
        <v>64</v>
      </c>
      <c r="BR1779" s="22"/>
      <c r="BS1779" s="22"/>
      <c r="BT1779" s="22"/>
      <c r="BU1779" s="37">
        <v>13</v>
      </c>
      <c r="BV1779" s="19" t="s">
        <v>4696</v>
      </c>
      <c r="BW1779" s="19" t="s">
        <v>3869</v>
      </c>
      <c r="BX1779" s="22"/>
      <c r="BY1779" s="95" t="str">
        <f>IFERROR(
IF(OR(AZ1779="anulado",AZ1779="stand by"),CONCATENATE(AZ1779,": ",AT1779),
IF(OR(YEAR(BA1779)=2022,YEAR(BA1779)=2023),CONCATENATE("Se activó en ",YEAR(BA1779)),
IF(AND(OR(AZ1779="En proceso",AZ1779="facturando"),AND(AV1779="-",BA1779="")),"Por revisar",
IF(BA1779="",IF(AV1779="NUEVAS",CONCATENATE("Estado: ",AZ1779,", ",AV1779),
IF(AX1779=Meses!$A$3,"Por revisar",
IF(AT1779="","Sin registro","En programación Frcst."))),"En programación")))),
"Error")</f>
        <v>En programación</v>
      </c>
      <c r="BZ1779" s="14" t="str">
        <f t="shared" si="81"/>
        <v/>
      </c>
      <c r="CA1779" s="95">
        <f>IF(BY1779="En programación Frcst.",VLOOKUP(AX1779,Meses!$A$1:$H$14,3+HLOOKUP(Cronograma!AV1779,Meses!$D$1:$G$2,2,FALSE),FALSE),
IF(BY1779="En programación",BA1779,""))</f>
        <v>0</v>
      </c>
      <c r="CB1779" s="95" t="str">
        <f t="shared" si="82"/>
        <v>1900/1</v>
      </c>
      <c r="CC1779" s="91">
        <f>IFERROR(
(VLOOKUP(MONTH(CA1779),Meses!$B$3:$C$14,2,FALSE)-DAY(CA1779))/VLOOKUP(MONTH(CA1779),Meses!$B$3:$C$14,2,FALSE)*CD1779,
"")</f>
        <v>3365</v>
      </c>
      <c r="CD1779" s="92">
        <f t="shared" si="83"/>
        <v>3365</v>
      </c>
    </row>
    <row r="1780" spans="1:82" ht="47.4" thickBot="1" x14ac:dyDescent="0.6">
      <c r="A1780" s="61" t="s">
        <v>4277</v>
      </c>
      <c r="B1780" s="61" t="s">
        <v>4300</v>
      </c>
      <c r="C1780" s="19" t="s">
        <v>4301</v>
      </c>
      <c r="D1780" s="61" t="s">
        <v>2072</v>
      </c>
      <c r="E1780" s="21">
        <v>45309</v>
      </c>
      <c r="F1780" s="21">
        <v>45309</v>
      </c>
      <c r="G1780" s="22"/>
      <c r="H1780" s="22"/>
      <c r="I1780" s="22"/>
      <c r="J1780" s="22"/>
      <c r="K1780" s="22">
        <v>0</v>
      </c>
      <c r="L1780" s="50"/>
      <c r="M1780" s="22"/>
      <c r="N1780" s="22"/>
      <c r="O1780" s="19" t="s">
        <v>1427</v>
      </c>
      <c r="P1780" s="19" t="s">
        <v>1427</v>
      </c>
      <c r="Q1780" s="49" t="s">
        <v>55</v>
      </c>
      <c r="R1780" s="61">
        <v>464</v>
      </c>
      <c r="S1780" s="25" t="s">
        <v>145</v>
      </c>
      <c r="T1780" s="25" t="s">
        <v>145</v>
      </c>
      <c r="U1780" s="51" t="e">
        <v>#NAME?</v>
      </c>
      <c r="V1780" s="22"/>
      <c r="W1780" s="22"/>
      <c r="X1780" s="50"/>
      <c r="Y1780" s="50"/>
      <c r="Z1780" s="22"/>
      <c r="AA1780" s="22"/>
      <c r="AB1780" s="22"/>
      <c r="AC1780" s="22"/>
      <c r="AD1780" s="50"/>
      <c r="AE1780" s="22"/>
      <c r="AF1780" s="22"/>
      <c r="AG1780" s="22"/>
      <c r="AH1780" s="50"/>
      <c r="AI1780" s="22"/>
      <c r="AJ1780" s="22"/>
      <c r="AK1780" s="22"/>
      <c r="AL1780" s="22"/>
      <c r="AM1780" s="22"/>
      <c r="AN1780" s="22"/>
      <c r="AO1780" s="22"/>
      <c r="AP1780" s="22"/>
      <c r="AQ1780" s="22" t="e">
        <v>#N/A</v>
      </c>
      <c r="AR1780" s="22"/>
      <c r="AS1780" s="19" t="s">
        <v>55</v>
      </c>
      <c r="AT1780" s="19" t="s">
        <v>2073</v>
      </c>
      <c r="AU1780" s="19" t="s">
        <v>132</v>
      </c>
      <c r="AV1780" s="19" t="s">
        <v>354</v>
      </c>
      <c r="AW1780" s="19" t="s">
        <v>2274</v>
      </c>
      <c r="AX1780" s="19" t="s">
        <v>2205</v>
      </c>
      <c r="AY1780" s="19" t="s">
        <v>55</v>
      </c>
      <c r="AZ1780" s="19" t="s">
        <v>3830</v>
      </c>
      <c r="BA1780" s="22">
        <v>0</v>
      </c>
      <c r="BB1780" s="22"/>
      <c r="BC1780" s="22"/>
      <c r="BD1780" s="22" t="s">
        <v>1557</v>
      </c>
      <c r="BE1780" s="22" t="s">
        <v>651</v>
      </c>
      <c r="BF1780" s="22" t="s">
        <v>2222</v>
      </c>
      <c r="BG1780" s="22" t="s">
        <v>55</v>
      </c>
      <c r="BH1780" s="22" t="s">
        <v>4513</v>
      </c>
      <c r="BI1780" s="22" t="s">
        <v>4513</v>
      </c>
      <c r="BJ1780" s="22"/>
      <c r="BK1780" s="22"/>
      <c r="BL1780" s="22"/>
      <c r="BM1780" s="22" t="s">
        <v>4513</v>
      </c>
      <c r="BN1780" s="22" t="s">
        <v>4513</v>
      </c>
      <c r="BO1780" s="22"/>
      <c r="BP1780" s="22"/>
      <c r="BQ1780" s="22" t="s">
        <v>64</v>
      </c>
      <c r="BR1780" s="22"/>
      <c r="BS1780" s="22"/>
      <c r="BT1780" s="22"/>
      <c r="BU1780" s="37">
        <v>13</v>
      </c>
      <c r="BV1780" s="19" t="s">
        <v>4696</v>
      </c>
      <c r="BW1780" s="19" t="s">
        <v>3869</v>
      </c>
      <c r="BX1780" s="22"/>
      <c r="BY1780" s="95" t="str">
        <f>IFERROR(
IF(OR(AZ1780="anulado",AZ1780="stand by"),CONCATENATE(AZ1780,": ",AT1780),
IF(OR(YEAR(BA1780)=2022,YEAR(BA1780)=2023),CONCATENATE("Se activó en ",YEAR(BA1780)),
IF(AND(OR(AZ1780="En proceso",AZ1780="facturando"),AND(AV1780="-",BA1780="")),"Por revisar",
IF(BA1780="",IF(AV1780="NUEVAS",CONCATENATE("Estado: ",AZ1780,", ",AV1780),
IF(AX1780=Meses!$A$3,"Por revisar",
IF(AT1780="","Sin registro","En programación Frcst."))),"En programación")))),
"Error")</f>
        <v>En programación</v>
      </c>
      <c r="BZ1780" s="14" t="str">
        <f t="shared" si="81"/>
        <v/>
      </c>
      <c r="CA1780" s="95">
        <f>IF(BY1780="En programación Frcst.",VLOOKUP(AX1780,Meses!$A$1:$H$14,3+HLOOKUP(Cronograma!AV1780,Meses!$D$1:$G$2,2,FALSE),FALSE),
IF(BY1780="En programación",BA1780,""))</f>
        <v>0</v>
      </c>
      <c r="CB1780" s="95" t="str">
        <f t="shared" si="82"/>
        <v>1900/1</v>
      </c>
      <c r="CC1780" s="91">
        <f>IFERROR(
(VLOOKUP(MONTH(CA1780),Meses!$B$3:$C$14,2,FALSE)-DAY(CA1780))/VLOOKUP(MONTH(CA1780),Meses!$B$3:$C$14,2,FALSE)*CD1780,
"")</f>
        <v>464</v>
      </c>
      <c r="CD1780" s="92">
        <f t="shared" si="83"/>
        <v>464</v>
      </c>
    </row>
    <row r="1781" spans="1:82" ht="63" thickBot="1" x14ac:dyDescent="0.6">
      <c r="A1781" s="61" t="s">
        <v>4277</v>
      </c>
      <c r="B1781" s="61" t="s">
        <v>4302</v>
      </c>
      <c r="C1781" s="19" t="s">
        <v>4303</v>
      </c>
      <c r="D1781" s="61" t="s">
        <v>2072</v>
      </c>
      <c r="E1781" s="21">
        <v>45309</v>
      </c>
      <c r="F1781" s="21">
        <v>45309</v>
      </c>
      <c r="G1781" s="22"/>
      <c r="H1781" s="22"/>
      <c r="I1781" s="22"/>
      <c r="J1781" s="22"/>
      <c r="K1781" s="22">
        <v>0</v>
      </c>
      <c r="L1781" s="50"/>
      <c r="M1781" s="22"/>
      <c r="N1781" s="22"/>
      <c r="O1781" s="19" t="s">
        <v>669</v>
      </c>
      <c r="P1781" s="19" t="s">
        <v>669</v>
      </c>
      <c r="Q1781" s="49" t="s">
        <v>55</v>
      </c>
      <c r="R1781" s="61">
        <v>4450</v>
      </c>
      <c r="S1781" s="25" t="s">
        <v>145</v>
      </c>
      <c r="T1781" s="25" t="s">
        <v>145</v>
      </c>
      <c r="U1781" s="51" t="e">
        <v>#NAME?</v>
      </c>
      <c r="V1781" s="22"/>
      <c r="W1781" s="22"/>
      <c r="X1781" s="50"/>
      <c r="Y1781" s="50"/>
      <c r="Z1781" s="22"/>
      <c r="AA1781" s="22"/>
      <c r="AB1781" s="22"/>
      <c r="AC1781" s="22"/>
      <c r="AD1781" s="50"/>
      <c r="AE1781" s="22"/>
      <c r="AF1781" s="22"/>
      <c r="AG1781" s="22"/>
      <c r="AH1781" s="50"/>
      <c r="AI1781" s="22"/>
      <c r="AJ1781" s="22"/>
      <c r="AK1781" s="22"/>
      <c r="AL1781" s="22"/>
      <c r="AM1781" s="22"/>
      <c r="AN1781" s="22"/>
      <c r="AO1781" s="22"/>
      <c r="AP1781" s="22"/>
      <c r="AQ1781" s="22" t="e">
        <v>#N/A</v>
      </c>
      <c r="AR1781" s="22"/>
      <c r="AS1781" s="19" t="s">
        <v>55</v>
      </c>
      <c r="AT1781" s="19" t="s">
        <v>2073</v>
      </c>
      <c r="AU1781" s="19" t="s">
        <v>132</v>
      </c>
      <c r="AV1781" s="19" t="s">
        <v>354</v>
      </c>
      <c r="AW1781" s="19" t="s">
        <v>2274</v>
      </c>
      <c r="AX1781" s="19" t="s">
        <v>2205</v>
      </c>
      <c r="AY1781" s="19" t="s">
        <v>55</v>
      </c>
      <c r="AZ1781" s="19" t="s">
        <v>3830</v>
      </c>
      <c r="BA1781" s="22">
        <v>0</v>
      </c>
      <c r="BB1781" s="22"/>
      <c r="BC1781" s="22"/>
      <c r="BD1781" s="22" t="s">
        <v>1557</v>
      </c>
      <c r="BE1781" s="22" t="s">
        <v>651</v>
      </c>
      <c r="BF1781" s="22" t="s">
        <v>2222</v>
      </c>
      <c r="BG1781" s="22" t="s">
        <v>55</v>
      </c>
      <c r="BH1781" s="22" t="s">
        <v>4513</v>
      </c>
      <c r="BI1781" s="22" t="s">
        <v>4513</v>
      </c>
      <c r="BJ1781" s="22"/>
      <c r="BK1781" s="22"/>
      <c r="BL1781" s="22"/>
      <c r="BM1781" s="22" t="s">
        <v>4513</v>
      </c>
      <c r="BN1781" s="22" t="s">
        <v>4513</v>
      </c>
      <c r="BO1781" s="22"/>
      <c r="BP1781" s="22"/>
      <c r="BQ1781" s="22" t="s">
        <v>64</v>
      </c>
      <c r="BR1781" s="22"/>
      <c r="BS1781" s="22"/>
      <c r="BT1781" s="22"/>
      <c r="BU1781" s="37">
        <v>13</v>
      </c>
      <c r="BV1781" s="19" t="s">
        <v>4696</v>
      </c>
      <c r="BW1781" s="19" t="s">
        <v>3869</v>
      </c>
      <c r="BX1781" s="22"/>
      <c r="BY1781" s="95" t="str">
        <f>IFERROR(
IF(OR(AZ1781="anulado",AZ1781="stand by"),CONCATENATE(AZ1781,": ",AT1781),
IF(OR(YEAR(BA1781)=2022,YEAR(BA1781)=2023),CONCATENATE("Se activó en ",YEAR(BA1781)),
IF(AND(OR(AZ1781="En proceso",AZ1781="facturando"),AND(AV1781="-",BA1781="")),"Por revisar",
IF(BA1781="",IF(AV1781="NUEVAS",CONCATENATE("Estado: ",AZ1781,", ",AV1781),
IF(AX1781=Meses!$A$3,"Por revisar",
IF(AT1781="","Sin registro","En programación Frcst."))),"En programación")))),
"Error")</f>
        <v>En programación</v>
      </c>
      <c r="BZ1781" s="14" t="str">
        <f t="shared" si="81"/>
        <v/>
      </c>
      <c r="CA1781" s="95">
        <f>IF(BY1781="En programación Frcst.",VLOOKUP(AX1781,Meses!$A$1:$H$14,3+HLOOKUP(Cronograma!AV1781,Meses!$D$1:$G$2,2,FALSE),FALSE),
IF(BY1781="En programación",BA1781,""))</f>
        <v>0</v>
      </c>
      <c r="CB1781" s="95" t="str">
        <f t="shared" si="82"/>
        <v>1900/1</v>
      </c>
      <c r="CC1781" s="91">
        <f>IFERROR(
(VLOOKUP(MONTH(CA1781),Meses!$B$3:$C$14,2,FALSE)-DAY(CA1781))/VLOOKUP(MONTH(CA1781),Meses!$B$3:$C$14,2,FALSE)*CD1781,
"")</f>
        <v>4450</v>
      </c>
      <c r="CD1781" s="92">
        <f t="shared" si="83"/>
        <v>4450</v>
      </c>
    </row>
    <row r="1782" spans="1:82" ht="63" thickBot="1" x14ac:dyDescent="0.6">
      <c r="A1782" s="61" t="s">
        <v>4277</v>
      </c>
      <c r="B1782" s="61" t="s">
        <v>4304</v>
      </c>
      <c r="C1782" s="19" t="s">
        <v>4305</v>
      </c>
      <c r="D1782" s="61" t="s">
        <v>2072</v>
      </c>
      <c r="E1782" s="21">
        <v>45309</v>
      </c>
      <c r="F1782" s="21">
        <v>45309</v>
      </c>
      <c r="G1782" s="22"/>
      <c r="H1782" s="22"/>
      <c r="I1782" s="22"/>
      <c r="J1782" s="22"/>
      <c r="K1782" s="22">
        <v>0</v>
      </c>
      <c r="L1782" s="50"/>
      <c r="M1782" s="22"/>
      <c r="N1782" s="22"/>
      <c r="O1782" s="19" t="s">
        <v>448</v>
      </c>
      <c r="P1782" s="19" t="s">
        <v>448</v>
      </c>
      <c r="Q1782" s="49" t="s">
        <v>55</v>
      </c>
      <c r="R1782" s="61">
        <v>3760</v>
      </c>
      <c r="S1782" s="25" t="s">
        <v>145</v>
      </c>
      <c r="T1782" s="25" t="s">
        <v>145</v>
      </c>
      <c r="U1782" s="51" t="e">
        <v>#NAME?</v>
      </c>
      <c r="V1782" s="22"/>
      <c r="W1782" s="22"/>
      <c r="X1782" s="50"/>
      <c r="Y1782" s="50"/>
      <c r="Z1782" s="22"/>
      <c r="AA1782" s="22"/>
      <c r="AB1782" s="22"/>
      <c r="AC1782" s="22"/>
      <c r="AD1782" s="50"/>
      <c r="AE1782" s="22"/>
      <c r="AF1782" s="22"/>
      <c r="AG1782" s="22"/>
      <c r="AH1782" s="50"/>
      <c r="AI1782" s="22"/>
      <c r="AJ1782" s="22"/>
      <c r="AK1782" s="22"/>
      <c r="AL1782" s="22"/>
      <c r="AM1782" s="22"/>
      <c r="AN1782" s="22"/>
      <c r="AO1782" s="22"/>
      <c r="AP1782" s="22"/>
      <c r="AQ1782" s="22" t="e">
        <v>#N/A</v>
      </c>
      <c r="AR1782" s="22"/>
      <c r="AS1782" s="19" t="s">
        <v>55</v>
      </c>
      <c r="AT1782" s="19" t="s">
        <v>2073</v>
      </c>
      <c r="AU1782" s="19" t="s">
        <v>132</v>
      </c>
      <c r="AV1782" s="19" t="s">
        <v>354</v>
      </c>
      <c r="AW1782" s="19" t="s">
        <v>2274</v>
      </c>
      <c r="AX1782" s="19" t="s">
        <v>2205</v>
      </c>
      <c r="AY1782" s="19" t="s">
        <v>55</v>
      </c>
      <c r="AZ1782" s="19" t="s">
        <v>3830</v>
      </c>
      <c r="BA1782" s="22">
        <v>0</v>
      </c>
      <c r="BB1782" s="22"/>
      <c r="BC1782" s="22"/>
      <c r="BD1782" s="22" t="s">
        <v>1557</v>
      </c>
      <c r="BE1782" s="22" t="s">
        <v>651</v>
      </c>
      <c r="BF1782" s="22" t="s">
        <v>2222</v>
      </c>
      <c r="BG1782" s="22" t="s">
        <v>55</v>
      </c>
      <c r="BH1782" s="22" t="s">
        <v>4513</v>
      </c>
      <c r="BI1782" s="22" t="s">
        <v>4513</v>
      </c>
      <c r="BJ1782" s="22"/>
      <c r="BK1782" s="22"/>
      <c r="BL1782" s="22"/>
      <c r="BM1782" s="22" t="s">
        <v>4513</v>
      </c>
      <c r="BN1782" s="22" t="s">
        <v>4513</v>
      </c>
      <c r="BO1782" s="22"/>
      <c r="BP1782" s="22"/>
      <c r="BQ1782" s="22" t="s">
        <v>64</v>
      </c>
      <c r="BR1782" s="22"/>
      <c r="BS1782" s="22"/>
      <c r="BT1782" s="22"/>
      <c r="BU1782" s="37">
        <v>13</v>
      </c>
      <c r="BV1782" s="19" t="s">
        <v>4696</v>
      </c>
      <c r="BW1782" s="19" t="s">
        <v>3869</v>
      </c>
      <c r="BX1782" s="22"/>
      <c r="BY1782" s="95" t="str">
        <f>IFERROR(
IF(OR(AZ1782="anulado",AZ1782="stand by"),CONCATENATE(AZ1782,": ",AT1782),
IF(OR(YEAR(BA1782)=2022,YEAR(BA1782)=2023),CONCATENATE("Se activó en ",YEAR(BA1782)),
IF(AND(OR(AZ1782="En proceso",AZ1782="facturando"),AND(AV1782="-",BA1782="")),"Por revisar",
IF(BA1782="",IF(AV1782="NUEVAS",CONCATENATE("Estado: ",AZ1782,", ",AV1782),
IF(AX1782=Meses!$A$3,"Por revisar",
IF(AT1782="","Sin registro","En programación Frcst."))),"En programación")))),
"Error")</f>
        <v>En programación</v>
      </c>
      <c r="BZ1782" s="14" t="str">
        <f t="shared" si="81"/>
        <v/>
      </c>
      <c r="CA1782" s="95">
        <f>IF(BY1782="En programación Frcst.",VLOOKUP(AX1782,Meses!$A$1:$H$14,3+HLOOKUP(Cronograma!AV1782,Meses!$D$1:$G$2,2,FALSE),FALSE),
IF(BY1782="En programación",BA1782,""))</f>
        <v>0</v>
      </c>
      <c r="CB1782" s="95" t="str">
        <f t="shared" si="82"/>
        <v>1900/1</v>
      </c>
      <c r="CC1782" s="91">
        <f>IFERROR(
(VLOOKUP(MONTH(CA1782),Meses!$B$3:$C$14,2,FALSE)-DAY(CA1782))/VLOOKUP(MONTH(CA1782),Meses!$B$3:$C$14,2,FALSE)*CD1782,
"")</f>
        <v>3760</v>
      </c>
      <c r="CD1782" s="92">
        <f t="shared" si="83"/>
        <v>3760</v>
      </c>
    </row>
    <row r="1783" spans="1:82" ht="63" thickBot="1" x14ac:dyDescent="0.6">
      <c r="A1783" s="61" t="s">
        <v>4306</v>
      </c>
      <c r="B1783" s="61" t="s">
        <v>4307</v>
      </c>
      <c r="C1783" s="19" t="s">
        <v>4308</v>
      </c>
      <c r="D1783" s="61" t="s">
        <v>2072</v>
      </c>
      <c r="E1783" s="21">
        <v>45309</v>
      </c>
      <c r="F1783" s="21">
        <v>45309</v>
      </c>
      <c r="G1783" s="22"/>
      <c r="H1783" s="22"/>
      <c r="I1783" s="22"/>
      <c r="J1783" s="22"/>
      <c r="K1783" s="22">
        <v>0</v>
      </c>
      <c r="L1783" s="50"/>
      <c r="M1783" s="22"/>
      <c r="N1783" s="22"/>
      <c r="O1783" s="19" t="s">
        <v>199</v>
      </c>
      <c r="P1783" s="19" t="s">
        <v>199</v>
      </c>
      <c r="Q1783" s="49" t="s">
        <v>55</v>
      </c>
      <c r="R1783" s="61">
        <v>6560</v>
      </c>
      <c r="S1783" s="25" t="s">
        <v>145</v>
      </c>
      <c r="T1783" s="25" t="s">
        <v>145</v>
      </c>
      <c r="U1783" s="51" t="e">
        <v>#NAME?</v>
      </c>
      <c r="V1783" s="22"/>
      <c r="W1783" s="22"/>
      <c r="X1783" s="50"/>
      <c r="Y1783" s="50"/>
      <c r="Z1783" s="22"/>
      <c r="AA1783" s="22"/>
      <c r="AB1783" s="22"/>
      <c r="AC1783" s="22"/>
      <c r="AD1783" s="50"/>
      <c r="AE1783" s="22"/>
      <c r="AF1783" s="22"/>
      <c r="AG1783" s="22"/>
      <c r="AH1783" s="50"/>
      <c r="AI1783" s="22"/>
      <c r="AJ1783" s="22"/>
      <c r="AK1783" s="22"/>
      <c r="AL1783" s="22"/>
      <c r="AM1783" s="22"/>
      <c r="AN1783" s="22"/>
      <c r="AO1783" s="22"/>
      <c r="AP1783" s="22"/>
      <c r="AQ1783" s="22" t="s">
        <v>140</v>
      </c>
      <c r="AR1783" s="22"/>
      <c r="AS1783" s="19" t="s">
        <v>55</v>
      </c>
      <c r="AT1783" s="19" t="s">
        <v>2073</v>
      </c>
      <c r="AU1783" s="19" t="s">
        <v>132</v>
      </c>
      <c r="AV1783" s="19" t="s">
        <v>679</v>
      </c>
      <c r="AW1783" s="19" t="s">
        <v>3200</v>
      </c>
      <c r="AX1783" s="19" t="s">
        <v>2205</v>
      </c>
      <c r="AY1783" s="19" t="s">
        <v>55</v>
      </c>
      <c r="AZ1783" s="19" t="s">
        <v>3830</v>
      </c>
      <c r="BA1783" s="22">
        <v>0</v>
      </c>
      <c r="BB1783" s="22"/>
      <c r="BC1783" s="22"/>
      <c r="BD1783" s="22" t="s">
        <v>2205</v>
      </c>
      <c r="BE1783" s="22" t="s">
        <v>354</v>
      </c>
      <c r="BF1783" s="22" t="s">
        <v>2274</v>
      </c>
      <c r="BG1783" s="22" t="s">
        <v>55</v>
      </c>
      <c r="BH1783" s="22" t="s">
        <v>4513</v>
      </c>
      <c r="BI1783" s="22" t="s">
        <v>4513</v>
      </c>
      <c r="BJ1783" s="22"/>
      <c r="BK1783" s="22"/>
      <c r="BL1783" s="22"/>
      <c r="BM1783" s="32" t="s">
        <v>4513</v>
      </c>
      <c r="BN1783" s="22" t="s">
        <v>4513</v>
      </c>
      <c r="BO1783" s="22"/>
      <c r="BP1783" s="22"/>
      <c r="BQ1783" s="22" t="s">
        <v>64</v>
      </c>
      <c r="BR1783" s="22"/>
      <c r="BS1783" s="22"/>
      <c r="BT1783" s="22"/>
      <c r="BU1783" s="37">
        <v>13</v>
      </c>
      <c r="BV1783" s="19" t="s">
        <v>4702</v>
      </c>
      <c r="BW1783" s="19" t="s">
        <v>3858</v>
      </c>
      <c r="BX1783" s="22"/>
      <c r="BY1783" s="95" t="str">
        <f>IFERROR(
IF(OR(AZ1783="anulado",AZ1783="stand by"),CONCATENATE(AZ1783,": ",AT1783),
IF(OR(YEAR(BA1783)=2022,YEAR(BA1783)=2023),CONCATENATE("Se activó en ",YEAR(BA1783)),
IF(AND(OR(AZ1783="En proceso",AZ1783="facturando"),AND(AV1783="-",BA1783="")),"Por revisar",
IF(BA1783="",IF(AV1783="NUEVAS",CONCATENATE("Estado: ",AZ1783,", ",AV1783),
IF(AX1783=Meses!$A$3,"Por revisar",
IF(AT1783="","Sin registro","En programación Frcst."))),"En programación")))),
"Error")</f>
        <v>En programación</v>
      </c>
      <c r="BZ1783" s="14" t="str">
        <f t="shared" si="81"/>
        <v/>
      </c>
      <c r="CA1783" s="95">
        <f>IF(BY1783="En programación Frcst.",VLOOKUP(AX1783,Meses!$A$1:$H$14,3+HLOOKUP(Cronograma!AV1783,Meses!$D$1:$G$2,2,FALSE),FALSE),
IF(BY1783="En programación",BA1783,""))</f>
        <v>0</v>
      </c>
      <c r="CB1783" s="95" t="str">
        <f t="shared" si="82"/>
        <v>1900/1</v>
      </c>
      <c r="CC1783" s="91">
        <f>IFERROR(
(VLOOKUP(MONTH(CA1783),Meses!$B$3:$C$14,2,FALSE)-DAY(CA1783))/VLOOKUP(MONTH(CA1783),Meses!$B$3:$C$14,2,FALSE)*CD1783,
"")</f>
        <v>6560</v>
      </c>
      <c r="CD1783" s="92">
        <f t="shared" si="83"/>
        <v>6560</v>
      </c>
    </row>
    <row r="1784" spans="1:82" ht="47.4" thickBot="1" x14ac:dyDescent="0.6">
      <c r="A1784" s="61" t="s">
        <v>4309</v>
      </c>
      <c r="B1784" s="61" t="s">
        <v>4310</v>
      </c>
      <c r="C1784" s="19" t="s">
        <v>4311</v>
      </c>
      <c r="D1784" s="61" t="s">
        <v>2072</v>
      </c>
      <c r="E1784" s="21">
        <v>45309</v>
      </c>
      <c r="F1784" s="21">
        <v>45309</v>
      </c>
      <c r="G1784" s="22"/>
      <c r="H1784" s="22"/>
      <c r="I1784" s="22"/>
      <c r="J1784" s="22"/>
      <c r="K1784" s="22">
        <v>0</v>
      </c>
      <c r="L1784" s="50"/>
      <c r="M1784" s="22"/>
      <c r="N1784" s="22"/>
      <c r="O1784" s="19" t="s">
        <v>1384</v>
      </c>
      <c r="P1784" s="19" t="s">
        <v>54</v>
      </c>
      <c r="Q1784" s="49" t="s">
        <v>55</v>
      </c>
      <c r="R1784" s="61">
        <v>3000</v>
      </c>
      <c r="S1784" s="25" t="s">
        <v>145</v>
      </c>
      <c r="T1784" s="25" t="s">
        <v>145</v>
      </c>
      <c r="U1784" s="51" t="e">
        <v>#NAME?</v>
      </c>
      <c r="V1784" s="22"/>
      <c r="W1784" s="22"/>
      <c r="X1784" s="50"/>
      <c r="Y1784" s="50"/>
      <c r="Z1784" s="22"/>
      <c r="AA1784" s="22"/>
      <c r="AB1784" s="22"/>
      <c r="AC1784" s="22"/>
      <c r="AD1784" s="50"/>
      <c r="AE1784" s="22"/>
      <c r="AF1784" s="22"/>
      <c r="AG1784" s="22"/>
      <c r="AH1784" s="50"/>
      <c r="AI1784" s="22"/>
      <c r="AJ1784" s="22"/>
      <c r="AK1784" s="22"/>
      <c r="AL1784" s="22"/>
      <c r="AM1784" s="22"/>
      <c r="AN1784" s="22"/>
      <c r="AO1784" s="22"/>
      <c r="AP1784" s="22"/>
      <c r="AQ1784" s="22" t="e">
        <v>#N/A</v>
      </c>
      <c r="AR1784" s="22"/>
      <c r="AS1784" s="19" t="s">
        <v>55</v>
      </c>
      <c r="AT1784" s="19" t="s">
        <v>2073</v>
      </c>
      <c r="AU1784" s="19" t="s">
        <v>179</v>
      </c>
      <c r="AV1784" s="19" t="s">
        <v>651</v>
      </c>
      <c r="AW1784" s="19" t="s">
        <v>3065</v>
      </c>
      <c r="AX1784" s="19" t="s">
        <v>2205</v>
      </c>
      <c r="AY1784" s="19" t="s">
        <v>55</v>
      </c>
      <c r="AZ1784" s="19" t="s">
        <v>3830</v>
      </c>
      <c r="BA1784" s="22">
        <v>0</v>
      </c>
      <c r="BB1784" s="22"/>
      <c r="BC1784" s="22"/>
      <c r="BD1784" s="22" t="s">
        <v>2205</v>
      </c>
      <c r="BE1784" s="22" t="s">
        <v>651</v>
      </c>
      <c r="BF1784" s="22" t="s">
        <v>3065</v>
      </c>
      <c r="BG1784" s="22" t="s">
        <v>64</v>
      </c>
      <c r="BH1784" s="22" t="s">
        <v>4513</v>
      </c>
      <c r="BI1784" s="22" t="s">
        <v>4513</v>
      </c>
      <c r="BJ1784" s="22"/>
      <c r="BK1784" s="22"/>
      <c r="BL1784" s="22"/>
      <c r="BM1784" s="22" t="s">
        <v>4513</v>
      </c>
      <c r="BN1784" s="22" t="s">
        <v>4513</v>
      </c>
      <c r="BO1784" s="22"/>
      <c r="BP1784" s="22"/>
      <c r="BQ1784" s="22" t="s">
        <v>64</v>
      </c>
      <c r="BR1784" s="22"/>
      <c r="BS1784" s="22"/>
      <c r="BT1784" s="22"/>
      <c r="BU1784" s="37">
        <v>13</v>
      </c>
      <c r="BV1784" s="19" t="s">
        <v>4698</v>
      </c>
      <c r="BW1784" s="19" t="s">
        <v>3839</v>
      </c>
      <c r="BX1784" s="22"/>
      <c r="BY1784" s="95" t="str">
        <f>IFERROR(
IF(OR(AZ1784="anulado",AZ1784="stand by"),CONCATENATE(AZ1784,": ",AT1784),
IF(OR(YEAR(BA1784)=2022,YEAR(BA1784)=2023),CONCATENATE("Se activó en ",YEAR(BA1784)),
IF(AND(OR(AZ1784="En proceso",AZ1784="facturando"),AND(AV1784="-",BA1784="")),"Por revisar",
IF(BA1784="",IF(AV1784="NUEVAS",CONCATENATE("Estado: ",AZ1784,", ",AV1784),
IF(AX1784=Meses!$A$3,"Por revisar",
IF(AT1784="","Sin registro","En programación Frcst."))),"En programación")))),
"Error")</f>
        <v>En programación</v>
      </c>
      <c r="BZ1784" s="14" t="str">
        <f t="shared" si="81"/>
        <v/>
      </c>
      <c r="CA1784" s="95">
        <f>IF(BY1784="En programación Frcst.",VLOOKUP(AX1784,Meses!$A$1:$H$14,3+HLOOKUP(Cronograma!AV1784,Meses!$D$1:$G$2,2,FALSE),FALSE),
IF(BY1784="En programación",BA1784,""))</f>
        <v>0</v>
      </c>
      <c r="CB1784" s="95" t="str">
        <f t="shared" si="82"/>
        <v>1900/1</v>
      </c>
      <c r="CC1784" s="91">
        <f>IFERROR(
(VLOOKUP(MONTH(CA1784),Meses!$B$3:$C$14,2,FALSE)-DAY(CA1784))/VLOOKUP(MONTH(CA1784),Meses!$B$3:$C$14,2,FALSE)*CD1784,
"")</f>
        <v>3000</v>
      </c>
      <c r="CD1784" s="92">
        <f t="shared" si="83"/>
        <v>3000</v>
      </c>
    </row>
    <row r="1785" spans="1:82" ht="78.599999999999994" thickBot="1" x14ac:dyDescent="0.6">
      <c r="A1785" s="61" t="s">
        <v>4312</v>
      </c>
      <c r="B1785" s="61" t="s">
        <v>4313</v>
      </c>
      <c r="C1785" s="19" t="s">
        <v>4314</v>
      </c>
      <c r="D1785" s="61" t="s">
        <v>2072</v>
      </c>
      <c r="E1785" s="21">
        <v>45309</v>
      </c>
      <c r="F1785" s="21">
        <v>45309</v>
      </c>
      <c r="G1785" s="22"/>
      <c r="H1785" s="22"/>
      <c r="I1785" s="22"/>
      <c r="J1785" s="22"/>
      <c r="K1785" s="22">
        <v>0</v>
      </c>
      <c r="L1785" s="50"/>
      <c r="M1785" s="22"/>
      <c r="N1785" s="22"/>
      <c r="O1785" s="19" t="s">
        <v>199</v>
      </c>
      <c r="P1785" s="19" t="s">
        <v>199</v>
      </c>
      <c r="Q1785" s="49" t="s">
        <v>55</v>
      </c>
      <c r="R1785" s="61">
        <v>3994</v>
      </c>
      <c r="S1785" s="25" t="s">
        <v>145</v>
      </c>
      <c r="T1785" s="25" t="s">
        <v>145</v>
      </c>
      <c r="U1785" s="51" t="e">
        <v>#NAME?</v>
      </c>
      <c r="V1785" s="22"/>
      <c r="W1785" s="22"/>
      <c r="X1785" s="50"/>
      <c r="Y1785" s="50"/>
      <c r="Z1785" s="22"/>
      <c r="AA1785" s="22"/>
      <c r="AB1785" s="22"/>
      <c r="AC1785" s="22"/>
      <c r="AD1785" s="50"/>
      <c r="AE1785" s="22"/>
      <c r="AF1785" s="22"/>
      <c r="AG1785" s="22"/>
      <c r="AH1785" s="50"/>
      <c r="AI1785" s="22"/>
      <c r="AJ1785" s="22"/>
      <c r="AK1785" s="22"/>
      <c r="AL1785" s="22"/>
      <c r="AM1785" s="22"/>
      <c r="AN1785" s="22"/>
      <c r="AO1785" s="22"/>
      <c r="AP1785" s="22"/>
      <c r="AQ1785" s="22" t="s">
        <v>140</v>
      </c>
      <c r="AR1785" s="22"/>
      <c r="AS1785" s="19" t="s">
        <v>55</v>
      </c>
      <c r="AT1785" s="19" t="s">
        <v>2073</v>
      </c>
      <c r="AU1785" s="19" t="s">
        <v>132</v>
      </c>
      <c r="AV1785" s="19" t="s">
        <v>679</v>
      </c>
      <c r="AW1785" s="19" t="s">
        <v>3200</v>
      </c>
      <c r="AX1785" s="19" t="s">
        <v>2205</v>
      </c>
      <c r="AY1785" s="19" t="s">
        <v>55</v>
      </c>
      <c r="AZ1785" s="19" t="s">
        <v>3830</v>
      </c>
      <c r="BA1785" s="22">
        <v>0</v>
      </c>
      <c r="BB1785" s="22"/>
      <c r="BC1785" s="22"/>
      <c r="BD1785" s="22" t="s">
        <v>2205</v>
      </c>
      <c r="BE1785" s="22" t="s">
        <v>354</v>
      </c>
      <c r="BF1785" s="22" t="s">
        <v>2274</v>
      </c>
      <c r="BG1785" s="22" t="s">
        <v>55</v>
      </c>
      <c r="BH1785" s="22" t="s">
        <v>4513</v>
      </c>
      <c r="BI1785" s="22" t="s">
        <v>4513</v>
      </c>
      <c r="BJ1785" s="22"/>
      <c r="BK1785" s="22"/>
      <c r="BL1785" s="22"/>
      <c r="BM1785" s="32" t="s">
        <v>4513</v>
      </c>
      <c r="BN1785" s="22" t="s">
        <v>4513</v>
      </c>
      <c r="BO1785" s="22"/>
      <c r="BP1785" s="22"/>
      <c r="BQ1785" s="22" t="s">
        <v>64</v>
      </c>
      <c r="BR1785" s="22"/>
      <c r="BS1785" s="22"/>
      <c r="BT1785" s="22"/>
      <c r="BU1785" s="37">
        <v>13</v>
      </c>
      <c r="BV1785" s="19" t="s">
        <v>4697</v>
      </c>
      <c r="BW1785" s="19" t="s">
        <v>3858</v>
      </c>
      <c r="BX1785" s="22"/>
      <c r="BY1785" s="95" t="str">
        <f>IFERROR(
IF(OR(AZ1785="anulado",AZ1785="stand by"),CONCATENATE(AZ1785,": ",AT1785),
IF(OR(YEAR(BA1785)=2022,YEAR(BA1785)=2023),CONCATENATE("Se activó en ",YEAR(BA1785)),
IF(AND(OR(AZ1785="En proceso",AZ1785="facturando"),AND(AV1785="-",BA1785="")),"Por revisar",
IF(BA1785="",IF(AV1785="NUEVAS",CONCATENATE("Estado: ",AZ1785,", ",AV1785),
IF(AX1785=Meses!$A$3,"Por revisar",
IF(AT1785="","Sin registro","En programación Frcst."))),"En programación")))),
"Error")</f>
        <v>En programación</v>
      </c>
      <c r="BZ1785" s="14" t="str">
        <f t="shared" si="81"/>
        <v/>
      </c>
      <c r="CA1785" s="95">
        <f>IF(BY1785="En programación Frcst.",VLOOKUP(AX1785,Meses!$A$1:$H$14,3+HLOOKUP(Cronograma!AV1785,Meses!$D$1:$G$2,2,FALSE),FALSE),
IF(BY1785="En programación",BA1785,""))</f>
        <v>0</v>
      </c>
      <c r="CB1785" s="95" t="str">
        <f t="shared" si="82"/>
        <v>1900/1</v>
      </c>
      <c r="CC1785" s="91">
        <f>IFERROR(
(VLOOKUP(MONTH(CA1785),Meses!$B$3:$C$14,2,FALSE)-DAY(CA1785))/VLOOKUP(MONTH(CA1785),Meses!$B$3:$C$14,2,FALSE)*CD1785,
"")</f>
        <v>3994</v>
      </c>
      <c r="CD1785" s="92">
        <f t="shared" si="83"/>
        <v>3994</v>
      </c>
    </row>
    <row r="1786" spans="1:82" ht="109.8" thickBot="1" x14ac:dyDescent="0.6">
      <c r="A1786" s="61" t="s">
        <v>4315</v>
      </c>
      <c r="B1786" s="61" t="s">
        <v>4316</v>
      </c>
      <c r="C1786" s="19" t="s">
        <v>4317</v>
      </c>
      <c r="D1786" s="61" t="s">
        <v>2072</v>
      </c>
      <c r="E1786" s="21">
        <v>45309</v>
      </c>
      <c r="F1786" s="21">
        <v>45309</v>
      </c>
      <c r="G1786" s="22"/>
      <c r="H1786" s="22"/>
      <c r="I1786" s="22"/>
      <c r="J1786" s="22"/>
      <c r="K1786" s="22">
        <v>0</v>
      </c>
      <c r="L1786" s="50"/>
      <c r="M1786" s="22"/>
      <c r="N1786" s="22"/>
      <c r="O1786" s="19" t="s">
        <v>199</v>
      </c>
      <c r="P1786" s="19" t="s">
        <v>199</v>
      </c>
      <c r="Q1786" s="49" t="s">
        <v>55</v>
      </c>
      <c r="R1786" s="61">
        <v>1899</v>
      </c>
      <c r="S1786" s="25" t="s">
        <v>145</v>
      </c>
      <c r="T1786" s="25" t="s">
        <v>145</v>
      </c>
      <c r="U1786" s="51" t="e">
        <v>#NAME?</v>
      </c>
      <c r="V1786" s="22"/>
      <c r="W1786" s="22"/>
      <c r="X1786" s="50"/>
      <c r="Y1786" s="50"/>
      <c r="Z1786" s="22"/>
      <c r="AA1786" s="22"/>
      <c r="AB1786" s="22"/>
      <c r="AC1786" s="22"/>
      <c r="AD1786" s="50"/>
      <c r="AE1786" s="22"/>
      <c r="AF1786" s="22"/>
      <c r="AG1786" s="22"/>
      <c r="AH1786" s="50"/>
      <c r="AI1786" s="22"/>
      <c r="AJ1786" s="22"/>
      <c r="AK1786" s="22"/>
      <c r="AL1786" s="22"/>
      <c r="AM1786" s="22"/>
      <c r="AN1786" s="22"/>
      <c r="AO1786" s="22"/>
      <c r="AP1786" s="22"/>
      <c r="AQ1786" s="22" t="s">
        <v>140</v>
      </c>
      <c r="AR1786" s="22"/>
      <c r="AS1786" s="19" t="s">
        <v>55</v>
      </c>
      <c r="AT1786" s="19" t="s">
        <v>2073</v>
      </c>
      <c r="AU1786" s="19" t="s">
        <v>132</v>
      </c>
      <c r="AV1786" s="19" t="s">
        <v>679</v>
      </c>
      <c r="AW1786" s="19" t="s">
        <v>3200</v>
      </c>
      <c r="AX1786" s="19" t="s">
        <v>2205</v>
      </c>
      <c r="AY1786" s="19" t="s">
        <v>55</v>
      </c>
      <c r="AZ1786" s="19" t="s">
        <v>3830</v>
      </c>
      <c r="BA1786" s="22">
        <v>0</v>
      </c>
      <c r="BB1786" s="22"/>
      <c r="BC1786" s="22"/>
      <c r="BD1786" s="22" t="s">
        <v>2205</v>
      </c>
      <c r="BE1786" s="22" t="s">
        <v>354</v>
      </c>
      <c r="BF1786" s="22" t="s">
        <v>2274</v>
      </c>
      <c r="BG1786" s="22" t="s">
        <v>55</v>
      </c>
      <c r="BH1786" s="22" t="s">
        <v>4513</v>
      </c>
      <c r="BI1786" s="22" t="s">
        <v>4513</v>
      </c>
      <c r="BJ1786" s="22"/>
      <c r="BK1786" s="22"/>
      <c r="BL1786" s="22"/>
      <c r="BM1786" s="32" t="s">
        <v>4513</v>
      </c>
      <c r="BN1786" s="22" t="s">
        <v>4513</v>
      </c>
      <c r="BO1786" s="22"/>
      <c r="BP1786" s="22"/>
      <c r="BQ1786" s="22" t="s">
        <v>64</v>
      </c>
      <c r="BR1786" s="22"/>
      <c r="BS1786" s="22"/>
      <c r="BT1786" s="22"/>
      <c r="BU1786" s="37">
        <v>13</v>
      </c>
      <c r="BV1786" s="19" t="s">
        <v>4697</v>
      </c>
      <c r="BW1786" s="19" t="s">
        <v>3858</v>
      </c>
      <c r="BX1786" s="22"/>
      <c r="BY1786" s="95" t="str">
        <f>IFERROR(
IF(OR(AZ1786="anulado",AZ1786="stand by"),CONCATENATE(AZ1786,": ",AT1786),
IF(OR(YEAR(BA1786)=2022,YEAR(BA1786)=2023),CONCATENATE("Se activó en ",YEAR(BA1786)),
IF(AND(OR(AZ1786="En proceso",AZ1786="facturando"),AND(AV1786="-",BA1786="")),"Por revisar",
IF(BA1786="",IF(AV1786="NUEVAS",CONCATENATE("Estado: ",AZ1786,", ",AV1786),
IF(AX1786=Meses!$A$3,"Por revisar",
IF(AT1786="","Sin registro","En programación Frcst."))),"En programación")))),
"Error")</f>
        <v>En programación</v>
      </c>
      <c r="BZ1786" s="14" t="str">
        <f t="shared" si="81"/>
        <v/>
      </c>
      <c r="CA1786" s="95">
        <f>IF(BY1786="En programación Frcst.",VLOOKUP(AX1786,Meses!$A$1:$H$14,3+HLOOKUP(Cronograma!AV1786,Meses!$D$1:$G$2,2,FALSE),FALSE),
IF(BY1786="En programación",BA1786,""))</f>
        <v>0</v>
      </c>
      <c r="CB1786" s="95" t="str">
        <f t="shared" si="82"/>
        <v>1900/1</v>
      </c>
      <c r="CC1786" s="91">
        <f>IFERROR(
(VLOOKUP(MONTH(CA1786),Meses!$B$3:$C$14,2,FALSE)-DAY(CA1786))/VLOOKUP(MONTH(CA1786),Meses!$B$3:$C$14,2,FALSE)*CD1786,
"")</f>
        <v>1899</v>
      </c>
      <c r="CD1786" s="92">
        <f t="shared" si="83"/>
        <v>1899</v>
      </c>
    </row>
    <row r="1787" spans="1:82" ht="63" thickBot="1" x14ac:dyDescent="0.6">
      <c r="A1787" s="61" t="s">
        <v>4315</v>
      </c>
      <c r="B1787" s="61" t="s">
        <v>4318</v>
      </c>
      <c r="C1787" s="19" t="s">
        <v>4319</v>
      </c>
      <c r="D1787" s="61" t="s">
        <v>2072</v>
      </c>
      <c r="E1787" s="21">
        <v>45309</v>
      </c>
      <c r="F1787" s="21">
        <v>45309</v>
      </c>
      <c r="G1787" s="22"/>
      <c r="H1787" s="22"/>
      <c r="I1787" s="22"/>
      <c r="J1787" s="22"/>
      <c r="K1787" s="22">
        <v>0</v>
      </c>
      <c r="L1787" s="50"/>
      <c r="M1787" s="22"/>
      <c r="N1787" s="22"/>
      <c r="O1787" s="19" t="s">
        <v>199</v>
      </c>
      <c r="P1787" s="19" t="s">
        <v>199</v>
      </c>
      <c r="Q1787" s="49" t="s">
        <v>55</v>
      </c>
      <c r="R1787" s="61">
        <v>3988</v>
      </c>
      <c r="S1787" s="25" t="s">
        <v>145</v>
      </c>
      <c r="T1787" s="25" t="s">
        <v>145</v>
      </c>
      <c r="U1787" s="51" t="e">
        <v>#NAME?</v>
      </c>
      <c r="V1787" s="22"/>
      <c r="W1787" s="22"/>
      <c r="X1787" s="50"/>
      <c r="Y1787" s="50"/>
      <c r="Z1787" s="22"/>
      <c r="AA1787" s="22"/>
      <c r="AB1787" s="22"/>
      <c r="AC1787" s="22"/>
      <c r="AD1787" s="50"/>
      <c r="AE1787" s="22"/>
      <c r="AF1787" s="22"/>
      <c r="AG1787" s="22"/>
      <c r="AH1787" s="50"/>
      <c r="AI1787" s="22"/>
      <c r="AJ1787" s="22"/>
      <c r="AK1787" s="22"/>
      <c r="AL1787" s="22"/>
      <c r="AM1787" s="22"/>
      <c r="AN1787" s="22"/>
      <c r="AO1787" s="22"/>
      <c r="AP1787" s="22"/>
      <c r="AQ1787" s="22" t="s">
        <v>140</v>
      </c>
      <c r="AR1787" s="22"/>
      <c r="AS1787" s="19" t="s">
        <v>55</v>
      </c>
      <c r="AT1787" s="19" t="s">
        <v>2073</v>
      </c>
      <c r="AU1787" s="19" t="s">
        <v>132</v>
      </c>
      <c r="AV1787" s="19" t="s">
        <v>679</v>
      </c>
      <c r="AW1787" s="19" t="s">
        <v>3200</v>
      </c>
      <c r="AX1787" s="19" t="s">
        <v>2205</v>
      </c>
      <c r="AY1787" s="19" t="s">
        <v>55</v>
      </c>
      <c r="AZ1787" s="19" t="s">
        <v>3830</v>
      </c>
      <c r="BA1787" s="22">
        <v>0</v>
      </c>
      <c r="BB1787" s="22"/>
      <c r="BC1787" s="22"/>
      <c r="BD1787" s="22" t="s">
        <v>2205</v>
      </c>
      <c r="BE1787" s="22" t="s">
        <v>354</v>
      </c>
      <c r="BF1787" s="22" t="s">
        <v>2274</v>
      </c>
      <c r="BG1787" s="22" t="s">
        <v>55</v>
      </c>
      <c r="BH1787" s="22" t="s">
        <v>4513</v>
      </c>
      <c r="BI1787" s="22" t="s">
        <v>4513</v>
      </c>
      <c r="BJ1787" s="22"/>
      <c r="BK1787" s="22"/>
      <c r="BL1787" s="22"/>
      <c r="BM1787" s="32" t="s">
        <v>4513</v>
      </c>
      <c r="BN1787" s="22" t="s">
        <v>4513</v>
      </c>
      <c r="BO1787" s="22"/>
      <c r="BP1787" s="22"/>
      <c r="BQ1787" s="22" t="s">
        <v>64</v>
      </c>
      <c r="BR1787" s="22"/>
      <c r="BS1787" s="22"/>
      <c r="BT1787" s="22"/>
      <c r="BU1787" s="37">
        <v>13</v>
      </c>
      <c r="BV1787" s="19" t="s">
        <v>4697</v>
      </c>
      <c r="BW1787" s="19" t="s">
        <v>3858</v>
      </c>
      <c r="BX1787" s="22"/>
      <c r="BY1787" s="95" t="str">
        <f>IFERROR(
IF(OR(AZ1787="anulado",AZ1787="stand by"),CONCATENATE(AZ1787,": ",AT1787),
IF(OR(YEAR(BA1787)=2022,YEAR(BA1787)=2023),CONCATENATE("Se activó en ",YEAR(BA1787)),
IF(AND(OR(AZ1787="En proceso",AZ1787="facturando"),AND(AV1787="-",BA1787="")),"Por revisar",
IF(BA1787="",IF(AV1787="NUEVAS",CONCATENATE("Estado: ",AZ1787,", ",AV1787),
IF(AX1787=Meses!$A$3,"Por revisar",
IF(AT1787="","Sin registro","En programación Frcst."))),"En programación")))),
"Error")</f>
        <v>En programación</v>
      </c>
      <c r="BZ1787" s="14" t="str">
        <f t="shared" si="81"/>
        <v/>
      </c>
      <c r="CA1787" s="95">
        <f>IF(BY1787="En programación Frcst.",VLOOKUP(AX1787,Meses!$A$1:$H$14,3+HLOOKUP(Cronograma!AV1787,Meses!$D$1:$G$2,2,FALSE),FALSE),
IF(BY1787="En programación",BA1787,""))</f>
        <v>0</v>
      </c>
      <c r="CB1787" s="95" t="str">
        <f t="shared" si="82"/>
        <v>1900/1</v>
      </c>
      <c r="CC1787" s="91">
        <f>IFERROR(
(VLOOKUP(MONTH(CA1787),Meses!$B$3:$C$14,2,FALSE)-DAY(CA1787))/VLOOKUP(MONTH(CA1787),Meses!$B$3:$C$14,2,FALSE)*CD1787,
"")</f>
        <v>3988</v>
      </c>
      <c r="CD1787" s="92">
        <f t="shared" si="83"/>
        <v>3988</v>
      </c>
    </row>
    <row r="1788" spans="1:82" ht="47.4" thickBot="1" x14ac:dyDescent="0.6">
      <c r="A1788" s="61" t="s">
        <v>4309</v>
      </c>
      <c r="B1788" s="61" t="s">
        <v>4320</v>
      </c>
      <c r="C1788" s="19" t="s">
        <v>4321</v>
      </c>
      <c r="D1788" s="61" t="s">
        <v>2072</v>
      </c>
      <c r="E1788" s="21">
        <v>45309</v>
      </c>
      <c r="F1788" s="21">
        <v>45309</v>
      </c>
      <c r="G1788" s="22"/>
      <c r="H1788" s="22"/>
      <c r="I1788" s="22"/>
      <c r="J1788" s="22"/>
      <c r="K1788" s="22">
        <v>0</v>
      </c>
      <c r="L1788" s="50"/>
      <c r="M1788" s="22"/>
      <c r="N1788" s="22"/>
      <c r="O1788" s="19" t="s">
        <v>1384</v>
      </c>
      <c r="P1788" s="19" t="s">
        <v>54</v>
      </c>
      <c r="Q1788" s="49" t="s">
        <v>55</v>
      </c>
      <c r="R1788" s="61">
        <v>11000</v>
      </c>
      <c r="S1788" s="25" t="s">
        <v>145</v>
      </c>
      <c r="T1788" s="25" t="s">
        <v>145</v>
      </c>
      <c r="U1788" s="51" t="e">
        <v>#NAME?</v>
      </c>
      <c r="V1788" s="22"/>
      <c r="W1788" s="22"/>
      <c r="X1788" s="50"/>
      <c r="Y1788" s="50"/>
      <c r="Z1788" s="22"/>
      <c r="AA1788" s="22"/>
      <c r="AB1788" s="22"/>
      <c r="AC1788" s="22"/>
      <c r="AD1788" s="50"/>
      <c r="AE1788" s="22"/>
      <c r="AF1788" s="22"/>
      <c r="AG1788" s="22"/>
      <c r="AH1788" s="50"/>
      <c r="AI1788" s="22"/>
      <c r="AJ1788" s="22"/>
      <c r="AK1788" s="22"/>
      <c r="AL1788" s="22"/>
      <c r="AM1788" s="22"/>
      <c r="AN1788" s="22"/>
      <c r="AO1788" s="22"/>
      <c r="AP1788" s="22" t="s">
        <v>82</v>
      </c>
      <c r="AQ1788" s="22" t="s">
        <v>82</v>
      </c>
      <c r="AR1788" s="22"/>
      <c r="AS1788" s="19" t="s">
        <v>55</v>
      </c>
      <c r="AT1788" s="19" t="s">
        <v>2073</v>
      </c>
      <c r="AU1788" s="19" t="s">
        <v>179</v>
      </c>
      <c r="AV1788" s="19" t="s">
        <v>651</v>
      </c>
      <c r="AW1788" s="19" t="s">
        <v>3065</v>
      </c>
      <c r="AX1788" s="19" t="s">
        <v>2205</v>
      </c>
      <c r="AY1788" s="19" t="s">
        <v>55</v>
      </c>
      <c r="AZ1788" s="19" t="s">
        <v>3830</v>
      </c>
      <c r="BA1788" s="22">
        <v>0</v>
      </c>
      <c r="BB1788" s="22"/>
      <c r="BC1788" s="22"/>
      <c r="BD1788" s="22" t="s">
        <v>2205</v>
      </c>
      <c r="BE1788" s="22" t="s">
        <v>651</v>
      </c>
      <c r="BF1788" s="22" t="s">
        <v>3065</v>
      </c>
      <c r="BG1788" s="22" t="s">
        <v>64</v>
      </c>
      <c r="BH1788" s="22" t="s">
        <v>4513</v>
      </c>
      <c r="BI1788" s="22" t="s">
        <v>4513</v>
      </c>
      <c r="BJ1788" s="22"/>
      <c r="BK1788" s="22"/>
      <c r="BL1788" s="22"/>
      <c r="BM1788" s="22" t="s">
        <v>4513</v>
      </c>
      <c r="BN1788" s="22" t="s">
        <v>4513</v>
      </c>
      <c r="BO1788" s="22"/>
      <c r="BP1788" s="22"/>
      <c r="BQ1788" s="22" t="s">
        <v>64</v>
      </c>
      <c r="BR1788" s="22"/>
      <c r="BS1788" s="22"/>
      <c r="BT1788" s="22"/>
      <c r="BU1788" s="37">
        <v>13</v>
      </c>
      <c r="BV1788" s="19" t="s">
        <v>4698</v>
      </c>
      <c r="BW1788" s="19" t="s">
        <v>3839</v>
      </c>
      <c r="BX1788" s="22"/>
      <c r="BY1788" s="95" t="str">
        <f>IFERROR(
IF(OR(AZ1788="anulado",AZ1788="stand by"),CONCATENATE(AZ1788,": ",AT1788),
IF(OR(YEAR(BA1788)=2022,YEAR(BA1788)=2023),CONCATENATE("Se activó en ",YEAR(BA1788)),
IF(AND(OR(AZ1788="En proceso",AZ1788="facturando"),AND(AV1788="-",BA1788="")),"Por revisar",
IF(BA1788="",IF(AV1788="NUEVAS",CONCATENATE("Estado: ",AZ1788,", ",AV1788),
IF(AX1788=Meses!$A$3,"Por revisar",
IF(AT1788="","Sin registro","En programación Frcst."))),"En programación")))),
"Error")</f>
        <v>En programación</v>
      </c>
      <c r="BZ1788" s="14" t="str">
        <f t="shared" si="81"/>
        <v/>
      </c>
      <c r="CA1788" s="95">
        <f>IF(BY1788="En programación Frcst.",VLOOKUP(AX1788,Meses!$A$1:$H$14,3+HLOOKUP(Cronograma!AV1788,Meses!$D$1:$G$2,2,FALSE),FALSE),
IF(BY1788="En programación",BA1788,""))</f>
        <v>0</v>
      </c>
      <c r="CB1788" s="95" t="str">
        <f t="shared" si="82"/>
        <v>1900/1</v>
      </c>
      <c r="CC1788" s="91">
        <f>IFERROR(
(VLOOKUP(MONTH(CA1788),Meses!$B$3:$C$14,2,FALSE)-DAY(CA1788))/VLOOKUP(MONTH(CA1788),Meses!$B$3:$C$14,2,FALSE)*CD1788,
"")</f>
        <v>11000</v>
      </c>
      <c r="CD1788" s="92">
        <f t="shared" si="83"/>
        <v>11000</v>
      </c>
    </row>
    <row r="1789" spans="1:82" ht="47.4" thickBot="1" x14ac:dyDescent="0.6">
      <c r="A1789" s="61" t="s">
        <v>4309</v>
      </c>
      <c r="B1789" s="61" t="s">
        <v>4322</v>
      </c>
      <c r="C1789" s="19" t="s">
        <v>4323</v>
      </c>
      <c r="D1789" s="61" t="s">
        <v>2072</v>
      </c>
      <c r="E1789" s="21">
        <v>45309</v>
      </c>
      <c r="F1789" s="21">
        <v>45309</v>
      </c>
      <c r="G1789" s="22"/>
      <c r="H1789" s="22"/>
      <c r="I1789" s="22"/>
      <c r="J1789" s="22"/>
      <c r="K1789" s="22">
        <v>0</v>
      </c>
      <c r="L1789" s="50"/>
      <c r="M1789" s="22"/>
      <c r="N1789" s="22"/>
      <c r="O1789" s="19" t="s">
        <v>1384</v>
      </c>
      <c r="P1789" s="19" t="s">
        <v>54</v>
      </c>
      <c r="Q1789" s="49" t="s">
        <v>55</v>
      </c>
      <c r="R1789" s="61">
        <v>6500</v>
      </c>
      <c r="S1789" s="25" t="s">
        <v>145</v>
      </c>
      <c r="T1789" s="25" t="s">
        <v>145</v>
      </c>
      <c r="U1789" s="51" t="e">
        <v>#NAME?</v>
      </c>
      <c r="V1789" s="22"/>
      <c r="W1789" s="22"/>
      <c r="X1789" s="50"/>
      <c r="Y1789" s="50"/>
      <c r="Z1789" s="22"/>
      <c r="AA1789" s="22"/>
      <c r="AB1789" s="22"/>
      <c r="AC1789" s="22"/>
      <c r="AD1789" s="50"/>
      <c r="AE1789" s="22"/>
      <c r="AF1789" s="22"/>
      <c r="AG1789" s="22"/>
      <c r="AH1789" s="50"/>
      <c r="AI1789" s="22"/>
      <c r="AJ1789" s="22"/>
      <c r="AK1789" s="22"/>
      <c r="AL1789" s="22"/>
      <c r="AM1789" s="22"/>
      <c r="AN1789" s="22"/>
      <c r="AO1789" s="22"/>
      <c r="AP1789" s="22" t="s">
        <v>82</v>
      </c>
      <c r="AQ1789" s="22" t="s">
        <v>82</v>
      </c>
      <c r="AR1789" s="22"/>
      <c r="AS1789" s="19" t="s">
        <v>55</v>
      </c>
      <c r="AT1789" s="19" t="s">
        <v>2073</v>
      </c>
      <c r="AU1789" s="19" t="s">
        <v>179</v>
      </c>
      <c r="AV1789" s="19" t="s">
        <v>651</v>
      </c>
      <c r="AW1789" s="19" t="s">
        <v>3065</v>
      </c>
      <c r="AX1789" s="19" t="s">
        <v>2205</v>
      </c>
      <c r="AY1789" s="19" t="s">
        <v>55</v>
      </c>
      <c r="AZ1789" s="19" t="s">
        <v>3830</v>
      </c>
      <c r="BA1789" s="22">
        <v>0</v>
      </c>
      <c r="BB1789" s="22"/>
      <c r="BC1789" s="22"/>
      <c r="BD1789" s="22" t="s">
        <v>2205</v>
      </c>
      <c r="BE1789" s="22" t="s">
        <v>651</v>
      </c>
      <c r="BF1789" s="22" t="s">
        <v>3065</v>
      </c>
      <c r="BG1789" s="22" t="s">
        <v>64</v>
      </c>
      <c r="BH1789" s="22" t="s">
        <v>4513</v>
      </c>
      <c r="BI1789" s="22" t="s">
        <v>4513</v>
      </c>
      <c r="BJ1789" s="22"/>
      <c r="BK1789" s="22"/>
      <c r="BL1789" s="22"/>
      <c r="BM1789" s="22" t="s">
        <v>4513</v>
      </c>
      <c r="BN1789" s="22" t="s">
        <v>4513</v>
      </c>
      <c r="BO1789" s="22"/>
      <c r="BP1789" s="22"/>
      <c r="BQ1789" s="22" t="s">
        <v>64</v>
      </c>
      <c r="BR1789" s="22"/>
      <c r="BS1789" s="22"/>
      <c r="BT1789" s="22"/>
      <c r="BU1789" s="37">
        <v>13</v>
      </c>
      <c r="BV1789" s="19" t="s">
        <v>4698</v>
      </c>
      <c r="BW1789" s="19" t="s">
        <v>3839</v>
      </c>
      <c r="BX1789" s="22"/>
      <c r="BY1789" s="95" t="str">
        <f>IFERROR(
IF(OR(AZ1789="anulado",AZ1789="stand by"),CONCATENATE(AZ1789,": ",AT1789),
IF(OR(YEAR(BA1789)=2022,YEAR(BA1789)=2023),CONCATENATE("Se activó en ",YEAR(BA1789)),
IF(AND(OR(AZ1789="En proceso",AZ1789="facturando"),AND(AV1789="-",BA1789="")),"Por revisar",
IF(BA1789="",IF(AV1789="NUEVAS",CONCATENATE("Estado: ",AZ1789,", ",AV1789),
IF(AX1789=Meses!$A$3,"Por revisar",
IF(AT1789="","Sin registro","En programación Frcst."))),"En programación")))),
"Error")</f>
        <v>En programación</v>
      </c>
      <c r="BZ1789" s="14" t="str">
        <f t="shared" si="81"/>
        <v/>
      </c>
      <c r="CA1789" s="95">
        <f>IF(BY1789="En programación Frcst.",VLOOKUP(AX1789,Meses!$A$1:$H$14,3+HLOOKUP(Cronograma!AV1789,Meses!$D$1:$G$2,2,FALSE),FALSE),
IF(BY1789="En programación",BA1789,""))</f>
        <v>0</v>
      </c>
      <c r="CB1789" s="95" t="str">
        <f t="shared" si="82"/>
        <v>1900/1</v>
      </c>
      <c r="CC1789" s="91">
        <f>IFERROR(
(VLOOKUP(MONTH(CA1789),Meses!$B$3:$C$14,2,FALSE)-DAY(CA1789))/VLOOKUP(MONTH(CA1789),Meses!$B$3:$C$14,2,FALSE)*CD1789,
"")</f>
        <v>6500</v>
      </c>
      <c r="CD1789" s="92">
        <f t="shared" si="83"/>
        <v>6500</v>
      </c>
    </row>
    <row r="1790" spans="1:82" ht="47.4" thickBot="1" x14ac:dyDescent="0.6">
      <c r="A1790" s="61" t="s">
        <v>4324</v>
      </c>
      <c r="B1790" s="61" t="s">
        <v>4325</v>
      </c>
      <c r="C1790" s="19" t="s">
        <v>4326</v>
      </c>
      <c r="D1790" s="61" t="s">
        <v>2072</v>
      </c>
      <c r="E1790" s="21">
        <v>45309</v>
      </c>
      <c r="F1790" s="21">
        <v>45309</v>
      </c>
      <c r="G1790" s="22"/>
      <c r="H1790" s="22"/>
      <c r="I1790" s="22"/>
      <c r="J1790" s="22"/>
      <c r="K1790" s="22">
        <v>0</v>
      </c>
      <c r="L1790" s="50"/>
      <c r="M1790" s="22"/>
      <c r="N1790" s="22"/>
      <c r="O1790" s="19" t="s">
        <v>1384</v>
      </c>
      <c r="P1790" s="19" t="s">
        <v>54</v>
      </c>
      <c r="Q1790" s="49" t="s">
        <v>55</v>
      </c>
      <c r="R1790" s="61">
        <v>18230</v>
      </c>
      <c r="S1790" s="25" t="s">
        <v>145</v>
      </c>
      <c r="T1790" s="25" t="s">
        <v>145</v>
      </c>
      <c r="U1790" s="51" t="e">
        <v>#NAME?</v>
      </c>
      <c r="V1790" s="22"/>
      <c r="W1790" s="22"/>
      <c r="X1790" s="50"/>
      <c r="Y1790" s="50"/>
      <c r="Z1790" s="22"/>
      <c r="AA1790" s="22"/>
      <c r="AB1790" s="22"/>
      <c r="AC1790" s="22"/>
      <c r="AD1790" s="50"/>
      <c r="AE1790" s="22"/>
      <c r="AF1790" s="22"/>
      <c r="AG1790" s="22"/>
      <c r="AH1790" s="50"/>
      <c r="AI1790" s="22"/>
      <c r="AJ1790" s="22"/>
      <c r="AK1790" s="22"/>
      <c r="AL1790" s="22"/>
      <c r="AM1790" s="22"/>
      <c r="AN1790" s="22"/>
      <c r="AO1790" s="22"/>
      <c r="AP1790" s="22" t="s">
        <v>82</v>
      </c>
      <c r="AQ1790" s="22" t="s">
        <v>82</v>
      </c>
      <c r="AR1790" s="22"/>
      <c r="AS1790" s="19" t="s">
        <v>55</v>
      </c>
      <c r="AT1790" s="19" t="s">
        <v>2073</v>
      </c>
      <c r="AU1790" s="19" t="s">
        <v>179</v>
      </c>
      <c r="AV1790" s="19" t="s">
        <v>651</v>
      </c>
      <c r="AW1790" s="19" t="s">
        <v>3065</v>
      </c>
      <c r="AX1790" s="19" t="s">
        <v>2205</v>
      </c>
      <c r="AY1790" s="19" t="s">
        <v>55</v>
      </c>
      <c r="AZ1790" s="19" t="s">
        <v>3830</v>
      </c>
      <c r="BA1790" s="22">
        <v>0</v>
      </c>
      <c r="BB1790" s="22"/>
      <c r="BC1790" s="22"/>
      <c r="BD1790" s="22" t="s">
        <v>2205</v>
      </c>
      <c r="BE1790" s="22" t="s">
        <v>651</v>
      </c>
      <c r="BF1790" s="22" t="s">
        <v>3065</v>
      </c>
      <c r="BG1790" s="22" t="s">
        <v>64</v>
      </c>
      <c r="BH1790" s="22" t="s">
        <v>4513</v>
      </c>
      <c r="BI1790" s="22" t="s">
        <v>4513</v>
      </c>
      <c r="BJ1790" s="22"/>
      <c r="BK1790" s="22"/>
      <c r="BL1790" s="22"/>
      <c r="BM1790" s="22" t="s">
        <v>4513</v>
      </c>
      <c r="BN1790" s="22" t="s">
        <v>4513</v>
      </c>
      <c r="BO1790" s="22"/>
      <c r="BP1790" s="22"/>
      <c r="BQ1790" s="22" t="s">
        <v>64</v>
      </c>
      <c r="BR1790" s="22"/>
      <c r="BS1790" s="22"/>
      <c r="BT1790" s="22"/>
      <c r="BU1790" s="37">
        <v>13</v>
      </c>
      <c r="BV1790" s="19" t="s">
        <v>4697</v>
      </c>
      <c r="BW1790" s="19" t="s">
        <v>3858</v>
      </c>
      <c r="BX1790" s="22"/>
      <c r="BY1790" s="95" t="str">
        <f>IFERROR(
IF(OR(AZ1790="anulado",AZ1790="stand by"),CONCATENATE(AZ1790,": ",AT1790),
IF(OR(YEAR(BA1790)=2022,YEAR(BA1790)=2023),CONCATENATE("Se activó en ",YEAR(BA1790)),
IF(AND(OR(AZ1790="En proceso",AZ1790="facturando"),AND(AV1790="-",BA1790="")),"Por revisar",
IF(BA1790="",IF(AV1790="NUEVAS",CONCATENATE("Estado: ",AZ1790,", ",AV1790),
IF(AX1790=Meses!$A$3,"Por revisar",
IF(AT1790="","Sin registro","En programación Frcst."))),"En programación")))),
"Error")</f>
        <v>En programación</v>
      </c>
      <c r="BZ1790" s="14" t="str">
        <f t="shared" si="81"/>
        <v/>
      </c>
      <c r="CA1790" s="95">
        <f>IF(BY1790="En programación Frcst.",VLOOKUP(AX1790,Meses!$A$1:$H$14,3+HLOOKUP(Cronograma!AV1790,Meses!$D$1:$G$2,2,FALSE),FALSE),
IF(BY1790="En programación",BA1790,""))</f>
        <v>0</v>
      </c>
      <c r="CB1790" s="95" t="str">
        <f t="shared" si="82"/>
        <v>1900/1</v>
      </c>
      <c r="CC1790" s="91">
        <f>IFERROR(
(VLOOKUP(MONTH(CA1790),Meses!$B$3:$C$14,2,FALSE)-DAY(CA1790))/VLOOKUP(MONTH(CA1790),Meses!$B$3:$C$14,2,FALSE)*CD1790,
"")</f>
        <v>18230</v>
      </c>
      <c r="CD1790" s="92">
        <f t="shared" si="83"/>
        <v>18230</v>
      </c>
    </row>
    <row r="1791" spans="1:82" ht="63" thickBot="1" x14ac:dyDescent="0.6">
      <c r="A1791" s="61" t="s">
        <v>4327</v>
      </c>
      <c r="B1791" s="61" t="s">
        <v>4328</v>
      </c>
      <c r="C1791" s="19" t="s">
        <v>4329</v>
      </c>
      <c r="D1791" s="61" t="s">
        <v>2072</v>
      </c>
      <c r="E1791" s="21">
        <v>45309</v>
      </c>
      <c r="F1791" s="21">
        <v>45309</v>
      </c>
      <c r="G1791" s="22"/>
      <c r="H1791" s="22"/>
      <c r="I1791" s="22"/>
      <c r="J1791" s="22"/>
      <c r="K1791" s="22">
        <v>0</v>
      </c>
      <c r="L1791" s="50"/>
      <c r="M1791" s="22"/>
      <c r="N1791" s="22"/>
      <c r="O1791" s="19" t="s">
        <v>54</v>
      </c>
      <c r="P1791" s="19" t="s">
        <v>54</v>
      </c>
      <c r="Q1791" s="49" t="s">
        <v>55</v>
      </c>
      <c r="R1791" s="61">
        <v>1500</v>
      </c>
      <c r="S1791" s="25" t="s">
        <v>145</v>
      </c>
      <c r="T1791" s="25" t="s">
        <v>145</v>
      </c>
      <c r="U1791" s="51" t="e">
        <v>#NAME?</v>
      </c>
      <c r="V1791" s="22"/>
      <c r="W1791" s="22"/>
      <c r="X1791" s="50"/>
      <c r="Y1791" s="50"/>
      <c r="Z1791" s="22"/>
      <c r="AA1791" s="22"/>
      <c r="AB1791" s="22"/>
      <c r="AC1791" s="22"/>
      <c r="AD1791" s="50"/>
      <c r="AE1791" s="22"/>
      <c r="AF1791" s="22"/>
      <c r="AG1791" s="22"/>
      <c r="AH1791" s="50"/>
      <c r="AI1791" s="22"/>
      <c r="AJ1791" s="22"/>
      <c r="AK1791" s="22"/>
      <c r="AL1791" s="22"/>
      <c r="AM1791" s="22"/>
      <c r="AN1791" s="22"/>
      <c r="AO1791" s="22"/>
      <c r="AP1791" s="22" t="s">
        <v>82</v>
      </c>
      <c r="AQ1791" s="22" t="s">
        <v>82</v>
      </c>
      <c r="AR1791" s="22"/>
      <c r="AS1791" s="19" t="s">
        <v>55</v>
      </c>
      <c r="AT1791" s="19" t="s">
        <v>2073</v>
      </c>
      <c r="AU1791" s="19" t="s">
        <v>62</v>
      </c>
      <c r="AV1791" s="19" t="s">
        <v>354</v>
      </c>
      <c r="AW1791" s="19" t="s">
        <v>2274</v>
      </c>
      <c r="AX1791" s="19" t="s">
        <v>2205</v>
      </c>
      <c r="AY1791" s="19" t="s">
        <v>55</v>
      </c>
      <c r="AZ1791" s="19" t="s">
        <v>3830</v>
      </c>
      <c r="BA1791" s="22">
        <v>0</v>
      </c>
      <c r="BB1791" s="22"/>
      <c r="BC1791" s="22"/>
      <c r="BD1791" s="22" t="s">
        <v>2205</v>
      </c>
      <c r="BE1791" s="22" t="s">
        <v>651</v>
      </c>
      <c r="BF1791" s="22" t="s">
        <v>3065</v>
      </c>
      <c r="BG1791" s="22" t="s">
        <v>55</v>
      </c>
      <c r="BH1791" s="22" t="s">
        <v>4513</v>
      </c>
      <c r="BI1791" s="22" t="s">
        <v>4513</v>
      </c>
      <c r="BJ1791" s="22"/>
      <c r="BK1791" s="22"/>
      <c r="BL1791" s="22"/>
      <c r="BM1791" s="22" t="s">
        <v>4513</v>
      </c>
      <c r="BN1791" s="22" t="s">
        <v>4513</v>
      </c>
      <c r="BO1791" s="22"/>
      <c r="BP1791" s="22"/>
      <c r="BQ1791" s="22" t="s">
        <v>64</v>
      </c>
      <c r="BR1791" s="22"/>
      <c r="BS1791" s="22"/>
      <c r="BT1791" s="22"/>
      <c r="BU1791" s="37">
        <v>13</v>
      </c>
      <c r="BV1791" s="19" t="s">
        <v>4698</v>
      </c>
      <c r="BW1791" s="19" t="s">
        <v>3839</v>
      </c>
      <c r="BX1791" s="22"/>
      <c r="BY1791" s="95" t="str">
        <f>IFERROR(
IF(OR(AZ1791="anulado",AZ1791="stand by"),CONCATENATE(AZ1791,": ",AT1791),
IF(OR(YEAR(BA1791)=2022,YEAR(BA1791)=2023),CONCATENATE("Se activó en ",YEAR(BA1791)),
IF(AND(OR(AZ1791="En proceso",AZ1791="facturando"),AND(AV1791="-",BA1791="")),"Por revisar",
IF(BA1791="",IF(AV1791="NUEVAS",CONCATENATE("Estado: ",AZ1791,", ",AV1791),
IF(AX1791=Meses!$A$3,"Por revisar",
IF(AT1791="","Sin registro","En programación Frcst."))),"En programación")))),
"Error")</f>
        <v>En programación</v>
      </c>
      <c r="BZ1791" s="14" t="str">
        <f t="shared" si="81"/>
        <v/>
      </c>
      <c r="CA1791" s="95">
        <f>IF(BY1791="En programación Frcst.",VLOOKUP(AX1791,Meses!$A$1:$H$14,3+HLOOKUP(Cronograma!AV1791,Meses!$D$1:$G$2,2,FALSE),FALSE),
IF(BY1791="En programación",BA1791,""))</f>
        <v>0</v>
      </c>
      <c r="CB1791" s="95" t="str">
        <f t="shared" si="82"/>
        <v>1900/1</v>
      </c>
      <c r="CC1791" s="91">
        <f>IFERROR(
(VLOOKUP(MONTH(CA1791),Meses!$B$3:$C$14,2,FALSE)-DAY(CA1791))/VLOOKUP(MONTH(CA1791),Meses!$B$3:$C$14,2,FALSE)*CD1791,
"")</f>
        <v>1500</v>
      </c>
      <c r="CD1791" s="92">
        <f t="shared" si="83"/>
        <v>1500</v>
      </c>
    </row>
    <row r="1792" spans="1:82" ht="63" thickBot="1" x14ac:dyDescent="0.6">
      <c r="A1792" s="61" t="s">
        <v>4330</v>
      </c>
      <c r="B1792" s="61" t="s">
        <v>4331</v>
      </c>
      <c r="C1792" s="19" t="s">
        <v>4332</v>
      </c>
      <c r="D1792" s="61" t="s">
        <v>2072</v>
      </c>
      <c r="E1792" s="21">
        <v>45309</v>
      </c>
      <c r="F1792" s="21">
        <v>45309</v>
      </c>
      <c r="G1792" s="22"/>
      <c r="H1792" s="22"/>
      <c r="I1792" s="22"/>
      <c r="J1792" s="22"/>
      <c r="K1792" s="22">
        <v>0</v>
      </c>
      <c r="L1792" s="50"/>
      <c r="M1792" s="22"/>
      <c r="N1792" s="22"/>
      <c r="O1792" s="19" t="s">
        <v>2342</v>
      </c>
      <c r="P1792" s="19" t="s">
        <v>72</v>
      </c>
      <c r="Q1792" s="49" t="s">
        <v>55</v>
      </c>
      <c r="R1792" s="61">
        <v>20000</v>
      </c>
      <c r="S1792" s="25" t="s">
        <v>145</v>
      </c>
      <c r="T1792" s="25" t="s">
        <v>145</v>
      </c>
      <c r="U1792" s="51" t="e">
        <v>#NAME?</v>
      </c>
      <c r="V1792" s="22"/>
      <c r="W1792" s="22"/>
      <c r="X1792" s="50"/>
      <c r="Y1792" s="50"/>
      <c r="Z1792" s="22"/>
      <c r="AA1792" s="22"/>
      <c r="AB1792" s="22"/>
      <c r="AC1792" s="22"/>
      <c r="AD1792" s="50"/>
      <c r="AE1792" s="22"/>
      <c r="AF1792" s="22"/>
      <c r="AG1792" s="22"/>
      <c r="AH1792" s="50"/>
      <c r="AI1792" s="22"/>
      <c r="AJ1792" s="22"/>
      <c r="AK1792" s="22"/>
      <c r="AL1792" s="22"/>
      <c r="AM1792" s="22"/>
      <c r="AN1792" s="22"/>
      <c r="AO1792" s="22"/>
      <c r="AP1792" s="22" t="s">
        <v>76</v>
      </c>
      <c r="AQ1792" s="22" t="s">
        <v>76</v>
      </c>
      <c r="AR1792" s="22"/>
      <c r="AS1792" s="19" t="s">
        <v>55</v>
      </c>
      <c r="AT1792" s="19" t="s">
        <v>2073</v>
      </c>
      <c r="AU1792" s="19" t="s">
        <v>179</v>
      </c>
      <c r="AV1792" s="19" t="s">
        <v>651</v>
      </c>
      <c r="AW1792" s="19" t="s">
        <v>3065</v>
      </c>
      <c r="AX1792" s="19" t="s">
        <v>2205</v>
      </c>
      <c r="AY1792" s="19" t="s">
        <v>55</v>
      </c>
      <c r="AZ1792" s="19" t="s">
        <v>3830</v>
      </c>
      <c r="BA1792" s="22">
        <v>0</v>
      </c>
      <c r="BB1792" s="22"/>
      <c r="BC1792" s="22"/>
      <c r="BD1792" s="22" t="s">
        <v>2205</v>
      </c>
      <c r="BE1792" s="22" t="s">
        <v>651</v>
      </c>
      <c r="BF1792" s="22" t="s">
        <v>3065</v>
      </c>
      <c r="BG1792" s="22" t="s">
        <v>64</v>
      </c>
      <c r="BH1792" s="22" t="s">
        <v>4513</v>
      </c>
      <c r="BI1792" s="22" t="s">
        <v>4513</v>
      </c>
      <c r="BJ1792" s="22"/>
      <c r="BK1792" s="22"/>
      <c r="BL1792" s="22"/>
      <c r="BM1792" s="22" t="s">
        <v>4513</v>
      </c>
      <c r="BN1792" s="22" t="s">
        <v>4513</v>
      </c>
      <c r="BO1792" s="22"/>
      <c r="BP1792" s="22"/>
      <c r="BQ1792" s="22" t="s">
        <v>64</v>
      </c>
      <c r="BR1792" s="22"/>
      <c r="BS1792" s="22"/>
      <c r="BT1792" s="22"/>
      <c r="BU1792" s="37">
        <v>13</v>
      </c>
      <c r="BV1792" s="19" t="s">
        <v>4698</v>
      </c>
      <c r="BW1792" s="19" t="s">
        <v>3839</v>
      </c>
      <c r="BX1792" s="22"/>
      <c r="BY1792" s="95" t="str">
        <f>IFERROR(
IF(OR(AZ1792="anulado",AZ1792="stand by"),CONCATENATE(AZ1792,": ",AT1792),
IF(OR(YEAR(BA1792)=2022,YEAR(BA1792)=2023),CONCATENATE("Se activó en ",YEAR(BA1792)),
IF(AND(OR(AZ1792="En proceso",AZ1792="facturando"),AND(AV1792="-",BA1792="")),"Por revisar",
IF(BA1792="",IF(AV1792="NUEVAS",CONCATENATE("Estado: ",AZ1792,", ",AV1792),
IF(AX1792=Meses!$A$3,"Por revisar",
IF(AT1792="","Sin registro","En programación Frcst."))),"En programación")))),
"Error")</f>
        <v>En programación</v>
      </c>
      <c r="BZ1792" s="14" t="str">
        <f t="shared" si="81"/>
        <v/>
      </c>
      <c r="CA1792" s="95">
        <f>IF(BY1792="En programación Frcst.",VLOOKUP(AX1792,Meses!$A$1:$H$14,3+HLOOKUP(Cronograma!AV1792,Meses!$D$1:$G$2,2,FALSE),FALSE),
IF(BY1792="En programación",BA1792,""))</f>
        <v>0</v>
      </c>
      <c r="CB1792" s="95" t="str">
        <f t="shared" si="82"/>
        <v>1900/1</v>
      </c>
      <c r="CC1792" s="91">
        <f>IFERROR(
(VLOOKUP(MONTH(CA1792),Meses!$B$3:$C$14,2,FALSE)-DAY(CA1792))/VLOOKUP(MONTH(CA1792),Meses!$B$3:$C$14,2,FALSE)*CD1792,
"")</f>
        <v>20000</v>
      </c>
      <c r="CD1792" s="92">
        <f t="shared" si="83"/>
        <v>20000</v>
      </c>
    </row>
    <row r="1793" spans="1:82" ht="63" thickBot="1" x14ac:dyDescent="0.6">
      <c r="A1793" s="61" t="s">
        <v>4327</v>
      </c>
      <c r="B1793" s="61" t="s">
        <v>4333</v>
      </c>
      <c r="C1793" s="19" t="s">
        <v>4334</v>
      </c>
      <c r="D1793" s="61" t="s">
        <v>2072</v>
      </c>
      <c r="E1793" s="21">
        <v>45309</v>
      </c>
      <c r="F1793" s="21">
        <v>45309</v>
      </c>
      <c r="G1793" s="22"/>
      <c r="H1793" s="22"/>
      <c r="I1793" s="22"/>
      <c r="J1793" s="22"/>
      <c r="K1793" s="22">
        <v>0</v>
      </c>
      <c r="L1793" s="50"/>
      <c r="M1793" s="22"/>
      <c r="N1793" s="22"/>
      <c r="O1793" s="19" t="s">
        <v>54</v>
      </c>
      <c r="P1793" s="19" t="s">
        <v>54</v>
      </c>
      <c r="Q1793" s="49" t="s">
        <v>55</v>
      </c>
      <c r="R1793" s="61">
        <v>132314</v>
      </c>
      <c r="S1793" s="25" t="s">
        <v>145</v>
      </c>
      <c r="T1793" s="25" t="s">
        <v>145</v>
      </c>
      <c r="U1793" s="51" t="e">
        <v>#NAME?</v>
      </c>
      <c r="V1793" s="22"/>
      <c r="W1793" s="22"/>
      <c r="X1793" s="50"/>
      <c r="Y1793" s="50"/>
      <c r="Z1793" s="22"/>
      <c r="AA1793" s="22"/>
      <c r="AB1793" s="22"/>
      <c r="AC1793" s="22"/>
      <c r="AD1793" s="50"/>
      <c r="AE1793" s="22"/>
      <c r="AF1793" s="22"/>
      <c r="AG1793" s="22"/>
      <c r="AH1793" s="50"/>
      <c r="AI1793" s="22"/>
      <c r="AJ1793" s="22"/>
      <c r="AK1793" s="22"/>
      <c r="AL1793" s="22"/>
      <c r="AM1793" s="22"/>
      <c r="AN1793" s="22"/>
      <c r="AO1793" s="22"/>
      <c r="AP1793" s="22" t="s">
        <v>82</v>
      </c>
      <c r="AQ1793" s="22" t="s">
        <v>82</v>
      </c>
      <c r="AR1793" s="22"/>
      <c r="AS1793" s="19" t="s">
        <v>55</v>
      </c>
      <c r="AT1793" s="19" t="s">
        <v>2073</v>
      </c>
      <c r="AU1793" s="19" t="s">
        <v>62</v>
      </c>
      <c r="AV1793" s="19" t="s">
        <v>354</v>
      </c>
      <c r="AW1793" s="19" t="s">
        <v>2274</v>
      </c>
      <c r="AX1793" s="19" t="s">
        <v>2205</v>
      </c>
      <c r="AY1793" s="19" t="s">
        <v>55</v>
      </c>
      <c r="AZ1793" s="19" t="s">
        <v>3830</v>
      </c>
      <c r="BA1793" s="22">
        <v>0</v>
      </c>
      <c r="BB1793" s="22"/>
      <c r="BC1793" s="22"/>
      <c r="BD1793" s="22" t="s">
        <v>2205</v>
      </c>
      <c r="BE1793" s="22" t="s">
        <v>651</v>
      </c>
      <c r="BF1793" s="22" t="s">
        <v>3065</v>
      </c>
      <c r="BG1793" s="22" t="s">
        <v>55</v>
      </c>
      <c r="BH1793" s="22" t="s">
        <v>4513</v>
      </c>
      <c r="BI1793" s="22" t="s">
        <v>4513</v>
      </c>
      <c r="BJ1793" s="22"/>
      <c r="BK1793" s="22"/>
      <c r="BL1793" s="22"/>
      <c r="BM1793" s="22" t="s">
        <v>4513</v>
      </c>
      <c r="BN1793" s="22" t="s">
        <v>4513</v>
      </c>
      <c r="BO1793" s="22"/>
      <c r="BP1793" s="22"/>
      <c r="BQ1793" s="22" t="s">
        <v>64</v>
      </c>
      <c r="BR1793" s="22"/>
      <c r="BS1793" s="22"/>
      <c r="BT1793" s="22"/>
      <c r="BU1793" s="37">
        <v>13</v>
      </c>
      <c r="BV1793" s="19" t="s">
        <v>4698</v>
      </c>
      <c r="BW1793" s="19" t="s">
        <v>3839</v>
      </c>
      <c r="BX1793" s="22"/>
      <c r="BY1793" s="95" t="str">
        <f>IFERROR(
IF(OR(AZ1793="anulado",AZ1793="stand by"),CONCATENATE(AZ1793,": ",AT1793),
IF(OR(YEAR(BA1793)=2022,YEAR(BA1793)=2023),CONCATENATE("Se activó en ",YEAR(BA1793)),
IF(AND(OR(AZ1793="En proceso",AZ1793="facturando"),AND(AV1793="-",BA1793="")),"Por revisar",
IF(BA1793="",IF(AV1793="NUEVAS",CONCATENATE("Estado: ",AZ1793,", ",AV1793),
IF(AX1793=Meses!$A$3,"Por revisar",
IF(AT1793="","Sin registro","En programación Frcst."))),"En programación")))),
"Error")</f>
        <v>En programación</v>
      </c>
      <c r="BZ1793" s="14" t="str">
        <f t="shared" si="81"/>
        <v/>
      </c>
      <c r="CA1793" s="95">
        <f>IF(BY1793="En programación Frcst.",VLOOKUP(AX1793,Meses!$A$1:$H$14,3+HLOOKUP(Cronograma!AV1793,Meses!$D$1:$G$2,2,FALSE),FALSE),
IF(BY1793="En programación",BA1793,""))</f>
        <v>0</v>
      </c>
      <c r="CB1793" s="95" t="str">
        <f t="shared" si="82"/>
        <v>1900/1</v>
      </c>
      <c r="CC1793" s="91">
        <f>IFERROR(
(VLOOKUP(MONTH(CA1793),Meses!$B$3:$C$14,2,FALSE)-DAY(CA1793))/VLOOKUP(MONTH(CA1793),Meses!$B$3:$C$14,2,FALSE)*CD1793,
"")</f>
        <v>132314</v>
      </c>
      <c r="CD1793" s="92">
        <f t="shared" si="83"/>
        <v>132314</v>
      </c>
    </row>
    <row r="1794" spans="1:82" ht="94.2" thickBot="1" x14ac:dyDescent="0.6">
      <c r="A1794" s="61" t="s">
        <v>4335</v>
      </c>
      <c r="B1794" s="61" t="s">
        <v>4336</v>
      </c>
      <c r="C1794" s="19" t="s">
        <v>4685</v>
      </c>
      <c r="D1794" s="61" t="s">
        <v>2072</v>
      </c>
      <c r="E1794" s="21">
        <v>45310</v>
      </c>
      <c r="F1794" s="21">
        <v>45310</v>
      </c>
      <c r="G1794" s="22"/>
      <c r="H1794" s="22"/>
      <c r="I1794" s="22"/>
      <c r="J1794" s="22"/>
      <c r="K1794" s="22">
        <v>0</v>
      </c>
      <c r="L1794" s="50"/>
      <c r="M1794" s="22"/>
      <c r="N1794" s="22"/>
      <c r="O1794" s="19" t="s">
        <v>199</v>
      </c>
      <c r="P1794" s="19" t="s">
        <v>199</v>
      </c>
      <c r="Q1794" s="49" t="s">
        <v>55</v>
      </c>
      <c r="R1794" s="61">
        <v>4100</v>
      </c>
      <c r="S1794" s="25" t="s">
        <v>145</v>
      </c>
      <c r="T1794" s="25" t="s">
        <v>145</v>
      </c>
      <c r="U1794" s="51" t="e">
        <v>#NAME?</v>
      </c>
      <c r="V1794" s="22"/>
      <c r="W1794" s="22"/>
      <c r="X1794" s="50"/>
      <c r="Y1794" s="50"/>
      <c r="Z1794" s="22"/>
      <c r="AA1794" s="22"/>
      <c r="AB1794" s="22"/>
      <c r="AC1794" s="22"/>
      <c r="AD1794" s="50"/>
      <c r="AE1794" s="22"/>
      <c r="AF1794" s="22"/>
      <c r="AG1794" s="22"/>
      <c r="AH1794" s="50"/>
      <c r="AI1794" s="22"/>
      <c r="AJ1794" s="22"/>
      <c r="AK1794" s="22"/>
      <c r="AL1794" s="22"/>
      <c r="AM1794" s="22"/>
      <c r="AN1794" s="22"/>
      <c r="AO1794" s="22"/>
      <c r="AP1794" s="22"/>
      <c r="AQ1794" s="22" t="s">
        <v>140</v>
      </c>
      <c r="AR1794" s="22"/>
      <c r="AS1794" s="19" t="s">
        <v>55</v>
      </c>
      <c r="AT1794" s="19" t="s">
        <v>2073</v>
      </c>
      <c r="AU1794" s="19" t="s">
        <v>132</v>
      </c>
      <c r="AV1794" s="19" t="s">
        <v>679</v>
      </c>
      <c r="AW1794" s="19" t="s">
        <v>3200</v>
      </c>
      <c r="AX1794" s="19" t="s">
        <v>2205</v>
      </c>
      <c r="AY1794" s="19" t="s">
        <v>55</v>
      </c>
      <c r="AZ1794" s="19" t="s">
        <v>3830</v>
      </c>
      <c r="BA1794" s="22">
        <v>0</v>
      </c>
      <c r="BB1794" s="22"/>
      <c r="BC1794" s="22"/>
      <c r="BD1794" s="22" t="s">
        <v>2205</v>
      </c>
      <c r="BE1794" s="22" t="s">
        <v>354</v>
      </c>
      <c r="BF1794" s="22" t="s">
        <v>2274</v>
      </c>
      <c r="BG1794" s="22" t="s">
        <v>55</v>
      </c>
      <c r="BH1794" s="22" t="s">
        <v>4513</v>
      </c>
      <c r="BI1794" s="22" t="s">
        <v>4513</v>
      </c>
      <c r="BJ1794" s="22"/>
      <c r="BK1794" s="22"/>
      <c r="BL1794" s="22"/>
      <c r="BM1794" s="22" t="s">
        <v>4513</v>
      </c>
      <c r="BN1794" s="22" t="s">
        <v>4513</v>
      </c>
      <c r="BO1794" s="22"/>
      <c r="BP1794" s="22"/>
      <c r="BQ1794" s="22" t="s">
        <v>64</v>
      </c>
      <c r="BR1794" s="22"/>
      <c r="BS1794" s="22"/>
      <c r="BT1794" s="22"/>
      <c r="BU1794" s="37">
        <v>12</v>
      </c>
      <c r="BV1794" s="19" t="s">
        <v>4696</v>
      </c>
      <c r="BW1794" s="19" t="s">
        <v>3869</v>
      </c>
      <c r="BX1794" s="22"/>
      <c r="BY1794" s="95" t="str">
        <f>IFERROR(
IF(OR(AZ1794="anulado",AZ1794="stand by"),CONCATENATE(AZ1794,": ",AT1794),
IF(OR(YEAR(BA1794)=2022,YEAR(BA1794)=2023),CONCATENATE("Se activó en ",YEAR(BA1794)),
IF(AND(OR(AZ1794="En proceso",AZ1794="facturando"),AND(AV1794="-",BA1794="")),"Por revisar",
IF(BA1794="",IF(AV1794="NUEVAS",CONCATENATE("Estado: ",AZ1794,", ",AV1794),
IF(AX1794=Meses!$A$3,"Por revisar",
IF(AT1794="","Sin registro","En programación Frcst."))),"En programación")))),
"Error")</f>
        <v>En programación</v>
      </c>
      <c r="BZ1794" s="14" t="str">
        <f t="shared" si="81"/>
        <v/>
      </c>
      <c r="CA1794" s="95">
        <f>IF(BY1794="En programación Frcst.",VLOOKUP(AX1794,Meses!$A$1:$H$14,3+HLOOKUP(Cronograma!AV1794,Meses!$D$1:$G$2,2,FALSE),FALSE),
IF(BY1794="En programación",BA1794,""))</f>
        <v>0</v>
      </c>
      <c r="CB1794" s="95" t="str">
        <f t="shared" si="82"/>
        <v>1900/1</v>
      </c>
      <c r="CC1794" s="91">
        <f>IFERROR(
(VLOOKUP(MONTH(CA1794),Meses!$B$3:$C$14,2,FALSE)-DAY(CA1794))/VLOOKUP(MONTH(CA1794),Meses!$B$3:$C$14,2,FALSE)*CD1794,
"")</f>
        <v>4100</v>
      </c>
      <c r="CD1794" s="92">
        <f t="shared" si="83"/>
        <v>4100</v>
      </c>
    </row>
    <row r="1795" spans="1:82" ht="94.2" thickBot="1" x14ac:dyDescent="0.6">
      <c r="A1795" s="61" t="s">
        <v>4335</v>
      </c>
      <c r="B1795" s="61" t="s">
        <v>4337</v>
      </c>
      <c r="C1795" s="19" t="s">
        <v>4686</v>
      </c>
      <c r="D1795" s="61" t="s">
        <v>2072</v>
      </c>
      <c r="E1795" s="21">
        <v>45310</v>
      </c>
      <c r="F1795" s="21">
        <v>45310</v>
      </c>
      <c r="G1795" s="22"/>
      <c r="H1795" s="22"/>
      <c r="I1795" s="22"/>
      <c r="J1795" s="22"/>
      <c r="K1795" s="22">
        <v>0</v>
      </c>
      <c r="L1795" s="50"/>
      <c r="M1795" s="22"/>
      <c r="N1795" s="22"/>
      <c r="O1795" s="19" t="s">
        <v>199</v>
      </c>
      <c r="P1795" s="19" t="s">
        <v>199</v>
      </c>
      <c r="Q1795" s="49" t="s">
        <v>55</v>
      </c>
      <c r="R1795" s="61">
        <v>5954</v>
      </c>
      <c r="S1795" s="25" t="s">
        <v>145</v>
      </c>
      <c r="T1795" s="25" t="s">
        <v>145</v>
      </c>
      <c r="U1795" s="51" t="e">
        <v>#NAME?</v>
      </c>
      <c r="V1795" s="22"/>
      <c r="W1795" s="22"/>
      <c r="X1795" s="50"/>
      <c r="Y1795" s="50"/>
      <c r="Z1795" s="22"/>
      <c r="AA1795" s="22"/>
      <c r="AB1795" s="22"/>
      <c r="AC1795" s="22"/>
      <c r="AD1795" s="50"/>
      <c r="AE1795" s="22"/>
      <c r="AF1795" s="22"/>
      <c r="AG1795" s="22"/>
      <c r="AH1795" s="50"/>
      <c r="AI1795" s="22"/>
      <c r="AJ1795" s="22"/>
      <c r="AK1795" s="22"/>
      <c r="AL1795" s="22"/>
      <c r="AM1795" s="22"/>
      <c r="AN1795" s="22"/>
      <c r="AO1795" s="22"/>
      <c r="AP1795" s="22"/>
      <c r="AQ1795" s="22" t="s">
        <v>140</v>
      </c>
      <c r="AR1795" s="22"/>
      <c r="AS1795" s="19" t="s">
        <v>55</v>
      </c>
      <c r="AT1795" s="19" t="s">
        <v>2073</v>
      </c>
      <c r="AU1795" s="19" t="s">
        <v>132</v>
      </c>
      <c r="AV1795" s="19" t="s">
        <v>679</v>
      </c>
      <c r="AW1795" s="19" t="s">
        <v>3200</v>
      </c>
      <c r="AX1795" s="19" t="s">
        <v>2205</v>
      </c>
      <c r="AY1795" s="19" t="s">
        <v>55</v>
      </c>
      <c r="AZ1795" s="19" t="s">
        <v>3830</v>
      </c>
      <c r="BA1795" s="22">
        <v>0</v>
      </c>
      <c r="BB1795" s="22"/>
      <c r="BC1795" s="22"/>
      <c r="BD1795" s="22" t="s">
        <v>2205</v>
      </c>
      <c r="BE1795" s="22" t="s">
        <v>354</v>
      </c>
      <c r="BF1795" s="22" t="s">
        <v>2274</v>
      </c>
      <c r="BG1795" s="22" t="s">
        <v>55</v>
      </c>
      <c r="BH1795" s="22" t="s">
        <v>4513</v>
      </c>
      <c r="BI1795" s="22" t="s">
        <v>4513</v>
      </c>
      <c r="BJ1795" s="22"/>
      <c r="BK1795" s="22"/>
      <c r="BL1795" s="22"/>
      <c r="BM1795" s="22" t="s">
        <v>4513</v>
      </c>
      <c r="BN1795" s="22" t="s">
        <v>4513</v>
      </c>
      <c r="BO1795" s="22"/>
      <c r="BP1795" s="22"/>
      <c r="BQ1795" s="22" t="s">
        <v>64</v>
      </c>
      <c r="BR1795" s="22"/>
      <c r="BS1795" s="22"/>
      <c r="BT1795" s="22"/>
      <c r="BU1795" s="37">
        <v>12</v>
      </c>
      <c r="BV1795" s="19" t="s">
        <v>4696</v>
      </c>
      <c r="BW1795" s="19" t="s">
        <v>3869</v>
      </c>
      <c r="BX1795" s="22"/>
      <c r="BY1795" s="95" t="str">
        <f>IFERROR(
IF(OR(AZ1795="anulado",AZ1795="stand by"),CONCATENATE(AZ1795,": ",AT1795),
IF(OR(YEAR(BA1795)=2022,YEAR(BA1795)=2023),CONCATENATE("Se activó en ",YEAR(BA1795)),
IF(AND(OR(AZ1795="En proceso",AZ1795="facturando"),AND(AV1795="-",BA1795="")),"Por revisar",
IF(BA1795="",IF(AV1795="NUEVAS",CONCATENATE("Estado: ",AZ1795,", ",AV1795),
IF(AX1795=Meses!$A$3,"Por revisar",
IF(AT1795="","Sin registro","En programación Frcst."))),"En programación")))),
"Error")</f>
        <v>En programación</v>
      </c>
      <c r="BZ1795" s="14" t="str">
        <f t="shared" ref="BZ1795:BZ1796" si="84">IF(BY1795="Por revisar",CONCATENATE("programación de act. ",AY1795,", estado: ",AZ1795,", Comercializador: ",O1795,", Etapa: ",AT1795),"")</f>
        <v/>
      </c>
      <c r="CA1795" s="95">
        <f>IF(BY1795="En programación Frcst.",VLOOKUP(AX1795,Meses!$A$1:$H$14,3+HLOOKUP(Cronograma!AV1795,Meses!$D$1:$G$2,2,FALSE),FALSE),
IF(BY1795="En programación",BA1795,""))</f>
        <v>0</v>
      </c>
      <c r="CB1795" s="95" t="str">
        <f t="shared" ref="CB1795:CB1796" si="85">IFERROR(CONCATENATE(YEAR(CA1795),"/",MONTH(CA1795)),"")</f>
        <v>1900/1</v>
      </c>
      <c r="CC1795" s="91">
        <f>IFERROR(
(VLOOKUP(MONTH(CA1795),Meses!$B$3:$C$14,2,FALSE)-DAY(CA1795))/VLOOKUP(MONTH(CA1795),Meses!$B$3:$C$14,2,FALSE)*CD1795,
"")</f>
        <v>5954</v>
      </c>
      <c r="CD1795" s="92">
        <f t="shared" ref="CD1795:CD1796" si="86">R1795</f>
        <v>5954</v>
      </c>
    </row>
    <row r="1796" spans="1:82" ht="47.4" thickBot="1" x14ac:dyDescent="0.6">
      <c r="A1796" s="61" t="s">
        <v>4338</v>
      </c>
      <c r="B1796" s="61" t="s">
        <v>4339</v>
      </c>
      <c r="C1796" s="19" t="s">
        <v>4340</v>
      </c>
      <c r="D1796" s="61" t="s">
        <v>2072</v>
      </c>
      <c r="E1796" s="21">
        <v>45311</v>
      </c>
      <c r="F1796" s="21">
        <v>45311</v>
      </c>
      <c r="G1796" s="22"/>
      <c r="H1796" s="22"/>
      <c r="I1796" s="22"/>
      <c r="J1796" s="22"/>
      <c r="K1796" s="22">
        <v>0</v>
      </c>
      <c r="L1796" s="50"/>
      <c r="M1796" s="22"/>
      <c r="N1796" s="22"/>
      <c r="O1796" s="19" t="s">
        <v>199</v>
      </c>
      <c r="P1796" s="19" t="s">
        <v>199</v>
      </c>
      <c r="Q1796" s="49" t="s">
        <v>55</v>
      </c>
      <c r="R1796" s="61">
        <v>7004</v>
      </c>
      <c r="S1796" s="25" t="s">
        <v>145</v>
      </c>
      <c r="T1796" s="25" t="s">
        <v>145</v>
      </c>
      <c r="U1796" s="51" t="e">
        <v>#NAME?</v>
      </c>
      <c r="V1796" s="22"/>
      <c r="W1796" s="22"/>
      <c r="X1796" s="50"/>
      <c r="Y1796" s="50"/>
      <c r="Z1796" s="22"/>
      <c r="AA1796" s="22"/>
      <c r="AB1796" s="22"/>
      <c r="AC1796" s="22"/>
      <c r="AD1796" s="50"/>
      <c r="AE1796" s="22"/>
      <c r="AF1796" s="22"/>
      <c r="AG1796" s="22"/>
      <c r="AH1796" s="50"/>
      <c r="AI1796" s="22"/>
      <c r="AJ1796" s="22"/>
      <c r="AK1796" s="22"/>
      <c r="AL1796" s="22"/>
      <c r="AM1796" s="22"/>
      <c r="AN1796" s="22"/>
      <c r="AO1796" s="22"/>
      <c r="AP1796" s="22"/>
      <c r="AQ1796" s="22" t="s">
        <v>140</v>
      </c>
      <c r="AR1796" s="22"/>
      <c r="AS1796" s="19" t="s">
        <v>55</v>
      </c>
      <c r="AT1796" s="19" t="s">
        <v>2073</v>
      </c>
      <c r="AU1796" s="19" t="s">
        <v>132</v>
      </c>
      <c r="AV1796" s="19" t="s">
        <v>679</v>
      </c>
      <c r="AW1796" s="19" t="s">
        <v>3200</v>
      </c>
      <c r="AX1796" s="19" t="s">
        <v>2205</v>
      </c>
      <c r="AY1796" s="19" t="s">
        <v>55</v>
      </c>
      <c r="AZ1796" s="19" t="s">
        <v>3830</v>
      </c>
      <c r="BA1796" s="22">
        <v>0</v>
      </c>
      <c r="BB1796" s="22"/>
      <c r="BC1796" s="22"/>
      <c r="BD1796" s="22" t="s">
        <v>2205</v>
      </c>
      <c r="BE1796" s="22" t="s">
        <v>354</v>
      </c>
      <c r="BF1796" s="22" t="s">
        <v>2274</v>
      </c>
      <c r="BG1796" s="22" t="s">
        <v>55</v>
      </c>
      <c r="BH1796" s="22" t="s">
        <v>4513</v>
      </c>
      <c r="BI1796" s="22" t="s">
        <v>4513</v>
      </c>
      <c r="BJ1796" s="22"/>
      <c r="BK1796" s="22"/>
      <c r="BL1796" s="22"/>
      <c r="BM1796" s="22" t="s">
        <v>4513</v>
      </c>
      <c r="BN1796" s="22" t="s">
        <v>4513</v>
      </c>
      <c r="BO1796" s="22"/>
      <c r="BP1796" s="22"/>
      <c r="BQ1796" s="22" t="s">
        <v>64</v>
      </c>
      <c r="BR1796" s="22"/>
      <c r="BS1796" s="22"/>
      <c r="BT1796" s="22"/>
      <c r="BU1796" s="37">
        <v>11</v>
      </c>
      <c r="BV1796" s="19" t="s">
        <v>4696</v>
      </c>
      <c r="BW1796" s="19" t="s">
        <v>3869</v>
      </c>
      <c r="BX1796" s="22"/>
      <c r="BY1796" s="95" t="str">
        <f>IFERROR(
IF(OR(AZ1796="anulado",AZ1796="stand by"),CONCATENATE(AZ1796,": ",AT1796),
IF(OR(YEAR(BA1796)=2022,YEAR(BA1796)=2023),CONCATENATE("Se activó en ",YEAR(BA1796)),
IF(AND(OR(AZ1796="En proceso",AZ1796="facturando"),AND(AV1796="-",BA1796="")),"Por revisar",
IF(BA1796="",IF(AV1796="NUEVAS",CONCATENATE("Estado: ",AZ1796,", ",AV1796),
IF(AX1796=Meses!$A$3,"Por revisar",
IF(AT1796="","Sin registro","En programación Frcst."))),"En programación")))),
"Error")</f>
        <v>En programación</v>
      </c>
      <c r="BZ1796" s="14" t="str">
        <f t="shared" si="84"/>
        <v/>
      </c>
      <c r="CA1796" s="95">
        <f>IF(BY1796="En programación Frcst.",VLOOKUP(AX1796,Meses!$A$1:$H$14,3+HLOOKUP(Cronograma!AV1796,Meses!$D$1:$G$2,2,FALSE),FALSE),
IF(BY1796="En programación",BA1796,""))</f>
        <v>0</v>
      </c>
      <c r="CB1796" s="95" t="str">
        <f t="shared" si="85"/>
        <v>1900/1</v>
      </c>
      <c r="CC1796" s="91">
        <f>IFERROR(
(VLOOKUP(MONTH(CA1796),Meses!$B$3:$C$14,2,FALSE)-DAY(CA1796))/VLOOKUP(MONTH(CA1796),Meses!$B$3:$C$14,2,FALSE)*CD1796,
"")</f>
        <v>7004</v>
      </c>
      <c r="CD1796" s="92">
        <f t="shared" si="86"/>
        <v>7004</v>
      </c>
    </row>
    <row r="1797" spans="1:82" ht="78.599999999999994" thickBot="1" x14ac:dyDescent="0.6">
      <c r="A1797" s="61" t="s">
        <v>4400</v>
      </c>
      <c r="B1797" s="61" t="s">
        <v>4401</v>
      </c>
      <c r="C1797" s="19" t="s">
        <v>4402</v>
      </c>
      <c r="D1797" s="61" t="s">
        <v>2072</v>
      </c>
      <c r="E1797" s="21">
        <v>45315</v>
      </c>
      <c r="F1797" s="22">
        <v>45315</v>
      </c>
      <c r="G1797" s="22"/>
      <c r="H1797" s="22"/>
      <c r="I1797" s="22"/>
      <c r="J1797" s="22"/>
      <c r="K1797" s="22"/>
      <c r="L1797" s="50"/>
      <c r="M1797" s="22"/>
      <c r="N1797" s="22"/>
      <c r="O1797" s="22" t="s">
        <v>1427</v>
      </c>
      <c r="P1797" s="19" t="s">
        <v>1427</v>
      </c>
      <c r="Q1797" s="50" t="s">
        <v>55</v>
      </c>
      <c r="R1797" s="61">
        <v>5860</v>
      </c>
      <c r="S1797" s="27" t="s">
        <v>145</v>
      </c>
      <c r="T1797" s="27" t="s">
        <v>145</v>
      </c>
      <c r="U1797" s="22" t="e">
        <v>#NAME?</v>
      </c>
      <c r="V1797" s="22"/>
      <c r="W1797" s="22"/>
      <c r="X1797" s="50"/>
      <c r="Y1797" s="50"/>
      <c r="Z1797" s="22"/>
      <c r="AA1797" s="22"/>
      <c r="AB1797" s="22"/>
      <c r="AC1797" s="22"/>
      <c r="AD1797" s="50"/>
      <c r="AE1797" s="22"/>
      <c r="AF1797" s="22"/>
      <c r="AG1797" s="22"/>
      <c r="AH1797" s="50"/>
      <c r="AI1797" s="22"/>
      <c r="AJ1797" s="22"/>
      <c r="AK1797" s="22"/>
      <c r="AL1797" s="22"/>
      <c r="AM1797" s="22"/>
      <c r="AN1797" s="22"/>
      <c r="AO1797" s="22"/>
      <c r="AP1797" s="22"/>
      <c r="AQ1797" s="22" t="e">
        <v>#N/A</v>
      </c>
      <c r="AR1797" s="22"/>
      <c r="AS1797" s="22" t="s">
        <v>55</v>
      </c>
      <c r="AT1797" s="22" t="s">
        <v>2073</v>
      </c>
      <c r="AU1797" s="22" t="s">
        <v>132</v>
      </c>
      <c r="AV1797" s="22" t="s">
        <v>354</v>
      </c>
      <c r="AW1797" s="22" t="s">
        <v>2274</v>
      </c>
      <c r="AX1797" s="22" t="s">
        <v>2205</v>
      </c>
      <c r="AY1797" s="22" t="s">
        <v>55</v>
      </c>
      <c r="AZ1797" s="22" t="s">
        <v>3830</v>
      </c>
      <c r="BA1797" s="22">
        <v>0</v>
      </c>
      <c r="BB1797" s="22"/>
      <c r="BC1797" s="22"/>
      <c r="BD1797" s="22" t="s">
        <v>1557</v>
      </c>
      <c r="BE1797" s="22" t="s">
        <v>651</v>
      </c>
      <c r="BF1797" s="22" t="s">
        <v>2222</v>
      </c>
      <c r="BG1797" s="22" t="s">
        <v>55</v>
      </c>
      <c r="BH1797" s="22" t="s">
        <v>4513</v>
      </c>
      <c r="BI1797" s="22"/>
      <c r="BJ1797" s="22"/>
      <c r="BK1797" s="22"/>
      <c r="BL1797" s="22"/>
      <c r="BM1797" s="22"/>
      <c r="BN1797" s="22"/>
      <c r="BO1797" s="22"/>
      <c r="BP1797" s="22"/>
      <c r="BQ1797" s="22" t="s">
        <v>64</v>
      </c>
      <c r="BR1797" s="22"/>
      <c r="BS1797" s="22"/>
      <c r="BT1797" s="22"/>
      <c r="BU1797" s="22">
        <v>7</v>
      </c>
      <c r="BV1797" s="22" t="s">
        <v>4699</v>
      </c>
      <c r="BW1797" s="22" t="s">
        <v>3869</v>
      </c>
      <c r="BX1797" s="22"/>
      <c r="BY1797" s="95" t="str">
        <f>IFERROR(
IF(OR(AZ1797="anulado",AZ1797="stand by"),CONCATENATE(AZ1797,": ",AT1797),
IF(OR(YEAR(BA1797)=2022,YEAR(BA1797)=2023),CONCATENATE("Se activó en ",YEAR(BA1797)),
IF(AND(OR(AZ1797="En proceso",AZ1797="facturando"),AND(AV1797="-",BA1797="")),"Por revisar",
IF(BA1797="",IF(AV1797="NUEVAS",CONCATENATE("Estado: ",AZ1797,", ",AV1797),
IF(AX1797=Meses!$A$3,"Por revisar",
IF(AT1797="","Sin registro","En programación Frcst."))),"En programación")))),
"Error")</f>
        <v>En programación</v>
      </c>
      <c r="BZ1797" s="14" t="str">
        <f t="shared" ref="BZ1797:BZ1850" si="87">IF(BY1797="Por revisar",CONCATENATE("programación de act. ",AY1797,", estado: ",AZ1797,", Comercializador: ",O1797,", Etapa: ",AT1797),"")</f>
        <v/>
      </c>
      <c r="CA1797" s="95">
        <f>IF(BY1797="En programación Frcst.",VLOOKUP(AX1797,Meses!$A$1:$H$14,3+HLOOKUP(Cronograma!AV1797,Meses!$D$1:$G$2,2,FALSE),FALSE),
IF(BY1797="En programación",BA1797,""))</f>
        <v>0</v>
      </c>
      <c r="CB1797" s="95" t="str">
        <f t="shared" ref="CB1797:CB1850" si="88">IFERROR(CONCATENATE(YEAR(CA1797),"/",MONTH(CA1797)),"")</f>
        <v>1900/1</v>
      </c>
      <c r="CC1797" s="91">
        <f>IFERROR(
(VLOOKUP(MONTH(CA1797),Meses!$B$3:$C$14,2,FALSE)-DAY(CA1797))/VLOOKUP(MONTH(CA1797),Meses!$B$3:$C$14,2,FALSE)*CD1797,
"")</f>
        <v>5860</v>
      </c>
      <c r="CD1797" s="92">
        <f t="shared" ref="CD1797:CD1850" si="89">R1797</f>
        <v>5860</v>
      </c>
    </row>
    <row r="1798" spans="1:82" ht="63" thickBot="1" x14ac:dyDescent="0.6">
      <c r="A1798" s="61" t="s">
        <v>4400</v>
      </c>
      <c r="B1798" s="61" t="s">
        <v>4403</v>
      </c>
      <c r="C1798" s="19" t="s">
        <v>4404</v>
      </c>
      <c r="D1798" s="61" t="s">
        <v>2072</v>
      </c>
      <c r="E1798" s="21">
        <v>45315</v>
      </c>
      <c r="F1798" s="22">
        <v>45315</v>
      </c>
      <c r="G1798" s="22"/>
      <c r="H1798" s="22"/>
      <c r="I1798" s="22"/>
      <c r="J1798" s="22"/>
      <c r="K1798" s="22"/>
      <c r="L1798" s="50"/>
      <c r="M1798" s="22"/>
      <c r="N1798" s="22"/>
      <c r="O1798" s="22" t="s">
        <v>547</v>
      </c>
      <c r="P1798" s="19" t="s">
        <v>547</v>
      </c>
      <c r="Q1798" s="50" t="s">
        <v>55</v>
      </c>
      <c r="R1798" s="61">
        <v>5520</v>
      </c>
      <c r="S1798" s="27" t="s">
        <v>145</v>
      </c>
      <c r="T1798" s="27" t="s">
        <v>145</v>
      </c>
      <c r="U1798" s="22" t="e">
        <v>#NAME?</v>
      </c>
      <c r="V1798" s="22"/>
      <c r="W1798" s="22"/>
      <c r="X1798" s="50"/>
      <c r="Y1798" s="50"/>
      <c r="Z1798" s="22"/>
      <c r="AA1798" s="22"/>
      <c r="AB1798" s="22"/>
      <c r="AC1798" s="22"/>
      <c r="AD1798" s="50"/>
      <c r="AE1798" s="22"/>
      <c r="AF1798" s="22"/>
      <c r="AG1798" s="22"/>
      <c r="AH1798" s="50"/>
      <c r="AI1798" s="22"/>
      <c r="AJ1798" s="22"/>
      <c r="AK1798" s="22"/>
      <c r="AL1798" s="22"/>
      <c r="AM1798" s="22"/>
      <c r="AN1798" s="22"/>
      <c r="AO1798" s="22"/>
      <c r="AP1798" s="22"/>
      <c r="AQ1798" s="22" t="e">
        <v>#N/A</v>
      </c>
      <c r="AR1798" s="22"/>
      <c r="AS1798" s="22" t="s">
        <v>55</v>
      </c>
      <c r="AT1798" s="22" t="s">
        <v>2073</v>
      </c>
      <c r="AU1798" s="22" t="s">
        <v>62</v>
      </c>
      <c r="AV1798" s="22" t="s">
        <v>354</v>
      </c>
      <c r="AW1798" s="22" t="s">
        <v>2274</v>
      </c>
      <c r="AX1798" s="22" t="s">
        <v>2205</v>
      </c>
      <c r="AY1798" s="22" t="s">
        <v>55</v>
      </c>
      <c r="AZ1798" s="22" t="s">
        <v>3830</v>
      </c>
      <c r="BA1798" s="22">
        <v>0</v>
      </c>
      <c r="BB1798" s="22"/>
      <c r="BC1798" s="22"/>
      <c r="BD1798" s="22" t="s">
        <v>2205</v>
      </c>
      <c r="BE1798" s="22" t="s">
        <v>651</v>
      </c>
      <c r="BF1798" s="22" t="s">
        <v>3065</v>
      </c>
      <c r="BG1798" s="22" t="s">
        <v>55</v>
      </c>
      <c r="BH1798" s="22" t="s">
        <v>4513</v>
      </c>
      <c r="BI1798" s="22"/>
      <c r="BJ1798" s="22"/>
      <c r="BK1798" s="22"/>
      <c r="BL1798" s="22"/>
      <c r="BM1798" s="22"/>
      <c r="BN1798" s="22"/>
      <c r="BO1798" s="22"/>
      <c r="BP1798" s="22"/>
      <c r="BQ1798" s="22" t="s">
        <v>64</v>
      </c>
      <c r="BR1798" s="22"/>
      <c r="BS1798" s="22"/>
      <c r="BT1798" s="22"/>
      <c r="BU1798" s="22">
        <v>7</v>
      </c>
      <c r="BV1798" s="22" t="s">
        <v>4699</v>
      </c>
      <c r="BW1798" s="22" t="s">
        <v>3869</v>
      </c>
      <c r="BX1798" s="22"/>
      <c r="BY1798" s="95" t="str">
        <f>IFERROR(
IF(OR(AZ1798="anulado",AZ1798="stand by"),CONCATENATE(AZ1798,": ",AT1798),
IF(OR(YEAR(BA1798)=2022,YEAR(BA1798)=2023),CONCATENATE("Se activó en ",YEAR(BA1798)),
IF(AND(OR(AZ1798="En proceso",AZ1798="facturando"),AND(AV1798="-",BA1798="")),"Por revisar",
IF(BA1798="",IF(AV1798="NUEVAS",CONCATENATE("Estado: ",AZ1798,", ",AV1798),
IF(AX1798=Meses!$A$3,"Por revisar",
IF(AT1798="","Sin registro","En programación Frcst."))),"En programación")))),
"Error")</f>
        <v>En programación</v>
      </c>
      <c r="BZ1798" s="14" t="str">
        <f t="shared" si="87"/>
        <v/>
      </c>
      <c r="CA1798" s="95">
        <f>IF(BY1798="En programación Frcst.",VLOOKUP(AX1798,Meses!$A$1:$H$14,3+HLOOKUP(Cronograma!AV1798,Meses!$D$1:$G$2,2,FALSE),FALSE),
IF(BY1798="En programación",BA1798,""))</f>
        <v>0</v>
      </c>
      <c r="CB1798" s="95" t="str">
        <f t="shared" si="88"/>
        <v>1900/1</v>
      </c>
      <c r="CC1798" s="91">
        <f>IFERROR(
(VLOOKUP(MONTH(CA1798),Meses!$B$3:$C$14,2,FALSE)-DAY(CA1798))/VLOOKUP(MONTH(CA1798),Meses!$B$3:$C$14,2,FALSE)*CD1798,
"")</f>
        <v>5520</v>
      </c>
      <c r="CD1798" s="92">
        <f t="shared" si="89"/>
        <v>5520</v>
      </c>
    </row>
    <row r="1799" spans="1:82" ht="63" thickBot="1" x14ac:dyDescent="0.6">
      <c r="A1799" s="61" t="s">
        <v>4400</v>
      </c>
      <c r="B1799" s="61" t="s">
        <v>4405</v>
      </c>
      <c r="C1799" s="19" t="s">
        <v>4406</v>
      </c>
      <c r="D1799" s="61" t="s">
        <v>2072</v>
      </c>
      <c r="E1799" s="21">
        <v>45315</v>
      </c>
      <c r="F1799" s="22">
        <v>45315</v>
      </c>
      <c r="G1799" s="22"/>
      <c r="H1799" s="22"/>
      <c r="I1799" s="22"/>
      <c r="J1799" s="22"/>
      <c r="K1799" s="22"/>
      <c r="L1799" s="50"/>
      <c r="M1799" s="22"/>
      <c r="N1799" s="22"/>
      <c r="O1799" s="22" t="s">
        <v>199</v>
      </c>
      <c r="P1799" s="24" t="s">
        <v>199</v>
      </c>
      <c r="Q1799" s="50" t="s">
        <v>55</v>
      </c>
      <c r="R1799" s="61">
        <v>11385</v>
      </c>
      <c r="S1799" s="27" t="s">
        <v>145</v>
      </c>
      <c r="T1799" s="27" t="s">
        <v>145</v>
      </c>
      <c r="U1799" s="22" t="e">
        <v>#NAME?</v>
      </c>
      <c r="V1799" s="22"/>
      <c r="W1799" s="22"/>
      <c r="X1799" s="50"/>
      <c r="Y1799" s="50"/>
      <c r="Z1799" s="22"/>
      <c r="AA1799" s="22"/>
      <c r="AB1799" s="22"/>
      <c r="AC1799" s="22"/>
      <c r="AD1799" s="50"/>
      <c r="AE1799" s="22"/>
      <c r="AF1799" s="22"/>
      <c r="AG1799" s="22"/>
      <c r="AH1799" s="50"/>
      <c r="AI1799" s="22"/>
      <c r="AJ1799" s="22"/>
      <c r="AK1799" s="22"/>
      <c r="AL1799" s="22"/>
      <c r="AM1799" s="22"/>
      <c r="AN1799" s="22"/>
      <c r="AO1799" s="22"/>
      <c r="AP1799" s="22"/>
      <c r="AQ1799" s="22" t="s">
        <v>140</v>
      </c>
      <c r="AR1799" s="22"/>
      <c r="AS1799" s="22" t="s">
        <v>55</v>
      </c>
      <c r="AT1799" s="22" t="s">
        <v>2073</v>
      </c>
      <c r="AU1799" s="22" t="s">
        <v>132</v>
      </c>
      <c r="AV1799" s="22" t="s">
        <v>679</v>
      </c>
      <c r="AW1799" s="22" t="s">
        <v>3200</v>
      </c>
      <c r="AX1799" s="22" t="s">
        <v>2205</v>
      </c>
      <c r="AY1799" s="22" t="s">
        <v>55</v>
      </c>
      <c r="AZ1799" s="22" t="s">
        <v>3830</v>
      </c>
      <c r="BA1799" s="22">
        <v>0</v>
      </c>
      <c r="BB1799" s="22"/>
      <c r="BC1799" s="22"/>
      <c r="BD1799" s="22" t="s">
        <v>2205</v>
      </c>
      <c r="BE1799" s="22" t="s">
        <v>354</v>
      </c>
      <c r="BF1799" s="22" t="s">
        <v>2274</v>
      </c>
      <c r="BG1799" s="22" t="s">
        <v>55</v>
      </c>
      <c r="BH1799" s="22" t="s">
        <v>4513</v>
      </c>
      <c r="BI1799" s="22"/>
      <c r="BJ1799" s="22"/>
      <c r="BK1799" s="22"/>
      <c r="BL1799" s="22"/>
      <c r="BM1799" s="22"/>
      <c r="BN1799" s="22"/>
      <c r="BO1799" s="22"/>
      <c r="BP1799" s="22"/>
      <c r="BQ1799" s="22" t="s">
        <v>64</v>
      </c>
      <c r="BR1799" s="22"/>
      <c r="BS1799" s="22"/>
      <c r="BT1799" s="22"/>
      <c r="BU1799" s="22">
        <v>7</v>
      </c>
      <c r="BV1799" s="22" t="s">
        <v>4699</v>
      </c>
      <c r="BW1799" s="22" t="s">
        <v>3869</v>
      </c>
      <c r="BX1799" s="22"/>
      <c r="BY1799" s="95" t="str">
        <f>IFERROR(
IF(OR(AZ1799="anulado",AZ1799="stand by"),CONCATENATE(AZ1799,": ",AT1799),
IF(OR(YEAR(BA1799)=2022,YEAR(BA1799)=2023),CONCATENATE("Se activó en ",YEAR(BA1799)),
IF(AND(OR(AZ1799="En proceso",AZ1799="facturando"),AND(AV1799="-",BA1799="")),"Por revisar",
IF(BA1799="",IF(AV1799="NUEVAS",CONCATENATE("Estado: ",AZ1799,", ",AV1799),
IF(AX1799=Meses!$A$3,"Por revisar",
IF(AT1799="","Sin registro","En programación Frcst."))),"En programación")))),
"Error")</f>
        <v>En programación</v>
      </c>
      <c r="BZ1799" s="14" t="str">
        <f t="shared" si="87"/>
        <v/>
      </c>
      <c r="CA1799" s="95">
        <f>IF(BY1799="En programación Frcst.",VLOOKUP(AX1799,Meses!$A$1:$H$14,3+HLOOKUP(Cronograma!AV1799,Meses!$D$1:$G$2,2,FALSE),FALSE),
IF(BY1799="En programación",BA1799,""))</f>
        <v>0</v>
      </c>
      <c r="CB1799" s="95" t="str">
        <f t="shared" si="88"/>
        <v>1900/1</v>
      </c>
      <c r="CC1799" s="91">
        <f>IFERROR(
(VLOOKUP(MONTH(CA1799),Meses!$B$3:$C$14,2,FALSE)-DAY(CA1799))/VLOOKUP(MONTH(CA1799),Meses!$B$3:$C$14,2,FALSE)*CD1799,
"")</f>
        <v>11385</v>
      </c>
      <c r="CD1799" s="92">
        <f t="shared" si="89"/>
        <v>11385</v>
      </c>
    </row>
    <row r="1800" spans="1:82" ht="63" thickBot="1" x14ac:dyDescent="0.6">
      <c r="A1800" s="61" t="s">
        <v>4400</v>
      </c>
      <c r="B1800" s="61" t="s">
        <v>4407</v>
      </c>
      <c r="C1800" s="19" t="s">
        <v>4408</v>
      </c>
      <c r="D1800" s="61" t="s">
        <v>2072</v>
      </c>
      <c r="E1800" s="21">
        <v>45315</v>
      </c>
      <c r="F1800" s="22">
        <v>45315</v>
      </c>
      <c r="G1800" s="22"/>
      <c r="H1800" s="22"/>
      <c r="I1800" s="22"/>
      <c r="J1800" s="22"/>
      <c r="K1800" s="22"/>
      <c r="L1800" s="50"/>
      <c r="M1800" s="22"/>
      <c r="N1800" s="22"/>
      <c r="O1800" s="22" t="s">
        <v>1384</v>
      </c>
      <c r="P1800" s="19" t="s">
        <v>72</v>
      </c>
      <c r="Q1800" s="50" t="s">
        <v>55</v>
      </c>
      <c r="R1800" s="61">
        <v>2252</v>
      </c>
      <c r="S1800" s="27" t="s">
        <v>145</v>
      </c>
      <c r="T1800" s="27" t="s">
        <v>145</v>
      </c>
      <c r="U1800" s="22" t="e">
        <v>#NAME?</v>
      </c>
      <c r="V1800" s="22"/>
      <c r="W1800" s="22"/>
      <c r="X1800" s="50"/>
      <c r="Y1800" s="50"/>
      <c r="Z1800" s="22"/>
      <c r="AA1800" s="22"/>
      <c r="AB1800" s="22"/>
      <c r="AC1800" s="22"/>
      <c r="AD1800" s="50"/>
      <c r="AE1800" s="22"/>
      <c r="AF1800" s="22"/>
      <c r="AG1800" s="22"/>
      <c r="AH1800" s="50"/>
      <c r="AI1800" s="22"/>
      <c r="AJ1800" s="22"/>
      <c r="AK1800" s="22"/>
      <c r="AL1800" s="22"/>
      <c r="AM1800" s="22"/>
      <c r="AN1800" s="22"/>
      <c r="AO1800" s="22"/>
      <c r="AP1800" s="22" t="s">
        <v>76</v>
      </c>
      <c r="AQ1800" s="22" t="s">
        <v>76</v>
      </c>
      <c r="AR1800" s="22"/>
      <c r="AS1800" s="22" t="s">
        <v>55</v>
      </c>
      <c r="AT1800" s="22" t="s">
        <v>2073</v>
      </c>
      <c r="AU1800" s="22" t="s">
        <v>132</v>
      </c>
      <c r="AV1800" s="22" t="s">
        <v>354</v>
      </c>
      <c r="AW1800" s="22" t="s">
        <v>2274</v>
      </c>
      <c r="AX1800" s="22" t="s">
        <v>2205</v>
      </c>
      <c r="AY1800" s="22" t="s">
        <v>55</v>
      </c>
      <c r="AZ1800" s="22" t="s">
        <v>3830</v>
      </c>
      <c r="BA1800" s="22">
        <v>0</v>
      </c>
      <c r="BB1800" s="22"/>
      <c r="BC1800" s="22"/>
      <c r="BD1800" s="22" t="s">
        <v>1557</v>
      </c>
      <c r="BE1800" s="22" t="s">
        <v>651</v>
      </c>
      <c r="BF1800" s="22" t="s">
        <v>2222</v>
      </c>
      <c r="BG1800" s="22" t="s">
        <v>55</v>
      </c>
      <c r="BH1800" s="22" t="s">
        <v>4513</v>
      </c>
      <c r="BI1800" s="22"/>
      <c r="BJ1800" s="22"/>
      <c r="BK1800" s="22"/>
      <c r="BL1800" s="22"/>
      <c r="BM1800" s="22"/>
      <c r="BN1800" s="22"/>
      <c r="BO1800" s="22"/>
      <c r="BP1800" s="22"/>
      <c r="BQ1800" s="22" t="s">
        <v>64</v>
      </c>
      <c r="BR1800" s="22"/>
      <c r="BS1800" s="22"/>
      <c r="BT1800" s="22"/>
      <c r="BU1800" s="22">
        <v>7</v>
      </c>
      <c r="BV1800" s="22" t="s">
        <v>4699</v>
      </c>
      <c r="BW1800" s="22" t="s">
        <v>3869</v>
      </c>
      <c r="BX1800" s="22"/>
      <c r="BY1800" s="95" t="str">
        <f>IFERROR(
IF(OR(AZ1800="anulado",AZ1800="stand by"),CONCATENATE(AZ1800,": ",AT1800),
IF(OR(YEAR(BA1800)=2022,YEAR(BA1800)=2023),CONCATENATE("Se activó en ",YEAR(BA1800)),
IF(AND(OR(AZ1800="En proceso",AZ1800="facturando"),AND(AV1800="-",BA1800="")),"Por revisar",
IF(BA1800="",IF(AV1800="NUEVAS",CONCATENATE("Estado: ",AZ1800,", ",AV1800),
IF(AX1800=Meses!$A$3,"Por revisar",
IF(AT1800="","Sin registro","En programación Frcst."))),"En programación")))),
"Error")</f>
        <v>En programación</v>
      </c>
      <c r="BZ1800" s="14" t="str">
        <f t="shared" si="87"/>
        <v/>
      </c>
      <c r="CA1800" s="95">
        <f>IF(BY1800="En programación Frcst.",VLOOKUP(AX1800,Meses!$A$1:$H$14,3+HLOOKUP(Cronograma!AV1800,Meses!$D$1:$G$2,2,FALSE),FALSE),
IF(BY1800="En programación",BA1800,""))</f>
        <v>0</v>
      </c>
      <c r="CB1800" s="95" t="str">
        <f t="shared" si="88"/>
        <v>1900/1</v>
      </c>
      <c r="CC1800" s="91">
        <f>IFERROR(
(VLOOKUP(MONTH(CA1800),Meses!$B$3:$C$14,2,FALSE)-DAY(CA1800))/VLOOKUP(MONTH(CA1800),Meses!$B$3:$C$14,2,FALSE)*CD1800,
"")</f>
        <v>2252</v>
      </c>
      <c r="CD1800" s="92">
        <f t="shared" si="89"/>
        <v>2252</v>
      </c>
    </row>
    <row r="1801" spans="1:82" ht="63" thickBot="1" x14ac:dyDescent="0.6">
      <c r="A1801" s="61" t="s">
        <v>4400</v>
      </c>
      <c r="B1801" s="61" t="s">
        <v>4409</v>
      </c>
      <c r="C1801" s="19" t="s">
        <v>4410</v>
      </c>
      <c r="D1801" s="61" t="s">
        <v>2072</v>
      </c>
      <c r="E1801" s="21">
        <v>45315</v>
      </c>
      <c r="F1801" s="22">
        <v>45315</v>
      </c>
      <c r="G1801" s="22"/>
      <c r="H1801" s="22"/>
      <c r="I1801" s="22"/>
      <c r="J1801" s="22"/>
      <c r="K1801" s="22"/>
      <c r="L1801" s="50"/>
      <c r="M1801" s="22"/>
      <c r="N1801" s="22"/>
      <c r="O1801" s="22" t="s">
        <v>2342</v>
      </c>
      <c r="P1801" s="19" t="s">
        <v>72</v>
      </c>
      <c r="Q1801" s="50" t="s">
        <v>55</v>
      </c>
      <c r="R1801" s="61">
        <v>3617</v>
      </c>
      <c r="S1801" s="27" t="s">
        <v>145</v>
      </c>
      <c r="T1801" s="27" t="s">
        <v>145</v>
      </c>
      <c r="U1801" s="22" t="e">
        <v>#NAME?</v>
      </c>
      <c r="V1801" s="22"/>
      <c r="W1801" s="22"/>
      <c r="X1801" s="50"/>
      <c r="Y1801" s="50"/>
      <c r="Z1801" s="22"/>
      <c r="AA1801" s="22"/>
      <c r="AB1801" s="22"/>
      <c r="AC1801" s="22"/>
      <c r="AD1801" s="50"/>
      <c r="AE1801" s="22"/>
      <c r="AF1801" s="22"/>
      <c r="AG1801" s="22"/>
      <c r="AH1801" s="50"/>
      <c r="AI1801" s="22"/>
      <c r="AJ1801" s="22"/>
      <c r="AK1801" s="22"/>
      <c r="AL1801" s="22"/>
      <c r="AM1801" s="22"/>
      <c r="AN1801" s="22"/>
      <c r="AO1801" s="22"/>
      <c r="AP1801" s="22" t="s">
        <v>76</v>
      </c>
      <c r="AQ1801" s="22" t="s">
        <v>76</v>
      </c>
      <c r="AR1801" s="22"/>
      <c r="AS1801" s="22" t="s">
        <v>55</v>
      </c>
      <c r="AT1801" s="22" t="s">
        <v>2073</v>
      </c>
      <c r="AU1801" s="22" t="s">
        <v>132</v>
      </c>
      <c r="AV1801" s="22" t="s">
        <v>354</v>
      </c>
      <c r="AW1801" s="22" t="s">
        <v>2274</v>
      </c>
      <c r="AX1801" s="22" t="s">
        <v>2205</v>
      </c>
      <c r="AY1801" s="22" t="s">
        <v>55</v>
      </c>
      <c r="AZ1801" s="22" t="s">
        <v>3830</v>
      </c>
      <c r="BA1801" s="22">
        <v>0</v>
      </c>
      <c r="BB1801" s="22"/>
      <c r="BC1801" s="22"/>
      <c r="BD1801" s="22" t="s">
        <v>1557</v>
      </c>
      <c r="BE1801" s="22" t="s">
        <v>651</v>
      </c>
      <c r="BF1801" s="22" t="s">
        <v>2222</v>
      </c>
      <c r="BG1801" s="22" t="s">
        <v>55</v>
      </c>
      <c r="BH1801" s="22" t="s">
        <v>4513</v>
      </c>
      <c r="BI1801" s="22"/>
      <c r="BJ1801" s="22"/>
      <c r="BK1801" s="22"/>
      <c r="BL1801" s="22"/>
      <c r="BM1801" s="22"/>
      <c r="BN1801" s="22"/>
      <c r="BO1801" s="22"/>
      <c r="BP1801" s="22"/>
      <c r="BQ1801" s="22" t="s">
        <v>64</v>
      </c>
      <c r="BR1801" s="22"/>
      <c r="BS1801" s="22"/>
      <c r="BT1801" s="22"/>
      <c r="BU1801" s="22">
        <v>7</v>
      </c>
      <c r="BV1801" s="22" t="s">
        <v>4699</v>
      </c>
      <c r="BW1801" s="22" t="s">
        <v>3869</v>
      </c>
      <c r="BX1801" s="22"/>
      <c r="BY1801" s="95" t="str">
        <f>IFERROR(
IF(OR(AZ1801="anulado",AZ1801="stand by"),CONCATENATE(AZ1801,": ",AT1801),
IF(OR(YEAR(BA1801)=2022,YEAR(BA1801)=2023),CONCATENATE("Se activó en ",YEAR(BA1801)),
IF(AND(OR(AZ1801="En proceso",AZ1801="facturando"),AND(AV1801="-",BA1801="")),"Por revisar",
IF(BA1801="",IF(AV1801="NUEVAS",CONCATENATE("Estado: ",AZ1801,", ",AV1801),
IF(AX1801=Meses!$A$3,"Por revisar",
IF(AT1801="","Sin registro","En programación Frcst."))),"En programación")))),
"Error")</f>
        <v>En programación</v>
      </c>
      <c r="BZ1801" s="14" t="str">
        <f t="shared" si="87"/>
        <v/>
      </c>
      <c r="CA1801" s="95">
        <f>IF(BY1801="En programación Frcst.",VLOOKUP(AX1801,Meses!$A$1:$H$14,3+HLOOKUP(Cronograma!AV1801,Meses!$D$1:$G$2,2,FALSE),FALSE),
IF(BY1801="En programación",BA1801,""))</f>
        <v>0</v>
      </c>
      <c r="CB1801" s="95" t="str">
        <f t="shared" si="88"/>
        <v>1900/1</v>
      </c>
      <c r="CC1801" s="91">
        <f>IFERROR(
(VLOOKUP(MONTH(CA1801),Meses!$B$3:$C$14,2,FALSE)-DAY(CA1801))/VLOOKUP(MONTH(CA1801),Meses!$B$3:$C$14,2,FALSE)*CD1801,
"")</f>
        <v>3617</v>
      </c>
      <c r="CD1801" s="92">
        <f t="shared" si="89"/>
        <v>3617</v>
      </c>
    </row>
    <row r="1802" spans="1:82" ht="47.4" thickBot="1" x14ac:dyDescent="0.6">
      <c r="A1802" s="61" t="s">
        <v>4400</v>
      </c>
      <c r="B1802" s="61" t="s">
        <v>4411</v>
      </c>
      <c r="C1802" s="19" t="s">
        <v>4412</v>
      </c>
      <c r="D1802" s="61" t="s">
        <v>2072</v>
      </c>
      <c r="E1802" s="21">
        <v>45315</v>
      </c>
      <c r="F1802" s="22">
        <v>45315</v>
      </c>
      <c r="G1802" s="22"/>
      <c r="H1802" s="22"/>
      <c r="I1802" s="22"/>
      <c r="J1802" s="22"/>
      <c r="K1802" s="22"/>
      <c r="L1802" s="50"/>
      <c r="M1802" s="22"/>
      <c r="N1802" s="22"/>
      <c r="O1802" s="22" t="s">
        <v>1384</v>
      </c>
      <c r="P1802" s="19" t="s">
        <v>72</v>
      </c>
      <c r="Q1802" s="50" t="s">
        <v>55</v>
      </c>
      <c r="R1802" s="61">
        <v>2440</v>
      </c>
      <c r="S1802" s="27" t="s">
        <v>145</v>
      </c>
      <c r="T1802" s="27" t="s">
        <v>145</v>
      </c>
      <c r="U1802" s="22" t="e">
        <v>#NAME?</v>
      </c>
      <c r="V1802" s="22"/>
      <c r="W1802" s="22"/>
      <c r="X1802" s="50"/>
      <c r="Y1802" s="50"/>
      <c r="Z1802" s="22"/>
      <c r="AA1802" s="22"/>
      <c r="AB1802" s="22"/>
      <c r="AC1802" s="22"/>
      <c r="AD1802" s="50"/>
      <c r="AE1802" s="22"/>
      <c r="AF1802" s="22"/>
      <c r="AG1802" s="22"/>
      <c r="AH1802" s="50"/>
      <c r="AI1802" s="22"/>
      <c r="AJ1802" s="22"/>
      <c r="AK1802" s="22"/>
      <c r="AL1802" s="22"/>
      <c r="AM1802" s="22"/>
      <c r="AN1802" s="22"/>
      <c r="AO1802" s="22"/>
      <c r="AP1802" s="22" t="s">
        <v>76</v>
      </c>
      <c r="AQ1802" s="22" t="s">
        <v>76</v>
      </c>
      <c r="AR1802" s="22"/>
      <c r="AS1802" s="22" t="s">
        <v>55</v>
      </c>
      <c r="AT1802" s="22" t="s">
        <v>2073</v>
      </c>
      <c r="AU1802" s="22" t="s">
        <v>132</v>
      </c>
      <c r="AV1802" s="22" t="s">
        <v>354</v>
      </c>
      <c r="AW1802" s="22" t="s">
        <v>2274</v>
      </c>
      <c r="AX1802" s="22" t="s">
        <v>2205</v>
      </c>
      <c r="AY1802" s="22" t="s">
        <v>55</v>
      </c>
      <c r="AZ1802" s="22" t="s">
        <v>3830</v>
      </c>
      <c r="BA1802" s="22">
        <v>0</v>
      </c>
      <c r="BB1802" s="22"/>
      <c r="BC1802" s="22"/>
      <c r="BD1802" s="22" t="s">
        <v>1557</v>
      </c>
      <c r="BE1802" s="22" t="s">
        <v>651</v>
      </c>
      <c r="BF1802" s="22" t="s">
        <v>2222</v>
      </c>
      <c r="BG1802" s="22" t="s">
        <v>55</v>
      </c>
      <c r="BH1802" s="22" t="s">
        <v>4513</v>
      </c>
      <c r="BI1802" s="22"/>
      <c r="BJ1802" s="22"/>
      <c r="BK1802" s="22"/>
      <c r="BL1802" s="22"/>
      <c r="BM1802" s="22"/>
      <c r="BN1802" s="22"/>
      <c r="BO1802" s="22"/>
      <c r="BP1802" s="22"/>
      <c r="BQ1802" s="22" t="s">
        <v>64</v>
      </c>
      <c r="BR1802" s="22"/>
      <c r="BS1802" s="22"/>
      <c r="BT1802" s="22"/>
      <c r="BU1802" s="22">
        <v>7</v>
      </c>
      <c r="BV1802" s="22" t="s">
        <v>4699</v>
      </c>
      <c r="BW1802" s="22" t="s">
        <v>3869</v>
      </c>
      <c r="BX1802" s="22"/>
      <c r="BY1802" s="95" t="str">
        <f>IFERROR(
IF(OR(AZ1802="anulado",AZ1802="stand by"),CONCATENATE(AZ1802,": ",AT1802),
IF(OR(YEAR(BA1802)=2022,YEAR(BA1802)=2023),CONCATENATE("Se activó en ",YEAR(BA1802)),
IF(AND(OR(AZ1802="En proceso",AZ1802="facturando"),AND(AV1802="-",BA1802="")),"Por revisar",
IF(BA1802="",IF(AV1802="NUEVAS",CONCATENATE("Estado: ",AZ1802,", ",AV1802),
IF(AX1802=Meses!$A$3,"Por revisar",
IF(AT1802="","Sin registro","En programación Frcst."))),"En programación")))),
"Error")</f>
        <v>En programación</v>
      </c>
      <c r="BZ1802" s="14" t="str">
        <f t="shared" si="87"/>
        <v/>
      </c>
      <c r="CA1802" s="95">
        <f>IF(BY1802="En programación Frcst.",VLOOKUP(AX1802,Meses!$A$1:$H$14,3+HLOOKUP(Cronograma!AV1802,Meses!$D$1:$G$2,2,FALSE),FALSE),
IF(BY1802="En programación",BA1802,""))</f>
        <v>0</v>
      </c>
      <c r="CB1802" s="95" t="str">
        <f t="shared" si="88"/>
        <v>1900/1</v>
      </c>
      <c r="CC1802" s="91">
        <f>IFERROR(
(VLOOKUP(MONTH(CA1802),Meses!$B$3:$C$14,2,FALSE)-DAY(CA1802))/VLOOKUP(MONTH(CA1802),Meses!$B$3:$C$14,2,FALSE)*CD1802,
"")</f>
        <v>2440</v>
      </c>
      <c r="CD1802" s="92">
        <f t="shared" si="89"/>
        <v>2440</v>
      </c>
    </row>
    <row r="1803" spans="1:82" ht="63" thickBot="1" x14ac:dyDescent="0.6">
      <c r="A1803" s="61" t="s">
        <v>4400</v>
      </c>
      <c r="B1803" s="61" t="s">
        <v>4413</v>
      </c>
      <c r="C1803" s="19" t="s">
        <v>4414</v>
      </c>
      <c r="D1803" s="61" t="s">
        <v>2072</v>
      </c>
      <c r="E1803" s="21">
        <v>45315</v>
      </c>
      <c r="F1803" s="22">
        <v>45315</v>
      </c>
      <c r="G1803" s="22"/>
      <c r="H1803" s="22"/>
      <c r="I1803" s="22"/>
      <c r="J1803" s="22"/>
      <c r="K1803" s="22"/>
      <c r="L1803" s="50"/>
      <c r="M1803" s="22"/>
      <c r="N1803" s="22"/>
      <c r="O1803" s="22" t="s">
        <v>199</v>
      </c>
      <c r="P1803" s="24" t="s">
        <v>199</v>
      </c>
      <c r="Q1803" s="50" t="s">
        <v>55</v>
      </c>
      <c r="R1803" s="61">
        <v>10967</v>
      </c>
      <c r="S1803" s="27" t="s">
        <v>145</v>
      </c>
      <c r="T1803" s="27" t="s">
        <v>145</v>
      </c>
      <c r="U1803" s="22" t="e">
        <v>#NAME?</v>
      </c>
      <c r="V1803" s="22"/>
      <c r="W1803" s="22"/>
      <c r="X1803" s="50"/>
      <c r="Y1803" s="50"/>
      <c r="Z1803" s="22"/>
      <c r="AA1803" s="22"/>
      <c r="AB1803" s="22"/>
      <c r="AC1803" s="22"/>
      <c r="AD1803" s="50"/>
      <c r="AE1803" s="22"/>
      <c r="AF1803" s="22"/>
      <c r="AG1803" s="22"/>
      <c r="AH1803" s="50"/>
      <c r="AI1803" s="22"/>
      <c r="AJ1803" s="22"/>
      <c r="AK1803" s="22"/>
      <c r="AL1803" s="22"/>
      <c r="AM1803" s="22"/>
      <c r="AN1803" s="22"/>
      <c r="AO1803" s="22"/>
      <c r="AP1803" s="22"/>
      <c r="AQ1803" s="22" t="s">
        <v>140</v>
      </c>
      <c r="AR1803" s="22"/>
      <c r="AS1803" s="22" t="s">
        <v>55</v>
      </c>
      <c r="AT1803" s="22" t="s">
        <v>2073</v>
      </c>
      <c r="AU1803" s="22" t="s">
        <v>132</v>
      </c>
      <c r="AV1803" s="22" t="s">
        <v>679</v>
      </c>
      <c r="AW1803" s="22" t="s">
        <v>3200</v>
      </c>
      <c r="AX1803" s="22" t="s">
        <v>2205</v>
      </c>
      <c r="AY1803" s="22" t="s">
        <v>55</v>
      </c>
      <c r="AZ1803" s="22" t="s">
        <v>3830</v>
      </c>
      <c r="BA1803" s="22">
        <v>0</v>
      </c>
      <c r="BB1803" s="22"/>
      <c r="BC1803" s="22"/>
      <c r="BD1803" s="22" t="s">
        <v>2205</v>
      </c>
      <c r="BE1803" s="22" t="s">
        <v>354</v>
      </c>
      <c r="BF1803" s="22" t="s">
        <v>2274</v>
      </c>
      <c r="BG1803" s="22" t="s">
        <v>55</v>
      </c>
      <c r="BH1803" s="22" t="s">
        <v>4513</v>
      </c>
      <c r="BI1803" s="22"/>
      <c r="BJ1803" s="22"/>
      <c r="BK1803" s="22"/>
      <c r="BL1803" s="22"/>
      <c r="BM1803" s="22"/>
      <c r="BN1803" s="22"/>
      <c r="BO1803" s="22"/>
      <c r="BP1803" s="22"/>
      <c r="BQ1803" s="22" t="s">
        <v>64</v>
      </c>
      <c r="BR1803" s="22"/>
      <c r="BS1803" s="22"/>
      <c r="BT1803" s="22"/>
      <c r="BU1803" s="22">
        <v>7</v>
      </c>
      <c r="BV1803" s="22" t="s">
        <v>4699</v>
      </c>
      <c r="BW1803" s="22" t="s">
        <v>3869</v>
      </c>
      <c r="BX1803" s="22"/>
      <c r="BY1803" s="95" t="str">
        <f>IFERROR(
IF(OR(AZ1803="anulado",AZ1803="stand by"),CONCATENATE(AZ1803,": ",AT1803),
IF(OR(YEAR(BA1803)=2022,YEAR(BA1803)=2023),CONCATENATE("Se activó en ",YEAR(BA1803)),
IF(AND(OR(AZ1803="En proceso",AZ1803="facturando"),AND(AV1803="-",BA1803="")),"Por revisar",
IF(BA1803="",IF(AV1803="NUEVAS",CONCATENATE("Estado: ",AZ1803,", ",AV1803),
IF(AX1803=Meses!$A$3,"Por revisar",
IF(AT1803="","Sin registro","En programación Frcst."))),"En programación")))),
"Error")</f>
        <v>En programación</v>
      </c>
      <c r="BZ1803" s="14" t="str">
        <f t="shared" si="87"/>
        <v/>
      </c>
      <c r="CA1803" s="95">
        <f>IF(BY1803="En programación Frcst.",VLOOKUP(AX1803,Meses!$A$1:$H$14,3+HLOOKUP(Cronograma!AV1803,Meses!$D$1:$G$2,2,FALSE),FALSE),
IF(BY1803="En programación",BA1803,""))</f>
        <v>0</v>
      </c>
      <c r="CB1803" s="95" t="str">
        <f t="shared" si="88"/>
        <v>1900/1</v>
      </c>
      <c r="CC1803" s="91">
        <f>IFERROR(
(VLOOKUP(MONTH(CA1803),Meses!$B$3:$C$14,2,FALSE)-DAY(CA1803))/VLOOKUP(MONTH(CA1803),Meses!$B$3:$C$14,2,FALSE)*CD1803,
"")</f>
        <v>10967</v>
      </c>
      <c r="CD1803" s="92">
        <f t="shared" si="89"/>
        <v>10967</v>
      </c>
    </row>
    <row r="1804" spans="1:82" ht="78.599999999999994" thickBot="1" x14ac:dyDescent="0.6">
      <c r="A1804" s="61" t="s">
        <v>4400</v>
      </c>
      <c r="B1804" s="61" t="s">
        <v>4415</v>
      </c>
      <c r="C1804" s="19" t="s">
        <v>4416</v>
      </c>
      <c r="D1804" s="61" t="s">
        <v>2072</v>
      </c>
      <c r="E1804" s="21">
        <v>45315</v>
      </c>
      <c r="F1804" s="22">
        <v>45315</v>
      </c>
      <c r="G1804" s="22"/>
      <c r="H1804" s="22"/>
      <c r="I1804" s="22"/>
      <c r="J1804" s="22"/>
      <c r="K1804" s="22"/>
      <c r="L1804" s="50"/>
      <c r="M1804" s="22"/>
      <c r="N1804" s="22"/>
      <c r="O1804" s="22" t="s">
        <v>448</v>
      </c>
      <c r="P1804" s="19" t="s">
        <v>448</v>
      </c>
      <c r="Q1804" s="50" t="s">
        <v>55</v>
      </c>
      <c r="R1804" s="61">
        <v>2056</v>
      </c>
      <c r="S1804" s="27" t="s">
        <v>145</v>
      </c>
      <c r="T1804" s="27" t="s">
        <v>145</v>
      </c>
      <c r="U1804" s="22" t="e">
        <v>#NAME?</v>
      </c>
      <c r="V1804" s="22"/>
      <c r="W1804" s="22"/>
      <c r="X1804" s="50"/>
      <c r="Y1804" s="50"/>
      <c r="Z1804" s="22"/>
      <c r="AA1804" s="22"/>
      <c r="AB1804" s="22"/>
      <c r="AC1804" s="22"/>
      <c r="AD1804" s="50"/>
      <c r="AE1804" s="22"/>
      <c r="AF1804" s="22"/>
      <c r="AG1804" s="22"/>
      <c r="AH1804" s="50"/>
      <c r="AI1804" s="22"/>
      <c r="AJ1804" s="22"/>
      <c r="AK1804" s="22"/>
      <c r="AL1804" s="22"/>
      <c r="AM1804" s="22"/>
      <c r="AN1804" s="22"/>
      <c r="AO1804" s="22"/>
      <c r="AP1804" s="22"/>
      <c r="AQ1804" s="22" t="e">
        <v>#N/A</v>
      </c>
      <c r="AR1804" s="22"/>
      <c r="AS1804" s="22" t="s">
        <v>55</v>
      </c>
      <c r="AT1804" s="22" t="s">
        <v>2073</v>
      </c>
      <c r="AU1804" s="22" t="s">
        <v>132</v>
      </c>
      <c r="AV1804" s="22" t="s">
        <v>354</v>
      </c>
      <c r="AW1804" s="22" t="s">
        <v>2274</v>
      </c>
      <c r="AX1804" s="22" t="s">
        <v>2205</v>
      </c>
      <c r="AY1804" s="22" t="s">
        <v>55</v>
      </c>
      <c r="AZ1804" s="22" t="s">
        <v>3830</v>
      </c>
      <c r="BA1804" s="22">
        <v>0</v>
      </c>
      <c r="BB1804" s="22"/>
      <c r="BC1804" s="22"/>
      <c r="BD1804" s="22" t="s">
        <v>1557</v>
      </c>
      <c r="BE1804" s="22" t="s">
        <v>651</v>
      </c>
      <c r="BF1804" s="22" t="s">
        <v>2222</v>
      </c>
      <c r="BG1804" s="22" t="s">
        <v>55</v>
      </c>
      <c r="BH1804" s="22" t="s">
        <v>4513</v>
      </c>
      <c r="BI1804" s="22"/>
      <c r="BJ1804" s="22"/>
      <c r="BK1804" s="22"/>
      <c r="BL1804" s="22"/>
      <c r="BM1804" s="22"/>
      <c r="BN1804" s="22"/>
      <c r="BO1804" s="22"/>
      <c r="BP1804" s="22"/>
      <c r="BQ1804" s="22" t="s">
        <v>64</v>
      </c>
      <c r="BR1804" s="22"/>
      <c r="BS1804" s="22"/>
      <c r="BT1804" s="22"/>
      <c r="BU1804" s="22">
        <v>7</v>
      </c>
      <c r="BV1804" s="22" t="s">
        <v>4699</v>
      </c>
      <c r="BW1804" s="22" t="s">
        <v>3869</v>
      </c>
      <c r="BX1804" s="22"/>
      <c r="BY1804" s="95" t="str">
        <f>IFERROR(
IF(OR(AZ1804="anulado",AZ1804="stand by"),CONCATENATE(AZ1804,": ",AT1804),
IF(OR(YEAR(BA1804)=2022,YEAR(BA1804)=2023),CONCATENATE("Se activó en ",YEAR(BA1804)),
IF(AND(OR(AZ1804="En proceso",AZ1804="facturando"),AND(AV1804="-",BA1804="")),"Por revisar",
IF(BA1804="",IF(AV1804="NUEVAS",CONCATENATE("Estado: ",AZ1804,", ",AV1804),
IF(AX1804=Meses!$A$3,"Por revisar",
IF(AT1804="","Sin registro","En programación Frcst."))),"En programación")))),
"Error")</f>
        <v>En programación</v>
      </c>
      <c r="BZ1804" s="14" t="str">
        <f t="shared" si="87"/>
        <v/>
      </c>
      <c r="CA1804" s="95">
        <f>IF(BY1804="En programación Frcst.",VLOOKUP(AX1804,Meses!$A$1:$H$14,3+HLOOKUP(Cronograma!AV1804,Meses!$D$1:$G$2,2,FALSE),FALSE),
IF(BY1804="En programación",BA1804,""))</f>
        <v>0</v>
      </c>
      <c r="CB1804" s="95" t="str">
        <f t="shared" si="88"/>
        <v>1900/1</v>
      </c>
      <c r="CC1804" s="91">
        <f>IFERROR(
(VLOOKUP(MONTH(CA1804),Meses!$B$3:$C$14,2,FALSE)-DAY(CA1804))/VLOOKUP(MONTH(CA1804),Meses!$B$3:$C$14,2,FALSE)*CD1804,
"")</f>
        <v>2056</v>
      </c>
      <c r="CD1804" s="92">
        <f t="shared" si="89"/>
        <v>2056</v>
      </c>
    </row>
    <row r="1805" spans="1:82" ht="63" thickBot="1" x14ac:dyDescent="0.6">
      <c r="A1805" s="61" t="s">
        <v>4400</v>
      </c>
      <c r="B1805" s="61" t="s">
        <v>4417</v>
      </c>
      <c r="C1805" s="19" t="s">
        <v>4418</v>
      </c>
      <c r="D1805" s="61" t="s">
        <v>2072</v>
      </c>
      <c r="E1805" s="21">
        <v>45315</v>
      </c>
      <c r="F1805" s="22">
        <v>45315</v>
      </c>
      <c r="G1805" s="22"/>
      <c r="H1805" s="22"/>
      <c r="I1805" s="22"/>
      <c r="J1805" s="22"/>
      <c r="K1805" s="22"/>
      <c r="L1805" s="50"/>
      <c r="M1805" s="22"/>
      <c r="N1805" s="22"/>
      <c r="O1805" s="22" t="s">
        <v>135</v>
      </c>
      <c r="P1805" s="24" t="s">
        <v>199</v>
      </c>
      <c r="Q1805" s="50" t="s">
        <v>55</v>
      </c>
      <c r="R1805" s="61">
        <v>7500</v>
      </c>
      <c r="S1805" s="27" t="s">
        <v>145</v>
      </c>
      <c r="T1805" s="27" t="s">
        <v>145</v>
      </c>
      <c r="U1805" s="22" t="e">
        <v>#NAME?</v>
      </c>
      <c r="V1805" s="22"/>
      <c r="W1805" s="22"/>
      <c r="X1805" s="50"/>
      <c r="Y1805" s="50"/>
      <c r="Z1805" s="22"/>
      <c r="AA1805" s="22"/>
      <c r="AB1805" s="22"/>
      <c r="AC1805" s="22"/>
      <c r="AD1805" s="50"/>
      <c r="AE1805" s="22"/>
      <c r="AF1805" s="22"/>
      <c r="AG1805" s="22"/>
      <c r="AH1805" s="50"/>
      <c r="AI1805" s="22"/>
      <c r="AJ1805" s="22"/>
      <c r="AK1805" s="22"/>
      <c r="AL1805" s="22"/>
      <c r="AM1805" s="22"/>
      <c r="AN1805" s="22"/>
      <c r="AO1805" s="22"/>
      <c r="AP1805" s="22"/>
      <c r="AQ1805" s="22" t="s">
        <v>140</v>
      </c>
      <c r="AR1805" s="22"/>
      <c r="AS1805" s="22" t="s">
        <v>55</v>
      </c>
      <c r="AT1805" s="22" t="s">
        <v>2073</v>
      </c>
      <c r="AU1805" s="22" t="s">
        <v>132</v>
      </c>
      <c r="AV1805" s="22" t="s">
        <v>679</v>
      </c>
      <c r="AW1805" s="22" t="s">
        <v>3200</v>
      </c>
      <c r="AX1805" s="22" t="s">
        <v>2205</v>
      </c>
      <c r="AY1805" s="22" t="s">
        <v>55</v>
      </c>
      <c r="AZ1805" s="22" t="s">
        <v>3830</v>
      </c>
      <c r="BA1805" s="22">
        <v>0</v>
      </c>
      <c r="BB1805" s="22"/>
      <c r="BC1805" s="22"/>
      <c r="BD1805" s="22" t="s">
        <v>2205</v>
      </c>
      <c r="BE1805" s="22" t="s">
        <v>354</v>
      </c>
      <c r="BF1805" s="22" t="s">
        <v>2274</v>
      </c>
      <c r="BG1805" s="22" t="s">
        <v>55</v>
      </c>
      <c r="BH1805" s="22" t="s">
        <v>4513</v>
      </c>
      <c r="BI1805" s="22"/>
      <c r="BJ1805" s="22"/>
      <c r="BK1805" s="22"/>
      <c r="BL1805" s="22"/>
      <c r="BM1805" s="22"/>
      <c r="BN1805" s="22"/>
      <c r="BO1805" s="22"/>
      <c r="BP1805" s="22"/>
      <c r="BQ1805" s="22" t="s">
        <v>64</v>
      </c>
      <c r="BR1805" s="22"/>
      <c r="BS1805" s="22"/>
      <c r="BT1805" s="22"/>
      <c r="BU1805" s="22">
        <v>7</v>
      </c>
      <c r="BV1805" s="22" t="s">
        <v>4699</v>
      </c>
      <c r="BW1805" s="22" t="s">
        <v>3869</v>
      </c>
      <c r="BX1805" s="22"/>
      <c r="BY1805" s="95" t="str">
        <f>IFERROR(
IF(OR(AZ1805="anulado",AZ1805="stand by"),CONCATENATE(AZ1805,": ",AT1805),
IF(OR(YEAR(BA1805)=2022,YEAR(BA1805)=2023),CONCATENATE("Se activó en ",YEAR(BA1805)),
IF(AND(OR(AZ1805="En proceso",AZ1805="facturando"),AND(AV1805="-",BA1805="")),"Por revisar",
IF(BA1805="",IF(AV1805="NUEVAS",CONCATENATE("Estado: ",AZ1805,", ",AV1805),
IF(AX1805=Meses!$A$3,"Por revisar",
IF(AT1805="","Sin registro","En programación Frcst."))),"En programación")))),
"Error")</f>
        <v>En programación</v>
      </c>
      <c r="BZ1805" s="14" t="str">
        <f t="shared" si="87"/>
        <v/>
      </c>
      <c r="CA1805" s="95">
        <f>IF(BY1805="En programación Frcst.",VLOOKUP(AX1805,Meses!$A$1:$H$14,3+HLOOKUP(Cronograma!AV1805,Meses!$D$1:$G$2,2,FALSE),FALSE),
IF(BY1805="En programación",BA1805,""))</f>
        <v>0</v>
      </c>
      <c r="CB1805" s="95" t="str">
        <f t="shared" si="88"/>
        <v>1900/1</v>
      </c>
      <c r="CC1805" s="91">
        <f>IFERROR(
(VLOOKUP(MONTH(CA1805),Meses!$B$3:$C$14,2,FALSE)-DAY(CA1805))/VLOOKUP(MONTH(CA1805),Meses!$B$3:$C$14,2,FALSE)*CD1805,
"")</f>
        <v>7500</v>
      </c>
      <c r="CD1805" s="92">
        <f t="shared" si="89"/>
        <v>7500</v>
      </c>
    </row>
    <row r="1806" spans="1:82" ht="63" thickBot="1" x14ac:dyDescent="0.6">
      <c r="A1806" s="61" t="s">
        <v>4400</v>
      </c>
      <c r="B1806" s="61" t="s">
        <v>4419</v>
      </c>
      <c r="C1806" s="19" t="s">
        <v>4420</v>
      </c>
      <c r="D1806" s="61" t="s">
        <v>2072</v>
      </c>
      <c r="E1806" s="21">
        <v>45315</v>
      </c>
      <c r="F1806" s="22">
        <v>45315</v>
      </c>
      <c r="G1806" s="22"/>
      <c r="H1806" s="22"/>
      <c r="I1806" s="22"/>
      <c r="J1806" s="22"/>
      <c r="K1806" s="22"/>
      <c r="L1806" s="50"/>
      <c r="M1806" s="22"/>
      <c r="N1806" s="22"/>
      <c r="O1806" s="22" t="s">
        <v>135</v>
      </c>
      <c r="P1806" s="24" t="s">
        <v>199</v>
      </c>
      <c r="Q1806" s="50" t="s">
        <v>55</v>
      </c>
      <c r="R1806" s="61">
        <v>1961</v>
      </c>
      <c r="S1806" s="27" t="s">
        <v>145</v>
      </c>
      <c r="T1806" s="27" t="s">
        <v>145</v>
      </c>
      <c r="U1806" s="22" t="e">
        <v>#NAME?</v>
      </c>
      <c r="V1806" s="22"/>
      <c r="W1806" s="22"/>
      <c r="X1806" s="50"/>
      <c r="Y1806" s="50"/>
      <c r="Z1806" s="22"/>
      <c r="AA1806" s="22"/>
      <c r="AB1806" s="22"/>
      <c r="AC1806" s="22"/>
      <c r="AD1806" s="50"/>
      <c r="AE1806" s="22"/>
      <c r="AF1806" s="22"/>
      <c r="AG1806" s="22"/>
      <c r="AH1806" s="50"/>
      <c r="AI1806" s="22"/>
      <c r="AJ1806" s="22"/>
      <c r="AK1806" s="22"/>
      <c r="AL1806" s="22"/>
      <c r="AM1806" s="22"/>
      <c r="AN1806" s="22"/>
      <c r="AO1806" s="22"/>
      <c r="AP1806" s="22"/>
      <c r="AQ1806" s="22" t="s">
        <v>140</v>
      </c>
      <c r="AR1806" s="22"/>
      <c r="AS1806" s="22" t="s">
        <v>55</v>
      </c>
      <c r="AT1806" s="22" t="s">
        <v>2073</v>
      </c>
      <c r="AU1806" s="22" t="s">
        <v>132</v>
      </c>
      <c r="AV1806" s="22" t="s">
        <v>679</v>
      </c>
      <c r="AW1806" s="22" t="s">
        <v>3200</v>
      </c>
      <c r="AX1806" s="22" t="s">
        <v>2205</v>
      </c>
      <c r="AY1806" s="22" t="s">
        <v>55</v>
      </c>
      <c r="AZ1806" s="22" t="s">
        <v>3830</v>
      </c>
      <c r="BA1806" s="22">
        <v>0</v>
      </c>
      <c r="BB1806" s="22"/>
      <c r="BC1806" s="22"/>
      <c r="BD1806" s="22" t="s">
        <v>2205</v>
      </c>
      <c r="BE1806" s="22" t="s">
        <v>354</v>
      </c>
      <c r="BF1806" s="22" t="s">
        <v>2274</v>
      </c>
      <c r="BG1806" s="22" t="s">
        <v>55</v>
      </c>
      <c r="BH1806" s="22" t="s">
        <v>4513</v>
      </c>
      <c r="BI1806" s="22"/>
      <c r="BJ1806" s="22"/>
      <c r="BK1806" s="22"/>
      <c r="BL1806" s="22"/>
      <c r="BM1806" s="22"/>
      <c r="BN1806" s="22"/>
      <c r="BO1806" s="22"/>
      <c r="BP1806" s="22"/>
      <c r="BQ1806" s="22" t="s">
        <v>64</v>
      </c>
      <c r="BR1806" s="22"/>
      <c r="BS1806" s="22"/>
      <c r="BT1806" s="22"/>
      <c r="BU1806" s="22">
        <v>7</v>
      </c>
      <c r="BV1806" s="22" t="s">
        <v>4699</v>
      </c>
      <c r="BW1806" s="22" t="s">
        <v>3869</v>
      </c>
      <c r="BX1806" s="22"/>
      <c r="BY1806" s="95" t="str">
        <f>IFERROR(
IF(OR(AZ1806="anulado",AZ1806="stand by"),CONCATENATE(AZ1806,": ",AT1806),
IF(OR(YEAR(BA1806)=2022,YEAR(BA1806)=2023),CONCATENATE("Se activó en ",YEAR(BA1806)),
IF(AND(OR(AZ1806="En proceso",AZ1806="facturando"),AND(AV1806="-",BA1806="")),"Por revisar",
IF(BA1806="",IF(AV1806="NUEVAS",CONCATENATE("Estado: ",AZ1806,", ",AV1806),
IF(AX1806=Meses!$A$3,"Por revisar",
IF(AT1806="","Sin registro","En programación Frcst."))),"En programación")))),
"Error")</f>
        <v>En programación</v>
      </c>
      <c r="BZ1806" s="14" t="str">
        <f t="shared" si="87"/>
        <v/>
      </c>
      <c r="CA1806" s="95">
        <f>IF(BY1806="En programación Frcst.",VLOOKUP(AX1806,Meses!$A$1:$H$14,3+HLOOKUP(Cronograma!AV1806,Meses!$D$1:$G$2,2,FALSE),FALSE),
IF(BY1806="En programación",BA1806,""))</f>
        <v>0</v>
      </c>
      <c r="CB1806" s="95" t="str">
        <f t="shared" si="88"/>
        <v>1900/1</v>
      </c>
      <c r="CC1806" s="91">
        <f>IFERROR(
(VLOOKUP(MONTH(CA1806),Meses!$B$3:$C$14,2,FALSE)-DAY(CA1806))/VLOOKUP(MONTH(CA1806),Meses!$B$3:$C$14,2,FALSE)*CD1806,
"")</f>
        <v>1961</v>
      </c>
      <c r="CD1806" s="92">
        <f t="shared" si="89"/>
        <v>1961</v>
      </c>
    </row>
    <row r="1807" spans="1:82" ht="63" thickBot="1" x14ac:dyDescent="0.6">
      <c r="A1807" s="61" t="s">
        <v>4400</v>
      </c>
      <c r="B1807" s="61" t="s">
        <v>4421</v>
      </c>
      <c r="C1807" s="19" t="s">
        <v>4422</v>
      </c>
      <c r="D1807" s="61" t="s">
        <v>2072</v>
      </c>
      <c r="E1807" s="21">
        <v>45315</v>
      </c>
      <c r="F1807" s="22">
        <v>45315</v>
      </c>
      <c r="G1807" s="22"/>
      <c r="H1807" s="22"/>
      <c r="I1807" s="22"/>
      <c r="J1807" s="22"/>
      <c r="K1807" s="22"/>
      <c r="L1807" s="50"/>
      <c r="M1807" s="22"/>
      <c r="N1807" s="22"/>
      <c r="O1807" s="22" t="s">
        <v>135</v>
      </c>
      <c r="P1807" s="24" t="s">
        <v>199</v>
      </c>
      <c r="Q1807" s="50" t="s">
        <v>55</v>
      </c>
      <c r="R1807" s="61">
        <v>3054</v>
      </c>
      <c r="S1807" s="27" t="s">
        <v>145</v>
      </c>
      <c r="T1807" s="27" t="s">
        <v>145</v>
      </c>
      <c r="U1807" s="22" t="e">
        <v>#NAME?</v>
      </c>
      <c r="V1807" s="22"/>
      <c r="W1807" s="22"/>
      <c r="X1807" s="50"/>
      <c r="Y1807" s="50"/>
      <c r="Z1807" s="22"/>
      <c r="AA1807" s="22"/>
      <c r="AB1807" s="22"/>
      <c r="AC1807" s="22"/>
      <c r="AD1807" s="50"/>
      <c r="AE1807" s="22"/>
      <c r="AF1807" s="22"/>
      <c r="AG1807" s="22"/>
      <c r="AH1807" s="50"/>
      <c r="AI1807" s="22"/>
      <c r="AJ1807" s="22"/>
      <c r="AK1807" s="22"/>
      <c r="AL1807" s="22"/>
      <c r="AM1807" s="22"/>
      <c r="AN1807" s="22"/>
      <c r="AO1807" s="22"/>
      <c r="AP1807" s="22"/>
      <c r="AQ1807" s="22" t="s">
        <v>140</v>
      </c>
      <c r="AR1807" s="22"/>
      <c r="AS1807" s="22" t="s">
        <v>55</v>
      </c>
      <c r="AT1807" s="22" t="s">
        <v>2073</v>
      </c>
      <c r="AU1807" s="22" t="s">
        <v>132</v>
      </c>
      <c r="AV1807" s="22" t="s">
        <v>679</v>
      </c>
      <c r="AW1807" s="22" t="s">
        <v>3200</v>
      </c>
      <c r="AX1807" s="22" t="s">
        <v>2205</v>
      </c>
      <c r="AY1807" s="22" t="s">
        <v>55</v>
      </c>
      <c r="AZ1807" s="22" t="s">
        <v>3830</v>
      </c>
      <c r="BA1807" s="22">
        <v>0</v>
      </c>
      <c r="BB1807" s="22"/>
      <c r="BC1807" s="22"/>
      <c r="BD1807" s="22" t="s">
        <v>2205</v>
      </c>
      <c r="BE1807" s="22" t="s">
        <v>354</v>
      </c>
      <c r="BF1807" s="22" t="s">
        <v>2274</v>
      </c>
      <c r="BG1807" s="22" t="s">
        <v>55</v>
      </c>
      <c r="BH1807" s="22" t="s">
        <v>4513</v>
      </c>
      <c r="BI1807" s="22"/>
      <c r="BJ1807" s="22"/>
      <c r="BK1807" s="22"/>
      <c r="BL1807" s="22"/>
      <c r="BM1807" s="22"/>
      <c r="BN1807" s="22"/>
      <c r="BO1807" s="22"/>
      <c r="BP1807" s="22"/>
      <c r="BQ1807" s="22" t="s">
        <v>64</v>
      </c>
      <c r="BR1807" s="22"/>
      <c r="BS1807" s="22"/>
      <c r="BT1807" s="22"/>
      <c r="BU1807" s="22">
        <v>7</v>
      </c>
      <c r="BV1807" s="22" t="s">
        <v>4699</v>
      </c>
      <c r="BW1807" s="22" t="s">
        <v>3869</v>
      </c>
      <c r="BX1807" s="22"/>
      <c r="BY1807" s="95" t="str">
        <f>IFERROR(
IF(OR(AZ1807="anulado",AZ1807="stand by"),CONCATENATE(AZ1807,": ",AT1807),
IF(OR(YEAR(BA1807)=2022,YEAR(BA1807)=2023),CONCATENATE("Se activó en ",YEAR(BA1807)),
IF(AND(OR(AZ1807="En proceso",AZ1807="facturando"),AND(AV1807="-",BA1807="")),"Por revisar",
IF(BA1807="",IF(AV1807="NUEVAS",CONCATENATE("Estado: ",AZ1807,", ",AV1807),
IF(AX1807=Meses!$A$3,"Por revisar",
IF(AT1807="","Sin registro","En programación Frcst."))),"En programación")))),
"Error")</f>
        <v>En programación</v>
      </c>
      <c r="BZ1807" s="14" t="str">
        <f t="shared" si="87"/>
        <v/>
      </c>
      <c r="CA1807" s="95">
        <f>IF(BY1807="En programación Frcst.",VLOOKUP(AX1807,Meses!$A$1:$H$14,3+HLOOKUP(Cronograma!AV1807,Meses!$D$1:$G$2,2,FALSE),FALSE),
IF(BY1807="En programación",BA1807,""))</f>
        <v>0</v>
      </c>
      <c r="CB1807" s="95" t="str">
        <f t="shared" si="88"/>
        <v>1900/1</v>
      </c>
      <c r="CC1807" s="91">
        <f>IFERROR(
(VLOOKUP(MONTH(CA1807),Meses!$B$3:$C$14,2,FALSE)-DAY(CA1807))/VLOOKUP(MONTH(CA1807),Meses!$B$3:$C$14,2,FALSE)*CD1807,
"")</f>
        <v>3054</v>
      </c>
      <c r="CD1807" s="92">
        <f t="shared" si="89"/>
        <v>3054</v>
      </c>
    </row>
    <row r="1808" spans="1:82" ht="78.599999999999994" thickBot="1" x14ac:dyDescent="0.6">
      <c r="A1808" s="61" t="s">
        <v>4400</v>
      </c>
      <c r="B1808" s="61" t="s">
        <v>4423</v>
      </c>
      <c r="C1808" s="19" t="s">
        <v>4424</v>
      </c>
      <c r="D1808" s="61" t="s">
        <v>2072</v>
      </c>
      <c r="E1808" s="21">
        <v>45315</v>
      </c>
      <c r="F1808" s="22">
        <v>45315</v>
      </c>
      <c r="G1808" s="22"/>
      <c r="H1808" s="22"/>
      <c r="I1808" s="22"/>
      <c r="J1808" s="22"/>
      <c r="K1808" s="22"/>
      <c r="L1808" s="50"/>
      <c r="M1808" s="22"/>
      <c r="N1808" s="22"/>
      <c r="O1808" s="22" t="s">
        <v>409</v>
      </c>
      <c r="P1808" s="19" t="s">
        <v>72</v>
      </c>
      <c r="Q1808" s="50" t="s">
        <v>55</v>
      </c>
      <c r="R1808" s="61">
        <v>6947</v>
      </c>
      <c r="S1808" s="27" t="s">
        <v>145</v>
      </c>
      <c r="T1808" s="27" t="s">
        <v>145</v>
      </c>
      <c r="U1808" s="22" t="e">
        <v>#NAME?</v>
      </c>
      <c r="V1808" s="22"/>
      <c r="W1808" s="22"/>
      <c r="X1808" s="50"/>
      <c r="Y1808" s="50"/>
      <c r="Z1808" s="22"/>
      <c r="AA1808" s="22"/>
      <c r="AB1808" s="22"/>
      <c r="AC1808" s="22"/>
      <c r="AD1808" s="50"/>
      <c r="AE1808" s="22"/>
      <c r="AF1808" s="22"/>
      <c r="AG1808" s="22"/>
      <c r="AH1808" s="50"/>
      <c r="AI1808" s="22"/>
      <c r="AJ1808" s="22"/>
      <c r="AK1808" s="22"/>
      <c r="AL1808" s="22"/>
      <c r="AM1808" s="22"/>
      <c r="AN1808" s="22"/>
      <c r="AO1808" s="22"/>
      <c r="AP1808" s="22" t="s">
        <v>76</v>
      </c>
      <c r="AQ1808" s="22" t="s">
        <v>76</v>
      </c>
      <c r="AR1808" s="22"/>
      <c r="AS1808" s="22" t="s">
        <v>55</v>
      </c>
      <c r="AT1808" s="22" t="s">
        <v>2073</v>
      </c>
      <c r="AU1808" s="22" t="s">
        <v>132</v>
      </c>
      <c r="AV1808" s="22" t="s">
        <v>354</v>
      </c>
      <c r="AW1808" s="22" t="s">
        <v>2274</v>
      </c>
      <c r="AX1808" s="22" t="s">
        <v>2205</v>
      </c>
      <c r="AY1808" s="22" t="s">
        <v>55</v>
      </c>
      <c r="AZ1808" s="22" t="s">
        <v>3830</v>
      </c>
      <c r="BA1808" s="22">
        <v>0</v>
      </c>
      <c r="BB1808" s="22"/>
      <c r="BC1808" s="22"/>
      <c r="BD1808" s="22" t="s">
        <v>1557</v>
      </c>
      <c r="BE1808" s="22" t="s">
        <v>651</v>
      </c>
      <c r="BF1808" s="22" t="s">
        <v>2222</v>
      </c>
      <c r="BG1808" s="22" t="s">
        <v>55</v>
      </c>
      <c r="BH1808" s="22" t="s">
        <v>4513</v>
      </c>
      <c r="BI1808" s="22"/>
      <c r="BJ1808" s="22"/>
      <c r="BK1808" s="22"/>
      <c r="BL1808" s="22"/>
      <c r="BM1808" s="22"/>
      <c r="BN1808" s="22"/>
      <c r="BO1808" s="22"/>
      <c r="BP1808" s="22"/>
      <c r="BQ1808" s="22" t="s">
        <v>64</v>
      </c>
      <c r="BR1808" s="22"/>
      <c r="BS1808" s="22"/>
      <c r="BT1808" s="22"/>
      <c r="BU1808" s="22">
        <v>7</v>
      </c>
      <c r="BV1808" s="22" t="s">
        <v>4699</v>
      </c>
      <c r="BW1808" s="22" t="s">
        <v>3869</v>
      </c>
      <c r="BX1808" s="22"/>
      <c r="BY1808" s="95" t="str">
        <f>IFERROR(
IF(OR(AZ1808="anulado",AZ1808="stand by"),CONCATENATE(AZ1808,": ",AT1808),
IF(OR(YEAR(BA1808)=2022,YEAR(BA1808)=2023),CONCATENATE("Se activó en ",YEAR(BA1808)),
IF(AND(OR(AZ1808="En proceso",AZ1808="facturando"),AND(AV1808="-",BA1808="")),"Por revisar",
IF(BA1808="",IF(AV1808="NUEVAS",CONCATENATE("Estado: ",AZ1808,", ",AV1808),
IF(AX1808=Meses!$A$3,"Por revisar",
IF(AT1808="","Sin registro","En programación Frcst."))),"En programación")))),
"Error")</f>
        <v>En programación</v>
      </c>
      <c r="BZ1808" s="14" t="str">
        <f t="shared" si="87"/>
        <v/>
      </c>
      <c r="CA1808" s="95">
        <f>IF(BY1808="En programación Frcst.",VLOOKUP(AX1808,Meses!$A$1:$H$14,3+HLOOKUP(Cronograma!AV1808,Meses!$D$1:$G$2,2,FALSE),FALSE),
IF(BY1808="En programación",BA1808,""))</f>
        <v>0</v>
      </c>
      <c r="CB1808" s="95" t="str">
        <f t="shared" si="88"/>
        <v>1900/1</v>
      </c>
      <c r="CC1808" s="91">
        <f>IFERROR(
(VLOOKUP(MONTH(CA1808),Meses!$B$3:$C$14,2,FALSE)-DAY(CA1808))/VLOOKUP(MONTH(CA1808),Meses!$B$3:$C$14,2,FALSE)*CD1808,
"")</f>
        <v>6947</v>
      </c>
      <c r="CD1808" s="92">
        <f t="shared" si="89"/>
        <v>6947</v>
      </c>
    </row>
    <row r="1809" spans="1:82" ht="78.599999999999994" thickBot="1" x14ac:dyDescent="0.6">
      <c r="A1809" s="61" t="s">
        <v>4400</v>
      </c>
      <c r="B1809" s="61" t="s">
        <v>4425</v>
      </c>
      <c r="C1809" s="19" t="s">
        <v>4426</v>
      </c>
      <c r="D1809" s="61" t="s">
        <v>2072</v>
      </c>
      <c r="E1809" s="21">
        <v>45315</v>
      </c>
      <c r="F1809" s="22">
        <v>45315</v>
      </c>
      <c r="G1809" s="22"/>
      <c r="H1809" s="22"/>
      <c r="I1809" s="22"/>
      <c r="J1809" s="22"/>
      <c r="K1809" s="22"/>
      <c r="L1809" s="50"/>
      <c r="M1809" s="22"/>
      <c r="N1809" s="22"/>
      <c r="O1809" s="22" t="s">
        <v>199</v>
      </c>
      <c r="P1809" s="24" t="s">
        <v>199</v>
      </c>
      <c r="Q1809" s="50" t="s">
        <v>55</v>
      </c>
      <c r="R1809" s="61">
        <v>5943</v>
      </c>
      <c r="S1809" s="27" t="s">
        <v>145</v>
      </c>
      <c r="T1809" s="27" t="s">
        <v>145</v>
      </c>
      <c r="U1809" s="22" t="e">
        <v>#NAME?</v>
      </c>
      <c r="V1809" s="22"/>
      <c r="W1809" s="22"/>
      <c r="X1809" s="50"/>
      <c r="Y1809" s="50"/>
      <c r="Z1809" s="22"/>
      <c r="AA1809" s="22"/>
      <c r="AB1809" s="22"/>
      <c r="AC1809" s="22"/>
      <c r="AD1809" s="50"/>
      <c r="AE1809" s="22"/>
      <c r="AF1809" s="22"/>
      <c r="AG1809" s="22"/>
      <c r="AH1809" s="50"/>
      <c r="AI1809" s="22"/>
      <c r="AJ1809" s="22"/>
      <c r="AK1809" s="22"/>
      <c r="AL1809" s="22"/>
      <c r="AM1809" s="22"/>
      <c r="AN1809" s="22"/>
      <c r="AO1809" s="22"/>
      <c r="AP1809" s="22"/>
      <c r="AQ1809" s="22" t="s">
        <v>140</v>
      </c>
      <c r="AR1809" s="22"/>
      <c r="AS1809" s="22" t="s">
        <v>55</v>
      </c>
      <c r="AT1809" s="22" t="s">
        <v>2073</v>
      </c>
      <c r="AU1809" s="22" t="s">
        <v>132</v>
      </c>
      <c r="AV1809" s="22" t="s">
        <v>679</v>
      </c>
      <c r="AW1809" s="22" t="s">
        <v>3200</v>
      </c>
      <c r="AX1809" s="22" t="s">
        <v>2205</v>
      </c>
      <c r="AY1809" s="22" t="s">
        <v>55</v>
      </c>
      <c r="AZ1809" s="22" t="s">
        <v>3830</v>
      </c>
      <c r="BA1809" s="22">
        <v>0</v>
      </c>
      <c r="BB1809" s="22"/>
      <c r="BC1809" s="22"/>
      <c r="BD1809" s="22" t="s">
        <v>2205</v>
      </c>
      <c r="BE1809" s="22" t="s">
        <v>354</v>
      </c>
      <c r="BF1809" s="22" t="s">
        <v>2274</v>
      </c>
      <c r="BG1809" s="22" t="s">
        <v>55</v>
      </c>
      <c r="BH1809" s="22" t="s">
        <v>4513</v>
      </c>
      <c r="BI1809" s="22"/>
      <c r="BJ1809" s="22"/>
      <c r="BK1809" s="22"/>
      <c r="BL1809" s="22"/>
      <c r="BM1809" s="22"/>
      <c r="BN1809" s="22"/>
      <c r="BO1809" s="22"/>
      <c r="BP1809" s="22"/>
      <c r="BQ1809" s="22" t="s">
        <v>64</v>
      </c>
      <c r="BR1809" s="22"/>
      <c r="BS1809" s="22"/>
      <c r="BT1809" s="22"/>
      <c r="BU1809" s="22">
        <v>7</v>
      </c>
      <c r="BV1809" s="22" t="s">
        <v>4699</v>
      </c>
      <c r="BW1809" s="22" t="s">
        <v>3869</v>
      </c>
      <c r="BX1809" s="22"/>
      <c r="BY1809" s="95" t="str">
        <f>IFERROR(
IF(OR(AZ1809="anulado",AZ1809="stand by"),CONCATENATE(AZ1809,": ",AT1809),
IF(OR(YEAR(BA1809)=2022,YEAR(BA1809)=2023),CONCATENATE("Se activó en ",YEAR(BA1809)),
IF(AND(OR(AZ1809="En proceso",AZ1809="facturando"),AND(AV1809="-",BA1809="")),"Por revisar",
IF(BA1809="",IF(AV1809="NUEVAS",CONCATENATE("Estado: ",AZ1809,", ",AV1809),
IF(AX1809=Meses!$A$3,"Por revisar",
IF(AT1809="","Sin registro","En programación Frcst."))),"En programación")))),
"Error")</f>
        <v>En programación</v>
      </c>
      <c r="BZ1809" s="14" t="str">
        <f t="shared" si="87"/>
        <v/>
      </c>
      <c r="CA1809" s="95">
        <f>IF(BY1809="En programación Frcst.",VLOOKUP(AX1809,Meses!$A$1:$H$14,3+HLOOKUP(Cronograma!AV1809,Meses!$D$1:$G$2,2,FALSE),FALSE),
IF(BY1809="En programación",BA1809,""))</f>
        <v>0</v>
      </c>
      <c r="CB1809" s="95" t="str">
        <f t="shared" si="88"/>
        <v>1900/1</v>
      </c>
      <c r="CC1809" s="91">
        <f>IFERROR(
(VLOOKUP(MONTH(CA1809),Meses!$B$3:$C$14,2,FALSE)-DAY(CA1809))/VLOOKUP(MONTH(CA1809),Meses!$B$3:$C$14,2,FALSE)*CD1809,
"")</f>
        <v>5943</v>
      </c>
      <c r="CD1809" s="92">
        <f t="shared" si="89"/>
        <v>5943</v>
      </c>
    </row>
    <row r="1810" spans="1:82" ht="78.599999999999994" thickBot="1" x14ac:dyDescent="0.6">
      <c r="A1810" s="61" t="s">
        <v>4400</v>
      </c>
      <c r="B1810" s="61" t="s">
        <v>4427</v>
      </c>
      <c r="C1810" s="19" t="s">
        <v>4428</v>
      </c>
      <c r="D1810" s="61" t="s">
        <v>2072</v>
      </c>
      <c r="E1810" s="21">
        <v>45315</v>
      </c>
      <c r="F1810" s="22">
        <v>45315</v>
      </c>
      <c r="G1810" s="22"/>
      <c r="H1810" s="22"/>
      <c r="I1810" s="22"/>
      <c r="J1810" s="22"/>
      <c r="K1810" s="22"/>
      <c r="L1810" s="50"/>
      <c r="M1810" s="22"/>
      <c r="N1810" s="22"/>
      <c r="O1810" s="22" t="s">
        <v>448</v>
      </c>
      <c r="P1810" s="19" t="s">
        <v>448</v>
      </c>
      <c r="Q1810" s="50" t="s">
        <v>55</v>
      </c>
      <c r="R1810" s="61">
        <v>3559</v>
      </c>
      <c r="S1810" s="27" t="s">
        <v>145</v>
      </c>
      <c r="T1810" s="27" t="s">
        <v>145</v>
      </c>
      <c r="U1810" s="22" t="e">
        <v>#NAME?</v>
      </c>
      <c r="V1810" s="22"/>
      <c r="W1810" s="22"/>
      <c r="X1810" s="50"/>
      <c r="Y1810" s="50"/>
      <c r="Z1810" s="22"/>
      <c r="AA1810" s="22"/>
      <c r="AB1810" s="22"/>
      <c r="AC1810" s="22"/>
      <c r="AD1810" s="50"/>
      <c r="AE1810" s="22"/>
      <c r="AF1810" s="22"/>
      <c r="AG1810" s="22"/>
      <c r="AH1810" s="50"/>
      <c r="AI1810" s="22"/>
      <c r="AJ1810" s="22"/>
      <c r="AK1810" s="22"/>
      <c r="AL1810" s="22"/>
      <c r="AM1810" s="22"/>
      <c r="AN1810" s="22"/>
      <c r="AO1810" s="22"/>
      <c r="AP1810" s="22"/>
      <c r="AQ1810" s="22" t="e">
        <v>#N/A</v>
      </c>
      <c r="AR1810" s="22"/>
      <c r="AS1810" s="22" t="s">
        <v>55</v>
      </c>
      <c r="AT1810" s="22" t="s">
        <v>2073</v>
      </c>
      <c r="AU1810" s="22" t="s">
        <v>132</v>
      </c>
      <c r="AV1810" s="22" t="s">
        <v>354</v>
      </c>
      <c r="AW1810" s="22" t="s">
        <v>2274</v>
      </c>
      <c r="AX1810" s="22" t="s">
        <v>2205</v>
      </c>
      <c r="AY1810" s="22" t="s">
        <v>55</v>
      </c>
      <c r="AZ1810" s="22" t="s">
        <v>3830</v>
      </c>
      <c r="BA1810" s="22">
        <v>0</v>
      </c>
      <c r="BB1810" s="22"/>
      <c r="BC1810" s="22"/>
      <c r="BD1810" s="22" t="s">
        <v>1557</v>
      </c>
      <c r="BE1810" s="22" t="s">
        <v>651</v>
      </c>
      <c r="BF1810" s="22" t="s">
        <v>2222</v>
      </c>
      <c r="BG1810" s="22" t="s">
        <v>55</v>
      </c>
      <c r="BH1810" s="22" t="s">
        <v>4513</v>
      </c>
      <c r="BI1810" s="22"/>
      <c r="BJ1810" s="22"/>
      <c r="BK1810" s="22"/>
      <c r="BL1810" s="22"/>
      <c r="BM1810" s="22"/>
      <c r="BN1810" s="22"/>
      <c r="BO1810" s="22"/>
      <c r="BP1810" s="22"/>
      <c r="BQ1810" s="22" t="s">
        <v>64</v>
      </c>
      <c r="BR1810" s="22"/>
      <c r="BS1810" s="22"/>
      <c r="BT1810" s="22"/>
      <c r="BU1810" s="22">
        <v>7</v>
      </c>
      <c r="BV1810" s="22" t="s">
        <v>4699</v>
      </c>
      <c r="BW1810" s="22" t="s">
        <v>3869</v>
      </c>
      <c r="BX1810" s="22"/>
      <c r="BY1810" s="95" t="str">
        <f>IFERROR(
IF(OR(AZ1810="anulado",AZ1810="stand by"),CONCATENATE(AZ1810,": ",AT1810),
IF(OR(YEAR(BA1810)=2022,YEAR(BA1810)=2023),CONCATENATE("Se activó en ",YEAR(BA1810)),
IF(AND(OR(AZ1810="En proceso",AZ1810="facturando"),AND(AV1810="-",BA1810="")),"Por revisar",
IF(BA1810="",IF(AV1810="NUEVAS",CONCATENATE("Estado: ",AZ1810,", ",AV1810),
IF(AX1810=Meses!$A$3,"Por revisar",
IF(AT1810="","Sin registro","En programación Frcst."))),"En programación")))),
"Error")</f>
        <v>En programación</v>
      </c>
      <c r="BZ1810" s="14" t="str">
        <f t="shared" si="87"/>
        <v/>
      </c>
      <c r="CA1810" s="95">
        <f>IF(BY1810="En programación Frcst.",VLOOKUP(AX1810,Meses!$A$1:$H$14,3+HLOOKUP(Cronograma!AV1810,Meses!$D$1:$G$2,2,FALSE),FALSE),
IF(BY1810="En programación",BA1810,""))</f>
        <v>0</v>
      </c>
      <c r="CB1810" s="95" t="str">
        <f t="shared" si="88"/>
        <v>1900/1</v>
      </c>
      <c r="CC1810" s="91">
        <f>IFERROR(
(VLOOKUP(MONTH(CA1810),Meses!$B$3:$C$14,2,FALSE)-DAY(CA1810))/VLOOKUP(MONTH(CA1810),Meses!$B$3:$C$14,2,FALSE)*CD1810,
"")</f>
        <v>3559</v>
      </c>
      <c r="CD1810" s="92">
        <f t="shared" si="89"/>
        <v>3559</v>
      </c>
    </row>
    <row r="1811" spans="1:82" ht="63" thickBot="1" x14ac:dyDescent="0.6">
      <c r="A1811" s="61" t="s">
        <v>4400</v>
      </c>
      <c r="B1811" s="61" t="s">
        <v>4429</v>
      </c>
      <c r="C1811" s="19" t="s">
        <v>4430</v>
      </c>
      <c r="D1811" s="61" t="s">
        <v>2072</v>
      </c>
      <c r="E1811" s="21">
        <v>45315</v>
      </c>
      <c r="F1811" s="22">
        <v>45315</v>
      </c>
      <c r="G1811" s="22"/>
      <c r="H1811" s="22"/>
      <c r="I1811" s="22"/>
      <c r="J1811" s="22"/>
      <c r="K1811" s="22"/>
      <c r="L1811" s="50"/>
      <c r="M1811" s="22"/>
      <c r="N1811" s="22"/>
      <c r="O1811" s="22" t="s">
        <v>409</v>
      </c>
      <c r="P1811" s="24" t="s">
        <v>54</v>
      </c>
      <c r="Q1811" s="50" t="s">
        <v>55</v>
      </c>
      <c r="R1811" s="61">
        <v>3338</v>
      </c>
      <c r="S1811" s="27" t="s">
        <v>145</v>
      </c>
      <c r="T1811" s="27" t="s">
        <v>145</v>
      </c>
      <c r="U1811" s="22" t="e">
        <v>#NAME?</v>
      </c>
      <c r="V1811" s="22"/>
      <c r="W1811" s="22"/>
      <c r="X1811" s="50"/>
      <c r="Y1811" s="50"/>
      <c r="Z1811" s="22"/>
      <c r="AA1811" s="22"/>
      <c r="AB1811" s="22"/>
      <c r="AC1811" s="22"/>
      <c r="AD1811" s="50"/>
      <c r="AE1811" s="22"/>
      <c r="AF1811" s="22"/>
      <c r="AG1811" s="22"/>
      <c r="AH1811" s="50"/>
      <c r="AI1811" s="22"/>
      <c r="AJ1811" s="22"/>
      <c r="AK1811" s="22"/>
      <c r="AL1811" s="22"/>
      <c r="AM1811" s="22"/>
      <c r="AN1811" s="22"/>
      <c r="AO1811" s="22"/>
      <c r="AP1811" s="22" t="s">
        <v>82</v>
      </c>
      <c r="AQ1811" s="22" t="s">
        <v>82</v>
      </c>
      <c r="AR1811" s="22"/>
      <c r="AS1811" s="22" t="s">
        <v>55</v>
      </c>
      <c r="AT1811" s="22" t="s">
        <v>2073</v>
      </c>
      <c r="AU1811" s="22" t="s">
        <v>62</v>
      </c>
      <c r="AV1811" s="22" t="s">
        <v>354</v>
      </c>
      <c r="AW1811" s="22" t="s">
        <v>2274</v>
      </c>
      <c r="AX1811" s="22" t="s">
        <v>2205</v>
      </c>
      <c r="AY1811" s="22" t="s">
        <v>55</v>
      </c>
      <c r="AZ1811" s="22" t="s">
        <v>3830</v>
      </c>
      <c r="BA1811" s="22">
        <v>0</v>
      </c>
      <c r="BB1811" s="22"/>
      <c r="BC1811" s="22"/>
      <c r="BD1811" s="22" t="s">
        <v>2205</v>
      </c>
      <c r="BE1811" s="22" t="s">
        <v>651</v>
      </c>
      <c r="BF1811" s="22" t="s">
        <v>3065</v>
      </c>
      <c r="BG1811" s="22" t="s">
        <v>55</v>
      </c>
      <c r="BH1811" s="22" t="s">
        <v>4513</v>
      </c>
      <c r="BI1811" s="22"/>
      <c r="BJ1811" s="22"/>
      <c r="BK1811" s="22"/>
      <c r="BL1811" s="22"/>
      <c r="BM1811" s="22"/>
      <c r="BN1811" s="22"/>
      <c r="BO1811" s="22"/>
      <c r="BP1811" s="22"/>
      <c r="BQ1811" s="22" t="s">
        <v>64</v>
      </c>
      <c r="BR1811" s="22"/>
      <c r="BS1811" s="22"/>
      <c r="BT1811" s="22"/>
      <c r="BU1811" s="22">
        <v>7</v>
      </c>
      <c r="BV1811" s="22" t="s">
        <v>4699</v>
      </c>
      <c r="BW1811" s="22" t="s">
        <v>3869</v>
      </c>
      <c r="BX1811" s="22"/>
      <c r="BY1811" s="95" t="str">
        <f>IFERROR(
IF(OR(AZ1811="anulado",AZ1811="stand by"),CONCATENATE(AZ1811,": ",AT1811),
IF(OR(YEAR(BA1811)=2022,YEAR(BA1811)=2023),CONCATENATE("Se activó en ",YEAR(BA1811)),
IF(AND(OR(AZ1811="En proceso",AZ1811="facturando"),AND(AV1811="-",BA1811="")),"Por revisar",
IF(BA1811="",IF(AV1811="NUEVAS",CONCATENATE("Estado: ",AZ1811,", ",AV1811),
IF(AX1811=Meses!$A$3,"Por revisar",
IF(AT1811="","Sin registro","En programación Frcst."))),"En programación")))),
"Error")</f>
        <v>En programación</v>
      </c>
      <c r="BZ1811" s="14" t="str">
        <f t="shared" si="87"/>
        <v/>
      </c>
      <c r="CA1811" s="95">
        <f>IF(BY1811="En programación Frcst.",VLOOKUP(AX1811,Meses!$A$1:$H$14,3+HLOOKUP(Cronograma!AV1811,Meses!$D$1:$G$2,2,FALSE),FALSE),
IF(BY1811="En programación",BA1811,""))</f>
        <v>0</v>
      </c>
      <c r="CB1811" s="95" t="str">
        <f t="shared" si="88"/>
        <v>1900/1</v>
      </c>
      <c r="CC1811" s="91">
        <f>IFERROR(
(VLOOKUP(MONTH(CA1811),Meses!$B$3:$C$14,2,FALSE)-DAY(CA1811))/VLOOKUP(MONTH(CA1811),Meses!$B$3:$C$14,2,FALSE)*CD1811,
"")</f>
        <v>3338</v>
      </c>
      <c r="CD1811" s="92">
        <f t="shared" si="89"/>
        <v>3338</v>
      </c>
    </row>
    <row r="1812" spans="1:82" ht="94.2" thickBot="1" x14ac:dyDescent="0.6">
      <c r="A1812" s="61" t="s">
        <v>4400</v>
      </c>
      <c r="B1812" s="61" t="s">
        <v>4431</v>
      </c>
      <c r="C1812" s="19" t="s">
        <v>4432</v>
      </c>
      <c r="D1812" s="61" t="s">
        <v>2072</v>
      </c>
      <c r="E1812" s="21">
        <v>45315</v>
      </c>
      <c r="F1812" s="22">
        <v>45315</v>
      </c>
      <c r="G1812" s="22"/>
      <c r="H1812" s="22"/>
      <c r="I1812" s="22"/>
      <c r="J1812" s="22"/>
      <c r="K1812" s="22"/>
      <c r="L1812" s="50"/>
      <c r="M1812" s="22"/>
      <c r="N1812" s="22"/>
      <c r="O1812" s="22" t="s">
        <v>547</v>
      </c>
      <c r="P1812" s="19" t="s">
        <v>547</v>
      </c>
      <c r="Q1812" s="50" t="s">
        <v>55</v>
      </c>
      <c r="R1812" s="61">
        <v>2081</v>
      </c>
      <c r="S1812" s="27" t="s">
        <v>145</v>
      </c>
      <c r="T1812" s="27" t="s">
        <v>145</v>
      </c>
      <c r="U1812" s="22" t="e">
        <v>#NAME?</v>
      </c>
      <c r="V1812" s="22"/>
      <c r="W1812" s="22"/>
      <c r="X1812" s="50"/>
      <c r="Y1812" s="50"/>
      <c r="Z1812" s="22"/>
      <c r="AA1812" s="22"/>
      <c r="AB1812" s="22"/>
      <c r="AC1812" s="22"/>
      <c r="AD1812" s="50"/>
      <c r="AE1812" s="22"/>
      <c r="AF1812" s="22"/>
      <c r="AG1812" s="22"/>
      <c r="AH1812" s="50"/>
      <c r="AI1812" s="22"/>
      <c r="AJ1812" s="22"/>
      <c r="AK1812" s="22"/>
      <c r="AL1812" s="22"/>
      <c r="AM1812" s="22"/>
      <c r="AN1812" s="22"/>
      <c r="AO1812" s="22"/>
      <c r="AP1812" s="22"/>
      <c r="AQ1812" s="22" t="e">
        <v>#N/A</v>
      </c>
      <c r="AR1812" s="22"/>
      <c r="AS1812" s="22" t="s">
        <v>55</v>
      </c>
      <c r="AT1812" s="22" t="s">
        <v>2073</v>
      </c>
      <c r="AU1812" s="22" t="s">
        <v>62</v>
      </c>
      <c r="AV1812" s="22" t="s">
        <v>354</v>
      </c>
      <c r="AW1812" s="22" t="s">
        <v>2274</v>
      </c>
      <c r="AX1812" s="22" t="s">
        <v>2205</v>
      </c>
      <c r="AY1812" s="22" t="s">
        <v>55</v>
      </c>
      <c r="AZ1812" s="22" t="s">
        <v>3830</v>
      </c>
      <c r="BA1812" s="22">
        <v>0</v>
      </c>
      <c r="BB1812" s="22"/>
      <c r="BC1812" s="22"/>
      <c r="BD1812" s="22" t="s">
        <v>2205</v>
      </c>
      <c r="BE1812" s="22" t="s">
        <v>651</v>
      </c>
      <c r="BF1812" s="22" t="s">
        <v>3065</v>
      </c>
      <c r="BG1812" s="22" t="s">
        <v>55</v>
      </c>
      <c r="BH1812" s="22" t="s">
        <v>4513</v>
      </c>
      <c r="BI1812" s="22"/>
      <c r="BJ1812" s="22"/>
      <c r="BK1812" s="22"/>
      <c r="BL1812" s="22"/>
      <c r="BM1812" s="22"/>
      <c r="BN1812" s="22"/>
      <c r="BO1812" s="22"/>
      <c r="BP1812" s="22"/>
      <c r="BQ1812" s="22" t="s">
        <v>64</v>
      </c>
      <c r="BR1812" s="22"/>
      <c r="BS1812" s="22"/>
      <c r="BT1812" s="22"/>
      <c r="BU1812" s="22">
        <v>7</v>
      </c>
      <c r="BV1812" s="22" t="s">
        <v>4699</v>
      </c>
      <c r="BW1812" s="22" t="s">
        <v>3869</v>
      </c>
      <c r="BX1812" s="22"/>
      <c r="BY1812" s="95" t="str">
        <f>IFERROR(
IF(OR(AZ1812="anulado",AZ1812="stand by"),CONCATENATE(AZ1812,": ",AT1812),
IF(OR(YEAR(BA1812)=2022,YEAR(BA1812)=2023),CONCATENATE("Se activó en ",YEAR(BA1812)),
IF(AND(OR(AZ1812="En proceso",AZ1812="facturando"),AND(AV1812="-",BA1812="")),"Por revisar",
IF(BA1812="",IF(AV1812="NUEVAS",CONCATENATE("Estado: ",AZ1812,", ",AV1812),
IF(AX1812=Meses!$A$3,"Por revisar",
IF(AT1812="","Sin registro","En programación Frcst."))),"En programación")))),
"Error")</f>
        <v>En programación</v>
      </c>
      <c r="BZ1812" s="14" t="str">
        <f t="shared" si="87"/>
        <v/>
      </c>
      <c r="CA1812" s="95">
        <f>IF(BY1812="En programación Frcst.",VLOOKUP(AX1812,Meses!$A$1:$H$14,3+HLOOKUP(Cronograma!AV1812,Meses!$D$1:$G$2,2,FALSE),FALSE),
IF(BY1812="En programación",BA1812,""))</f>
        <v>0</v>
      </c>
      <c r="CB1812" s="95" t="str">
        <f t="shared" si="88"/>
        <v>1900/1</v>
      </c>
      <c r="CC1812" s="91">
        <f>IFERROR(
(VLOOKUP(MONTH(CA1812),Meses!$B$3:$C$14,2,FALSE)-DAY(CA1812))/VLOOKUP(MONTH(CA1812),Meses!$B$3:$C$14,2,FALSE)*CD1812,
"")</f>
        <v>2081</v>
      </c>
      <c r="CD1812" s="92">
        <f t="shared" si="89"/>
        <v>2081</v>
      </c>
    </row>
    <row r="1813" spans="1:82" ht="63" thickBot="1" x14ac:dyDescent="0.6">
      <c r="A1813" s="61" t="s">
        <v>4400</v>
      </c>
      <c r="B1813" s="61" t="s">
        <v>4433</v>
      </c>
      <c r="C1813" s="19" t="s">
        <v>4434</v>
      </c>
      <c r="D1813" s="61" t="s">
        <v>2072</v>
      </c>
      <c r="E1813" s="21">
        <v>45315</v>
      </c>
      <c r="F1813" s="22">
        <v>45315</v>
      </c>
      <c r="G1813" s="22"/>
      <c r="H1813" s="22"/>
      <c r="I1813" s="22"/>
      <c r="J1813" s="22"/>
      <c r="K1813" s="22"/>
      <c r="L1813" s="50"/>
      <c r="M1813" s="22"/>
      <c r="N1813" s="22"/>
      <c r="O1813" s="22" t="s">
        <v>409</v>
      </c>
      <c r="P1813" s="24" t="s">
        <v>54</v>
      </c>
      <c r="Q1813" s="50" t="s">
        <v>55</v>
      </c>
      <c r="R1813" s="61">
        <v>13856</v>
      </c>
      <c r="S1813" s="27" t="s">
        <v>145</v>
      </c>
      <c r="T1813" s="27" t="s">
        <v>145</v>
      </c>
      <c r="U1813" s="22" t="e">
        <v>#NAME?</v>
      </c>
      <c r="V1813" s="22"/>
      <c r="W1813" s="22"/>
      <c r="X1813" s="50"/>
      <c r="Y1813" s="50"/>
      <c r="Z1813" s="22"/>
      <c r="AA1813" s="22"/>
      <c r="AB1813" s="22"/>
      <c r="AC1813" s="22"/>
      <c r="AD1813" s="50"/>
      <c r="AE1813" s="22"/>
      <c r="AF1813" s="22"/>
      <c r="AG1813" s="22"/>
      <c r="AH1813" s="50"/>
      <c r="AI1813" s="22"/>
      <c r="AJ1813" s="22"/>
      <c r="AK1813" s="22"/>
      <c r="AL1813" s="22"/>
      <c r="AM1813" s="22"/>
      <c r="AN1813" s="22"/>
      <c r="AO1813" s="22"/>
      <c r="AP1813" s="22" t="s">
        <v>82</v>
      </c>
      <c r="AQ1813" s="22" t="s">
        <v>82</v>
      </c>
      <c r="AR1813" s="22"/>
      <c r="AS1813" s="22" t="s">
        <v>55</v>
      </c>
      <c r="AT1813" s="22" t="s">
        <v>2073</v>
      </c>
      <c r="AU1813" s="22" t="s">
        <v>62</v>
      </c>
      <c r="AV1813" s="22" t="s">
        <v>354</v>
      </c>
      <c r="AW1813" s="22" t="s">
        <v>2274</v>
      </c>
      <c r="AX1813" s="22" t="s">
        <v>2205</v>
      </c>
      <c r="AY1813" s="22" t="s">
        <v>55</v>
      </c>
      <c r="AZ1813" s="22" t="s">
        <v>3830</v>
      </c>
      <c r="BA1813" s="22">
        <v>0</v>
      </c>
      <c r="BB1813" s="22"/>
      <c r="BC1813" s="22"/>
      <c r="BD1813" s="22" t="s">
        <v>2205</v>
      </c>
      <c r="BE1813" s="22" t="s">
        <v>651</v>
      </c>
      <c r="BF1813" s="22" t="s">
        <v>3065</v>
      </c>
      <c r="BG1813" s="22" t="s">
        <v>55</v>
      </c>
      <c r="BH1813" s="22" t="s">
        <v>4513</v>
      </c>
      <c r="BI1813" s="22"/>
      <c r="BJ1813" s="22"/>
      <c r="BK1813" s="22"/>
      <c r="BL1813" s="22"/>
      <c r="BM1813" s="22"/>
      <c r="BN1813" s="22"/>
      <c r="BO1813" s="22"/>
      <c r="BP1813" s="22"/>
      <c r="BQ1813" s="22" t="s">
        <v>64</v>
      </c>
      <c r="BR1813" s="22"/>
      <c r="BS1813" s="22"/>
      <c r="BT1813" s="22"/>
      <c r="BU1813" s="22">
        <v>7</v>
      </c>
      <c r="BV1813" s="22" t="s">
        <v>4699</v>
      </c>
      <c r="BW1813" s="22" t="s">
        <v>3869</v>
      </c>
      <c r="BX1813" s="22"/>
      <c r="BY1813" s="95" t="str">
        <f>IFERROR(
IF(OR(AZ1813="anulado",AZ1813="stand by"),CONCATENATE(AZ1813,": ",AT1813),
IF(OR(YEAR(BA1813)=2022,YEAR(BA1813)=2023),CONCATENATE("Se activó en ",YEAR(BA1813)),
IF(AND(OR(AZ1813="En proceso",AZ1813="facturando"),AND(AV1813="-",BA1813="")),"Por revisar",
IF(BA1813="",IF(AV1813="NUEVAS",CONCATENATE("Estado: ",AZ1813,", ",AV1813),
IF(AX1813=Meses!$A$3,"Por revisar",
IF(AT1813="","Sin registro","En programación Frcst."))),"En programación")))),
"Error")</f>
        <v>En programación</v>
      </c>
      <c r="BZ1813" s="14" t="str">
        <f t="shared" si="87"/>
        <v/>
      </c>
      <c r="CA1813" s="95">
        <f>IF(BY1813="En programación Frcst.",VLOOKUP(AX1813,Meses!$A$1:$H$14,3+HLOOKUP(Cronograma!AV1813,Meses!$D$1:$G$2,2,FALSE),FALSE),
IF(BY1813="En programación",BA1813,""))</f>
        <v>0</v>
      </c>
      <c r="CB1813" s="95" t="str">
        <f t="shared" si="88"/>
        <v>1900/1</v>
      </c>
      <c r="CC1813" s="91">
        <f>IFERROR(
(VLOOKUP(MONTH(CA1813),Meses!$B$3:$C$14,2,FALSE)-DAY(CA1813))/VLOOKUP(MONTH(CA1813),Meses!$B$3:$C$14,2,FALSE)*CD1813,
"")</f>
        <v>13856</v>
      </c>
      <c r="CD1813" s="92">
        <f t="shared" si="89"/>
        <v>13856</v>
      </c>
    </row>
    <row r="1814" spans="1:82" ht="78.599999999999994" thickBot="1" x14ac:dyDescent="0.6">
      <c r="A1814" s="61" t="s">
        <v>4400</v>
      </c>
      <c r="B1814" s="61" t="s">
        <v>4435</v>
      </c>
      <c r="C1814" s="19" t="s">
        <v>4436</v>
      </c>
      <c r="D1814" s="61" t="s">
        <v>2072</v>
      </c>
      <c r="E1814" s="21">
        <v>45315</v>
      </c>
      <c r="F1814" s="22">
        <v>45315</v>
      </c>
      <c r="G1814" s="22"/>
      <c r="H1814" s="22"/>
      <c r="I1814" s="22"/>
      <c r="J1814" s="22"/>
      <c r="K1814" s="22"/>
      <c r="L1814" s="50"/>
      <c r="M1814" s="22"/>
      <c r="N1814" s="22"/>
      <c r="O1814" s="22" t="s">
        <v>688</v>
      </c>
      <c r="P1814" s="19" t="s">
        <v>688</v>
      </c>
      <c r="Q1814" s="50" t="s">
        <v>55</v>
      </c>
      <c r="R1814" s="61">
        <v>4359</v>
      </c>
      <c r="S1814" s="27" t="s">
        <v>145</v>
      </c>
      <c r="T1814" s="27" t="s">
        <v>145</v>
      </c>
      <c r="U1814" s="22" t="e">
        <v>#NAME?</v>
      </c>
      <c r="V1814" s="22"/>
      <c r="W1814" s="22"/>
      <c r="X1814" s="50"/>
      <c r="Y1814" s="50"/>
      <c r="Z1814" s="22"/>
      <c r="AA1814" s="22"/>
      <c r="AB1814" s="22"/>
      <c r="AC1814" s="22"/>
      <c r="AD1814" s="50"/>
      <c r="AE1814" s="22"/>
      <c r="AF1814" s="22"/>
      <c r="AG1814" s="22"/>
      <c r="AH1814" s="50"/>
      <c r="AI1814" s="22"/>
      <c r="AJ1814" s="22"/>
      <c r="AK1814" s="22"/>
      <c r="AL1814" s="22"/>
      <c r="AM1814" s="22"/>
      <c r="AN1814" s="22"/>
      <c r="AO1814" s="22"/>
      <c r="AP1814" s="22"/>
      <c r="AQ1814" s="22" t="e">
        <v>#N/A</v>
      </c>
      <c r="AR1814" s="22"/>
      <c r="AS1814" s="22" t="s">
        <v>55</v>
      </c>
      <c r="AT1814" s="22" t="s">
        <v>2073</v>
      </c>
      <c r="AU1814" s="22" t="s">
        <v>132</v>
      </c>
      <c r="AV1814" s="22" t="s">
        <v>354</v>
      </c>
      <c r="AW1814" s="22" t="s">
        <v>2274</v>
      </c>
      <c r="AX1814" s="22" t="s">
        <v>2205</v>
      </c>
      <c r="AY1814" s="22" t="s">
        <v>55</v>
      </c>
      <c r="AZ1814" s="22" t="s">
        <v>3830</v>
      </c>
      <c r="BA1814" s="22">
        <v>0</v>
      </c>
      <c r="BB1814" s="22"/>
      <c r="BC1814" s="22"/>
      <c r="BD1814" s="22" t="s">
        <v>1557</v>
      </c>
      <c r="BE1814" s="22" t="s">
        <v>651</v>
      </c>
      <c r="BF1814" s="22" t="s">
        <v>2222</v>
      </c>
      <c r="BG1814" s="22" t="s">
        <v>55</v>
      </c>
      <c r="BH1814" s="22" t="s">
        <v>4513</v>
      </c>
      <c r="BI1814" s="22"/>
      <c r="BJ1814" s="22"/>
      <c r="BK1814" s="22"/>
      <c r="BL1814" s="22"/>
      <c r="BM1814" s="22"/>
      <c r="BN1814" s="22"/>
      <c r="BO1814" s="22"/>
      <c r="BP1814" s="22"/>
      <c r="BQ1814" s="22" t="s">
        <v>64</v>
      </c>
      <c r="BR1814" s="22"/>
      <c r="BS1814" s="22"/>
      <c r="BT1814" s="22"/>
      <c r="BU1814" s="22">
        <v>7</v>
      </c>
      <c r="BV1814" s="22" t="s">
        <v>4699</v>
      </c>
      <c r="BW1814" s="22" t="s">
        <v>3869</v>
      </c>
      <c r="BX1814" s="22"/>
      <c r="BY1814" s="95" t="str">
        <f>IFERROR(
IF(OR(AZ1814="anulado",AZ1814="stand by"),CONCATENATE(AZ1814,": ",AT1814),
IF(OR(YEAR(BA1814)=2022,YEAR(BA1814)=2023),CONCATENATE("Se activó en ",YEAR(BA1814)),
IF(AND(OR(AZ1814="En proceso",AZ1814="facturando"),AND(AV1814="-",BA1814="")),"Por revisar",
IF(BA1814="",IF(AV1814="NUEVAS",CONCATENATE("Estado: ",AZ1814,", ",AV1814),
IF(AX1814=Meses!$A$3,"Por revisar",
IF(AT1814="","Sin registro","En programación Frcst."))),"En programación")))),
"Error")</f>
        <v>En programación</v>
      </c>
      <c r="BZ1814" s="14" t="str">
        <f t="shared" si="87"/>
        <v/>
      </c>
      <c r="CA1814" s="95">
        <f>IF(BY1814="En programación Frcst.",VLOOKUP(AX1814,Meses!$A$1:$H$14,3+HLOOKUP(Cronograma!AV1814,Meses!$D$1:$G$2,2,FALSE),FALSE),
IF(BY1814="En programación",BA1814,""))</f>
        <v>0</v>
      </c>
      <c r="CB1814" s="95" t="str">
        <f t="shared" si="88"/>
        <v>1900/1</v>
      </c>
      <c r="CC1814" s="91">
        <f>IFERROR(
(VLOOKUP(MONTH(CA1814),Meses!$B$3:$C$14,2,FALSE)-DAY(CA1814))/VLOOKUP(MONTH(CA1814),Meses!$B$3:$C$14,2,FALSE)*CD1814,
"")</f>
        <v>4359</v>
      </c>
      <c r="CD1814" s="92">
        <f t="shared" si="89"/>
        <v>4359</v>
      </c>
    </row>
    <row r="1815" spans="1:82" ht="78.599999999999994" thickBot="1" x14ac:dyDescent="0.6">
      <c r="A1815" s="61" t="s">
        <v>4400</v>
      </c>
      <c r="B1815" s="61" t="s">
        <v>4437</v>
      </c>
      <c r="C1815" s="19" t="s">
        <v>4438</v>
      </c>
      <c r="D1815" s="61" t="s">
        <v>2072</v>
      </c>
      <c r="E1815" s="21">
        <v>45315</v>
      </c>
      <c r="F1815" s="22">
        <v>45315</v>
      </c>
      <c r="G1815" s="22"/>
      <c r="H1815" s="22"/>
      <c r="I1815" s="22"/>
      <c r="J1815" s="22"/>
      <c r="K1815" s="22"/>
      <c r="L1815" s="50"/>
      <c r="M1815" s="22"/>
      <c r="N1815" s="22"/>
      <c r="O1815" s="22" t="s">
        <v>199</v>
      </c>
      <c r="P1815" s="24" t="s">
        <v>199</v>
      </c>
      <c r="Q1815" s="50" t="s">
        <v>55</v>
      </c>
      <c r="R1815" s="61">
        <v>1970</v>
      </c>
      <c r="S1815" s="27" t="s">
        <v>145</v>
      </c>
      <c r="T1815" s="27" t="s">
        <v>145</v>
      </c>
      <c r="U1815" s="22" t="e">
        <v>#NAME?</v>
      </c>
      <c r="V1815" s="22"/>
      <c r="W1815" s="22"/>
      <c r="X1815" s="50"/>
      <c r="Y1815" s="50"/>
      <c r="Z1815" s="22"/>
      <c r="AA1815" s="22"/>
      <c r="AB1815" s="22"/>
      <c r="AC1815" s="22"/>
      <c r="AD1815" s="50"/>
      <c r="AE1815" s="22"/>
      <c r="AF1815" s="22"/>
      <c r="AG1815" s="22"/>
      <c r="AH1815" s="50"/>
      <c r="AI1815" s="22"/>
      <c r="AJ1815" s="22"/>
      <c r="AK1815" s="22"/>
      <c r="AL1815" s="22"/>
      <c r="AM1815" s="22"/>
      <c r="AN1815" s="22"/>
      <c r="AO1815" s="22"/>
      <c r="AP1815" s="22"/>
      <c r="AQ1815" s="22" t="s">
        <v>140</v>
      </c>
      <c r="AR1815" s="22"/>
      <c r="AS1815" s="22" t="s">
        <v>55</v>
      </c>
      <c r="AT1815" s="22" t="s">
        <v>2073</v>
      </c>
      <c r="AU1815" s="22" t="s">
        <v>132</v>
      </c>
      <c r="AV1815" s="22" t="s">
        <v>679</v>
      </c>
      <c r="AW1815" s="22" t="s">
        <v>3200</v>
      </c>
      <c r="AX1815" s="22" t="s">
        <v>2205</v>
      </c>
      <c r="AY1815" s="22" t="s">
        <v>55</v>
      </c>
      <c r="AZ1815" s="22" t="s">
        <v>3830</v>
      </c>
      <c r="BA1815" s="22">
        <v>0</v>
      </c>
      <c r="BB1815" s="22"/>
      <c r="BC1815" s="22"/>
      <c r="BD1815" s="22" t="s">
        <v>2205</v>
      </c>
      <c r="BE1815" s="22" t="s">
        <v>354</v>
      </c>
      <c r="BF1815" s="22" t="s">
        <v>2274</v>
      </c>
      <c r="BG1815" s="22" t="s">
        <v>55</v>
      </c>
      <c r="BH1815" s="22" t="s">
        <v>4513</v>
      </c>
      <c r="BI1815" s="22"/>
      <c r="BJ1815" s="22"/>
      <c r="BK1815" s="22"/>
      <c r="BL1815" s="22"/>
      <c r="BM1815" s="22"/>
      <c r="BN1815" s="22"/>
      <c r="BO1815" s="22"/>
      <c r="BP1815" s="22"/>
      <c r="BQ1815" s="22" t="s">
        <v>64</v>
      </c>
      <c r="BR1815" s="22"/>
      <c r="BS1815" s="22"/>
      <c r="BT1815" s="22"/>
      <c r="BU1815" s="22">
        <v>7</v>
      </c>
      <c r="BV1815" s="22" t="s">
        <v>4699</v>
      </c>
      <c r="BW1815" s="22" t="s">
        <v>3869</v>
      </c>
      <c r="BX1815" s="22"/>
      <c r="BY1815" s="95" t="str">
        <f>IFERROR(
IF(OR(AZ1815="anulado",AZ1815="stand by"),CONCATENATE(AZ1815,": ",AT1815),
IF(OR(YEAR(BA1815)=2022,YEAR(BA1815)=2023),CONCATENATE("Se activó en ",YEAR(BA1815)),
IF(AND(OR(AZ1815="En proceso",AZ1815="facturando"),AND(AV1815="-",BA1815="")),"Por revisar",
IF(BA1815="",IF(AV1815="NUEVAS",CONCATENATE("Estado: ",AZ1815,", ",AV1815),
IF(AX1815=Meses!$A$3,"Por revisar",
IF(AT1815="","Sin registro","En programación Frcst."))),"En programación")))),
"Error")</f>
        <v>En programación</v>
      </c>
      <c r="BZ1815" s="14" t="str">
        <f t="shared" si="87"/>
        <v/>
      </c>
      <c r="CA1815" s="95">
        <f>IF(BY1815="En programación Frcst.",VLOOKUP(AX1815,Meses!$A$1:$H$14,3+HLOOKUP(Cronograma!AV1815,Meses!$D$1:$G$2,2,FALSE),FALSE),
IF(BY1815="En programación",BA1815,""))</f>
        <v>0</v>
      </c>
      <c r="CB1815" s="95" t="str">
        <f t="shared" si="88"/>
        <v>1900/1</v>
      </c>
      <c r="CC1815" s="91">
        <f>IFERROR(
(VLOOKUP(MONTH(CA1815),Meses!$B$3:$C$14,2,FALSE)-DAY(CA1815))/VLOOKUP(MONTH(CA1815),Meses!$B$3:$C$14,2,FALSE)*CD1815,
"")</f>
        <v>1970</v>
      </c>
      <c r="CD1815" s="92">
        <f t="shared" si="89"/>
        <v>1970</v>
      </c>
    </row>
    <row r="1816" spans="1:82" ht="63" thickBot="1" x14ac:dyDescent="0.6">
      <c r="A1816" s="61" t="s">
        <v>4400</v>
      </c>
      <c r="B1816" s="61" t="s">
        <v>4439</v>
      </c>
      <c r="C1816" s="19" t="s">
        <v>4440</v>
      </c>
      <c r="D1816" s="61" t="s">
        <v>2072</v>
      </c>
      <c r="E1816" s="21">
        <v>45315</v>
      </c>
      <c r="F1816" s="22">
        <v>45315</v>
      </c>
      <c r="G1816" s="22"/>
      <c r="H1816" s="22"/>
      <c r="I1816" s="22"/>
      <c r="J1816" s="22"/>
      <c r="K1816" s="22"/>
      <c r="L1816" s="50"/>
      <c r="M1816" s="22"/>
      <c r="N1816" s="22"/>
      <c r="O1816" s="22" t="s">
        <v>54</v>
      </c>
      <c r="P1816" s="24" t="s">
        <v>54</v>
      </c>
      <c r="Q1816" s="50" t="s">
        <v>55</v>
      </c>
      <c r="R1816" s="61">
        <v>1835</v>
      </c>
      <c r="S1816" s="27" t="s">
        <v>145</v>
      </c>
      <c r="T1816" s="27" t="s">
        <v>145</v>
      </c>
      <c r="U1816" s="22" t="e">
        <v>#NAME?</v>
      </c>
      <c r="V1816" s="22"/>
      <c r="W1816" s="22"/>
      <c r="X1816" s="50"/>
      <c r="Y1816" s="50"/>
      <c r="Z1816" s="22"/>
      <c r="AA1816" s="22"/>
      <c r="AB1816" s="22"/>
      <c r="AC1816" s="22"/>
      <c r="AD1816" s="50"/>
      <c r="AE1816" s="22"/>
      <c r="AF1816" s="22"/>
      <c r="AG1816" s="22"/>
      <c r="AH1816" s="50"/>
      <c r="AI1816" s="22"/>
      <c r="AJ1816" s="22"/>
      <c r="AK1816" s="22"/>
      <c r="AL1816" s="22"/>
      <c r="AM1816" s="22"/>
      <c r="AN1816" s="22"/>
      <c r="AO1816" s="22"/>
      <c r="AP1816" s="22" t="s">
        <v>82</v>
      </c>
      <c r="AQ1816" s="22" t="s">
        <v>82</v>
      </c>
      <c r="AR1816" s="22"/>
      <c r="AS1816" s="22" t="s">
        <v>55</v>
      </c>
      <c r="AT1816" s="22" t="s">
        <v>2073</v>
      </c>
      <c r="AU1816" s="22" t="s">
        <v>62</v>
      </c>
      <c r="AV1816" s="22" t="s">
        <v>354</v>
      </c>
      <c r="AW1816" s="22" t="s">
        <v>2274</v>
      </c>
      <c r="AX1816" s="22" t="s">
        <v>2205</v>
      </c>
      <c r="AY1816" s="22" t="s">
        <v>55</v>
      </c>
      <c r="AZ1816" s="22" t="s">
        <v>3830</v>
      </c>
      <c r="BA1816" s="22">
        <v>0</v>
      </c>
      <c r="BB1816" s="22"/>
      <c r="BC1816" s="22"/>
      <c r="BD1816" s="22" t="s">
        <v>2205</v>
      </c>
      <c r="BE1816" s="22" t="s">
        <v>651</v>
      </c>
      <c r="BF1816" s="22" t="s">
        <v>3065</v>
      </c>
      <c r="BG1816" s="22" t="s">
        <v>55</v>
      </c>
      <c r="BH1816" s="22" t="s">
        <v>4513</v>
      </c>
      <c r="BI1816" s="22"/>
      <c r="BJ1816" s="22"/>
      <c r="BK1816" s="22"/>
      <c r="BL1816" s="22"/>
      <c r="BM1816" s="22"/>
      <c r="BN1816" s="22"/>
      <c r="BO1816" s="22"/>
      <c r="BP1816" s="22"/>
      <c r="BQ1816" s="22" t="s">
        <v>64</v>
      </c>
      <c r="BR1816" s="22"/>
      <c r="BS1816" s="22"/>
      <c r="BT1816" s="22"/>
      <c r="BU1816" s="22">
        <v>7</v>
      </c>
      <c r="BV1816" s="22" t="s">
        <v>4699</v>
      </c>
      <c r="BW1816" s="22" t="s">
        <v>3869</v>
      </c>
      <c r="BX1816" s="22"/>
      <c r="BY1816" s="95" t="str">
        <f>IFERROR(
IF(OR(AZ1816="anulado",AZ1816="stand by"),CONCATENATE(AZ1816,": ",AT1816),
IF(OR(YEAR(BA1816)=2022,YEAR(BA1816)=2023),CONCATENATE("Se activó en ",YEAR(BA1816)),
IF(AND(OR(AZ1816="En proceso",AZ1816="facturando"),AND(AV1816="-",BA1816="")),"Por revisar",
IF(BA1816="",IF(AV1816="NUEVAS",CONCATENATE("Estado: ",AZ1816,", ",AV1816),
IF(AX1816=Meses!$A$3,"Por revisar",
IF(AT1816="","Sin registro","En programación Frcst."))),"En programación")))),
"Error")</f>
        <v>En programación</v>
      </c>
      <c r="BZ1816" s="14" t="str">
        <f t="shared" si="87"/>
        <v/>
      </c>
      <c r="CA1816" s="95">
        <f>IF(BY1816="En programación Frcst.",VLOOKUP(AX1816,Meses!$A$1:$H$14,3+HLOOKUP(Cronograma!AV1816,Meses!$D$1:$G$2,2,FALSE),FALSE),
IF(BY1816="En programación",BA1816,""))</f>
        <v>0</v>
      </c>
      <c r="CB1816" s="95" t="str">
        <f t="shared" si="88"/>
        <v>1900/1</v>
      </c>
      <c r="CC1816" s="91">
        <f>IFERROR(
(VLOOKUP(MONTH(CA1816),Meses!$B$3:$C$14,2,FALSE)-DAY(CA1816))/VLOOKUP(MONTH(CA1816),Meses!$B$3:$C$14,2,FALSE)*CD1816,
"")</f>
        <v>1835</v>
      </c>
      <c r="CD1816" s="92">
        <f t="shared" si="89"/>
        <v>1835</v>
      </c>
    </row>
    <row r="1817" spans="1:82" ht="63" thickBot="1" x14ac:dyDescent="0.6">
      <c r="A1817" s="61" t="s">
        <v>4400</v>
      </c>
      <c r="B1817" s="61" t="s">
        <v>4441</v>
      </c>
      <c r="C1817" s="19" t="s">
        <v>4430</v>
      </c>
      <c r="D1817" s="61" t="s">
        <v>2072</v>
      </c>
      <c r="E1817" s="21">
        <v>45315</v>
      </c>
      <c r="F1817" s="22">
        <v>45315</v>
      </c>
      <c r="G1817" s="22"/>
      <c r="H1817" s="22"/>
      <c r="I1817" s="22"/>
      <c r="J1817" s="22"/>
      <c r="K1817" s="22"/>
      <c r="L1817" s="50"/>
      <c r="M1817" s="22"/>
      <c r="N1817" s="22"/>
      <c r="O1817" s="22" t="s">
        <v>409</v>
      </c>
      <c r="P1817" s="24" t="s">
        <v>54</v>
      </c>
      <c r="Q1817" s="50" t="s">
        <v>55</v>
      </c>
      <c r="R1817" s="61">
        <v>886</v>
      </c>
      <c r="S1817" s="27" t="s">
        <v>145</v>
      </c>
      <c r="T1817" s="27" t="s">
        <v>145</v>
      </c>
      <c r="U1817" s="22" t="e">
        <v>#NAME?</v>
      </c>
      <c r="V1817" s="22"/>
      <c r="W1817" s="22"/>
      <c r="X1817" s="50"/>
      <c r="Y1817" s="50"/>
      <c r="Z1817" s="22"/>
      <c r="AA1817" s="22"/>
      <c r="AB1817" s="22"/>
      <c r="AC1817" s="22"/>
      <c r="AD1817" s="50"/>
      <c r="AE1817" s="22"/>
      <c r="AF1817" s="22"/>
      <c r="AG1817" s="22"/>
      <c r="AH1817" s="50"/>
      <c r="AI1817" s="22"/>
      <c r="AJ1817" s="22"/>
      <c r="AK1817" s="22"/>
      <c r="AL1817" s="22"/>
      <c r="AM1817" s="22"/>
      <c r="AN1817" s="22"/>
      <c r="AO1817" s="22"/>
      <c r="AP1817" s="22" t="s">
        <v>82</v>
      </c>
      <c r="AQ1817" s="22" t="s">
        <v>82</v>
      </c>
      <c r="AR1817" s="22"/>
      <c r="AS1817" s="22" t="s">
        <v>55</v>
      </c>
      <c r="AT1817" s="22" t="s">
        <v>2073</v>
      </c>
      <c r="AU1817" s="22" t="s">
        <v>62</v>
      </c>
      <c r="AV1817" s="22" t="s">
        <v>354</v>
      </c>
      <c r="AW1817" s="22" t="s">
        <v>2274</v>
      </c>
      <c r="AX1817" s="22" t="s">
        <v>2205</v>
      </c>
      <c r="AY1817" s="22" t="s">
        <v>55</v>
      </c>
      <c r="AZ1817" s="22" t="s">
        <v>3830</v>
      </c>
      <c r="BA1817" s="22">
        <v>0</v>
      </c>
      <c r="BB1817" s="22"/>
      <c r="BC1817" s="22"/>
      <c r="BD1817" s="22" t="s">
        <v>2205</v>
      </c>
      <c r="BE1817" s="22" t="s">
        <v>651</v>
      </c>
      <c r="BF1817" s="22" t="s">
        <v>3065</v>
      </c>
      <c r="BG1817" s="22" t="s">
        <v>55</v>
      </c>
      <c r="BH1817" s="22" t="s">
        <v>4513</v>
      </c>
      <c r="BI1817" s="22"/>
      <c r="BJ1817" s="22"/>
      <c r="BK1817" s="22"/>
      <c r="BL1817" s="22"/>
      <c r="BM1817" s="22"/>
      <c r="BN1817" s="22"/>
      <c r="BO1817" s="22"/>
      <c r="BP1817" s="22"/>
      <c r="BQ1817" s="22" t="s">
        <v>64</v>
      </c>
      <c r="BR1817" s="22"/>
      <c r="BS1817" s="22"/>
      <c r="BT1817" s="22"/>
      <c r="BU1817" s="22">
        <v>7</v>
      </c>
      <c r="BV1817" s="22" t="s">
        <v>4699</v>
      </c>
      <c r="BW1817" s="22" t="s">
        <v>3869</v>
      </c>
      <c r="BX1817" s="22"/>
      <c r="BY1817" s="95" t="str">
        <f>IFERROR(
IF(OR(AZ1817="anulado",AZ1817="stand by"),CONCATENATE(AZ1817,": ",AT1817),
IF(OR(YEAR(BA1817)=2022,YEAR(BA1817)=2023),CONCATENATE("Se activó en ",YEAR(BA1817)),
IF(AND(OR(AZ1817="En proceso",AZ1817="facturando"),AND(AV1817="-",BA1817="")),"Por revisar",
IF(BA1817="",IF(AV1817="NUEVAS",CONCATENATE("Estado: ",AZ1817,", ",AV1817),
IF(AX1817=Meses!$A$3,"Por revisar",
IF(AT1817="","Sin registro","En programación Frcst."))),"En programación")))),
"Error")</f>
        <v>En programación</v>
      </c>
      <c r="BZ1817" s="14" t="str">
        <f t="shared" si="87"/>
        <v/>
      </c>
      <c r="CA1817" s="95">
        <f>IF(BY1817="En programación Frcst.",VLOOKUP(AX1817,Meses!$A$1:$H$14,3+HLOOKUP(Cronograma!AV1817,Meses!$D$1:$G$2,2,FALSE),FALSE),
IF(BY1817="En programación",BA1817,""))</f>
        <v>0</v>
      </c>
      <c r="CB1817" s="95" t="str">
        <f t="shared" si="88"/>
        <v>1900/1</v>
      </c>
      <c r="CC1817" s="91">
        <f>IFERROR(
(VLOOKUP(MONTH(CA1817),Meses!$B$3:$C$14,2,FALSE)-DAY(CA1817))/VLOOKUP(MONTH(CA1817),Meses!$B$3:$C$14,2,FALSE)*CD1817,
"")</f>
        <v>886</v>
      </c>
      <c r="CD1817" s="92">
        <f t="shared" si="89"/>
        <v>886</v>
      </c>
    </row>
    <row r="1818" spans="1:82" ht="63" thickBot="1" x14ac:dyDescent="0.6">
      <c r="A1818" s="61" t="s">
        <v>4400</v>
      </c>
      <c r="B1818" s="61" t="s">
        <v>4442</v>
      </c>
      <c r="C1818" s="19" t="s">
        <v>4443</v>
      </c>
      <c r="D1818" s="61" t="s">
        <v>2072</v>
      </c>
      <c r="E1818" s="21">
        <v>45315</v>
      </c>
      <c r="F1818" s="22">
        <v>45315</v>
      </c>
      <c r="G1818" s="22"/>
      <c r="H1818" s="22"/>
      <c r="I1818" s="22"/>
      <c r="J1818" s="22"/>
      <c r="K1818" s="22"/>
      <c r="L1818" s="50"/>
      <c r="M1818" s="22"/>
      <c r="N1818" s="22"/>
      <c r="O1818" s="22" t="s">
        <v>54</v>
      </c>
      <c r="P1818" s="24" t="s">
        <v>54</v>
      </c>
      <c r="Q1818" s="50" t="s">
        <v>55</v>
      </c>
      <c r="R1818" s="61">
        <v>4361</v>
      </c>
      <c r="S1818" s="27" t="s">
        <v>145</v>
      </c>
      <c r="T1818" s="27" t="s">
        <v>145</v>
      </c>
      <c r="U1818" s="22" t="e">
        <v>#NAME?</v>
      </c>
      <c r="V1818" s="22"/>
      <c r="W1818" s="22"/>
      <c r="X1818" s="50"/>
      <c r="Y1818" s="50"/>
      <c r="Z1818" s="22"/>
      <c r="AA1818" s="22"/>
      <c r="AB1818" s="22"/>
      <c r="AC1818" s="22"/>
      <c r="AD1818" s="50"/>
      <c r="AE1818" s="22"/>
      <c r="AF1818" s="22"/>
      <c r="AG1818" s="22"/>
      <c r="AH1818" s="50"/>
      <c r="AI1818" s="22"/>
      <c r="AJ1818" s="22"/>
      <c r="AK1818" s="22"/>
      <c r="AL1818" s="22"/>
      <c r="AM1818" s="22"/>
      <c r="AN1818" s="22"/>
      <c r="AO1818" s="22"/>
      <c r="AP1818" s="22" t="s">
        <v>82</v>
      </c>
      <c r="AQ1818" s="22" t="s">
        <v>82</v>
      </c>
      <c r="AR1818" s="22"/>
      <c r="AS1818" s="22" t="s">
        <v>55</v>
      </c>
      <c r="AT1818" s="22" t="s">
        <v>2073</v>
      </c>
      <c r="AU1818" s="22" t="s">
        <v>62</v>
      </c>
      <c r="AV1818" s="22" t="s">
        <v>354</v>
      </c>
      <c r="AW1818" s="22" t="s">
        <v>2274</v>
      </c>
      <c r="AX1818" s="22" t="s">
        <v>2205</v>
      </c>
      <c r="AY1818" s="22" t="s">
        <v>55</v>
      </c>
      <c r="AZ1818" s="22" t="s">
        <v>3830</v>
      </c>
      <c r="BA1818" s="22">
        <v>0</v>
      </c>
      <c r="BB1818" s="22"/>
      <c r="BC1818" s="22"/>
      <c r="BD1818" s="22" t="s">
        <v>2205</v>
      </c>
      <c r="BE1818" s="22" t="s">
        <v>651</v>
      </c>
      <c r="BF1818" s="22" t="s">
        <v>3065</v>
      </c>
      <c r="BG1818" s="22" t="s">
        <v>55</v>
      </c>
      <c r="BH1818" s="22" t="s">
        <v>4513</v>
      </c>
      <c r="BI1818" s="22"/>
      <c r="BJ1818" s="22"/>
      <c r="BK1818" s="22"/>
      <c r="BL1818" s="22"/>
      <c r="BM1818" s="22"/>
      <c r="BN1818" s="22"/>
      <c r="BO1818" s="22"/>
      <c r="BP1818" s="22"/>
      <c r="BQ1818" s="22" t="s">
        <v>64</v>
      </c>
      <c r="BR1818" s="22"/>
      <c r="BS1818" s="22"/>
      <c r="BT1818" s="22"/>
      <c r="BU1818" s="22">
        <v>7</v>
      </c>
      <c r="BV1818" s="22" t="s">
        <v>4699</v>
      </c>
      <c r="BW1818" s="22" t="s">
        <v>3869</v>
      </c>
      <c r="BX1818" s="22"/>
      <c r="BY1818" s="95" t="str">
        <f>IFERROR(
IF(OR(AZ1818="anulado",AZ1818="stand by"),CONCATENATE(AZ1818,": ",AT1818),
IF(OR(YEAR(BA1818)=2022,YEAR(BA1818)=2023),CONCATENATE("Se activó en ",YEAR(BA1818)),
IF(AND(OR(AZ1818="En proceso",AZ1818="facturando"),AND(AV1818="-",BA1818="")),"Por revisar",
IF(BA1818="",IF(AV1818="NUEVAS",CONCATENATE("Estado: ",AZ1818,", ",AV1818),
IF(AX1818=Meses!$A$3,"Por revisar",
IF(AT1818="","Sin registro","En programación Frcst."))),"En programación")))),
"Error")</f>
        <v>En programación</v>
      </c>
      <c r="BZ1818" s="14" t="str">
        <f t="shared" si="87"/>
        <v/>
      </c>
      <c r="CA1818" s="95">
        <f>IF(BY1818="En programación Frcst.",VLOOKUP(AX1818,Meses!$A$1:$H$14,3+HLOOKUP(Cronograma!AV1818,Meses!$D$1:$G$2,2,FALSE),FALSE),
IF(BY1818="En programación",BA1818,""))</f>
        <v>0</v>
      </c>
      <c r="CB1818" s="95" t="str">
        <f t="shared" si="88"/>
        <v>1900/1</v>
      </c>
      <c r="CC1818" s="91">
        <f>IFERROR(
(VLOOKUP(MONTH(CA1818),Meses!$B$3:$C$14,2,FALSE)-DAY(CA1818))/VLOOKUP(MONTH(CA1818),Meses!$B$3:$C$14,2,FALSE)*CD1818,
"")</f>
        <v>4361</v>
      </c>
      <c r="CD1818" s="92">
        <f t="shared" si="89"/>
        <v>4361</v>
      </c>
    </row>
    <row r="1819" spans="1:82" ht="63" thickBot="1" x14ac:dyDescent="0.6">
      <c r="A1819" s="61" t="s">
        <v>4400</v>
      </c>
      <c r="B1819" s="61" t="s">
        <v>4444</v>
      </c>
      <c r="C1819" s="19" t="s">
        <v>4445</v>
      </c>
      <c r="D1819" s="61" t="s">
        <v>2072</v>
      </c>
      <c r="E1819" s="21">
        <v>45315</v>
      </c>
      <c r="F1819" s="22">
        <v>45315</v>
      </c>
      <c r="G1819" s="22"/>
      <c r="H1819" s="22"/>
      <c r="I1819" s="22"/>
      <c r="J1819" s="22"/>
      <c r="K1819" s="22"/>
      <c r="L1819" s="50"/>
      <c r="M1819" s="22"/>
      <c r="N1819" s="22"/>
      <c r="O1819" s="22" t="s">
        <v>54</v>
      </c>
      <c r="P1819" s="24" t="s">
        <v>54</v>
      </c>
      <c r="Q1819" s="50" t="s">
        <v>55</v>
      </c>
      <c r="R1819" s="61">
        <v>4801</v>
      </c>
      <c r="S1819" s="27" t="s">
        <v>145</v>
      </c>
      <c r="T1819" s="27" t="s">
        <v>145</v>
      </c>
      <c r="U1819" s="22" t="e">
        <v>#NAME?</v>
      </c>
      <c r="V1819" s="22"/>
      <c r="W1819" s="22"/>
      <c r="X1819" s="50"/>
      <c r="Y1819" s="50"/>
      <c r="Z1819" s="22"/>
      <c r="AA1819" s="22"/>
      <c r="AB1819" s="22"/>
      <c r="AC1819" s="22"/>
      <c r="AD1819" s="50"/>
      <c r="AE1819" s="22"/>
      <c r="AF1819" s="22"/>
      <c r="AG1819" s="22"/>
      <c r="AH1819" s="50"/>
      <c r="AI1819" s="22"/>
      <c r="AJ1819" s="22"/>
      <c r="AK1819" s="22"/>
      <c r="AL1819" s="22"/>
      <c r="AM1819" s="22"/>
      <c r="AN1819" s="22"/>
      <c r="AO1819" s="22"/>
      <c r="AP1819" s="22" t="s">
        <v>82</v>
      </c>
      <c r="AQ1819" s="22" t="s">
        <v>82</v>
      </c>
      <c r="AR1819" s="22"/>
      <c r="AS1819" s="22" t="s">
        <v>55</v>
      </c>
      <c r="AT1819" s="22" t="s">
        <v>2073</v>
      </c>
      <c r="AU1819" s="22" t="s">
        <v>62</v>
      </c>
      <c r="AV1819" s="22" t="s">
        <v>354</v>
      </c>
      <c r="AW1819" s="22" t="s">
        <v>2274</v>
      </c>
      <c r="AX1819" s="22" t="s">
        <v>2205</v>
      </c>
      <c r="AY1819" s="22" t="s">
        <v>55</v>
      </c>
      <c r="AZ1819" s="22" t="s">
        <v>3830</v>
      </c>
      <c r="BA1819" s="22">
        <v>0</v>
      </c>
      <c r="BB1819" s="22"/>
      <c r="BC1819" s="22"/>
      <c r="BD1819" s="22" t="s">
        <v>2205</v>
      </c>
      <c r="BE1819" s="22" t="s">
        <v>651</v>
      </c>
      <c r="BF1819" s="22" t="s">
        <v>3065</v>
      </c>
      <c r="BG1819" s="22" t="s">
        <v>55</v>
      </c>
      <c r="BH1819" s="22" t="s">
        <v>4513</v>
      </c>
      <c r="BI1819" s="22"/>
      <c r="BJ1819" s="22"/>
      <c r="BK1819" s="22"/>
      <c r="BL1819" s="22"/>
      <c r="BM1819" s="22"/>
      <c r="BN1819" s="22"/>
      <c r="BO1819" s="22"/>
      <c r="BP1819" s="22"/>
      <c r="BQ1819" s="22" t="s">
        <v>64</v>
      </c>
      <c r="BR1819" s="22"/>
      <c r="BS1819" s="22"/>
      <c r="BT1819" s="22"/>
      <c r="BU1819" s="22">
        <v>7</v>
      </c>
      <c r="BV1819" s="22" t="s">
        <v>4699</v>
      </c>
      <c r="BW1819" s="22" t="s">
        <v>3869</v>
      </c>
      <c r="BX1819" s="22"/>
      <c r="BY1819" s="95" t="str">
        <f>IFERROR(
IF(OR(AZ1819="anulado",AZ1819="stand by"),CONCATENATE(AZ1819,": ",AT1819),
IF(OR(YEAR(BA1819)=2022,YEAR(BA1819)=2023),CONCATENATE("Se activó en ",YEAR(BA1819)),
IF(AND(OR(AZ1819="En proceso",AZ1819="facturando"),AND(AV1819="-",BA1819="")),"Por revisar",
IF(BA1819="",IF(AV1819="NUEVAS",CONCATENATE("Estado: ",AZ1819,", ",AV1819),
IF(AX1819=Meses!$A$3,"Por revisar",
IF(AT1819="","Sin registro","En programación Frcst."))),"En programación")))),
"Error")</f>
        <v>En programación</v>
      </c>
      <c r="BZ1819" s="14" t="str">
        <f t="shared" si="87"/>
        <v/>
      </c>
      <c r="CA1819" s="95">
        <f>IF(BY1819="En programación Frcst.",VLOOKUP(AX1819,Meses!$A$1:$H$14,3+HLOOKUP(Cronograma!AV1819,Meses!$D$1:$G$2,2,FALSE),FALSE),
IF(BY1819="En programación",BA1819,""))</f>
        <v>0</v>
      </c>
      <c r="CB1819" s="95" t="str">
        <f t="shared" si="88"/>
        <v>1900/1</v>
      </c>
      <c r="CC1819" s="91">
        <f>IFERROR(
(VLOOKUP(MONTH(CA1819),Meses!$B$3:$C$14,2,FALSE)-DAY(CA1819))/VLOOKUP(MONTH(CA1819),Meses!$B$3:$C$14,2,FALSE)*CD1819,
"")</f>
        <v>4801</v>
      </c>
      <c r="CD1819" s="92">
        <f t="shared" si="89"/>
        <v>4801</v>
      </c>
    </row>
    <row r="1820" spans="1:82" ht="63" thickBot="1" x14ac:dyDescent="0.6">
      <c r="A1820" s="61" t="s">
        <v>4400</v>
      </c>
      <c r="B1820" s="61" t="s">
        <v>4446</v>
      </c>
      <c r="C1820" s="19" t="s">
        <v>4447</v>
      </c>
      <c r="D1820" s="61" t="s">
        <v>2072</v>
      </c>
      <c r="E1820" s="21">
        <v>45315</v>
      </c>
      <c r="F1820" s="22">
        <v>45315</v>
      </c>
      <c r="G1820" s="22"/>
      <c r="H1820" s="22"/>
      <c r="I1820" s="22"/>
      <c r="J1820" s="22"/>
      <c r="K1820" s="22"/>
      <c r="L1820" s="50"/>
      <c r="M1820" s="22"/>
      <c r="N1820" s="22"/>
      <c r="O1820" s="22" t="s">
        <v>54</v>
      </c>
      <c r="P1820" s="24" t="s">
        <v>54</v>
      </c>
      <c r="Q1820" s="50" t="s">
        <v>55</v>
      </c>
      <c r="R1820" s="61">
        <v>8160</v>
      </c>
      <c r="S1820" s="27" t="s">
        <v>145</v>
      </c>
      <c r="T1820" s="27" t="s">
        <v>145</v>
      </c>
      <c r="U1820" s="22" t="e">
        <v>#NAME?</v>
      </c>
      <c r="V1820" s="22"/>
      <c r="W1820" s="22"/>
      <c r="X1820" s="50"/>
      <c r="Y1820" s="50"/>
      <c r="Z1820" s="22"/>
      <c r="AA1820" s="22"/>
      <c r="AB1820" s="22"/>
      <c r="AC1820" s="22"/>
      <c r="AD1820" s="50"/>
      <c r="AE1820" s="22"/>
      <c r="AF1820" s="22"/>
      <c r="AG1820" s="22"/>
      <c r="AH1820" s="50"/>
      <c r="AI1820" s="22"/>
      <c r="AJ1820" s="22"/>
      <c r="AK1820" s="22"/>
      <c r="AL1820" s="22"/>
      <c r="AM1820" s="22"/>
      <c r="AN1820" s="22"/>
      <c r="AO1820" s="22"/>
      <c r="AP1820" s="22" t="s">
        <v>82</v>
      </c>
      <c r="AQ1820" s="22" t="s">
        <v>82</v>
      </c>
      <c r="AR1820" s="22"/>
      <c r="AS1820" s="22" t="s">
        <v>55</v>
      </c>
      <c r="AT1820" s="22" t="s">
        <v>2073</v>
      </c>
      <c r="AU1820" s="22" t="s">
        <v>62</v>
      </c>
      <c r="AV1820" s="22" t="s">
        <v>354</v>
      </c>
      <c r="AW1820" s="22" t="s">
        <v>2274</v>
      </c>
      <c r="AX1820" s="22" t="s">
        <v>2205</v>
      </c>
      <c r="AY1820" s="22" t="s">
        <v>55</v>
      </c>
      <c r="AZ1820" s="22" t="s">
        <v>3830</v>
      </c>
      <c r="BA1820" s="22">
        <v>0</v>
      </c>
      <c r="BB1820" s="22"/>
      <c r="BC1820" s="22"/>
      <c r="BD1820" s="22" t="s">
        <v>2205</v>
      </c>
      <c r="BE1820" s="22" t="s">
        <v>651</v>
      </c>
      <c r="BF1820" s="22" t="s">
        <v>3065</v>
      </c>
      <c r="BG1820" s="22" t="s">
        <v>55</v>
      </c>
      <c r="BH1820" s="22" t="s">
        <v>4513</v>
      </c>
      <c r="BI1820" s="22"/>
      <c r="BJ1820" s="22"/>
      <c r="BK1820" s="22"/>
      <c r="BL1820" s="22"/>
      <c r="BM1820" s="22"/>
      <c r="BN1820" s="22"/>
      <c r="BO1820" s="22"/>
      <c r="BP1820" s="22"/>
      <c r="BQ1820" s="22" t="s">
        <v>64</v>
      </c>
      <c r="BR1820" s="22"/>
      <c r="BS1820" s="22"/>
      <c r="BT1820" s="22"/>
      <c r="BU1820" s="22">
        <v>7</v>
      </c>
      <c r="BV1820" s="22" t="s">
        <v>4699</v>
      </c>
      <c r="BW1820" s="22" t="s">
        <v>3869</v>
      </c>
      <c r="BX1820" s="22"/>
      <c r="BY1820" s="95" t="str">
        <f>IFERROR(
IF(OR(AZ1820="anulado",AZ1820="stand by"),CONCATENATE(AZ1820,": ",AT1820),
IF(OR(YEAR(BA1820)=2022,YEAR(BA1820)=2023),CONCATENATE("Se activó en ",YEAR(BA1820)),
IF(AND(OR(AZ1820="En proceso",AZ1820="facturando"),AND(AV1820="-",BA1820="")),"Por revisar",
IF(BA1820="",IF(AV1820="NUEVAS",CONCATENATE("Estado: ",AZ1820,", ",AV1820),
IF(AX1820=Meses!$A$3,"Por revisar",
IF(AT1820="","Sin registro","En programación Frcst."))),"En programación")))),
"Error")</f>
        <v>En programación</v>
      </c>
      <c r="BZ1820" s="14" t="str">
        <f t="shared" si="87"/>
        <v/>
      </c>
      <c r="CA1820" s="95">
        <f>IF(BY1820="En programación Frcst.",VLOOKUP(AX1820,Meses!$A$1:$H$14,3+HLOOKUP(Cronograma!AV1820,Meses!$D$1:$G$2,2,FALSE),FALSE),
IF(BY1820="En programación",BA1820,""))</f>
        <v>0</v>
      </c>
      <c r="CB1820" s="95" t="str">
        <f t="shared" si="88"/>
        <v>1900/1</v>
      </c>
      <c r="CC1820" s="91">
        <f>IFERROR(
(VLOOKUP(MONTH(CA1820),Meses!$B$3:$C$14,2,FALSE)-DAY(CA1820))/VLOOKUP(MONTH(CA1820),Meses!$B$3:$C$14,2,FALSE)*CD1820,
"")</f>
        <v>8160</v>
      </c>
      <c r="CD1820" s="92">
        <f t="shared" si="89"/>
        <v>8160</v>
      </c>
    </row>
    <row r="1821" spans="1:82" ht="63" thickBot="1" x14ac:dyDescent="0.6">
      <c r="A1821" s="61" t="s">
        <v>2378</v>
      </c>
      <c r="B1821" s="61" t="s">
        <v>4448</v>
      </c>
      <c r="C1821" s="19" t="s">
        <v>4449</v>
      </c>
      <c r="D1821" s="61" t="s">
        <v>2072</v>
      </c>
      <c r="E1821" s="21">
        <v>45315</v>
      </c>
      <c r="F1821" s="22">
        <v>45315</v>
      </c>
      <c r="G1821" s="22"/>
      <c r="H1821" s="22"/>
      <c r="I1821" s="22"/>
      <c r="J1821" s="22"/>
      <c r="K1821" s="22"/>
      <c r="L1821" s="50"/>
      <c r="M1821" s="22"/>
      <c r="N1821" s="22"/>
      <c r="O1821" s="22" t="s">
        <v>54</v>
      </c>
      <c r="P1821" s="24" t="s">
        <v>54</v>
      </c>
      <c r="Q1821" s="50" t="s">
        <v>55</v>
      </c>
      <c r="R1821" s="61">
        <v>1591</v>
      </c>
      <c r="S1821" s="27" t="s">
        <v>145</v>
      </c>
      <c r="T1821" s="27" t="s">
        <v>145</v>
      </c>
      <c r="U1821" s="22" t="e">
        <v>#NAME?</v>
      </c>
      <c r="V1821" s="22"/>
      <c r="W1821" s="22"/>
      <c r="X1821" s="50"/>
      <c r="Y1821" s="50"/>
      <c r="Z1821" s="22"/>
      <c r="AA1821" s="22"/>
      <c r="AB1821" s="22"/>
      <c r="AC1821" s="22"/>
      <c r="AD1821" s="50"/>
      <c r="AE1821" s="22"/>
      <c r="AF1821" s="22"/>
      <c r="AG1821" s="22"/>
      <c r="AH1821" s="50"/>
      <c r="AI1821" s="22"/>
      <c r="AJ1821" s="22"/>
      <c r="AK1821" s="22"/>
      <c r="AL1821" s="22"/>
      <c r="AM1821" s="22"/>
      <c r="AN1821" s="22"/>
      <c r="AO1821" s="22"/>
      <c r="AP1821" s="22" t="s">
        <v>399</v>
      </c>
      <c r="AQ1821" s="22" t="s">
        <v>399</v>
      </c>
      <c r="AR1821" s="22"/>
      <c r="AS1821" s="22" t="s">
        <v>55</v>
      </c>
      <c r="AT1821" s="22" t="s">
        <v>2073</v>
      </c>
      <c r="AU1821" s="22" t="s">
        <v>62</v>
      </c>
      <c r="AV1821" s="22" t="s">
        <v>660</v>
      </c>
      <c r="AW1821" s="22" t="s">
        <v>2204</v>
      </c>
      <c r="AX1821" s="22" t="s">
        <v>2205</v>
      </c>
      <c r="AY1821" s="22" t="s">
        <v>64</v>
      </c>
      <c r="AZ1821" s="22" t="s">
        <v>3830</v>
      </c>
      <c r="BA1821" s="22">
        <v>0</v>
      </c>
      <c r="BB1821" s="22"/>
      <c r="BC1821" s="22"/>
      <c r="BD1821" s="22" t="s">
        <v>2205</v>
      </c>
      <c r="BE1821" s="22" t="s">
        <v>354</v>
      </c>
      <c r="BF1821" s="22" t="s">
        <v>2274</v>
      </c>
      <c r="BG1821" s="22" t="s">
        <v>64</v>
      </c>
      <c r="BH1821" s="22" t="s">
        <v>4513</v>
      </c>
      <c r="BI1821" s="22"/>
      <c r="BJ1821" s="22"/>
      <c r="BK1821" s="22"/>
      <c r="BL1821" s="22"/>
      <c r="BM1821" s="22"/>
      <c r="BN1821" s="22"/>
      <c r="BO1821" s="22"/>
      <c r="BP1821" s="22"/>
      <c r="BQ1821" s="22" t="s">
        <v>64</v>
      </c>
      <c r="BR1821" s="22"/>
      <c r="BS1821" s="22"/>
      <c r="BT1821" s="22"/>
      <c r="BU1821" s="22">
        <v>7</v>
      </c>
      <c r="BV1821" s="22" t="s">
        <v>4695</v>
      </c>
      <c r="BW1821" s="22" t="s">
        <v>3869</v>
      </c>
      <c r="BX1821" s="22"/>
      <c r="BY1821" s="95" t="str">
        <f>IFERROR(
IF(OR(AZ1821="anulado",AZ1821="stand by"),CONCATENATE(AZ1821,": ",AT1821),
IF(OR(YEAR(BA1821)=2022,YEAR(BA1821)=2023),CONCATENATE("Se activó en ",YEAR(BA1821)),
IF(AND(OR(AZ1821="En proceso",AZ1821="facturando"),AND(AV1821="-",BA1821="")),"Por revisar",
IF(BA1821="",IF(AV1821="NUEVAS",CONCATENATE("Estado: ",AZ1821,", ",AV1821),
IF(AX1821=Meses!$A$3,"Por revisar",
IF(AT1821="","Sin registro","En programación Frcst."))),"En programación")))),
"Error")</f>
        <v>En programación</v>
      </c>
      <c r="BZ1821" s="14" t="str">
        <f t="shared" si="87"/>
        <v/>
      </c>
      <c r="CA1821" s="95">
        <f>IF(BY1821="En programación Frcst.",VLOOKUP(AX1821,Meses!$A$1:$H$14,3+HLOOKUP(Cronograma!AV1821,Meses!$D$1:$G$2,2,FALSE),FALSE),
IF(BY1821="En programación",BA1821,""))</f>
        <v>0</v>
      </c>
      <c r="CB1821" s="95" t="str">
        <f t="shared" si="88"/>
        <v>1900/1</v>
      </c>
      <c r="CC1821" s="91">
        <f>IFERROR(
(VLOOKUP(MONTH(CA1821),Meses!$B$3:$C$14,2,FALSE)-DAY(CA1821))/VLOOKUP(MONTH(CA1821),Meses!$B$3:$C$14,2,FALSE)*CD1821,
"")</f>
        <v>1591</v>
      </c>
      <c r="CD1821" s="92">
        <f t="shared" si="89"/>
        <v>1591</v>
      </c>
    </row>
    <row r="1822" spans="1:82" ht="78.599999999999994" thickBot="1" x14ac:dyDescent="0.6">
      <c r="A1822" s="61" t="s">
        <v>4400</v>
      </c>
      <c r="B1822" s="61" t="s">
        <v>4450</v>
      </c>
      <c r="C1822" s="19" t="s">
        <v>4451</v>
      </c>
      <c r="D1822" s="61" t="s">
        <v>2072</v>
      </c>
      <c r="E1822" s="21">
        <v>45315</v>
      </c>
      <c r="F1822" s="22">
        <v>45315</v>
      </c>
      <c r="G1822" s="22"/>
      <c r="H1822" s="22"/>
      <c r="I1822" s="22"/>
      <c r="J1822" s="22"/>
      <c r="K1822" s="22"/>
      <c r="L1822" s="50"/>
      <c r="M1822" s="22"/>
      <c r="N1822" s="22"/>
      <c r="O1822" s="22" t="s">
        <v>54</v>
      </c>
      <c r="P1822" s="24" t="s">
        <v>54</v>
      </c>
      <c r="Q1822" s="50" t="s">
        <v>55</v>
      </c>
      <c r="R1822" s="61">
        <v>3553</v>
      </c>
      <c r="S1822" s="27" t="s">
        <v>145</v>
      </c>
      <c r="T1822" s="27" t="s">
        <v>145</v>
      </c>
      <c r="U1822" s="22" t="e">
        <v>#NAME?</v>
      </c>
      <c r="V1822" s="22"/>
      <c r="W1822" s="22"/>
      <c r="X1822" s="50"/>
      <c r="Y1822" s="50"/>
      <c r="Z1822" s="22"/>
      <c r="AA1822" s="22"/>
      <c r="AB1822" s="22"/>
      <c r="AC1822" s="22"/>
      <c r="AD1822" s="50"/>
      <c r="AE1822" s="22"/>
      <c r="AF1822" s="22"/>
      <c r="AG1822" s="22"/>
      <c r="AH1822" s="50"/>
      <c r="AI1822" s="22"/>
      <c r="AJ1822" s="22"/>
      <c r="AK1822" s="22"/>
      <c r="AL1822" s="22"/>
      <c r="AM1822" s="22"/>
      <c r="AN1822" s="22"/>
      <c r="AO1822" s="22"/>
      <c r="AP1822" s="22" t="s">
        <v>82</v>
      </c>
      <c r="AQ1822" s="22" t="s">
        <v>82</v>
      </c>
      <c r="AR1822" s="22"/>
      <c r="AS1822" s="22" t="s">
        <v>55</v>
      </c>
      <c r="AT1822" s="22" t="s">
        <v>2073</v>
      </c>
      <c r="AU1822" s="22" t="s">
        <v>62</v>
      </c>
      <c r="AV1822" s="22" t="s">
        <v>354</v>
      </c>
      <c r="AW1822" s="22" t="s">
        <v>2274</v>
      </c>
      <c r="AX1822" s="22" t="s">
        <v>2205</v>
      </c>
      <c r="AY1822" s="22" t="s">
        <v>55</v>
      </c>
      <c r="AZ1822" s="22" t="s">
        <v>3830</v>
      </c>
      <c r="BA1822" s="22">
        <v>0</v>
      </c>
      <c r="BB1822" s="22"/>
      <c r="BC1822" s="22"/>
      <c r="BD1822" s="22" t="s">
        <v>2205</v>
      </c>
      <c r="BE1822" s="22" t="s">
        <v>651</v>
      </c>
      <c r="BF1822" s="22" t="s">
        <v>3065</v>
      </c>
      <c r="BG1822" s="22" t="s">
        <v>55</v>
      </c>
      <c r="BH1822" s="22" t="s">
        <v>4513</v>
      </c>
      <c r="BI1822" s="22"/>
      <c r="BJ1822" s="22"/>
      <c r="BK1822" s="22"/>
      <c r="BL1822" s="22"/>
      <c r="BM1822" s="22"/>
      <c r="BN1822" s="22"/>
      <c r="BO1822" s="22"/>
      <c r="BP1822" s="22"/>
      <c r="BQ1822" s="22" t="s">
        <v>64</v>
      </c>
      <c r="BR1822" s="22"/>
      <c r="BS1822" s="22"/>
      <c r="BT1822" s="22"/>
      <c r="BU1822" s="22">
        <v>7</v>
      </c>
      <c r="BV1822" s="22" t="s">
        <v>4699</v>
      </c>
      <c r="BW1822" s="22" t="s">
        <v>3869</v>
      </c>
      <c r="BX1822" s="22"/>
      <c r="BY1822" s="95" t="str">
        <f>IFERROR(
IF(OR(AZ1822="anulado",AZ1822="stand by"),CONCATENATE(AZ1822,": ",AT1822),
IF(OR(YEAR(BA1822)=2022,YEAR(BA1822)=2023),CONCATENATE("Se activó en ",YEAR(BA1822)),
IF(AND(OR(AZ1822="En proceso",AZ1822="facturando"),AND(AV1822="-",BA1822="")),"Por revisar",
IF(BA1822="",IF(AV1822="NUEVAS",CONCATENATE("Estado: ",AZ1822,", ",AV1822),
IF(AX1822=Meses!$A$3,"Por revisar",
IF(AT1822="","Sin registro","En programación Frcst."))),"En programación")))),
"Error")</f>
        <v>En programación</v>
      </c>
      <c r="BZ1822" s="14" t="str">
        <f t="shared" si="87"/>
        <v/>
      </c>
      <c r="CA1822" s="95">
        <f>IF(BY1822="En programación Frcst.",VLOOKUP(AX1822,Meses!$A$1:$H$14,3+HLOOKUP(Cronograma!AV1822,Meses!$D$1:$G$2,2,FALSE),FALSE),
IF(BY1822="En programación",BA1822,""))</f>
        <v>0</v>
      </c>
      <c r="CB1822" s="95" t="str">
        <f t="shared" si="88"/>
        <v>1900/1</v>
      </c>
      <c r="CC1822" s="91">
        <f>IFERROR(
(VLOOKUP(MONTH(CA1822),Meses!$B$3:$C$14,2,FALSE)-DAY(CA1822))/VLOOKUP(MONTH(CA1822),Meses!$B$3:$C$14,2,FALSE)*CD1822,
"")</f>
        <v>3553</v>
      </c>
      <c r="CD1822" s="92">
        <f t="shared" si="89"/>
        <v>3553</v>
      </c>
    </row>
    <row r="1823" spans="1:82" ht="94.2" thickBot="1" x14ac:dyDescent="0.6">
      <c r="A1823" s="61" t="s">
        <v>4400</v>
      </c>
      <c r="B1823" s="61" t="s">
        <v>4452</v>
      </c>
      <c r="C1823" s="19" t="s">
        <v>4453</v>
      </c>
      <c r="D1823" s="61" t="s">
        <v>2072</v>
      </c>
      <c r="E1823" s="21">
        <v>45315</v>
      </c>
      <c r="F1823" s="22">
        <v>45315</v>
      </c>
      <c r="G1823" s="22"/>
      <c r="H1823" s="22"/>
      <c r="I1823" s="22"/>
      <c r="J1823" s="22"/>
      <c r="K1823" s="22"/>
      <c r="L1823" s="50"/>
      <c r="M1823" s="22"/>
      <c r="N1823" s="22"/>
      <c r="O1823" s="22" t="s">
        <v>547</v>
      </c>
      <c r="P1823" s="19" t="s">
        <v>547</v>
      </c>
      <c r="Q1823" s="50" t="s">
        <v>55</v>
      </c>
      <c r="R1823" s="61">
        <v>3071</v>
      </c>
      <c r="S1823" s="27" t="s">
        <v>145</v>
      </c>
      <c r="T1823" s="27" t="s">
        <v>145</v>
      </c>
      <c r="U1823" s="22" t="e">
        <v>#NAME?</v>
      </c>
      <c r="V1823" s="22"/>
      <c r="W1823" s="22"/>
      <c r="X1823" s="50"/>
      <c r="Y1823" s="50"/>
      <c r="Z1823" s="22"/>
      <c r="AA1823" s="22"/>
      <c r="AB1823" s="22"/>
      <c r="AC1823" s="22"/>
      <c r="AD1823" s="50"/>
      <c r="AE1823" s="22"/>
      <c r="AF1823" s="22"/>
      <c r="AG1823" s="22"/>
      <c r="AH1823" s="50"/>
      <c r="AI1823" s="22"/>
      <c r="AJ1823" s="22"/>
      <c r="AK1823" s="22"/>
      <c r="AL1823" s="22"/>
      <c r="AM1823" s="22"/>
      <c r="AN1823" s="22"/>
      <c r="AO1823" s="22"/>
      <c r="AP1823" s="22"/>
      <c r="AQ1823" s="22" t="e">
        <v>#N/A</v>
      </c>
      <c r="AR1823" s="22"/>
      <c r="AS1823" s="22" t="s">
        <v>55</v>
      </c>
      <c r="AT1823" s="22" t="s">
        <v>2073</v>
      </c>
      <c r="AU1823" s="22" t="s">
        <v>62</v>
      </c>
      <c r="AV1823" s="22" t="s">
        <v>354</v>
      </c>
      <c r="AW1823" s="22" t="s">
        <v>2274</v>
      </c>
      <c r="AX1823" s="22" t="s">
        <v>2205</v>
      </c>
      <c r="AY1823" s="22" t="s">
        <v>55</v>
      </c>
      <c r="AZ1823" s="22" t="s">
        <v>3830</v>
      </c>
      <c r="BA1823" s="22">
        <v>0</v>
      </c>
      <c r="BB1823" s="22"/>
      <c r="BC1823" s="22"/>
      <c r="BD1823" s="22" t="s">
        <v>2205</v>
      </c>
      <c r="BE1823" s="22" t="s">
        <v>651</v>
      </c>
      <c r="BF1823" s="22" t="s">
        <v>3065</v>
      </c>
      <c r="BG1823" s="22" t="s">
        <v>55</v>
      </c>
      <c r="BH1823" s="22" t="s">
        <v>4513</v>
      </c>
      <c r="BI1823" s="22"/>
      <c r="BJ1823" s="22"/>
      <c r="BK1823" s="22"/>
      <c r="BL1823" s="22"/>
      <c r="BM1823" s="22"/>
      <c r="BN1823" s="22"/>
      <c r="BO1823" s="22"/>
      <c r="BP1823" s="22"/>
      <c r="BQ1823" s="22" t="s">
        <v>64</v>
      </c>
      <c r="BR1823" s="22"/>
      <c r="BS1823" s="22"/>
      <c r="BT1823" s="22"/>
      <c r="BU1823" s="22">
        <v>7</v>
      </c>
      <c r="BV1823" s="22" t="s">
        <v>4699</v>
      </c>
      <c r="BW1823" s="22" t="s">
        <v>3869</v>
      </c>
      <c r="BX1823" s="22"/>
      <c r="BY1823" s="95" t="str">
        <f>IFERROR(
IF(OR(AZ1823="anulado",AZ1823="stand by"),CONCATENATE(AZ1823,": ",AT1823),
IF(OR(YEAR(BA1823)=2022,YEAR(BA1823)=2023),CONCATENATE("Se activó en ",YEAR(BA1823)),
IF(AND(OR(AZ1823="En proceso",AZ1823="facturando"),AND(AV1823="-",BA1823="")),"Por revisar",
IF(BA1823="",IF(AV1823="NUEVAS",CONCATENATE("Estado: ",AZ1823,", ",AV1823),
IF(AX1823=Meses!$A$3,"Por revisar",
IF(AT1823="","Sin registro","En programación Frcst."))),"En programación")))),
"Error")</f>
        <v>En programación</v>
      </c>
      <c r="BZ1823" s="14" t="str">
        <f t="shared" si="87"/>
        <v/>
      </c>
      <c r="CA1823" s="95">
        <f>IF(BY1823="En programación Frcst.",VLOOKUP(AX1823,Meses!$A$1:$H$14,3+HLOOKUP(Cronograma!AV1823,Meses!$D$1:$G$2,2,FALSE),FALSE),
IF(BY1823="En programación",BA1823,""))</f>
        <v>0</v>
      </c>
      <c r="CB1823" s="95" t="str">
        <f t="shared" si="88"/>
        <v>1900/1</v>
      </c>
      <c r="CC1823" s="91">
        <f>IFERROR(
(VLOOKUP(MONTH(CA1823),Meses!$B$3:$C$14,2,FALSE)-DAY(CA1823))/VLOOKUP(MONTH(CA1823),Meses!$B$3:$C$14,2,FALSE)*CD1823,
"")</f>
        <v>3071</v>
      </c>
      <c r="CD1823" s="92">
        <f t="shared" si="89"/>
        <v>3071</v>
      </c>
    </row>
    <row r="1824" spans="1:82" ht="94.2" thickBot="1" x14ac:dyDescent="0.6">
      <c r="A1824" s="61" t="s">
        <v>4400</v>
      </c>
      <c r="B1824" s="61" t="s">
        <v>4454</v>
      </c>
      <c r="C1824" s="19" t="s">
        <v>4455</v>
      </c>
      <c r="D1824" s="61" t="s">
        <v>2072</v>
      </c>
      <c r="E1824" s="21">
        <v>45315</v>
      </c>
      <c r="F1824" s="22">
        <v>45315</v>
      </c>
      <c r="G1824" s="22"/>
      <c r="H1824" s="22"/>
      <c r="I1824" s="22"/>
      <c r="J1824" s="22"/>
      <c r="K1824" s="22"/>
      <c r="L1824" s="50"/>
      <c r="M1824" s="22"/>
      <c r="N1824" s="22"/>
      <c r="O1824" s="22" t="s">
        <v>547</v>
      </c>
      <c r="P1824" s="19" t="s">
        <v>547</v>
      </c>
      <c r="Q1824" s="50" t="s">
        <v>55</v>
      </c>
      <c r="R1824" s="61">
        <v>2807</v>
      </c>
      <c r="S1824" s="27" t="s">
        <v>145</v>
      </c>
      <c r="T1824" s="27" t="s">
        <v>145</v>
      </c>
      <c r="U1824" s="22" t="e">
        <v>#NAME?</v>
      </c>
      <c r="V1824" s="22"/>
      <c r="W1824" s="22"/>
      <c r="X1824" s="50"/>
      <c r="Y1824" s="50"/>
      <c r="Z1824" s="22"/>
      <c r="AA1824" s="22"/>
      <c r="AB1824" s="22"/>
      <c r="AC1824" s="22"/>
      <c r="AD1824" s="50"/>
      <c r="AE1824" s="22"/>
      <c r="AF1824" s="22"/>
      <c r="AG1824" s="22"/>
      <c r="AH1824" s="50"/>
      <c r="AI1824" s="22"/>
      <c r="AJ1824" s="22"/>
      <c r="AK1824" s="22"/>
      <c r="AL1824" s="22"/>
      <c r="AM1824" s="22"/>
      <c r="AN1824" s="22"/>
      <c r="AO1824" s="22"/>
      <c r="AP1824" s="22"/>
      <c r="AQ1824" s="22" t="e">
        <v>#N/A</v>
      </c>
      <c r="AR1824" s="22"/>
      <c r="AS1824" s="22" t="s">
        <v>55</v>
      </c>
      <c r="AT1824" s="22" t="s">
        <v>2073</v>
      </c>
      <c r="AU1824" s="22" t="s">
        <v>62</v>
      </c>
      <c r="AV1824" s="22" t="s">
        <v>354</v>
      </c>
      <c r="AW1824" s="22" t="s">
        <v>2274</v>
      </c>
      <c r="AX1824" s="22" t="s">
        <v>2205</v>
      </c>
      <c r="AY1824" s="22" t="s">
        <v>55</v>
      </c>
      <c r="AZ1824" s="22" t="s">
        <v>3830</v>
      </c>
      <c r="BA1824" s="22">
        <v>0</v>
      </c>
      <c r="BB1824" s="22"/>
      <c r="BC1824" s="22"/>
      <c r="BD1824" s="22" t="s">
        <v>2205</v>
      </c>
      <c r="BE1824" s="22" t="s">
        <v>651</v>
      </c>
      <c r="BF1824" s="22" t="s">
        <v>3065</v>
      </c>
      <c r="BG1824" s="22" t="s">
        <v>55</v>
      </c>
      <c r="BH1824" s="22" t="s">
        <v>4513</v>
      </c>
      <c r="BI1824" s="22"/>
      <c r="BJ1824" s="22"/>
      <c r="BK1824" s="22"/>
      <c r="BL1824" s="22"/>
      <c r="BM1824" s="22"/>
      <c r="BN1824" s="22"/>
      <c r="BO1824" s="22"/>
      <c r="BP1824" s="22"/>
      <c r="BQ1824" s="22" t="s">
        <v>64</v>
      </c>
      <c r="BR1824" s="22"/>
      <c r="BS1824" s="22"/>
      <c r="BT1824" s="22"/>
      <c r="BU1824" s="22">
        <v>7</v>
      </c>
      <c r="BV1824" s="22" t="s">
        <v>4699</v>
      </c>
      <c r="BW1824" s="22" t="s">
        <v>3869</v>
      </c>
      <c r="BX1824" s="22"/>
      <c r="BY1824" s="95" t="str">
        <f>IFERROR(
IF(OR(AZ1824="anulado",AZ1824="stand by"),CONCATENATE(AZ1824,": ",AT1824),
IF(OR(YEAR(BA1824)=2022,YEAR(BA1824)=2023),CONCATENATE("Se activó en ",YEAR(BA1824)),
IF(AND(OR(AZ1824="En proceso",AZ1824="facturando"),AND(AV1824="-",BA1824="")),"Por revisar",
IF(BA1824="",IF(AV1824="NUEVAS",CONCATENATE("Estado: ",AZ1824,", ",AV1824),
IF(AX1824=Meses!$A$3,"Por revisar",
IF(AT1824="","Sin registro","En programación Frcst."))),"En programación")))),
"Error")</f>
        <v>En programación</v>
      </c>
      <c r="BZ1824" s="14" t="str">
        <f t="shared" si="87"/>
        <v/>
      </c>
      <c r="CA1824" s="95">
        <f>IF(BY1824="En programación Frcst.",VLOOKUP(AX1824,Meses!$A$1:$H$14,3+HLOOKUP(Cronograma!AV1824,Meses!$D$1:$G$2,2,FALSE),FALSE),
IF(BY1824="En programación",BA1824,""))</f>
        <v>0</v>
      </c>
      <c r="CB1824" s="95" t="str">
        <f t="shared" si="88"/>
        <v>1900/1</v>
      </c>
      <c r="CC1824" s="91">
        <f>IFERROR(
(VLOOKUP(MONTH(CA1824),Meses!$B$3:$C$14,2,FALSE)-DAY(CA1824))/VLOOKUP(MONTH(CA1824),Meses!$B$3:$C$14,2,FALSE)*CD1824,
"")</f>
        <v>2807</v>
      </c>
      <c r="CD1824" s="92">
        <f t="shared" si="89"/>
        <v>2807</v>
      </c>
    </row>
    <row r="1825" spans="1:82" ht="63" thickBot="1" x14ac:dyDescent="0.6">
      <c r="A1825" s="61" t="s">
        <v>4400</v>
      </c>
      <c r="B1825" s="61" t="s">
        <v>4456</v>
      </c>
      <c r="C1825" s="19" t="s">
        <v>4457</v>
      </c>
      <c r="D1825" s="61" t="s">
        <v>2072</v>
      </c>
      <c r="E1825" s="21">
        <v>45315</v>
      </c>
      <c r="F1825" s="22">
        <v>45315</v>
      </c>
      <c r="G1825" s="22"/>
      <c r="H1825" s="22"/>
      <c r="I1825" s="22"/>
      <c r="J1825" s="22"/>
      <c r="K1825" s="22"/>
      <c r="L1825" s="50"/>
      <c r="M1825" s="22"/>
      <c r="N1825" s="22"/>
      <c r="O1825" s="22" t="s">
        <v>54</v>
      </c>
      <c r="P1825" s="24" t="s">
        <v>54</v>
      </c>
      <c r="Q1825" s="50" t="s">
        <v>55</v>
      </c>
      <c r="R1825" s="61">
        <v>3645</v>
      </c>
      <c r="S1825" s="27" t="s">
        <v>145</v>
      </c>
      <c r="T1825" s="27" t="s">
        <v>145</v>
      </c>
      <c r="U1825" s="22" t="e">
        <v>#NAME?</v>
      </c>
      <c r="V1825" s="22"/>
      <c r="W1825" s="22"/>
      <c r="X1825" s="50"/>
      <c r="Y1825" s="50"/>
      <c r="Z1825" s="22"/>
      <c r="AA1825" s="22"/>
      <c r="AB1825" s="22"/>
      <c r="AC1825" s="22"/>
      <c r="AD1825" s="50"/>
      <c r="AE1825" s="22"/>
      <c r="AF1825" s="22"/>
      <c r="AG1825" s="22"/>
      <c r="AH1825" s="50"/>
      <c r="AI1825" s="22"/>
      <c r="AJ1825" s="22"/>
      <c r="AK1825" s="22"/>
      <c r="AL1825" s="22"/>
      <c r="AM1825" s="22"/>
      <c r="AN1825" s="22"/>
      <c r="AO1825" s="22"/>
      <c r="AP1825" s="22" t="s">
        <v>82</v>
      </c>
      <c r="AQ1825" s="22" t="s">
        <v>82</v>
      </c>
      <c r="AR1825" s="22"/>
      <c r="AS1825" s="22" t="s">
        <v>55</v>
      </c>
      <c r="AT1825" s="22" t="s">
        <v>2073</v>
      </c>
      <c r="AU1825" s="22" t="s">
        <v>62</v>
      </c>
      <c r="AV1825" s="22" t="s">
        <v>354</v>
      </c>
      <c r="AW1825" s="22" t="s">
        <v>2274</v>
      </c>
      <c r="AX1825" s="22" t="s">
        <v>2205</v>
      </c>
      <c r="AY1825" s="22" t="s">
        <v>55</v>
      </c>
      <c r="AZ1825" s="22" t="s">
        <v>3830</v>
      </c>
      <c r="BA1825" s="22">
        <v>0</v>
      </c>
      <c r="BB1825" s="22"/>
      <c r="BC1825" s="22"/>
      <c r="BD1825" s="22" t="s">
        <v>2205</v>
      </c>
      <c r="BE1825" s="22" t="s">
        <v>651</v>
      </c>
      <c r="BF1825" s="22" t="s">
        <v>3065</v>
      </c>
      <c r="BG1825" s="22" t="s">
        <v>55</v>
      </c>
      <c r="BH1825" s="22" t="s">
        <v>4513</v>
      </c>
      <c r="BI1825" s="22"/>
      <c r="BJ1825" s="22"/>
      <c r="BK1825" s="22"/>
      <c r="BL1825" s="22"/>
      <c r="BM1825" s="22"/>
      <c r="BN1825" s="22"/>
      <c r="BO1825" s="22"/>
      <c r="BP1825" s="22"/>
      <c r="BQ1825" s="22" t="s">
        <v>64</v>
      </c>
      <c r="BR1825" s="22"/>
      <c r="BS1825" s="22"/>
      <c r="BT1825" s="22"/>
      <c r="BU1825" s="22">
        <v>7</v>
      </c>
      <c r="BV1825" s="22" t="s">
        <v>4699</v>
      </c>
      <c r="BW1825" s="22" t="s">
        <v>3869</v>
      </c>
      <c r="BX1825" s="22"/>
      <c r="BY1825" s="95" t="str">
        <f>IFERROR(
IF(OR(AZ1825="anulado",AZ1825="stand by"),CONCATENATE(AZ1825,": ",AT1825),
IF(OR(YEAR(BA1825)=2022,YEAR(BA1825)=2023),CONCATENATE("Se activó en ",YEAR(BA1825)),
IF(AND(OR(AZ1825="En proceso",AZ1825="facturando"),AND(AV1825="-",BA1825="")),"Por revisar",
IF(BA1825="",IF(AV1825="NUEVAS",CONCATENATE("Estado: ",AZ1825,", ",AV1825),
IF(AX1825=Meses!$A$3,"Por revisar",
IF(AT1825="","Sin registro","En programación Frcst."))),"En programación")))),
"Error")</f>
        <v>En programación</v>
      </c>
      <c r="BZ1825" s="14" t="str">
        <f t="shared" si="87"/>
        <v/>
      </c>
      <c r="CA1825" s="95">
        <f>IF(BY1825="En programación Frcst.",VLOOKUP(AX1825,Meses!$A$1:$H$14,3+HLOOKUP(Cronograma!AV1825,Meses!$D$1:$G$2,2,FALSE),FALSE),
IF(BY1825="En programación",BA1825,""))</f>
        <v>0</v>
      </c>
      <c r="CB1825" s="95" t="str">
        <f t="shared" si="88"/>
        <v>1900/1</v>
      </c>
      <c r="CC1825" s="91">
        <f>IFERROR(
(VLOOKUP(MONTH(CA1825),Meses!$B$3:$C$14,2,FALSE)-DAY(CA1825))/VLOOKUP(MONTH(CA1825),Meses!$B$3:$C$14,2,FALSE)*CD1825,
"")</f>
        <v>3645</v>
      </c>
      <c r="CD1825" s="92">
        <f t="shared" si="89"/>
        <v>3645</v>
      </c>
    </row>
    <row r="1826" spans="1:82" ht="63" thickBot="1" x14ac:dyDescent="0.6">
      <c r="A1826" s="61" t="s">
        <v>2378</v>
      </c>
      <c r="B1826" s="61" t="s">
        <v>4458</v>
      </c>
      <c r="C1826" s="19" t="s">
        <v>4459</v>
      </c>
      <c r="D1826" s="61" t="s">
        <v>2072</v>
      </c>
      <c r="E1826" s="21">
        <v>45315</v>
      </c>
      <c r="F1826" s="22">
        <v>45315</v>
      </c>
      <c r="G1826" s="22"/>
      <c r="H1826" s="22"/>
      <c r="I1826" s="22"/>
      <c r="J1826" s="22"/>
      <c r="K1826" s="22"/>
      <c r="L1826" s="50"/>
      <c r="M1826" s="22"/>
      <c r="N1826" s="22"/>
      <c r="O1826" s="22" t="s">
        <v>54</v>
      </c>
      <c r="P1826" s="24" t="s">
        <v>54</v>
      </c>
      <c r="Q1826" s="50" t="s">
        <v>55</v>
      </c>
      <c r="R1826" s="61">
        <v>321085</v>
      </c>
      <c r="S1826" s="27" t="s">
        <v>145</v>
      </c>
      <c r="T1826" s="27" t="s">
        <v>145</v>
      </c>
      <c r="U1826" s="22" t="e">
        <v>#NAME?</v>
      </c>
      <c r="V1826" s="22"/>
      <c r="W1826" s="22"/>
      <c r="X1826" s="50"/>
      <c r="Y1826" s="50"/>
      <c r="Z1826" s="22"/>
      <c r="AA1826" s="22"/>
      <c r="AB1826" s="22"/>
      <c r="AC1826" s="22"/>
      <c r="AD1826" s="50"/>
      <c r="AE1826" s="22"/>
      <c r="AF1826" s="22"/>
      <c r="AG1826" s="22"/>
      <c r="AH1826" s="50"/>
      <c r="AI1826" s="22"/>
      <c r="AJ1826" s="22"/>
      <c r="AK1826" s="22"/>
      <c r="AL1826" s="22"/>
      <c r="AM1826" s="22"/>
      <c r="AN1826" s="22"/>
      <c r="AO1826" s="22"/>
      <c r="AP1826" s="22" t="s">
        <v>399</v>
      </c>
      <c r="AQ1826" s="22" t="s">
        <v>399</v>
      </c>
      <c r="AR1826" s="22"/>
      <c r="AS1826" s="22" t="s">
        <v>55</v>
      </c>
      <c r="AT1826" s="22" t="s">
        <v>2073</v>
      </c>
      <c r="AU1826" s="22" t="s">
        <v>62</v>
      </c>
      <c r="AV1826" s="22" t="s">
        <v>660</v>
      </c>
      <c r="AW1826" s="22" t="s">
        <v>2204</v>
      </c>
      <c r="AX1826" s="22" t="s">
        <v>2205</v>
      </c>
      <c r="AY1826" s="22" t="s">
        <v>64</v>
      </c>
      <c r="AZ1826" s="22" t="s">
        <v>3830</v>
      </c>
      <c r="BA1826" s="22">
        <v>0</v>
      </c>
      <c r="BB1826" s="22"/>
      <c r="BC1826" s="22"/>
      <c r="BD1826" s="22" t="s">
        <v>2205</v>
      </c>
      <c r="BE1826" s="22" t="s">
        <v>354</v>
      </c>
      <c r="BF1826" s="22" t="s">
        <v>2274</v>
      </c>
      <c r="BG1826" s="22" t="s">
        <v>64</v>
      </c>
      <c r="BH1826" s="22" t="s">
        <v>4513</v>
      </c>
      <c r="BI1826" s="22"/>
      <c r="BJ1826" s="22"/>
      <c r="BK1826" s="22"/>
      <c r="BL1826" s="22"/>
      <c r="BM1826" s="22"/>
      <c r="BN1826" s="22"/>
      <c r="BO1826" s="22"/>
      <c r="BP1826" s="22"/>
      <c r="BQ1826" s="22" t="s">
        <v>64</v>
      </c>
      <c r="BR1826" s="22"/>
      <c r="BS1826" s="22"/>
      <c r="BT1826" s="22"/>
      <c r="BU1826" s="22">
        <v>7</v>
      </c>
      <c r="BV1826" s="22" t="s">
        <v>4695</v>
      </c>
      <c r="BW1826" s="22" t="s">
        <v>3869</v>
      </c>
      <c r="BX1826" s="22"/>
      <c r="BY1826" s="95" t="str">
        <f>IFERROR(
IF(OR(AZ1826="anulado",AZ1826="stand by"),CONCATENATE(AZ1826,": ",AT1826),
IF(OR(YEAR(BA1826)=2022,YEAR(BA1826)=2023),CONCATENATE("Se activó en ",YEAR(BA1826)),
IF(AND(OR(AZ1826="En proceso",AZ1826="facturando"),AND(AV1826="-",BA1826="")),"Por revisar",
IF(BA1826="",IF(AV1826="NUEVAS",CONCATENATE("Estado: ",AZ1826,", ",AV1826),
IF(AX1826=Meses!$A$3,"Por revisar",
IF(AT1826="","Sin registro","En programación Frcst."))),"En programación")))),
"Error")</f>
        <v>En programación</v>
      </c>
      <c r="BZ1826" s="14" t="str">
        <f t="shared" si="87"/>
        <v/>
      </c>
      <c r="CA1826" s="95">
        <f>IF(BY1826="En programación Frcst.",VLOOKUP(AX1826,Meses!$A$1:$H$14,3+HLOOKUP(Cronograma!AV1826,Meses!$D$1:$G$2,2,FALSE),FALSE),
IF(BY1826="En programación",BA1826,""))</f>
        <v>0</v>
      </c>
      <c r="CB1826" s="95" t="str">
        <f t="shared" si="88"/>
        <v>1900/1</v>
      </c>
      <c r="CC1826" s="91">
        <f>IFERROR(
(VLOOKUP(MONTH(CA1826),Meses!$B$3:$C$14,2,FALSE)-DAY(CA1826))/VLOOKUP(MONTH(CA1826),Meses!$B$3:$C$14,2,FALSE)*CD1826,
"")</f>
        <v>321085</v>
      </c>
      <c r="CD1826" s="92">
        <f t="shared" si="89"/>
        <v>321085</v>
      </c>
    </row>
    <row r="1827" spans="1:82" ht="94.2" thickBot="1" x14ac:dyDescent="0.6">
      <c r="A1827" s="61" t="s">
        <v>4400</v>
      </c>
      <c r="B1827" s="61" t="s">
        <v>4460</v>
      </c>
      <c r="C1827" s="19" t="s">
        <v>4461</v>
      </c>
      <c r="D1827" s="61" t="s">
        <v>2072</v>
      </c>
      <c r="E1827" s="21">
        <v>45315</v>
      </c>
      <c r="F1827" s="22">
        <v>45315</v>
      </c>
      <c r="G1827" s="22"/>
      <c r="H1827" s="22"/>
      <c r="I1827" s="22"/>
      <c r="J1827" s="22"/>
      <c r="K1827" s="22"/>
      <c r="L1827" s="50"/>
      <c r="M1827" s="22"/>
      <c r="N1827" s="22"/>
      <c r="O1827" s="22" t="s">
        <v>677</v>
      </c>
      <c r="P1827" s="24" t="s">
        <v>677</v>
      </c>
      <c r="Q1827" s="50" t="s">
        <v>55</v>
      </c>
      <c r="R1827" s="61">
        <v>8574</v>
      </c>
      <c r="S1827" s="27" t="s">
        <v>145</v>
      </c>
      <c r="T1827" s="27" t="s">
        <v>145</v>
      </c>
      <c r="U1827" s="22" t="e">
        <v>#NAME?</v>
      </c>
      <c r="V1827" s="22"/>
      <c r="W1827" s="22"/>
      <c r="X1827" s="50"/>
      <c r="Y1827" s="50"/>
      <c r="Z1827" s="22"/>
      <c r="AA1827" s="22"/>
      <c r="AB1827" s="22"/>
      <c r="AC1827" s="22"/>
      <c r="AD1827" s="50"/>
      <c r="AE1827" s="22"/>
      <c r="AF1827" s="22"/>
      <c r="AG1827" s="22"/>
      <c r="AH1827" s="50"/>
      <c r="AI1827" s="22"/>
      <c r="AJ1827" s="22"/>
      <c r="AK1827" s="22"/>
      <c r="AL1827" s="22"/>
      <c r="AM1827" s="22"/>
      <c r="AN1827" s="22"/>
      <c r="AO1827" s="22"/>
      <c r="AP1827" s="22" t="s">
        <v>678</v>
      </c>
      <c r="AQ1827" s="22" t="s">
        <v>451</v>
      </c>
      <c r="AR1827" s="22"/>
      <c r="AS1827" s="22" t="s">
        <v>55</v>
      </c>
      <c r="AT1827" s="22" t="s">
        <v>2073</v>
      </c>
      <c r="AU1827" s="22" t="s">
        <v>132</v>
      </c>
      <c r="AV1827" s="22" t="s">
        <v>354</v>
      </c>
      <c r="AW1827" s="22" t="s">
        <v>2274</v>
      </c>
      <c r="AX1827" s="22" t="s">
        <v>2205</v>
      </c>
      <c r="AY1827" s="22" t="s">
        <v>55</v>
      </c>
      <c r="AZ1827" s="22" t="s">
        <v>3830</v>
      </c>
      <c r="BA1827" s="22">
        <v>0</v>
      </c>
      <c r="BB1827" s="22"/>
      <c r="BC1827" s="22"/>
      <c r="BD1827" s="22" t="s">
        <v>1557</v>
      </c>
      <c r="BE1827" s="22" t="s">
        <v>651</v>
      </c>
      <c r="BF1827" s="22" t="s">
        <v>2222</v>
      </c>
      <c r="BG1827" s="22" t="s">
        <v>55</v>
      </c>
      <c r="BH1827" s="22" t="s">
        <v>4513</v>
      </c>
      <c r="BI1827" s="22"/>
      <c r="BJ1827" s="22"/>
      <c r="BK1827" s="22"/>
      <c r="BL1827" s="22"/>
      <c r="BM1827" s="22"/>
      <c r="BN1827" s="22"/>
      <c r="BO1827" s="22"/>
      <c r="BP1827" s="22"/>
      <c r="BQ1827" s="22" t="s">
        <v>64</v>
      </c>
      <c r="BR1827" s="22"/>
      <c r="BS1827" s="22"/>
      <c r="BT1827" s="22"/>
      <c r="BU1827" s="22">
        <v>7</v>
      </c>
      <c r="BV1827" s="22" t="s">
        <v>4699</v>
      </c>
      <c r="BW1827" s="22" t="s">
        <v>3869</v>
      </c>
      <c r="BX1827" s="22"/>
      <c r="BY1827" s="95" t="str">
        <f>IFERROR(
IF(OR(AZ1827="anulado",AZ1827="stand by"),CONCATENATE(AZ1827,": ",AT1827),
IF(OR(YEAR(BA1827)=2022,YEAR(BA1827)=2023),CONCATENATE("Se activó en ",YEAR(BA1827)),
IF(AND(OR(AZ1827="En proceso",AZ1827="facturando"),AND(AV1827="-",BA1827="")),"Por revisar",
IF(BA1827="",IF(AV1827="NUEVAS",CONCATENATE("Estado: ",AZ1827,", ",AV1827),
IF(AX1827=Meses!$A$3,"Por revisar",
IF(AT1827="","Sin registro","En programación Frcst."))),"En programación")))),
"Error")</f>
        <v>En programación</v>
      </c>
      <c r="BZ1827" s="14" t="str">
        <f t="shared" si="87"/>
        <v/>
      </c>
      <c r="CA1827" s="95">
        <f>IF(BY1827="En programación Frcst.",VLOOKUP(AX1827,Meses!$A$1:$H$14,3+HLOOKUP(Cronograma!AV1827,Meses!$D$1:$G$2,2,FALSE),FALSE),
IF(BY1827="En programación",BA1827,""))</f>
        <v>0</v>
      </c>
      <c r="CB1827" s="95" t="str">
        <f t="shared" si="88"/>
        <v>1900/1</v>
      </c>
      <c r="CC1827" s="91">
        <f>IFERROR(
(VLOOKUP(MONTH(CA1827),Meses!$B$3:$C$14,2,FALSE)-DAY(CA1827))/VLOOKUP(MONTH(CA1827),Meses!$B$3:$C$14,2,FALSE)*CD1827,
"")</f>
        <v>8574</v>
      </c>
      <c r="CD1827" s="92">
        <f t="shared" si="89"/>
        <v>8574</v>
      </c>
    </row>
    <row r="1828" spans="1:82" ht="63" thickBot="1" x14ac:dyDescent="0.6">
      <c r="A1828" s="61" t="s">
        <v>4400</v>
      </c>
      <c r="B1828" s="61" t="s">
        <v>4462</v>
      </c>
      <c r="C1828" s="19" t="s">
        <v>4463</v>
      </c>
      <c r="D1828" s="61" t="s">
        <v>2072</v>
      </c>
      <c r="E1828" s="21">
        <v>45315</v>
      </c>
      <c r="F1828" s="22">
        <v>45315</v>
      </c>
      <c r="G1828" s="22"/>
      <c r="H1828" s="22"/>
      <c r="I1828" s="22"/>
      <c r="J1828" s="22"/>
      <c r="K1828" s="22"/>
      <c r="L1828" s="50"/>
      <c r="M1828" s="22"/>
      <c r="N1828" s="22"/>
      <c r="O1828" s="22" t="s">
        <v>135</v>
      </c>
      <c r="P1828" s="24" t="s">
        <v>135</v>
      </c>
      <c r="Q1828" s="50" t="s">
        <v>55</v>
      </c>
      <c r="R1828" s="61">
        <v>6960</v>
      </c>
      <c r="S1828" s="27" t="s">
        <v>145</v>
      </c>
      <c r="T1828" s="27" t="s">
        <v>145</v>
      </c>
      <c r="U1828" s="22" t="e">
        <v>#NAME?</v>
      </c>
      <c r="V1828" s="22"/>
      <c r="W1828" s="22"/>
      <c r="X1828" s="50"/>
      <c r="Y1828" s="50"/>
      <c r="Z1828" s="22"/>
      <c r="AA1828" s="22"/>
      <c r="AB1828" s="22"/>
      <c r="AC1828" s="22"/>
      <c r="AD1828" s="50"/>
      <c r="AE1828" s="22"/>
      <c r="AF1828" s="22"/>
      <c r="AG1828" s="22"/>
      <c r="AH1828" s="50"/>
      <c r="AI1828" s="22"/>
      <c r="AJ1828" s="22"/>
      <c r="AK1828" s="22"/>
      <c r="AL1828" s="22"/>
      <c r="AM1828" s="22"/>
      <c r="AN1828" s="22"/>
      <c r="AO1828" s="22"/>
      <c r="AP1828" s="22"/>
      <c r="AQ1828" s="22" t="s">
        <v>140</v>
      </c>
      <c r="AR1828" s="22"/>
      <c r="AS1828" s="22" t="s">
        <v>55</v>
      </c>
      <c r="AT1828" s="22" t="s">
        <v>2073</v>
      </c>
      <c r="AU1828" s="22" t="s">
        <v>132</v>
      </c>
      <c r="AV1828" s="22" t="s">
        <v>679</v>
      </c>
      <c r="AW1828" s="22" t="s">
        <v>3200</v>
      </c>
      <c r="AX1828" s="22" t="s">
        <v>2205</v>
      </c>
      <c r="AY1828" s="22" t="s">
        <v>55</v>
      </c>
      <c r="AZ1828" s="22" t="s">
        <v>3830</v>
      </c>
      <c r="BA1828" s="22">
        <v>0</v>
      </c>
      <c r="BB1828" s="22"/>
      <c r="BC1828" s="22"/>
      <c r="BD1828" s="22" t="s">
        <v>2205</v>
      </c>
      <c r="BE1828" s="22" t="s">
        <v>354</v>
      </c>
      <c r="BF1828" s="22" t="s">
        <v>2274</v>
      </c>
      <c r="BG1828" s="22" t="s">
        <v>55</v>
      </c>
      <c r="BH1828" s="22" t="s">
        <v>4513</v>
      </c>
      <c r="BI1828" s="22"/>
      <c r="BJ1828" s="22"/>
      <c r="BK1828" s="22"/>
      <c r="BL1828" s="22"/>
      <c r="BM1828" s="22"/>
      <c r="BN1828" s="22"/>
      <c r="BO1828" s="22"/>
      <c r="BP1828" s="22"/>
      <c r="BQ1828" s="22" t="s">
        <v>64</v>
      </c>
      <c r="BR1828" s="22"/>
      <c r="BS1828" s="22"/>
      <c r="BT1828" s="22"/>
      <c r="BU1828" s="22">
        <v>7</v>
      </c>
      <c r="BV1828" s="22" t="s">
        <v>4699</v>
      </c>
      <c r="BW1828" s="22" t="s">
        <v>3869</v>
      </c>
      <c r="BX1828" s="22"/>
      <c r="BY1828" s="95" t="str">
        <f>IFERROR(
IF(OR(AZ1828="anulado",AZ1828="stand by"),CONCATENATE(AZ1828,": ",AT1828),
IF(OR(YEAR(BA1828)=2022,YEAR(BA1828)=2023),CONCATENATE("Se activó en ",YEAR(BA1828)),
IF(AND(OR(AZ1828="En proceso",AZ1828="facturando"),AND(AV1828="-",BA1828="")),"Por revisar",
IF(BA1828="",IF(AV1828="NUEVAS",CONCATENATE("Estado: ",AZ1828,", ",AV1828),
IF(AX1828=Meses!$A$3,"Por revisar",
IF(AT1828="","Sin registro","En programación Frcst."))),"En programación")))),
"Error")</f>
        <v>En programación</v>
      </c>
      <c r="BZ1828" s="14" t="str">
        <f t="shared" si="87"/>
        <v/>
      </c>
      <c r="CA1828" s="95">
        <f>IF(BY1828="En programación Frcst.",VLOOKUP(AX1828,Meses!$A$1:$H$14,3+HLOOKUP(Cronograma!AV1828,Meses!$D$1:$G$2,2,FALSE),FALSE),
IF(BY1828="En programación",BA1828,""))</f>
        <v>0</v>
      </c>
      <c r="CB1828" s="95" t="str">
        <f t="shared" si="88"/>
        <v>1900/1</v>
      </c>
      <c r="CC1828" s="91">
        <f>IFERROR(
(VLOOKUP(MONTH(CA1828),Meses!$B$3:$C$14,2,FALSE)-DAY(CA1828))/VLOOKUP(MONTH(CA1828),Meses!$B$3:$C$14,2,FALSE)*CD1828,
"")</f>
        <v>6960</v>
      </c>
      <c r="CD1828" s="92">
        <f t="shared" si="89"/>
        <v>6960</v>
      </c>
    </row>
    <row r="1829" spans="1:82" ht="78.599999999999994" thickBot="1" x14ac:dyDescent="0.6">
      <c r="A1829" s="61" t="s">
        <v>4400</v>
      </c>
      <c r="B1829" s="61" t="s">
        <v>4464</v>
      </c>
      <c r="C1829" s="19" t="s">
        <v>4465</v>
      </c>
      <c r="D1829" s="61" t="s">
        <v>2072</v>
      </c>
      <c r="E1829" s="21">
        <v>45315</v>
      </c>
      <c r="F1829" s="22">
        <v>45315</v>
      </c>
      <c r="G1829" s="22"/>
      <c r="H1829" s="22"/>
      <c r="I1829" s="22"/>
      <c r="J1829" s="22"/>
      <c r="K1829" s="22"/>
      <c r="L1829" s="50"/>
      <c r="M1829" s="22"/>
      <c r="N1829" s="22"/>
      <c r="O1829" s="22" t="s">
        <v>199</v>
      </c>
      <c r="P1829" s="24" t="s">
        <v>199</v>
      </c>
      <c r="Q1829" s="50" t="s">
        <v>55</v>
      </c>
      <c r="R1829" s="61">
        <v>12150</v>
      </c>
      <c r="S1829" s="27" t="s">
        <v>145</v>
      </c>
      <c r="T1829" s="27" t="s">
        <v>145</v>
      </c>
      <c r="U1829" s="22" t="e">
        <v>#NAME?</v>
      </c>
      <c r="V1829" s="22"/>
      <c r="W1829" s="22"/>
      <c r="X1829" s="50"/>
      <c r="Y1829" s="50"/>
      <c r="Z1829" s="22"/>
      <c r="AA1829" s="22"/>
      <c r="AB1829" s="22"/>
      <c r="AC1829" s="22"/>
      <c r="AD1829" s="50"/>
      <c r="AE1829" s="22"/>
      <c r="AF1829" s="22"/>
      <c r="AG1829" s="22"/>
      <c r="AH1829" s="50"/>
      <c r="AI1829" s="22"/>
      <c r="AJ1829" s="22"/>
      <c r="AK1829" s="22"/>
      <c r="AL1829" s="22"/>
      <c r="AM1829" s="22"/>
      <c r="AN1829" s="22"/>
      <c r="AO1829" s="22"/>
      <c r="AP1829" s="22"/>
      <c r="AQ1829" s="22" t="s">
        <v>140</v>
      </c>
      <c r="AR1829" s="22"/>
      <c r="AS1829" s="22" t="s">
        <v>55</v>
      </c>
      <c r="AT1829" s="22" t="s">
        <v>2073</v>
      </c>
      <c r="AU1829" s="22" t="s">
        <v>132</v>
      </c>
      <c r="AV1829" s="22" t="s">
        <v>679</v>
      </c>
      <c r="AW1829" s="22" t="s">
        <v>3200</v>
      </c>
      <c r="AX1829" s="22" t="s">
        <v>2205</v>
      </c>
      <c r="AY1829" s="22" t="s">
        <v>55</v>
      </c>
      <c r="AZ1829" s="22" t="s">
        <v>3830</v>
      </c>
      <c r="BA1829" s="22">
        <v>0</v>
      </c>
      <c r="BB1829" s="22"/>
      <c r="BC1829" s="22"/>
      <c r="BD1829" s="22" t="s">
        <v>2205</v>
      </c>
      <c r="BE1829" s="22" t="s">
        <v>354</v>
      </c>
      <c r="BF1829" s="22" t="s">
        <v>2274</v>
      </c>
      <c r="BG1829" s="22" t="s">
        <v>55</v>
      </c>
      <c r="BH1829" s="22" t="s">
        <v>4513</v>
      </c>
      <c r="BI1829" s="22"/>
      <c r="BJ1829" s="22"/>
      <c r="BK1829" s="22"/>
      <c r="BL1829" s="22"/>
      <c r="BM1829" s="22"/>
      <c r="BN1829" s="22"/>
      <c r="BO1829" s="22"/>
      <c r="BP1829" s="22"/>
      <c r="BQ1829" s="22" t="s">
        <v>64</v>
      </c>
      <c r="BR1829" s="22"/>
      <c r="BS1829" s="22"/>
      <c r="BT1829" s="22"/>
      <c r="BU1829" s="22">
        <v>7</v>
      </c>
      <c r="BV1829" s="22" t="s">
        <v>4699</v>
      </c>
      <c r="BW1829" s="22" t="s">
        <v>3869</v>
      </c>
      <c r="BX1829" s="22"/>
      <c r="BY1829" s="95" t="str">
        <f>IFERROR(
IF(OR(AZ1829="anulado",AZ1829="stand by"),CONCATENATE(AZ1829,": ",AT1829),
IF(OR(YEAR(BA1829)=2022,YEAR(BA1829)=2023),CONCATENATE("Se activó en ",YEAR(BA1829)),
IF(AND(OR(AZ1829="En proceso",AZ1829="facturando"),AND(AV1829="-",BA1829="")),"Por revisar",
IF(BA1829="",IF(AV1829="NUEVAS",CONCATENATE("Estado: ",AZ1829,", ",AV1829),
IF(AX1829=Meses!$A$3,"Por revisar",
IF(AT1829="","Sin registro","En programación Frcst."))),"En programación")))),
"Error")</f>
        <v>En programación</v>
      </c>
      <c r="BZ1829" s="14" t="str">
        <f t="shared" si="87"/>
        <v/>
      </c>
      <c r="CA1829" s="95">
        <f>IF(BY1829="En programación Frcst.",VLOOKUP(AX1829,Meses!$A$1:$H$14,3+HLOOKUP(Cronograma!AV1829,Meses!$D$1:$G$2,2,FALSE),FALSE),
IF(BY1829="En programación",BA1829,""))</f>
        <v>0</v>
      </c>
      <c r="CB1829" s="95" t="str">
        <f t="shared" si="88"/>
        <v>1900/1</v>
      </c>
      <c r="CC1829" s="91">
        <f>IFERROR(
(VLOOKUP(MONTH(CA1829),Meses!$B$3:$C$14,2,FALSE)-DAY(CA1829))/VLOOKUP(MONTH(CA1829),Meses!$B$3:$C$14,2,FALSE)*CD1829,
"")</f>
        <v>12150</v>
      </c>
      <c r="CD1829" s="92">
        <f t="shared" si="89"/>
        <v>12150</v>
      </c>
    </row>
    <row r="1830" spans="1:82" ht="78.599999999999994" thickBot="1" x14ac:dyDescent="0.6">
      <c r="A1830" s="61" t="s">
        <v>4400</v>
      </c>
      <c r="B1830" s="61" t="s">
        <v>4466</v>
      </c>
      <c r="C1830" s="19" t="s">
        <v>4467</v>
      </c>
      <c r="D1830" s="61" t="s">
        <v>2072</v>
      </c>
      <c r="E1830" s="21">
        <v>45315</v>
      </c>
      <c r="F1830" s="22">
        <v>45315</v>
      </c>
      <c r="G1830" s="22"/>
      <c r="H1830" s="22"/>
      <c r="I1830" s="22"/>
      <c r="J1830" s="22"/>
      <c r="K1830" s="22"/>
      <c r="L1830" s="50"/>
      <c r="M1830" s="22"/>
      <c r="N1830" s="22"/>
      <c r="O1830" s="22" t="s">
        <v>54</v>
      </c>
      <c r="P1830" s="24" t="s">
        <v>54</v>
      </c>
      <c r="Q1830" s="50" t="s">
        <v>55</v>
      </c>
      <c r="R1830" s="61">
        <v>2165</v>
      </c>
      <c r="S1830" s="27" t="s">
        <v>145</v>
      </c>
      <c r="T1830" s="27" t="s">
        <v>145</v>
      </c>
      <c r="U1830" s="22" t="e">
        <v>#NAME?</v>
      </c>
      <c r="V1830" s="22"/>
      <c r="W1830" s="22"/>
      <c r="X1830" s="50"/>
      <c r="Y1830" s="50"/>
      <c r="Z1830" s="22"/>
      <c r="AA1830" s="22"/>
      <c r="AB1830" s="22"/>
      <c r="AC1830" s="22"/>
      <c r="AD1830" s="50"/>
      <c r="AE1830" s="22"/>
      <c r="AF1830" s="22"/>
      <c r="AG1830" s="22"/>
      <c r="AH1830" s="50"/>
      <c r="AI1830" s="22"/>
      <c r="AJ1830" s="22"/>
      <c r="AK1830" s="22"/>
      <c r="AL1830" s="22"/>
      <c r="AM1830" s="22"/>
      <c r="AN1830" s="22"/>
      <c r="AO1830" s="22"/>
      <c r="AP1830" s="22" t="s">
        <v>82</v>
      </c>
      <c r="AQ1830" s="22" t="s">
        <v>82</v>
      </c>
      <c r="AR1830" s="22"/>
      <c r="AS1830" s="22" t="s">
        <v>55</v>
      </c>
      <c r="AT1830" s="22" t="s">
        <v>2073</v>
      </c>
      <c r="AU1830" s="22" t="s">
        <v>62</v>
      </c>
      <c r="AV1830" s="22" t="s">
        <v>354</v>
      </c>
      <c r="AW1830" s="22" t="s">
        <v>2274</v>
      </c>
      <c r="AX1830" s="22" t="s">
        <v>2205</v>
      </c>
      <c r="AY1830" s="22" t="s">
        <v>55</v>
      </c>
      <c r="AZ1830" s="22" t="s">
        <v>3830</v>
      </c>
      <c r="BA1830" s="22">
        <v>0</v>
      </c>
      <c r="BB1830" s="22"/>
      <c r="BC1830" s="22"/>
      <c r="BD1830" s="22" t="s">
        <v>2205</v>
      </c>
      <c r="BE1830" s="22" t="s">
        <v>651</v>
      </c>
      <c r="BF1830" s="22" t="s">
        <v>3065</v>
      </c>
      <c r="BG1830" s="22" t="s">
        <v>55</v>
      </c>
      <c r="BH1830" s="22" t="s">
        <v>4513</v>
      </c>
      <c r="BI1830" s="22"/>
      <c r="BJ1830" s="22"/>
      <c r="BK1830" s="22"/>
      <c r="BL1830" s="22"/>
      <c r="BM1830" s="22"/>
      <c r="BN1830" s="22"/>
      <c r="BO1830" s="22"/>
      <c r="BP1830" s="22"/>
      <c r="BQ1830" s="22" t="s">
        <v>64</v>
      </c>
      <c r="BR1830" s="22"/>
      <c r="BS1830" s="22"/>
      <c r="BT1830" s="22"/>
      <c r="BU1830" s="22">
        <v>7</v>
      </c>
      <c r="BV1830" s="22" t="s">
        <v>4699</v>
      </c>
      <c r="BW1830" s="22" t="s">
        <v>3869</v>
      </c>
      <c r="BX1830" s="22"/>
      <c r="BY1830" s="95" t="str">
        <f>IFERROR(
IF(OR(AZ1830="anulado",AZ1830="stand by"),CONCATENATE(AZ1830,": ",AT1830),
IF(OR(YEAR(BA1830)=2022,YEAR(BA1830)=2023),CONCATENATE("Se activó en ",YEAR(BA1830)),
IF(AND(OR(AZ1830="En proceso",AZ1830="facturando"),AND(AV1830="-",BA1830="")),"Por revisar",
IF(BA1830="",IF(AV1830="NUEVAS",CONCATENATE("Estado: ",AZ1830,", ",AV1830),
IF(AX1830=Meses!$A$3,"Por revisar",
IF(AT1830="","Sin registro","En programación Frcst."))),"En programación")))),
"Error")</f>
        <v>En programación</v>
      </c>
      <c r="BZ1830" s="14" t="str">
        <f t="shared" si="87"/>
        <v/>
      </c>
      <c r="CA1830" s="95">
        <f>IF(BY1830="En programación Frcst.",VLOOKUP(AX1830,Meses!$A$1:$H$14,3+HLOOKUP(Cronograma!AV1830,Meses!$D$1:$G$2,2,FALSE),FALSE),
IF(BY1830="En programación",BA1830,""))</f>
        <v>0</v>
      </c>
      <c r="CB1830" s="95" t="str">
        <f t="shared" si="88"/>
        <v>1900/1</v>
      </c>
      <c r="CC1830" s="91">
        <f>IFERROR(
(VLOOKUP(MONTH(CA1830),Meses!$B$3:$C$14,2,FALSE)-DAY(CA1830))/VLOOKUP(MONTH(CA1830),Meses!$B$3:$C$14,2,FALSE)*CD1830,
"")</f>
        <v>2165</v>
      </c>
      <c r="CD1830" s="92">
        <f t="shared" si="89"/>
        <v>2165</v>
      </c>
    </row>
    <row r="1831" spans="1:82" ht="63" thickBot="1" x14ac:dyDescent="0.6">
      <c r="A1831" s="61" t="s">
        <v>4400</v>
      </c>
      <c r="B1831" s="61" t="s">
        <v>4468</v>
      </c>
      <c r="C1831" s="19" t="s">
        <v>4469</v>
      </c>
      <c r="D1831" s="61" t="s">
        <v>2072</v>
      </c>
      <c r="E1831" s="21">
        <v>45315</v>
      </c>
      <c r="F1831" s="22">
        <v>45315</v>
      </c>
      <c r="G1831" s="22"/>
      <c r="H1831" s="22"/>
      <c r="I1831" s="22"/>
      <c r="J1831" s="22"/>
      <c r="K1831" s="22"/>
      <c r="L1831" s="50"/>
      <c r="M1831" s="22"/>
      <c r="N1831" s="22"/>
      <c r="O1831" s="22" t="s">
        <v>54</v>
      </c>
      <c r="P1831" s="24" t="s">
        <v>54</v>
      </c>
      <c r="Q1831" s="50" t="s">
        <v>55</v>
      </c>
      <c r="R1831" s="61">
        <v>3624</v>
      </c>
      <c r="S1831" s="27" t="s">
        <v>145</v>
      </c>
      <c r="T1831" s="27" t="s">
        <v>145</v>
      </c>
      <c r="U1831" s="22" t="e">
        <v>#NAME?</v>
      </c>
      <c r="V1831" s="22"/>
      <c r="W1831" s="22"/>
      <c r="X1831" s="50"/>
      <c r="Y1831" s="50"/>
      <c r="Z1831" s="22"/>
      <c r="AA1831" s="22"/>
      <c r="AB1831" s="22"/>
      <c r="AC1831" s="22"/>
      <c r="AD1831" s="50"/>
      <c r="AE1831" s="22"/>
      <c r="AF1831" s="22"/>
      <c r="AG1831" s="22"/>
      <c r="AH1831" s="50"/>
      <c r="AI1831" s="22"/>
      <c r="AJ1831" s="22"/>
      <c r="AK1831" s="22"/>
      <c r="AL1831" s="22"/>
      <c r="AM1831" s="22"/>
      <c r="AN1831" s="22"/>
      <c r="AO1831" s="22"/>
      <c r="AP1831" s="22" t="s">
        <v>82</v>
      </c>
      <c r="AQ1831" s="22" t="s">
        <v>82</v>
      </c>
      <c r="AR1831" s="22"/>
      <c r="AS1831" s="22" t="s">
        <v>55</v>
      </c>
      <c r="AT1831" s="22" t="s">
        <v>2073</v>
      </c>
      <c r="AU1831" s="22" t="s">
        <v>62</v>
      </c>
      <c r="AV1831" s="22" t="s">
        <v>354</v>
      </c>
      <c r="AW1831" s="22" t="s">
        <v>2274</v>
      </c>
      <c r="AX1831" s="22" t="s">
        <v>2205</v>
      </c>
      <c r="AY1831" s="22" t="s">
        <v>55</v>
      </c>
      <c r="AZ1831" s="22" t="s">
        <v>3830</v>
      </c>
      <c r="BA1831" s="22">
        <v>0</v>
      </c>
      <c r="BB1831" s="22"/>
      <c r="BC1831" s="22"/>
      <c r="BD1831" s="22" t="s">
        <v>2205</v>
      </c>
      <c r="BE1831" s="22" t="s">
        <v>651</v>
      </c>
      <c r="BF1831" s="22" t="s">
        <v>3065</v>
      </c>
      <c r="BG1831" s="22" t="s">
        <v>55</v>
      </c>
      <c r="BH1831" s="22" t="s">
        <v>4513</v>
      </c>
      <c r="BI1831" s="22"/>
      <c r="BJ1831" s="22"/>
      <c r="BK1831" s="22"/>
      <c r="BL1831" s="22"/>
      <c r="BM1831" s="22"/>
      <c r="BN1831" s="22"/>
      <c r="BO1831" s="22"/>
      <c r="BP1831" s="22"/>
      <c r="BQ1831" s="22" t="s">
        <v>64</v>
      </c>
      <c r="BR1831" s="22"/>
      <c r="BS1831" s="22"/>
      <c r="BT1831" s="22"/>
      <c r="BU1831" s="22">
        <v>7</v>
      </c>
      <c r="BV1831" s="22" t="s">
        <v>4699</v>
      </c>
      <c r="BW1831" s="22" t="s">
        <v>3869</v>
      </c>
      <c r="BX1831" s="22"/>
      <c r="BY1831" s="95" t="str">
        <f>IFERROR(
IF(OR(AZ1831="anulado",AZ1831="stand by"),CONCATENATE(AZ1831,": ",AT1831),
IF(OR(YEAR(BA1831)=2022,YEAR(BA1831)=2023),CONCATENATE("Se activó en ",YEAR(BA1831)),
IF(AND(OR(AZ1831="En proceso",AZ1831="facturando"),AND(AV1831="-",BA1831="")),"Por revisar",
IF(BA1831="",IF(AV1831="NUEVAS",CONCATENATE("Estado: ",AZ1831,", ",AV1831),
IF(AX1831=Meses!$A$3,"Por revisar",
IF(AT1831="","Sin registro","En programación Frcst."))),"En programación")))),
"Error")</f>
        <v>En programación</v>
      </c>
      <c r="BZ1831" s="14" t="str">
        <f t="shared" si="87"/>
        <v/>
      </c>
      <c r="CA1831" s="95">
        <f>IF(BY1831="En programación Frcst.",VLOOKUP(AX1831,Meses!$A$1:$H$14,3+HLOOKUP(Cronograma!AV1831,Meses!$D$1:$G$2,2,FALSE),FALSE),
IF(BY1831="En programación",BA1831,""))</f>
        <v>0</v>
      </c>
      <c r="CB1831" s="95" t="str">
        <f t="shared" si="88"/>
        <v>1900/1</v>
      </c>
      <c r="CC1831" s="91">
        <f>IFERROR(
(VLOOKUP(MONTH(CA1831),Meses!$B$3:$C$14,2,FALSE)-DAY(CA1831))/VLOOKUP(MONTH(CA1831),Meses!$B$3:$C$14,2,FALSE)*CD1831,
"")</f>
        <v>3624</v>
      </c>
      <c r="CD1831" s="92">
        <f t="shared" si="89"/>
        <v>3624</v>
      </c>
    </row>
    <row r="1832" spans="1:82" ht="63" thickBot="1" x14ac:dyDescent="0.6">
      <c r="A1832" s="61" t="s">
        <v>4400</v>
      </c>
      <c r="B1832" s="61" t="s">
        <v>4470</v>
      </c>
      <c r="C1832" s="19" t="s">
        <v>4471</v>
      </c>
      <c r="D1832" s="61" t="s">
        <v>2072</v>
      </c>
      <c r="E1832" s="21">
        <v>45315</v>
      </c>
      <c r="F1832" s="22">
        <v>45315</v>
      </c>
      <c r="G1832" s="22"/>
      <c r="H1832" s="22"/>
      <c r="I1832" s="22"/>
      <c r="J1832" s="22"/>
      <c r="K1832" s="22"/>
      <c r="L1832" s="50"/>
      <c r="M1832" s="22"/>
      <c r="N1832" s="22"/>
      <c r="O1832" s="22" t="s">
        <v>54</v>
      </c>
      <c r="P1832" s="24" t="s">
        <v>54</v>
      </c>
      <c r="Q1832" s="50" t="s">
        <v>55</v>
      </c>
      <c r="R1832" s="61">
        <v>3039</v>
      </c>
      <c r="S1832" s="27" t="s">
        <v>145</v>
      </c>
      <c r="T1832" s="27" t="s">
        <v>145</v>
      </c>
      <c r="U1832" s="22" t="e">
        <v>#NAME?</v>
      </c>
      <c r="V1832" s="22"/>
      <c r="W1832" s="22"/>
      <c r="X1832" s="50"/>
      <c r="Y1832" s="50"/>
      <c r="Z1832" s="22"/>
      <c r="AA1832" s="22"/>
      <c r="AB1832" s="22"/>
      <c r="AC1832" s="22"/>
      <c r="AD1832" s="50"/>
      <c r="AE1832" s="22"/>
      <c r="AF1832" s="22"/>
      <c r="AG1832" s="22"/>
      <c r="AH1832" s="50"/>
      <c r="AI1832" s="22"/>
      <c r="AJ1832" s="22"/>
      <c r="AK1832" s="22"/>
      <c r="AL1832" s="22"/>
      <c r="AM1832" s="22"/>
      <c r="AN1832" s="22"/>
      <c r="AO1832" s="22"/>
      <c r="AP1832" s="22" t="s">
        <v>82</v>
      </c>
      <c r="AQ1832" s="22" t="s">
        <v>82</v>
      </c>
      <c r="AR1832" s="22"/>
      <c r="AS1832" s="22" t="s">
        <v>55</v>
      </c>
      <c r="AT1832" s="22" t="s">
        <v>2073</v>
      </c>
      <c r="AU1832" s="22" t="s">
        <v>62</v>
      </c>
      <c r="AV1832" s="22" t="s">
        <v>354</v>
      </c>
      <c r="AW1832" s="22" t="s">
        <v>2274</v>
      </c>
      <c r="AX1832" s="22" t="s">
        <v>2205</v>
      </c>
      <c r="AY1832" s="22" t="s">
        <v>55</v>
      </c>
      <c r="AZ1832" s="22" t="s">
        <v>3830</v>
      </c>
      <c r="BA1832" s="22">
        <v>0</v>
      </c>
      <c r="BB1832" s="22"/>
      <c r="BC1832" s="22"/>
      <c r="BD1832" s="22" t="s">
        <v>2205</v>
      </c>
      <c r="BE1832" s="22" t="s">
        <v>651</v>
      </c>
      <c r="BF1832" s="22" t="s">
        <v>3065</v>
      </c>
      <c r="BG1832" s="22" t="s">
        <v>55</v>
      </c>
      <c r="BH1832" s="22" t="s">
        <v>4513</v>
      </c>
      <c r="BI1832" s="22"/>
      <c r="BJ1832" s="22"/>
      <c r="BK1832" s="22"/>
      <c r="BL1832" s="22"/>
      <c r="BM1832" s="22"/>
      <c r="BN1832" s="22"/>
      <c r="BO1832" s="22"/>
      <c r="BP1832" s="22"/>
      <c r="BQ1832" s="22" t="s">
        <v>64</v>
      </c>
      <c r="BR1832" s="22"/>
      <c r="BS1832" s="22"/>
      <c r="BT1832" s="22"/>
      <c r="BU1832" s="22">
        <v>7</v>
      </c>
      <c r="BV1832" s="22" t="s">
        <v>4699</v>
      </c>
      <c r="BW1832" s="22" t="s">
        <v>3869</v>
      </c>
      <c r="BX1832" s="22"/>
      <c r="BY1832" s="95" t="str">
        <f>IFERROR(
IF(OR(AZ1832="anulado",AZ1832="stand by"),CONCATENATE(AZ1832,": ",AT1832),
IF(OR(YEAR(BA1832)=2022,YEAR(BA1832)=2023),CONCATENATE("Se activó en ",YEAR(BA1832)),
IF(AND(OR(AZ1832="En proceso",AZ1832="facturando"),AND(AV1832="-",BA1832="")),"Por revisar",
IF(BA1832="",IF(AV1832="NUEVAS",CONCATENATE("Estado: ",AZ1832,", ",AV1832),
IF(AX1832=Meses!$A$3,"Por revisar",
IF(AT1832="","Sin registro","En programación Frcst."))),"En programación")))),
"Error")</f>
        <v>En programación</v>
      </c>
      <c r="BZ1832" s="14" t="str">
        <f t="shared" si="87"/>
        <v/>
      </c>
      <c r="CA1832" s="95">
        <f>IF(BY1832="En programación Frcst.",VLOOKUP(AX1832,Meses!$A$1:$H$14,3+HLOOKUP(Cronograma!AV1832,Meses!$D$1:$G$2,2,FALSE),FALSE),
IF(BY1832="En programación",BA1832,""))</f>
        <v>0</v>
      </c>
      <c r="CB1832" s="95" t="str">
        <f t="shared" si="88"/>
        <v>1900/1</v>
      </c>
      <c r="CC1832" s="91">
        <f>IFERROR(
(VLOOKUP(MONTH(CA1832),Meses!$B$3:$C$14,2,FALSE)-DAY(CA1832))/VLOOKUP(MONTH(CA1832),Meses!$B$3:$C$14,2,FALSE)*CD1832,
"")</f>
        <v>3039</v>
      </c>
      <c r="CD1832" s="92">
        <f t="shared" si="89"/>
        <v>3039</v>
      </c>
    </row>
    <row r="1833" spans="1:82" ht="78.599999999999994" thickBot="1" x14ac:dyDescent="0.6">
      <c r="A1833" s="61" t="s">
        <v>4400</v>
      </c>
      <c r="B1833" s="61" t="s">
        <v>4472</v>
      </c>
      <c r="C1833" s="19" t="s">
        <v>4473</v>
      </c>
      <c r="D1833" s="61" t="s">
        <v>2072</v>
      </c>
      <c r="E1833" s="21">
        <v>45315</v>
      </c>
      <c r="F1833" s="22">
        <v>45315</v>
      </c>
      <c r="G1833" s="22"/>
      <c r="H1833" s="22"/>
      <c r="I1833" s="22"/>
      <c r="J1833" s="22"/>
      <c r="K1833" s="22"/>
      <c r="L1833" s="50"/>
      <c r="M1833" s="22"/>
      <c r="N1833" s="22"/>
      <c r="O1833" s="22" t="s">
        <v>199</v>
      </c>
      <c r="P1833" s="24" t="s">
        <v>199</v>
      </c>
      <c r="Q1833" s="50" t="s">
        <v>55</v>
      </c>
      <c r="R1833" s="61">
        <v>8316</v>
      </c>
      <c r="S1833" s="27" t="s">
        <v>145</v>
      </c>
      <c r="T1833" s="27" t="s">
        <v>145</v>
      </c>
      <c r="U1833" s="22" t="e">
        <v>#NAME?</v>
      </c>
      <c r="V1833" s="22"/>
      <c r="W1833" s="22"/>
      <c r="X1833" s="50"/>
      <c r="Y1833" s="50"/>
      <c r="Z1833" s="22"/>
      <c r="AA1833" s="22"/>
      <c r="AB1833" s="22"/>
      <c r="AC1833" s="22"/>
      <c r="AD1833" s="50"/>
      <c r="AE1833" s="22"/>
      <c r="AF1833" s="22"/>
      <c r="AG1833" s="22"/>
      <c r="AH1833" s="50"/>
      <c r="AI1833" s="22"/>
      <c r="AJ1833" s="22"/>
      <c r="AK1833" s="22"/>
      <c r="AL1833" s="22"/>
      <c r="AM1833" s="22"/>
      <c r="AN1833" s="22"/>
      <c r="AO1833" s="22"/>
      <c r="AP1833" s="22"/>
      <c r="AQ1833" s="22" t="s">
        <v>140</v>
      </c>
      <c r="AR1833" s="22"/>
      <c r="AS1833" s="22" t="s">
        <v>55</v>
      </c>
      <c r="AT1833" s="22" t="s">
        <v>2073</v>
      </c>
      <c r="AU1833" s="22" t="s">
        <v>132</v>
      </c>
      <c r="AV1833" s="22" t="s">
        <v>679</v>
      </c>
      <c r="AW1833" s="22" t="s">
        <v>3200</v>
      </c>
      <c r="AX1833" s="22" t="s">
        <v>2205</v>
      </c>
      <c r="AY1833" s="22" t="s">
        <v>55</v>
      </c>
      <c r="AZ1833" s="22" t="s">
        <v>3830</v>
      </c>
      <c r="BA1833" s="22">
        <v>0</v>
      </c>
      <c r="BB1833" s="22"/>
      <c r="BC1833" s="22"/>
      <c r="BD1833" s="22" t="s">
        <v>2205</v>
      </c>
      <c r="BE1833" s="22" t="s">
        <v>354</v>
      </c>
      <c r="BF1833" s="22" t="s">
        <v>2274</v>
      </c>
      <c r="BG1833" s="22" t="s">
        <v>55</v>
      </c>
      <c r="BH1833" s="22" t="s">
        <v>4513</v>
      </c>
      <c r="BI1833" s="22"/>
      <c r="BJ1833" s="22"/>
      <c r="BK1833" s="22"/>
      <c r="BL1833" s="22"/>
      <c r="BM1833" s="22"/>
      <c r="BN1833" s="22"/>
      <c r="BO1833" s="22"/>
      <c r="BP1833" s="22"/>
      <c r="BQ1833" s="22" t="s">
        <v>64</v>
      </c>
      <c r="BR1833" s="22"/>
      <c r="BS1833" s="22"/>
      <c r="BT1833" s="22"/>
      <c r="BU1833" s="22">
        <v>7</v>
      </c>
      <c r="BV1833" s="22" t="s">
        <v>4699</v>
      </c>
      <c r="BW1833" s="22" t="s">
        <v>3869</v>
      </c>
      <c r="BX1833" s="22"/>
      <c r="BY1833" s="95" t="str">
        <f>IFERROR(
IF(OR(AZ1833="anulado",AZ1833="stand by"),CONCATENATE(AZ1833,": ",AT1833),
IF(OR(YEAR(BA1833)=2022,YEAR(BA1833)=2023),CONCATENATE("Se activó en ",YEAR(BA1833)),
IF(AND(OR(AZ1833="En proceso",AZ1833="facturando"),AND(AV1833="-",BA1833="")),"Por revisar",
IF(BA1833="",IF(AV1833="NUEVAS",CONCATENATE("Estado: ",AZ1833,", ",AV1833),
IF(AX1833=Meses!$A$3,"Por revisar",
IF(AT1833="","Sin registro","En programación Frcst."))),"En programación")))),
"Error")</f>
        <v>En programación</v>
      </c>
      <c r="BZ1833" s="14" t="str">
        <f t="shared" si="87"/>
        <v/>
      </c>
      <c r="CA1833" s="95">
        <f>IF(BY1833="En programación Frcst.",VLOOKUP(AX1833,Meses!$A$1:$H$14,3+HLOOKUP(Cronograma!AV1833,Meses!$D$1:$G$2,2,FALSE),FALSE),
IF(BY1833="En programación",BA1833,""))</f>
        <v>0</v>
      </c>
      <c r="CB1833" s="95" t="str">
        <f t="shared" si="88"/>
        <v>1900/1</v>
      </c>
      <c r="CC1833" s="91">
        <f>IFERROR(
(VLOOKUP(MONTH(CA1833),Meses!$B$3:$C$14,2,FALSE)-DAY(CA1833))/VLOOKUP(MONTH(CA1833),Meses!$B$3:$C$14,2,FALSE)*CD1833,
"")</f>
        <v>8316</v>
      </c>
      <c r="CD1833" s="92">
        <f t="shared" si="89"/>
        <v>8316</v>
      </c>
    </row>
    <row r="1834" spans="1:82" ht="63" thickBot="1" x14ac:dyDescent="0.6">
      <c r="A1834" s="61" t="s">
        <v>4400</v>
      </c>
      <c r="B1834" s="61" t="s">
        <v>4474</v>
      </c>
      <c r="C1834" s="19" t="s">
        <v>4475</v>
      </c>
      <c r="D1834" s="61" t="s">
        <v>2072</v>
      </c>
      <c r="E1834" s="21">
        <v>45315</v>
      </c>
      <c r="F1834" s="22">
        <v>45315</v>
      </c>
      <c r="G1834" s="22"/>
      <c r="H1834" s="22"/>
      <c r="I1834" s="22"/>
      <c r="J1834" s="22"/>
      <c r="K1834" s="22"/>
      <c r="L1834" s="50"/>
      <c r="M1834" s="22"/>
      <c r="N1834" s="22"/>
      <c r="O1834" s="22" t="s">
        <v>54</v>
      </c>
      <c r="P1834" s="24" t="s">
        <v>54</v>
      </c>
      <c r="Q1834" s="50" t="s">
        <v>55</v>
      </c>
      <c r="R1834" s="61">
        <v>1268</v>
      </c>
      <c r="S1834" s="27" t="s">
        <v>145</v>
      </c>
      <c r="T1834" s="27" t="s">
        <v>145</v>
      </c>
      <c r="U1834" s="22" t="e">
        <v>#NAME?</v>
      </c>
      <c r="V1834" s="22"/>
      <c r="W1834" s="22"/>
      <c r="X1834" s="50"/>
      <c r="Y1834" s="50"/>
      <c r="Z1834" s="22"/>
      <c r="AA1834" s="22"/>
      <c r="AB1834" s="22"/>
      <c r="AC1834" s="22"/>
      <c r="AD1834" s="50"/>
      <c r="AE1834" s="22"/>
      <c r="AF1834" s="22"/>
      <c r="AG1834" s="22"/>
      <c r="AH1834" s="50"/>
      <c r="AI1834" s="22"/>
      <c r="AJ1834" s="22"/>
      <c r="AK1834" s="22"/>
      <c r="AL1834" s="22"/>
      <c r="AM1834" s="22"/>
      <c r="AN1834" s="22"/>
      <c r="AO1834" s="22"/>
      <c r="AP1834" s="22" t="s">
        <v>82</v>
      </c>
      <c r="AQ1834" s="22" t="s">
        <v>82</v>
      </c>
      <c r="AR1834" s="22"/>
      <c r="AS1834" s="22" t="s">
        <v>55</v>
      </c>
      <c r="AT1834" s="22" t="s">
        <v>2073</v>
      </c>
      <c r="AU1834" s="22" t="s">
        <v>62</v>
      </c>
      <c r="AV1834" s="22" t="s">
        <v>354</v>
      </c>
      <c r="AW1834" s="22" t="s">
        <v>2274</v>
      </c>
      <c r="AX1834" s="22" t="s">
        <v>2205</v>
      </c>
      <c r="AY1834" s="22" t="s">
        <v>55</v>
      </c>
      <c r="AZ1834" s="22" t="s">
        <v>3830</v>
      </c>
      <c r="BA1834" s="22">
        <v>0</v>
      </c>
      <c r="BB1834" s="22"/>
      <c r="BC1834" s="22"/>
      <c r="BD1834" s="22" t="s">
        <v>2205</v>
      </c>
      <c r="BE1834" s="22" t="s">
        <v>651</v>
      </c>
      <c r="BF1834" s="22" t="s">
        <v>3065</v>
      </c>
      <c r="BG1834" s="22" t="s">
        <v>55</v>
      </c>
      <c r="BH1834" s="22" t="s">
        <v>4513</v>
      </c>
      <c r="BI1834" s="22"/>
      <c r="BJ1834" s="22"/>
      <c r="BK1834" s="22"/>
      <c r="BL1834" s="22"/>
      <c r="BM1834" s="22"/>
      <c r="BN1834" s="22"/>
      <c r="BO1834" s="22"/>
      <c r="BP1834" s="22"/>
      <c r="BQ1834" s="22" t="s">
        <v>64</v>
      </c>
      <c r="BR1834" s="22"/>
      <c r="BS1834" s="22"/>
      <c r="BT1834" s="22"/>
      <c r="BU1834" s="22">
        <v>7</v>
      </c>
      <c r="BV1834" s="22" t="s">
        <v>4699</v>
      </c>
      <c r="BW1834" s="22" t="s">
        <v>3869</v>
      </c>
      <c r="BX1834" s="22"/>
      <c r="BY1834" s="95" t="str">
        <f>IFERROR(
IF(OR(AZ1834="anulado",AZ1834="stand by"),CONCATENATE(AZ1834,": ",AT1834),
IF(OR(YEAR(BA1834)=2022,YEAR(BA1834)=2023),CONCATENATE("Se activó en ",YEAR(BA1834)),
IF(AND(OR(AZ1834="En proceso",AZ1834="facturando"),AND(AV1834="-",BA1834="")),"Por revisar",
IF(BA1834="",IF(AV1834="NUEVAS",CONCATENATE("Estado: ",AZ1834,", ",AV1834),
IF(AX1834=Meses!$A$3,"Por revisar",
IF(AT1834="","Sin registro","En programación Frcst."))),"En programación")))),
"Error")</f>
        <v>En programación</v>
      </c>
      <c r="BZ1834" s="14" t="str">
        <f t="shared" si="87"/>
        <v/>
      </c>
      <c r="CA1834" s="95">
        <f>IF(BY1834="En programación Frcst.",VLOOKUP(AX1834,Meses!$A$1:$H$14,3+HLOOKUP(Cronograma!AV1834,Meses!$D$1:$G$2,2,FALSE),FALSE),
IF(BY1834="En programación",BA1834,""))</f>
        <v>0</v>
      </c>
      <c r="CB1834" s="95" t="str">
        <f t="shared" si="88"/>
        <v>1900/1</v>
      </c>
      <c r="CC1834" s="91">
        <f>IFERROR(
(VLOOKUP(MONTH(CA1834),Meses!$B$3:$C$14,2,FALSE)-DAY(CA1834))/VLOOKUP(MONTH(CA1834),Meses!$B$3:$C$14,2,FALSE)*CD1834,
"")</f>
        <v>1268</v>
      </c>
      <c r="CD1834" s="92">
        <f t="shared" si="89"/>
        <v>1268</v>
      </c>
    </row>
    <row r="1835" spans="1:82" ht="63" thickBot="1" x14ac:dyDescent="0.6">
      <c r="A1835" s="61" t="s">
        <v>4400</v>
      </c>
      <c r="B1835" s="61" t="s">
        <v>4476</v>
      </c>
      <c r="C1835" s="19" t="s">
        <v>4477</v>
      </c>
      <c r="D1835" s="61" t="s">
        <v>2072</v>
      </c>
      <c r="E1835" s="21">
        <v>45315</v>
      </c>
      <c r="F1835" s="22">
        <v>45315</v>
      </c>
      <c r="G1835" s="22"/>
      <c r="H1835" s="22"/>
      <c r="I1835" s="22"/>
      <c r="J1835" s="22"/>
      <c r="K1835" s="22"/>
      <c r="L1835" s="50"/>
      <c r="M1835" s="22"/>
      <c r="N1835" s="22"/>
      <c r="O1835" s="22" t="s">
        <v>54</v>
      </c>
      <c r="P1835" s="24" t="s">
        <v>54</v>
      </c>
      <c r="Q1835" s="50" t="s">
        <v>55</v>
      </c>
      <c r="R1835" s="61">
        <v>5144</v>
      </c>
      <c r="S1835" s="27" t="s">
        <v>145</v>
      </c>
      <c r="T1835" s="27" t="s">
        <v>145</v>
      </c>
      <c r="U1835" s="22" t="e">
        <v>#NAME?</v>
      </c>
      <c r="V1835" s="22"/>
      <c r="W1835" s="22"/>
      <c r="X1835" s="50"/>
      <c r="Y1835" s="50"/>
      <c r="Z1835" s="22"/>
      <c r="AA1835" s="22"/>
      <c r="AB1835" s="22"/>
      <c r="AC1835" s="22"/>
      <c r="AD1835" s="50"/>
      <c r="AE1835" s="22"/>
      <c r="AF1835" s="22"/>
      <c r="AG1835" s="22"/>
      <c r="AH1835" s="50"/>
      <c r="AI1835" s="22"/>
      <c r="AJ1835" s="22"/>
      <c r="AK1835" s="22"/>
      <c r="AL1835" s="22"/>
      <c r="AM1835" s="22"/>
      <c r="AN1835" s="22"/>
      <c r="AO1835" s="22"/>
      <c r="AP1835" s="22" t="s">
        <v>82</v>
      </c>
      <c r="AQ1835" s="22" t="s">
        <v>82</v>
      </c>
      <c r="AR1835" s="22"/>
      <c r="AS1835" s="22" t="s">
        <v>55</v>
      </c>
      <c r="AT1835" s="22" t="s">
        <v>2073</v>
      </c>
      <c r="AU1835" s="22" t="s">
        <v>62</v>
      </c>
      <c r="AV1835" s="22" t="s">
        <v>354</v>
      </c>
      <c r="AW1835" s="22" t="s">
        <v>2274</v>
      </c>
      <c r="AX1835" s="22" t="s">
        <v>2205</v>
      </c>
      <c r="AY1835" s="22" t="s">
        <v>55</v>
      </c>
      <c r="AZ1835" s="22" t="s">
        <v>3830</v>
      </c>
      <c r="BA1835" s="22">
        <v>0</v>
      </c>
      <c r="BB1835" s="22"/>
      <c r="BC1835" s="22"/>
      <c r="BD1835" s="22" t="s">
        <v>2205</v>
      </c>
      <c r="BE1835" s="22" t="s">
        <v>651</v>
      </c>
      <c r="BF1835" s="22" t="s">
        <v>3065</v>
      </c>
      <c r="BG1835" s="22" t="s">
        <v>55</v>
      </c>
      <c r="BH1835" s="22" t="s">
        <v>4513</v>
      </c>
      <c r="BI1835" s="22"/>
      <c r="BJ1835" s="22"/>
      <c r="BK1835" s="22"/>
      <c r="BL1835" s="22"/>
      <c r="BM1835" s="22"/>
      <c r="BN1835" s="22"/>
      <c r="BO1835" s="22"/>
      <c r="BP1835" s="22"/>
      <c r="BQ1835" s="22" t="s">
        <v>64</v>
      </c>
      <c r="BR1835" s="22"/>
      <c r="BS1835" s="22"/>
      <c r="BT1835" s="22"/>
      <c r="BU1835" s="22">
        <v>7</v>
      </c>
      <c r="BV1835" s="22" t="s">
        <v>4699</v>
      </c>
      <c r="BW1835" s="22" t="s">
        <v>3869</v>
      </c>
      <c r="BX1835" s="22"/>
      <c r="BY1835" s="95" t="str">
        <f>IFERROR(
IF(OR(AZ1835="anulado",AZ1835="stand by"),CONCATENATE(AZ1835,": ",AT1835),
IF(OR(YEAR(BA1835)=2022,YEAR(BA1835)=2023),CONCATENATE("Se activó en ",YEAR(BA1835)),
IF(AND(OR(AZ1835="En proceso",AZ1835="facturando"),AND(AV1835="-",BA1835="")),"Por revisar",
IF(BA1835="",IF(AV1835="NUEVAS",CONCATENATE("Estado: ",AZ1835,", ",AV1835),
IF(AX1835=Meses!$A$3,"Por revisar",
IF(AT1835="","Sin registro","En programación Frcst."))),"En programación")))),
"Error")</f>
        <v>En programación</v>
      </c>
      <c r="BZ1835" s="14" t="str">
        <f t="shared" si="87"/>
        <v/>
      </c>
      <c r="CA1835" s="95">
        <f>IF(BY1835="En programación Frcst.",VLOOKUP(AX1835,Meses!$A$1:$H$14,3+HLOOKUP(Cronograma!AV1835,Meses!$D$1:$G$2,2,FALSE),FALSE),
IF(BY1835="En programación",BA1835,""))</f>
        <v>0</v>
      </c>
      <c r="CB1835" s="95" t="str">
        <f t="shared" si="88"/>
        <v>1900/1</v>
      </c>
      <c r="CC1835" s="91">
        <f>IFERROR(
(VLOOKUP(MONTH(CA1835),Meses!$B$3:$C$14,2,FALSE)-DAY(CA1835))/VLOOKUP(MONTH(CA1835),Meses!$B$3:$C$14,2,FALSE)*CD1835,
"")</f>
        <v>5144</v>
      </c>
      <c r="CD1835" s="92">
        <f t="shared" si="89"/>
        <v>5144</v>
      </c>
    </row>
    <row r="1836" spans="1:82" ht="78.599999999999994" thickBot="1" x14ac:dyDescent="0.6">
      <c r="A1836" s="61" t="s">
        <v>4400</v>
      </c>
      <c r="B1836" s="61" t="s">
        <v>4478</v>
      </c>
      <c r="C1836" s="19" t="s">
        <v>4479</v>
      </c>
      <c r="D1836" s="61" t="s">
        <v>2072</v>
      </c>
      <c r="E1836" s="21">
        <v>45315</v>
      </c>
      <c r="F1836" s="22">
        <v>45315</v>
      </c>
      <c r="G1836" s="22"/>
      <c r="H1836" s="22"/>
      <c r="I1836" s="22"/>
      <c r="J1836" s="22"/>
      <c r="K1836" s="22"/>
      <c r="L1836" s="50"/>
      <c r="M1836" s="22"/>
      <c r="N1836" s="22"/>
      <c r="O1836" s="22" t="s">
        <v>2851</v>
      </c>
      <c r="P1836" s="24" t="s">
        <v>54</v>
      </c>
      <c r="Q1836" s="50" t="s">
        <v>55</v>
      </c>
      <c r="R1836" s="61">
        <v>3651</v>
      </c>
      <c r="S1836" s="27" t="s">
        <v>145</v>
      </c>
      <c r="T1836" s="27" t="s">
        <v>145</v>
      </c>
      <c r="U1836" s="22" t="e">
        <v>#NAME?</v>
      </c>
      <c r="V1836" s="22"/>
      <c r="W1836" s="22"/>
      <c r="X1836" s="50"/>
      <c r="Y1836" s="50"/>
      <c r="Z1836" s="22"/>
      <c r="AA1836" s="22"/>
      <c r="AB1836" s="22"/>
      <c r="AC1836" s="22"/>
      <c r="AD1836" s="50"/>
      <c r="AE1836" s="22"/>
      <c r="AF1836" s="22"/>
      <c r="AG1836" s="22"/>
      <c r="AH1836" s="50"/>
      <c r="AI1836" s="22"/>
      <c r="AJ1836" s="22"/>
      <c r="AK1836" s="22"/>
      <c r="AL1836" s="22"/>
      <c r="AM1836" s="22"/>
      <c r="AN1836" s="22"/>
      <c r="AO1836" s="22"/>
      <c r="AP1836" s="22" t="s">
        <v>82</v>
      </c>
      <c r="AQ1836" s="22" t="s">
        <v>82</v>
      </c>
      <c r="AR1836" s="22"/>
      <c r="AS1836" s="22" t="s">
        <v>55</v>
      </c>
      <c r="AT1836" s="22" t="s">
        <v>2073</v>
      </c>
      <c r="AU1836" s="22" t="s">
        <v>62</v>
      </c>
      <c r="AV1836" s="22" t="s">
        <v>354</v>
      </c>
      <c r="AW1836" s="22" t="s">
        <v>2274</v>
      </c>
      <c r="AX1836" s="22" t="s">
        <v>2205</v>
      </c>
      <c r="AY1836" s="22" t="s">
        <v>55</v>
      </c>
      <c r="AZ1836" s="22" t="s">
        <v>3830</v>
      </c>
      <c r="BA1836" s="22">
        <v>0</v>
      </c>
      <c r="BB1836" s="22"/>
      <c r="BC1836" s="22"/>
      <c r="BD1836" s="22" t="s">
        <v>2205</v>
      </c>
      <c r="BE1836" s="22" t="s">
        <v>651</v>
      </c>
      <c r="BF1836" s="22" t="s">
        <v>3065</v>
      </c>
      <c r="BG1836" s="22" t="s">
        <v>55</v>
      </c>
      <c r="BH1836" s="22" t="s">
        <v>4513</v>
      </c>
      <c r="BI1836" s="22"/>
      <c r="BJ1836" s="22"/>
      <c r="BK1836" s="22"/>
      <c r="BL1836" s="22"/>
      <c r="BM1836" s="22"/>
      <c r="BN1836" s="22"/>
      <c r="BO1836" s="22"/>
      <c r="BP1836" s="22"/>
      <c r="BQ1836" s="22" t="s">
        <v>64</v>
      </c>
      <c r="BR1836" s="22"/>
      <c r="BS1836" s="22"/>
      <c r="BT1836" s="22"/>
      <c r="BU1836" s="22">
        <v>7</v>
      </c>
      <c r="BV1836" s="22" t="s">
        <v>4699</v>
      </c>
      <c r="BW1836" s="22" t="s">
        <v>3869</v>
      </c>
      <c r="BX1836" s="22"/>
      <c r="BY1836" s="95" t="str">
        <f>IFERROR(
IF(OR(AZ1836="anulado",AZ1836="stand by"),CONCATENATE(AZ1836,": ",AT1836),
IF(OR(YEAR(BA1836)=2022,YEAR(BA1836)=2023),CONCATENATE("Se activó en ",YEAR(BA1836)),
IF(AND(OR(AZ1836="En proceso",AZ1836="facturando"),AND(AV1836="-",BA1836="")),"Por revisar",
IF(BA1836="",IF(AV1836="NUEVAS",CONCATENATE("Estado: ",AZ1836,", ",AV1836),
IF(AX1836=Meses!$A$3,"Por revisar",
IF(AT1836="","Sin registro","En programación Frcst."))),"En programación")))),
"Error")</f>
        <v>En programación</v>
      </c>
      <c r="BZ1836" s="14" t="str">
        <f t="shared" si="87"/>
        <v/>
      </c>
      <c r="CA1836" s="95">
        <f>IF(BY1836="En programación Frcst.",VLOOKUP(AX1836,Meses!$A$1:$H$14,3+HLOOKUP(Cronograma!AV1836,Meses!$D$1:$G$2,2,FALSE),FALSE),
IF(BY1836="En programación",BA1836,""))</f>
        <v>0</v>
      </c>
      <c r="CB1836" s="95" t="str">
        <f t="shared" si="88"/>
        <v>1900/1</v>
      </c>
      <c r="CC1836" s="91">
        <f>IFERROR(
(VLOOKUP(MONTH(CA1836),Meses!$B$3:$C$14,2,FALSE)-DAY(CA1836))/VLOOKUP(MONTH(CA1836),Meses!$B$3:$C$14,2,FALSE)*CD1836,
"")</f>
        <v>3651</v>
      </c>
      <c r="CD1836" s="92">
        <f t="shared" si="89"/>
        <v>3651</v>
      </c>
    </row>
    <row r="1837" spans="1:82" ht="94.2" thickBot="1" x14ac:dyDescent="0.6">
      <c r="A1837" s="61" t="s">
        <v>4400</v>
      </c>
      <c r="B1837" s="61" t="s">
        <v>4480</v>
      </c>
      <c r="C1837" s="19" t="s">
        <v>4481</v>
      </c>
      <c r="D1837" s="61" t="s">
        <v>2072</v>
      </c>
      <c r="E1837" s="21">
        <v>45315</v>
      </c>
      <c r="F1837" s="22">
        <v>45315</v>
      </c>
      <c r="G1837" s="22"/>
      <c r="H1837" s="22"/>
      <c r="I1837" s="22"/>
      <c r="J1837" s="22"/>
      <c r="K1837" s="22"/>
      <c r="L1837" s="50"/>
      <c r="M1837" s="22"/>
      <c r="N1837" s="22"/>
      <c r="O1837" s="22" t="s">
        <v>128</v>
      </c>
      <c r="P1837" s="19" t="s">
        <v>128</v>
      </c>
      <c r="Q1837" s="50" t="s">
        <v>55</v>
      </c>
      <c r="R1837" s="61">
        <v>6180</v>
      </c>
      <c r="S1837" s="27" t="s">
        <v>145</v>
      </c>
      <c r="T1837" s="27" t="s">
        <v>145</v>
      </c>
      <c r="U1837" s="22" t="e">
        <v>#NAME?</v>
      </c>
      <c r="V1837" s="22"/>
      <c r="W1837" s="22"/>
      <c r="X1837" s="50"/>
      <c r="Y1837" s="50"/>
      <c r="Z1837" s="22"/>
      <c r="AA1837" s="22"/>
      <c r="AB1837" s="22"/>
      <c r="AC1837" s="22"/>
      <c r="AD1837" s="50"/>
      <c r="AE1837" s="22"/>
      <c r="AF1837" s="22"/>
      <c r="AG1837" s="22"/>
      <c r="AH1837" s="50"/>
      <c r="AI1837" s="22"/>
      <c r="AJ1837" s="22"/>
      <c r="AK1837" s="22"/>
      <c r="AL1837" s="22"/>
      <c r="AM1837" s="22"/>
      <c r="AN1837" s="22"/>
      <c r="AO1837" s="22"/>
      <c r="AP1837" s="22"/>
      <c r="AQ1837" s="22" t="e">
        <v>#N/A</v>
      </c>
      <c r="AR1837" s="22"/>
      <c r="AS1837" s="22" t="s">
        <v>55</v>
      </c>
      <c r="AT1837" s="22" t="s">
        <v>2073</v>
      </c>
      <c r="AU1837" s="22" t="s">
        <v>132</v>
      </c>
      <c r="AV1837" s="22" t="s">
        <v>354</v>
      </c>
      <c r="AW1837" s="22" t="s">
        <v>2274</v>
      </c>
      <c r="AX1837" s="22" t="s">
        <v>2205</v>
      </c>
      <c r="AY1837" s="22" t="s">
        <v>55</v>
      </c>
      <c r="AZ1837" s="22" t="s">
        <v>3830</v>
      </c>
      <c r="BA1837" s="22">
        <v>0</v>
      </c>
      <c r="BB1837" s="22"/>
      <c r="BC1837" s="22"/>
      <c r="BD1837" s="22" t="s">
        <v>1557</v>
      </c>
      <c r="BE1837" s="22" t="s">
        <v>651</v>
      </c>
      <c r="BF1837" s="22" t="s">
        <v>2222</v>
      </c>
      <c r="BG1837" s="22" t="s">
        <v>55</v>
      </c>
      <c r="BH1837" s="22" t="s">
        <v>4513</v>
      </c>
      <c r="BI1837" s="22"/>
      <c r="BJ1837" s="22"/>
      <c r="BK1837" s="22"/>
      <c r="BL1837" s="22"/>
      <c r="BM1837" s="22"/>
      <c r="BN1837" s="22"/>
      <c r="BO1837" s="22"/>
      <c r="BP1837" s="22"/>
      <c r="BQ1837" s="22" t="s">
        <v>64</v>
      </c>
      <c r="BR1837" s="22"/>
      <c r="BS1837" s="22"/>
      <c r="BT1837" s="22"/>
      <c r="BU1837" s="22">
        <v>7</v>
      </c>
      <c r="BV1837" s="22" t="s">
        <v>4699</v>
      </c>
      <c r="BW1837" s="22" t="s">
        <v>3869</v>
      </c>
      <c r="BX1837" s="22"/>
      <c r="BY1837" s="95" t="str">
        <f>IFERROR(
IF(OR(AZ1837="anulado",AZ1837="stand by"),CONCATENATE(AZ1837,": ",AT1837),
IF(OR(YEAR(BA1837)=2022,YEAR(BA1837)=2023),CONCATENATE("Se activó en ",YEAR(BA1837)),
IF(AND(OR(AZ1837="En proceso",AZ1837="facturando"),AND(AV1837="-",BA1837="")),"Por revisar",
IF(BA1837="",IF(AV1837="NUEVAS",CONCATENATE("Estado: ",AZ1837,", ",AV1837),
IF(AX1837=Meses!$A$3,"Por revisar",
IF(AT1837="","Sin registro","En programación Frcst."))),"En programación")))),
"Error")</f>
        <v>En programación</v>
      </c>
      <c r="BZ1837" s="14" t="str">
        <f t="shared" si="87"/>
        <v/>
      </c>
      <c r="CA1837" s="95">
        <f>IF(BY1837="En programación Frcst.",VLOOKUP(AX1837,Meses!$A$1:$H$14,3+HLOOKUP(Cronograma!AV1837,Meses!$D$1:$G$2,2,FALSE),FALSE),
IF(BY1837="En programación",BA1837,""))</f>
        <v>0</v>
      </c>
      <c r="CB1837" s="95" t="str">
        <f t="shared" si="88"/>
        <v>1900/1</v>
      </c>
      <c r="CC1837" s="91">
        <f>IFERROR(
(VLOOKUP(MONTH(CA1837),Meses!$B$3:$C$14,2,FALSE)-DAY(CA1837))/VLOOKUP(MONTH(CA1837),Meses!$B$3:$C$14,2,FALSE)*CD1837,
"")</f>
        <v>6180</v>
      </c>
      <c r="CD1837" s="92">
        <f t="shared" si="89"/>
        <v>6180</v>
      </c>
    </row>
    <row r="1838" spans="1:82" ht="63" thickBot="1" x14ac:dyDescent="0.6">
      <c r="A1838" s="61" t="s">
        <v>4400</v>
      </c>
      <c r="B1838" s="61" t="s">
        <v>4482</v>
      </c>
      <c r="C1838" s="19" t="s">
        <v>4483</v>
      </c>
      <c r="D1838" s="61" t="s">
        <v>2072</v>
      </c>
      <c r="E1838" s="21">
        <v>45315</v>
      </c>
      <c r="F1838" s="22">
        <v>45315</v>
      </c>
      <c r="G1838" s="22"/>
      <c r="H1838" s="22"/>
      <c r="I1838" s="22"/>
      <c r="J1838" s="22"/>
      <c r="K1838" s="22"/>
      <c r="L1838" s="50"/>
      <c r="M1838" s="22"/>
      <c r="N1838" s="22"/>
      <c r="O1838" s="22" t="s">
        <v>1384</v>
      </c>
      <c r="P1838" s="19" t="s">
        <v>72</v>
      </c>
      <c r="Q1838" s="50" t="s">
        <v>55</v>
      </c>
      <c r="R1838" s="61">
        <v>8577</v>
      </c>
      <c r="S1838" s="27" t="s">
        <v>145</v>
      </c>
      <c r="T1838" s="27" t="s">
        <v>145</v>
      </c>
      <c r="U1838" s="22" t="e">
        <v>#NAME?</v>
      </c>
      <c r="V1838" s="22"/>
      <c r="W1838" s="22"/>
      <c r="X1838" s="50"/>
      <c r="Y1838" s="50"/>
      <c r="Z1838" s="22"/>
      <c r="AA1838" s="22"/>
      <c r="AB1838" s="22"/>
      <c r="AC1838" s="22"/>
      <c r="AD1838" s="50"/>
      <c r="AE1838" s="22"/>
      <c r="AF1838" s="22"/>
      <c r="AG1838" s="22"/>
      <c r="AH1838" s="50"/>
      <c r="AI1838" s="22"/>
      <c r="AJ1838" s="22"/>
      <c r="AK1838" s="22"/>
      <c r="AL1838" s="22"/>
      <c r="AM1838" s="22"/>
      <c r="AN1838" s="22"/>
      <c r="AO1838" s="22"/>
      <c r="AP1838" s="22" t="s">
        <v>76</v>
      </c>
      <c r="AQ1838" s="22" t="s">
        <v>76</v>
      </c>
      <c r="AR1838" s="22"/>
      <c r="AS1838" s="22" t="s">
        <v>55</v>
      </c>
      <c r="AT1838" s="22" t="s">
        <v>2073</v>
      </c>
      <c r="AU1838" s="22" t="s">
        <v>132</v>
      </c>
      <c r="AV1838" s="22" t="s">
        <v>354</v>
      </c>
      <c r="AW1838" s="22" t="s">
        <v>2274</v>
      </c>
      <c r="AX1838" s="22" t="s">
        <v>2205</v>
      </c>
      <c r="AY1838" s="22" t="s">
        <v>55</v>
      </c>
      <c r="AZ1838" s="22" t="s">
        <v>3830</v>
      </c>
      <c r="BA1838" s="22">
        <v>0</v>
      </c>
      <c r="BB1838" s="22"/>
      <c r="BC1838" s="22"/>
      <c r="BD1838" s="22" t="s">
        <v>1557</v>
      </c>
      <c r="BE1838" s="22" t="s">
        <v>651</v>
      </c>
      <c r="BF1838" s="22" t="s">
        <v>2222</v>
      </c>
      <c r="BG1838" s="22" t="s">
        <v>55</v>
      </c>
      <c r="BH1838" s="22" t="s">
        <v>4513</v>
      </c>
      <c r="BI1838" s="22"/>
      <c r="BJ1838" s="22"/>
      <c r="BK1838" s="22"/>
      <c r="BL1838" s="22"/>
      <c r="BM1838" s="22"/>
      <c r="BN1838" s="22"/>
      <c r="BO1838" s="22"/>
      <c r="BP1838" s="22"/>
      <c r="BQ1838" s="22" t="s">
        <v>64</v>
      </c>
      <c r="BR1838" s="22"/>
      <c r="BS1838" s="22"/>
      <c r="BT1838" s="22"/>
      <c r="BU1838" s="22">
        <v>7</v>
      </c>
      <c r="BV1838" s="22" t="s">
        <v>4699</v>
      </c>
      <c r="BW1838" s="22" t="s">
        <v>3869</v>
      </c>
      <c r="BX1838" s="22"/>
      <c r="BY1838" s="95" t="str">
        <f>IFERROR(
IF(OR(AZ1838="anulado",AZ1838="stand by"),CONCATENATE(AZ1838,": ",AT1838),
IF(OR(YEAR(BA1838)=2022,YEAR(BA1838)=2023),CONCATENATE("Se activó en ",YEAR(BA1838)),
IF(AND(OR(AZ1838="En proceso",AZ1838="facturando"),AND(AV1838="-",BA1838="")),"Por revisar",
IF(BA1838="",IF(AV1838="NUEVAS",CONCATENATE("Estado: ",AZ1838,", ",AV1838),
IF(AX1838=Meses!$A$3,"Por revisar",
IF(AT1838="","Sin registro","En programación Frcst."))),"En programación")))),
"Error")</f>
        <v>En programación</v>
      </c>
      <c r="BZ1838" s="14" t="str">
        <f t="shared" si="87"/>
        <v/>
      </c>
      <c r="CA1838" s="95">
        <f>IF(BY1838="En programación Frcst.",VLOOKUP(AX1838,Meses!$A$1:$H$14,3+HLOOKUP(Cronograma!AV1838,Meses!$D$1:$G$2,2,FALSE),FALSE),
IF(BY1838="En programación",BA1838,""))</f>
        <v>0</v>
      </c>
      <c r="CB1838" s="95" t="str">
        <f t="shared" si="88"/>
        <v>1900/1</v>
      </c>
      <c r="CC1838" s="91">
        <f>IFERROR(
(VLOOKUP(MONTH(CA1838),Meses!$B$3:$C$14,2,FALSE)-DAY(CA1838))/VLOOKUP(MONTH(CA1838),Meses!$B$3:$C$14,2,FALSE)*CD1838,
"")</f>
        <v>8577</v>
      </c>
      <c r="CD1838" s="92">
        <f t="shared" si="89"/>
        <v>8577</v>
      </c>
    </row>
    <row r="1839" spans="1:82" ht="63" thickBot="1" x14ac:dyDescent="0.6">
      <c r="A1839" s="61" t="s">
        <v>2378</v>
      </c>
      <c r="B1839" s="61" t="s">
        <v>4484</v>
      </c>
      <c r="C1839" s="19" t="s">
        <v>4485</v>
      </c>
      <c r="D1839" s="61" t="s">
        <v>2072</v>
      </c>
      <c r="E1839" s="21">
        <v>45315</v>
      </c>
      <c r="F1839" s="22">
        <v>45315</v>
      </c>
      <c r="G1839" s="22"/>
      <c r="H1839" s="22"/>
      <c r="I1839" s="22"/>
      <c r="J1839" s="22"/>
      <c r="K1839" s="22"/>
      <c r="L1839" s="50"/>
      <c r="M1839" s="22"/>
      <c r="N1839" s="22"/>
      <c r="O1839" s="22" t="s">
        <v>54</v>
      </c>
      <c r="P1839" s="24" t="s">
        <v>54</v>
      </c>
      <c r="Q1839" s="50" t="s">
        <v>55</v>
      </c>
      <c r="R1839" s="61">
        <v>30792</v>
      </c>
      <c r="S1839" s="27" t="s">
        <v>145</v>
      </c>
      <c r="T1839" s="27" t="s">
        <v>145</v>
      </c>
      <c r="U1839" s="22" t="e">
        <v>#NAME?</v>
      </c>
      <c r="V1839" s="22"/>
      <c r="W1839" s="22"/>
      <c r="X1839" s="50"/>
      <c r="Y1839" s="50"/>
      <c r="Z1839" s="22"/>
      <c r="AA1839" s="22"/>
      <c r="AB1839" s="22"/>
      <c r="AC1839" s="22"/>
      <c r="AD1839" s="50"/>
      <c r="AE1839" s="22"/>
      <c r="AF1839" s="22"/>
      <c r="AG1839" s="22"/>
      <c r="AH1839" s="50"/>
      <c r="AI1839" s="22"/>
      <c r="AJ1839" s="22"/>
      <c r="AK1839" s="22"/>
      <c r="AL1839" s="22"/>
      <c r="AM1839" s="22"/>
      <c r="AN1839" s="22"/>
      <c r="AO1839" s="22"/>
      <c r="AP1839" s="22" t="s">
        <v>399</v>
      </c>
      <c r="AQ1839" s="22" t="s">
        <v>399</v>
      </c>
      <c r="AR1839" s="22"/>
      <c r="AS1839" s="22" t="s">
        <v>55</v>
      </c>
      <c r="AT1839" s="22" t="s">
        <v>2073</v>
      </c>
      <c r="AU1839" s="22" t="s">
        <v>62</v>
      </c>
      <c r="AV1839" s="22" t="s">
        <v>660</v>
      </c>
      <c r="AW1839" s="22" t="s">
        <v>2204</v>
      </c>
      <c r="AX1839" s="22" t="s">
        <v>2205</v>
      </c>
      <c r="AY1839" s="22" t="s">
        <v>64</v>
      </c>
      <c r="AZ1839" s="22" t="s">
        <v>3830</v>
      </c>
      <c r="BA1839" s="22">
        <v>0</v>
      </c>
      <c r="BB1839" s="22"/>
      <c r="BC1839" s="22"/>
      <c r="BD1839" s="22" t="s">
        <v>2205</v>
      </c>
      <c r="BE1839" s="22" t="s">
        <v>354</v>
      </c>
      <c r="BF1839" s="22" t="s">
        <v>2274</v>
      </c>
      <c r="BG1839" s="22" t="s">
        <v>64</v>
      </c>
      <c r="BH1839" s="22" t="s">
        <v>4513</v>
      </c>
      <c r="BI1839" s="22"/>
      <c r="BJ1839" s="22"/>
      <c r="BK1839" s="22"/>
      <c r="BL1839" s="22"/>
      <c r="BM1839" s="22"/>
      <c r="BN1839" s="22"/>
      <c r="BO1839" s="22"/>
      <c r="BP1839" s="22"/>
      <c r="BQ1839" s="22" t="s">
        <v>64</v>
      </c>
      <c r="BR1839" s="22"/>
      <c r="BS1839" s="22"/>
      <c r="BT1839" s="22"/>
      <c r="BU1839" s="22">
        <v>7</v>
      </c>
      <c r="BV1839" s="22" t="s">
        <v>4695</v>
      </c>
      <c r="BW1839" s="22" t="s">
        <v>3869</v>
      </c>
      <c r="BX1839" s="22"/>
      <c r="BY1839" s="95" t="str">
        <f>IFERROR(
IF(OR(AZ1839="anulado",AZ1839="stand by"),CONCATENATE(AZ1839,": ",AT1839),
IF(OR(YEAR(BA1839)=2022,YEAR(BA1839)=2023),CONCATENATE("Se activó en ",YEAR(BA1839)),
IF(AND(OR(AZ1839="En proceso",AZ1839="facturando"),AND(AV1839="-",BA1839="")),"Por revisar",
IF(BA1839="",IF(AV1839="NUEVAS",CONCATENATE("Estado: ",AZ1839,", ",AV1839),
IF(AX1839=Meses!$A$3,"Por revisar",
IF(AT1839="","Sin registro","En programación Frcst."))),"En programación")))),
"Error")</f>
        <v>En programación</v>
      </c>
      <c r="BZ1839" s="14" t="str">
        <f t="shared" si="87"/>
        <v/>
      </c>
      <c r="CA1839" s="95">
        <f>IF(BY1839="En programación Frcst.",VLOOKUP(AX1839,Meses!$A$1:$H$14,3+HLOOKUP(Cronograma!AV1839,Meses!$D$1:$G$2,2,FALSE),FALSE),
IF(BY1839="En programación",BA1839,""))</f>
        <v>0</v>
      </c>
      <c r="CB1839" s="95" t="str">
        <f t="shared" si="88"/>
        <v>1900/1</v>
      </c>
      <c r="CC1839" s="91">
        <f>IFERROR(
(VLOOKUP(MONTH(CA1839),Meses!$B$3:$C$14,2,FALSE)-DAY(CA1839))/VLOOKUP(MONTH(CA1839),Meses!$B$3:$C$14,2,FALSE)*CD1839,
"")</f>
        <v>30792</v>
      </c>
      <c r="CD1839" s="92">
        <f t="shared" si="89"/>
        <v>30792</v>
      </c>
    </row>
    <row r="1840" spans="1:82" ht="63" thickBot="1" x14ac:dyDescent="0.6">
      <c r="A1840" s="61" t="s">
        <v>2378</v>
      </c>
      <c r="B1840" s="61" t="s">
        <v>4486</v>
      </c>
      <c r="C1840" s="19" t="s">
        <v>4487</v>
      </c>
      <c r="D1840" s="61" t="s">
        <v>2072</v>
      </c>
      <c r="E1840" s="21">
        <v>45315</v>
      </c>
      <c r="F1840" s="22">
        <v>45315</v>
      </c>
      <c r="G1840" s="22"/>
      <c r="H1840" s="22"/>
      <c r="I1840" s="22"/>
      <c r="J1840" s="22"/>
      <c r="K1840" s="22"/>
      <c r="L1840" s="50"/>
      <c r="M1840" s="22"/>
      <c r="N1840" s="22"/>
      <c r="O1840" s="22" t="s">
        <v>54</v>
      </c>
      <c r="P1840" s="24" t="s">
        <v>54</v>
      </c>
      <c r="Q1840" s="50" t="s">
        <v>55</v>
      </c>
      <c r="R1840" s="61">
        <v>5985</v>
      </c>
      <c r="S1840" s="27" t="s">
        <v>145</v>
      </c>
      <c r="T1840" s="27" t="s">
        <v>145</v>
      </c>
      <c r="U1840" s="22" t="e">
        <v>#NAME?</v>
      </c>
      <c r="V1840" s="22"/>
      <c r="W1840" s="22"/>
      <c r="X1840" s="50"/>
      <c r="Y1840" s="50"/>
      <c r="Z1840" s="22"/>
      <c r="AA1840" s="22"/>
      <c r="AB1840" s="22"/>
      <c r="AC1840" s="22"/>
      <c r="AD1840" s="50"/>
      <c r="AE1840" s="22"/>
      <c r="AF1840" s="22"/>
      <c r="AG1840" s="22"/>
      <c r="AH1840" s="50"/>
      <c r="AI1840" s="22"/>
      <c r="AJ1840" s="22"/>
      <c r="AK1840" s="22"/>
      <c r="AL1840" s="22"/>
      <c r="AM1840" s="22"/>
      <c r="AN1840" s="22"/>
      <c r="AO1840" s="22"/>
      <c r="AP1840" s="22" t="s">
        <v>399</v>
      </c>
      <c r="AQ1840" s="22" t="s">
        <v>399</v>
      </c>
      <c r="AR1840" s="22"/>
      <c r="AS1840" s="22" t="s">
        <v>55</v>
      </c>
      <c r="AT1840" s="22" t="s">
        <v>2073</v>
      </c>
      <c r="AU1840" s="22" t="s">
        <v>62</v>
      </c>
      <c r="AV1840" s="22" t="s">
        <v>660</v>
      </c>
      <c r="AW1840" s="22" t="s">
        <v>2204</v>
      </c>
      <c r="AX1840" s="22" t="s">
        <v>2205</v>
      </c>
      <c r="AY1840" s="22" t="s">
        <v>64</v>
      </c>
      <c r="AZ1840" s="22" t="s">
        <v>3830</v>
      </c>
      <c r="BA1840" s="22">
        <v>0</v>
      </c>
      <c r="BB1840" s="22"/>
      <c r="BC1840" s="22"/>
      <c r="BD1840" s="22" t="s">
        <v>2205</v>
      </c>
      <c r="BE1840" s="22" t="s">
        <v>354</v>
      </c>
      <c r="BF1840" s="22" t="s">
        <v>2274</v>
      </c>
      <c r="BG1840" s="22" t="s">
        <v>64</v>
      </c>
      <c r="BH1840" s="22" t="s">
        <v>4513</v>
      </c>
      <c r="BI1840" s="22"/>
      <c r="BJ1840" s="22"/>
      <c r="BK1840" s="22"/>
      <c r="BL1840" s="22"/>
      <c r="BM1840" s="22"/>
      <c r="BN1840" s="22"/>
      <c r="BO1840" s="22"/>
      <c r="BP1840" s="22"/>
      <c r="BQ1840" s="22" t="s">
        <v>64</v>
      </c>
      <c r="BR1840" s="22"/>
      <c r="BS1840" s="22"/>
      <c r="BT1840" s="22"/>
      <c r="BU1840" s="22">
        <v>7</v>
      </c>
      <c r="BV1840" s="22" t="s">
        <v>4695</v>
      </c>
      <c r="BW1840" s="22" t="s">
        <v>3869</v>
      </c>
      <c r="BX1840" s="22"/>
      <c r="BY1840" s="95" t="str">
        <f>IFERROR(
IF(OR(AZ1840="anulado",AZ1840="stand by"),CONCATENATE(AZ1840,": ",AT1840),
IF(OR(YEAR(BA1840)=2022,YEAR(BA1840)=2023),CONCATENATE("Se activó en ",YEAR(BA1840)),
IF(AND(OR(AZ1840="En proceso",AZ1840="facturando"),AND(AV1840="-",BA1840="")),"Por revisar",
IF(BA1840="",IF(AV1840="NUEVAS",CONCATENATE("Estado: ",AZ1840,", ",AV1840),
IF(AX1840=Meses!$A$3,"Por revisar",
IF(AT1840="","Sin registro","En programación Frcst."))),"En programación")))),
"Error")</f>
        <v>En programación</v>
      </c>
      <c r="BZ1840" s="14" t="str">
        <f t="shared" si="87"/>
        <v/>
      </c>
      <c r="CA1840" s="95">
        <f>IF(BY1840="En programación Frcst.",VLOOKUP(AX1840,Meses!$A$1:$H$14,3+HLOOKUP(Cronograma!AV1840,Meses!$D$1:$G$2,2,FALSE),FALSE),
IF(BY1840="En programación",BA1840,""))</f>
        <v>0</v>
      </c>
      <c r="CB1840" s="95" t="str">
        <f t="shared" si="88"/>
        <v>1900/1</v>
      </c>
      <c r="CC1840" s="91">
        <f>IFERROR(
(VLOOKUP(MONTH(CA1840),Meses!$B$3:$C$14,2,FALSE)-DAY(CA1840))/VLOOKUP(MONTH(CA1840),Meses!$B$3:$C$14,2,FALSE)*CD1840,
"")</f>
        <v>5985</v>
      </c>
      <c r="CD1840" s="92">
        <f t="shared" si="89"/>
        <v>5985</v>
      </c>
    </row>
    <row r="1841" spans="1:82" ht="63" thickBot="1" x14ac:dyDescent="0.6">
      <c r="A1841" s="61" t="s">
        <v>2378</v>
      </c>
      <c r="B1841" s="61" t="s">
        <v>4488</v>
      </c>
      <c r="C1841" s="19" t="s">
        <v>4687</v>
      </c>
      <c r="D1841" s="61" t="s">
        <v>2072</v>
      </c>
      <c r="E1841" s="21">
        <v>45315</v>
      </c>
      <c r="F1841" s="22">
        <v>45315</v>
      </c>
      <c r="G1841" s="22"/>
      <c r="H1841" s="22"/>
      <c r="I1841" s="22"/>
      <c r="J1841" s="22"/>
      <c r="K1841" s="22"/>
      <c r="L1841" s="50"/>
      <c r="M1841" s="22"/>
      <c r="N1841" s="22"/>
      <c r="O1841" s="22" t="s">
        <v>54</v>
      </c>
      <c r="P1841" s="24" t="s">
        <v>54</v>
      </c>
      <c r="Q1841" s="50" t="s">
        <v>55</v>
      </c>
      <c r="R1841" s="61">
        <v>109574</v>
      </c>
      <c r="S1841" s="27" t="s">
        <v>145</v>
      </c>
      <c r="T1841" s="27" t="s">
        <v>145</v>
      </c>
      <c r="U1841" s="22" t="e">
        <v>#NAME?</v>
      </c>
      <c r="V1841" s="22"/>
      <c r="W1841" s="22"/>
      <c r="X1841" s="50"/>
      <c r="Y1841" s="50"/>
      <c r="Z1841" s="22"/>
      <c r="AA1841" s="22"/>
      <c r="AB1841" s="22"/>
      <c r="AC1841" s="22"/>
      <c r="AD1841" s="50"/>
      <c r="AE1841" s="22"/>
      <c r="AF1841" s="22"/>
      <c r="AG1841" s="22"/>
      <c r="AH1841" s="50"/>
      <c r="AI1841" s="22"/>
      <c r="AJ1841" s="22"/>
      <c r="AK1841" s="22"/>
      <c r="AL1841" s="22"/>
      <c r="AM1841" s="22"/>
      <c r="AN1841" s="22"/>
      <c r="AO1841" s="22"/>
      <c r="AP1841" s="22" t="s">
        <v>399</v>
      </c>
      <c r="AQ1841" s="22" t="s">
        <v>399</v>
      </c>
      <c r="AR1841" s="22"/>
      <c r="AS1841" s="22" t="s">
        <v>55</v>
      </c>
      <c r="AT1841" s="22" t="s">
        <v>2073</v>
      </c>
      <c r="AU1841" s="22" t="s">
        <v>62</v>
      </c>
      <c r="AV1841" s="22" t="s">
        <v>660</v>
      </c>
      <c r="AW1841" s="22" t="s">
        <v>2204</v>
      </c>
      <c r="AX1841" s="22" t="s">
        <v>2205</v>
      </c>
      <c r="AY1841" s="22" t="s">
        <v>64</v>
      </c>
      <c r="AZ1841" s="22" t="s">
        <v>3830</v>
      </c>
      <c r="BA1841" s="22">
        <v>0</v>
      </c>
      <c r="BB1841" s="22"/>
      <c r="BC1841" s="22"/>
      <c r="BD1841" s="22" t="s">
        <v>2205</v>
      </c>
      <c r="BE1841" s="22" t="s">
        <v>354</v>
      </c>
      <c r="BF1841" s="22" t="s">
        <v>2274</v>
      </c>
      <c r="BG1841" s="22" t="s">
        <v>64</v>
      </c>
      <c r="BH1841" s="22" t="s">
        <v>4513</v>
      </c>
      <c r="BI1841" s="22"/>
      <c r="BJ1841" s="22"/>
      <c r="BK1841" s="22"/>
      <c r="BL1841" s="22"/>
      <c r="BM1841" s="22"/>
      <c r="BN1841" s="22"/>
      <c r="BO1841" s="22"/>
      <c r="BP1841" s="22"/>
      <c r="BQ1841" s="22" t="s">
        <v>64</v>
      </c>
      <c r="BR1841" s="22"/>
      <c r="BS1841" s="22"/>
      <c r="BT1841" s="22"/>
      <c r="BU1841" s="22">
        <v>7</v>
      </c>
      <c r="BV1841" s="22" t="s">
        <v>4695</v>
      </c>
      <c r="BW1841" s="22" t="s">
        <v>3869</v>
      </c>
      <c r="BX1841" s="22"/>
      <c r="BY1841" s="95" t="str">
        <f>IFERROR(
IF(OR(AZ1841="anulado",AZ1841="stand by"),CONCATENATE(AZ1841,": ",AT1841),
IF(OR(YEAR(BA1841)=2022,YEAR(BA1841)=2023),CONCATENATE("Se activó en ",YEAR(BA1841)),
IF(AND(OR(AZ1841="En proceso",AZ1841="facturando"),AND(AV1841="-",BA1841="")),"Por revisar",
IF(BA1841="",IF(AV1841="NUEVAS",CONCATENATE("Estado: ",AZ1841,", ",AV1841),
IF(AX1841=Meses!$A$3,"Por revisar",
IF(AT1841="","Sin registro","En programación Frcst."))),"En programación")))),
"Error")</f>
        <v>En programación</v>
      </c>
      <c r="BZ1841" s="14" t="str">
        <f t="shared" si="87"/>
        <v/>
      </c>
      <c r="CA1841" s="95">
        <f>IF(BY1841="En programación Frcst.",VLOOKUP(AX1841,Meses!$A$1:$H$14,3+HLOOKUP(Cronograma!AV1841,Meses!$D$1:$G$2,2,FALSE),FALSE),
IF(BY1841="En programación",BA1841,""))</f>
        <v>0</v>
      </c>
      <c r="CB1841" s="95" t="str">
        <f t="shared" si="88"/>
        <v>1900/1</v>
      </c>
      <c r="CC1841" s="91">
        <f>IFERROR(
(VLOOKUP(MONTH(CA1841),Meses!$B$3:$C$14,2,FALSE)-DAY(CA1841))/VLOOKUP(MONTH(CA1841),Meses!$B$3:$C$14,2,FALSE)*CD1841,
"")</f>
        <v>109574</v>
      </c>
      <c r="CD1841" s="92">
        <f t="shared" si="89"/>
        <v>109574</v>
      </c>
    </row>
    <row r="1842" spans="1:82" ht="63" thickBot="1" x14ac:dyDescent="0.6">
      <c r="A1842" s="61" t="s">
        <v>4400</v>
      </c>
      <c r="B1842" s="61" t="s">
        <v>4489</v>
      </c>
      <c r="C1842" s="19" t="s">
        <v>4490</v>
      </c>
      <c r="D1842" s="61" t="s">
        <v>2072</v>
      </c>
      <c r="E1842" s="21">
        <v>45315</v>
      </c>
      <c r="F1842" s="22">
        <v>45315</v>
      </c>
      <c r="G1842" s="22"/>
      <c r="H1842" s="22"/>
      <c r="I1842" s="22"/>
      <c r="J1842" s="22"/>
      <c r="K1842" s="22"/>
      <c r="L1842" s="50"/>
      <c r="M1842" s="22"/>
      <c r="N1842" s="22"/>
      <c r="O1842" s="22" t="s">
        <v>54</v>
      </c>
      <c r="P1842" s="24" t="s">
        <v>54</v>
      </c>
      <c r="Q1842" s="50" t="s">
        <v>55</v>
      </c>
      <c r="R1842" s="61">
        <v>1338</v>
      </c>
      <c r="S1842" s="27" t="s">
        <v>145</v>
      </c>
      <c r="T1842" s="27" t="s">
        <v>145</v>
      </c>
      <c r="U1842" s="22" t="e">
        <v>#NAME?</v>
      </c>
      <c r="V1842" s="22"/>
      <c r="W1842" s="22"/>
      <c r="X1842" s="50"/>
      <c r="Y1842" s="50"/>
      <c r="Z1842" s="22"/>
      <c r="AA1842" s="22"/>
      <c r="AB1842" s="22"/>
      <c r="AC1842" s="22"/>
      <c r="AD1842" s="50"/>
      <c r="AE1842" s="22"/>
      <c r="AF1842" s="22"/>
      <c r="AG1842" s="22"/>
      <c r="AH1842" s="50"/>
      <c r="AI1842" s="22"/>
      <c r="AJ1842" s="22"/>
      <c r="AK1842" s="22"/>
      <c r="AL1842" s="22"/>
      <c r="AM1842" s="22"/>
      <c r="AN1842" s="22"/>
      <c r="AO1842" s="22"/>
      <c r="AP1842" s="22" t="s">
        <v>399</v>
      </c>
      <c r="AQ1842" s="22" t="s">
        <v>399</v>
      </c>
      <c r="AR1842" s="22"/>
      <c r="AS1842" s="22" t="s">
        <v>55</v>
      </c>
      <c r="AT1842" s="22" t="s">
        <v>2073</v>
      </c>
      <c r="AU1842" s="22" t="s">
        <v>62</v>
      </c>
      <c r="AV1842" s="22" t="s">
        <v>354</v>
      </c>
      <c r="AW1842" s="22" t="s">
        <v>2274</v>
      </c>
      <c r="AX1842" s="22" t="s">
        <v>2205</v>
      </c>
      <c r="AY1842" s="22" t="s">
        <v>55</v>
      </c>
      <c r="AZ1842" s="22" t="s">
        <v>3830</v>
      </c>
      <c r="BA1842" s="22">
        <v>0</v>
      </c>
      <c r="BB1842" s="22"/>
      <c r="BC1842" s="22"/>
      <c r="BD1842" s="22" t="s">
        <v>2205</v>
      </c>
      <c r="BE1842" s="22" t="s">
        <v>651</v>
      </c>
      <c r="BF1842" s="22" t="s">
        <v>3065</v>
      </c>
      <c r="BG1842" s="22" t="s">
        <v>55</v>
      </c>
      <c r="BH1842" s="22" t="s">
        <v>4513</v>
      </c>
      <c r="BI1842" s="22"/>
      <c r="BJ1842" s="22"/>
      <c r="BK1842" s="22"/>
      <c r="BL1842" s="22"/>
      <c r="BM1842" s="22"/>
      <c r="BN1842" s="22"/>
      <c r="BO1842" s="22"/>
      <c r="BP1842" s="22"/>
      <c r="BQ1842" s="22" t="s">
        <v>64</v>
      </c>
      <c r="BR1842" s="22"/>
      <c r="BS1842" s="22"/>
      <c r="BT1842" s="22"/>
      <c r="BU1842" s="22">
        <v>7</v>
      </c>
      <c r="BV1842" s="22" t="s">
        <v>4699</v>
      </c>
      <c r="BW1842" s="22" t="s">
        <v>3869</v>
      </c>
      <c r="BX1842" s="22"/>
      <c r="BY1842" s="95" t="str">
        <f>IFERROR(
IF(OR(AZ1842="anulado",AZ1842="stand by"),CONCATENATE(AZ1842,": ",AT1842),
IF(OR(YEAR(BA1842)=2022,YEAR(BA1842)=2023),CONCATENATE("Se activó en ",YEAR(BA1842)),
IF(AND(OR(AZ1842="En proceso",AZ1842="facturando"),AND(AV1842="-",BA1842="")),"Por revisar",
IF(BA1842="",IF(AV1842="NUEVAS",CONCATENATE("Estado: ",AZ1842,", ",AV1842),
IF(AX1842=Meses!$A$3,"Por revisar",
IF(AT1842="","Sin registro","En programación Frcst."))),"En programación")))),
"Error")</f>
        <v>En programación</v>
      </c>
      <c r="BZ1842" s="14" t="str">
        <f t="shared" si="87"/>
        <v/>
      </c>
      <c r="CA1842" s="95">
        <f>IF(BY1842="En programación Frcst.",VLOOKUP(AX1842,Meses!$A$1:$H$14,3+HLOOKUP(Cronograma!AV1842,Meses!$D$1:$G$2,2,FALSE),FALSE),
IF(BY1842="En programación",BA1842,""))</f>
        <v>0</v>
      </c>
      <c r="CB1842" s="95" t="str">
        <f t="shared" si="88"/>
        <v>1900/1</v>
      </c>
      <c r="CC1842" s="91">
        <f>IFERROR(
(VLOOKUP(MONTH(CA1842),Meses!$B$3:$C$14,2,FALSE)-DAY(CA1842))/VLOOKUP(MONTH(CA1842),Meses!$B$3:$C$14,2,FALSE)*CD1842,
"")</f>
        <v>1338</v>
      </c>
      <c r="CD1842" s="92">
        <f t="shared" si="89"/>
        <v>1338</v>
      </c>
    </row>
    <row r="1843" spans="1:82" ht="63" thickBot="1" x14ac:dyDescent="0.6">
      <c r="A1843" s="61" t="s">
        <v>4400</v>
      </c>
      <c r="B1843" s="61" t="s">
        <v>4491</v>
      </c>
      <c r="C1843" s="19" t="s">
        <v>4492</v>
      </c>
      <c r="D1843" s="61" t="s">
        <v>2072</v>
      </c>
      <c r="E1843" s="21">
        <v>45315</v>
      </c>
      <c r="F1843" s="22">
        <v>45315</v>
      </c>
      <c r="G1843" s="22"/>
      <c r="H1843" s="22"/>
      <c r="I1843" s="22"/>
      <c r="J1843" s="22"/>
      <c r="K1843" s="22"/>
      <c r="L1843" s="50"/>
      <c r="M1843" s="22"/>
      <c r="N1843" s="22"/>
      <c r="O1843" s="22" t="s">
        <v>54</v>
      </c>
      <c r="P1843" s="24" t="s">
        <v>54</v>
      </c>
      <c r="Q1843" s="50" t="s">
        <v>55</v>
      </c>
      <c r="R1843" s="61">
        <v>2121</v>
      </c>
      <c r="S1843" s="27" t="s">
        <v>145</v>
      </c>
      <c r="T1843" s="27" t="s">
        <v>145</v>
      </c>
      <c r="U1843" s="22" t="e">
        <v>#NAME?</v>
      </c>
      <c r="V1843" s="22"/>
      <c r="W1843" s="22"/>
      <c r="X1843" s="50"/>
      <c r="Y1843" s="50"/>
      <c r="Z1843" s="22"/>
      <c r="AA1843" s="22"/>
      <c r="AB1843" s="22"/>
      <c r="AC1843" s="22"/>
      <c r="AD1843" s="50"/>
      <c r="AE1843" s="22"/>
      <c r="AF1843" s="22"/>
      <c r="AG1843" s="22"/>
      <c r="AH1843" s="50"/>
      <c r="AI1843" s="22"/>
      <c r="AJ1843" s="22"/>
      <c r="AK1843" s="22"/>
      <c r="AL1843" s="22"/>
      <c r="AM1843" s="22"/>
      <c r="AN1843" s="22"/>
      <c r="AO1843" s="22"/>
      <c r="AP1843" s="22" t="s">
        <v>399</v>
      </c>
      <c r="AQ1843" s="22" t="s">
        <v>399</v>
      </c>
      <c r="AR1843" s="22"/>
      <c r="AS1843" s="22" t="s">
        <v>55</v>
      </c>
      <c r="AT1843" s="22" t="s">
        <v>2073</v>
      </c>
      <c r="AU1843" s="22" t="s">
        <v>62</v>
      </c>
      <c r="AV1843" s="22" t="s">
        <v>354</v>
      </c>
      <c r="AW1843" s="22" t="s">
        <v>2274</v>
      </c>
      <c r="AX1843" s="22" t="s">
        <v>2205</v>
      </c>
      <c r="AY1843" s="22" t="s">
        <v>55</v>
      </c>
      <c r="AZ1843" s="22" t="s">
        <v>3830</v>
      </c>
      <c r="BA1843" s="22">
        <v>0</v>
      </c>
      <c r="BB1843" s="22"/>
      <c r="BC1843" s="22"/>
      <c r="BD1843" s="22" t="s">
        <v>2205</v>
      </c>
      <c r="BE1843" s="22" t="s">
        <v>651</v>
      </c>
      <c r="BF1843" s="22" t="s">
        <v>3065</v>
      </c>
      <c r="BG1843" s="22" t="s">
        <v>55</v>
      </c>
      <c r="BH1843" s="22" t="s">
        <v>4513</v>
      </c>
      <c r="BI1843" s="22"/>
      <c r="BJ1843" s="22"/>
      <c r="BK1843" s="22"/>
      <c r="BL1843" s="22"/>
      <c r="BM1843" s="22"/>
      <c r="BN1843" s="22"/>
      <c r="BO1843" s="22"/>
      <c r="BP1843" s="22"/>
      <c r="BQ1843" s="22" t="s">
        <v>64</v>
      </c>
      <c r="BR1843" s="22"/>
      <c r="BS1843" s="22"/>
      <c r="BT1843" s="22"/>
      <c r="BU1843" s="22">
        <v>7</v>
      </c>
      <c r="BV1843" s="22" t="s">
        <v>4699</v>
      </c>
      <c r="BW1843" s="22" t="s">
        <v>3869</v>
      </c>
      <c r="BX1843" s="22"/>
      <c r="BY1843" s="95" t="str">
        <f>IFERROR(
IF(OR(AZ1843="anulado",AZ1843="stand by"),CONCATENATE(AZ1843,": ",AT1843),
IF(OR(YEAR(BA1843)=2022,YEAR(BA1843)=2023),CONCATENATE("Se activó en ",YEAR(BA1843)),
IF(AND(OR(AZ1843="En proceso",AZ1843="facturando"),AND(AV1843="-",BA1843="")),"Por revisar",
IF(BA1843="",IF(AV1843="NUEVAS",CONCATENATE("Estado: ",AZ1843,", ",AV1843),
IF(AX1843=Meses!$A$3,"Por revisar",
IF(AT1843="","Sin registro","En programación Frcst."))),"En programación")))),
"Error")</f>
        <v>En programación</v>
      </c>
      <c r="BZ1843" s="14" t="str">
        <f t="shared" si="87"/>
        <v/>
      </c>
      <c r="CA1843" s="95">
        <f>IF(BY1843="En programación Frcst.",VLOOKUP(AX1843,Meses!$A$1:$H$14,3+HLOOKUP(Cronograma!AV1843,Meses!$D$1:$G$2,2,FALSE),FALSE),
IF(BY1843="En programación",BA1843,""))</f>
        <v>0</v>
      </c>
      <c r="CB1843" s="95" t="str">
        <f t="shared" si="88"/>
        <v>1900/1</v>
      </c>
      <c r="CC1843" s="91">
        <f>IFERROR(
(VLOOKUP(MONTH(CA1843),Meses!$B$3:$C$14,2,FALSE)-DAY(CA1843))/VLOOKUP(MONTH(CA1843),Meses!$B$3:$C$14,2,FALSE)*CD1843,
"")</f>
        <v>2121</v>
      </c>
      <c r="CD1843" s="92">
        <f t="shared" si="89"/>
        <v>2121</v>
      </c>
    </row>
    <row r="1844" spans="1:82" ht="141" thickBot="1" x14ac:dyDescent="0.6">
      <c r="A1844" s="61" t="s">
        <v>4493</v>
      </c>
      <c r="B1844" s="61" t="s">
        <v>4494</v>
      </c>
      <c r="C1844" s="19" t="s">
        <v>4495</v>
      </c>
      <c r="D1844" s="61" t="s">
        <v>2072</v>
      </c>
      <c r="E1844" s="21">
        <v>45314</v>
      </c>
      <c r="F1844" s="22">
        <v>45314</v>
      </c>
      <c r="G1844" s="22"/>
      <c r="H1844" s="22"/>
      <c r="I1844" s="22"/>
      <c r="J1844" s="22"/>
      <c r="K1844" s="22"/>
      <c r="L1844" s="50"/>
      <c r="M1844" s="22"/>
      <c r="N1844" s="22"/>
      <c r="O1844" s="22" t="s">
        <v>54</v>
      </c>
      <c r="P1844" s="24" t="s">
        <v>54</v>
      </c>
      <c r="Q1844" s="50" t="s">
        <v>55</v>
      </c>
      <c r="R1844" s="61">
        <v>2397</v>
      </c>
      <c r="S1844" s="27" t="s">
        <v>145</v>
      </c>
      <c r="T1844" s="27" t="s">
        <v>145</v>
      </c>
      <c r="U1844" s="22" t="e">
        <v>#NAME?</v>
      </c>
      <c r="V1844" s="22"/>
      <c r="W1844" s="22"/>
      <c r="X1844" s="50"/>
      <c r="Y1844" s="50"/>
      <c r="Z1844" s="22"/>
      <c r="AA1844" s="22"/>
      <c r="AB1844" s="22"/>
      <c r="AC1844" s="22"/>
      <c r="AD1844" s="50"/>
      <c r="AE1844" s="22"/>
      <c r="AF1844" s="22"/>
      <c r="AG1844" s="22"/>
      <c r="AH1844" s="50"/>
      <c r="AI1844" s="22"/>
      <c r="AJ1844" s="22"/>
      <c r="AK1844" s="22"/>
      <c r="AL1844" s="22"/>
      <c r="AM1844" s="22"/>
      <c r="AN1844" s="22"/>
      <c r="AO1844" s="22"/>
      <c r="AP1844" s="22" t="s">
        <v>399</v>
      </c>
      <c r="AQ1844" s="22" t="s">
        <v>399</v>
      </c>
      <c r="AR1844" s="22"/>
      <c r="AS1844" s="22" t="s">
        <v>55</v>
      </c>
      <c r="AT1844" s="22" t="s">
        <v>2073</v>
      </c>
      <c r="AU1844" s="22" t="s">
        <v>62</v>
      </c>
      <c r="AV1844" s="22" t="s">
        <v>354</v>
      </c>
      <c r="AW1844" s="22" t="s">
        <v>2274</v>
      </c>
      <c r="AX1844" s="22" t="s">
        <v>2205</v>
      </c>
      <c r="AY1844" s="22" t="s">
        <v>55</v>
      </c>
      <c r="AZ1844" s="22" t="s">
        <v>3830</v>
      </c>
      <c r="BA1844" s="22">
        <v>0</v>
      </c>
      <c r="BB1844" s="22"/>
      <c r="BC1844" s="22"/>
      <c r="BD1844" s="22" t="s">
        <v>2205</v>
      </c>
      <c r="BE1844" s="22" t="s">
        <v>651</v>
      </c>
      <c r="BF1844" s="22" t="s">
        <v>3065</v>
      </c>
      <c r="BG1844" s="22" t="s">
        <v>55</v>
      </c>
      <c r="BH1844" s="22" t="s">
        <v>4513</v>
      </c>
      <c r="BI1844" s="22"/>
      <c r="BJ1844" s="22"/>
      <c r="BK1844" s="22"/>
      <c r="BL1844" s="22"/>
      <c r="BM1844" s="22"/>
      <c r="BN1844" s="22"/>
      <c r="BO1844" s="22"/>
      <c r="BP1844" s="22"/>
      <c r="BQ1844" s="22" t="s">
        <v>64</v>
      </c>
      <c r="BR1844" s="22"/>
      <c r="BS1844" s="22"/>
      <c r="BT1844" s="22"/>
      <c r="BU1844" s="22">
        <v>8</v>
      </c>
      <c r="BV1844" s="22" t="s">
        <v>4696</v>
      </c>
      <c r="BW1844" s="22" t="s">
        <v>3869</v>
      </c>
      <c r="BX1844" s="22"/>
      <c r="BY1844" s="95" t="str">
        <f>IFERROR(
IF(OR(AZ1844="anulado",AZ1844="stand by"),CONCATENATE(AZ1844,": ",AT1844),
IF(OR(YEAR(BA1844)=2022,YEAR(BA1844)=2023),CONCATENATE("Se activó en ",YEAR(BA1844)),
IF(AND(OR(AZ1844="En proceso",AZ1844="facturando"),AND(AV1844="-",BA1844="")),"Por revisar",
IF(BA1844="",IF(AV1844="NUEVAS",CONCATENATE("Estado: ",AZ1844,", ",AV1844),
IF(AX1844=Meses!$A$3,"Por revisar",
IF(AT1844="","Sin registro","En programación Frcst."))),"En programación")))),
"Error")</f>
        <v>En programación</v>
      </c>
      <c r="BZ1844" s="14" t="str">
        <f t="shared" si="87"/>
        <v/>
      </c>
      <c r="CA1844" s="95">
        <f>IF(BY1844="En programación Frcst.",VLOOKUP(AX1844,Meses!$A$1:$H$14,3+HLOOKUP(Cronograma!AV1844,Meses!$D$1:$G$2,2,FALSE),FALSE),
IF(BY1844="En programación",BA1844,""))</f>
        <v>0</v>
      </c>
      <c r="CB1844" s="95" t="str">
        <f t="shared" si="88"/>
        <v>1900/1</v>
      </c>
      <c r="CC1844" s="91">
        <f>IFERROR(
(VLOOKUP(MONTH(CA1844),Meses!$B$3:$C$14,2,FALSE)-DAY(CA1844))/VLOOKUP(MONTH(CA1844),Meses!$B$3:$C$14,2,FALSE)*CD1844,
"")</f>
        <v>2397</v>
      </c>
      <c r="CD1844" s="92">
        <f t="shared" si="89"/>
        <v>2397</v>
      </c>
    </row>
    <row r="1845" spans="1:82" ht="63" thickBot="1" x14ac:dyDescent="0.6">
      <c r="A1845" s="61" t="s">
        <v>4496</v>
      </c>
      <c r="B1845" s="61" t="s">
        <v>4497</v>
      </c>
      <c r="C1845" s="19" t="s">
        <v>4498</v>
      </c>
      <c r="D1845" s="61" t="s">
        <v>2072</v>
      </c>
      <c r="E1845" s="21">
        <v>45314</v>
      </c>
      <c r="F1845" s="22">
        <v>45314</v>
      </c>
      <c r="G1845" s="22"/>
      <c r="H1845" s="22"/>
      <c r="I1845" s="22"/>
      <c r="J1845" s="22"/>
      <c r="K1845" s="22"/>
      <c r="L1845" s="50"/>
      <c r="M1845" s="22"/>
      <c r="N1845" s="22"/>
      <c r="O1845" s="22" t="s">
        <v>199</v>
      </c>
      <c r="P1845" s="24" t="s">
        <v>199</v>
      </c>
      <c r="Q1845" s="50" t="s">
        <v>55</v>
      </c>
      <c r="R1845" s="61">
        <v>3586</v>
      </c>
      <c r="S1845" s="27" t="s">
        <v>145</v>
      </c>
      <c r="T1845" s="27" t="s">
        <v>145</v>
      </c>
      <c r="U1845" s="22" t="e">
        <v>#NAME?</v>
      </c>
      <c r="V1845" s="22"/>
      <c r="W1845" s="22"/>
      <c r="X1845" s="50"/>
      <c r="Y1845" s="50"/>
      <c r="Z1845" s="22"/>
      <c r="AA1845" s="22"/>
      <c r="AB1845" s="22"/>
      <c r="AC1845" s="22"/>
      <c r="AD1845" s="50"/>
      <c r="AE1845" s="22"/>
      <c r="AF1845" s="22"/>
      <c r="AG1845" s="22"/>
      <c r="AH1845" s="50"/>
      <c r="AI1845" s="22"/>
      <c r="AJ1845" s="22"/>
      <c r="AK1845" s="22"/>
      <c r="AL1845" s="22"/>
      <c r="AM1845" s="22"/>
      <c r="AN1845" s="22"/>
      <c r="AO1845" s="22"/>
      <c r="AP1845" s="22"/>
      <c r="AQ1845" s="22" t="s">
        <v>140</v>
      </c>
      <c r="AR1845" s="22"/>
      <c r="AS1845" s="22" t="s">
        <v>55</v>
      </c>
      <c r="AT1845" s="22" t="s">
        <v>2073</v>
      </c>
      <c r="AU1845" s="22" t="s">
        <v>132</v>
      </c>
      <c r="AV1845" s="22" t="s">
        <v>679</v>
      </c>
      <c r="AW1845" s="22" t="s">
        <v>3200</v>
      </c>
      <c r="AX1845" s="22" t="s">
        <v>2205</v>
      </c>
      <c r="AY1845" s="22" t="s">
        <v>55</v>
      </c>
      <c r="AZ1845" s="22" t="s">
        <v>3830</v>
      </c>
      <c r="BA1845" s="22">
        <v>0</v>
      </c>
      <c r="BB1845" s="22"/>
      <c r="BC1845" s="22"/>
      <c r="BD1845" s="22" t="s">
        <v>2205</v>
      </c>
      <c r="BE1845" s="22" t="s">
        <v>354</v>
      </c>
      <c r="BF1845" s="22" t="s">
        <v>2274</v>
      </c>
      <c r="BG1845" s="22" t="s">
        <v>55</v>
      </c>
      <c r="BH1845" s="22" t="s">
        <v>4513</v>
      </c>
      <c r="BI1845" s="22"/>
      <c r="BJ1845" s="22"/>
      <c r="BK1845" s="22"/>
      <c r="BL1845" s="22"/>
      <c r="BM1845" s="22"/>
      <c r="BN1845" s="22"/>
      <c r="BO1845" s="22"/>
      <c r="BP1845" s="22"/>
      <c r="BQ1845" s="22" t="s">
        <v>64</v>
      </c>
      <c r="BR1845" s="22"/>
      <c r="BS1845" s="22"/>
      <c r="BT1845" s="22"/>
      <c r="BU1845" s="22">
        <v>8</v>
      </c>
      <c r="BV1845" s="22" t="s">
        <v>4696</v>
      </c>
      <c r="BW1845" s="22" t="s">
        <v>3869</v>
      </c>
      <c r="BX1845" s="22"/>
      <c r="BY1845" s="95" t="str">
        <f>IFERROR(
IF(OR(AZ1845="anulado",AZ1845="stand by"),CONCATENATE(AZ1845,": ",AT1845),
IF(OR(YEAR(BA1845)=2022,YEAR(BA1845)=2023),CONCATENATE("Se activó en ",YEAR(BA1845)),
IF(AND(OR(AZ1845="En proceso",AZ1845="facturando"),AND(AV1845="-",BA1845="")),"Por revisar",
IF(BA1845="",IF(AV1845="NUEVAS",CONCATENATE("Estado: ",AZ1845,", ",AV1845),
IF(AX1845=Meses!$A$3,"Por revisar",
IF(AT1845="","Sin registro","En programación Frcst."))),"En programación")))),
"Error")</f>
        <v>En programación</v>
      </c>
      <c r="BZ1845" s="14" t="str">
        <f t="shared" si="87"/>
        <v/>
      </c>
      <c r="CA1845" s="95">
        <f>IF(BY1845="En programación Frcst.",VLOOKUP(AX1845,Meses!$A$1:$H$14,3+HLOOKUP(Cronograma!AV1845,Meses!$D$1:$G$2,2,FALSE),FALSE),
IF(BY1845="En programación",BA1845,""))</f>
        <v>0</v>
      </c>
      <c r="CB1845" s="95" t="str">
        <f t="shared" si="88"/>
        <v>1900/1</v>
      </c>
      <c r="CC1845" s="91">
        <f>IFERROR(
(VLOOKUP(MONTH(CA1845),Meses!$B$3:$C$14,2,FALSE)-DAY(CA1845))/VLOOKUP(MONTH(CA1845),Meses!$B$3:$C$14,2,FALSE)*CD1845,
"")</f>
        <v>3586</v>
      </c>
      <c r="CD1845" s="92">
        <f t="shared" si="89"/>
        <v>3586</v>
      </c>
    </row>
    <row r="1846" spans="1:82" ht="63" thickBot="1" x14ac:dyDescent="0.6">
      <c r="A1846" s="61" t="s">
        <v>4496</v>
      </c>
      <c r="B1846" s="61" t="s">
        <v>4499</v>
      </c>
      <c r="C1846" s="19" t="s">
        <v>4500</v>
      </c>
      <c r="D1846" s="61" t="s">
        <v>2072</v>
      </c>
      <c r="E1846" s="21">
        <v>45314</v>
      </c>
      <c r="F1846" s="22">
        <v>45314</v>
      </c>
      <c r="G1846" s="22"/>
      <c r="H1846" s="22"/>
      <c r="I1846" s="22"/>
      <c r="J1846" s="22"/>
      <c r="K1846" s="22"/>
      <c r="L1846" s="50"/>
      <c r="M1846" s="22"/>
      <c r="N1846" s="22"/>
      <c r="O1846" s="22" t="s">
        <v>199</v>
      </c>
      <c r="P1846" s="24" t="s">
        <v>199</v>
      </c>
      <c r="Q1846" s="50" t="s">
        <v>55</v>
      </c>
      <c r="R1846" s="61">
        <v>1132</v>
      </c>
      <c r="S1846" s="27" t="s">
        <v>145</v>
      </c>
      <c r="T1846" s="27" t="s">
        <v>145</v>
      </c>
      <c r="U1846" s="22" t="e">
        <v>#NAME?</v>
      </c>
      <c r="V1846" s="22"/>
      <c r="W1846" s="22"/>
      <c r="X1846" s="50"/>
      <c r="Y1846" s="50"/>
      <c r="Z1846" s="22"/>
      <c r="AA1846" s="22"/>
      <c r="AB1846" s="22"/>
      <c r="AC1846" s="22"/>
      <c r="AD1846" s="50"/>
      <c r="AE1846" s="22"/>
      <c r="AF1846" s="22"/>
      <c r="AG1846" s="22"/>
      <c r="AH1846" s="50"/>
      <c r="AI1846" s="22"/>
      <c r="AJ1846" s="22"/>
      <c r="AK1846" s="22"/>
      <c r="AL1846" s="22"/>
      <c r="AM1846" s="22"/>
      <c r="AN1846" s="22"/>
      <c r="AO1846" s="22"/>
      <c r="AP1846" s="22"/>
      <c r="AQ1846" s="22" t="s">
        <v>140</v>
      </c>
      <c r="AR1846" s="22"/>
      <c r="AS1846" s="22" t="s">
        <v>55</v>
      </c>
      <c r="AT1846" s="22" t="s">
        <v>2073</v>
      </c>
      <c r="AU1846" s="22" t="s">
        <v>132</v>
      </c>
      <c r="AV1846" s="22" t="s">
        <v>679</v>
      </c>
      <c r="AW1846" s="22" t="s">
        <v>3200</v>
      </c>
      <c r="AX1846" s="22" t="s">
        <v>2205</v>
      </c>
      <c r="AY1846" s="22" t="s">
        <v>55</v>
      </c>
      <c r="AZ1846" s="22" t="s">
        <v>3830</v>
      </c>
      <c r="BA1846" s="22">
        <v>0</v>
      </c>
      <c r="BB1846" s="22"/>
      <c r="BC1846" s="22"/>
      <c r="BD1846" s="22" t="s">
        <v>2205</v>
      </c>
      <c r="BE1846" s="22" t="s">
        <v>354</v>
      </c>
      <c r="BF1846" s="22" t="s">
        <v>2274</v>
      </c>
      <c r="BG1846" s="22" t="s">
        <v>55</v>
      </c>
      <c r="BH1846" s="22" t="s">
        <v>4513</v>
      </c>
      <c r="BI1846" s="22"/>
      <c r="BJ1846" s="22"/>
      <c r="BK1846" s="22"/>
      <c r="BL1846" s="22"/>
      <c r="BM1846" s="22"/>
      <c r="BN1846" s="22"/>
      <c r="BO1846" s="22"/>
      <c r="BP1846" s="22"/>
      <c r="BQ1846" s="22" t="s">
        <v>64</v>
      </c>
      <c r="BR1846" s="22"/>
      <c r="BS1846" s="22"/>
      <c r="BT1846" s="22"/>
      <c r="BU1846" s="22">
        <v>8</v>
      </c>
      <c r="BV1846" s="22" t="s">
        <v>4696</v>
      </c>
      <c r="BW1846" s="22" t="s">
        <v>3869</v>
      </c>
      <c r="BX1846" s="22"/>
      <c r="BY1846" s="95" t="str">
        <f>IFERROR(
IF(OR(AZ1846="anulado",AZ1846="stand by"),CONCATENATE(AZ1846,": ",AT1846),
IF(OR(YEAR(BA1846)=2022,YEAR(BA1846)=2023),CONCATENATE("Se activó en ",YEAR(BA1846)),
IF(AND(OR(AZ1846="En proceso",AZ1846="facturando"),AND(AV1846="-",BA1846="")),"Por revisar",
IF(BA1846="",IF(AV1846="NUEVAS",CONCATENATE("Estado: ",AZ1846,", ",AV1846),
IF(AX1846=Meses!$A$3,"Por revisar",
IF(AT1846="","Sin registro","En programación Frcst."))),"En programación")))),
"Error")</f>
        <v>En programación</v>
      </c>
      <c r="BZ1846" s="14" t="str">
        <f t="shared" si="87"/>
        <v/>
      </c>
      <c r="CA1846" s="95">
        <f>IF(BY1846="En programación Frcst.",VLOOKUP(AX1846,Meses!$A$1:$H$14,3+HLOOKUP(Cronograma!AV1846,Meses!$D$1:$G$2,2,FALSE),FALSE),
IF(BY1846="En programación",BA1846,""))</f>
        <v>0</v>
      </c>
      <c r="CB1846" s="95" t="str">
        <f t="shared" si="88"/>
        <v>1900/1</v>
      </c>
      <c r="CC1846" s="91">
        <f>IFERROR(
(VLOOKUP(MONTH(CA1846),Meses!$B$3:$C$14,2,FALSE)-DAY(CA1846))/VLOOKUP(MONTH(CA1846),Meses!$B$3:$C$14,2,FALSE)*CD1846,
"")</f>
        <v>1132</v>
      </c>
      <c r="CD1846" s="92">
        <f t="shared" si="89"/>
        <v>1132</v>
      </c>
    </row>
    <row r="1847" spans="1:82" ht="47.4" thickBot="1" x14ac:dyDescent="0.6">
      <c r="A1847" s="61" t="s">
        <v>4501</v>
      </c>
      <c r="B1847" s="61" t="s">
        <v>4502</v>
      </c>
      <c r="C1847" s="19" t="s">
        <v>4503</v>
      </c>
      <c r="D1847" s="61" t="s">
        <v>2072</v>
      </c>
      <c r="E1847" s="21">
        <v>45314</v>
      </c>
      <c r="F1847" s="22">
        <v>45314</v>
      </c>
      <c r="G1847" s="21">
        <v>45317</v>
      </c>
      <c r="H1847" s="22"/>
      <c r="I1847" s="22"/>
      <c r="J1847" s="22"/>
      <c r="K1847" s="22"/>
      <c r="L1847" s="50"/>
      <c r="M1847" s="22"/>
      <c r="N1847" s="22"/>
      <c r="O1847" s="22" t="s">
        <v>54</v>
      </c>
      <c r="P1847" s="24" t="s">
        <v>54</v>
      </c>
      <c r="Q1847" s="50" t="s">
        <v>55</v>
      </c>
      <c r="R1847" s="61">
        <v>105000</v>
      </c>
      <c r="S1847" s="27" t="s">
        <v>145</v>
      </c>
      <c r="T1847" s="27" t="s">
        <v>145</v>
      </c>
      <c r="U1847" s="22" t="e">
        <v>#NAME?</v>
      </c>
      <c r="V1847" s="22"/>
      <c r="W1847" s="22"/>
      <c r="X1847" s="50"/>
      <c r="Y1847" s="50"/>
      <c r="Z1847" s="22"/>
      <c r="AA1847" s="22"/>
      <c r="AB1847" s="22"/>
      <c r="AC1847" s="22"/>
      <c r="AD1847" s="50"/>
      <c r="AE1847" s="22"/>
      <c r="AF1847" s="22"/>
      <c r="AG1847" s="22"/>
      <c r="AH1847" s="50"/>
      <c r="AI1847" s="22"/>
      <c r="AJ1847" s="22"/>
      <c r="AK1847" s="22"/>
      <c r="AL1847" s="22"/>
      <c r="AM1847" s="22"/>
      <c r="AN1847" s="22"/>
      <c r="AO1847" s="22"/>
      <c r="AP1847" s="22" t="s">
        <v>399</v>
      </c>
      <c r="AQ1847" s="22" t="s">
        <v>399</v>
      </c>
      <c r="AR1847" s="22"/>
      <c r="AS1847" s="22" t="s">
        <v>55</v>
      </c>
      <c r="AT1847" s="22" t="s">
        <v>2073</v>
      </c>
      <c r="AU1847" s="22" t="s">
        <v>62</v>
      </c>
      <c r="AV1847" s="22" t="s">
        <v>354</v>
      </c>
      <c r="AW1847" s="22" t="s">
        <v>2274</v>
      </c>
      <c r="AX1847" s="22" t="s">
        <v>2205</v>
      </c>
      <c r="AY1847" s="22" t="s">
        <v>55</v>
      </c>
      <c r="AZ1847" s="22" t="s">
        <v>3830</v>
      </c>
      <c r="BA1847" s="22">
        <v>0</v>
      </c>
      <c r="BB1847" s="22"/>
      <c r="BC1847" s="22"/>
      <c r="BD1847" s="22" t="s">
        <v>2205</v>
      </c>
      <c r="BE1847" s="22" t="s">
        <v>651</v>
      </c>
      <c r="BF1847" s="22" t="s">
        <v>3065</v>
      </c>
      <c r="BG1847" s="22" t="s">
        <v>55</v>
      </c>
      <c r="BH1847" s="22" t="s">
        <v>4513</v>
      </c>
      <c r="BI1847" s="22"/>
      <c r="BJ1847" s="22"/>
      <c r="BK1847" s="22"/>
      <c r="BL1847" s="22"/>
      <c r="BM1847" s="22"/>
      <c r="BN1847" s="22"/>
      <c r="BO1847" s="22"/>
      <c r="BP1847" s="22"/>
      <c r="BQ1847" s="22" t="s">
        <v>64</v>
      </c>
      <c r="BR1847" s="22"/>
      <c r="BS1847" s="22"/>
      <c r="BT1847" s="22"/>
      <c r="BU1847" s="22">
        <v>8</v>
      </c>
      <c r="BV1847" s="22" t="s">
        <v>4699</v>
      </c>
      <c r="BW1847" s="22" t="s">
        <v>3869</v>
      </c>
      <c r="BX1847" s="22"/>
      <c r="BY1847" s="95" t="str">
        <f>IFERROR(
IF(OR(AZ1847="anulado",AZ1847="stand by"),CONCATENATE(AZ1847,": ",AT1847),
IF(OR(YEAR(BA1847)=2022,YEAR(BA1847)=2023),CONCATENATE("Se activó en ",YEAR(BA1847)),
IF(AND(OR(AZ1847="En proceso",AZ1847="facturando"),AND(AV1847="-",BA1847="")),"Por revisar",
IF(BA1847="",IF(AV1847="NUEVAS",CONCATENATE("Estado: ",AZ1847,", ",AV1847),
IF(AX1847=Meses!$A$3,"Por revisar",
IF(AT1847="","Sin registro","En programación Frcst."))),"En programación")))),
"Error")</f>
        <v>En programación</v>
      </c>
      <c r="BZ1847" s="14" t="str">
        <f t="shared" si="87"/>
        <v/>
      </c>
      <c r="CA1847" s="95">
        <f>IF(BY1847="En programación Frcst.",VLOOKUP(AX1847,Meses!$A$1:$H$14,3+HLOOKUP(Cronograma!AV1847,Meses!$D$1:$G$2,2,FALSE),FALSE),
IF(BY1847="En programación",BA1847,""))</f>
        <v>0</v>
      </c>
      <c r="CB1847" s="95" t="str">
        <f t="shared" si="88"/>
        <v>1900/1</v>
      </c>
      <c r="CC1847" s="91">
        <f>IFERROR(
(VLOOKUP(MONTH(CA1847),Meses!$B$3:$C$14,2,FALSE)-DAY(CA1847))/VLOOKUP(MONTH(CA1847),Meses!$B$3:$C$14,2,FALSE)*CD1847,
"")</f>
        <v>105000</v>
      </c>
      <c r="CD1847" s="92">
        <f t="shared" si="89"/>
        <v>105000</v>
      </c>
    </row>
    <row r="1848" spans="1:82" ht="141" thickBot="1" x14ac:dyDescent="0.6">
      <c r="A1848" s="61" t="s">
        <v>4493</v>
      </c>
      <c r="B1848" s="61" t="s">
        <v>4504</v>
      </c>
      <c r="C1848" s="19" t="s">
        <v>4505</v>
      </c>
      <c r="D1848" s="61" t="s">
        <v>2072</v>
      </c>
      <c r="E1848" s="21">
        <v>45314</v>
      </c>
      <c r="F1848" s="22">
        <v>45314</v>
      </c>
      <c r="G1848" s="22"/>
      <c r="H1848" s="22"/>
      <c r="I1848" s="22"/>
      <c r="J1848" s="22"/>
      <c r="K1848" s="22"/>
      <c r="L1848" s="50"/>
      <c r="M1848" s="22"/>
      <c r="N1848" s="22"/>
      <c r="O1848" s="22" t="s">
        <v>54</v>
      </c>
      <c r="P1848" s="24" t="s">
        <v>54</v>
      </c>
      <c r="Q1848" s="50" t="s">
        <v>55</v>
      </c>
      <c r="R1848" s="61">
        <v>2596</v>
      </c>
      <c r="S1848" s="27" t="s">
        <v>145</v>
      </c>
      <c r="T1848" s="27" t="s">
        <v>145</v>
      </c>
      <c r="U1848" s="22" t="e">
        <v>#NAME?</v>
      </c>
      <c r="V1848" s="22"/>
      <c r="W1848" s="22"/>
      <c r="X1848" s="50"/>
      <c r="Y1848" s="50"/>
      <c r="Z1848" s="22"/>
      <c r="AA1848" s="22"/>
      <c r="AB1848" s="22"/>
      <c r="AC1848" s="22"/>
      <c r="AD1848" s="50"/>
      <c r="AE1848" s="22"/>
      <c r="AF1848" s="22"/>
      <c r="AG1848" s="22"/>
      <c r="AH1848" s="50"/>
      <c r="AI1848" s="22"/>
      <c r="AJ1848" s="22"/>
      <c r="AK1848" s="22"/>
      <c r="AL1848" s="22"/>
      <c r="AM1848" s="22"/>
      <c r="AN1848" s="22"/>
      <c r="AO1848" s="22"/>
      <c r="AP1848" s="22" t="s">
        <v>399</v>
      </c>
      <c r="AQ1848" s="22" t="s">
        <v>399</v>
      </c>
      <c r="AR1848" s="22"/>
      <c r="AS1848" s="22" t="s">
        <v>55</v>
      </c>
      <c r="AT1848" s="22" t="s">
        <v>2073</v>
      </c>
      <c r="AU1848" s="22" t="s">
        <v>62</v>
      </c>
      <c r="AV1848" s="22" t="s">
        <v>354</v>
      </c>
      <c r="AW1848" s="22" t="s">
        <v>2274</v>
      </c>
      <c r="AX1848" s="22" t="s">
        <v>2205</v>
      </c>
      <c r="AY1848" s="22" t="s">
        <v>55</v>
      </c>
      <c r="AZ1848" s="22" t="s">
        <v>3830</v>
      </c>
      <c r="BA1848" s="22">
        <v>0</v>
      </c>
      <c r="BB1848" s="22"/>
      <c r="BC1848" s="22"/>
      <c r="BD1848" s="22" t="s">
        <v>2205</v>
      </c>
      <c r="BE1848" s="22" t="s">
        <v>651</v>
      </c>
      <c r="BF1848" s="22" t="s">
        <v>3065</v>
      </c>
      <c r="BG1848" s="22" t="s">
        <v>55</v>
      </c>
      <c r="BH1848" s="22" t="s">
        <v>4513</v>
      </c>
      <c r="BI1848" s="22"/>
      <c r="BJ1848" s="22"/>
      <c r="BK1848" s="22"/>
      <c r="BL1848" s="22"/>
      <c r="BM1848" s="22"/>
      <c r="BN1848" s="22"/>
      <c r="BO1848" s="22"/>
      <c r="BP1848" s="22"/>
      <c r="BQ1848" s="22" t="s">
        <v>64</v>
      </c>
      <c r="BR1848" s="22"/>
      <c r="BS1848" s="22"/>
      <c r="BT1848" s="22"/>
      <c r="BU1848" s="22">
        <v>8</v>
      </c>
      <c r="BV1848" s="22" t="s">
        <v>4696</v>
      </c>
      <c r="BW1848" s="22" t="s">
        <v>3869</v>
      </c>
      <c r="BX1848" s="22"/>
      <c r="BY1848" s="95" t="str">
        <f>IFERROR(
IF(OR(AZ1848="anulado",AZ1848="stand by"),CONCATENATE(AZ1848,": ",AT1848),
IF(OR(YEAR(BA1848)=2022,YEAR(BA1848)=2023),CONCATENATE("Se activó en ",YEAR(BA1848)),
IF(AND(OR(AZ1848="En proceso",AZ1848="facturando"),AND(AV1848="-",BA1848="")),"Por revisar",
IF(BA1848="",IF(AV1848="NUEVAS",CONCATENATE("Estado: ",AZ1848,", ",AV1848),
IF(AX1848=Meses!$A$3,"Por revisar",
IF(AT1848="","Sin registro","En programación Frcst."))),"En programación")))),
"Error")</f>
        <v>En programación</v>
      </c>
      <c r="BZ1848" s="14" t="str">
        <f t="shared" si="87"/>
        <v/>
      </c>
      <c r="CA1848" s="95">
        <f>IF(BY1848="En programación Frcst.",VLOOKUP(AX1848,Meses!$A$1:$H$14,3+HLOOKUP(Cronograma!AV1848,Meses!$D$1:$G$2,2,FALSE),FALSE),
IF(BY1848="En programación",BA1848,""))</f>
        <v>0</v>
      </c>
      <c r="CB1848" s="95" t="str">
        <f t="shared" si="88"/>
        <v>1900/1</v>
      </c>
      <c r="CC1848" s="91">
        <f>IFERROR(
(VLOOKUP(MONTH(CA1848),Meses!$B$3:$C$14,2,FALSE)-DAY(CA1848))/VLOOKUP(MONTH(CA1848),Meses!$B$3:$C$14,2,FALSE)*CD1848,
"")</f>
        <v>2596</v>
      </c>
      <c r="CD1848" s="92">
        <f t="shared" si="89"/>
        <v>2596</v>
      </c>
    </row>
    <row r="1849" spans="1:82" ht="141" thickBot="1" x14ac:dyDescent="0.6">
      <c r="A1849" s="61" t="s">
        <v>4493</v>
      </c>
      <c r="B1849" s="61" t="s">
        <v>4506</v>
      </c>
      <c r="C1849" s="19" t="s">
        <v>4507</v>
      </c>
      <c r="D1849" s="61" t="s">
        <v>2072</v>
      </c>
      <c r="E1849" s="21">
        <v>45314</v>
      </c>
      <c r="F1849" s="22">
        <v>45314</v>
      </c>
      <c r="G1849" s="22"/>
      <c r="H1849" s="22"/>
      <c r="I1849" s="22"/>
      <c r="J1849" s="22"/>
      <c r="K1849" s="22"/>
      <c r="L1849" s="50"/>
      <c r="M1849" s="22"/>
      <c r="N1849" s="22"/>
      <c r="O1849" s="22" t="s">
        <v>54</v>
      </c>
      <c r="P1849" s="24" t="s">
        <v>54</v>
      </c>
      <c r="Q1849" s="50" t="s">
        <v>55</v>
      </c>
      <c r="R1849" s="61">
        <v>2703</v>
      </c>
      <c r="S1849" s="27" t="s">
        <v>145</v>
      </c>
      <c r="T1849" s="27" t="s">
        <v>145</v>
      </c>
      <c r="U1849" s="22" t="e">
        <v>#NAME?</v>
      </c>
      <c r="V1849" s="22"/>
      <c r="W1849" s="22"/>
      <c r="X1849" s="50"/>
      <c r="Y1849" s="50"/>
      <c r="Z1849" s="22"/>
      <c r="AA1849" s="22"/>
      <c r="AB1849" s="22"/>
      <c r="AC1849" s="22"/>
      <c r="AD1849" s="50"/>
      <c r="AE1849" s="22"/>
      <c r="AF1849" s="22"/>
      <c r="AG1849" s="22"/>
      <c r="AH1849" s="50"/>
      <c r="AI1849" s="22"/>
      <c r="AJ1849" s="22"/>
      <c r="AK1849" s="22"/>
      <c r="AL1849" s="22"/>
      <c r="AM1849" s="22"/>
      <c r="AN1849" s="22"/>
      <c r="AO1849" s="22"/>
      <c r="AP1849" s="22" t="s">
        <v>399</v>
      </c>
      <c r="AQ1849" s="22" t="s">
        <v>399</v>
      </c>
      <c r="AR1849" s="22"/>
      <c r="AS1849" s="22" t="s">
        <v>55</v>
      </c>
      <c r="AT1849" s="22" t="s">
        <v>2073</v>
      </c>
      <c r="AU1849" s="22" t="s">
        <v>62</v>
      </c>
      <c r="AV1849" s="22" t="s">
        <v>354</v>
      </c>
      <c r="AW1849" s="22" t="s">
        <v>2274</v>
      </c>
      <c r="AX1849" s="22" t="s">
        <v>2205</v>
      </c>
      <c r="AY1849" s="22" t="s">
        <v>55</v>
      </c>
      <c r="AZ1849" s="22" t="s">
        <v>3830</v>
      </c>
      <c r="BA1849" s="22">
        <v>0</v>
      </c>
      <c r="BB1849" s="22"/>
      <c r="BC1849" s="22"/>
      <c r="BD1849" s="22" t="s">
        <v>2205</v>
      </c>
      <c r="BE1849" s="22" t="s">
        <v>651</v>
      </c>
      <c r="BF1849" s="22" t="s">
        <v>3065</v>
      </c>
      <c r="BG1849" s="22" t="s">
        <v>55</v>
      </c>
      <c r="BH1849" s="22" t="s">
        <v>4513</v>
      </c>
      <c r="BI1849" s="22"/>
      <c r="BJ1849" s="22"/>
      <c r="BK1849" s="22"/>
      <c r="BL1849" s="22"/>
      <c r="BM1849" s="22"/>
      <c r="BN1849" s="22"/>
      <c r="BO1849" s="22"/>
      <c r="BP1849" s="22"/>
      <c r="BQ1849" s="22" t="s">
        <v>64</v>
      </c>
      <c r="BR1849" s="22"/>
      <c r="BS1849" s="22"/>
      <c r="BT1849" s="22"/>
      <c r="BU1849" s="22">
        <v>8</v>
      </c>
      <c r="BV1849" s="22" t="s">
        <v>4696</v>
      </c>
      <c r="BW1849" s="22" t="s">
        <v>3869</v>
      </c>
      <c r="BX1849" s="22"/>
      <c r="BY1849" s="95" t="str">
        <f>IFERROR(
IF(OR(AZ1849="anulado",AZ1849="stand by"),CONCATENATE(AZ1849,": ",AT1849),
IF(OR(YEAR(BA1849)=2022,YEAR(BA1849)=2023),CONCATENATE("Se activó en ",YEAR(BA1849)),
IF(AND(OR(AZ1849="En proceso",AZ1849="facturando"),AND(AV1849="-",BA1849="")),"Por revisar",
IF(BA1849="",IF(AV1849="NUEVAS",CONCATENATE("Estado: ",AZ1849,", ",AV1849),
IF(AX1849=Meses!$A$3,"Por revisar",
IF(AT1849="","Sin registro","En programación Frcst."))),"En programación")))),
"Error")</f>
        <v>En programación</v>
      </c>
      <c r="BZ1849" s="14" t="str">
        <f t="shared" si="87"/>
        <v/>
      </c>
      <c r="CA1849" s="95">
        <f>IF(BY1849="En programación Frcst.",VLOOKUP(AX1849,Meses!$A$1:$H$14,3+HLOOKUP(Cronograma!AV1849,Meses!$D$1:$G$2,2,FALSE),FALSE),
IF(BY1849="En programación",BA1849,""))</f>
        <v>0</v>
      </c>
      <c r="CB1849" s="95" t="str">
        <f t="shared" si="88"/>
        <v>1900/1</v>
      </c>
      <c r="CC1849" s="91">
        <f>IFERROR(
(VLOOKUP(MONTH(CA1849),Meses!$B$3:$C$14,2,FALSE)-DAY(CA1849))/VLOOKUP(MONTH(CA1849),Meses!$B$3:$C$14,2,FALSE)*CD1849,
"")</f>
        <v>2703</v>
      </c>
      <c r="CD1849" s="92">
        <f t="shared" si="89"/>
        <v>2703</v>
      </c>
    </row>
    <row r="1850" spans="1:82" ht="125.4" thickBot="1" x14ac:dyDescent="0.6">
      <c r="A1850" s="61" t="s">
        <v>4493</v>
      </c>
      <c r="B1850" s="61" t="s">
        <v>4508</v>
      </c>
      <c r="C1850" s="19" t="s">
        <v>4509</v>
      </c>
      <c r="D1850" s="61" t="s">
        <v>2072</v>
      </c>
      <c r="E1850" s="21">
        <v>45314</v>
      </c>
      <c r="F1850" s="22">
        <v>45314</v>
      </c>
      <c r="G1850" s="22"/>
      <c r="H1850" s="22"/>
      <c r="I1850" s="22"/>
      <c r="J1850" s="22"/>
      <c r="K1850" s="22"/>
      <c r="L1850" s="50"/>
      <c r="M1850" s="22"/>
      <c r="N1850" s="22"/>
      <c r="O1850" s="22" t="s">
        <v>54</v>
      </c>
      <c r="P1850" s="24" t="s">
        <v>54</v>
      </c>
      <c r="Q1850" s="50" t="s">
        <v>55</v>
      </c>
      <c r="R1850" s="61">
        <v>10000</v>
      </c>
      <c r="S1850" s="27" t="s">
        <v>145</v>
      </c>
      <c r="T1850" s="27" t="s">
        <v>145</v>
      </c>
      <c r="U1850" s="22" t="e">
        <v>#NAME?</v>
      </c>
      <c r="V1850" s="22"/>
      <c r="W1850" s="22"/>
      <c r="X1850" s="50"/>
      <c r="Y1850" s="50"/>
      <c r="Z1850" s="22"/>
      <c r="AA1850" s="22"/>
      <c r="AB1850" s="22"/>
      <c r="AC1850" s="22"/>
      <c r="AD1850" s="50"/>
      <c r="AE1850" s="22"/>
      <c r="AF1850" s="22"/>
      <c r="AG1850" s="22"/>
      <c r="AH1850" s="50"/>
      <c r="AI1850" s="22"/>
      <c r="AJ1850" s="22"/>
      <c r="AK1850" s="22"/>
      <c r="AL1850" s="22"/>
      <c r="AM1850" s="22"/>
      <c r="AN1850" s="22"/>
      <c r="AO1850" s="22"/>
      <c r="AP1850" s="22" t="s">
        <v>399</v>
      </c>
      <c r="AQ1850" s="22" t="s">
        <v>399</v>
      </c>
      <c r="AR1850" s="22"/>
      <c r="AS1850" s="22" t="s">
        <v>55</v>
      </c>
      <c r="AT1850" s="22" t="s">
        <v>2073</v>
      </c>
      <c r="AU1850" s="22" t="s">
        <v>62</v>
      </c>
      <c r="AV1850" s="22" t="s">
        <v>354</v>
      </c>
      <c r="AW1850" s="22" t="s">
        <v>2274</v>
      </c>
      <c r="AX1850" s="22" t="s">
        <v>2205</v>
      </c>
      <c r="AY1850" s="22" t="s">
        <v>55</v>
      </c>
      <c r="AZ1850" s="22" t="s">
        <v>3830</v>
      </c>
      <c r="BA1850" s="22">
        <v>0</v>
      </c>
      <c r="BB1850" s="22"/>
      <c r="BC1850" s="22"/>
      <c r="BD1850" s="22" t="s">
        <v>2205</v>
      </c>
      <c r="BE1850" s="22" t="s">
        <v>651</v>
      </c>
      <c r="BF1850" s="22" t="s">
        <v>3065</v>
      </c>
      <c r="BG1850" s="22" t="s">
        <v>55</v>
      </c>
      <c r="BH1850" s="22" t="s">
        <v>4513</v>
      </c>
      <c r="BI1850" s="22"/>
      <c r="BJ1850" s="22"/>
      <c r="BK1850" s="22"/>
      <c r="BL1850" s="22"/>
      <c r="BM1850" s="22"/>
      <c r="BN1850" s="22"/>
      <c r="BO1850" s="22"/>
      <c r="BP1850" s="22"/>
      <c r="BQ1850" s="22" t="s">
        <v>64</v>
      </c>
      <c r="BR1850" s="22"/>
      <c r="BS1850" s="22"/>
      <c r="BT1850" s="22"/>
      <c r="BU1850" s="22">
        <v>8</v>
      </c>
      <c r="BV1850" s="22" t="s">
        <v>4696</v>
      </c>
      <c r="BW1850" s="22" t="s">
        <v>3869</v>
      </c>
      <c r="BX1850" s="22"/>
      <c r="BY1850" s="95" t="str">
        <f>IFERROR(
IF(OR(AZ1850="anulado",AZ1850="stand by"),CONCATENATE(AZ1850,": ",AT1850),
IF(OR(YEAR(BA1850)=2022,YEAR(BA1850)=2023),CONCATENATE("Se activó en ",YEAR(BA1850)),
IF(AND(OR(AZ1850="En proceso",AZ1850="facturando"),AND(AV1850="-",BA1850="")),"Por revisar",
IF(BA1850="",IF(AV1850="NUEVAS",CONCATENATE("Estado: ",AZ1850,", ",AV1850),
IF(AX1850=Meses!$A$3,"Por revisar",
IF(AT1850="","Sin registro","En programación Frcst."))),"En programación")))),
"Error")</f>
        <v>En programación</v>
      </c>
      <c r="BZ1850" s="14" t="str">
        <f t="shared" si="87"/>
        <v/>
      </c>
      <c r="CA1850" s="95">
        <f>IF(BY1850="En programación Frcst.",VLOOKUP(AX1850,Meses!$A$1:$H$14,3+HLOOKUP(Cronograma!AV1850,Meses!$D$1:$G$2,2,FALSE),FALSE),
IF(BY1850="En programación",BA1850,""))</f>
        <v>0</v>
      </c>
      <c r="CB1850" s="95" t="str">
        <f t="shared" si="88"/>
        <v>1900/1</v>
      </c>
      <c r="CC1850" s="91">
        <f>IFERROR(
(VLOOKUP(MONTH(CA1850),Meses!$B$3:$C$14,2,FALSE)-DAY(CA1850))/VLOOKUP(MONTH(CA1850),Meses!$B$3:$C$14,2,FALSE)*CD1850,
"")</f>
        <v>10000</v>
      </c>
      <c r="CD1850" s="92">
        <f t="shared" si="89"/>
        <v>10000</v>
      </c>
    </row>
    <row r="1851" spans="1:82" ht="78.599999999999994" thickBot="1" x14ac:dyDescent="0.6">
      <c r="A1851" s="61" t="s">
        <v>4706</v>
      </c>
      <c r="B1851" s="61" t="s">
        <v>4707</v>
      </c>
      <c r="C1851" s="19" t="s">
        <v>4708</v>
      </c>
      <c r="D1851" s="61" t="s">
        <v>2072</v>
      </c>
      <c r="E1851" s="21">
        <v>45320</v>
      </c>
      <c r="F1851" s="22">
        <v>45320</v>
      </c>
      <c r="G1851" s="22"/>
      <c r="H1851" s="22"/>
      <c r="I1851" s="22"/>
      <c r="J1851" s="22"/>
      <c r="K1851" s="22"/>
      <c r="L1851" s="50"/>
      <c r="M1851" s="22"/>
      <c r="N1851" s="22"/>
      <c r="O1851" s="22" t="s">
        <v>199</v>
      </c>
      <c r="P1851" s="24" t="s">
        <v>199</v>
      </c>
      <c r="Q1851" s="50" t="s">
        <v>55</v>
      </c>
      <c r="R1851" s="61">
        <v>3349</v>
      </c>
      <c r="S1851" s="27" t="s">
        <v>145</v>
      </c>
      <c r="T1851" s="27" t="s">
        <v>145</v>
      </c>
      <c r="U1851" s="22" t="e">
        <v>#NAME?</v>
      </c>
      <c r="V1851" s="22"/>
      <c r="W1851" s="22"/>
      <c r="X1851" s="50"/>
      <c r="Y1851" s="50"/>
      <c r="Z1851" s="22"/>
      <c r="AA1851" s="22"/>
      <c r="AB1851" s="22"/>
      <c r="AC1851" s="22"/>
      <c r="AD1851" s="50"/>
      <c r="AE1851" s="22"/>
      <c r="AF1851" s="22"/>
      <c r="AG1851" s="22"/>
      <c r="AH1851" s="50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  <c r="AY1851" s="22"/>
      <c r="AZ1851" s="22"/>
      <c r="BA1851" s="22"/>
      <c r="BB1851" s="22"/>
      <c r="BC1851" s="22"/>
      <c r="BD1851" s="22"/>
      <c r="BE1851" s="22"/>
      <c r="BF1851" s="22"/>
      <c r="BG1851" s="22"/>
      <c r="BH1851" s="22"/>
      <c r="BI1851" s="22"/>
      <c r="BJ1851" s="22"/>
      <c r="BK1851" s="22"/>
      <c r="BL1851" s="22"/>
      <c r="BM1851" s="22"/>
      <c r="BN1851" s="22"/>
      <c r="BO1851" s="22"/>
      <c r="BP1851" s="22"/>
      <c r="BQ1851" s="22"/>
      <c r="BR1851" s="22"/>
      <c r="BS1851" s="22"/>
      <c r="BT1851" s="22"/>
      <c r="BU1851" s="22"/>
      <c r="BV1851" s="22"/>
      <c r="BW1851" s="22"/>
      <c r="BX1851" s="22"/>
      <c r="BY1851" s="95" t="str">
        <f>IFERROR(
IF(OR(AZ1851="anulado",AZ1851="stand by"),CONCATENATE(AZ1851,": ",AT1851),
IF(OR(YEAR(BA1851)=2022,YEAR(BA1851)=2023),CONCATENATE("Se activó en ",YEAR(BA1851)),
IF(AND(OR(AZ1851="En proceso",AZ1851="facturando"),AND(AV1851="-",BA1851="")),"Por revisar",
IF(BA1851="",IF(AV1851="NUEVAS",CONCATENATE("Estado: ",AZ1851,", ",AV1851),
IF(AX1851=Meses!$A$3,"Por revisar",
IF(AT1851="","Sin registro","En programación Frcst."))),"En programación")))),
"Error")</f>
        <v>Sin registro</v>
      </c>
      <c r="BZ1851" s="14" t="str">
        <f t="shared" ref="BZ1851:BZ1852" si="90">IF(BY1851="Por revisar",CONCATENATE("programación de act. ",AY1851,", estado: ",AZ1851,", Comercializador: ",O1851,", Etapa: ",AT1851),"")</f>
        <v/>
      </c>
      <c r="CA1851" s="95" t="str">
        <f>IF(BY1851="En programación Frcst.",VLOOKUP(AX1851,Meses!$A$1:$H$14,3+HLOOKUP(Cronograma!AV1851,Meses!$D$1:$G$2,2,FALSE),FALSE),
IF(BY1851="En programación",BA1851,""))</f>
        <v/>
      </c>
      <c r="CB1851" s="95" t="str">
        <f t="shared" ref="CB1851:CB1852" si="91">IFERROR(CONCATENATE(YEAR(CA1851),"/",MONTH(CA1851)),"")</f>
        <v/>
      </c>
      <c r="CC1851" s="91" t="str">
        <f>IFERROR(
(VLOOKUP(MONTH(CA1851),Meses!$B$3:$C$14,2,FALSE)-DAY(CA1851))/VLOOKUP(MONTH(CA1851),Meses!$B$3:$C$14,2,FALSE)*CD1851,
"")</f>
        <v/>
      </c>
      <c r="CD1851" s="92">
        <f t="shared" ref="CD1851:CD1852" si="92">R1851</f>
        <v>3349</v>
      </c>
    </row>
    <row r="1852" spans="1:82" ht="109.8" thickBot="1" x14ac:dyDescent="0.6">
      <c r="A1852" s="61" t="s">
        <v>4709</v>
      </c>
      <c r="B1852" s="61" t="s">
        <v>4710</v>
      </c>
      <c r="C1852" s="19" t="s">
        <v>4711</v>
      </c>
      <c r="D1852" s="61" t="s">
        <v>2072</v>
      </c>
      <c r="E1852" s="21">
        <v>45320</v>
      </c>
      <c r="F1852" s="22">
        <v>45320</v>
      </c>
      <c r="G1852" s="22"/>
      <c r="H1852" s="22"/>
      <c r="I1852" s="22"/>
      <c r="J1852" s="22"/>
      <c r="K1852" s="22"/>
      <c r="L1852" s="50"/>
      <c r="M1852" s="22"/>
      <c r="N1852" s="22"/>
      <c r="O1852" s="22" t="s">
        <v>448</v>
      </c>
      <c r="P1852" s="24" t="s">
        <v>448</v>
      </c>
      <c r="Q1852" s="50" t="s">
        <v>55</v>
      </c>
      <c r="R1852" s="61">
        <v>2233</v>
      </c>
      <c r="S1852" s="27" t="s">
        <v>145</v>
      </c>
      <c r="T1852" s="27" t="s">
        <v>145</v>
      </c>
      <c r="U1852" s="22" t="e">
        <v>#NAME?</v>
      </c>
      <c r="V1852" s="22"/>
      <c r="W1852" s="22"/>
      <c r="X1852" s="50"/>
      <c r="Y1852" s="50"/>
      <c r="Z1852" s="22"/>
      <c r="AA1852" s="22"/>
      <c r="AB1852" s="22"/>
      <c r="AC1852" s="22"/>
      <c r="AD1852" s="50"/>
      <c r="AE1852" s="22"/>
      <c r="AF1852" s="22"/>
      <c r="AG1852" s="22"/>
      <c r="AH1852" s="50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  <c r="BF1852" s="22"/>
      <c r="BG1852" s="22"/>
      <c r="BH1852" s="22"/>
      <c r="BI1852" s="22"/>
      <c r="BJ1852" s="22"/>
      <c r="BK1852" s="22"/>
      <c r="BL1852" s="22"/>
      <c r="BM1852" s="22"/>
      <c r="BN1852" s="22"/>
      <c r="BO1852" s="22"/>
      <c r="BP1852" s="22"/>
      <c r="BQ1852" s="22"/>
      <c r="BR1852" s="22"/>
      <c r="BS1852" s="22"/>
      <c r="BT1852" s="22"/>
      <c r="BU1852" s="22"/>
      <c r="BV1852" s="22"/>
      <c r="BW1852" s="22"/>
      <c r="BX1852" s="22"/>
      <c r="BY1852" s="95" t="str">
        <f>IFERROR(
IF(OR(AZ1852="anulado",AZ1852="stand by"),CONCATENATE(AZ1852,": ",AT1852),
IF(OR(YEAR(BA1852)=2022,YEAR(BA1852)=2023),CONCATENATE("Se activó en ",YEAR(BA1852)),
IF(AND(OR(AZ1852="En proceso",AZ1852="facturando"),AND(AV1852="-",BA1852="")),"Por revisar",
IF(BA1852="",IF(AV1852="NUEVAS",CONCATENATE("Estado: ",AZ1852,", ",AV1852),
IF(AX1852=Meses!$A$3,"Por revisar",
IF(AT1852="","Sin registro","En programación Frcst."))),"En programación")))),
"Error")</f>
        <v>Sin registro</v>
      </c>
      <c r="BZ1852" s="14" t="str">
        <f t="shared" si="90"/>
        <v/>
      </c>
      <c r="CA1852" s="95" t="str">
        <f>IF(BY1852="En programación Frcst.",VLOOKUP(AX1852,Meses!$A$1:$H$14,3+HLOOKUP(Cronograma!AV1852,Meses!$D$1:$G$2,2,FALSE),FALSE),
IF(BY1852="En programación",BA1852,""))</f>
        <v/>
      </c>
      <c r="CB1852" s="95" t="str">
        <f t="shared" si="91"/>
        <v/>
      </c>
      <c r="CC1852" s="91" t="str">
        <f>IFERROR(
(VLOOKUP(MONTH(CA1852),Meses!$B$3:$C$14,2,FALSE)-DAY(CA1852))/VLOOKUP(MONTH(CA1852),Meses!$B$3:$C$14,2,FALSE)*CD1852,
"")</f>
        <v/>
      </c>
      <c r="CD1852" s="92">
        <f t="shared" si="92"/>
        <v>2233</v>
      </c>
    </row>
    <row r="1853" spans="1:82" x14ac:dyDescent="0.3">
      <c r="A1853" s="1"/>
      <c r="B1853" s="1"/>
      <c r="C1853" s="1"/>
      <c r="D1853" s="1"/>
      <c r="E1853" s="2"/>
      <c r="F1853" s="2"/>
      <c r="G1853" s="2"/>
      <c r="H1853" s="2"/>
      <c r="I1853" s="1"/>
      <c r="J1853" s="1"/>
      <c r="K1853" s="1"/>
      <c r="L1853" s="2"/>
      <c r="M1853" s="2"/>
      <c r="N1853" s="3"/>
      <c r="O1853" s="1"/>
      <c r="P1853" s="1"/>
      <c r="Q1853" s="1"/>
      <c r="R1853" s="90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5"/>
      <c r="AR1853" s="5"/>
      <c r="AS1853" s="4"/>
      <c r="AT1853" s="4"/>
      <c r="AU1853" s="4"/>
      <c r="AV1853" s="1"/>
      <c r="AW1853" s="1"/>
      <c r="AX1853" s="1"/>
      <c r="AY1853" s="4"/>
    </row>
    <row r="1854" spans="1:82" x14ac:dyDescent="0.3">
      <c r="A1854" s="1"/>
      <c r="B1854" s="1"/>
      <c r="C1854" s="1"/>
      <c r="D1854" s="1"/>
      <c r="E1854" s="2"/>
      <c r="F1854" s="2"/>
      <c r="G1854" s="2"/>
      <c r="H1854" s="2"/>
      <c r="I1854" s="1"/>
      <c r="J1854" s="1"/>
      <c r="K1854" s="1"/>
      <c r="L1854" s="2"/>
      <c r="M1854" s="2"/>
      <c r="N1854" s="3"/>
      <c r="O1854" s="1"/>
      <c r="P1854" s="1"/>
      <c r="Q1854" s="1"/>
      <c r="R1854" s="90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5"/>
      <c r="AR1854" s="5"/>
      <c r="AS1854" s="4"/>
      <c r="AT1854" s="4"/>
      <c r="AU1854" s="4"/>
      <c r="AV1854" s="1"/>
      <c r="AW1854" s="1"/>
      <c r="AX1854" s="1"/>
      <c r="AY1854" s="4"/>
    </row>
    <row r="1855" spans="1:82" x14ac:dyDescent="0.3">
      <c r="A1855" s="1"/>
      <c r="B1855" s="1"/>
      <c r="C1855" s="1"/>
      <c r="D1855" s="1"/>
      <c r="E1855" s="2"/>
      <c r="F1855" s="2"/>
      <c r="G1855" s="2"/>
      <c r="H1855" s="2"/>
      <c r="I1855" s="1"/>
      <c r="J1855" s="1"/>
      <c r="K1855" s="1"/>
      <c r="L1855" s="2"/>
      <c r="M1855" s="2"/>
      <c r="N1855" s="3"/>
      <c r="O1855" s="1"/>
      <c r="P1855" s="1"/>
      <c r="Q1855" s="1"/>
      <c r="R1855" s="90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5"/>
      <c r="AR1855" s="5"/>
      <c r="AS1855" s="4"/>
      <c r="AT1855" s="4"/>
      <c r="AU1855" s="4"/>
      <c r="AV1855" s="1"/>
      <c r="AW1855" s="1"/>
      <c r="AX1855" s="1"/>
      <c r="AY1855" s="4"/>
    </row>
    <row r="1856" spans="1:82" x14ac:dyDescent="0.3">
      <c r="A1856" s="1"/>
      <c r="B1856" s="1"/>
      <c r="C1856" s="1"/>
      <c r="D1856" s="1"/>
      <c r="E1856" s="2"/>
      <c r="F1856" s="2"/>
      <c r="G1856" s="2"/>
      <c r="H1856" s="2"/>
      <c r="I1856" s="1"/>
      <c r="J1856" s="1"/>
      <c r="K1856" s="1"/>
      <c r="L1856" s="2"/>
      <c r="M1856" s="2"/>
      <c r="N1856" s="3"/>
      <c r="O1856" s="1"/>
      <c r="P1856" s="1"/>
      <c r="Q1856" s="1"/>
      <c r="R1856" s="90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5"/>
      <c r="AR1856" s="5"/>
      <c r="AS1856" s="4"/>
      <c r="AT1856" s="4"/>
      <c r="AU1856" s="4"/>
      <c r="AV1856" s="1"/>
      <c r="AW1856" s="1"/>
      <c r="AX1856" s="1"/>
      <c r="AY1856" s="4"/>
    </row>
    <row r="1857" spans="1:51" x14ac:dyDescent="0.3">
      <c r="A1857" s="1"/>
      <c r="B1857" s="1"/>
      <c r="C1857" s="1"/>
      <c r="D1857" s="1"/>
      <c r="E1857" s="2"/>
      <c r="F1857" s="2"/>
      <c r="G1857" s="2"/>
      <c r="H1857" s="2"/>
      <c r="I1857" s="1"/>
      <c r="J1857" s="1"/>
      <c r="K1857" s="1"/>
      <c r="L1857" s="2"/>
      <c r="M1857" s="2"/>
      <c r="N1857" s="3"/>
      <c r="O1857" s="1"/>
      <c r="P1857" s="1"/>
      <c r="Q1857" s="1"/>
      <c r="R1857" s="90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5"/>
      <c r="AR1857" s="5"/>
      <c r="AS1857" s="4"/>
      <c r="AT1857" s="4"/>
      <c r="AU1857" s="4"/>
      <c r="AV1857" s="1"/>
      <c r="AW1857" s="1"/>
      <c r="AX1857" s="1"/>
      <c r="AY1857" s="4"/>
    </row>
    <row r="1858" spans="1:51" x14ac:dyDescent="0.3">
      <c r="A1858" s="1"/>
      <c r="B1858" s="1"/>
      <c r="C1858" s="1"/>
      <c r="D1858" s="1"/>
      <c r="E1858" s="2"/>
      <c r="F1858" s="2"/>
      <c r="G1858" s="2"/>
      <c r="H1858" s="2"/>
      <c r="I1858" s="1"/>
      <c r="J1858" s="1"/>
      <c r="K1858" s="1"/>
      <c r="L1858" s="2"/>
      <c r="M1858" s="2"/>
      <c r="N1858" s="3"/>
      <c r="O1858" s="1"/>
      <c r="P1858" s="1"/>
      <c r="Q1858" s="1"/>
      <c r="R1858" s="90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5"/>
      <c r="AR1858" s="5"/>
      <c r="AS1858" s="4"/>
      <c r="AT1858" s="4"/>
      <c r="AU1858" s="4"/>
      <c r="AV1858" s="1"/>
      <c r="AW1858" s="1"/>
      <c r="AX1858" s="1"/>
      <c r="AY1858" s="4"/>
    </row>
    <row r="1859" spans="1:51" x14ac:dyDescent="0.3">
      <c r="A1859" s="1"/>
      <c r="B1859" s="1"/>
      <c r="C1859" s="1"/>
      <c r="D1859" s="1"/>
      <c r="E1859" s="2"/>
      <c r="F1859" s="2"/>
      <c r="G1859" s="2"/>
      <c r="H1859" s="2"/>
      <c r="I1859" s="1"/>
      <c r="J1859" s="1"/>
      <c r="K1859" s="1"/>
      <c r="L1859" s="2"/>
      <c r="M1859" s="2"/>
      <c r="N1859" s="3"/>
      <c r="O1859" s="1"/>
      <c r="P1859" s="1"/>
      <c r="Q1859" s="1"/>
      <c r="R1859" s="90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5"/>
      <c r="AR1859" s="5"/>
      <c r="AS1859" s="4"/>
      <c r="AT1859" s="4"/>
      <c r="AU1859" s="4"/>
      <c r="AV1859" s="1"/>
      <c r="AW1859" s="1"/>
      <c r="AX1859" s="1"/>
      <c r="AY1859" s="4"/>
    </row>
    <row r="1860" spans="1:51" x14ac:dyDescent="0.3">
      <c r="A1860" s="1"/>
      <c r="B1860" s="1"/>
      <c r="C1860" s="1"/>
      <c r="D1860" s="1"/>
      <c r="E1860" s="2"/>
      <c r="F1860" s="2"/>
      <c r="G1860" s="2"/>
      <c r="H1860" s="2"/>
      <c r="I1860" s="1"/>
      <c r="J1860" s="1"/>
      <c r="K1860" s="1"/>
      <c r="L1860" s="2"/>
      <c r="M1860" s="2"/>
      <c r="N1860" s="3"/>
      <c r="O1860" s="1"/>
      <c r="P1860" s="1"/>
      <c r="Q1860" s="1"/>
      <c r="R1860" s="90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5"/>
      <c r="AR1860" s="5"/>
      <c r="AS1860" s="4"/>
      <c r="AT1860" s="4"/>
      <c r="AU1860" s="4"/>
      <c r="AV1860" s="1"/>
      <c r="AW1860" s="1"/>
      <c r="AX1860" s="1"/>
      <c r="AY1860" s="4"/>
    </row>
    <row r="1861" spans="1:51" x14ac:dyDescent="0.3">
      <c r="A1861" s="1"/>
      <c r="B1861" s="1"/>
      <c r="C1861" s="1"/>
      <c r="D1861" s="1"/>
      <c r="E1861" s="2"/>
      <c r="F1861" s="2"/>
      <c r="G1861" s="2"/>
      <c r="H1861" s="2"/>
      <c r="I1861" s="1"/>
      <c r="J1861" s="1"/>
      <c r="K1861" s="1"/>
      <c r="L1861" s="2"/>
      <c r="M1861" s="2"/>
      <c r="N1861" s="3"/>
      <c r="O1861" s="1"/>
      <c r="P1861" s="1"/>
      <c r="Q1861" s="1"/>
      <c r="R1861" s="90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5"/>
      <c r="AR1861" s="5"/>
      <c r="AS1861" s="4"/>
      <c r="AT1861" s="4"/>
      <c r="AU1861" s="4"/>
      <c r="AV1861" s="1"/>
      <c r="AW1861" s="1"/>
      <c r="AX1861" s="1"/>
      <c r="AY1861" s="4"/>
    </row>
    <row r="1862" spans="1:51" x14ac:dyDescent="0.3">
      <c r="A1862" s="1"/>
      <c r="B1862" s="1"/>
      <c r="C1862" s="1"/>
      <c r="D1862" s="1"/>
      <c r="E1862" s="2"/>
      <c r="F1862" s="2"/>
      <c r="G1862" s="2"/>
      <c r="H1862" s="2"/>
      <c r="I1862" s="1"/>
      <c r="J1862" s="1"/>
      <c r="K1862" s="1"/>
      <c r="L1862" s="2"/>
      <c r="M1862" s="2"/>
      <c r="N1862" s="3"/>
      <c r="O1862" s="1"/>
      <c r="P1862" s="1"/>
      <c r="Q1862" s="1"/>
      <c r="R1862" s="90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5"/>
      <c r="AR1862" s="5"/>
      <c r="AS1862" s="4"/>
      <c r="AT1862" s="4"/>
      <c r="AU1862" s="4"/>
      <c r="AV1862" s="1"/>
      <c r="AW1862" s="1"/>
      <c r="AX1862" s="1"/>
      <c r="AY1862" s="4"/>
    </row>
    <row r="1863" spans="1:51" x14ac:dyDescent="0.3">
      <c r="A1863" s="1"/>
      <c r="B1863" s="1"/>
      <c r="C1863" s="1"/>
      <c r="D1863" s="1"/>
      <c r="E1863" s="2"/>
      <c r="F1863" s="2"/>
      <c r="G1863" s="2"/>
      <c r="H1863" s="2"/>
      <c r="I1863" s="1"/>
      <c r="J1863" s="1"/>
      <c r="K1863" s="1"/>
      <c r="L1863" s="2"/>
      <c r="M1863" s="2"/>
      <c r="N1863" s="3"/>
      <c r="O1863" s="1"/>
      <c r="P1863" s="1"/>
      <c r="Q1863" s="1"/>
      <c r="R1863" s="90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5"/>
      <c r="AR1863" s="5"/>
      <c r="AS1863" s="4"/>
      <c r="AT1863" s="4"/>
      <c r="AU1863" s="4"/>
      <c r="AV1863" s="1"/>
      <c r="AW1863" s="1"/>
      <c r="AX1863" s="1"/>
      <c r="AY1863" s="4"/>
    </row>
    <row r="1864" spans="1:51" x14ac:dyDescent="0.3">
      <c r="A1864" s="1"/>
      <c r="B1864" s="1"/>
      <c r="C1864" s="1"/>
      <c r="D1864" s="1"/>
      <c r="E1864" s="2"/>
      <c r="F1864" s="2"/>
      <c r="G1864" s="2"/>
      <c r="H1864" s="2"/>
      <c r="I1864" s="1"/>
      <c r="J1864" s="1"/>
      <c r="K1864" s="1"/>
      <c r="L1864" s="2"/>
      <c r="M1864" s="2"/>
      <c r="N1864" s="3"/>
      <c r="O1864" s="1"/>
      <c r="P1864" s="1"/>
      <c r="Q1864" s="1"/>
      <c r="R1864" s="90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5"/>
      <c r="AR1864" s="5"/>
      <c r="AS1864" s="4"/>
      <c r="AT1864" s="4"/>
      <c r="AU1864" s="4"/>
      <c r="AV1864" s="1"/>
      <c r="AW1864" s="1"/>
      <c r="AX1864" s="1"/>
      <c r="AY1864" s="4"/>
    </row>
    <row r="1865" spans="1:51" x14ac:dyDescent="0.3">
      <c r="A1865" s="1"/>
      <c r="B1865" s="1"/>
      <c r="C1865" s="1"/>
      <c r="D1865" s="1"/>
      <c r="E1865" s="2"/>
      <c r="F1865" s="2"/>
      <c r="G1865" s="2"/>
      <c r="H1865" s="2"/>
      <c r="I1865" s="1"/>
      <c r="J1865" s="1"/>
      <c r="K1865" s="1"/>
      <c r="L1865" s="2"/>
      <c r="M1865" s="2"/>
      <c r="N1865" s="3"/>
      <c r="O1865" s="1"/>
      <c r="P1865" s="1"/>
      <c r="Q1865" s="1"/>
      <c r="R1865" s="90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5"/>
      <c r="AR1865" s="5"/>
      <c r="AS1865" s="4"/>
      <c r="AT1865" s="4"/>
      <c r="AU1865" s="4"/>
      <c r="AV1865" s="1"/>
      <c r="AW1865" s="1"/>
      <c r="AX1865" s="1"/>
      <c r="AY1865" s="4"/>
    </row>
    <row r="1866" spans="1:51" x14ac:dyDescent="0.3">
      <c r="A1866" s="1"/>
      <c r="B1866" s="1"/>
      <c r="C1866" s="1"/>
      <c r="D1866" s="1"/>
      <c r="E1866" s="2"/>
      <c r="F1866" s="2"/>
      <c r="G1866" s="2"/>
      <c r="H1866" s="2"/>
      <c r="I1866" s="1"/>
      <c r="J1866" s="1"/>
      <c r="K1866" s="1"/>
      <c r="L1866" s="2"/>
      <c r="M1866" s="2"/>
      <c r="N1866" s="3"/>
      <c r="O1866" s="1"/>
      <c r="P1866" s="1"/>
      <c r="Q1866" s="1"/>
      <c r="R1866" s="90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5"/>
      <c r="AR1866" s="5"/>
      <c r="AS1866" s="4"/>
      <c r="AT1866" s="4"/>
      <c r="AU1866" s="4"/>
      <c r="AV1866" s="1"/>
      <c r="AW1866" s="1"/>
      <c r="AX1866" s="1"/>
      <c r="AY1866" s="4"/>
    </row>
    <row r="1867" spans="1:51" x14ac:dyDescent="0.3">
      <c r="A1867" s="1"/>
      <c r="B1867" s="1"/>
      <c r="C1867" s="1"/>
      <c r="D1867" s="1"/>
      <c r="E1867" s="2"/>
      <c r="F1867" s="2"/>
      <c r="G1867" s="2"/>
      <c r="H1867" s="2"/>
      <c r="I1867" s="1"/>
      <c r="J1867" s="1"/>
      <c r="K1867" s="1"/>
      <c r="L1867" s="2"/>
      <c r="M1867" s="2"/>
      <c r="N1867" s="3"/>
      <c r="O1867" s="1"/>
      <c r="P1867" s="1"/>
      <c r="Q1867" s="1"/>
      <c r="R1867" s="90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5"/>
      <c r="AR1867" s="5"/>
      <c r="AS1867" s="4"/>
      <c r="AT1867" s="4"/>
      <c r="AU1867" s="4"/>
      <c r="AV1867" s="1"/>
      <c r="AW1867" s="1"/>
      <c r="AX1867" s="1"/>
      <c r="AY1867" s="4"/>
    </row>
    <row r="1868" spans="1:51" x14ac:dyDescent="0.3">
      <c r="A1868" s="1"/>
      <c r="B1868" s="1"/>
      <c r="C1868" s="1"/>
      <c r="D1868" s="1"/>
      <c r="E1868" s="2"/>
      <c r="F1868" s="2"/>
      <c r="G1868" s="2"/>
      <c r="H1868" s="2"/>
      <c r="I1868" s="1"/>
      <c r="J1868" s="1"/>
      <c r="K1868" s="1"/>
      <c r="L1868" s="2"/>
      <c r="M1868" s="2"/>
      <c r="N1868" s="3"/>
      <c r="O1868" s="1"/>
      <c r="P1868" s="1"/>
      <c r="Q1868" s="1"/>
      <c r="R1868" s="90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5"/>
      <c r="AR1868" s="5"/>
      <c r="AS1868" s="4"/>
      <c r="AT1868" s="4"/>
      <c r="AU1868" s="4"/>
      <c r="AV1868" s="1"/>
      <c r="AW1868" s="1"/>
      <c r="AX1868" s="1"/>
      <c r="AY1868" s="4"/>
    </row>
    <row r="1869" spans="1:51" x14ac:dyDescent="0.3">
      <c r="A1869" s="1"/>
      <c r="B1869" s="1"/>
      <c r="C1869" s="1"/>
      <c r="D1869" s="1"/>
      <c r="E1869" s="2"/>
      <c r="F1869" s="2"/>
      <c r="G1869" s="2"/>
      <c r="H1869" s="2"/>
      <c r="I1869" s="1"/>
      <c r="J1869" s="1"/>
      <c r="K1869" s="1"/>
      <c r="L1869" s="2"/>
      <c r="M1869" s="2"/>
      <c r="N1869" s="3"/>
      <c r="O1869" s="1"/>
      <c r="P1869" s="1"/>
      <c r="Q1869" s="1"/>
      <c r="R1869" s="90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5"/>
      <c r="AR1869" s="5"/>
      <c r="AS1869" s="4"/>
      <c r="AT1869" s="4"/>
      <c r="AU1869" s="4"/>
      <c r="AV1869" s="1"/>
      <c r="AW1869" s="1"/>
      <c r="AX1869" s="1"/>
      <c r="AY1869" s="4"/>
    </row>
    <row r="1870" spans="1:51" x14ac:dyDescent="0.3">
      <c r="A1870" s="1"/>
      <c r="B1870" s="1"/>
      <c r="C1870" s="1"/>
      <c r="D1870" s="1"/>
      <c r="E1870" s="2"/>
      <c r="F1870" s="2"/>
      <c r="G1870" s="2"/>
      <c r="H1870" s="2"/>
      <c r="I1870" s="1"/>
      <c r="J1870" s="1"/>
      <c r="K1870" s="1"/>
      <c r="L1870" s="2"/>
      <c r="M1870" s="2"/>
      <c r="N1870" s="3"/>
      <c r="O1870" s="1"/>
      <c r="P1870" s="1"/>
      <c r="Q1870" s="1"/>
      <c r="R1870" s="90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5"/>
      <c r="AR1870" s="5"/>
      <c r="AS1870" s="4"/>
      <c r="AT1870" s="4"/>
      <c r="AU1870" s="4"/>
      <c r="AV1870" s="1"/>
      <c r="AW1870" s="1"/>
      <c r="AX1870" s="1"/>
      <c r="AY1870" s="4"/>
    </row>
    <row r="1871" spans="1:51" x14ac:dyDescent="0.3">
      <c r="A1871" s="1"/>
      <c r="B1871" s="1"/>
      <c r="C1871" s="1"/>
      <c r="D1871" s="1"/>
      <c r="E1871" s="2"/>
      <c r="F1871" s="2"/>
      <c r="G1871" s="2"/>
      <c r="H1871" s="2"/>
      <c r="I1871" s="1"/>
      <c r="J1871" s="1"/>
      <c r="K1871" s="1"/>
      <c r="L1871" s="2"/>
      <c r="M1871" s="2"/>
      <c r="N1871" s="3"/>
      <c r="O1871" s="1"/>
      <c r="P1871" s="1"/>
      <c r="Q1871" s="1"/>
      <c r="R1871" s="90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5"/>
      <c r="AR1871" s="5"/>
      <c r="AS1871" s="4"/>
      <c r="AT1871" s="4"/>
      <c r="AU1871" s="4"/>
      <c r="AV1871" s="1"/>
      <c r="AW1871" s="1"/>
      <c r="AX1871" s="1"/>
      <c r="AY1871" s="4"/>
    </row>
    <row r="1872" spans="1:51" x14ac:dyDescent="0.3">
      <c r="A1872" s="1"/>
      <c r="B1872" s="1"/>
      <c r="C1872" s="1"/>
      <c r="D1872" s="1"/>
      <c r="E1872" s="2"/>
      <c r="F1872" s="2"/>
      <c r="G1872" s="2"/>
      <c r="H1872" s="2"/>
      <c r="I1872" s="1"/>
      <c r="J1872" s="1"/>
      <c r="K1872" s="1"/>
      <c r="L1872" s="2"/>
      <c r="M1872" s="2"/>
      <c r="N1872" s="3"/>
      <c r="O1872" s="1"/>
      <c r="P1872" s="1"/>
      <c r="Q1872" s="1"/>
      <c r="R1872" s="90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5"/>
      <c r="AR1872" s="5"/>
      <c r="AS1872" s="4"/>
      <c r="AT1872" s="4"/>
      <c r="AU1872" s="4"/>
      <c r="AV1872" s="1"/>
      <c r="AW1872" s="1"/>
      <c r="AX1872" s="1"/>
      <c r="AY1872" s="4"/>
    </row>
    <row r="1873" spans="1:51" x14ac:dyDescent="0.3">
      <c r="A1873" s="1"/>
      <c r="B1873" s="1"/>
      <c r="C1873" s="1"/>
      <c r="D1873" s="1"/>
      <c r="E1873" s="2"/>
      <c r="F1873" s="2"/>
      <c r="G1873" s="2"/>
      <c r="H1873" s="2"/>
      <c r="I1873" s="1"/>
      <c r="J1873" s="1"/>
      <c r="K1873" s="1"/>
      <c r="L1873" s="2"/>
      <c r="M1873" s="2"/>
      <c r="N1873" s="3"/>
      <c r="O1873" s="1"/>
      <c r="P1873" s="1"/>
      <c r="Q1873" s="1"/>
      <c r="R1873" s="90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5"/>
      <c r="AR1873" s="5"/>
      <c r="AS1873" s="4"/>
      <c r="AT1873" s="4"/>
      <c r="AU1873" s="4"/>
      <c r="AV1873" s="1"/>
      <c r="AW1873" s="1"/>
      <c r="AX1873" s="1"/>
      <c r="AY1873" s="4"/>
    </row>
    <row r="1874" spans="1:51" x14ac:dyDescent="0.3">
      <c r="A1874" s="1"/>
      <c r="B1874" s="1"/>
      <c r="C1874" s="1"/>
      <c r="D1874" s="1"/>
      <c r="E1874" s="2"/>
      <c r="F1874" s="2"/>
      <c r="G1874" s="2"/>
      <c r="H1874" s="2"/>
      <c r="I1874" s="1"/>
      <c r="J1874" s="1"/>
      <c r="K1874" s="1"/>
      <c r="L1874" s="2"/>
      <c r="M1874" s="2"/>
      <c r="N1874" s="3"/>
      <c r="O1874" s="1"/>
      <c r="P1874" s="1"/>
      <c r="Q1874" s="1"/>
      <c r="R1874" s="90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5"/>
      <c r="AR1874" s="5"/>
      <c r="AS1874" s="4"/>
      <c r="AT1874" s="4"/>
      <c r="AU1874" s="4"/>
      <c r="AV1874" s="1"/>
      <c r="AW1874" s="1"/>
      <c r="AX1874" s="1"/>
      <c r="AY1874" s="4"/>
    </row>
    <row r="1875" spans="1:51" x14ac:dyDescent="0.3">
      <c r="A1875" s="1"/>
      <c r="B1875" s="1"/>
      <c r="C1875" s="1"/>
      <c r="D1875" s="1"/>
      <c r="E1875" s="2"/>
      <c r="F1875" s="2"/>
      <c r="G1875" s="2"/>
      <c r="H1875" s="2"/>
      <c r="I1875" s="1"/>
      <c r="J1875" s="1"/>
      <c r="K1875" s="1"/>
      <c r="L1875" s="2"/>
      <c r="M1875" s="2"/>
      <c r="N1875" s="3"/>
      <c r="O1875" s="1"/>
      <c r="P1875" s="1"/>
      <c r="Q1875" s="1"/>
      <c r="R1875" s="90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5"/>
      <c r="AR1875" s="5"/>
      <c r="AS1875" s="4"/>
      <c r="AT1875" s="4"/>
      <c r="AU1875" s="4"/>
      <c r="AV1875" s="1"/>
      <c r="AW1875" s="1"/>
      <c r="AX1875" s="1"/>
      <c r="AY1875" s="4"/>
    </row>
    <row r="1876" spans="1:51" x14ac:dyDescent="0.3">
      <c r="A1876" s="1"/>
      <c r="B1876" s="1"/>
      <c r="C1876" s="1"/>
      <c r="D1876" s="1"/>
      <c r="E1876" s="2"/>
      <c r="F1876" s="2"/>
      <c r="G1876" s="2"/>
      <c r="H1876" s="2"/>
      <c r="I1876" s="1"/>
      <c r="J1876" s="1"/>
      <c r="K1876" s="1"/>
      <c r="L1876" s="2"/>
      <c r="M1876" s="2"/>
      <c r="N1876" s="3"/>
      <c r="O1876" s="1"/>
      <c r="P1876" s="1"/>
      <c r="Q1876" s="1"/>
      <c r="R1876" s="90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5"/>
      <c r="AR1876" s="5"/>
      <c r="AS1876" s="4"/>
      <c r="AT1876" s="4"/>
      <c r="AU1876" s="4"/>
      <c r="AV1876" s="1"/>
      <c r="AW1876" s="1"/>
      <c r="AX1876" s="1"/>
      <c r="AY1876" s="4"/>
    </row>
    <row r="1877" spans="1:51" x14ac:dyDescent="0.3">
      <c r="A1877" s="1"/>
      <c r="B1877" s="1"/>
      <c r="C1877" s="1"/>
      <c r="D1877" s="1"/>
      <c r="E1877" s="2"/>
      <c r="F1877" s="2"/>
      <c r="G1877" s="2"/>
      <c r="H1877" s="2"/>
      <c r="I1877" s="1"/>
      <c r="J1877" s="1"/>
      <c r="K1877" s="1"/>
      <c r="L1877" s="2"/>
      <c r="M1877" s="2"/>
      <c r="N1877" s="3"/>
      <c r="O1877" s="1"/>
      <c r="P1877" s="1"/>
      <c r="Q1877" s="1"/>
      <c r="R1877" s="90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5"/>
      <c r="AR1877" s="5"/>
      <c r="AS1877" s="4"/>
      <c r="AT1877" s="4"/>
      <c r="AU1877" s="4"/>
      <c r="AV1877" s="1"/>
      <c r="AW1877" s="1"/>
      <c r="AX1877" s="1"/>
      <c r="AY1877" s="4"/>
    </row>
    <row r="1878" spans="1:51" x14ac:dyDescent="0.3">
      <c r="A1878" s="1"/>
      <c r="B1878" s="1"/>
      <c r="C1878" s="1"/>
      <c r="D1878" s="1"/>
      <c r="E1878" s="2"/>
      <c r="F1878" s="2"/>
      <c r="G1878" s="2"/>
      <c r="H1878" s="2"/>
      <c r="I1878" s="1"/>
      <c r="J1878" s="1"/>
      <c r="K1878" s="1"/>
      <c r="L1878" s="2"/>
      <c r="M1878" s="2"/>
      <c r="N1878" s="3"/>
      <c r="O1878" s="1"/>
      <c r="P1878" s="1"/>
      <c r="Q1878" s="1"/>
      <c r="R1878" s="90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5"/>
      <c r="AR1878" s="5"/>
      <c r="AS1878" s="4"/>
      <c r="AT1878" s="4"/>
      <c r="AU1878" s="4"/>
      <c r="AV1878" s="1"/>
      <c r="AW1878" s="1"/>
      <c r="AX1878" s="1"/>
      <c r="AY1878" s="4"/>
    </row>
    <row r="1879" spans="1:51" x14ac:dyDescent="0.3">
      <c r="A1879" s="1"/>
      <c r="B1879" s="1"/>
      <c r="C1879" s="1"/>
      <c r="D1879" s="1"/>
      <c r="E1879" s="2"/>
      <c r="F1879" s="2"/>
      <c r="G1879" s="2"/>
      <c r="H1879" s="2"/>
      <c r="I1879" s="1"/>
      <c r="J1879" s="1"/>
      <c r="K1879" s="1"/>
      <c r="L1879" s="2"/>
      <c r="M1879" s="2"/>
      <c r="N1879" s="3"/>
      <c r="O1879" s="1"/>
      <c r="P1879" s="1"/>
      <c r="Q1879" s="1"/>
      <c r="R1879" s="90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5"/>
      <c r="AR1879" s="5"/>
      <c r="AS1879" s="4"/>
      <c r="AT1879" s="4"/>
      <c r="AU1879" s="4"/>
      <c r="AV1879" s="1"/>
      <c r="AW1879" s="1"/>
      <c r="AX1879" s="1"/>
      <c r="AY1879" s="4"/>
    </row>
    <row r="1880" spans="1:51" x14ac:dyDescent="0.3">
      <c r="A1880" s="1"/>
      <c r="B1880" s="1"/>
      <c r="C1880" s="1"/>
      <c r="D1880" s="1"/>
      <c r="E1880" s="2"/>
      <c r="F1880" s="2"/>
      <c r="G1880" s="2"/>
      <c r="H1880" s="2"/>
      <c r="I1880" s="1"/>
      <c r="J1880" s="1"/>
      <c r="K1880" s="1"/>
      <c r="L1880" s="2"/>
      <c r="M1880" s="2"/>
      <c r="N1880" s="3"/>
      <c r="O1880" s="1"/>
      <c r="P1880" s="1"/>
      <c r="Q1880" s="1"/>
      <c r="R1880" s="90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5"/>
      <c r="AR1880" s="5"/>
      <c r="AS1880" s="4"/>
      <c r="AT1880" s="4"/>
      <c r="AU1880" s="4"/>
      <c r="AV1880" s="1"/>
      <c r="AW1880" s="1"/>
      <c r="AX1880" s="1"/>
      <c r="AY1880" s="4"/>
    </row>
    <row r="1881" spans="1:51" x14ac:dyDescent="0.3">
      <c r="A1881" s="1"/>
      <c r="B1881" s="1"/>
      <c r="C1881" s="1"/>
      <c r="D1881" s="1"/>
      <c r="E1881" s="2"/>
      <c r="F1881" s="2"/>
      <c r="G1881" s="2"/>
      <c r="H1881" s="2"/>
      <c r="I1881" s="1"/>
      <c r="J1881" s="1"/>
      <c r="K1881" s="1"/>
      <c r="L1881" s="2"/>
      <c r="M1881" s="2"/>
      <c r="N1881" s="3"/>
      <c r="O1881" s="1"/>
      <c r="P1881" s="1"/>
      <c r="Q1881" s="1"/>
      <c r="R1881" s="90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5"/>
      <c r="AR1881" s="5"/>
      <c r="AS1881" s="4"/>
      <c r="AT1881" s="4"/>
      <c r="AU1881" s="4"/>
      <c r="AV1881" s="1"/>
      <c r="AW1881" s="1"/>
      <c r="AX1881" s="1"/>
      <c r="AY1881" s="4"/>
    </row>
    <row r="1882" spans="1:51" x14ac:dyDescent="0.3">
      <c r="A1882" s="1"/>
      <c r="B1882" s="1"/>
      <c r="C1882" s="1"/>
      <c r="D1882" s="1"/>
      <c r="E1882" s="2"/>
      <c r="F1882" s="2"/>
      <c r="G1882" s="2"/>
      <c r="H1882" s="2"/>
      <c r="I1882" s="1"/>
      <c r="J1882" s="1"/>
      <c r="K1882" s="1"/>
      <c r="L1882" s="2"/>
      <c r="M1882" s="2"/>
      <c r="N1882" s="3"/>
      <c r="O1882" s="1"/>
      <c r="P1882" s="1"/>
      <c r="Q1882" s="1"/>
      <c r="R1882" s="90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5"/>
      <c r="AR1882" s="5"/>
      <c r="AS1882" s="4"/>
      <c r="AT1882" s="4"/>
      <c r="AU1882" s="4"/>
      <c r="AV1882" s="1"/>
      <c r="AW1882" s="1"/>
      <c r="AX1882" s="1"/>
      <c r="AY1882" s="4"/>
    </row>
    <row r="1883" spans="1:51" x14ac:dyDescent="0.3">
      <c r="A1883" s="1"/>
      <c r="B1883" s="1"/>
      <c r="C1883" s="1"/>
      <c r="D1883" s="1"/>
      <c r="E1883" s="2"/>
      <c r="F1883" s="2"/>
      <c r="G1883" s="2"/>
      <c r="H1883" s="2"/>
      <c r="I1883" s="1"/>
      <c r="J1883" s="1"/>
      <c r="K1883" s="1"/>
      <c r="L1883" s="2"/>
      <c r="M1883" s="2"/>
      <c r="N1883" s="3"/>
      <c r="O1883" s="1"/>
      <c r="P1883" s="1"/>
      <c r="Q1883" s="1"/>
      <c r="R1883" s="90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5"/>
      <c r="AR1883" s="5"/>
      <c r="AS1883" s="4"/>
      <c r="AT1883" s="4"/>
      <c r="AU1883" s="4"/>
      <c r="AV1883" s="1"/>
      <c r="AW1883" s="1"/>
      <c r="AX1883" s="1"/>
      <c r="AY1883" s="4"/>
    </row>
    <row r="1884" spans="1:51" x14ac:dyDescent="0.3">
      <c r="A1884" s="1"/>
      <c r="B1884" s="1"/>
      <c r="C1884" s="1"/>
      <c r="D1884" s="1"/>
      <c r="E1884" s="2"/>
      <c r="F1884" s="2"/>
      <c r="G1884" s="2"/>
      <c r="H1884" s="2"/>
      <c r="I1884" s="1"/>
      <c r="J1884" s="1"/>
      <c r="K1884" s="1"/>
      <c r="L1884" s="2"/>
      <c r="M1884" s="2"/>
      <c r="N1884" s="3"/>
      <c r="O1884" s="1"/>
      <c r="P1884" s="1"/>
      <c r="Q1884" s="1"/>
      <c r="R1884" s="90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5"/>
      <c r="AR1884" s="5"/>
      <c r="AS1884" s="4"/>
      <c r="AT1884" s="4"/>
      <c r="AU1884" s="4"/>
      <c r="AV1884" s="1"/>
      <c r="AW1884" s="1"/>
      <c r="AX1884" s="1"/>
      <c r="AY1884" s="4"/>
    </row>
    <row r="1885" spans="1:51" x14ac:dyDescent="0.3">
      <c r="A1885" s="1"/>
      <c r="B1885" s="1"/>
      <c r="C1885" s="1"/>
      <c r="D1885" s="1"/>
      <c r="E1885" s="2"/>
      <c r="F1885" s="2"/>
      <c r="G1885" s="2"/>
      <c r="H1885" s="2"/>
      <c r="I1885" s="1"/>
      <c r="J1885" s="1"/>
      <c r="K1885" s="1"/>
      <c r="L1885" s="2"/>
      <c r="M1885" s="2"/>
      <c r="N1885" s="3"/>
      <c r="O1885" s="1"/>
      <c r="P1885" s="1"/>
      <c r="Q1885" s="1"/>
      <c r="R1885" s="90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5"/>
      <c r="AR1885" s="5"/>
      <c r="AS1885" s="4"/>
      <c r="AT1885" s="4"/>
      <c r="AU1885" s="4"/>
      <c r="AV1885" s="1"/>
      <c r="AW1885" s="1"/>
      <c r="AX1885" s="1"/>
      <c r="AY1885" s="4"/>
    </row>
    <row r="1886" spans="1:51" x14ac:dyDescent="0.3">
      <c r="A1886" s="1"/>
      <c r="B1886" s="1"/>
      <c r="C1886" s="1"/>
      <c r="D1886" s="1"/>
      <c r="E1886" s="2"/>
      <c r="F1886" s="2"/>
      <c r="G1886" s="2"/>
      <c r="H1886" s="2"/>
      <c r="I1886" s="1"/>
      <c r="J1886" s="1"/>
      <c r="K1886" s="1"/>
      <c r="L1886" s="2"/>
      <c r="M1886" s="2"/>
      <c r="N1886" s="3"/>
      <c r="O1886" s="1"/>
      <c r="P1886" s="1"/>
      <c r="Q1886" s="1"/>
      <c r="R1886" s="90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5"/>
      <c r="AR1886" s="5"/>
      <c r="AS1886" s="4"/>
      <c r="AT1886" s="4"/>
      <c r="AU1886" s="4"/>
      <c r="AV1886" s="1"/>
      <c r="AW1886" s="1"/>
      <c r="AX1886" s="1"/>
      <c r="AY1886" s="4"/>
    </row>
    <row r="1887" spans="1:51" x14ac:dyDescent="0.3">
      <c r="A1887" s="1"/>
      <c r="B1887" s="1"/>
      <c r="C1887" s="1"/>
      <c r="D1887" s="1"/>
      <c r="E1887" s="2"/>
      <c r="F1887" s="2"/>
      <c r="G1887" s="2"/>
      <c r="H1887" s="2"/>
      <c r="I1887" s="1"/>
      <c r="J1887" s="1"/>
      <c r="K1887" s="1"/>
      <c r="L1887" s="2"/>
      <c r="M1887" s="2"/>
      <c r="N1887" s="3"/>
      <c r="O1887" s="1"/>
      <c r="P1887" s="1"/>
      <c r="Q1887" s="1"/>
      <c r="R1887" s="90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5"/>
      <c r="AR1887" s="5"/>
      <c r="AS1887" s="4"/>
      <c r="AT1887" s="4"/>
      <c r="AU1887" s="4"/>
      <c r="AV1887" s="1"/>
      <c r="AW1887" s="1"/>
      <c r="AX1887" s="1"/>
      <c r="AY1887" s="4"/>
    </row>
    <row r="1888" spans="1:51" x14ac:dyDescent="0.3">
      <c r="A1888" s="1"/>
      <c r="B1888" s="1"/>
      <c r="C1888" s="1"/>
      <c r="D1888" s="1"/>
      <c r="E1888" s="2"/>
      <c r="F1888" s="2"/>
      <c r="G1888" s="2"/>
      <c r="H1888" s="2"/>
      <c r="I1888" s="1"/>
      <c r="J1888" s="1"/>
      <c r="K1888" s="1"/>
      <c r="L1888" s="2"/>
      <c r="M1888" s="2"/>
      <c r="N1888" s="3"/>
      <c r="O1888" s="1"/>
      <c r="P1888" s="1"/>
      <c r="Q1888" s="1"/>
      <c r="R1888" s="90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5"/>
      <c r="AR1888" s="5"/>
      <c r="AS1888" s="4"/>
      <c r="AT1888" s="4"/>
      <c r="AU1888" s="4"/>
      <c r="AV1888" s="1"/>
      <c r="AW1888" s="1"/>
      <c r="AX1888" s="1"/>
      <c r="AY1888" s="4"/>
    </row>
    <row r="1889" spans="1:51" x14ac:dyDescent="0.3">
      <c r="A1889" s="1"/>
      <c r="B1889" s="1"/>
      <c r="C1889" s="1"/>
      <c r="D1889" s="1"/>
      <c r="E1889" s="2"/>
      <c r="F1889" s="2"/>
      <c r="G1889" s="2"/>
      <c r="H1889" s="2"/>
      <c r="I1889" s="1"/>
      <c r="J1889" s="1"/>
      <c r="K1889" s="1"/>
      <c r="L1889" s="2"/>
      <c r="M1889" s="2"/>
      <c r="N1889" s="3"/>
      <c r="O1889" s="1"/>
      <c r="P1889" s="1"/>
      <c r="Q1889" s="1"/>
      <c r="R1889" s="90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5"/>
      <c r="AR1889" s="5"/>
      <c r="AS1889" s="4"/>
      <c r="AT1889" s="4"/>
      <c r="AU1889" s="4"/>
      <c r="AV1889" s="1"/>
      <c r="AW1889" s="1"/>
      <c r="AX1889" s="1"/>
      <c r="AY1889" s="4"/>
    </row>
    <row r="1890" spans="1:51" x14ac:dyDescent="0.3">
      <c r="A1890" s="1"/>
      <c r="B1890" s="1"/>
      <c r="C1890" s="1"/>
      <c r="D1890" s="1"/>
      <c r="E1890" s="2"/>
      <c r="F1890" s="2"/>
      <c r="G1890" s="2"/>
      <c r="H1890" s="2"/>
      <c r="I1890" s="1"/>
      <c r="J1890" s="1"/>
      <c r="K1890" s="1"/>
      <c r="L1890" s="2"/>
      <c r="M1890" s="2"/>
      <c r="N1890" s="3"/>
      <c r="O1890" s="1"/>
      <c r="P1890" s="1"/>
      <c r="Q1890" s="1"/>
      <c r="R1890" s="90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5"/>
      <c r="AR1890" s="5"/>
      <c r="AS1890" s="4"/>
      <c r="AT1890" s="4"/>
      <c r="AU1890" s="4"/>
      <c r="AV1890" s="1"/>
      <c r="AW1890" s="1"/>
      <c r="AX1890" s="1"/>
      <c r="AY1890" s="4"/>
    </row>
    <row r="1891" spans="1:51" x14ac:dyDescent="0.3">
      <c r="A1891" s="1"/>
      <c r="B1891" s="1"/>
      <c r="C1891" s="1"/>
      <c r="D1891" s="1"/>
      <c r="E1891" s="2"/>
      <c r="F1891" s="2"/>
      <c r="G1891" s="2"/>
      <c r="H1891" s="2"/>
      <c r="I1891" s="1"/>
      <c r="J1891" s="1"/>
      <c r="K1891" s="1"/>
      <c r="L1891" s="2"/>
      <c r="M1891" s="2"/>
      <c r="N1891" s="3"/>
      <c r="O1891" s="1"/>
      <c r="P1891" s="1"/>
      <c r="Q1891" s="1"/>
      <c r="R1891" s="90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5"/>
      <c r="AR1891" s="5"/>
      <c r="AS1891" s="4"/>
      <c r="AT1891" s="4"/>
      <c r="AU1891" s="4"/>
      <c r="AV1891" s="1"/>
      <c r="AW1891" s="1"/>
      <c r="AX1891" s="1"/>
      <c r="AY1891" s="4"/>
    </row>
    <row r="1892" spans="1:51" x14ac:dyDescent="0.3">
      <c r="A1892" s="1"/>
      <c r="B1892" s="1"/>
      <c r="C1892" s="1"/>
      <c r="D1892" s="1"/>
      <c r="E1892" s="2"/>
      <c r="F1892" s="2"/>
      <c r="G1892" s="2"/>
      <c r="H1892" s="2"/>
      <c r="I1892" s="1"/>
      <c r="J1892" s="1"/>
      <c r="K1892" s="1"/>
      <c r="L1892" s="2"/>
      <c r="M1892" s="2"/>
      <c r="N1892" s="3"/>
      <c r="O1892" s="1"/>
      <c r="P1892" s="1"/>
      <c r="Q1892" s="1"/>
      <c r="R1892" s="90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5"/>
      <c r="AR1892" s="5"/>
      <c r="AS1892" s="4"/>
      <c r="AT1892" s="4"/>
      <c r="AU1892" s="4"/>
      <c r="AV1892" s="1"/>
      <c r="AW1892" s="1"/>
      <c r="AX1892" s="1"/>
      <c r="AY1892" s="4"/>
    </row>
    <row r="1893" spans="1:51" x14ac:dyDescent="0.3">
      <c r="A1893" s="1"/>
      <c r="B1893" s="1"/>
      <c r="C1893" s="1"/>
      <c r="D1893" s="1"/>
      <c r="E1893" s="2"/>
      <c r="F1893" s="2"/>
      <c r="G1893" s="2"/>
      <c r="H1893" s="2"/>
      <c r="I1893" s="1"/>
      <c r="J1893" s="1"/>
      <c r="K1893" s="1"/>
      <c r="L1893" s="2"/>
      <c r="M1893" s="2"/>
      <c r="N1893" s="3"/>
      <c r="O1893" s="1"/>
      <c r="P1893" s="1"/>
      <c r="Q1893" s="1"/>
      <c r="R1893" s="90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5"/>
      <c r="AR1893" s="5"/>
      <c r="AS1893" s="4"/>
      <c r="AT1893" s="4"/>
      <c r="AU1893" s="4"/>
      <c r="AV1893" s="1"/>
      <c r="AW1893" s="1"/>
      <c r="AX1893" s="1"/>
      <c r="AY1893" s="4"/>
    </row>
    <row r="1894" spans="1:51" x14ac:dyDescent="0.3">
      <c r="A1894" s="1"/>
      <c r="B1894" s="1"/>
      <c r="C1894" s="1"/>
      <c r="D1894" s="1"/>
      <c r="E1894" s="2"/>
      <c r="F1894" s="2"/>
      <c r="G1894" s="2"/>
      <c r="H1894" s="2"/>
      <c r="I1894" s="1"/>
      <c r="J1894" s="1"/>
      <c r="K1894" s="1"/>
      <c r="L1894" s="2"/>
      <c r="M1894" s="2"/>
      <c r="N1894" s="3"/>
      <c r="O1894" s="1"/>
      <c r="P1894" s="1"/>
      <c r="Q1894" s="1"/>
      <c r="R1894" s="90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5"/>
      <c r="AR1894" s="5"/>
      <c r="AS1894" s="4"/>
      <c r="AT1894" s="4"/>
      <c r="AU1894" s="4"/>
      <c r="AV1894" s="1"/>
      <c r="AW1894" s="1"/>
      <c r="AX1894" s="1"/>
      <c r="AY1894" s="4"/>
    </row>
    <row r="1895" spans="1:51" x14ac:dyDescent="0.3">
      <c r="A1895" s="1"/>
      <c r="B1895" s="1"/>
      <c r="C1895" s="1"/>
      <c r="D1895" s="1"/>
      <c r="E1895" s="2"/>
      <c r="F1895" s="2"/>
      <c r="G1895" s="2"/>
      <c r="H1895" s="2"/>
      <c r="I1895" s="1"/>
      <c r="J1895" s="1"/>
      <c r="K1895" s="1"/>
      <c r="L1895" s="2"/>
      <c r="M1895" s="2"/>
      <c r="N1895" s="3"/>
      <c r="O1895" s="1"/>
      <c r="P1895" s="1"/>
      <c r="Q1895" s="1"/>
      <c r="R1895" s="90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5"/>
      <c r="AR1895" s="5"/>
      <c r="AS1895" s="4"/>
      <c r="AT1895" s="4"/>
      <c r="AU1895" s="4"/>
      <c r="AV1895" s="1"/>
      <c r="AW1895" s="1"/>
      <c r="AX1895" s="1"/>
      <c r="AY1895" s="4"/>
    </row>
    <row r="1896" spans="1:51" x14ac:dyDescent="0.3">
      <c r="A1896" s="1"/>
      <c r="B1896" s="1"/>
      <c r="C1896" s="1"/>
      <c r="D1896" s="1"/>
      <c r="E1896" s="2"/>
      <c r="F1896" s="2"/>
      <c r="G1896" s="2"/>
      <c r="H1896" s="2"/>
      <c r="I1896" s="1"/>
      <c r="J1896" s="1"/>
      <c r="K1896" s="1"/>
      <c r="L1896" s="2"/>
      <c r="M1896" s="2"/>
      <c r="N1896" s="3"/>
      <c r="O1896" s="1"/>
      <c r="P1896" s="1"/>
      <c r="Q1896" s="1"/>
      <c r="R1896" s="90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5"/>
      <c r="AR1896" s="5"/>
      <c r="AS1896" s="4"/>
      <c r="AT1896" s="4"/>
      <c r="AU1896" s="4"/>
      <c r="AV1896" s="1"/>
      <c r="AW1896" s="1"/>
      <c r="AX1896" s="1"/>
      <c r="AY1896" s="4"/>
    </row>
    <row r="1897" spans="1:51" x14ac:dyDescent="0.3">
      <c r="A1897" s="1"/>
      <c r="B1897" s="1"/>
      <c r="C1897" s="1"/>
      <c r="D1897" s="1"/>
      <c r="E1897" s="2"/>
      <c r="F1897" s="2"/>
      <c r="G1897" s="2"/>
      <c r="H1897" s="2"/>
      <c r="I1897" s="1"/>
      <c r="J1897" s="1"/>
      <c r="K1897" s="1"/>
      <c r="L1897" s="2"/>
      <c r="M1897" s="2"/>
      <c r="N1897" s="3"/>
      <c r="O1897" s="1"/>
      <c r="P1897" s="1"/>
      <c r="Q1897" s="1"/>
      <c r="R1897" s="90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5"/>
      <c r="AR1897" s="5"/>
      <c r="AS1897" s="4"/>
      <c r="AT1897" s="4"/>
      <c r="AU1897" s="4"/>
      <c r="AV1897" s="1"/>
      <c r="AW1897" s="1"/>
      <c r="AX1897" s="1"/>
      <c r="AY1897" s="4"/>
    </row>
    <row r="1898" spans="1:51" x14ac:dyDescent="0.3">
      <c r="A1898" s="1"/>
      <c r="B1898" s="1"/>
      <c r="C1898" s="1"/>
      <c r="D1898" s="1"/>
      <c r="E1898" s="2"/>
      <c r="F1898" s="2"/>
      <c r="G1898" s="2"/>
      <c r="H1898" s="2"/>
      <c r="I1898" s="1"/>
      <c r="J1898" s="1"/>
      <c r="K1898" s="1"/>
      <c r="L1898" s="2"/>
      <c r="M1898" s="2"/>
      <c r="N1898" s="3"/>
      <c r="O1898" s="1"/>
      <c r="P1898" s="1"/>
      <c r="Q1898" s="1"/>
      <c r="R1898" s="90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5"/>
      <c r="AR1898" s="5"/>
      <c r="AS1898" s="4"/>
      <c r="AT1898" s="4"/>
      <c r="AU1898" s="4"/>
      <c r="AV1898" s="1"/>
      <c r="AW1898" s="1"/>
      <c r="AX1898" s="1"/>
      <c r="AY1898" s="4"/>
    </row>
    <row r="1899" spans="1:51" x14ac:dyDescent="0.3">
      <c r="A1899" s="1"/>
      <c r="B1899" s="1"/>
      <c r="C1899" s="1"/>
      <c r="D1899" s="1"/>
      <c r="E1899" s="2"/>
      <c r="F1899" s="2"/>
      <c r="G1899" s="2"/>
      <c r="H1899" s="2"/>
      <c r="I1899" s="1"/>
      <c r="J1899" s="1"/>
      <c r="K1899" s="1"/>
      <c r="L1899" s="2"/>
      <c r="M1899" s="2"/>
      <c r="N1899" s="3"/>
      <c r="O1899" s="1"/>
      <c r="P1899" s="1"/>
      <c r="Q1899" s="1"/>
      <c r="R1899" s="90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5"/>
      <c r="AR1899" s="5"/>
      <c r="AS1899" s="4"/>
      <c r="AT1899" s="4"/>
      <c r="AU1899" s="4"/>
      <c r="AV1899" s="1"/>
      <c r="AW1899" s="1"/>
      <c r="AX1899" s="1"/>
      <c r="AY1899" s="4"/>
    </row>
    <row r="1900" spans="1:51" x14ac:dyDescent="0.3">
      <c r="A1900" s="1"/>
      <c r="B1900" s="1"/>
      <c r="C1900" s="1"/>
      <c r="D1900" s="1"/>
      <c r="E1900" s="2"/>
      <c r="F1900" s="2"/>
      <c r="G1900" s="2"/>
      <c r="H1900" s="2"/>
      <c r="I1900" s="1"/>
      <c r="J1900" s="1"/>
      <c r="K1900" s="1"/>
      <c r="L1900" s="2"/>
      <c r="M1900" s="2"/>
      <c r="N1900" s="3"/>
      <c r="O1900" s="1"/>
      <c r="P1900" s="1"/>
      <c r="Q1900" s="1"/>
      <c r="R1900" s="90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5"/>
      <c r="AR1900" s="5"/>
      <c r="AS1900" s="4"/>
      <c r="AT1900" s="4"/>
      <c r="AU1900" s="4"/>
      <c r="AV1900" s="1"/>
      <c r="AW1900" s="1"/>
      <c r="AX1900" s="1"/>
      <c r="AY1900" s="4"/>
    </row>
    <row r="1901" spans="1:51" x14ac:dyDescent="0.3">
      <c r="A1901" s="1"/>
      <c r="B1901" s="1"/>
      <c r="C1901" s="1"/>
      <c r="D1901" s="1"/>
      <c r="E1901" s="2"/>
      <c r="F1901" s="2"/>
      <c r="G1901" s="2"/>
      <c r="H1901" s="2"/>
      <c r="I1901" s="1"/>
      <c r="J1901" s="1"/>
      <c r="K1901" s="1"/>
      <c r="L1901" s="2"/>
      <c r="M1901" s="2"/>
      <c r="N1901" s="3"/>
      <c r="O1901" s="1"/>
      <c r="P1901" s="1"/>
      <c r="Q1901" s="1"/>
      <c r="R1901" s="90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5"/>
      <c r="AR1901" s="5"/>
      <c r="AS1901" s="4"/>
      <c r="AT1901" s="4"/>
      <c r="AU1901" s="4"/>
      <c r="AV1901" s="1"/>
      <c r="AW1901" s="1"/>
      <c r="AX1901" s="1"/>
      <c r="AY1901" s="4"/>
    </row>
    <row r="1902" spans="1:51" x14ac:dyDescent="0.3">
      <c r="A1902" s="1"/>
      <c r="B1902" s="1"/>
      <c r="C1902" s="1"/>
      <c r="D1902" s="1"/>
      <c r="E1902" s="2"/>
      <c r="F1902" s="2"/>
      <c r="G1902" s="2"/>
      <c r="H1902" s="2"/>
      <c r="I1902" s="1"/>
      <c r="J1902" s="1"/>
      <c r="K1902" s="1"/>
      <c r="L1902" s="2"/>
      <c r="M1902" s="2"/>
      <c r="N1902" s="3"/>
      <c r="O1902" s="1"/>
      <c r="P1902" s="1"/>
      <c r="Q1902" s="1"/>
      <c r="R1902" s="90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5"/>
      <c r="AR1902" s="5"/>
      <c r="AS1902" s="4"/>
      <c r="AT1902" s="4"/>
      <c r="AU1902" s="4"/>
      <c r="AV1902" s="1"/>
      <c r="AW1902" s="1"/>
      <c r="AX1902" s="1"/>
      <c r="AY1902" s="4"/>
    </row>
    <row r="1903" spans="1:51" x14ac:dyDescent="0.3">
      <c r="A1903" s="1"/>
      <c r="B1903" s="1"/>
      <c r="C1903" s="1"/>
      <c r="D1903" s="1"/>
      <c r="E1903" s="2"/>
      <c r="F1903" s="2"/>
      <c r="G1903" s="2"/>
      <c r="H1903" s="2"/>
      <c r="I1903" s="1"/>
      <c r="J1903" s="1"/>
      <c r="K1903" s="1"/>
      <c r="L1903" s="2"/>
      <c r="M1903" s="2"/>
      <c r="N1903" s="3"/>
      <c r="O1903" s="1"/>
      <c r="P1903" s="1"/>
      <c r="Q1903" s="1"/>
      <c r="R1903" s="90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5"/>
      <c r="AR1903" s="5"/>
      <c r="AS1903" s="4"/>
      <c r="AT1903" s="4"/>
      <c r="AU1903" s="4"/>
      <c r="AV1903" s="1"/>
      <c r="AW1903" s="1"/>
      <c r="AX1903" s="1"/>
      <c r="AY1903" s="4"/>
    </row>
    <row r="1904" spans="1:51" x14ac:dyDescent="0.3">
      <c r="A1904" s="1"/>
      <c r="B1904" s="1"/>
      <c r="C1904" s="1"/>
      <c r="D1904" s="1"/>
      <c r="E1904" s="2"/>
      <c r="F1904" s="2"/>
      <c r="G1904" s="2"/>
      <c r="H1904" s="2"/>
      <c r="I1904" s="1"/>
      <c r="J1904" s="1"/>
      <c r="K1904" s="1"/>
      <c r="L1904" s="2"/>
      <c r="M1904" s="2"/>
      <c r="N1904" s="3"/>
      <c r="O1904" s="1"/>
      <c r="P1904" s="1"/>
      <c r="Q1904" s="1"/>
      <c r="R1904" s="90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5"/>
      <c r="AR1904" s="5"/>
      <c r="AS1904" s="4"/>
      <c r="AT1904" s="4"/>
      <c r="AU1904" s="4"/>
      <c r="AV1904" s="1"/>
      <c r="AW1904" s="1"/>
      <c r="AX1904" s="1"/>
      <c r="AY1904" s="4"/>
    </row>
    <row r="1905" spans="1:51" x14ac:dyDescent="0.3">
      <c r="A1905" s="1"/>
      <c r="B1905" s="1"/>
      <c r="C1905" s="1"/>
      <c r="D1905" s="1"/>
      <c r="E1905" s="2"/>
      <c r="F1905" s="2"/>
      <c r="G1905" s="2"/>
      <c r="H1905" s="2"/>
      <c r="I1905" s="1"/>
      <c r="J1905" s="1"/>
      <c r="K1905" s="1"/>
      <c r="L1905" s="2"/>
      <c r="M1905" s="2"/>
      <c r="N1905" s="3"/>
      <c r="O1905" s="1"/>
      <c r="P1905" s="1"/>
      <c r="Q1905" s="1"/>
      <c r="R1905" s="90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5"/>
      <c r="AR1905" s="5"/>
      <c r="AS1905" s="4"/>
      <c r="AT1905" s="4"/>
      <c r="AU1905" s="4"/>
      <c r="AV1905" s="1"/>
      <c r="AW1905" s="1"/>
      <c r="AX1905" s="1"/>
      <c r="AY1905" s="4"/>
    </row>
    <row r="1906" spans="1:51" x14ac:dyDescent="0.3">
      <c r="A1906" s="1"/>
      <c r="B1906" s="1"/>
      <c r="C1906" s="1"/>
      <c r="D1906" s="1"/>
      <c r="E1906" s="2"/>
      <c r="F1906" s="2"/>
      <c r="G1906" s="2"/>
      <c r="H1906" s="2"/>
      <c r="I1906" s="1"/>
      <c r="J1906" s="1"/>
      <c r="K1906" s="1"/>
      <c r="L1906" s="2"/>
      <c r="M1906" s="2"/>
      <c r="N1906" s="3"/>
      <c r="O1906" s="1"/>
      <c r="P1906" s="1"/>
      <c r="Q1906" s="1"/>
      <c r="R1906" s="90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5"/>
      <c r="AR1906" s="5"/>
      <c r="AS1906" s="4"/>
      <c r="AT1906" s="4"/>
      <c r="AU1906" s="4"/>
      <c r="AV1906" s="1"/>
      <c r="AW1906" s="1"/>
      <c r="AX1906" s="1"/>
      <c r="AY1906" s="4"/>
    </row>
    <row r="1907" spans="1:51" x14ac:dyDescent="0.3">
      <c r="A1907" s="1"/>
      <c r="B1907" s="1"/>
      <c r="C1907" s="1"/>
      <c r="D1907" s="1"/>
      <c r="E1907" s="2"/>
      <c r="F1907" s="2"/>
      <c r="G1907" s="2"/>
      <c r="H1907" s="2"/>
      <c r="I1907" s="1"/>
      <c r="J1907" s="1"/>
      <c r="K1907" s="1"/>
      <c r="L1907" s="2"/>
      <c r="M1907" s="2"/>
      <c r="N1907" s="3"/>
      <c r="O1907" s="1"/>
      <c r="P1907" s="1"/>
      <c r="Q1907" s="1"/>
      <c r="R1907" s="90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5"/>
      <c r="AR1907" s="5"/>
      <c r="AS1907" s="4"/>
      <c r="AT1907" s="4"/>
      <c r="AU1907" s="4"/>
      <c r="AV1907" s="1"/>
      <c r="AW1907" s="1"/>
      <c r="AX1907" s="1"/>
      <c r="AY1907" s="4"/>
    </row>
    <row r="1908" spans="1:51" x14ac:dyDescent="0.3">
      <c r="A1908" s="1"/>
      <c r="B1908" s="1"/>
      <c r="C1908" s="1"/>
      <c r="D1908" s="1"/>
      <c r="E1908" s="2"/>
      <c r="F1908" s="2"/>
      <c r="G1908" s="2"/>
      <c r="H1908" s="2"/>
      <c r="I1908" s="1"/>
      <c r="J1908" s="1"/>
      <c r="K1908" s="1"/>
      <c r="L1908" s="2"/>
      <c r="M1908" s="2"/>
      <c r="N1908" s="3"/>
      <c r="O1908" s="1"/>
      <c r="P1908" s="1"/>
      <c r="Q1908" s="1"/>
      <c r="R1908" s="90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5"/>
      <c r="AR1908" s="5"/>
      <c r="AS1908" s="4"/>
      <c r="AT1908" s="4"/>
      <c r="AU1908" s="4"/>
      <c r="AV1908" s="1"/>
      <c r="AW1908" s="1"/>
      <c r="AX1908" s="1"/>
      <c r="AY1908" s="4"/>
    </row>
    <row r="1909" spans="1:51" x14ac:dyDescent="0.3">
      <c r="A1909" s="1"/>
      <c r="B1909" s="1"/>
      <c r="C1909" s="1"/>
      <c r="D1909" s="1"/>
      <c r="E1909" s="2"/>
      <c r="F1909" s="2"/>
      <c r="G1909" s="2"/>
      <c r="H1909" s="2"/>
      <c r="I1909" s="1"/>
      <c r="J1909" s="1"/>
      <c r="K1909" s="1"/>
      <c r="L1909" s="2"/>
      <c r="M1909" s="2"/>
      <c r="N1909" s="3"/>
      <c r="O1909" s="1"/>
      <c r="P1909" s="1"/>
      <c r="Q1909" s="1"/>
      <c r="R1909" s="90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5"/>
      <c r="AR1909" s="5"/>
      <c r="AS1909" s="4"/>
      <c r="AT1909" s="4"/>
      <c r="AU1909" s="4"/>
      <c r="AV1909" s="1"/>
      <c r="AW1909" s="1"/>
      <c r="AX1909" s="1"/>
      <c r="AY1909" s="4"/>
    </row>
    <row r="1910" spans="1:51" x14ac:dyDescent="0.3">
      <c r="A1910" s="1"/>
      <c r="B1910" s="1"/>
      <c r="C1910" s="1"/>
      <c r="D1910" s="1"/>
      <c r="E1910" s="2"/>
      <c r="F1910" s="2"/>
      <c r="G1910" s="2"/>
      <c r="H1910" s="2"/>
      <c r="I1910" s="1"/>
      <c r="J1910" s="1"/>
      <c r="K1910" s="1"/>
      <c r="L1910" s="2"/>
      <c r="M1910" s="2"/>
      <c r="N1910" s="3"/>
      <c r="O1910" s="1"/>
      <c r="P1910" s="1"/>
      <c r="Q1910" s="1"/>
      <c r="R1910" s="90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5"/>
      <c r="AR1910" s="5"/>
      <c r="AS1910" s="4"/>
      <c r="AT1910" s="4"/>
      <c r="AU1910" s="4"/>
      <c r="AV1910" s="1"/>
      <c r="AW1910" s="1"/>
      <c r="AX1910" s="1"/>
      <c r="AY1910" s="4"/>
    </row>
    <row r="1911" spans="1:51" x14ac:dyDescent="0.3">
      <c r="A1911" s="1"/>
      <c r="B1911" s="1"/>
      <c r="C1911" s="1"/>
      <c r="D1911" s="1"/>
      <c r="E1911" s="2"/>
      <c r="F1911" s="2"/>
      <c r="G1911" s="2"/>
      <c r="H1911" s="2"/>
      <c r="I1911" s="1"/>
      <c r="J1911" s="1"/>
      <c r="K1911" s="1"/>
      <c r="L1911" s="2"/>
      <c r="M1911" s="2"/>
      <c r="N1911" s="3"/>
      <c r="O1911" s="1"/>
      <c r="P1911" s="1"/>
      <c r="Q1911" s="1"/>
      <c r="R1911" s="90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5"/>
      <c r="AR1911" s="5"/>
      <c r="AS1911" s="4"/>
      <c r="AT1911" s="4"/>
      <c r="AU1911" s="4"/>
      <c r="AV1911" s="1"/>
      <c r="AW1911" s="1"/>
      <c r="AX1911" s="1"/>
      <c r="AY1911" s="4"/>
    </row>
    <row r="1912" spans="1:51" x14ac:dyDescent="0.3">
      <c r="A1912" s="1"/>
      <c r="B1912" s="1"/>
      <c r="C1912" s="1"/>
      <c r="D1912" s="1"/>
      <c r="E1912" s="2"/>
      <c r="F1912" s="2"/>
      <c r="G1912" s="2"/>
      <c r="H1912" s="2"/>
      <c r="I1912" s="1"/>
      <c r="J1912" s="1"/>
      <c r="K1912" s="1"/>
      <c r="L1912" s="2"/>
      <c r="M1912" s="2"/>
      <c r="N1912" s="3"/>
      <c r="O1912" s="1"/>
      <c r="P1912" s="1"/>
      <c r="Q1912" s="1"/>
      <c r="R1912" s="90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5"/>
      <c r="AR1912" s="5"/>
      <c r="AS1912" s="4"/>
      <c r="AT1912" s="4"/>
      <c r="AU1912" s="4"/>
      <c r="AV1912" s="1"/>
      <c r="AW1912" s="1"/>
      <c r="AX1912" s="1"/>
      <c r="AY1912" s="4"/>
    </row>
    <row r="1913" spans="1:51" x14ac:dyDescent="0.3">
      <c r="A1913" s="1"/>
      <c r="B1913" s="1"/>
      <c r="C1913" s="1"/>
      <c r="D1913" s="1"/>
      <c r="E1913" s="2"/>
      <c r="F1913" s="2"/>
      <c r="G1913" s="2"/>
      <c r="H1913" s="2"/>
      <c r="I1913" s="1"/>
      <c r="J1913" s="1"/>
      <c r="K1913" s="1"/>
      <c r="L1913" s="2"/>
      <c r="M1913" s="2"/>
      <c r="N1913" s="3"/>
      <c r="O1913" s="1"/>
      <c r="P1913" s="1"/>
      <c r="Q1913" s="1"/>
      <c r="R1913" s="90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5"/>
      <c r="AR1913" s="5"/>
      <c r="AS1913" s="4"/>
      <c r="AT1913" s="4"/>
      <c r="AU1913" s="4"/>
      <c r="AV1913" s="1"/>
      <c r="AW1913" s="1"/>
      <c r="AX1913" s="1"/>
      <c r="AY1913" s="4"/>
    </row>
    <row r="1914" spans="1:51" x14ac:dyDescent="0.3">
      <c r="A1914" s="1"/>
      <c r="B1914" s="1"/>
      <c r="C1914" s="1"/>
      <c r="D1914" s="1"/>
      <c r="E1914" s="2"/>
      <c r="F1914" s="2"/>
      <c r="G1914" s="2"/>
      <c r="H1914" s="2"/>
      <c r="I1914" s="1"/>
      <c r="J1914" s="1"/>
      <c r="K1914" s="1"/>
      <c r="L1914" s="2"/>
      <c r="M1914" s="2"/>
      <c r="N1914" s="3"/>
      <c r="O1914" s="1"/>
      <c r="P1914" s="1"/>
      <c r="Q1914" s="1"/>
      <c r="R1914" s="90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5"/>
      <c r="AR1914" s="5"/>
      <c r="AS1914" s="4"/>
      <c r="AT1914" s="4"/>
      <c r="AU1914" s="4"/>
      <c r="AV1914" s="1"/>
      <c r="AW1914" s="1"/>
      <c r="AX1914" s="1"/>
      <c r="AY1914" s="4"/>
    </row>
    <row r="1915" spans="1:51" x14ac:dyDescent="0.3">
      <c r="A1915" s="1"/>
      <c r="B1915" s="1"/>
      <c r="C1915" s="1"/>
      <c r="D1915" s="1"/>
      <c r="E1915" s="2"/>
      <c r="F1915" s="2"/>
      <c r="G1915" s="2"/>
      <c r="H1915" s="2"/>
      <c r="I1915" s="1"/>
      <c r="J1915" s="1"/>
      <c r="K1915" s="1"/>
      <c r="L1915" s="2"/>
      <c r="M1915" s="2"/>
      <c r="N1915" s="3"/>
      <c r="O1915" s="1"/>
      <c r="P1915" s="1"/>
      <c r="Q1915" s="1"/>
      <c r="R1915" s="90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5"/>
      <c r="AR1915" s="5"/>
      <c r="AS1915" s="4"/>
      <c r="AT1915" s="4"/>
      <c r="AU1915" s="4"/>
      <c r="AV1915" s="1"/>
      <c r="AW1915" s="1"/>
      <c r="AX1915" s="1"/>
      <c r="AY1915" s="4"/>
    </row>
    <row r="1916" spans="1:51" x14ac:dyDescent="0.3">
      <c r="A1916" s="1"/>
      <c r="B1916" s="1"/>
      <c r="C1916" s="1"/>
      <c r="D1916" s="1"/>
      <c r="E1916" s="2"/>
      <c r="F1916" s="2"/>
      <c r="G1916" s="2"/>
      <c r="H1916" s="2"/>
      <c r="I1916" s="1"/>
      <c r="J1916" s="1"/>
      <c r="K1916" s="1"/>
      <c r="L1916" s="2"/>
      <c r="M1916" s="2"/>
      <c r="N1916" s="3"/>
      <c r="O1916" s="1"/>
      <c r="P1916" s="1"/>
      <c r="Q1916" s="1"/>
      <c r="R1916" s="90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5"/>
      <c r="AR1916" s="5"/>
      <c r="AS1916" s="4"/>
      <c r="AT1916" s="4"/>
      <c r="AU1916" s="4"/>
      <c r="AV1916" s="1"/>
      <c r="AW1916" s="1"/>
      <c r="AX1916" s="1"/>
      <c r="AY1916" s="4"/>
    </row>
    <row r="1917" spans="1:51" x14ac:dyDescent="0.3">
      <c r="A1917" s="1"/>
      <c r="B1917" s="1"/>
      <c r="C1917" s="1"/>
      <c r="D1917" s="1"/>
      <c r="E1917" s="2"/>
      <c r="F1917" s="2"/>
      <c r="G1917" s="2"/>
      <c r="H1917" s="2"/>
      <c r="I1917" s="1"/>
      <c r="J1917" s="1"/>
      <c r="K1917" s="1"/>
      <c r="L1917" s="2"/>
      <c r="M1917" s="2"/>
      <c r="N1917" s="3"/>
      <c r="O1917" s="1"/>
      <c r="P1917" s="1"/>
      <c r="Q1917" s="1"/>
      <c r="R1917" s="90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5"/>
      <c r="AR1917" s="5"/>
      <c r="AS1917" s="4"/>
      <c r="AT1917" s="4"/>
      <c r="AU1917" s="4"/>
      <c r="AV1917" s="1"/>
      <c r="AW1917" s="1"/>
      <c r="AX1917" s="1"/>
      <c r="AY1917" s="4"/>
    </row>
    <row r="1918" spans="1:51" x14ac:dyDescent="0.3">
      <c r="A1918" s="1"/>
      <c r="B1918" s="1"/>
      <c r="C1918" s="1"/>
      <c r="D1918" s="1"/>
      <c r="E1918" s="2"/>
      <c r="F1918" s="2"/>
      <c r="G1918" s="2"/>
      <c r="H1918" s="2"/>
      <c r="I1918" s="1"/>
      <c r="J1918" s="1"/>
      <c r="K1918" s="1"/>
      <c r="L1918" s="2"/>
      <c r="M1918" s="2"/>
      <c r="N1918" s="3"/>
      <c r="O1918" s="1"/>
      <c r="P1918" s="1"/>
      <c r="Q1918" s="1"/>
      <c r="R1918" s="90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5"/>
      <c r="AR1918" s="5"/>
      <c r="AS1918" s="4"/>
      <c r="AT1918" s="4"/>
      <c r="AU1918" s="4"/>
      <c r="AV1918" s="1"/>
      <c r="AW1918" s="1"/>
      <c r="AX1918" s="1"/>
      <c r="AY1918" s="4"/>
    </row>
    <row r="1919" spans="1:51" x14ac:dyDescent="0.3">
      <c r="A1919" s="1"/>
      <c r="B1919" s="1"/>
      <c r="C1919" s="1"/>
      <c r="D1919" s="1"/>
      <c r="E1919" s="2"/>
      <c r="F1919" s="2"/>
      <c r="G1919" s="2"/>
      <c r="H1919" s="2"/>
      <c r="I1919" s="1"/>
      <c r="J1919" s="1"/>
      <c r="K1919" s="1"/>
      <c r="L1919" s="2"/>
      <c r="M1919" s="2"/>
      <c r="N1919" s="3"/>
      <c r="O1919" s="1"/>
      <c r="P1919" s="1"/>
      <c r="Q1919" s="1"/>
      <c r="R1919" s="90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5"/>
      <c r="AR1919" s="5"/>
      <c r="AS1919" s="4"/>
      <c r="AT1919" s="4"/>
      <c r="AU1919" s="4"/>
      <c r="AV1919" s="1"/>
      <c r="AW1919" s="1"/>
      <c r="AX1919" s="1"/>
      <c r="AY1919" s="4"/>
    </row>
    <row r="1920" spans="1:51" x14ac:dyDescent="0.3">
      <c r="A1920" s="1"/>
      <c r="B1920" s="1"/>
      <c r="C1920" s="1"/>
      <c r="D1920" s="1"/>
      <c r="E1920" s="2"/>
      <c r="F1920" s="2"/>
      <c r="G1920" s="2"/>
      <c r="H1920" s="2"/>
      <c r="I1920" s="1"/>
      <c r="J1920" s="1"/>
      <c r="K1920" s="1"/>
      <c r="L1920" s="2"/>
      <c r="M1920" s="2"/>
      <c r="N1920" s="3"/>
      <c r="O1920" s="1"/>
      <c r="P1920" s="1"/>
      <c r="Q1920" s="1"/>
      <c r="R1920" s="90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5"/>
      <c r="AR1920" s="5"/>
      <c r="AS1920" s="4"/>
      <c r="AT1920" s="4"/>
      <c r="AU1920" s="4"/>
      <c r="AV1920" s="1"/>
      <c r="AW1920" s="1"/>
      <c r="AX1920" s="1"/>
      <c r="AY1920" s="4"/>
    </row>
    <row r="1921" spans="1:51" x14ac:dyDescent="0.3">
      <c r="A1921" s="1"/>
      <c r="B1921" s="1"/>
      <c r="C1921" s="1"/>
      <c r="D1921" s="1"/>
      <c r="E1921" s="2"/>
      <c r="F1921" s="2"/>
      <c r="G1921" s="2"/>
      <c r="H1921" s="2"/>
      <c r="I1921" s="1"/>
      <c r="J1921" s="1"/>
      <c r="K1921" s="1"/>
      <c r="L1921" s="2"/>
      <c r="M1921" s="2"/>
      <c r="N1921" s="3"/>
      <c r="O1921" s="1"/>
      <c r="P1921" s="1"/>
      <c r="Q1921" s="1"/>
      <c r="R1921" s="90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5"/>
      <c r="AR1921" s="5"/>
      <c r="AS1921" s="4"/>
      <c r="AT1921" s="4"/>
      <c r="AU1921" s="4"/>
      <c r="AV1921" s="1"/>
      <c r="AW1921" s="1"/>
      <c r="AX1921" s="1"/>
      <c r="AY1921" s="4"/>
    </row>
    <row r="1922" spans="1:51" x14ac:dyDescent="0.3">
      <c r="A1922" s="1"/>
      <c r="B1922" s="1"/>
      <c r="C1922" s="1"/>
      <c r="D1922" s="1"/>
      <c r="E1922" s="2"/>
      <c r="F1922" s="2"/>
      <c r="G1922" s="2"/>
      <c r="H1922" s="2"/>
      <c r="I1922" s="1"/>
      <c r="J1922" s="1"/>
      <c r="K1922" s="1"/>
      <c r="L1922" s="2"/>
      <c r="M1922" s="2"/>
      <c r="N1922" s="3"/>
      <c r="O1922" s="1"/>
      <c r="P1922" s="1"/>
      <c r="Q1922" s="1"/>
      <c r="R1922" s="90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5"/>
      <c r="AR1922" s="5"/>
      <c r="AS1922" s="4"/>
      <c r="AT1922" s="4"/>
      <c r="AU1922" s="4"/>
      <c r="AV1922" s="1"/>
      <c r="AW1922" s="1"/>
      <c r="AX1922" s="1"/>
      <c r="AY1922" s="4"/>
    </row>
    <row r="1923" spans="1:51" x14ac:dyDescent="0.3">
      <c r="A1923" s="1"/>
      <c r="B1923" s="1"/>
      <c r="C1923" s="1"/>
      <c r="D1923" s="1"/>
      <c r="E1923" s="2"/>
      <c r="F1923" s="2"/>
      <c r="G1923" s="2"/>
      <c r="H1923" s="2"/>
      <c r="I1923" s="1"/>
      <c r="J1923" s="1"/>
      <c r="K1923" s="1"/>
      <c r="L1923" s="2"/>
      <c r="M1923" s="2"/>
      <c r="N1923" s="3"/>
      <c r="O1923" s="1"/>
      <c r="P1923" s="1"/>
      <c r="Q1923" s="1"/>
      <c r="R1923" s="90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5"/>
      <c r="AR1923" s="5"/>
      <c r="AS1923" s="4"/>
      <c r="AT1923" s="4"/>
      <c r="AU1923" s="4"/>
      <c r="AV1923" s="1"/>
      <c r="AW1923" s="1"/>
      <c r="AX1923" s="1"/>
      <c r="AY1923" s="4"/>
    </row>
    <row r="1924" spans="1:51" x14ac:dyDescent="0.3">
      <c r="A1924" s="1"/>
      <c r="B1924" s="1"/>
      <c r="C1924" s="1"/>
      <c r="D1924" s="1"/>
      <c r="E1924" s="2"/>
      <c r="F1924" s="2"/>
      <c r="G1924" s="2"/>
      <c r="H1924" s="2"/>
      <c r="I1924" s="1"/>
      <c r="J1924" s="1"/>
      <c r="K1924" s="1"/>
      <c r="L1924" s="2"/>
      <c r="M1924" s="2"/>
      <c r="N1924" s="3"/>
      <c r="O1924" s="1"/>
      <c r="P1924" s="1"/>
      <c r="Q1924" s="1"/>
      <c r="R1924" s="90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5"/>
      <c r="AR1924" s="5"/>
      <c r="AS1924" s="4"/>
      <c r="AT1924" s="4"/>
      <c r="AU1924" s="4"/>
      <c r="AV1924" s="1"/>
      <c r="AW1924" s="1"/>
      <c r="AX1924" s="1"/>
      <c r="AY1924" s="4"/>
    </row>
    <row r="1925" spans="1:51" x14ac:dyDescent="0.3">
      <c r="A1925" s="1"/>
      <c r="B1925" s="1"/>
      <c r="C1925" s="1"/>
      <c r="D1925" s="1"/>
      <c r="E1925" s="2"/>
      <c r="F1925" s="2"/>
      <c r="G1925" s="2"/>
      <c r="H1925" s="2"/>
      <c r="I1925" s="1"/>
      <c r="J1925" s="1"/>
      <c r="K1925" s="1"/>
      <c r="L1925" s="2"/>
      <c r="M1925" s="2"/>
      <c r="N1925" s="3"/>
      <c r="O1925" s="1"/>
      <c r="P1925" s="1"/>
      <c r="Q1925" s="1"/>
      <c r="R1925" s="90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5"/>
      <c r="AR1925" s="5"/>
      <c r="AS1925" s="4"/>
      <c r="AT1925" s="4"/>
      <c r="AU1925" s="4"/>
      <c r="AV1925" s="1"/>
      <c r="AW1925" s="1"/>
      <c r="AX1925" s="1"/>
      <c r="AY1925" s="4"/>
    </row>
    <row r="1926" spans="1:51" x14ac:dyDescent="0.3">
      <c r="A1926" s="1"/>
      <c r="B1926" s="1"/>
      <c r="C1926" s="1"/>
      <c r="D1926" s="1"/>
      <c r="E1926" s="2"/>
      <c r="F1926" s="2"/>
      <c r="G1926" s="2"/>
      <c r="H1926" s="2"/>
      <c r="I1926" s="1"/>
      <c r="J1926" s="1"/>
      <c r="K1926" s="1"/>
      <c r="L1926" s="2"/>
      <c r="M1926" s="2"/>
      <c r="N1926" s="3"/>
      <c r="O1926" s="1"/>
      <c r="P1926" s="1"/>
      <c r="Q1926" s="1"/>
      <c r="R1926" s="90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5"/>
      <c r="AR1926" s="5"/>
      <c r="AS1926" s="4"/>
      <c r="AT1926" s="4"/>
      <c r="AU1926" s="4"/>
      <c r="AV1926" s="1"/>
      <c r="AW1926" s="1"/>
      <c r="AX1926" s="1"/>
      <c r="AY1926" s="4"/>
    </row>
    <row r="1927" spans="1:51" x14ac:dyDescent="0.3">
      <c r="A1927" s="1"/>
      <c r="B1927" s="1"/>
      <c r="C1927" s="1"/>
      <c r="D1927" s="1"/>
      <c r="E1927" s="2"/>
      <c r="F1927" s="2"/>
      <c r="G1927" s="2"/>
      <c r="H1927" s="2"/>
      <c r="I1927" s="1"/>
      <c r="J1927" s="1"/>
      <c r="K1927" s="1"/>
      <c r="L1927" s="2"/>
      <c r="M1927" s="2"/>
      <c r="N1927" s="3"/>
      <c r="O1927" s="1"/>
      <c r="P1927" s="1"/>
      <c r="Q1927" s="1"/>
      <c r="R1927" s="90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5"/>
      <c r="AR1927" s="5"/>
      <c r="AS1927" s="4"/>
      <c r="AT1927" s="4"/>
      <c r="AU1927" s="4"/>
      <c r="AV1927" s="1"/>
      <c r="AW1927" s="1"/>
      <c r="AX1927" s="1"/>
      <c r="AY1927" s="4"/>
    </row>
    <row r="1928" spans="1:51" x14ac:dyDescent="0.3">
      <c r="A1928" s="1"/>
      <c r="B1928" s="1"/>
      <c r="C1928" s="1"/>
      <c r="D1928" s="1"/>
      <c r="E1928" s="2"/>
      <c r="F1928" s="2"/>
      <c r="G1928" s="2"/>
      <c r="H1928" s="2"/>
      <c r="I1928" s="1"/>
      <c r="J1928" s="1"/>
      <c r="K1928" s="1"/>
      <c r="L1928" s="2"/>
      <c r="M1928" s="2"/>
      <c r="N1928" s="3"/>
      <c r="O1928" s="1"/>
      <c r="P1928" s="1"/>
      <c r="Q1928" s="1"/>
      <c r="R1928" s="90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5"/>
      <c r="AR1928" s="5"/>
      <c r="AS1928" s="4"/>
      <c r="AT1928" s="4"/>
      <c r="AU1928" s="4"/>
      <c r="AV1928" s="1"/>
      <c r="AW1928" s="1"/>
      <c r="AX1928" s="1"/>
      <c r="AY1928" s="4"/>
    </row>
    <row r="1929" spans="1:51" x14ac:dyDescent="0.3">
      <c r="A1929" s="1"/>
      <c r="B1929" s="1"/>
      <c r="C1929" s="1"/>
      <c r="D1929" s="1"/>
      <c r="E1929" s="2"/>
      <c r="F1929" s="2"/>
      <c r="G1929" s="2"/>
      <c r="H1929" s="2"/>
      <c r="I1929" s="1"/>
      <c r="J1929" s="1"/>
      <c r="K1929" s="1"/>
      <c r="L1929" s="2"/>
      <c r="M1929" s="2"/>
      <c r="N1929" s="3"/>
      <c r="O1929" s="1"/>
      <c r="P1929" s="1"/>
      <c r="Q1929" s="1"/>
      <c r="R1929" s="90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5"/>
      <c r="AR1929" s="5"/>
      <c r="AS1929" s="4"/>
      <c r="AT1929" s="4"/>
      <c r="AU1929" s="4"/>
      <c r="AV1929" s="1"/>
      <c r="AW1929" s="1"/>
      <c r="AX1929" s="1"/>
      <c r="AY1929" s="4"/>
    </row>
    <row r="1930" spans="1:51" x14ac:dyDescent="0.3">
      <c r="A1930" s="1"/>
      <c r="B1930" s="1"/>
      <c r="C1930" s="1"/>
      <c r="D1930" s="1"/>
      <c r="E1930" s="2"/>
      <c r="F1930" s="2"/>
      <c r="G1930" s="2"/>
      <c r="H1930" s="2"/>
      <c r="I1930" s="1"/>
      <c r="J1930" s="1"/>
      <c r="K1930" s="1"/>
      <c r="L1930" s="2"/>
      <c r="M1930" s="2"/>
      <c r="N1930" s="3"/>
      <c r="O1930" s="1"/>
      <c r="P1930" s="1"/>
      <c r="Q1930" s="1"/>
      <c r="R1930" s="90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5"/>
      <c r="AR1930" s="5"/>
      <c r="AS1930" s="4"/>
      <c r="AT1930" s="4"/>
      <c r="AU1930" s="4"/>
      <c r="AV1930" s="1"/>
      <c r="AW1930" s="1"/>
      <c r="AX1930" s="1"/>
      <c r="AY1930" s="4"/>
    </row>
    <row r="1931" spans="1:51" x14ac:dyDescent="0.3">
      <c r="A1931" s="1"/>
      <c r="B1931" s="1"/>
      <c r="C1931" s="1"/>
      <c r="D1931" s="1"/>
      <c r="E1931" s="2"/>
      <c r="F1931" s="2"/>
      <c r="G1931" s="2"/>
      <c r="H1931" s="2"/>
      <c r="I1931" s="1"/>
      <c r="J1931" s="1"/>
      <c r="K1931" s="1"/>
      <c r="L1931" s="2"/>
      <c r="M1931" s="2"/>
      <c r="N1931" s="3"/>
      <c r="O1931" s="1"/>
      <c r="P1931" s="1"/>
      <c r="Q1931" s="1"/>
      <c r="R1931" s="90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5"/>
      <c r="AR1931" s="5"/>
      <c r="AS1931" s="4"/>
      <c r="AT1931" s="4"/>
      <c r="AU1931" s="4"/>
      <c r="AV1931" s="1"/>
      <c r="AW1931" s="1"/>
      <c r="AX1931" s="1"/>
      <c r="AY1931" s="4"/>
    </row>
    <row r="1932" spans="1:51" x14ac:dyDescent="0.3">
      <c r="A1932" s="1"/>
      <c r="B1932" s="1"/>
      <c r="C1932" s="1"/>
      <c r="D1932" s="1"/>
      <c r="E1932" s="2"/>
      <c r="F1932" s="2"/>
      <c r="G1932" s="2"/>
      <c r="H1932" s="2"/>
      <c r="I1932" s="1"/>
      <c r="J1932" s="1"/>
      <c r="K1932" s="1"/>
      <c r="L1932" s="2"/>
      <c r="M1932" s="2"/>
      <c r="N1932" s="3"/>
      <c r="O1932" s="1"/>
      <c r="P1932" s="1"/>
      <c r="Q1932" s="1"/>
      <c r="R1932" s="90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5"/>
      <c r="AR1932" s="5"/>
      <c r="AS1932" s="4"/>
      <c r="AT1932" s="4"/>
      <c r="AU1932" s="4"/>
      <c r="AV1932" s="1"/>
      <c r="AW1932" s="1"/>
      <c r="AX1932" s="1"/>
      <c r="AY1932" s="4"/>
    </row>
    <row r="1933" spans="1:51" x14ac:dyDescent="0.3">
      <c r="A1933" s="1"/>
      <c r="B1933" s="1"/>
      <c r="C1933" s="1"/>
      <c r="D1933" s="1"/>
      <c r="E1933" s="2"/>
      <c r="F1933" s="2"/>
      <c r="G1933" s="2"/>
      <c r="H1933" s="2"/>
      <c r="I1933" s="1"/>
      <c r="J1933" s="1"/>
      <c r="K1933" s="1"/>
      <c r="L1933" s="2"/>
      <c r="M1933" s="2"/>
      <c r="N1933" s="3"/>
      <c r="O1933" s="1"/>
      <c r="P1933" s="1"/>
      <c r="Q1933" s="1"/>
      <c r="R1933" s="90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5"/>
      <c r="AR1933" s="5"/>
      <c r="AS1933" s="4"/>
      <c r="AT1933" s="4"/>
      <c r="AU1933" s="4"/>
      <c r="AV1933" s="1"/>
      <c r="AW1933" s="1"/>
      <c r="AX1933" s="1"/>
      <c r="AY1933" s="4"/>
    </row>
    <row r="1934" spans="1:51" x14ac:dyDescent="0.3">
      <c r="A1934" s="1"/>
      <c r="B1934" s="1"/>
      <c r="C1934" s="1"/>
      <c r="D1934" s="1"/>
      <c r="E1934" s="2"/>
      <c r="F1934" s="2"/>
      <c r="G1934" s="2"/>
      <c r="H1934" s="2"/>
      <c r="I1934" s="1"/>
      <c r="J1934" s="1"/>
      <c r="K1934" s="1"/>
      <c r="L1934" s="2"/>
      <c r="M1934" s="2"/>
      <c r="N1934" s="3"/>
      <c r="O1934" s="1"/>
      <c r="P1934" s="1"/>
      <c r="Q1934" s="1"/>
      <c r="R1934" s="90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5"/>
      <c r="AR1934" s="5"/>
      <c r="AS1934" s="4"/>
      <c r="AT1934" s="4"/>
      <c r="AU1934" s="4"/>
      <c r="AV1934" s="1"/>
      <c r="AW1934" s="1"/>
      <c r="AX1934" s="1"/>
      <c r="AY1934" s="4"/>
    </row>
    <row r="1935" spans="1:51" x14ac:dyDescent="0.3">
      <c r="A1935" s="1"/>
      <c r="B1935" s="1"/>
      <c r="C1935" s="1"/>
      <c r="D1935" s="1"/>
      <c r="E1935" s="2"/>
      <c r="F1935" s="2"/>
      <c r="G1935" s="2"/>
      <c r="H1935" s="2"/>
      <c r="I1935" s="1"/>
      <c r="J1935" s="1"/>
      <c r="K1935" s="1"/>
      <c r="L1935" s="2"/>
      <c r="M1935" s="2"/>
      <c r="N1935" s="3"/>
      <c r="O1935" s="1"/>
      <c r="P1935" s="1"/>
      <c r="Q1935" s="1"/>
      <c r="R1935" s="90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5"/>
      <c r="AR1935" s="5"/>
      <c r="AS1935" s="4"/>
      <c r="AT1935" s="4"/>
      <c r="AU1935" s="4"/>
      <c r="AV1935" s="1"/>
      <c r="AW1935" s="1"/>
      <c r="AX1935" s="1"/>
      <c r="AY1935" s="4"/>
    </row>
    <row r="1936" spans="1:51" x14ac:dyDescent="0.3">
      <c r="A1936" s="1"/>
      <c r="B1936" s="1"/>
      <c r="C1936" s="1"/>
      <c r="D1936" s="1"/>
      <c r="E1936" s="2"/>
      <c r="F1936" s="2"/>
      <c r="G1936" s="2"/>
      <c r="H1936" s="2"/>
      <c r="I1936" s="1"/>
      <c r="J1936" s="1"/>
      <c r="K1936" s="1"/>
      <c r="L1936" s="2"/>
      <c r="M1936" s="2"/>
      <c r="N1936" s="3"/>
      <c r="O1936" s="1"/>
      <c r="P1936" s="1"/>
      <c r="Q1936" s="1"/>
      <c r="R1936" s="90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5"/>
      <c r="AR1936" s="5"/>
      <c r="AS1936" s="4"/>
      <c r="AT1936" s="4"/>
      <c r="AU1936" s="4"/>
      <c r="AV1936" s="1"/>
      <c r="AW1936" s="1"/>
      <c r="AX1936" s="1"/>
      <c r="AY1936" s="4"/>
    </row>
    <row r="1937" spans="1:51" x14ac:dyDescent="0.3">
      <c r="A1937" s="1"/>
      <c r="B1937" s="1"/>
      <c r="C1937" s="1"/>
      <c r="D1937" s="1"/>
      <c r="E1937" s="2"/>
      <c r="F1937" s="2"/>
      <c r="G1937" s="2"/>
      <c r="H1937" s="2"/>
      <c r="I1937" s="1"/>
      <c r="J1937" s="1"/>
      <c r="K1937" s="1"/>
      <c r="L1937" s="2"/>
      <c r="M1937" s="2"/>
      <c r="N1937" s="3"/>
      <c r="O1937" s="1"/>
      <c r="P1937" s="1"/>
      <c r="Q1937" s="1"/>
      <c r="R1937" s="90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5"/>
      <c r="AR1937" s="5"/>
      <c r="AS1937" s="4"/>
      <c r="AT1937" s="4"/>
      <c r="AU1937" s="4"/>
      <c r="AV1937" s="1"/>
      <c r="AW1937" s="1"/>
      <c r="AX1937" s="1"/>
      <c r="AY1937" s="4"/>
    </row>
    <row r="1938" spans="1:51" x14ac:dyDescent="0.3">
      <c r="A1938" s="1"/>
      <c r="B1938" s="1"/>
      <c r="C1938" s="1"/>
      <c r="D1938" s="1"/>
      <c r="E1938" s="2"/>
      <c r="F1938" s="2"/>
      <c r="G1938" s="2"/>
      <c r="H1938" s="2"/>
      <c r="I1938" s="1"/>
      <c r="J1938" s="1"/>
      <c r="K1938" s="1"/>
      <c r="L1938" s="2"/>
      <c r="M1938" s="2"/>
      <c r="N1938" s="3"/>
      <c r="O1938" s="1"/>
      <c r="P1938" s="1"/>
      <c r="Q1938" s="1"/>
      <c r="R1938" s="90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5"/>
      <c r="AR1938" s="5"/>
      <c r="AS1938" s="4"/>
      <c r="AT1938" s="4"/>
      <c r="AU1938" s="4"/>
      <c r="AV1938" s="1"/>
      <c r="AW1938" s="1"/>
      <c r="AX1938" s="1"/>
      <c r="AY1938" s="4"/>
    </row>
    <row r="1939" spans="1:51" x14ac:dyDescent="0.3">
      <c r="A1939" s="1"/>
      <c r="B1939" s="1"/>
      <c r="C1939" s="1"/>
      <c r="D1939" s="1"/>
      <c r="E1939" s="2"/>
      <c r="F1939" s="2"/>
      <c r="G1939" s="2"/>
      <c r="H1939" s="2"/>
      <c r="I1939" s="1"/>
      <c r="J1939" s="1"/>
      <c r="K1939" s="1"/>
      <c r="L1939" s="2"/>
      <c r="M1939" s="2"/>
      <c r="N1939" s="3"/>
      <c r="O1939" s="1"/>
      <c r="P1939" s="1"/>
      <c r="Q1939" s="1"/>
      <c r="R1939" s="90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5"/>
      <c r="AR1939" s="5"/>
      <c r="AS1939" s="4"/>
      <c r="AT1939" s="4"/>
      <c r="AU1939" s="4"/>
      <c r="AV1939" s="1"/>
      <c r="AW1939" s="1"/>
      <c r="AX1939" s="1"/>
      <c r="AY1939" s="4"/>
    </row>
    <row r="1940" spans="1:51" x14ac:dyDescent="0.3">
      <c r="A1940" s="1"/>
      <c r="B1940" s="1"/>
      <c r="C1940" s="1"/>
      <c r="D1940" s="1"/>
      <c r="E1940" s="2"/>
      <c r="F1940" s="2"/>
      <c r="G1940" s="2"/>
      <c r="H1940" s="2"/>
      <c r="I1940" s="1"/>
      <c r="J1940" s="1"/>
      <c r="K1940" s="1"/>
      <c r="L1940" s="2"/>
      <c r="M1940" s="2"/>
      <c r="N1940" s="3"/>
      <c r="O1940" s="1"/>
      <c r="P1940" s="1"/>
      <c r="Q1940" s="1"/>
      <c r="R1940" s="90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5"/>
      <c r="AR1940" s="5"/>
      <c r="AS1940" s="4"/>
      <c r="AT1940" s="4"/>
      <c r="AU1940" s="4"/>
      <c r="AV1940" s="1"/>
      <c r="AW1940" s="1"/>
      <c r="AX1940" s="1"/>
      <c r="AY1940" s="4"/>
    </row>
    <row r="1941" spans="1:51" x14ac:dyDescent="0.3">
      <c r="A1941" s="1"/>
      <c r="B1941" s="1"/>
      <c r="C1941" s="1"/>
      <c r="D1941" s="1"/>
      <c r="E1941" s="2"/>
      <c r="F1941" s="2"/>
      <c r="G1941" s="2"/>
      <c r="H1941" s="2"/>
      <c r="I1941" s="1"/>
      <c r="J1941" s="1"/>
      <c r="K1941" s="1"/>
      <c r="L1941" s="2"/>
      <c r="M1941" s="2"/>
      <c r="N1941" s="3"/>
      <c r="O1941" s="1"/>
      <c r="P1941" s="1"/>
      <c r="Q1941" s="1"/>
      <c r="R1941" s="90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5"/>
      <c r="AR1941" s="5"/>
      <c r="AS1941" s="4"/>
      <c r="AT1941" s="4"/>
      <c r="AU1941" s="4"/>
      <c r="AV1941" s="1"/>
      <c r="AW1941" s="1"/>
      <c r="AX1941" s="1"/>
      <c r="AY1941" s="4"/>
    </row>
    <row r="1942" spans="1:51" x14ac:dyDescent="0.3">
      <c r="A1942" s="1"/>
      <c r="B1942" s="1"/>
      <c r="C1942" s="1"/>
      <c r="D1942" s="1"/>
      <c r="E1942" s="2"/>
      <c r="F1942" s="2"/>
      <c r="G1942" s="2"/>
      <c r="H1942" s="2"/>
      <c r="I1942" s="1"/>
      <c r="J1942" s="1"/>
      <c r="K1942" s="1"/>
      <c r="L1942" s="2"/>
      <c r="M1942" s="2"/>
      <c r="N1942" s="3"/>
      <c r="O1942" s="1"/>
      <c r="P1942" s="1"/>
      <c r="Q1942" s="1"/>
      <c r="R1942" s="90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5"/>
      <c r="AR1942" s="5"/>
      <c r="AS1942" s="4"/>
      <c r="AT1942" s="4"/>
      <c r="AU1942" s="4"/>
      <c r="AV1942" s="1"/>
      <c r="AW1942" s="1"/>
      <c r="AX1942" s="1"/>
      <c r="AY1942" s="4"/>
    </row>
    <row r="1943" spans="1:51" x14ac:dyDescent="0.3">
      <c r="A1943" s="1"/>
      <c r="B1943" s="1"/>
      <c r="C1943" s="1"/>
      <c r="D1943" s="1"/>
      <c r="E1943" s="2"/>
      <c r="F1943" s="2"/>
      <c r="G1943" s="2"/>
      <c r="H1943" s="2"/>
      <c r="I1943" s="1"/>
      <c r="J1943" s="1"/>
      <c r="K1943" s="1"/>
      <c r="L1943" s="2"/>
      <c r="M1943" s="2"/>
      <c r="N1943" s="3"/>
      <c r="O1943" s="1"/>
      <c r="P1943" s="1"/>
      <c r="Q1943" s="1"/>
      <c r="R1943" s="90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5"/>
      <c r="AR1943" s="5"/>
      <c r="AS1943" s="4"/>
      <c r="AT1943" s="4"/>
      <c r="AU1943" s="4"/>
      <c r="AV1943" s="1"/>
      <c r="AW1943" s="1"/>
      <c r="AX1943" s="1"/>
      <c r="AY1943" s="4"/>
    </row>
    <row r="1944" spans="1:51" x14ac:dyDescent="0.3">
      <c r="A1944" s="1"/>
      <c r="B1944" s="1"/>
      <c r="C1944" s="1"/>
      <c r="D1944" s="1"/>
      <c r="E1944" s="2"/>
      <c r="F1944" s="2"/>
      <c r="G1944" s="2"/>
      <c r="H1944" s="2"/>
      <c r="I1944" s="1"/>
      <c r="J1944" s="1"/>
      <c r="K1944" s="1"/>
      <c r="L1944" s="2"/>
      <c r="M1944" s="2"/>
      <c r="N1944" s="3"/>
      <c r="O1944" s="1"/>
      <c r="P1944" s="1"/>
      <c r="Q1944" s="1"/>
      <c r="R1944" s="90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5"/>
      <c r="AR1944" s="5"/>
      <c r="AS1944" s="4"/>
      <c r="AT1944" s="4"/>
      <c r="AU1944" s="4"/>
      <c r="AV1944" s="1"/>
      <c r="AW1944" s="1"/>
      <c r="AX1944" s="1"/>
      <c r="AY1944" s="4"/>
    </row>
    <row r="1945" spans="1:51" x14ac:dyDescent="0.3">
      <c r="A1945" s="1"/>
      <c r="B1945" s="1"/>
      <c r="C1945" s="1"/>
      <c r="D1945" s="1"/>
      <c r="E1945" s="2"/>
      <c r="F1945" s="2"/>
      <c r="G1945" s="2"/>
      <c r="H1945" s="2"/>
      <c r="I1945" s="1"/>
      <c r="J1945" s="1"/>
      <c r="K1945" s="1"/>
      <c r="L1945" s="2"/>
      <c r="M1945" s="2"/>
      <c r="N1945" s="3"/>
      <c r="O1945" s="1"/>
      <c r="P1945" s="1"/>
      <c r="Q1945" s="1"/>
      <c r="R1945" s="90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5"/>
      <c r="AR1945" s="5"/>
      <c r="AS1945" s="4"/>
      <c r="AT1945" s="4"/>
      <c r="AU1945" s="4"/>
      <c r="AV1945" s="1"/>
      <c r="AW1945" s="1"/>
      <c r="AX1945" s="1"/>
      <c r="AY1945" s="4"/>
    </row>
    <row r="1946" spans="1:51" x14ac:dyDescent="0.3">
      <c r="A1946" s="1"/>
      <c r="B1946" s="1"/>
      <c r="C1946" s="1"/>
      <c r="D1946" s="1"/>
      <c r="E1946" s="2"/>
      <c r="F1946" s="2"/>
      <c r="G1946" s="2"/>
      <c r="H1946" s="2"/>
      <c r="I1946" s="1"/>
      <c r="J1946" s="1"/>
      <c r="K1946" s="1"/>
      <c r="L1946" s="2"/>
      <c r="M1946" s="2"/>
      <c r="N1946" s="3"/>
      <c r="O1946" s="1"/>
      <c r="P1946" s="1"/>
      <c r="Q1946" s="1"/>
      <c r="R1946" s="90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5"/>
      <c r="AR1946" s="5"/>
      <c r="AS1946" s="4"/>
      <c r="AT1946" s="4"/>
      <c r="AU1946" s="4"/>
      <c r="AV1946" s="1"/>
      <c r="AW1946" s="1"/>
      <c r="AX1946" s="1"/>
      <c r="AY1946" s="4"/>
    </row>
    <row r="1947" spans="1:51" x14ac:dyDescent="0.3">
      <c r="A1947" s="1"/>
      <c r="B1947" s="1"/>
      <c r="C1947" s="1"/>
      <c r="D1947" s="1"/>
      <c r="E1947" s="2"/>
      <c r="F1947" s="2"/>
      <c r="G1947" s="2"/>
      <c r="H1947" s="2"/>
      <c r="I1947" s="1"/>
      <c r="J1947" s="1"/>
      <c r="K1947" s="1"/>
      <c r="L1947" s="2"/>
      <c r="M1947" s="2"/>
      <c r="N1947" s="3"/>
      <c r="O1947" s="1"/>
      <c r="P1947" s="1"/>
      <c r="Q1947" s="1"/>
      <c r="R1947" s="90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5"/>
      <c r="AR1947" s="5"/>
      <c r="AS1947" s="4"/>
      <c r="AT1947" s="4"/>
      <c r="AU1947" s="4"/>
      <c r="AV1947" s="1"/>
      <c r="AW1947" s="1"/>
      <c r="AX1947" s="1"/>
      <c r="AY1947" s="4"/>
    </row>
    <row r="1948" spans="1:51" x14ac:dyDescent="0.3">
      <c r="A1948" s="1"/>
      <c r="B1948" s="1"/>
      <c r="C1948" s="1"/>
      <c r="D1948" s="1"/>
      <c r="E1948" s="2"/>
      <c r="F1948" s="2"/>
      <c r="G1948" s="2"/>
      <c r="H1948" s="2"/>
      <c r="I1948" s="1"/>
      <c r="J1948" s="1"/>
      <c r="K1948" s="1"/>
      <c r="L1948" s="2"/>
      <c r="M1948" s="2"/>
      <c r="N1948" s="3"/>
      <c r="O1948" s="1"/>
      <c r="P1948" s="1"/>
      <c r="Q1948" s="1"/>
      <c r="R1948" s="90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5"/>
      <c r="AR1948" s="5"/>
      <c r="AS1948" s="4"/>
      <c r="AT1948" s="4"/>
      <c r="AU1948" s="4"/>
      <c r="AV1948" s="1"/>
      <c r="AW1948" s="1"/>
      <c r="AX1948" s="1"/>
      <c r="AY1948" s="4"/>
    </row>
    <row r="1949" spans="1:51" x14ac:dyDescent="0.3">
      <c r="A1949" s="1"/>
      <c r="B1949" s="1"/>
      <c r="C1949" s="1"/>
      <c r="D1949" s="1"/>
      <c r="E1949" s="2"/>
      <c r="F1949" s="2"/>
      <c r="G1949" s="2"/>
      <c r="H1949" s="2"/>
      <c r="I1949" s="1"/>
      <c r="J1949" s="1"/>
      <c r="K1949" s="1"/>
      <c r="L1949" s="2"/>
      <c r="M1949" s="2"/>
      <c r="N1949" s="3"/>
      <c r="O1949" s="1"/>
      <c r="P1949" s="1"/>
      <c r="Q1949" s="1"/>
      <c r="R1949" s="90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5"/>
      <c r="AR1949" s="5"/>
      <c r="AS1949" s="4"/>
      <c r="AT1949" s="4"/>
      <c r="AU1949" s="4"/>
      <c r="AV1949" s="1"/>
      <c r="AW1949" s="1"/>
      <c r="AX1949" s="1"/>
      <c r="AY1949" s="4"/>
    </row>
    <row r="1950" spans="1:51" x14ac:dyDescent="0.3">
      <c r="A1950" s="1"/>
      <c r="B1950" s="1"/>
      <c r="C1950" s="1"/>
      <c r="D1950" s="1"/>
      <c r="E1950" s="2"/>
      <c r="F1950" s="2"/>
      <c r="G1950" s="2"/>
      <c r="H1950" s="2"/>
      <c r="I1950" s="1"/>
      <c r="J1950" s="1"/>
      <c r="K1950" s="1"/>
      <c r="L1950" s="2"/>
      <c r="M1950" s="2"/>
      <c r="N1950" s="3"/>
      <c r="O1950" s="1"/>
      <c r="P1950" s="1"/>
      <c r="Q1950" s="1"/>
      <c r="R1950" s="90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5"/>
      <c r="AR1950" s="5"/>
      <c r="AS1950" s="4"/>
      <c r="AT1950" s="4"/>
      <c r="AU1950" s="4"/>
      <c r="AV1950" s="1"/>
      <c r="AW1950" s="1"/>
      <c r="AX1950" s="1"/>
      <c r="AY1950" s="4"/>
    </row>
    <row r="1951" spans="1:51" x14ac:dyDescent="0.3">
      <c r="A1951" s="1"/>
      <c r="B1951" s="1"/>
      <c r="C1951" s="1"/>
      <c r="D1951" s="1"/>
      <c r="E1951" s="2"/>
      <c r="F1951" s="2"/>
      <c r="G1951" s="2"/>
      <c r="H1951" s="2"/>
      <c r="I1951" s="1"/>
      <c r="J1951" s="1"/>
      <c r="K1951" s="1"/>
      <c r="L1951" s="2"/>
      <c r="M1951" s="2"/>
      <c r="N1951" s="3"/>
      <c r="O1951" s="1"/>
      <c r="P1951" s="1"/>
      <c r="Q1951" s="1"/>
      <c r="R1951" s="90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5"/>
      <c r="AR1951" s="5"/>
      <c r="AS1951" s="4"/>
      <c r="AT1951" s="4"/>
      <c r="AU1951" s="4"/>
      <c r="AV1951" s="1"/>
      <c r="AW1951" s="1"/>
      <c r="AX1951" s="1"/>
      <c r="AY1951" s="4"/>
    </row>
    <row r="1952" spans="1:51" x14ac:dyDescent="0.3">
      <c r="A1952" s="1"/>
      <c r="B1952" s="1"/>
      <c r="C1952" s="1"/>
      <c r="D1952" s="1"/>
      <c r="E1952" s="2"/>
      <c r="F1952" s="2"/>
      <c r="G1952" s="2"/>
      <c r="H1952" s="2"/>
      <c r="I1952" s="1"/>
      <c r="J1952" s="1"/>
      <c r="K1952" s="1"/>
      <c r="L1952" s="2"/>
      <c r="M1952" s="2"/>
      <c r="N1952" s="3"/>
      <c r="O1952" s="1"/>
      <c r="P1952" s="1"/>
      <c r="Q1952" s="1"/>
      <c r="R1952" s="90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5"/>
      <c r="AR1952" s="5"/>
      <c r="AS1952" s="4"/>
      <c r="AT1952" s="4"/>
      <c r="AU1952" s="4"/>
      <c r="AV1952" s="1"/>
      <c r="AW1952" s="1"/>
      <c r="AX1952" s="1"/>
      <c r="AY1952" s="4"/>
    </row>
    <row r="1953" spans="1:51" x14ac:dyDescent="0.3">
      <c r="A1953" s="1"/>
      <c r="B1953" s="1"/>
      <c r="C1953" s="1"/>
      <c r="D1953" s="1"/>
      <c r="E1953" s="2"/>
      <c r="F1953" s="2"/>
      <c r="G1953" s="2"/>
      <c r="H1953" s="2"/>
      <c r="I1953" s="1"/>
      <c r="J1953" s="1"/>
      <c r="K1953" s="1"/>
      <c r="L1953" s="2"/>
      <c r="M1953" s="2"/>
      <c r="N1953" s="3"/>
      <c r="O1953" s="1"/>
      <c r="P1953" s="1"/>
      <c r="Q1953" s="1"/>
      <c r="R1953" s="90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5"/>
      <c r="AR1953" s="5"/>
      <c r="AS1953" s="4"/>
      <c r="AT1953" s="4"/>
      <c r="AU1953" s="4"/>
      <c r="AV1953" s="1"/>
      <c r="AW1953" s="1"/>
      <c r="AX1953" s="1"/>
      <c r="AY1953" s="4"/>
    </row>
    <row r="1954" spans="1:51" x14ac:dyDescent="0.3">
      <c r="A1954" s="1"/>
      <c r="B1954" s="1"/>
      <c r="C1954" s="1"/>
      <c r="D1954" s="1"/>
      <c r="E1954" s="2"/>
      <c r="F1954" s="2"/>
      <c r="G1954" s="2"/>
      <c r="H1954" s="2"/>
      <c r="I1954" s="1"/>
      <c r="J1954" s="1"/>
      <c r="K1954" s="1"/>
      <c r="L1954" s="2"/>
      <c r="M1954" s="2"/>
      <c r="N1954" s="3"/>
      <c r="O1954" s="1"/>
      <c r="P1954" s="1"/>
      <c r="Q1954" s="1"/>
      <c r="R1954" s="90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5"/>
      <c r="AR1954" s="5"/>
      <c r="AS1954" s="4"/>
      <c r="AT1954" s="4"/>
      <c r="AU1954" s="4"/>
      <c r="AV1954" s="1"/>
      <c r="AW1954" s="1"/>
      <c r="AX1954" s="1"/>
      <c r="AY1954" s="4"/>
    </row>
    <row r="1955" spans="1:51" x14ac:dyDescent="0.3">
      <c r="A1955" s="1"/>
      <c r="B1955" s="1"/>
      <c r="C1955" s="1"/>
      <c r="D1955" s="1"/>
      <c r="E1955" s="2"/>
      <c r="F1955" s="2"/>
      <c r="G1955" s="2"/>
      <c r="H1955" s="2"/>
      <c r="I1955" s="1"/>
      <c r="J1955" s="1"/>
      <c r="K1955" s="1"/>
      <c r="L1955" s="2"/>
      <c r="M1955" s="2"/>
      <c r="N1955" s="3"/>
      <c r="O1955" s="1"/>
      <c r="P1955" s="1"/>
      <c r="Q1955" s="1"/>
      <c r="R1955" s="90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5"/>
      <c r="AR1955" s="5"/>
      <c r="AS1955" s="4"/>
      <c r="AT1955" s="4"/>
      <c r="AU1955" s="4"/>
      <c r="AV1955" s="1"/>
      <c r="AW1955" s="1"/>
      <c r="AX1955" s="1"/>
      <c r="AY1955" s="4"/>
    </row>
    <row r="1956" spans="1:51" x14ac:dyDescent="0.3">
      <c r="A1956" s="1"/>
      <c r="B1956" s="1"/>
      <c r="C1956" s="1"/>
      <c r="D1956" s="1"/>
      <c r="E1956" s="2"/>
      <c r="F1956" s="2"/>
      <c r="G1956" s="2"/>
      <c r="H1956" s="2"/>
      <c r="I1956" s="1"/>
      <c r="J1956" s="1"/>
      <c r="K1956" s="1"/>
      <c r="L1956" s="2"/>
      <c r="M1956" s="2"/>
      <c r="N1956" s="3"/>
      <c r="O1956" s="1"/>
      <c r="P1956" s="1"/>
      <c r="Q1956" s="1"/>
      <c r="R1956" s="90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5"/>
      <c r="AR1956" s="5"/>
      <c r="AS1956" s="4"/>
      <c r="AT1956" s="4"/>
      <c r="AU1956" s="4"/>
      <c r="AV1956" s="1"/>
      <c r="AW1956" s="1"/>
      <c r="AX1956" s="1"/>
      <c r="AY1956" s="4"/>
    </row>
    <row r="1957" spans="1:51" x14ac:dyDescent="0.3">
      <c r="A1957" s="1"/>
      <c r="B1957" s="1"/>
      <c r="C1957" s="1"/>
      <c r="D1957" s="1"/>
      <c r="E1957" s="2"/>
      <c r="F1957" s="2"/>
      <c r="G1957" s="2"/>
      <c r="H1957" s="2"/>
      <c r="I1957" s="1"/>
      <c r="J1957" s="1"/>
      <c r="K1957" s="1"/>
      <c r="L1957" s="2"/>
      <c r="M1957" s="2"/>
      <c r="N1957" s="3"/>
      <c r="O1957" s="1"/>
      <c r="P1957" s="1"/>
      <c r="Q1957" s="1"/>
      <c r="R1957" s="90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5"/>
      <c r="AR1957" s="5"/>
      <c r="AS1957" s="4"/>
      <c r="AT1957" s="4"/>
      <c r="AU1957" s="4"/>
      <c r="AV1957" s="1"/>
      <c r="AW1957" s="1"/>
      <c r="AX1957" s="1"/>
      <c r="AY1957" s="4"/>
    </row>
    <row r="1958" spans="1:51" x14ac:dyDescent="0.3">
      <c r="A1958" s="1"/>
      <c r="B1958" s="1"/>
      <c r="C1958" s="1"/>
      <c r="D1958" s="1"/>
      <c r="E1958" s="2"/>
      <c r="F1958" s="2"/>
      <c r="G1958" s="2"/>
      <c r="H1958" s="2"/>
      <c r="I1958" s="1"/>
      <c r="J1958" s="1"/>
      <c r="K1958" s="1"/>
      <c r="L1958" s="2"/>
      <c r="M1958" s="2"/>
      <c r="N1958" s="3"/>
      <c r="O1958" s="1"/>
      <c r="P1958" s="1"/>
      <c r="Q1958" s="1"/>
      <c r="R1958" s="90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5"/>
      <c r="AR1958" s="5"/>
      <c r="AS1958" s="4"/>
      <c r="AT1958" s="4"/>
      <c r="AU1958" s="4"/>
      <c r="AV1958" s="1"/>
      <c r="AW1958" s="1"/>
      <c r="AX1958" s="1"/>
      <c r="AY1958" s="4"/>
    </row>
    <row r="1959" spans="1:51" x14ac:dyDescent="0.3">
      <c r="A1959" s="1"/>
      <c r="B1959" s="1"/>
      <c r="C1959" s="1"/>
      <c r="D1959" s="1"/>
      <c r="E1959" s="2"/>
      <c r="F1959" s="2"/>
      <c r="G1959" s="2"/>
      <c r="H1959" s="2"/>
      <c r="I1959" s="1"/>
      <c r="J1959" s="1"/>
      <c r="K1959" s="1"/>
      <c r="L1959" s="2"/>
      <c r="M1959" s="2"/>
      <c r="N1959" s="3"/>
      <c r="O1959" s="1"/>
      <c r="P1959" s="1"/>
      <c r="Q1959" s="1"/>
      <c r="R1959" s="90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5"/>
      <c r="AR1959" s="5"/>
      <c r="AS1959" s="4"/>
      <c r="AT1959" s="4"/>
      <c r="AU1959" s="4"/>
      <c r="AV1959" s="1"/>
      <c r="AW1959" s="1"/>
      <c r="AX1959" s="1"/>
      <c r="AY1959" s="4"/>
    </row>
    <row r="1960" spans="1:51" x14ac:dyDescent="0.3">
      <c r="A1960" s="1"/>
      <c r="B1960" s="1"/>
      <c r="C1960" s="1"/>
      <c r="D1960" s="1"/>
      <c r="E1960" s="2"/>
      <c r="F1960" s="2"/>
      <c r="G1960" s="2"/>
      <c r="H1960" s="2"/>
      <c r="I1960" s="1"/>
      <c r="J1960" s="1"/>
      <c r="K1960" s="1"/>
      <c r="L1960" s="2"/>
      <c r="M1960" s="2"/>
      <c r="N1960" s="3"/>
      <c r="O1960" s="1"/>
      <c r="P1960" s="1"/>
      <c r="Q1960" s="1"/>
      <c r="R1960" s="90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5"/>
      <c r="AR1960" s="5"/>
      <c r="AS1960" s="4"/>
      <c r="AT1960" s="4"/>
      <c r="AU1960" s="4"/>
      <c r="AV1960" s="1"/>
      <c r="AW1960" s="1"/>
      <c r="AX1960" s="1"/>
      <c r="AY1960" s="4"/>
    </row>
    <row r="1961" spans="1:51" x14ac:dyDescent="0.3">
      <c r="A1961" s="1"/>
      <c r="B1961" s="1"/>
      <c r="C1961" s="1"/>
      <c r="D1961" s="1"/>
      <c r="E1961" s="2"/>
      <c r="F1961" s="2"/>
      <c r="G1961" s="2"/>
      <c r="H1961" s="2"/>
      <c r="I1961" s="1"/>
      <c r="J1961" s="1"/>
      <c r="K1961" s="1"/>
      <c r="L1961" s="2"/>
      <c r="M1961" s="2"/>
      <c r="N1961" s="3"/>
      <c r="O1961" s="1"/>
      <c r="P1961" s="1"/>
      <c r="Q1961" s="1"/>
      <c r="R1961" s="90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5"/>
      <c r="AR1961" s="5"/>
      <c r="AS1961" s="4"/>
      <c r="AT1961" s="4"/>
      <c r="AU1961" s="4"/>
      <c r="AV1961" s="1"/>
      <c r="AW1961" s="1"/>
      <c r="AX1961" s="1"/>
      <c r="AY1961" s="4"/>
    </row>
    <row r="1962" spans="1:51" x14ac:dyDescent="0.3">
      <c r="A1962" s="1"/>
      <c r="B1962" s="1"/>
      <c r="C1962" s="1"/>
      <c r="D1962" s="1"/>
      <c r="E1962" s="2"/>
      <c r="F1962" s="2"/>
      <c r="G1962" s="2"/>
      <c r="H1962" s="2"/>
      <c r="I1962" s="1"/>
      <c r="J1962" s="1"/>
      <c r="K1962" s="1"/>
      <c r="L1962" s="2"/>
      <c r="M1962" s="2"/>
      <c r="N1962" s="3"/>
      <c r="O1962" s="1"/>
      <c r="P1962" s="1"/>
      <c r="Q1962" s="1"/>
      <c r="R1962" s="90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5"/>
      <c r="AR1962" s="5"/>
      <c r="AS1962" s="4"/>
      <c r="AT1962" s="4"/>
      <c r="AU1962" s="4"/>
      <c r="AV1962" s="1"/>
      <c r="AW1962" s="1"/>
      <c r="AX1962" s="1"/>
      <c r="AY1962" s="4"/>
    </row>
    <row r="1963" spans="1:51" x14ac:dyDescent="0.3">
      <c r="A1963" s="1"/>
      <c r="B1963" s="1"/>
      <c r="C1963" s="1"/>
      <c r="D1963" s="1"/>
      <c r="E1963" s="2"/>
      <c r="F1963" s="2"/>
      <c r="G1963" s="2"/>
      <c r="H1963" s="2"/>
      <c r="I1963" s="1"/>
      <c r="J1963" s="1"/>
      <c r="K1963" s="1"/>
      <c r="L1963" s="2"/>
      <c r="M1963" s="2"/>
      <c r="N1963" s="3"/>
      <c r="O1963" s="1"/>
      <c r="P1963" s="1"/>
      <c r="Q1963" s="1"/>
      <c r="R1963" s="90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5"/>
      <c r="AR1963" s="5"/>
      <c r="AS1963" s="4"/>
      <c r="AT1963" s="4"/>
      <c r="AU1963" s="4"/>
      <c r="AV1963" s="1"/>
      <c r="AW1963" s="1"/>
      <c r="AX1963" s="1"/>
      <c r="AY1963" s="4"/>
    </row>
    <row r="1964" spans="1:51" x14ac:dyDescent="0.3">
      <c r="A1964" s="1"/>
      <c r="B1964" s="1"/>
      <c r="C1964" s="1"/>
      <c r="D1964" s="1"/>
      <c r="E1964" s="2"/>
      <c r="F1964" s="2"/>
      <c r="G1964" s="2"/>
      <c r="H1964" s="2"/>
      <c r="I1964" s="1"/>
      <c r="J1964" s="1"/>
      <c r="K1964" s="1"/>
      <c r="L1964" s="2"/>
      <c r="M1964" s="2"/>
      <c r="N1964" s="3"/>
      <c r="O1964" s="1"/>
      <c r="P1964" s="1"/>
      <c r="Q1964" s="1"/>
      <c r="R1964" s="90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5"/>
      <c r="AR1964" s="5"/>
      <c r="AS1964" s="4"/>
      <c r="AT1964" s="4"/>
      <c r="AU1964" s="4"/>
      <c r="AV1964" s="1"/>
      <c r="AW1964" s="1"/>
      <c r="AX1964" s="1"/>
      <c r="AY1964" s="4"/>
    </row>
    <row r="1965" spans="1:51" x14ac:dyDescent="0.3">
      <c r="A1965" s="1"/>
      <c r="B1965" s="1"/>
      <c r="C1965" s="1"/>
      <c r="D1965" s="1"/>
      <c r="E1965" s="2"/>
      <c r="F1965" s="2"/>
      <c r="G1965" s="2"/>
      <c r="H1965" s="2"/>
      <c r="I1965" s="1"/>
      <c r="J1965" s="1"/>
      <c r="K1965" s="1"/>
      <c r="L1965" s="2"/>
      <c r="M1965" s="2"/>
      <c r="N1965" s="3"/>
      <c r="O1965" s="1"/>
      <c r="P1965" s="1"/>
      <c r="Q1965" s="1"/>
      <c r="R1965" s="90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5"/>
      <c r="AR1965" s="5"/>
      <c r="AS1965" s="4"/>
      <c r="AT1965" s="4"/>
      <c r="AU1965" s="4"/>
      <c r="AV1965" s="1"/>
      <c r="AW1965" s="1"/>
      <c r="AX1965" s="1"/>
      <c r="AY1965" s="4"/>
    </row>
    <row r="1966" spans="1:51" x14ac:dyDescent="0.3">
      <c r="A1966" s="1"/>
      <c r="B1966" s="1"/>
      <c r="C1966" s="1"/>
      <c r="D1966" s="1"/>
      <c r="E1966" s="2"/>
      <c r="F1966" s="2"/>
      <c r="G1966" s="2"/>
      <c r="H1966" s="2"/>
      <c r="I1966" s="1"/>
      <c r="J1966" s="1"/>
      <c r="K1966" s="1"/>
      <c r="L1966" s="2"/>
      <c r="M1966" s="2"/>
      <c r="N1966" s="3"/>
      <c r="O1966" s="1"/>
      <c r="P1966" s="1"/>
      <c r="Q1966" s="1"/>
      <c r="R1966" s="90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5"/>
      <c r="AR1966" s="5"/>
      <c r="AS1966" s="4"/>
      <c r="AT1966" s="4"/>
      <c r="AU1966" s="4"/>
      <c r="AV1966" s="1"/>
      <c r="AW1966" s="1"/>
      <c r="AX1966" s="1"/>
      <c r="AY1966" s="4"/>
    </row>
    <row r="1967" spans="1:51" x14ac:dyDescent="0.3">
      <c r="A1967" s="1"/>
      <c r="B1967" s="1"/>
      <c r="C1967" s="1"/>
      <c r="D1967" s="1"/>
      <c r="E1967" s="2"/>
      <c r="F1967" s="2"/>
      <c r="G1967" s="2"/>
      <c r="H1967" s="2"/>
      <c r="I1967" s="1"/>
      <c r="J1967" s="1"/>
      <c r="K1967" s="1"/>
      <c r="L1967" s="2"/>
      <c r="M1967" s="2"/>
      <c r="N1967" s="3"/>
      <c r="O1967" s="1"/>
      <c r="P1967" s="1"/>
      <c r="Q1967" s="1"/>
      <c r="R1967" s="90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5"/>
      <c r="AR1967" s="5"/>
      <c r="AS1967" s="4"/>
      <c r="AT1967" s="4"/>
      <c r="AU1967" s="4"/>
      <c r="AV1967" s="1"/>
      <c r="AW1967" s="1"/>
      <c r="AX1967" s="1"/>
      <c r="AY1967" s="4"/>
    </row>
    <row r="1968" spans="1:51" x14ac:dyDescent="0.3">
      <c r="A1968" s="1"/>
      <c r="B1968" s="1"/>
      <c r="C1968" s="1"/>
      <c r="D1968" s="1"/>
      <c r="E1968" s="2"/>
      <c r="F1968" s="2"/>
      <c r="G1968" s="2"/>
      <c r="H1968" s="2"/>
      <c r="I1968" s="1"/>
      <c r="J1968" s="1"/>
      <c r="K1968" s="1"/>
      <c r="L1968" s="2"/>
      <c r="M1968" s="2"/>
      <c r="N1968" s="3"/>
      <c r="O1968" s="1"/>
      <c r="P1968" s="1"/>
      <c r="Q1968" s="1"/>
      <c r="R1968" s="90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5"/>
      <c r="AR1968" s="5"/>
      <c r="AS1968" s="4"/>
      <c r="AT1968" s="4"/>
      <c r="AU1968" s="4"/>
      <c r="AV1968" s="1"/>
      <c r="AW1968" s="1"/>
      <c r="AX1968" s="1"/>
      <c r="AY1968" s="4"/>
    </row>
    <row r="1969" spans="1:51" x14ac:dyDescent="0.3">
      <c r="A1969" s="1"/>
      <c r="B1969" s="1"/>
      <c r="C1969" s="1"/>
      <c r="D1969" s="1"/>
      <c r="E1969" s="2"/>
      <c r="F1969" s="2"/>
      <c r="G1969" s="2"/>
      <c r="H1969" s="2"/>
      <c r="I1969" s="1"/>
      <c r="J1969" s="1"/>
      <c r="K1969" s="1"/>
      <c r="L1969" s="2"/>
      <c r="M1969" s="2"/>
      <c r="N1969" s="3"/>
      <c r="O1969" s="1"/>
      <c r="P1969" s="1"/>
      <c r="Q1969" s="1"/>
      <c r="R1969" s="90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5"/>
      <c r="AR1969" s="5"/>
      <c r="AS1969" s="4"/>
      <c r="AT1969" s="4"/>
      <c r="AU1969" s="4"/>
      <c r="AV1969" s="1"/>
      <c r="AW1969" s="1"/>
      <c r="AX1969" s="1"/>
      <c r="AY1969" s="4"/>
    </row>
    <row r="1970" spans="1:51" x14ac:dyDescent="0.3">
      <c r="A1970" s="1"/>
      <c r="B1970" s="1"/>
      <c r="C1970" s="1"/>
      <c r="D1970" s="1"/>
      <c r="E1970" s="2"/>
      <c r="F1970" s="2"/>
      <c r="G1970" s="2"/>
      <c r="H1970" s="2"/>
      <c r="I1970" s="1"/>
      <c r="J1970" s="1"/>
      <c r="K1970" s="1"/>
      <c r="L1970" s="2"/>
      <c r="M1970" s="2"/>
      <c r="N1970" s="3"/>
      <c r="O1970" s="1"/>
      <c r="P1970" s="1"/>
      <c r="Q1970" s="1"/>
      <c r="R1970" s="90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5"/>
      <c r="AR1970" s="5"/>
      <c r="AS1970" s="4"/>
      <c r="AT1970" s="4"/>
      <c r="AU1970" s="4"/>
      <c r="AV1970" s="1"/>
      <c r="AW1970" s="1"/>
      <c r="AX1970" s="1"/>
      <c r="AY1970" s="4"/>
    </row>
    <row r="1971" spans="1:51" x14ac:dyDescent="0.3">
      <c r="A1971" s="1"/>
      <c r="B1971" s="1"/>
      <c r="C1971" s="1"/>
      <c r="D1971" s="1"/>
      <c r="E1971" s="2"/>
      <c r="F1971" s="2"/>
      <c r="G1971" s="2"/>
      <c r="H1971" s="2"/>
      <c r="I1971" s="1"/>
      <c r="J1971" s="1"/>
      <c r="K1971" s="1"/>
      <c r="L1971" s="2"/>
      <c r="M1971" s="2"/>
      <c r="N1971" s="3"/>
      <c r="O1971" s="1"/>
      <c r="P1971" s="1"/>
      <c r="Q1971" s="1"/>
      <c r="R1971" s="90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5"/>
      <c r="AR1971" s="5"/>
      <c r="AS1971" s="4"/>
      <c r="AT1971" s="4"/>
      <c r="AU1971" s="4"/>
      <c r="AV1971" s="1"/>
      <c r="AW1971" s="1"/>
      <c r="AX1971" s="1"/>
      <c r="AY1971" s="4"/>
    </row>
    <row r="1972" spans="1:51" x14ac:dyDescent="0.3">
      <c r="A1972" s="1"/>
      <c r="B1972" s="1"/>
      <c r="C1972" s="1"/>
      <c r="D1972" s="1"/>
      <c r="E1972" s="2"/>
      <c r="F1972" s="2"/>
      <c r="G1972" s="2"/>
      <c r="H1972" s="2"/>
      <c r="I1972" s="1"/>
      <c r="J1972" s="1"/>
      <c r="K1972" s="1"/>
      <c r="L1972" s="2"/>
      <c r="M1972" s="2"/>
      <c r="N1972" s="3"/>
      <c r="O1972" s="1"/>
      <c r="P1972" s="1"/>
      <c r="Q1972" s="1"/>
      <c r="R1972" s="90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5"/>
      <c r="AR1972" s="5"/>
      <c r="AS1972" s="4"/>
      <c r="AT1972" s="4"/>
      <c r="AU1972" s="4"/>
      <c r="AV1972" s="1"/>
      <c r="AW1972" s="1"/>
      <c r="AX1972" s="1"/>
      <c r="AY1972" s="4"/>
    </row>
    <row r="1973" spans="1:51" x14ac:dyDescent="0.3">
      <c r="A1973" s="1"/>
      <c r="B1973" s="1"/>
      <c r="C1973" s="1"/>
      <c r="D1973" s="1"/>
      <c r="E1973" s="2"/>
      <c r="F1973" s="2"/>
      <c r="G1973" s="2"/>
      <c r="H1973" s="2"/>
      <c r="I1973" s="1"/>
      <c r="J1973" s="1"/>
      <c r="K1973" s="1"/>
      <c r="L1973" s="2"/>
      <c r="M1973" s="2"/>
      <c r="N1973" s="3"/>
      <c r="O1973" s="1"/>
      <c r="P1973" s="1"/>
      <c r="Q1973" s="1"/>
      <c r="R1973" s="90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5"/>
      <c r="AR1973" s="5"/>
      <c r="AS1973" s="4"/>
      <c r="AT1973" s="4"/>
      <c r="AU1973" s="4"/>
      <c r="AV1973" s="1"/>
      <c r="AW1973" s="1"/>
      <c r="AX1973" s="1"/>
      <c r="AY1973" s="4"/>
    </row>
    <row r="1974" spans="1:51" x14ac:dyDescent="0.3">
      <c r="A1974" s="1"/>
      <c r="B1974" s="1"/>
      <c r="C1974" s="1"/>
      <c r="D1974" s="1"/>
      <c r="E1974" s="2"/>
      <c r="F1974" s="2"/>
      <c r="G1974" s="2"/>
      <c r="H1974" s="2"/>
      <c r="I1974" s="1"/>
      <c r="J1974" s="1"/>
      <c r="K1974" s="1"/>
      <c r="L1974" s="2"/>
      <c r="M1974" s="2"/>
      <c r="N1974" s="3"/>
      <c r="O1974" s="1"/>
      <c r="P1974" s="1"/>
      <c r="Q1974" s="1"/>
      <c r="R1974" s="90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5"/>
      <c r="AR1974" s="5"/>
      <c r="AS1974" s="4"/>
      <c r="AT1974" s="4"/>
      <c r="AU1974" s="4"/>
      <c r="AV1974" s="1"/>
      <c r="AW1974" s="1"/>
      <c r="AX1974" s="1"/>
      <c r="AY1974" s="4"/>
    </row>
    <row r="1975" spans="1:51" x14ac:dyDescent="0.3">
      <c r="A1975" s="1"/>
      <c r="B1975" s="1"/>
      <c r="C1975" s="1"/>
      <c r="D1975" s="1"/>
      <c r="E1975" s="2"/>
      <c r="F1975" s="2"/>
      <c r="G1975" s="2"/>
      <c r="H1975" s="2"/>
      <c r="I1975" s="1"/>
      <c r="J1975" s="1"/>
      <c r="K1975" s="1"/>
      <c r="L1975" s="2"/>
      <c r="M1975" s="2"/>
      <c r="N1975" s="3"/>
      <c r="O1975" s="1"/>
      <c r="P1975" s="1"/>
      <c r="Q1975" s="1"/>
      <c r="R1975" s="90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5"/>
      <c r="AR1975" s="5"/>
      <c r="AS1975" s="4"/>
      <c r="AT1975" s="4"/>
      <c r="AU1975" s="4"/>
      <c r="AV1975" s="1"/>
      <c r="AW1975" s="1"/>
      <c r="AX1975" s="1"/>
      <c r="AY1975" s="4"/>
    </row>
    <row r="1976" spans="1:51" x14ac:dyDescent="0.3">
      <c r="A1976" s="1"/>
      <c r="B1976" s="1"/>
      <c r="C1976" s="1"/>
      <c r="D1976" s="1"/>
      <c r="E1976" s="2"/>
      <c r="F1976" s="2"/>
      <c r="G1976" s="2"/>
      <c r="H1976" s="2"/>
      <c r="I1976" s="1"/>
      <c r="J1976" s="1"/>
      <c r="K1976" s="1"/>
      <c r="L1976" s="2"/>
      <c r="M1976" s="2"/>
      <c r="N1976" s="3"/>
      <c r="O1976" s="1"/>
      <c r="P1976" s="1"/>
      <c r="Q1976" s="1"/>
      <c r="R1976" s="90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5"/>
      <c r="AR1976" s="5"/>
      <c r="AS1976" s="4"/>
      <c r="AT1976" s="4"/>
      <c r="AU1976" s="4"/>
      <c r="AV1976" s="1"/>
      <c r="AW1976" s="1"/>
      <c r="AX1976" s="1"/>
      <c r="AY1976" s="4"/>
    </row>
    <row r="1977" spans="1:51" x14ac:dyDescent="0.3">
      <c r="A1977" s="1"/>
      <c r="B1977" s="1"/>
      <c r="C1977" s="1"/>
      <c r="D1977" s="1"/>
      <c r="E1977" s="2"/>
      <c r="F1977" s="2"/>
      <c r="G1977" s="2"/>
      <c r="H1977" s="2"/>
      <c r="I1977" s="1"/>
      <c r="J1977" s="1"/>
      <c r="K1977" s="1"/>
      <c r="L1977" s="2"/>
      <c r="M1977" s="2"/>
      <c r="N1977" s="3"/>
      <c r="O1977" s="1"/>
      <c r="P1977" s="1"/>
      <c r="Q1977" s="1"/>
      <c r="R1977" s="90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5"/>
      <c r="AR1977" s="5"/>
      <c r="AS1977" s="4"/>
      <c r="AT1977" s="4"/>
      <c r="AU1977" s="4"/>
      <c r="AV1977" s="1"/>
      <c r="AW1977" s="1"/>
      <c r="AX1977" s="1"/>
      <c r="AY1977" s="4"/>
    </row>
    <row r="1978" spans="1:51" x14ac:dyDescent="0.3">
      <c r="A1978" s="1"/>
      <c r="B1978" s="1"/>
      <c r="C1978" s="1"/>
      <c r="D1978" s="1"/>
      <c r="E1978" s="2"/>
      <c r="F1978" s="2"/>
      <c r="G1978" s="2"/>
      <c r="H1978" s="2"/>
      <c r="I1978" s="1"/>
      <c r="J1978" s="1"/>
      <c r="K1978" s="1"/>
      <c r="L1978" s="2"/>
      <c r="M1978" s="2"/>
      <c r="N1978" s="3"/>
      <c r="O1978" s="1"/>
      <c r="P1978" s="1"/>
      <c r="Q1978" s="1"/>
      <c r="R1978" s="90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5"/>
      <c r="AR1978" s="5"/>
      <c r="AS1978" s="4"/>
      <c r="AT1978" s="4"/>
      <c r="AU1978" s="4"/>
      <c r="AV1978" s="1"/>
      <c r="AW1978" s="1"/>
      <c r="AX1978" s="1"/>
      <c r="AY1978" s="4"/>
    </row>
    <row r="1979" spans="1:51" x14ac:dyDescent="0.3">
      <c r="A1979" s="1"/>
      <c r="B1979" s="1"/>
      <c r="C1979" s="1"/>
      <c r="D1979" s="1"/>
      <c r="E1979" s="2"/>
      <c r="F1979" s="2"/>
      <c r="G1979" s="2"/>
      <c r="H1979" s="2"/>
      <c r="I1979" s="1"/>
      <c r="J1979" s="1"/>
      <c r="K1979" s="1"/>
      <c r="L1979" s="2"/>
      <c r="M1979" s="2"/>
      <c r="N1979" s="3"/>
      <c r="O1979" s="1"/>
      <c r="P1979" s="1"/>
      <c r="Q1979" s="1"/>
      <c r="R1979" s="90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5"/>
      <c r="AR1979" s="5"/>
      <c r="AS1979" s="4"/>
      <c r="AT1979" s="4"/>
      <c r="AU1979" s="4"/>
      <c r="AV1979" s="1"/>
      <c r="AW1979" s="1"/>
      <c r="AX1979" s="1"/>
      <c r="AY1979" s="4"/>
    </row>
    <row r="1980" spans="1:51" x14ac:dyDescent="0.3">
      <c r="A1980" s="1"/>
      <c r="B1980" s="1"/>
      <c r="C1980" s="1"/>
      <c r="D1980" s="1"/>
      <c r="E1980" s="2"/>
      <c r="F1980" s="2"/>
      <c r="G1980" s="2"/>
      <c r="H1980" s="2"/>
      <c r="I1980" s="1"/>
      <c r="J1980" s="1"/>
      <c r="K1980" s="1"/>
      <c r="L1980" s="2"/>
      <c r="M1980" s="2"/>
      <c r="N1980" s="3"/>
      <c r="O1980" s="1"/>
      <c r="P1980" s="1"/>
      <c r="Q1980" s="1"/>
      <c r="R1980" s="90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5"/>
      <c r="AR1980" s="5"/>
      <c r="AS1980" s="4"/>
      <c r="AT1980" s="4"/>
      <c r="AU1980" s="4"/>
      <c r="AV1980" s="1"/>
      <c r="AW1980" s="1"/>
      <c r="AX1980" s="1"/>
      <c r="AY1980" s="4"/>
    </row>
    <row r="1981" spans="1:51" x14ac:dyDescent="0.3">
      <c r="A1981" s="1"/>
      <c r="B1981" s="1"/>
      <c r="C1981" s="1"/>
      <c r="D1981" s="1"/>
      <c r="E1981" s="2"/>
      <c r="F1981" s="2"/>
      <c r="G1981" s="2"/>
      <c r="H1981" s="2"/>
      <c r="I1981" s="1"/>
      <c r="J1981" s="1"/>
      <c r="K1981" s="1"/>
      <c r="L1981" s="2"/>
      <c r="M1981" s="2"/>
      <c r="N1981" s="3"/>
      <c r="O1981" s="1"/>
      <c r="P1981" s="1"/>
      <c r="Q1981" s="1"/>
      <c r="R1981" s="90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5"/>
      <c r="AR1981" s="5"/>
      <c r="AS1981" s="4"/>
      <c r="AT1981" s="4"/>
      <c r="AU1981" s="4"/>
      <c r="AV1981" s="1"/>
      <c r="AW1981" s="1"/>
      <c r="AX1981" s="1"/>
      <c r="AY1981" s="4"/>
    </row>
    <row r="1982" spans="1:51" x14ac:dyDescent="0.3">
      <c r="A1982" s="1"/>
      <c r="B1982" s="1"/>
      <c r="C1982" s="1"/>
      <c r="D1982" s="1"/>
      <c r="E1982" s="2"/>
      <c r="F1982" s="2"/>
      <c r="G1982" s="2"/>
      <c r="H1982" s="2"/>
      <c r="I1982" s="1"/>
      <c r="J1982" s="1"/>
      <c r="K1982" s="1"/>
      <c r="L1982" s="2"/>
      <c r="M1982" s="2"/>
      <c r="N1982" s="3"/>
      <c r="O1982" s="1"/>
      <c r="P1982" s="1"/>
      <c r="Q1982" s="1"/>
      <c r="R1982" s="90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5"/>
      <c r="AR1982" s="5"/>
      <c r="AS1982" s="4"/>
      <c r="AT1982" s="4"/>
      <c r="AU1982" s="4"/>
      <c r="AV1982" s="1"/>
      <c r="AW1982" s="1"/>
      <c r="AX1982" s="1"/>
      <c r="AY1982" s="4"/>
    </row>
    <row r="1983" spans="1:51" x14ac:dyDescent="0.3">
      <c r="A1983" s="1"/>
      <c r="B1983" s="1"/>
      <c r="C1983" s="1"/>
      <c r="D1983" s="1"/>
      <c r="E1983" s="2"/>
      <c r="F1983" s="2"/>
      <c r="G1983" s="2"/>
      <c r="H1983" s="2"/>
      <c r="I1983" s="1"/>
      <c r="J1983" s="1"/>
      <c r="K1983" s="1"/>
      <c r="L1983" s="2"/>
      <c r="M1983" s="2"/>
      <c r="N1983" s="3"/>
      <c r="O1983" s="1"/>
      <c r="P1983" s="1"/>
      <c r="Q1983" s="1"/>
      <c r="R1983" s="90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5"/>
      <c r="AR1983" s="5"/>
      <c r="AS1983" s="4"/>
      <c r="AT1983" s="4"/>
      <c r="AU1983" s="4"/>
      <c r="AV1983" s="1"/>
      <c r="AW1983" s="1"/>
      <c r="AX1983" s="1"/>
      <c r="AY1983" s="4"/>
    </row>
    <row r="1984" spans="1:51" x14ac:dyDescent="0.3">
      <c r="A1984" s="1"/>
      <c r="B1984" s="1"/>
      <c r="C1984" s="1"/>
      <c r="D1984" s="1"/>
      <c r="E1984" s="2"/>
      <c r="F1984" s="2"/>
      <c r="G1984" s="2"/>
      <c r="H1984" s="2"/>
      <c r="I1984" s="1"/>
      <c r="J1984" s="1"/>
      <c r="K1984" s="1"/>
      <c r="L1984" s="2"/>
      <c r="M1984" s="2"/>
      <c r="N1984" s="3"/>
      <c r="O1984" s="1"/>
      <c r="P1984" s="1"/>
      <c r="Q1984" s="1"/>
      <c r="R1984" s="90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5"/>
      <c r="AR1984" s="5"/>
      <c r="AS1984" s="4"/>
      <c r="AT1984" s="4"/>
      <c r="AU1984" s="4"/>
      <c r="AV1984" s="1"/>
      <c r="AW1984" s="1"/>
      <c r="AX1984" s="1"/>
      <c r="AY1984" s="4"/>
    </row>
    <row r="1985" spans="1:51" x14ac:dyDescent="0.3">
      <c r="A1985" s="1"/>
      <c r="B1985" s="1"/>
      <c r="C1985" s="1"/>
      <c r="D1985" s="1"/>
      <c r="E1985" s="2"/>
      <c r="F1985" s="2"/>
      <c r="G1985" s="2"/>
      <c r="H1985" s="2"/>
      <c r="I1985" s="1"/>
      <c r="J1985" s="1"/>
      <c r="K1985" s="1"/>
      <c r="L1985" s="2"/>
      <c r="M1985" s="2"/>
      <c r="N1985" s="3"/>
      <c r="O1985" s="1"/>
      <c r="P1985" s="1"/>
      <c r="Q1985" s="1"/>
      <c r="R1985" s="90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5"/>
      <c r="AR1985" s="5"/>
      <c r="AS1985" s="4"/>
      <c r="AT1985" s="4"/>
      <c r="AU1985" s="4"/>
      <c r="AV1985" s="1"/>
      <c r="AW1985" s="1"/>
      <c r="AX1985" s="1"/>
      <c r="AY1985" s="4"/>
    </row>
    <row r="1986" spans="1:51" x14ac:dyDescent="0.3">
      <c r="A1986" s="1"/>
      <c r="B1986" s="1"/>
      <c r="C1986" s="1"/>
      <c r="D1986" s="1"/>
      <c r="E1986" s="2"/>
      <c r="F1986" s="2"/>
      <c r="G1986" s="2"/>
      <c r="H1986" s="2"/>
      <c r="I1986" s="1"/>
      <c r="J1986" s="1"/>
      <c r="K1986" s="1"/>
      <c r="L1986" s="2"/>
      <c r="M1986" s="2"/>
      <c r="N1986" s="3"/>
      <c r="O1986" s="1"/>
      <c r="P1986" s="1"/>
      <c r="Q1986" s="1"/>
      <c r="R1986" s="90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5"/>
      <c r="AR1986" s="5"/>
      <c r="AS1986" s="4"/>
      <c r="AT1986" s="4"/>
      <c r="AU1986" s="4"/>
      <c r="AV1986" s="1"/>
      <c r="AW1986" s="1"/>
      <c r="AX1986" s="1"/>
      <c r="AY1986" s="4"/>
    </row>
    <row r="1987" spans="1:51" x14ac:dyDescent="0.3">
      <c r="A1987" s="1"/>
      <c r="B1987" s="1"/>
      <c r="C1987" s="1"/>
      <c r="D1987" s="1"/>
      <c r="E1987" s="2"/>
      <c r="F1987" s="2"/>
      <c r="G1987" s="2"/>
      <c r="H1987" s="2"/>
      <c r="I1987" s="1"/>
      <c r="J1987" s="1"/>
      <c r="K1987" s="1"/>
      <c r="L1987" s="2"/>
      <c r="M1987" s="2"/>
      <c r="N1987" s="3"/>
      <c r="O1987" s="1"/>
      <c r="P1987" s="1"/>
      <c r="Q1987" s="1"/>
      <c r="R1987" s="90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5"/>
      <c r="AR1987" s="5"/>
      <c r="AS1987" s="4"/>
      <c r="AT1987" s="4"/>
      <c r="AU1987" s="4"/>
      <c r="AV1987" s="1"/>
      <c r="AW1987" s="1"/>
      <c r="AX1987" s="1"/>
      <c r="AY1987" s="4"/>
    </row>
    <row r="1988" spans="1:51" x14ac:dyDescent="0.3">
      <c r="A1988" s="1"/>
      <c r="B1988" s="1"/>
      <c r="C1988" s="1"/>
      <c r="D1988" s="1"/>
      <c r="E1988" s="2"/>
      <c r="F1988" s="2"/>
      <c r="G1988" s="2"/>
      <c r="H1988" s="2"/>
      <c r="I1988" s="1"/>
      <c r="J1988" s="1"/>
      <c r="K1988" s="1"/>
      <c r="L1988" s="2"/>
      <c r="M1988" s="2"/>
      <c r="N1988" s="3"/>
      <c r="O1988" s="1"/>
      <c r="P1988" s="1"/>
      <c r="Q1988" s="1"/>
      <c r="R1988" s="90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5"/>
      <c r="AR1988" s="5"/>
      <c r="AS1988" s="4"/>
      <c r="AT1988" s="4"/>
      <c r="AU1988" s="4"/>
      <c r="AV1988" s="1"/>
      <c r="AW1988" s="1"/>
      <c r="AX1988" s="1"/>
      <c r="AY1988" s="4"/>
    </row>
    <row r="1989" spans="1:51" x14ac:dyDescent="0.3">
      <c r="A1989" s="1"/>
      <c r="B1989" s="1"/>
      <c r="C1989" s="1"/>
      <c r="D1989" s="1"/>
      <c r="E1989" s="2"/>
      <c r="F1989" s="2"/>
      <c r="G1989" s="2"/>
      <c r="H1989" s="2"/>
      <c r="I1989" s="1"/>
      <c r="J1989" s="1"/>
      <c r="K1989" s="1"/>
      <c r="L1989" s="2"/>
      <c r="M1989" s="2"/>
      <c r="N1989" s="3"/>
      <c r="O1989" s="1"/>
      <c r="P1989" s="1"/>
      <c r="Q1989" s="1"/>
      <c r="R1989" s="90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5"/>
      <c r="AR1989" s="5"/>
      <c r="AS1989" s="4"/>
      <c r="AT1989" s="4"/>
      <c r="AU1989" s="4"/>
      <c r="AV1989" s="1"/>
      <c r="AW1989" s="1"/>
      <c r="AX1989" s="1"/>
      <c r="AY1989" s="4"/>
    </row>
    <row r="1990" spans="1:51" x14ac:dyDescent="0.3">
      <c r="A1990" s="1"/>
      <c r="B1990" s="1"/>
      <c r="C1990" s="1"/>
      <c r="D1990" s="1"/>
      <c r="E1990" s="2"/>
      <c r="F1990" s="2"/>
      <c r="G1990" s="2"/>
      <c r="H1990" s="2"/>
      <c r="I1990" s="1"/>
      <c r="J1990" s="1"/>
      <c r="K1990" s="1"/>
      <c r="L1990" s="2"/>
      <c r="M1990" s="2"/>
      <c r="N1990" s="3"/>
      <c r="O1990" s="1"/>
      <c r="P1990" s="1"/>
      <c r="Q1990" s="1"/>
      <c r="R1990" s="90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5"/>
      <c r="AR1990" s="5"/>
      <c r="AS1990" s="4"/>
      <c r="AT1990" s="4"/>
      <c r="AU1990" s="4"/>
      <c r="AV1990" s="1"/>
      <c r="AW1990" s="1"/>
      <c r="AX1990" s="1"/>
      <c r="AY1990" s="4"/>
    </row>
    <row r="1991" spans="1:51" x14ac:dyDescent="0.3">
      <c r="A1991" s="1"/>
      <c r="B1991" s="1"/>
      <c r="C1991" s="1"/>
      <c r="D1991" s="1"/>
      <c r="E1991" s="2"/>
      <c r="F1991" s="2"/>
      <c r="G1991" s="2"/>
      <c r="H1991" s="2"/>
      <c r="I1991" s="1"/>
      <c r="J1991" s="1"/>
      <c r="K1991" s="1"/>
      <c r="L1991" s="2"/>
      <c r="M1991" s="2"/>
      <c r="N1991" s="3"/>
      <c r="O1991" s="1"/>
      <c r="P1991" s="1"/>
      <c r="Q1991" s="1"/>
      <c r="R1991" s="90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5"/>
      <c r="AR1991" s="5"/>
      <c r="AS1991" s="4"/>
      <c r="AT1991" s="4"/>
      <c r="AU1991" s="4"/>
      <c r="AV1991" s="1"/>
      <c r="AW1991" s="1"/>
      <c r="AX1991" s="1"/>
      <c r="AY1991" s="4"/>
    </row>
    <row r="1992" spans="1:51" x14ac:dyDescent="0.3">
      <c r="A1992" s="1"/>
      <c r="B1992" s="1"/>
      <c r="C1992" s="1"/>
      <c r="D1992" s="1"/>
      <c r="E1992" s="2"/>
      <c r="F1992" s="2"/>
      <c r="G1992" s="2"/>
      <c r="H1992" s="2"/>
      <c r="I1992" s="1"/>
      <c r="J1992" s="1"/>
      <c r="K1992" s="1"/>
      <c r="L1992" s="2"/>
      <c r="M1992" s="2"/>
      <c r="N1992" s="3"/>
      <c r="O1992" s="1"/>
      <c r="P1992" s="1"/>
      <c r="Q1992" s="1"/>
      <c r="R1992" s="90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5"/>
      <c r="AR1992" s="5"/>
      <c r="AS1992" s="4"/>
      <c r="AT1992" s="4"/>
      <c r="AU1992" s="4"/>
      <c r="AV1992" s="1"/>
      <c r="AW1992" s="1"/>
      <c r="AX1992" s="1"/>
      <c r="AY1992" s="4"/>
    </row>
    <row r="1993" spans="1:51" x14ac:dyDescent="0.3">
      <c r="A1993" s="1"/>
      <c r="B1993" s="1"/>
      <c r="C1993" s="1"/>
      <c r="D1993" s="1"/>
      <c r="E1993" s="2"/>
      <c r="F1993" s="2"/>
      <c r="G1993" s="2"/>
      <c r="H1993" s="2"/>
      <c r="I1993" s="1"/>
      <c r="J1993" s="1"/>
      <c r="K1993" s="1"/>
      <c r="L1993" s="2"/>
      <c r="M1993" s="2"/>
      <c r="N1993" s="3"/>
      <c r="O1993" s="1"/>
      <c r="P1993" s="1"/>
      <c r="Q1993" s="1"/>
      <c r="R1993" s="90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5"/>
      <c r="AR1993" s="5"/>
      <c r="AS1993" s="4"/>
      <c r="AT1993" s="4"/>
      <c r="AU1993" s="4"/>
      <c r="AV1993" s="1"/>
      <c r="AW1993" s="1"/>
      <c r="AX1993" s="1"/>
      <c r="AY1993" s="4"/>
    </row>
    <row r="1994" spans="1:51" x14ac:dyDescent="0.3">
      <c r="A1994" s="1"/>
      <c r="B1994" s="1"/>
      <c r="C1994" s="1"/>
      <c r="D1994" s="1"/>
      <c r="E1994" s="2"/>
      <c r="F1994" s="2"/>
      <c r="G1994" s="2"/>
      <c r="H1994" s="2"/>
      <c r="I1994" s="1"/>
      <c r="J1994" s="1"/>
      <c r="K1994" s="1"/>
      <c r="L1994" s="2"/>
      <c r="M1994" s="2"/>
      <c r="N1994" s="3"/>
      <c r="O1994" s="1"/>
      <c r="P1994" s="1"/>
      <c r="Q1994" s="1"/>
      <c r="R1994" s="90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5"/>
      <c r="AR1994" s="5"/>
      <c r="AS1994" s="4"/>
      <c r="AT1994" s="4"/>
      <c r="AU1994" s="4"/>
      <c r="AV1994" s="1"/>
      <c r="AW1994" s="1"/>
      <c r="AX1994" s="1"/>
      <c r="AY1994" s="4"/>
    </row>
    <row r="1995" spans="1:51" x14ac:dyDescent="0.3">
      <c r="A1995" s="1"/>
      <c r="B1995" s="1"/>
      <c r="C1995" s="1"/>
      <c r="D1995" s="1"/>
      <c r="E1995" s="2"/>
      <c r="F1995" s="2"/>
      <c r="G1995" s="2"/>
      <c r="H1995" s="2"/>
      <c r="I1995" s="1"/>
      <c r="J1995" s="1"/>
      <c r="K1995" s="1"/>
      <c r="L1995" s="2"/>
      <c r="M1995" s="2"/>
      <c r="N1995" s="3"/>
      <c r="O1995" s="1"/>
      <c r="P1995" s="1"/>
      <c r="Q1995" s="1"/>
      <c r="R1995" s="90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5"/>
      <c r="AR1995" s="5"/>
      <c r="AS1995" s="4"/>
      <c r="AT1995" s="4"/>
      <c r="AU1995" s="4"/>
      <c r="AV1995" s="1"/>
      <c r="AW1995" s="1"/>
      <c r="AX1995" s="1"/>
      <c r="AY1995" s="4"/>
    </row>
    <row r="1996" spans="1:51" x14ac:dyDescent="0.3">
      <c r="A1996" s="1"/>
      <c r="B1996" s="1"/>
      <c r="C1996" s="1"/>
      <c r="D1996" s="1"/>
      <c r="E1996" s="2"/>
      <c r="F1996" s="2"/>
      <c r="G1996" s="2"/>
      <c r="H1996" s="2"/>
      <c r="I1996" s="1"/>
      <c r="J1996" s="1"/>
      <c r="K1996" s="1"/>
      <c r="L1996" s="2"/>
      <c r="M1996" s="2"/>
      <c r="N1996" s="3"/>
      <c r="O1996" s="1"/>
      <c r="P1996" s="1"/>
      <c r="Q1996" s="1"/>
      <c r="R1996" s="90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5"/>
      <c r="AR1996" s="5"/>
      <c r="AS1996" s="4"/>
      <c r="AT1996" s="4"/>
      <c r="AU1996" s="4"/>
      <c r="AV1996" s="1"/>
      <c r="AW1996" s="1"/>
      <c r="AX1996" s="1"/>
      <c r="AY1996" s="4"/>
    </row>
    <row r="1997" spans="1:51" x14ac:dyDescent="0.3">
      <c r="A1997" s="1"/>
      <c r="B1997" s="1"/>
      <c r="C1997" s="1"/>
      <c r="D1997" s="1"/>
      <c r="E1997" s="2"/>
      <c r="F1997" s="2"/>
      <c r="G1997" s="2"/>
      <c r="H1997" s="2"/>
      <c r="I1997" s="1"/>
      <c r="J1997" s="1"/>
      <c r="K1997" s="1"/>
      <c r="L1997" s="2"/>
      <c r="M1997" s="2"/>
      <c r="N1997" s="3"/>
      <c r="O1997" s="1"/>
      <c r="P1997" s="1"/>
      <c r="Q1997" s="1"/>
      <c r="R1997" s="90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5"/>
      <c r="AR1997" s="5"/>
      <c r="AS1997" s="4"/>
      <c r="AT1997" s="4"/>
      <c r="AU1997" s="4"/>
      <c r="AV1997" s="1"/>
      <c r="AW1997" s="1"/>
      <c r="AX1997" s="1"/>
      <c r="AY1997" s="4"/>
    </row>
    <row r="1998" spans="1:51" x14ac:dyDescent="0.3">
      <c r="A1998" s="1"/>
      <c r="B1998" s="1"/>
      <c r="C1998" s="1"/>
      <c r="D1998" s="1"/>
      <c r="E1998" s="2"/>
      <c r="F1998" s="2"/>
      <c r="G1998" s="2"/>
      <c r="H1998" s="2"/>
      <c r="I1998" s="1"/>
      <c r="J1998" s="1"/>
      <c r="K1998" s="1"/>
      <c r="L1998" s="2"/>
      <c r="M1998" s="2"/>
      <c r="N1998" s="3"/>
      <c r="O1998" s="1"/>
      <c r="P1998" s="1"/>
      <c r="Q1998" s="1"/>
      <c r="R1998" s="90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5"/>
      <c r="AR1998" s="5"/>
      <c r="AS1998" s="4"/>
      <c r="AT1998" s="4"/>
      <c r="AU1998" s="4"/>
      <c r="AV1998" s="1"/>
      <c r="AW1998" s="1"/>
      <c r="AX1998" s="1"/>
      <c r="AY1998" s="4"/>
    </row>
    <row r="1999" spans="1:51" x14ac:dyDescent="0.3">
      <c r="A1999" s="1"/>
      <c r="B1999" s="1"/>
      <c r="C1999" s="1"/>
      <c r="D1999" s="1"/>
      <c r="E1999" s="2"/>
      <c r="F1999" s="2"/>
      <c r="G1999" s="2"/>
      <c r="H1999" s="2"/>
      <c r="I1999" s="1"/>
      <c r="J1999" s="1"/>
      <c r="K1999" s="1"/>
      <c r="L1999" s="2"/>
      <c r="M1999" s="2"/>
      <c r="N1999" s="3"/>
      <c r="O1999" s="1"/>
      <c r="P1999" s="1"/>
      <c r="Q1999" s="1"/>
      <c r="R1999" s="90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5"/>
      <c r="AR1999" s="5"/>
      <c r="AS1999" s="4"/>
      <c r="AT1999" s="4"/>
      <c r="AU1999" s="4"/>
      <c r="AV1999" s="1"/>
      <c r="AW1999" s="1"/>
      <c r="AX1999" s="1"/>
      <c r="AY1999" s="4"/>
    </row>
    <row r="2000" spans="1:51" x14ac:dyDescent="0.3">
      <c r="A2000" s="1"/>
      <c r="B2000" s="1"/>
      <c r="C2000" s="1"/>
      <c r="D2000" s="1"/>
      <c r="E2000" s="2"/>
      <c r="F2000" s="2"/>
      <c r="G2000" s="2"/>
      <c r="H2000" s="2"/>
      <c r="I2000" s="1"/>
      <c r="J2000" s="1"/>
      <c r="K2000" s="1"/>
      <c r="L2000" s="2"/>
      <c r="M2000" s="2"/>
      <c r="N2000" s="3"/>
      <c r="O2000" s="1"/>
      <c r="P2000" s="1"/>
      <c r="Q2000" s="1"/>
      <c r="R2000" s="90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5"/>
      <c r="AR2000" s="5"/>
      <c r="AS2000" s="4"/>
      <c r="AT2000" s="4"/>
      <c r="AU2000" s="4"/>
      <c r="AV2000" s="1"/>
      <c r="AW2000" s="1"/>
      <c r="AX2000" s="1"/>
      <c r="AY2000" s="4"/>
    </row>
    <row r="2001" spans="1:51" x14ac:dyDescent="0.3">
      <c r="A2001" s="1"/>
      <c r="B2001" s="1"/>
      <c r="C2001" s="1"/>
      <c r="D2001" s="1"/>
      <c r="E2001" s="2"/>
      <c r="F2001" s="2"/>
      <c r="G2001" s="2"/>
      <c r="H2001" s="2"/>
      <c r="I2001" s="1"/>
      <c r="J2001" s="1"/>
      <c r="K2001" s="1"/>
      <c r="L2001" s="2"/>
      <c r="M2001" s="2"/>
      <c r="N2001" s="3"/>
      <c r="O2001" s="1"/>
      <c r="P2001" s="1"/>
      <c r="Q2001" s="1"/>
      <c r="R2001" s="90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5"/>
      <c r="AR2001" s="5"/>
      <c r="AS2001" s="4"/>
      <c r="AT2001" s="4"/>
      <c r="AU2001" s="4"/>
      <c r="AV2001" s="1"/>
      <c r="AW2001" s="1"/>
      <c r="AX2001" s="1"/>
      <c r="AY2001" s="4"/>
    </row>
    <row r="2002" spans="1:51" x14ac:dyDescent="0.3">
      <c r="A2002" s="1"/>
      <c r="B2002" s="1"/>
      <c r="C2002" s="1"/>
      <c r="D2002" s="1"/>
      <c r="E2002" s="2"/>
      <c r="F2002" s="2"/>
      <c r="G2002" s="2"/>
      <c r="H2002" s="2"/>
      <c r="I2002" s="1"/>
      <c r="J2002" s="1"/>
      <c r="K2002" s="1"/>
      <c r="L2002" s="2"/>
      <c r="M2002" s="2"/>
      <c r="N2002" s="3"/>
      <c r="O2002" s="1"/>
      <c r="P2002" s="1"/>
      <c r="Q2002" s="1"/>
      <c r="R2002" s="90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5"/>
      <c r="AR2002" s="5"/>
      <c r="AS2002" s="4"/>
      <c r="AT2002" s="4"/>
      <c r="AU2002" s="4"/>
      <c r="AV2002" s="1"/>
      <c r="AW2002" s="1"/>
      <c r="AX2002" s="1"/>
      <c r="AY2002" s="4"/>
    </row>
    <row r="2003" spans="1:51" x14ac:dyDescent="0.3">
      <c r="A2003" s="1"/>
      <c r="B2003" s="1"/>
      <c r="C2003" s="1"/>
      <c r="D2003" s="1"/>
      <c r="E2003" s="2"/>
      <c r="F2003" s="2"/>
      <c r="G2003" s="2"/>
      <c r="H2003" s="2"/>
      <c r="I2003" s="1"/>
      <c r="J2003" s="1"/>
      <c r="K2003" s="1"/>
      <c r="L2003" s="2"/>
      <c r="M2003" s="2"/>
      <c r="N2003" s="3"/>
      <c r="O2003" s="1"/>
      <c r="P2003" s="1"/>
      <c r="Q2003" s="1"/>
      <c r="R2003" s="90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5"/>
      <c r="AR2003" s="5"/>
      <c r="AS2003" s="4"/>
      <c r="AT2003" s="4"/>
      <c r="AU2003" s="4"/>
      <c r="AV2003" s="1"/>
      <c r="AW2003" s="1"/>
      <c r="AX2003" s="1"/>
      <c r="AY2003" s="4"/>
    </row>
    <row r="2004" spans="1:51" x14ac:dyDescent="0.3">
      <c r="A2004" s="1"/>
      <c r="B2004" s="1"/>
      <c r="C2004" s="1"/>
      <c r="D2004" s="1"/>
      <c r="E2004" s="2"/>
      <c r="F2004" s="2"/>
      <c r="G2004" s="2"/>
      <c r="H2004" s="2"/>
      <c r="I2004" s="1"/>
      <c r="J2004" s="1"/>
      <c r="K2004" s="1"/>
      <c r="L2004" s="2"/>
      <c r="M2004" s="2"/>
      <c r="N2004" s="3"/>
      <c r="O2004" s="1"/>
      <c r="P2004" s="1"/>
      <c r="Q2004" s="1"/>
      <c r="R2004" s="90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5"/>
      <c r="AR2004" s="5"/>
      <c r="AS2004" s="4"/>
      <c r="AT2004" s="4"/>
      <c r="AU2004" s="4"/>
      <c r="AV2004" s="1"/>
      <c r="AW2004" s="1"/>
      <c r="AX2004" s="1"/>
      <c r="AY2004" s="4"/>
    </row>
    <row r="2005" spans="1:51" x14ac:dyDescent="0.3">
      <c r="A2005" s="1"/>
      <c r="B2005" s="1"/>
      <c r="C2005" s="1"/>
      <c r="D2005" s="1"/>
      <c r="E2005" s="2"/>
      <c r="F2005" s="2"/>
      <c r="G2005" s="2"/>
      <c r="H2005" s="2"/>
      <c r="I2005" s="1"/>
      <c r="J2005" s="1"/>
      <c r="K2005" s="1"/>
      <c r="L2005" s="2"/>
      <c r="M2005" s="2"/>
      <c r="N2005" s="3"/>
      <c r="O2005" s="1"/>
      <c r="P2005" s="1"/>
      <c r="Q2005" s="1"/>
      <c r="R2005" s="90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5"/>
      <c r="AR2005" s="5"/>
      <c r="AS2005" s="4"/>
      <c r="AT2005" s="4"/>
      <c r="AU2005" s="4"/>
      <c r="AV2005" s="1"/>
      <c r="AW2005" s="1"/>
      <c r="AX2005" s="1"/>
      <c r="AY2005" s="4"/>
    </row>
    <row r="2006" spans="1:51" x14ac:dyDescent="0.3">
      <c r="A2006" s="1"/>
      <c r="B2006" s="1"/>
      <c r="C2006" s="1"/>
      <c r="D2006" s="1"/>
      <c r="E2006" s="2"/>
      <c r="F2006" s="2"/>
      <c r="G2006" s="2"/>
      <c r="H2006" s="2"/>
      <c r="I2006" s="1"/>
      <c r="J2006" s="1"/>
      <c r="K2006" s="1"/>
      <c r="L2006" s="2"/>
      <c r="M2006" s="2"/>
      <c r="N2006" s="3"/>
      <c r="O2006" s="1"/>
      <c r="P2006" s="1"/>
      <c r="Q2006" s="1"/>
      <c r="R2006" s="90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5"/>
      <c r="AR2006" s="5"/>
      <c r="AS2006" s="4"/>
      <c r="AT2006" s="4"/>
      <c r="AU2006" s="4"/>
      <c r="AV2006" s="1"/>
      <c r="AW2006" s="1"/>
      <c r="AX2006" s="1"/>
      <c r="AY2006" s="4"/>
    </row>
    <row r="2007" spans="1:51" x14ac:dyDescent="0.3">
      <c r="A2007" s="1"/>
      <c r="B2007" s="1"/>
      <c r="C2007" s="1"/>
      <c r="D2007" s="1"/>
      <c r="E2007" s="2"/>
      <c r="F2007" s="2"/>
      <c r="G2007" s="2"/>
      <c r="H2007" s="2"/>
      <c r="I2007" s="1"/>
      <c r="J2007" s="1"/>
      <c r="K2007" s="1"/>
      <c r="L2007" s="2"/>
      <c r="M2007" s="2"/>
      <c r="N2007" s="3"/>
      <c r="O2007" s="1"/>
      <c r="P2007" s="1"/>
      <c r="Q2007" s="1"/>
      <c r="R2007" s="90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5"/>
      <c r="AR2007" s="5"/>
      <c r="AS2007" s="4"/>
      <c r="AT2007" s="4"/>
      <c r="AU2007" s="4"/>
      <c r="AV2007" s="1"/>
      <c r="AW2007" s="1"/>
      <c r="AX2007" s="1"/>
      <c r="AY2007" s="4"/>
    </row>
    <row r="2008" spans="1:51" x14ac:dyDescent="0.3">
      <c r="A2008" s="1"/>
      <c r="B2008" s="1"/>
      <c r="C2008" s="1"/>
      <c r="D2008" s="1"/>
      <c r="E2008" s="2"/>
      <c r="F2008" s="2"/>
      <c r="G2008" s="2"/>
      <c r="H2008" s="2"/>
      <c r="I2008" s="1"/>
      <c r="J2008" s="1"/>
      <c r="K2008" s="1"/>
      <c r="L2008" s="2"/>
      <c r="M2008" s="2"/>
      <c r="N2008" s="3"/>
      <c r="O2008" s="1"/>
      <c r="P2008" s="1"/>
      <c r="Q2008" s="1"/>
      <c r="R2008" s="90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5"/>
      <c r="AR2008" s="5"/>
      <c r="AS2008" s="4"/>
      <c r="AT2008" s="4"/>
      <c r="AU2008" s="4"/>
      <c r="AV2008" s="1"/>
      <c r="AW2008" s="1"/>
      <c r="AX2008" s="1"/>
      <c r="AY2008" s="4"/>
    </row>
    <row r="2009" spans="1:51" x14ac:dyDescent="0.3">
      <c r="A2009" s="1"/>
      <c r="B2009" s="1"/>
      <c r="C2009" s="1"/>
      <c r="D2009" s="1"/>
      <c r="E2009" s="2"/>
      <c r="F2009" s="2"/>
      <c r="G2009" s="2"/>
      <c r="H2009" s="2"/>
      <c r="I2009" s="1"/>
      <c r="J2009" s="1"/>
      <c r="K2009" s="1"/>
      <c r="L2009" s="2"/>
      <c r="M2009" s="2"/>
      <c r="N2009" s="3"/>
      <c r="O2009" s="1"/>
      <c r="P2009" s="1"/>
      <c r="Q2009" s="1"/>
      <c r="R2009" s="90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5"/>
      <c r="AR2009" s="5"/>
      <c r="AS2009" s="4"/>
      <c r="AT2009" s="4"/>
      <c r="AU2009" s="4"/>
      <c r="AV2009" s="1"/>
      <c r="AW2009" s="1"/>
      <c r="AX2009" s="1"/>
      <c r="AY2009" s="4"/>
    </row>
    <row r="2010" spans="1:51" x14ac:dyDescent="0.3">
      <c r="A2010" s="1"/>
      <c r="B2010" s="1"/>
      <c r="C2010" s="1"/>
      <c r="D2010" s="1"/>
      <c r="E2010" s="2"/>
      <c r="F2010" s="2"/>
      <c r="G2010" s="2"/>
      <c r="H2010" s="2"/>
      <c r="I2010" s="1"/>
      <c r="J2010" s="1"/>
      <c r="K2010" s="1"/>
      <c r="L2010" s="2"/>
      <c r="M2010" s="2"/>
      <c r="N2010" s="3"/>
      <c r="O2010" s="1"/>
      <c r="P2010" s="1"/>
      <c r="Q2010" s="1"/>
      <c r="R2010" s="90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5"/>
      <c r="AR2010" s="5"/>
      <c r="AS2010" s="4"/>
      <c r="AT2010" s="4"/>
      <c r="AU2010" s="4"/>
      <c r="AV2010" s="1"/>
      <c r="AW2010" s="1"/>
      <c r="AX2010" s="1"/>
      <c r="AY2010" s="4"/>
    </row>
    <row r="2011" spans="1:51" x14ac:dyDescent="0.3">
      <c r="A2011" s="1"/>
      <c r="B2011" s="1"/>
      <c r="C2011" s="1"/>
      <c r="D2011" s="1"/>
      <c r="E2011" s="2"/>
      <c r="F2011" s="2"/>
      <c r="G2011" s="2"/>
      <c r="H2011" s="2"/>
      <c r="I2011" s="1"/>
      <c r="J2011" s="1"/>
      <c r="K2011" s="1"/>
      <c r="L2011" s="2"/>
      <c r="M2011" s="2"/>
      <c r="N2011" s="3"/>
      <c r="O2011" s="1"/>
      <c r="P2011" s="1"/>
      <c r="Q2011" s="1"/>
      <c r="R2011" s="90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5"/>
      <c r="AR2011" s="5"/>
      <c r="AS2011" s="4"/>
      <c r="AT2011" s="4"/>
      <c r="AU2011" s="4"/>
      <c r="AV2011" s="1"/>
      <c r="AW2011" s="1"/>
      <c r="AX2011" s="1"/>
      <c r="AY2011" s="4"/>
    </row>
    <row r="2012" spans="1:51" x14ac:dyDescent="0.3">
      <c r="A2012" s="1"/>
      <c r="B2012" s="1"/>
      <c r="C2012" s="1"/>
      <c r="D2012" s="1"/>
      <c r="E2012" s="2"/>
      <c r="F2012" s="2"/>
      <c r="G2012" s="2"/>
      <c r="H2012" s="2"/>
      <c r="I2012" s="1"/>
      <c r="J2012" s="1"/>
      <c r="K2012" s="1"/>
      <c r="L2012" s="2"/>
      <c r="M2012" s="2"/>
      <c r="N2012" s="3"/>
      <c r="O2012" s="1"/>
      <c r="P2012" s="1"/>
      <c r="Q2012" s="1"/>
      <c r="R2012" s="90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5"/>
      <c r="AR2012" s="5"/>
      <c r="AS2012" s="4"/>
      <c r="AT2012" s="4"/>
      <c r="AU2012" s="4"/>
      <c r="AV2012" s="1"/>
      <c r="AW2012" s="1"/>
      <c r="AX2012" s="1"/>
      <c r="AY2012" s="4"/>
    </row>
    <row r="2013" spans="1:51" x14ac:dyDescent="0.3">
      <c r="A2013" s="1"/>
      <c r="B2013" s="1"/>
      <c r="C2013" s="1"/>
      <c r="D2013" s="1"/>
      <c r="E2013" s="2"/>
      <c r="F2013" s="2"/>
      <c r="G2013" s="2"/>
      <c r="H2013" s="2"/>
      <c r="I2013" s="1"/>
      <c r="J2013" s="1"/>
      <c r="K2013" s="1"/>
      <c r="L2013" s="2"/>
      <c r="M2013" s="2"/>
      <c r="N2013" s="3"/>
      <c r="O2013" s="1"/>
      <c r="P2013" s="1"/>
      <c r="Q2013" s="1"/>
      <c r="R2013" s="90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5"/>
      <c r="AR2013" s="5"/>
      <c r="AS2013" s="4"/>
      <c r="AT2013" s="4"/>
      <c r="AU2013" s="4"/>
      <c r="AV2013" s="1"/>
      <c r="AW2013" s="1"/>
      <c r="AX2013" s="1"/>
      <c r="AY2013" s="4"/>
    </row>
    <row r="2014" spans="1:51" x14ac:dyDescent="0.3">
      <c r="A2014" s="1"/>
      <c r="B2014" s="1"/>
      <c r="C2014" s="1"/>
      <c r="D2014" s="1"/>
      <c r="E2014" s="2"/>
      <c r="F2014" s="2"/>
      <c r="G2014" s="2"/>
      <c r="H2014" s="2"/>
      <c r="I2014" s="1"/>
      <c r="J2014" s="1"/>
      <c r="K2014" s="1"/>
      <c r="L2014" s="2"/>
      <c r="M2014" s="2"/>
      <c r="N2014" s="3"/>
      <c r="O2014" s="1"/>
      <c r="P2014" s="1"/>
      <c r="Q2014" s="1"/>
      <c r="R2014" s="90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5"/>
      <c r="AR2014" s="5"/>
      <c r="AS2014" s="4"/>
      <c r="AT2014" s="4"/>
      <c r="AU2014" s="4"/>
      <c r="AV2014" s="1"/>
      <c r="AW2014" s="1"/>
      <c r="AX2014" s="1"/>
      <c r="AY2014" s="4"/>
    </row>
    <row r="2015" spans="1:51" x14ac:dyDescent="0.3">
      <c r="A2015" s="1"/>
      <c r="B2015" s="1"/>
      <c r="C2015" s="1"/>
      <c r="D2015" s="1"/>
      <c r="E2015" s="2"/>
      <c r="F2015" s="2"/>
      <c r="G2015" s="2"/>
      <c r="H2015" s="2"/>
      <c r="I2015" s="1"/>
      <c r="J2015" s="1"/>
      <c r="K2015" s="1"/>
      <c r="L2015" s="2"/>
      <c r="M2015" s="2"/>
      <c r="N2015" s="3"/>
      <c r="O2015" s="1"/>
      <c r="P2015" s="1"/>
      <c r="Q2015" s="1"/>
      <c r="R2015" s="90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5"/>
      <c r="AR2015" s="5"/>
      <c r="AS2015" s="4"/>
      <c r="AT2015" s="4"/>
      <c r="AU2015" s="4"/>
      <c r="AV2015" s="1"/>
      <c r="AW2015" s="1"/>
      <c r="AX2015" s="1"/>
      <c r="AY2015" s="4"/>
    </row>
    <row r="2016" spans="1:51" x14ac:dyDescent="0.3">
      <c r="A2016" s="1"/>
      <c r="B2016" s="1"/>
      <c r="C2016" s="1"/>
      <c r="D2016" s="1"/>
      <c r="E2016" s="2"/>
      <c r="F2016" s="2"/>
      <c r="G2016" s="2"/>
      <c r="H2016" s="2"/>
      <c r="I2016" s="1"/>
      <c r="J2016" s="1"/>
      <c r="K2016" s="1"/>
      <c r="L2016" s="2"/>
      <c r="M2016" s="2"/>
      <c r="N2016" s="3"/>
      <c r="O2016" s="1"/>
      <c r="P2016" s="1"/>
      <c r="Q2016" s="1"/>
      <c r="R2016" s="90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5"/>
      <c r="AR2016" s="5"/>
      <c r="AS2016" s="4"/>
      <c r="AT2016" s="4"/>
      <c r="AU2016" s="4"/>
      <c r="AV2016" s="1"/>
      <c r="AW2016" s="1"/>
      <c r="AX2016" s="1"/>
      <c r="AY2016" s="4"/>
    </row>
    <row r="2017" spans="1:51" x14ac:dyDescent="0.3">
      <c r="A2017" s="1"/>
      <c r="B2017" s="1"/>
      <c r="C2017" s="1"/>
      <c r="D2017" s="1"/>
      <c r="E2017" s="2"/>
      <c r="F2017" s="2"/>
      <c r="G2017" s="2"/>
      <c r="H2017" s="2"/>
      <c r="I2017" s="1"/>
      <c r="J2017" s="1"/>
      <c r="K2017" s="1"/>
      <c r="L2017" s="2"/>
      <c r="M2017" s="2"/>
      <c r="N2017" s="3"/>
      <c r="O2017" s="1"/>
      <c r="P2017" s="1"/>
      <c r="Q2017" s="1"/>
      <c r="R2017" s="90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5"/>
      <c r="AR2017" s="5"/>
      <c r="AS2017" s="4"/>
      <c r="AT2017" s="4"/>
      <c r="AU2017" s="4"/>
      <c r="AV2017" s="1"/>
      <c r="AW2017" s="1"/>
      <c r="AX2017" s="1"/>
      <c r="AY2017" s="4"/>
    </row>
    <row r="2018" spans="1:51" x14ac:dyDescent="0.3">
      <c r="A2018" s="1"/>
      <c r="B2018" s="1"/>
      <c r="C2018" s="1"/>
      <c r="D2018" s="1"/>
      <c r="E2018" s="2"/>
      <c r="F2018" s="2"/>
      <c r="G2018" s="2"/>
      <c r="H2018" s="2"/>
      <c r="I2018" s="1"/>
      <c r="J2018" s="1"/>
      <c r="K2018" s="1"/>
      <c r="L2018" s="2"/>
      <c r="M2018" s="2"/>
      <c r="N2018" s="3"/>
      <c r="O2018" s="1"/>
      <c r="P2018" s="1"/>
      <c r="Q2018" s="1"/>
      <c r="R2018" s="90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5"/>
      <c r="AR2018" s="5"/>
      <c r="AS2018" s="4"/>
      <c r="AT2018" s="4"/>
      <c r="AU2018" s="4"/>
      <c r="AV2018" s="1"/>
      <c r="AW2018" s="1"/>
      <c r="AX2018" s="1"/>
      <c r="AY2018" s="4"/>
    </row>
    <row r="2019" spans="1:51" x14ac:dyDescent="0.3">
      <c r="A2019" s="1"/>
      <c r="B2019" s="1"/>
      <c r="C2019" s="1"/>
      <c r="D2019" s="1"/>
      <c r="E2019" s="2"/>
      <c r="F2019" s="2"/>
      <c r="G2019" s="2"/>
      <c r="H2019" s="2"/>
      <c r="I2019" s="1"/>
      <c r="J2019" s="1"/>
      <c r="K2019" s="1"/>
      <c r="L2019" s="2"/>
      <c r="M2019" s="2"/>
      <c r="N2019" s="3"/>
      <c r="O2019" s="1"/>
      <c r="P2019" s="1"/>
      <c r="Q2019" s="1"/>
      <c r="R2019" s="90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5"/>
      <c r="AR2019" s="5"/>
      <c r="AS2019" s="4"/>
      <c r="AT2019" s="4"/>
      <c r="AU2019" s="4"/>
      <c r="AV2019" s="1"/>
      <c r="AW2019" s="1"/>
      <c r="AX2019" s="1"/>
      <c r="AY2019" s="4"/>
    </row>
    <row r="2020" spans="1:51" x14ac:dyDescent="0.3">
      <c r="A2020" s="1"/>
      <c r="B2020" s="1"/>
      <c r="C2020" s="1"/>
      <c r="D2020" s="1"/>
      <c r="E2020" s="2"/>
      <c r="F2020" s="2"/>
      <c r="G2020" s="2"/>
      <c r="H2020" s="2"/>
      <c r="I2020" s="1"/>
      <c r="J2020" s="1"/>
      <c r="K2020" s="1"/>
      <c r="L2020" s="2"/>
      <c r="M2020" s="2"/>
      <c r="N2020" s="3"/>
      <c r="O2020" s="1"/>
      <c r="P2020" s="1"/>
      <c r="Q2020" s="1"/>
      <c r="R2020" s="90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5"/>
      <c r="AR2020" s="5"/>
      <c r="AS2020" s="4"/>
      <c r="AT2020" s="4"/>
      <c r="AU2020" s="4"/>
      <c r="AV2020" s="1"/>
      <c r="AW2020" s="1"/>
      <c r="AX2020" s="1"/>
      <c r="AY2020" s="4"/>
    </row>
    <row r="2021" spans="1:51" x14ac:dyDescent="0.3">
      <c r="A2021" s="1"/>
      <c r="B2021" s="1"/>
      <c r="C2021" s="1"/>
      <c r="D2021" s="1"/>
      <c r="E2021" s="2"/>
      <c r="F2021" s="2"/>
      <c r="G2021" s="2"/>
      <c r="H2021" s="2"/>
      <c r="I2021" s="1"/>
      <c r="J2021" s="1"/>
      <c r="K2021" s="1"/>
      <c r="L2021" s="2"/>
      <c r="M2021" s="2"/>
      <c r="N2021" s="3"/>
      <c r="O2021" s="1"/>
      <c r="P2021" s="1"/>
      <c r="Q2021" s="1"/>
      <c r="R2021" s="90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5"/>
      <c r="AR2021" s="5"/>
      <c r="AS2021" s="4"/>
      <c r="AT2021" s="4"/>
      <c r="AU2021" s="4"/>
      <c r="AV2021" s="1"/>
      <c r="AW2021" s="1"/>
      <c r="AX2021" s="1"/>
      <c r="AY2021" s="4"/>
    </row>
    <row r="2022" spans="1:51" x14ac:dyDescent="0.3">
      <c r="A2022" s="1"/>
      <c r="B2022" s="1"/>
      <c r="C2022" s="1"/>
      <c r="D2022" s="1"/>
      <c r="E2022" s="2"/>
      <c r="F2022" s="2"/>
      <c r="G2022" s="2"/>
      <c r="H2022" s="2"/>
      <c r="I2022" s="1"/>
      <c r="J2022" s="1"/>
      <c r="K2022" s="1"/>
      <c r="L2022" s="2"/>
      <c r="M2022" s="2"/>
      <c r="N2022" s="3"/>
      <c r="O2022" s="1"/>
      <c r="P2022" s="1"/>
      <c r="Q2022" s="1"/>
      <c r="R2022" s="90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5"/>
      <c r="AR2022" s="5"/>
      <c r="AS2022" s="4"/>
      <c r="AT2022" s="4"/>
      <c r="AU2022" s="4"/>
      <c r="AV2022" s="1"/>
      <c r="AW2022" s="1"/>
      <c r="AX2022" s="1"/>
      <c r="AY2022" s="4"/>
    </row>
    <row r="2023" spans="1:51" x14ac:dyDescent="0.3">
      <c r="A2023" s="1"/>
      <c r="B2023" s="1"/>
      <c r="C2023" s="1"/>
      <c r="D2023" s="1"/>
      <c r="E2023" s="2"/>
      <c r="F2023" s="2"/>
      <c r="G2023" s="2"/>
      <c r="H2023" s="2"/>
      <c r="I2023" s="1"/>
      <c r="J2023" s="1"/>
      <c r="K2023" s="1"/>
      <c r="L2023" s="2"/>
      <c r="M2023" s="2"/>
      <c r="N2023" s="3"/>
      <c r="O2023" s="1"/>
      <c r="P2023" s="1"/>
      <c r="Q2023" s="1"/>
      <c r="R2023" s="90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5"/>
      <c r="AR2023" s="5"/>
      <c r="AS2023" s="4"/>
      <c r="AT2023" s="4"/>
      <c r="AU2023" s="4"/>
      <c r="AV2023" s="1"/>
      <c r="AW2023" s="1"/>
      <c r="AX2023" s="1"/>
      <c r="AY2023" s="4"/>
    </row>
    <row r="2024" spans="1:51" x14ac:dyDescent="0.3">
      <c r="A2024" s="1"/>
      <c r="B2024" s="1"/>
      <c r="C2024" s="1"/>
      <c r="D2024" s="1"/>
      <c r="E2024" s="2"/>
      <c r="F2024" s="2"/>
      <c r="G2024" s="2"/>
      <c r="H2024" s="2"/>
      <c r="I2024" s="1"/>
      <c r="J2024" s="1"/>
      <c r="K2024" s="1"/>
      <c r="L2024" s="2"/>
      <c r="M2024" s="2"/>
      <c r="N2024" s="3"/>
      <c r="O2024" s="1"/>
      <c r="P2024" s="1"/>
      <c r="Q2024" s="1"/>
      <c r="R2024" s="90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5"/>
      <c r="AR2024" s="5"/>
      <c r="AS2024" s="4"/>
      <c r="AT2024" s="4"/>
      <c r="AU2024" s="4"/>
      <c r="AV2024" s="1"/>
      <c r="AW2024" s="1"/>
      <c r="AX2024" s="1"/>
      <c r="AY2024" s="4"/>
    </row>
    <row r="2025" spans="1:51" x14ac:dyDescent="0.3">
      <c r="A2025" s="1"/>
      <c r="B2025" s="1"/>
      <c r="C2025" s="1"/>
      <c r="D2025" s="1"/>
      <c r="E2025" s="2"/>
      <c r="F2025" s="2"/>
      <c r="G2025" s="2"/>
      <c r="H2025" s="2"/>
      <c r="I2025" s="1"/>
      <c r="J2025" s="1"/>
      <c r="K2025" s="1"/>
      <c r="L2025" s="2"/>
      <c r="M2025" s="2"/>
      <c r="N2025" s="3"/>
      <c r="O2025" s="1"/>
      <c r="P2025" s="1"/>
      <c r="Q2025" s="1"/>
      <c r="R2025" s="90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5"/>
      <c r="AR2025" s="5"/>
      <c r="AS2025" s="4"/>
      <c r="AT2025" s="4"/>
      <c r="AU2025" s="4"/>
      <c r="AV2025" s="1"/>
      <c r="AW2025" s="1"/>
      <c r="AX2025" s="1"/>
      <c r="AY2025" s="4"/>
    </row>
    <row r="2026" spans="1:51" x14ac:dyDescent="0.3">
      <c r="A2026" s="1"/>
      <c r="B2026" s="1"/>
      <c r="C2026" s="1"/>
      <c r="D2026" s="1"/>
      <c r="E2026" s="2"/>
      <c r="F2026" s="2"/>
      <c r="G2026" s="2"/>
      <c r="H2026" s="2"/>
      <c r="I2026" s="1"/>
      <c r="J2026" s="1"/>
      <c r="K2026" s="1"/>
      <c r="L2026" s="2"/>
      <c r="M2026" s="2"/>
      <c r="N2026" s="3"/>
      <c r="O2026" s="1"/>
      <c r="P2026" s="1"/>
      <c r="Q2026" s="1"/>
      <c r="R2026" s="90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5"/>
      <c r="AR2026" s="5"/>
      <c r="AS2026" s="4"/>
      <c r="AT2026" s="4"/>
      <c r="AU2026" s="4"/>
      <c r="AV2026" s="1"/>
      <c r="AW2026" s="1"/>
      <c r="AX2026" s="1"/>
      <c r="AY2026" s="4"/>
    </row>
    <row r="2027" spans="1:51" x14ac:dyDescent="0.3">
      <c r="A2027" s="1"/>
      <c r="B2027" s="1"/>
      <c r="C2027" s="1"/>
      <c r="D2027" s="1"/>
      <c r="E2027" s="2"/>
      <c r="F2027" s="2"/>
      <c r="G2027" s="2"/>
      <c r="H2027" s="2"/>
      <c r="I2027" s="1"/>
      <c r="J2027" s="1"/>
      <c r="K2027" s="1"/>
      <c r="L2027" s="2"/>
      <c r="M2027" s="2"/>
      <c r="N2027" s="3"/>
      <c r="O2027" s="1"/>
      <c r="P2027" s="1"/>
      <c r="Q2027" s="1"/>
      <c r="R2027" s="90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5"/>
      <c r="AR2027" s="5"/>
      <c r="AS2027" s="4"/>
      <c r="AT2027" s="4"/>
      <c r="AU2027" s="4"/>
      <c r="AV2027" s="1"/>
      <c r="AW2027" s="1"/>
      <c r="AX2027" s="1"/>
      <c r="AY2027" s="4"/>
    </row>
    <row r="2028" spans="1:51" x14ac:dyDescent="0.3">
      <c r="A2028" s="1"/>
      <c r="B2028" s="1"/>
      <c r="C2028" s="1"/>
      <c r="D2028" s="1"/>
      <c r="E2028" s="2"/>
      <c r="F2028" s="2"/>
      <c r="G2028" s="2"/>
      <c r="H2028" s="2"/>
      <c r="I2028" s="1"/>
      <c r="J2028" s="1"/>
      <c r="K2028" s="1"/>
      <c r="L2028" s="2"/>
      <c r="M2028" s="2"/>
      <c r="N2028" s="3"/>
      <c r="O2028" s="1"/>
      <c r="P2028" s="1"/>
      <c r="Q2028" s="1"/>
      <c r="R2028" s="90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5"/>
      <c r="AR2028" s="5"/>
      <c r="AS2028" s="4"/>
      <c r="AT2028" s="4"/>
      <c r="AU2028" s="4"/>
      <c r="AV2028" s="1"/>
      <c r="AW2028" s="1"/>
      <c r="AX2028" s="1"/>
      <c r="AY2028" s="4"/>
    </row>
    <row r="2029" spans="1:51" x14ac:dyDescent="0.3">
      <c r="A2029" s="1"/>
      <c r="B2029" s="1"/>
      <c r="C2029" s="1"/>
      <c r="D2029" s="1"/>
      <c r="E2029" s="2"/>
      <c r="F2029" s="2"/>
      <c r="G2029" s="2"/>
      <c r="H2029" s="2"/>
      <c r="I2029" s="1"/>
      <c r="J2029" s="1"/>
      <c r="K2029" s="1"/>
      <c r="L2029" s="2"/>
      <c r="M2029" s="2"/>
      <c r="N2029" s="3"/>
      <c r="O2029" s="1"/>
      <c r="P2029" s="1"/>
      <c r="Q2029" s="1"/>
      <c r="R2029" s="90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5"/>
      <c r="AR2029" s="5"/>
      <c r="AS2029" s="4"/>
      <c r="AT2029" s="4"/>
      <c r="AU2029" s="4"/>
      <c r="AV2029" s="1"/>
      <c r="AW2029" s="1"/>
      <c r="AX2029" s="1"/>
      <c r="AY2029" s="4"/>
    </row>
    <row r="2030" spans="1:51" x14ac:dyDescent="0.3">
      <c r="A2030" s="1"/>
      <c r="B2030" s="1"/>
      <c r="C2030" s="1"/>
      <c r="D2030" s="1"/>
      <c r="E2030" s="2"/>
      <c r="F2030" s="2"/>
      <c r="G2030" s="2"/>
      <c r="H2030" s="2"/>
      <c r="I2030" s="1"/>
      <c r="J2030" s="1"/>
      <c r="K2030" s="1"/>
      <c r="L2030" s="2"/>
      <c r="M2030" s="2"/>
      <c r="N2030" s="3"/>
      <c r="O2030" s="1"/>
      <c r="P2030" s="1"/>
      <c r="Q2030" s="1"/>
      <c r="R2030" s="90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5"/>
      <c r="AR2030" s="5"/>
      <c r="AS2030" s="4"/>
      <c r="AT2030" s="4"/>
      <c r="AU2030" s="4"/>
      <c r="AV2030" s="1"/>
      <c r="AW2030" s="1"/>
      <c r="AX2030" s="1"/>
      <c r="AY2030" s="4"/>
    </row>
    <row r="2031" spans="1:51" x14ac:dyDescent="0.3">
      <c r="A2031" s="1"/>
      <c r="B2031" s="1"/>
      <c r="C2031" s="1"/>
      <c r="D2031" s="1"/>
      <c r="E2031" s="2"/>
      <c r="F2031" s="2"/>
      <c r="G2031" s="2"/>
      <c r="H2031" s="2"/>
      <c r="I2031" s="1"/>
      <c r="J2031" s="1"/>
      <c r="K2031" s="1"/>
      <c r="L2031" s="2"/>
      <c r="M2031" s="2"/>
      <c r="N2031" s="3"/>
      <c r="O2031" s="1"/>
      <c r="P2031" s="1"/>
      <c r="Q2031" s="1"/>
      <c r="R2031" s="90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5"/>
      <c r="AR2031" s="5"/>
      <c r="AS2031" s="4"/>
      <c r="AT2031" s="4"/>
      <c r="AU2031" s="4"/>
      <c r="AV2031" s="1"/>
      <c r="AW2031" s="1"/>
      <c r="AX2031" s="1"/>
      <c r="AY2031" s="4"/>
    </row>
    <row r="2032" spans="1:51" x14ac:dyDescent="0.3">
      <c r="A2032" s="1"/>
      <c r="B2032" s="1"/>
      <c r="C2032" s="1"/>
      <c r="D2032" s="1"/>
      <c r="E2032" s="2"/>
      <c r="F2032" s="2"/>
      <c r="G2032" s="2"/>
      <c r="H2032" s="2"/>
      <c r="I2032" s="1"/>
      <c r="J2032" s="1"/>
      <c r="K2032" s="1"/>
      <c r="L2032" s="2"/>
      <c r="M2032" s="2"/>
      <c r="N2032" s="3"/>
      <c r="O2032" s="1"/>
      <c r="P2032" s="1"/>
      <c r="Q2032" s="1"/>
      <c r="R2032" s="90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5"/>
      <c r="AR2032" s="5"/>
      <c r="AS2032" s="4"/>
      <c r="AT2032" s="4"/>
      <c r="AU2032" s="4"/>
      <c r="AV2032" s="1"/>
      <c r="AW2032" s="1"/>
      <c r="AX2032" s="1"/>
      <c r="AY2032" s="4"/>
    </row>
    <row r="2033" spans="1:51" x14ac:dyDescent="0.3">
      <c r="A2033" s="1"/>
      <c r="B2033" s="1"/>
      <c r="C2033" s="1"/>
      <c r="D2033" s="1"/>
      <c r="E2033" s="2"/>
      <c r="F2033" s="2"/>
      <c r="G2033" s="2"/>
      <c r="H2033" s="2"/>
      <c r="I2033" s="1"/>
      <c r="J2033" s="1"/>
      <c r="K2033" s="1"/>
      <c r="L2033" s="2"/>
      <c r="M2033" s="2"/>
      <c r="N2033" s="3"/>
      <c r="O2033" s="1"/>
      <c r="P2033" s="1"/>
      <c r="Q2033" s="1"/>
      <c r="R2033" s="90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5"/>
      <c r="AR2033" s="5"/>
      <c r="AS2033" s="4"/>
      <c r="AT2033" s="4"/>
      <c r="AU2033" s="4"/>
      <c r="AV2033" s="1"/>
      <c r="AW2033" s="1"/>
      <c r="AX2033" s="1"/>
      <c r="AY2033" s="4"/>
    </row>
    <row r="2034" spans="1:51" x14ac:dyDescent="0.3">
      <c r="A2034" s="1"/>
      <c r="B2034" s="1"/>
      <c r="C2034" s="1"/>
      <c r="D2034" s="1"/>
      <c r="E2034" s="2"/>
      <c r="F2034" s="2"/>
      <c r="G2034" s="2"/>
      <c r="H2034" s="2"/>
      <c r="I2034" s="1"/>
      <c r="J2034" s="1"/>
      <c r="K2034" s="1"/>
      <c r="L2034" s="2"/>
      <c r="M2034" s="2"/>
      <c r="N2034" s="3"/>
      <c r="O2034" s="1"/>
      <c r="P2034" s="1"/>
      <c r="Q2034" s="1"/>
      <c r="R2034" s="90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5"/>
      <c r="AR2034" s="5"/>
      <c r="AS2034" s="4"/>
      <c r="AT2034" s="4"/>
      <c r="AU2034" s="4"/>
      <c r="AV2034" s="1"/>
      <c r="AW2034" s="1"/>
      <c r="AX2034" s="1"/>
      <c r="AY2034" s="4"/>
    </row>
    <row r="2035" spans="1:51" x14ac:dyDescent="0.3">
      <c r="A2035" s="1"/>
      <c r="B2035" s="1"/>
      <c r="C2035" s="1"/>
      <c r="D2035" s="1"/>
      <c r="E2035" s="2"/>
      <c r="F2035" s="2"/>
      <c r="G2035" s="2"/>
      <c r="H2035" s="2"/>
      <c r="I2035" s="1"/>
      <c r="J2035" s="1"/>
      <c r="K2035" s="1"/>
      <c r="L2035" s="2"/>
      <c r="M2035" s="2"/>
      <c r="N2035" s="3"/>
      <c r="O2035" s="1"/>
      <c r="P2035" s="1"/>
      <c r="Q2035" s="1"/>
      <c r="R2035" s="90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5"/>
      <c r="AR2035" s="5"/>
      <c r="AS2035" s="4"/>
      <c r="AT2035" s="4"/>
      <c r="AU2035" s="4"/>
      <c r="AV2035" s="1"/>
      <c r="AW2035" s="1"/>
      <c r="AX2035" s="1"/>
      <c r="AY2035" s="4"/>
    </row>
    <row r="2036" spans="1:51" x14ac:dyDescent="0.3">
      <c r="A2036" s="1"/>
      <c r="B2036" s="1"/>
      <c r="C2036" s="1"/>
      <c r="D2036" s="1"/>
      <c r="E2036" s="2"/>
      <c r="F2036" s="2"/>
      <c r="G2036" s="2"/>
      <c r="H2036" s="2"/>
      <c r="I2036" s="1"/>
      <c r="J2036" s="1"/>
      <c r="K2036" s="1"/>
      <c r="L2036" s="2"/>
      <c r="M2036" s="2"/>
      <c r="N2036" s="3"/>
      <c r="O2036" s="1"/>
      <c r="P2036" s="1"/>
      <c r="Q2036" s="1"/>
      <c r="R2036" s="90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5"/>
      <c r="AR2036" s="5"/>
      <c r="AS2036" s="4"/>
      <c r="AT2036" s="4"/>
      <c r="AU2036" s="4"/>
      <c r="AV2036" s="1"/>
      <c r="AW2036" s="1"/>
      <c r="AX2036" s="1"/>
      <c r="AY2036" s="4"/>
    </row>
    <row r="2037" spans="1:51" x14ac:dyDescent="0.3">
      <c r="A2037" s="1"/>
      <c r="B2037" s="1"/>
      <c r="C2037" s="1"/>
      <c r="D2037" s="1"/>
      <c r="E2037" s="2"/>
      <c r="F2037" s="2"/>
      <c r="G2037" s="2"/>
      <c r="H2037" s="2"/>
      <c r="I2037" s="1"/>
      <c r="J2037" s="1"/>
      <c r="K2037" s="1"/>
      <c r="L2037" s="2"/>
      <c r="M2037" s="2"/>
      <c r="N2037" s="3"/>
      <c r="O2037" s="1"/>
      <c r="P2037" s="1"/>
      <c r="Q2037" s="1"/>
      <c r="R2037" s="90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5"/>
      <c r="AR2037" s="5"/>
      <c r="AS2037" s="4"/>
      <c r="AT2037" s="4"/>
      <c r="AU2037" s="4"/>
      <c r="AV2037" s="1"/>
      <c r="AW2037" s="1"/>
      <c r="AX2037" s="1"/>
      <c r="AY2037" s="4"/>
    </row>
    <row r="2038" spans="1:51" x14ac:dyDescent="0.3">
      <c r="A2038" s="1"/>
      <c r="B2038" s="1"/>
      <c r="C2038" s="1"/>
      <c r="D2038" s="1"/>
      <c r="E2038" s="2"/>
      <c r="F2038" s="2"/>
      <c r="G2038" s="2"/>
      <c r="H2038" s="2"/>
      <c r="I2038" s="1"/>
      <c r="J2038" s="1"/>
      <c r="K2038" s="1"/>
      <c r="L2038" s="2"/>
      <c r="M2038" s="2"/>
      <c r="N2038" s="3"/>
      <c r="O2038" s="1"/>
      <c r="P2038" s="1"/>
      <c r="Q2038" s="1"/>
      <c r="R2038" s="90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5"/>
      <c r="AR2038" s="5"/>
      <c r="AS2038" s="4"/>
      <c r="AT2038" s="4"/>
      <c r="AU2038" s="4"/>
      <c r="AV2038" s="1"/>
      <c r="AW2038" s="1"/>
      <c r="AX2038" s="1"/>
      <c r="AY2038" s="4"/>
    </row>
    <row r="2039" spans="1:51" x14ac:dyDescent="0.3">
      <c r="A2039" s="1"/>
      <c r="B2039" s="1"/>
      <c r="C2039" s="1"/>
      <c r="D2039" s="1"/>
      <c r="E2039" s="2"/>
      <c r="F2039" s="2"/>
      <c r="G2039" s="2"/>
      <c r="H2039" s="2"/>
      <c r="I2039" s="1"/>
      <c r="J2039" s="1"/>
      <c r="K2039" s="1"/>
      <c r="L2039" s="2"/>
      <c r="M2039" s="2"/>
      <c r="N2039" s="3"/>
      <c r="O2039" s="1"/>
      <c r="P2039" s="1"/>
      <c r="Q2039" s="1"/>
      <c r="R2039" s="90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5"/>
      <c r="AR2039" s="5"/>
      <c r="AS2039" s="4"/>
      <c r="AT2039" s="4"/>
      <c r="AU2039" s="4"/>
      <c r="AV2039" s="1"/>
      <c r="AW2039" s="1"/>
      <c r="AX2039" s="1"/>
      <c r="AY2039" s="4"/>
    </row>
    <row r="2040" spans="1:51" x14ac:dyDescent="0.3">
      <c r="A2040" s="1"/>
      <c r="B2040" s="1"/>
      <c r="C2040" s="1"/>
      <c r="D2040" s="1"/>
      <c r="E2040" s="2"/>
      <c r="F2040" s="2"/>
      <c r="G2040" s="2"/>
      <c r="H2040" s="2"/>
      <c r="I2040" s="1"/>
      <c r="J2040" s="1"/>
      <c r="K2040" s="1"/>
      <c r="L2040" s="2"/>
      <c r="M2040" s="2"/>
      <c r="N2040" s="3"/>
      <c r="O2040" s="1"/>
      <c r="P2040" s="1"/>
      <c r="Q2040" s="1"/>
      <c r="R2040" s="90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5"/>
      <c r="AR2040" s="5"/>
      <c r="AS2040" s="4"/>
      <c r="AT2040" s="4"/>
      <c r="AU2040" s="4"/>
      <c r="AV2040" s="1"/>
      <c r="AW2040" s="1"/>
      <c r="AX2040" s="1"/>
      <c r="AY2040" s="4"/>
    </row>
    <row r="2041" spans="1:51" x14ac:dyDescent="0.3">
      <c r="A2041" s="1"/>
      <c r="B2041" s="1"/>
      <c r="C2041" s="1"/>
      <c r="D2041" s="1"/>
      <c r="E2041" s="2"/>
      <c r="F2041" s="2"/>
      <c r="G2041" s="2"/>
      <c r="H2041" s="2"/>
      <c r="I2041" s="1"/>
      <c r="J2041" s="1"/>
      <c r="K2041" s="1"/>
      <c r="L2041" s="2"/>
      <c r="M2041" s="2"/>
      <c r="N2041" s="3"/>
      <c r="O2041" s="1"/>
      <c r="P2041" s="1"/>
      <c r="Q2041" s="1"/>
      <c r="R2041" s="90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5"/>
      <c r="AR2041" s="5"/>
      <c r="AS2041" s="4"/>
      <c r="AT2041" s="4"/>
      <c r="AU2041" s="4"/>
      <c r="AV2041" s="1"/>
      <c r="AW2041" s="1"/>
      <c r="AX2041" s="1"/>
      <c r="AY2041" s="4"/>
    </row>
    <row r="2042" spans="1:51" x14ac:dyDescent="0.3">
      <c r="A2042" s="1"/>
      <c r="B2042" s="1"/>
      <c r="C2042" s="1"/>
      <c r="D2042" s="1"/>
      <c r="E2042" s="2"/>
      <c r="F2042" s="2"/>
      <c r="G2042" s="2"/>
      <c r="H2042" s="2"/>
      <c r="I2042" s="1"/>
      <c r="J2042" s="1"/>
      <c r="K2042" s="1"/>
      <c r="L2042" s="2"/>
      <c r="M2042" s="2"/>
      <c r="N2042" s="3"/>
      <c r="O2042" s="1"/>
      <c r="P2042" s="1"/>
      <c r="Q2042" s="1"/>
      <c r="R2042" s="90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5"/>
      <c r="AR2042" s="5"/>
      <c r="AS2042" s="4"/>
      <c r="AT2042" s="4"/>
      <c r="AU2042" s="4"/>
      <c r="AV2042" s="1"/>
      <c r="AW2042" s="1"/>
      <c r="AX2042" s="1"/>
      <c r="AY2042" s="4"/>
    </row>
    <row r="2043" spans="1:51" x14ac:dyDescent="0.3">
      <c r="A2043" s="1"/>
      <c r="B2043" s="1"/>
      <c r="C2043" s="1"/>
      <c r="D2043" s="1"/>
      <c r="E2043" s="2"/>
      <c r="F2043" s="2"/>
      <c r="G2043" s="2"/>
      <c r="H2043" s="2"/>
      <c r="I2043" s="1"/>
      <c r="J2043" s="1"/>
      <c r="K2043" s="1"/>
      <c r="L2043" s="2"/>
      <c r="M2043" s="2"/>
      <c r="N2043" s="3"/>
      <c r="O2043" s="1"/>
      <c r="P2043" s="1"/>
      <c r="Q2043" s="1"/>
      <c r="R2043" s="90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5"/>
      <c r="AR2043" s="5"/>
      <c r="AS2043" s="4"/>
      <c r="AT2043" s="4"/>
      <c r="AU2043" s="4"/>
      <c r="AV2043" s="1"/>
      <c r="AW2043" s="1"/>
      <c r="AX2043" s="1"/>
      <c r="AY2043" s="4"/>
    </row>
    <row r="2044" spans="1:51" x14ac:dyDescent="0.3">
      <c r="A2044" s="1"/>
      <c r="B2044" s="1"/>
      <c r="C2044" s="1"/>
      <c r="D2044" s="1"/>
      <c r="E2044" s="2"/>
      <c r="F2044" s="2"/>
      <c r="G2044" s="2"/>
      <c r="H2044" s="2"/>
      <c r="I2044" s="1"/>
      <c r="J2044" s="1"/>
      <c r="K2044" s="1"/>
      <c r="L2044" s="2"/>
      <c r="M2044" s="2"/>
      <c r="N2044" s="3"/>
      <c r="O2044" s="1"/>
      <c r="P2044" s="1"/>
      <c r="Q2044" s="1"/>
      <c r="R2044" s="90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5"/>
      <c r="AR2044" s="5"/>
      <c r="AS2044" s="4"/>
      <c r="AT2044" s="4"/>
      <c r="AU2044" s="4"/>
      <c r="AV2044" s="1"/>
      <c r="AW2044" s="1"/>
      <c r="AX2044" s="1"/>
      <c r="AY2044" s="4"/>
    </row>
    <row r="2045" spans="1:51" x14ac:dyDescent="0.3">
      <c r="A2045" s="1"/>
      <c r="B2045" s="1"/>
      <c r="C2045" s="1"/>
      <c r="D2045" s="1"/>
      <c r="E2045" s="2"/>
      <c r="F2045" s="2"/>
      <c r="G2045" s="2"/>
      <c r="H2045" s="2"/>
      <c r="I2045" s="1"/>
      <c r="J2045" s="1"/>
      <c r="K2045" s="1"/>
      <c r="L2045" s="2"/>
      <c r="M2045" s="2"/>
      <c r="N2045" s="3"/>
      <c r="O2045" s="1"/>
      <c r="P2045" s="1"/>
      <c r="Q2045" s="1"/>
      <c r="R2045" s="90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5"/>
      <c r="AR2045" s="5"/>
      <c r="AS2045" s="4"/>
      <c r="AT2045" s="4"/>
      <c r="AU2045" s="4"/>
      <c r="AV2045" s="1"/>
      <c r="AW2045" s="1"/>
      <c r="AX2045" s="1"/>
      <c r="AY2045" s="4"/>
    </row>
    <row r="2046" spans="1:51" x14ac:dyDescent="0.3">
      <c r="A2046" s="1"/>
      <c r="B2046" s="1"/>
      <c r="C2046" s="1"/>
      <c r="D2046" s="1"/>
      <c r="E2046" s="2"/>
      <c r="F2046" s="2"/>
      <c r="G2046" s="2"/>
      <c r="H2046" s="2"/>
      <c r="I2046" s="1"/>
      <c r="J2046" s="1"/>
      <c r="K2046" s="1"/>
      <c r="L2046" s="2"/>
      <c r="M2046" s="2"/>
      <c r="N2046" s="3"/>
      <c r="O2046" s="1"/>
      <c r="P2046" s="1"/>
      <c r="Q2046" s="1"/>
      <c r="R2046" s="90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5"/>
      <c r="AR2046" s="5"/>
      <c r="AS2046" s="4"/>
      <c r="AT2046" s="4"/>
      <c r="AU2046" s="4"/>
      <c r="AV2046" s="1"/>
      <c r="AW2046" s="1"/>
      <c r="AX2046" s="1"/>
      <c r="AY2046" s="4"/>
    </row>
    <row r="2047" spans="1:51" x14ac:dyDescent="0.3">
      <c r="A2047" s="1"/>
      <c r="B2047" s="1"/>
      <c r="C2047" s="1"/>
      <c r="D2047" s="1"/>
      <c r="E2047" s="2"/>
      <c r="F2047" s="2"/>
      <c r="G2047" s="2"/>
      <c r="H2047" s="2"/>
      <c r="I2047" s="1"/>
      <c r="J2047" s="1"/>
      <c r="K2047" s="1"/>
      <c r="L2047" s="2"/>
      <c r="M2047" s="2"/>
      <c r="N2047" s="3"/>
      <c r="O2047" s="1"/>
      <c r="P2047" s="1"/>
      <c r="Q2047" s="1"/>
      <c r="R2047" s="90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5"/>
      <c r="AR2047" s="5"/>
      <c r="AS2047" s="4"/>
      <c r="AT2047" s="4"/>
      <c r="AU2047" s="4"/>
      <c r="AV2047" s="1"/>
      <c r="AW2047" s="1"/>
      <c r="AX2047" s="1"/>
      <c r="AY2047" s="4"/>
    </row>
    <row r="2048" spans="1:51" x14ac:dyDescent="0.3">
      <c r="A2048" s="1"/>
      <c r="B2048" s="1"/>
      <c r="C2048" s="1"/>
      <c r="D2048" s="1"/>
      <c r="E2048" s="2"/>
      <c r="F2048" s="2"/>
      <c r="G2048" s="2"/>
      <c r="H2048" s="2"/>
      <c r="I2048" s="1"/>
      <c r="J2048" s="1"/>
      <c r="K2048" s="1"/>
      <c r="L2048" s="2"/>
      <c r="M2048" s="2"/>
      <c r="N2048" s="3"/>
      <c r="O2048" s="1"/>
      <c r="P2048" s="1"/>
      <c r="Q2048" s="1"/>
      <c r="R2048" s="90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5"/>
      <c r="AR2048" s="5"/>
      <c r="AS2048" s="4"/>
      <c r="AT2048" s="4"/>
      <c r="AU2048" s="4"/>
      <c r="AV2048" s="1"/>
      <c r="AW2048" s="1"/>
      <c r="AX2048" s="1"/>
      <c r="AY2048" s="4"/>
    </row>
    <row r="2049" spans="1:51" x14ac:dyDescent="0.3">
      <c r="A2049" s="1"/>
      <c r="B2049" s="1"/>
      <c r="C2049" s="1"/>
      <c r="D2049" s="1"/>
      <c r="E2049" s="2"/>
      <c r="F2049" s="2"/>
      <c r="G2049" s="2"/>
      <c r="H2049" s="2"/>
      <c r="I2049" s="1"/>
      <c r="J2049" s="1"/>
      <c r="K2049" s="1"/>
      <c r="L2049" s="2"/>
      <c r="M2049" s="2"/>
      <c r="N2049" s="3"/>
      <c r="O2049" s="1"/>
      <c r="P2049" s="1"/>
      <c r="Q2049" s="1"/>
      <c r="R2049" s="90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5"/>
      <c r="AR2049" s="5"/>
      <c r="AS2049" s="4"/>
      <c r="AT2049" s="4"/>
      <c r="AU2049" s="4"/>
      <c r="AV2049" s="1"/>
      <c r="AW2049" s="1"/>
      <c r="AX2049" s="1"/>
      <c r="AY2049" s="4"/>
    </row>
    <row r="2050" spans="1:51" x14ac:dyDescent="0.3">
      <c r="A2050" s="1"/>
      <c r="B2050" s="1"/>
      <c r="C2050" s="1"/>
      <c r="D2050" s="1"/>
      <c r="E2050" s="2"/>
      <c r="F2050" s="2"/>
      <c r="G2050" s="2"/>
      <c r="H2050" s="2"/>
      <c r="I2050" s="1"/>
      <c r="J2050" s="1"/>
      <c r="K2050" s="1"/>
      <c r="L2050" s="2"/>
      <c r="M2050" s="2"/>
      <c r="N2050" s="3"/>
      <c r="O2050" s="1"/>
      <c r="P2050" s="1"/>
      <c r="Q2050" s="1"/>
      <c r="R2050" s="90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5"/>
      <c r="AR2050" s="5"/>
      <c r="AS2050" s="4"/>
      <c r="AT2050" s="4"/>
      <c r="AU2050" s="4"/>
      <c r="AV2050" s="1"/>
      <c r="AW2050" s="1"/>
      <c r="AX2050" s="1"/>
      <c r="AY2050" s="4"/>
    </row>
    <row r="2051" spans="1:51" x14ac:dyDescent="0.3">
      <c r="A2051" s="1"/>
      <c r="B2051" s="1"/>
      <c r="C2051" s="1"/>
      <c r="D2051" s="1"/>
      <c r="E2051" s="2"/>
      <c r="F2051" s="2"/>
      <c r="G2051" s="2"/>
      <c r="H2051" s="2"/>
      <c r="I2051" s="1"/>
      <c r="J2051" s="1"/>
      <c r="K2051" s="1"/>
      <c r="L2051" s="2"/>
      <c r="M2051" s="2"/>
      <c r="N2051" s="3"/>
      <c r="O2051" s="1"/>
      <c r="P2051" s="1"/>
      <c r="Q2051" s="1"/>
      <c r="R2051" s="90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5"/>
      <c r="AR2051" s="5"/>
      <c r="AS2051" s="4"/>
      <c r="AT2051" s="4"/>
      <c r="AU2051" s="4"/>
      <c r="AV2051" s="1"/>
      <c r="AW2051" s="1"/>
      <c r="AX2051" s="1"/>
      <c r="AY2051" s="4"/>
    </row>
    <row r="2052" spans="1:51" x14ac:dyDescent="0.3">
      <c r="A2052" s="1"/>
      <c r="B2052" s="1"/>
      <c r="C2052" s="1"/>
      <c r="D2052" s="1"/>
      <c r="E2052" s="2"/>
      <c r="F2052" s="2"/>
      <c r="G2052" s="2"/>
      <c r="H2052" s="2"/>
      <c r="I2052" s="1"/>
      <c r="J2052" s="1"/>
      <c r="K2052" s="1"/>
      <c r="L2052" s="2"/>
      <c r="M2052" s="2"/>
      <c r="N2052" s="3"/>
      <c r="O2052" s="1"/>
      <c r="P2052" s="1"/>
      <c r="Q2052" s="1"/>
      <c r="R2052" s="90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5"/>
      <c r="AR2052" s="5"/>
      <c r="AS2052" s="4"/>
      <c r="AT2052" s="4"/>
      <c r="AU2052" s="4"/>
      <c r="AV2052" s="1"/>
      <c r="AW2052" s="1"/>
      <c r="AX2052" s="1"/>
      <c r="AY2052" s="4"/>
    </row>
    <row r="2053" spans="1:51" x14ac:dyDescent="0.3">
      <c r="A2053" s="1"/>
      <c r="B2053" s="1"/>
      <c r="C2053" s="1"/>
      <c r="D2053" s="1"/>
      <c r="E2053" s="2"/>
      <c r="F2053" s="2"/>
      <c r="G2053" s="2"/>
      <c r="H2053" s="2"/>
      <c r="I2053" s="1"/>
      <c r="J2053" s="1"/>
      <c r="K2053" s="1"/>
      <c r="L2053" s="2"/>
      <c r="M2053" s="2"/>
      <c r="N2053" s="3"/>
      <c r="O2053" s="1"/>
      <c r="P2053" s="1"/>
      <c r="Q2053" s="1"/>
      <c r="R2053" s="90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5"/>
      <c r="AR2053" s="5"/>
      <c r="AS2053" s="4"/>
      <c r="AT2053" s="4"/>
      <c r="AU2053" s="4"/>
      <c r="AV2053" s="1"/>
      <c r="AW2053" s="1"/>
      <c r="AX2053" s="1"/>
      <c r="AY2053" s="4"/>
    </row>
    <row r="2054" spans="1:51" x14ac:dyDescent="0.3">
      <c r="A2054" s="1"/>
      <c r="B2054" s="1"/>
      <c r="C2054" s="1"/>
      <c r="D2054" s="1"/>
      <c r="E2054" s="2"/>
      <c r="F2054" s="2"/>
      <c r="G2054" s="2"/>
      <c r="H2054" s="2"/>
      <c r="I2054" s="1"/>
      <c r="J2054" s="1"/>
      <c r="K2054" s="1"/>
      <c r="L2054" s="2"/>
      <c r="M2054" s="2"/>
      <c r="N2054" s="3"/>
      <c r="O2054" s="1"/>
      <c r="P2054" s="1"/>
      <c r="Q2054" s="1"/>
      <c r="R2054" s="90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5"/>
      <c r="AR2054" s="5"/>
      <c r="AS2054" s="4"/>
      <c r="AT2054" s="4"/>
      <c r="AU2054" s="4"/>
      <c r="AV2054" s="1"/>
      <c r="AW2054" s="1"/>
      <c r="AX2054" s="1"/>
      <c r="AY2054" s="4"/>
    </row>
    <row r="2055" spans="1:51" x14ac:dyDescent="0.3">
      <c r="A2055" s="1"/>
      <c r="B2055" s="1"/>
      <c r="C2055" s="1"/>
      <c r="D2055" s="1"/>
      <c r="E2055" s="2"/>
      <c r="F2055" s="2"/>
      <c r="G2055" s="2"/>
      <c r="H2055" s="2"/>
      <c r="I2055" s="1"/>
      <c r="J2055" s="1"/>
      <c r="K2055" s="1"/>
      <c r="L2055" s="2"/>
      <c r="M2055" s="2"/>
      <c r="N2055" s="3"/>
      <c r="O2055" s="1"/>
      <c r="P2055" s="1"/>
      <c r="Q2055" s="1"/>
      <c r="R2055" s="90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5"/>
      <c r="AR2055" s="5"/>
      <c r="AS2055" s="4"/>
      <c r="AT2055" s="4"/>
      <c r="AU2055" s="4"/>
      <c r="AV2055" s="1"/>
      <c r="AW2055" s="1"/>
      <c r="AX2055" s="1"/>
      <c r="AY2055" s="4"/>
    </row>
    <row r="2056" spans="1:51" x14ac:dyDescent="0.3">
      <c r="A2056" s="1"/>
      <c r="B2056" s="1"/>
      <c r="C2056" s="1"/>
      <c r="D2056" s="1"/>
      <c r="E2056" s="2"/>
      <c r="F2056" s="2"/>
      <c r="G2056" s="2"/>
      <c r="H2056" s="2"/>
      <c r="I2056" s="1"/>
      <c r="J2056" s="1"/>
      <c r="K2056" s="1"/>
      <c r="L2056" s="2"/>
      <c r="M2056" s="2"/>
      <c r="N2056" s="3"/>
      <c r="O2056" s="1"/>
      <c r="P2056" s="1"/>
      <c r="Q2056" s="1"/>
      <c r="R2056" s="90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5"/>
      <c r="AR2056" s="5"/>
      <c r="AS2056" s="4"/>
      <c r="AT2056" s="4"/>
      <c r="AU2056" s="4"/>
      <c r="AV2056" s="1"/>
      <c r="AW2056" s="1"/>
      <c r="AX2056" s="1"/>
      <c r="AY2056" s="4"/>
    </row>
    <row r="2057" spans="1:51" x14ac:dyDescent="0.3">
      <c r="A2057" s="1"/>
      <c r="B2057" s="1"/>
      <c r="C2057" s="1"/>
      <c r="D2057" s="1"/>
      <c r="E2057" s="2"/>
      <c r="F2057" s="2"/>
      <c r="G2057" s="2"/>
      <c r="H2057" s="2"/>
      <c r="I2057" s="1"/>
      <c r="J2057" s="1"/>
      <c r="K2057" s="1"/>
      <c r="L2057" s="2"/>
      <c r="M2057" s="2"/>
      <c r="N2057" s="3"/>
      <c r="O2057" s="1"/>
      <c r="P2057" s="1"/>
      <c r="Q2057" s="1"/>
      <c r="R2057" s="90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5"/>
      <c r="AR2057" s="5"/>
      <c r="AS2057" s="4"/>
      <c r="AT2057" s="4"/>
      <c r="AU2057" s="4"/>
      <c r="AV2057" s="1"/>
      <c r="AW2057" s="1"/>
      <c r="AX2057" s="1"/>
      <c r="AY2057" s="4"/>
    </row>
    <row r="2058" spans="1:51" x14ac:dyDescent="0.3">
      <c r="A2058" s="1"/>
      <c r="B2058" s="1"/>
      <c r="C2058" s="1"/>
      <c r="D2058" s="1"/>
      <c r="E2058" s="2"/>
      <c r="F2058" s="2"/>
      <c r="G2058" s="2"/>
      <c r="H2058" s="2"/>
      <c r="I2058" s="1"/>
      <c r="J2058" s="1"/>
      <c r="K2058" s="1"/>
      <c r="L2058" s="2"/>
      <c r="M2058" s="2"/>
      <c r="N2058" s="3"/>
      <c r="O2058" s="1"/>
      <c r="P2058" s="1"/>
      <c r="Q2058" s="1"/>
      <c r="R2058" s="90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5"/>
      <c r="AR2058" s="5"/>
      <c r="AS2058" s="4"/>
      <c r="AT2058" s="4"/>
      <c r="AU2058" s="4"/>
      <c r="AV2058" s="1"/>
      <c r="AW2058" s="1"/>
      <c r="AX2058" s="1"/>
      <c r="AY2058" s="4"/>
    </row>
    <row r="2059" spans="1:51" x14ac:dyDescent="0.3">
      <c r="A2059" s="1"/>
      <c r="B2059" s="1"/>
      <c r="C2059" s="1"/>
      <c r="D2059" s="1"/>
      <c r="E2059" s="2"/>
      <c r="F2059" s="2"/>
      <c r="G2059" s="2"/>
      <c r="H2059" s="2"/>
      <c r="I2059" s="1"/>
      <c r="J2059" s="1"/>
      <c r="K2059" s="1"/>
      <c r="L2059" s="2"/>
      <c r="M2059" s="2"/>
      <c r="N2059" s="3"/>
      <c r="O2059" s="1"/>
      <c r="P2059" s="1"/>
      <c r="Q2059" s="1"/>
      <c r="R2059" s="90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5"/>
      <c r="AR2059" s="5"/>
      <c r="AS2059" s="4"/>
      <c r="AT2059" s="4"/>
      <c r="AU2059" s="4"/>
      <c r="AV2059" s="1"/>
      <c r="AW2059" s="1"/>
      <c r="AX2059" s="1"/>
      <c r="AY2059" s="4"/>
    </row>
    <row r="2060" spans="1:51" x14ac:dyDescent="0.3">
      <c r="A2060" s="1"/>
      <c r="B2060" s="1"/>
      <c r="C2060" s="1"/>
      <c r="D2060" s="1"/>
      <c r="E2060" s="2"/>
      <c r="F2060" s="2"/>
      <c r="G2060" s="2"/>
      <c r="H2060" s="2"/>
      <c r="I2060" s="1"/>
      <c r="J2060" s="1"/>
      <c r="K2060" s="1"/>
      <c r="L2060" s="2"/>
      <c r="M2060" s="2"/>
      <c r="N2060" s="3"/>
      <c r="O2060" s="1"/>
      <c r="P2060" s="1"/>
      <c r="Q2060" s="1"/>
      <c r="R2060" s="90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5"/>
      <c r="AR2060" s="5"/>
      <c r="AS2060" s="4"/>
      <c r="AT2060" s="4"/>
      <c r="AU2060" s="4"/>
      <c r="AV2060" s="1"/>
      <c r="AW2060" s="1"/>
      <c r="AX2060" s="1"/>
      <c r="AY2060" s="4"/>
    </row>
    <row r="2061" spans="1:51" x14ac:dyDescent="0.3">
      <c r="A2061" s="1"/>
      <c r="B2061" s="1"/>
      <c r="C2061" s="1"/>
      <c r="D2061" s="1"/>
      <c r="E2061" s="2"/>
      <c r="F2061" s="2"/>
      <c r="G2061" s="2"/>
      <c r="H2061" s="2"/>
      <c r="I2061" s="1"/>
      <c r="J2061" s="1"/>
      <c r="K2061" s="1"/>
      <c r="L2061" s="2"/>
      <c r="M2061" s="2"/>
      <c r="N2061" s="3"/>
      <c r="O2061" s="1"/>
      <c r="P2061" s="1"/>
      <c r="Q2061" s="1"/>
      <c r="R2061" s="90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5"/>
      <c r="AR2061" s="5"/>
      <c r="AS2061" s="4"/>
      <c r="AT2061" s="4"/>
      <c r="AU2061" s="4"/>
      <c r="AV2061" s="1"/>
      <c r="AW2061" s="1"/>
      <c r="AX2061" s="1"/>
      <c r="AY2061" s="4"/>
    </row>
    <row r="2062" spans="1:51" x14ac:dyDescent="0.3">
      <c r="A2062" s="1"/>
      <c r="B2062" s="1"/>
      <c r="C2062" s="1"/>
      <c r="D2062" s="1"/>
      <c r="E2062" s="2"/>
      <c r="F2062" s="2"/>
      <c r="G2062" s="2"/>
      <c r="H2062" s="2"/>
      <c r="I2062" s="1"/>
      <c r="J2062" s="1"/>
      <c r="K2062" s="1"/>
      <c r="L2062" s="2"/>
      <c r="M2062" s="2"/>
      <c r="N2062" s="3"/>
      <c r="O2062" s="1"/>
      <c r="P2062" s="1"/>
      <c r="Q2062" s="1"/>
      <c r="R2062" s="90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5"/>
      <c r="AR2062" s="5"/>
      <c r="AS2062" s="4"/>
      <c r="AT2062" s="4"/>
      <c r="AU2062" s="4"/>
      <c r="AV2062" s="1"/>
      <c r="AW2062" s="1"/>
      <c r="AX2062" s="1"/>
      <c r="AY2062" s="4"/>
    </row>
    <row r="2063" spans="1:51" x14ac:dyDescent="0.3">
      <c r="A2063" s="1"/>
      <c r="B2063" s="1"/>
      <c r="C2063" s="1"/>
      <c r="D2063" s="1"/>
      <c r="E2063" s="2"/>
      <c r="F2063" s="2"/>
      <c r="G2063" s="2"/>
      <c r="H2063" s="2"/>
      <c r="I2063" s="1"/>
      <c r="J2063" s="1"/>
      <c r="K2063" s="1"/>
      <c r="L2063" s="2"/>
      <c r="M2063" s="2"/>
      <c r="N2063" s="3"/>
      <c r="O2063" s="1"/>
      <c r="P2063" s="1"/>
      <c r="Q2063" s="1"/>
      <c r="R2063" s="90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5"/>
      <c r="AR2063" s="5"/>
      <c r="AS2063" s="4"/>
      <c r="AT2063" s="4"/>
      <c r="AU2063" s="4"/>
      <c r="AV2063" s="1"/>
      <c r="AW2063" s="1"/>
      <c r="AX2063" s="1"/>
      <c r="AY2063" s="4"/>
    </row>
    <row r="2064" spans="1:51" x14ac:dyDescent="0.3">
      <c r="A2064" s="1"/>
      <c r="B2064" s="1"/>
      <c r="C2064" s="1"/>
      <c r="D2064" s="1"/>
      <c r="E2064" s="2"/>
      <c r="F2064" s="2"/>
      <c r="G2064" s="2"/>
      <c r="H2064" s="2"/>
      <c r="I2064" s="1"/>
      <c r="J2064" s="1"/>
      <c r="K2064" s="1"/>
      <c r="L2064" s="2"/>
      <c r="M2064" s="2"/>
      <c r="N2064" s="3"/>
      <c r="O2064" s="1"/>
      <c r="P2064" s="1"/>
      <c r="Q2064" s="1"/>
      <c r="R2064" s="90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5"/>
      <c r="AR2064" s="5"/>
      <c r="AS2064" s="4"/>
      <c r="AT2064" s="4"/>
      <c r="AU2064" s="4"/>
      <c r="AV2064" s="1"/>
      <c r="AW2064" s="1"/>
      <c r="AX2064" s="1"/>
      <c r="AY2064" s="4"/>
    </row>
    <row r="2065" spans="1:51" x14ac:dyDescent="0.3">
      <c r="A2065" s="1"/>
      <c r="B2065" s="1"/>
      <c r="C2065" s="1"/>
      <c r="D2065" s="1"/>
      <c r="E2065" s="2"/>
      <c r="F2065" s="2"/>
      <c r="G2065" s="2"/>
      <c r="H2065" s="2"/>
      <c r="I2065" s="1"/>
      <c r="J2065" s="1"/>
      <c r="K2065" s="1"/>
      <c r="L2065" s="2"/>
      <c r="M2065" s="2"/>
      <c r="N2065" s="3"/>
      <c r="O2065" s="1"/>
      <c r="P2065" s="1"/>
      <c r="Q2065" s="1"/>
      <c r="R2065" s="90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5"/>
      <c r="AR2065" s="5"/>
      <c r="AS2065" s="4"/>
      <c r="AT2065" s="4"/>
      <c r="AU2065" s="4"/>
      <c r="AV2065" s="1"/>
      <c r="AW2065" s="1"/>
      <c r="AX2065" s="1"/>
      <c r="AY2065" s="4"/>
    </row>
    <row r="2066" spans="1:51" x14ac:dyDescent="0.3">
      <c r="A2066" s="1"/>
      <c r="B2066" s="1"/>
      <c r="C2066" s="1"/>
      <c r="D2066" s="1"/>
      <c r="E2066" s="2"/>
      <c r="F2066" s="2"/>
      <c r="G2066" s="2"/>
      <c r="H2066" s="2"/>
      <c r="I2066" s="1"/>
      <c r="J2066" s="1"/>
      <c r="K2066" s="1"/>
      <c r="L2066" s="2"/>
      <c r="M2066" s="2"/>
      <c r="N2066" s="3"/>
      <c r="O2066" s="1"/>
      <c r="P2066" s="1"/>
      <c r="Q2066" s="1"/>
      <c r="R2066" s="90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5"/>
      <c r="AR2066" s="5"/>
      <c r="AS2066" s="4"/>
      <c r="AT2066" s="4"/>
      <c r="AU2066" s="4"/>
      <c r="AV2066" s="1"/>
      <c r="AW2066" s="1"/>
      <c r="AX2066" s="1"/>
      <c r="AY2066" s="4"/>
    </row>
    <row r="2067" spans="1:51" x14ac:dyDescent="0.3">
      <c r="A2067" s="1"/>
      <c r="B2067" s="1"/>
      <c r="C2067" s="1"/>
      <c r="D2067" s="1"/>
      <c r="E2067" s="2"/>
      <c r="F2067" s="2"/>
      <c r="G2067" s="2"/>
      <c r="H2067" s="2"/>
      <c r="I2067" s="1"/>
      <c r="J2067" s="1"/>
      <c r="K2067" s="1"/>
      <c r="L2067" s="2"/>
      <c r="M2067" s="2"/>
      <c r="N2067" s="3"/>
      <c r="O2067" s="1"/>
      <c r="P2067" s="1"/>
      <c r="Q2067" s="1"/>
      <c r="R2067" s="90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5"/>
      <c r="AR2067" s="5"/>
      <c r="AS2067" s="4"/>
      <c r="AT2067" s="4"/>
      <c r="AU2067" s="4"/>
      <c r="AV2067" s="1"/>
      <c r="AW2067" s="1"/>
      <c r="AX2067" s="1"/>
      <c r="AY2067" s="4"/>
    </row>
    <row r="2068" spans="1:51" x14ac:dyDescent="0.3">
      <c r="A2068" s="1"/>
      <c r="B2068" s="1"/>
      <c r="C2068" s="1"/>
      <c r="D2068" s="1"/>
      <c r="E2068" s="2"/>
      <c r="F2068" s="2"/>
      <c r="G2068" s="2"/>
      <c r="H2068" s="2"/>
      <c r="I2068" s="1"/>
      <c r="J2068" s="1"/>
      <c r="K2068" s="1"/>
      <c r="L2068" s="2"/>
      <c r="M2068" s="2"/>
      <c r="N2068" s="3"/>
      <c r="O2068" s="1"/>
      <c r="P2068" s="1"/>
      <c r="Q2068" s="1"/>
      <c r="R2068" s="90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5"/>
      <c r="AR2068" s="5"/>
      <c r="AS2068" s="4"/>
      <c r="AT2068" s="4"/>
      <c r="AU2068" s="4"/>
      <c r="AV2068" s="1"/>
      <c r="AW2068" s="1"/>
      <c r="AX2068" s="1"/>
      <c r="AY2068" s="4"/>
    </row>
    <row r="2069" spans="1:51" x14ac:dyDescent="0.3">
      <c r="A2069" s="1"/>
      <c r="B2069" s="1"/>
      <c r="C2069" s="1"/>
      <c r="D2069" s="1"/>
      <c r="E2069" s="2"/>
      <c r="F2069" s="2"/>
      <c r="G2069" s="2"/>
      <c r="H2069" s="2"/>
      <c r="I2069" s="1"/>
      <c r="J2069" s="1"/>
      <c r="K2069" s="1"/>
      <c r="L2069" s="2"/>
      <c r="M2069" s="2"/>
      <c r="N2069" s="3"/>
      <c r="O2069" s="1"/>
      <c r="P2069" s="1"/>
      <c r="Q2069" s="1"/>
      <c r="R2069" s="90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5"/>
      <c r="AR2069" s="5"/>
      <c r="AS2069" s="4"/>
      <c r="AT2069" s="4"/>
      <c r="AU2069" s="4"/>
      <c r="AV2069" s="1"/>
      <c r="AW2069" s="1"/>
      <c r="AX2069" s="1"/>
      <c r="AY2069" s="4"/>
    </row>
    <row r="2070" spans="1:51" x14ac:dyDescent="0.3">
      <c r="A2070" s="1"/>
      <c r="B2070" s="1"/>
      <c r="C2070" s="1"/>
      <c r="D2070" s="1"/>
      <c r="E2070" s="2"/>
      <c r="F2070" s="2"/>
      <c r="G2070" s="2"/>
      <c r="H2070" s="2"/>
      <c r="I2070" s="1"/>
      <c r="J2070" s="1"/>
      <c r="K2070" s="1"/>
      <c r="L2070" s="2"/>
      <c r="M2070" s="2"/>
      <c r="N2070" s="3"/>
      <c r="O2070" s="1"/>
      <c r="P2070" s="1"/>
      <c r="Q2070" s="1"/>
      <c r="R2070" s="90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5"/>
      <c r="AR2070" s="5"/>
      <c r="AS2070" s="4"/>
      <c r="AT2070" s="4"/>
      <c r="AU2070" s="4"/>
      <c r="AV2070" s="1"/>
      <c r="AW2070" s="1"/>
      <c r="AX2070" s="1"/>
      <c r="AY2070" s="4"/>
    </row>
    <row r="2071" spans="1:51" x14ac:dyDescent="0.3">
      <c r="A2071" s="1"/>
      <c r="B2071" s="1"/>
      <c r="C2071" s="1"/>
      <c r="D2071" s="1"/>
      <c r="E2071" s="2"/>
      <c r="F2071" s="2"/>
      <c r="G2071" s="2"/>
      <c r="H2071" s="2"/>
      <c r="I2071" s="1"/>
      <c r="J2071" s="1"/>
      <c r="K2071" s="1"/>
      <c r="L2071" s="2"/>
      <c r="M2071" s="2"/>
      <c r="N2071" s="3"/>
      <c r="O2071" s="1"/>
      <c r="P2071" s="1"/>
      <c r="Q2071" s="1"/>
      <c r="R2071" s="90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5"/>
      <c r="AR2071" s="5"/>
      <c r="AS2071" s="4"/>
      <c r="AT2071" s="4"/>
      <c r="AU2071" s="4"/>
      <c r="AV2071" s="1"/>
      <c r="AW2071" s="1"/>
      <c r="AX2071" s="1"/>
      <c r="AY2071" s="4"/>
    </row>
    <row r="2072" spans="1:51" x14ac:dyDescent="0.3">
      <c r="A2072" s="1"/>
      <c r="B2072" s="1"/>
      <c r="C2072" s="1"/>
      <c r="D2072" s="1"/>
      <c r="E2072" s="2"/>
      <c r="F2072" s="2"/>
      <c r="G2072" s="2"/>
      <c r="H2072" s="2"/>
      <c r="I2072" s="1"/>
      <c r="J2072" s="1"/>
      <c r="K2072" s="1"/>
      <c r="L2072" s="2"/>
      <c r="M2072" s="2"/>
      <c r="N2072" s="3"/>
      <c r="O2072" s="1"/>
      <c r="P2072" s="1"/>
      <c r="Q2072" s="1"/>
      <c r="R2072" s="90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5"/>
      <c r="AR2072" s="5"/>
      <c r="AS2072" s="4"/>
      <c r="AT2072" s="4"/>
      <c r="AU2072" s="4"/>
      <c r="AV2072" s="1"/>
      <c r="AW2072" s="1"/>
      <c r="AX2072" s="1"/>
      <c r="AY2072" s="4"/>
    </row>
    <row r="2073" spans="1:51" x14ac:dyDescent="0.3">
      <c r="A2073" s="1"/>
      <c r="B2073" s="1"/>
      <c r="C2073" s="1"/>
      <c r="D2073" s="1"/>
      <c r="E2073" s="2"/>
      <c r="F2073" s="2"/>
      <c r="G2073" s="2"/>
      <c r="H2073" s="2"/>
      <c r="I2073" s="1"/>
      <c r="J2073" s="1"/>
      <c r="K2073" s="1"/>
      <c r="L2073" s="2"/>
      <c r="M2073" s="2"/>
      <c r="N2073" s="3"/>
      <c r="O2073" s="1"/>
      <c r="P2073" s="1"/>
      <c r="Q2073" s="1"/>
      <c r="R2073" s="90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5"/>
      <c r="AR2073" s="5"/>
      <c r="AS2073" s="4"/>
      <c r="AT2073" s="4"/>
      <c r="AU2073" s="4"/>
      <c r="AV2073" s="1"/>
      <c r="AW2073" s="1"/>
      <c r="AX2073" s="1"/>
      <c r="AY2073" s="4"/>
    </row>
    <row r="2074" spans="1:51" x14ac:dyDescent="0.3">
      <c r="A2074" s="1"/>
      <c r="B2074" s="1"/>
      <c r="C2074" s="1"/>
      <c r="D2074" s="1"/>
      <c r="E2074" s="2"/>
      <c r="F2074" s="2"/>
      <c r="G2074" s="2"/>
      <c r="H2074" s="2"/>
      <c r="I2074" s="1"/>
      <c r="J2074" s="1"/>
      <c r="K2074" s="1"/>
      <c r="L2074" s="2"/>
      <c r="M2074" s="2"/>
      <c r="N2074" s="3"/>
      <c r="O2074" s="1"/>
      <c r="P2074" s="1"/>
      <c r="Q2074" s="1"/>
      <c r="R2074" s="90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5"/>
      <c r="AR2074" s="5"/>
      <c r="AS2074" s="4"/>
      <c r="AT2074" s="4"/>
      <c r="AU2074" s="4"/>
      <c r="AV2074" s="1"/>
      <c r="AW2074" s="1"/>
      <c r="AX2074" s="1"/>
      <c r="AY2074" s="4"/>
    </row>
    <row r="2075" spans="1:51" x14ac:dyDescent="0.3">
      <c r="A2075" s="1"/>
      <c r="B2075" s="1"/>
      <c r="C2075" s="1"/>
      <c r="D2075" s="1"/>
      <c r="E2075" s="2"/>
      <c r="F2075" s="2"/>
      <c r="G2075" s="2"/>
      <c r="H2075" s="2"/>
      <c r="I2075" s="1"/>
      <c r="J2075" s="1"/>
      <c r="K2075" s="1"/>
      <c r="L2075" s="2"/>
      <c r="M2075" s="2"/>
      <c r="N2075" s="3"/>
      <c r="O2075" s="1"/>
      <c r="P2075" s="1"/>
      <c r="Q2075" s="1"/>
      <c r="R2075" s="90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5"/>
      <c r="AR2075" s="5"/>
      <c r="AS2075" s="4"/>
      <c r="AT2075" s="4"/>
      <c r="AU2075" s="4"/>
      <c r="AV2075" s="1"/>
      <c r="AW2075" s="1"/>
      <c r="AX2075" s="1"/>
      <c r="AY2075" s="4"/>
    </row>
    <row r="2076" spans="1:51" x14ac:dyDescent="0.3">
      <c r="A2076" s="1"/>
      <c r="B2076" s="1"/>
      <c r="C2076" s="1"/>
      <c r="D2076" s="1"/>
      <c r="E2076" s="2"/>
      <c r="F2076" s="2"/>
      <c r="G2076" s="2"/>
      <c r="H2076" s="2"/>
      <c r="I2076" s="1"/>
      <c r="J2076" s="1"/>
      <c r="K2076" s="1"/>
      <c r="L2076" s="2"/>
      <c r="M2076" s="2"/>
      <c r="N2076" s="3"/>
      <c r="O2076" s="1"/>
      <c r="P2076" s="1"/>
      <c r="Q2076" s="1"/>
      <c r="R2076" s="90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5"/>
      <c r="AR2076" s="5"/>
      <c r="AS2076" s="4"/>
      <c r="AT2076" s="4"/>
      <c r="AU2076" s="4"/>
      <c r="AV2076" s="1"/>
      <c r="AW2076" s="1"/>
      <c r="AX2076" s="1"/>
      <c r="AY2076" s="4"/>
    </row>
    <row r="2077" spans="1:51" x14ac:dyDescent="0.3">
      <c r="A2077" s="1"/>
      <c r="B2077" s="1"/>
      <c r="C2077" s="1"/>
      <c r="D2077" s="1"/>
      <c r="E2077" s="2"/>
      <c r="F2077" s="2"/>
      <c r="G2077" s="2"/>
      <c r="H2077" s="2"/>
      <c r="I2077" s="1"/>
      <c r="J2077" s="1"/>
      <c r="K2077" s="1"/>
      <c r="L2077" s="2"/>
      <c r="M2077" s="2"/>
      <c r="N2077" s="3"/>
      <c r="O2077" s="1"/>
      <c r="P2077" s="1"/>
      <c r="Q2077" s="1"/>
      <c r="R2077" s="90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5"/>
      <c r="AR2077" s="5"/>
      <c r="AS2077" s="4"/>
      <c r="AT2077" s="4"/>
      <c r="AU2077" s="4"/>
      <c r="AV2077" s="1"/>
      <c r="AW2077" s="1"/>
      <c r="AX2077" s="1"/>
      <c r="AY2077" s="4"/>
    </row>
    <row r="2078" spans="1:51" x14ac:dyDescent="0.3">
      <c r="A2078" s="1"/>
      <c r="B2078" s="1"/>
      <c r="C2078" s="1"/>
      <c r="D2078" s="1"/>
      <c r="E2078" s="2"/>
      <c r="F2078" s="2"/>
      <c r="G2078" s="2"/>
      <c r="H2078" s="2"/>
      <c r="I2078" s="1"/>
      <c r="J2078" s="1"/>
      <c r="K2078" s="1"/>
      <c r="L2078" s="2"/>
      <c r="M2078" s="2"/>
      <c r="N2078" s="3"/>
      <c r="O2078" s="1"/>
      <c r="P2078" s="1"/>
      <c r="Q2078" s="1"/>
      <c r="R2078" s="90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5"/>
      <c r="AR2078" s="5"/>
      <c r="AS2078" s="4"/>
      <c r="AT2078" s="4"/>
      <c r="AU2078" s="4"/>
      <c r="AV2078" s="1"/>
      <c r="AW2078" s="1"/>
      <c r="AX2078" s="1"/>
      <c r="AY2078" s="4"/>
    </row>
    <row r="2079" spans="1:51" x14ac:dyDescent="0.3">
      <c r="A2079" s="1"/>
      <c r="B2079" s="1"/>
      <c r="C2079" s="1"/>
      <c r="D2079" s="1"/>
      <c r="E2079" s="2"/>
      <c r="F2079" s="2"/>
      <c r="G2079" s="2"/>
      <c r="H2079" s="2"/>
      <c r="I2079" s="1"/>
      <c r="J2079" s="1"/>
      <c r="K2079" s="1"/>
      <c r="L2079" s="2"/>
      <c r="M2079" s="2"/>
      <c r="N2079" s="3"/>
      <c r="O2079" s="1"/>
      <c r="P2079" s="1"/>
      <c r="Q2079" s="1"/>
      <c r="R2079" s="90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5"/>
      <c r="AR2079" s="5"/>
      <c r="AS2079" s="4"/>
      <c r="AT2079" s="4"/>
      <c r="AU2079" s="4"/>
      <c r="AV2079" s="1"/>
      <c r="AW2079" s="1"/>
      <c r="AX2079" s="1"/>
      <c r="AY2079" s="4"/>
    </row>
    <row r="2080" spans="1:51" x14ac:dyDescent="0.3">
      <c r="A2080" s="1"/>
      <c r="B2080" s="1"/>
      <c r="C2080" s="1"/>
      <c r="D2080" s="1"/>
      <c r="E2080" s="2"/>
      <c r="F2080" s="2"/>
      <c r="G2080" s="2"/>
      <c r="H2080" s="2"/>
      <c r="I2080" s="1"/>
      <c r="J2080" s="1"/>
      <c r="K2080" s="1"/>
      <c r="L2080" s="2"/>
      <c r="M2080" s="2"/>
      <c r="N2080" s="3"/>
      <c r="O2080" s="1"/>
      <c r="P2080" s="1"/>
      <c r="Q2080" s="1"/>
      <c r="R2080" s="90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5"/>
      <c r="AR2080" s="5"/>
      <c r="AS2080" s="4"/>
      <c r="AT2080" s="4"/>
      <c r="AU2080" s="4"/>
      <c r="AV2080" s="1"/>
      <c r="AW2080" s="1"/>
      <c r="AX2080" s="1"/>
      <c r="AY2080" s="4"/>
    </row>
    <row r="2081" spans="1:51" x14ac:dyDescent="0.3">
      <c r="A2081" s="1"/>
      <c r="B2081" s="1"/>
      <c r="C2081" s="1"/>
      <c r="D2081" s="1"/>
      <c r="E2081" s="2"/>
      <c r="F2081" s="2"/>
      <c r="G2081" s="2"/>
      <c r="H2081" s="2"/>
      <c r="I2081" s="1"/>
      <c r="J2081" s="1"/>
      <c r="K2081" s="1"/>
      <c r="L2081" s="2"/>
      <c r="M2081" s="2"/>
      <c r="N2081" s="3"/>
      <c r="O2081" s="1"/>
      <c r="P2081" s="1"/>
      <c r="Q2081" s="1"/>
      <c r="R2081" s="90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5"/>
      <c r="AR2081" s="5"/>
      <c r="AS2081" s="4"/>
      <c r="AT2081" s="4"/>
      <c r="AU2081" s="4"/>
      <c r="AV2081" s="1"/>
      <c r="AW2081" s="1"/>
      <c r="AX2081" s="1"/>
      <c r="AY2081" s="4"/>
    </row>
    <row r="2082" spans="1:51" x14ac:dyDescent="0.3">
      <c r="A2082" s="1"/>
      <c r="B2082" s="1"/>
      <c r="C2082" s="1"/>
      <c r="D2082" s="1"/>
      <c r="E2082" s="2"/>
      <c r="F2082" s="2"/>
      <c r="G2082" s="2"/>
      <c r="H2082" s="2"/>
      <c r="I2082" s="1"/>
      <c r="J2082" s="1"/>
      <c r="K2082" s="1"/>
      <c r="L2082" s="2"/>
      <c r="M2082" s="2"/>
      <c r="N2082" s="3"/>
      <c r="O2082" s="1"/>
      <c r="P2082" s="1"/>
      <c r="Q2082" s="1"/>
      <c r="R2082" s="90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5"/>
      <c r="AR2082" s="5"/>
      <c r="AS2082" s="4"/>
      <c r="AT2082" s="4"/>
      <c r="AU2082" s="4"/>
      <c r="AV2082" s="1"/>
      <c r="AW2082" s="1"/>
      <c r="AX2082" s="1"/>
      <c r="AY2082" s="4"/>
    </row>
    <row r="2083" spans="1:51" x14ac:dyDescent="0.3">
      <c r="A2083" s="1"/>
      <c r="B2083" s="1"/>
      <c r="C2083" s="1"/>
      <c r="D2083" s="1"/>
      <c r="E2083" s="2"/>
      <c r="F2083" s="2"/>
      <c r="G2083" s="2"/>
      <c r="H2083" s="2"/>
      <c r="I2083" s="1"/>
      <c r="J2083" s="1"/>
      <c r="K2083" s="1"/>
      <c r="L2083" s="2"/>
      <c r="M2083" s="2"/>
      <c r="N2083" s="3"/>
      <c r="O2083" s="1"/>
      <c r="P2083" s="1"/>
      <c r="Q2083" s="1"/>
      <c r="R2083" s="90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5"/>
      <c r="AR2083" s="5"/>
      <c r="AS2083" s="4"/>
      <c r="AT2083" s="4"/>
      <c r="AU2083" s="4"/>
      <c r="AV2083" s="1"/>
      <c r="AW2083" s="1"/>
      <c r="AX2083" s="1"/>
      <c r="AY2083" s="4"/>
    </row>
    <row r="2084" spans="1:51" x14ac:dyDescent="0.3">
      <c r="A2084" s="1"/>
      <c r="B2084" s="1"/>
      <c r="C2084" s="1"/>
      <c r="D2084" s="1"/>
      <c r="E2084" s="2"/>
      <c r="F2084" s="2"/>
      <c r="G2084" s="2"/>
      <c r="H2084" s="2"/>
      <c r="I2084" s="1"/>
      <c r="J2084" s="1"/>
      <c r="K2084" s="1"/>
      <c r="L2084" s="2"/>
      <c r="M2084" s="2"/>
      <c r="N2084" s="3"/>
      <c r="O2084" s="1"/>
      <c r="P2084" s="1"/>
      <c r="Q2084" s="1"/>
      <c r="R2084" s="90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5"/>
      <c r="AR2084" s="5"/>
      <c r="AS2084" s="4"/>
      <c r="AT2084" s="4"/>
      <c r="AU2084" s="4"/>
      <c r="AV2084" s="1"/>
      <c r="AW2084" s="1"/>
      <c r="AX2084" s="1"/>
      <c r="AY2084" s="4"/>
    </row>
    <row r="2085" spans="1:51" x14ac:dyDescent="0.3">
      <c r="A2085" s="1"/>
      <c r="B2085" s="1"/>
      <c r="C2085" s="1"/>
      <c r="D2085" s="1"/>
      <c r="E2085" s="2"/>
      <c r="F2085" s="2"/>
      <c r="G2085" s="2"/>
      <c r="H2085" s="2"/>
      <c r="I2085" s="1"/>
      <c r="J2085" s="1"/>
      <c r="K2085" s="1"/>
      <c r="L2085" s="2"/>
      <c r="M2085" s="2"/>
      <c r="N2085" s="3"/>
      <c r="O2085" s="1"/>
      <c r="P2085" s="1"/>
      <c r="Q2085" s="1"/>
      <c r="R2085" s="90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5"/>
      <c r="AR2085" s="5"/>
      <c r="AS2085" s="4"/>
      <c r="AT2085" s="4"/>
      <c r="AU2085" s="4"/>
      <c r="AV2085" s="1"/>
      <c r="AW2085" s="1"/>
      <c r="AX2085" s="1"/>
      <c r="AY2085" s="4"/>
    </row>
    <row r="2086" spans="1:51" x14ac:dyDescent="0.3">
      <c r="A2086" s="1"/>
      <c r="B2086" s="1"/>
      <c r="C2086" s="1"/>
      <c r="D2086" s="1"/>
      <c r="E2086" s="2"/>
      <c r="F2086" s="2"/>
      <c r="G2086" s="2"/>
      <c r="H2086" s="2"/>
      <c r="I2086" s="1"/>
      <c r="J2086" s="1"/>
      <c r="K2086" s="1"/>
      <c r="L2086" s="2"/>
      <c r="M2086" s="2"/>
      <c r="N2086" s="3"/>
      <c r="O2086" s="1"/>
      <c r="P2086" s="1"/>
      <c r="Q2086" s="1"/>
      <c r="R2086" s="90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5"/>
      <c r="AR2086" s="5"/>
      <c r="AS2086" s="4"/>
      <c r="AT2086" s="4"/>
      <c r="AU2086" s="4"/>
      <c r="AV2086" s="1"/>
      <c r="AW2086" s="1"/>
      <c r="AX2086" s="1"/>
      <c r="AY2086" s="4"/>
    </row>
    <row r="2087" spans="1:51" x14ac:dyDescent="0.3">
      <c r="A2087" s="1"/>
      <c r="B2087" s="1"/>
      <c r="C2087" s="1"/>
      <c r="D2087" s="1"/>
      <c r="E2087" s="2"/>
      <c r="F2087" s="2"/>
      <c r="G2087" s="2"/>
      <c r="H2087" s="2"/>
      <c r="I2087" s="1"/>
      <c r="J2087" s="1"/>
      <c r="K2087" s="1"/>
      <c r="L2087" s="2"/>
      <c r="M2087" s="2"/>
      <c r="N2087" s="3"/>
      <c r="O2087" s="1"/>
      <c r="P2087" s="1"/>
      <c r="Q2087" s="1"/>
      <c r="R2087" s="90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5"/>
      <c r="AR2087" s="5"/>
      <c r="AS2087" s="4"/>
      <c r="AT2087" s="4"/>
      <c r="AU2087" s="4"/>
      <c r="AV2087" s="1"/>
      <c r="AW2087" s="1"/>
      <c r="AX2087" s="1"/>
      <c r="AY2087" s="4"/>
    </row>
    <row r="2088" spans="1:51" x14ac:dyDescent="0.3">
      <c r="A2088" s="1"/>
      <c r="B2088" s="1"/>
      <c r="C2088" s="1"/>
      <c r="D2088" s="1"/>
      <c r="E2088" s="2"/>
      <c r="F2088" s="2"/>
      <c r="G2088" s="2"/>
      <c r="H2088" s="2"/>
      <c r="I2088" s="1"/>
      <c r="J2088" s="1"/>
      <c r="K2088" s="1"/>
      <c r="L2088" s="2"/>
      <c r="M2088" s="2"/>
      <c r="N2088" s="3"/>
      <c r="O2088" s="1"/>
      <c r="P2088" s="1"/>
      <c r="Q2088" s="1"/>
      <c r="R2088" s="90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5"/>
      <c r="AR2088" s="5"/>
      <c r="AS2088" s="4"/>
      <c r="AT2088" s="4"/>
      <c r="AU2088" s="4"/>
      <c r="AV2088" s="1"/>
      <c r="AW2088" s="1"/>
      <c r="AX2088" s="1"/>
      <c r="AY2088" s="4"/>
    </row>
    <row r="2089" spans="1:51" x14ac:dyDescent="0.3">
      <c r="A2089" s="1"/>
      <c r="B2089" s="1"/>
      <c r="C2089" s="1"/>
      <c r="D2089" s="1"/>
      <c r="E2089" s="2"/>
      <c r="F2089" s="2"/>
      <c r="G2089" s="2"/>
      <c r="H2089" s="2"/>
      <c r="I2089" s="1"/>
      <c r="J2089" s="1"/>
      <c r="K2089" s="1"/>
      <c r="L2089" s="2"/>
      <c r="M2089" s="2"/>
      <c r="N2089" s="3"/>
      <c r="O2089" s="1"/>
      <c r="P2089" s="1"/>
      <c r="Q2089" s="1"/>
      <c r="R2089" s="90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5"/>
      <c r="AR2089" s="5"/>
      <c r="AS2089" s="4"/>
      <c r="AT2089" s="4"/>
      <c r="AU2089" s="4"/>
      <c r="AV2089" s="1"/>
      <c r="AW2089" s="1"/>
      <c r="AX2089" s="1"/>
      <c r="AY2089" s="4"/>
    </row>
    <row r="2090" spans="1:51" x14ac:dyDescent="0.3">
      <c r="A2090" s="1"/>
      <c r="B2090" s="1"/>
      <c r="C2090" s="1"/>
      <c r="D2090" s="1"/>
      <c r="E2090" s="2"/>
      <c r="F2090" s="2"/>
      <c r="G2090" s="2"/>
      <c r="H2090" s="2"/>
      <c r="I2090" s="1"/>
      <c r="J2090" s="1"/>
      <c r="K2090" s="1"/>
      <c r="L2090" s="2"/>
      <c r="M2090" s="2"/>
      <c r="N2090" s="3"/>
      <c r="O2090" s="1"/>
      <c r="P2090" s="1"/>
      <c r="Q2090" s="1"/>
      <c r="R2090" s="90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5"/>
      <c r="AR2090" s="5"/>
      <c r="AS2090" s="4"/>
      <c r="AT2090" s="4"/>
      <c r="AU2090" s="4"/>
      <c r="AV2090" s="1"/>
      <c r="AW2090" s="1"/>
      <c r="AX2090" s="1"/>
      <c r="AY2090" s="4"/>
    </row>
    <row r="2091" spans="1:51" x14ac:dyDescent="0.3">
      <c r="A2091" s="1"/>
      <c r="B2091" s="1"/>
      <c r="C2091" s="1"/>
      <c r="D2091" s="1"/>
      <c r="E2091" s="2"/>
      <c r="F2091" s="2"/>
      <c r="G2091" s="2"/>
      <c r="H2091" s="2"/>
      <c r="I2091" s="1"/>
      <c r="J2091" s="1"/>
      <c r="K2091" s="1"/>
      <c r="L2091" s="2"/>
      <c r="M2091" s="2"/>
      <c r="N2091" s="3"/>
      <c r="O2091" s="1"/>
      <c r="P2091" s="1"/>
      <c r="Q2091" s="1"/>
      <c r="R2091" s="90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5"/>
      <c r="AR2091" s="5"/>
      <c r="AS2091" s="4"/>
      <c r="AT2091" s="4"/>
      <c r="AU2091" s="4"/>
      <c r="AV2091" s="1"/>
      <c r="AW2091" s="1"/>
      <c r="AX2091" s="1"/>
      <c r="AY2091" s="4"/>
    </row>
    <row r="2092" spans="1:51" x14ac:dyDescent="0.3">
      <c r="A2092" s="1"/>
      <c r="B2092" s="1"/>
      <c r="C2092" s="1"/>
      <c r="D2092" s="1"/>
      <c r="E2092" s="2"/>
      <c r="F2092" s="2"/>
      <c r="G2092" s="2"/>
      <c r="H2092" s="2"/>
      <c r="I2092" s="1"/>
      <c r="J2092" s="1"/>
      <c r="K2092" s="1"/>
      <c r="L2092" s="2"/>
      <c r="M2092" s="2"/>
      <c r="N2092" s="3"/>
      <c r="O2092" s="1"/>
      <c r="P2092" s="1"/>
      <c r="Q2092" s="1"/>
      <c r="R2092" s="90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5"/>
      <c r="AR2092" s="5"/>
      <c r="AS2092" s="4"/>
      <c r="AT2092" s="4"/>
      <c r="AU2092" s="4"/>
      <c r="AV2092" s="1"/>
      <c r="AW2092" s="1"/>
      <c r="AX2092" s="1"/>
      <c r="AY2092" s="4"/>
    </row>
    <row r="2093" spans="1:51" x14ac:dyDescent="0.3">
      <c r="A2093" s="1"/>
      <c r="B2093" s="1"/>
      <c r="C2093" s="1"/>
      <c r="D2093" s="1"/>
      <c r="E2093" s="2"/>
      <c r="F2093" s="2"/>
      <c r="G2093" s="2"/>
      <c r="H2093" s="2"/>
      <c r="I2093" s="1"/>
      <c r="J2093" s="1"/>
      <c r="K2093" s="1"/>
      <c r="L2093" s="2"/>
      <c r="M2093" s="2"/>
      <c r="N2093" s="3"/>
      <c r="O2093" s="1"/>
      <c r="P2093" s="1"/>
      <c r="Q2093" s="1"/>
      <c r="R2093" s="90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5"/>
      <c r="AR2093" s="5"/>
      <c r="AS2093" s="4"/>
      <c r="AT2093" s="4"/>
      <c r="AU2093" s="4"/>
      <c r="AV2093" s="1"/>
      <c r="AW2093" s="1"/>
      <c r="AX2093" s="1"/>
      <c r="AY2093" s="4"/>
    </row>
    <row r="2094" spans="1:51" x14ac:dyDescent="0.3">
      <c r="A2094" s="1"/>
      <c r="B2094" s="1"/>
      <c r="C2094" s="1"/>
      <c r="D2094" s="1"/>
      <c r="E2094" s="2"/>
      <c r="F2094" s="2"/>
      <c r="G2094" s="2"/>
      <c r="H2094" s="2"/>
      <c r="I2094" s="1"/>
      <c r="J2094" s="1"/>
      <c r="K2094" s="1"/>
      <c r="L2094" s="2"/>
      <c r="M2094" s="2"/>
      <c r="N2094" s="3"/>
      <c r="O2094" s="1"/>
      <c r="P2094" s="1"/>
      <c r="Q2094" s="1"/>
      <c r="R2094" s="90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5"/>
      <c r="AR2094" s="5"/>
      <c r="AS2094" s="4"/>
      <c r="AT2094" s="4"/>
      <c r="AU2094" s="4"/>
      <c r="AV2094" s="1"/>
      <c r="AW2094" s="1"/>
      <c r="AX2094" s="1"/>
      <c r="AY2094" s="4"/>
    </row>
    <row r="2095" spans="1:51" x14ac:dyDescent="0.3">
      <c r="A2095" s="1"/>
      <c r="B2095" s="1"/>
      <c r="C2095" s="1"/>
      <c r="D2095" s="1"/>
      <c r="E2095" s="2"/>
      <c r="F2095" s="2"/>
      <c r="G2095" s="2"/>
      <c r="H2095" s="2"/>
      <c r="I2095" s="1"/>
      <c r="J2095" s="1"/>
      <c r="K2095" s="1"/>
      <c r="L2095" s="2"/>
      <c r="M2095" s="2"/>
      <c r="N2095" s="3"/>
      <c r="O2095" s="1"/>
      <c r="P2095" s="1"/>
      <c r="Q2095" s="1"/>
      <c r="R2095" s="90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5"/>
      <c r="AR2095" s="5"/>
      <c r="AS2095" s="4"/>
      <c r="AT2095" s="4"/>
      <c r="AU2095" s="4"/>
      <c r="AV2095" s="1"/>
      <c r="AW2095" s="1"/>
      <c r="AX2095" s="1"/>
      <c r="AY2095" s="4"/>
    </row>
    <row r="2096" spans="1:51" x14ac:dyDescent="0.3">
      <c r="A2096" s="1"/>
      <c r="B2096" s="1"/>
      <c r="C2096" s="1"/>
      <c r="D2096" s="1"/>
      <c r="E2096" s="2"/>
      <c r="F2096" s="2"/>
      <c r="G2096" s="2"/>
      <c r="H2096" s="2"/>
      <c r="I2096" s="1"/>
      <c r="J2096" s="1"/>
      <c r="K2096" s="1"/>
      <c r="L2096" s="2"/>
      <c r="M2096" s="2"/>
      <c r="N2096" s="3"/>
      <c r="O2096" s="1"/>
      <c r="P2096" s="1"/>
      <c r="Q2096" s="1"/>
      <c r="R2096" s="90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5"/>
      <c r="AR2096" s="5"/>
      <c r="AS2096" s="4"/>
      <c r="AT2096" s="4"/>
      <c r="AU2096" s="4"/>
      <c r="AV2096" s="1"/>
      <c r="AW2096" s="1"/>
      <c r="AX2096" s="1"/>
      <c r="AY2096" s="4"/>
    </row>
    <row r="2097" spans="1:51" x14ac:dyDescent="0.3">
      <c r="A2097" s="1"/>
      <c r="B2097" s="1"/>
      <c r="C2097" s="1"/>
      <c r="D2097" s="1"/>
      <c r="E2097" s="2"/>
      <c r="F2097" s="2"/>
      <c r="G2097" s="2"/>
      <c r="H2097" s="2"/>
      <c r="I2097" s="1"/>
      <c r="J2097" s="1"/>
      <c r="K2097" s="1"/>
      <c r="L2097" s="2"/>
      <c r="M2097" s="2"/>
      <c r="N2097" s="3"/>
      <c r="O2097" s="1"/>
      <c r="P2097" s="1"/>
      <c r="Q2097" s="1"/>
      <c r="R2097" s="90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5"/>
      <c r="AR2097" s="5"/>
      <c r="AS2097" s="4"/>
      <c r="AT2097" s="4"/>
      <c r="AU2097" s="4"/>
      <c r="AV2097" s="1"/>
      <c r="AW2097" s="1"/>
      <c r="AX2097" s="1"/>
      <c r="AY2097" s="4"/>
    </row>
    <row r="2098" spans="1:51" x14ac:dyDescent="0.3">
      <c r="A2098" s="1"/>
      <c r="B2098" s="1"/>
      <c r="C2098" s="1"/>
      <c r="D2098" s="1"/>
      <c r="E2098" s="2"/>
      <c r="F2098" s="2"/>
      <c r="G2098" s="2"/>
      <c r="H2098" s="2"/>
      <c r="I2098" s="1"/>
      <c r="J2098" s="1"/>
      <c r="K2098" s="1"/>
      <c r="L2098" s="2"/>
      <c r="M2098" s="2"/>
      <c r="N2098" s="3"/>
      <c r="O2098" s="1"/>
      <c r="P2098" s="1"/>
      <c r="Q2098" s="1"/>
      <c r="R2098" s="90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5"/>
      <c r="AR2098" s="5"/>
      <c r="AS2098" s="4"/>
      <c r="AT2098" s="4"/>
      <c r="AU2098" s="4"/>
      <c r="AV2098" s="1"/>
      <c r="AW2098" s="1"/>
      <c r="AX2098" s="1"/>
      <c r="AY2098" s="4"/>
    </row>
    <row r="2099" spans="1:51" x14ac:dyDescent="0.3">
      <c r="A2099" s="1"/>
      <c r="B2099" s="1"/>
      <c r="C2099" s="1"/>
      <c r="D2099" s="1"/>
      <c r="E2099" s="2"/>
      <c r="F2099" s="2"/>
      <c r="G2099" s="2"/>
      <c r="H2099" s="2"/>
      <c r="I2099" s="1"/>
      <c r="J2099" s="1"/>
      <c r="K2099" s="1"/>
      <c r="L2099" s="2"/>
      <c r="M2099" s="2"/>
      <c r="N2099" s="3"/>
      <c r="O2099" s="1"/>
      <c r="P2099" s="1"/>
      <c r="Q2099" s="1"/>
      <c r="R2099" s="90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5"/>
      <c r="AR2099" s="5"/>
      <c r="AS2099" s="4"/>
      <c r="AT2099" s="4"/>
      <c r="AU2099" s="4"/>
      <c r="AV2099" s="1"/>
      <c r="AW2099" s="1"/>
      <c r="AX2099" s="1"/>
      <c r="AY2099" s="4"/>
    </row>
    <row r="2100" spans="1:51" x14ac:dyDescent="0.3">
      <c r="A2100" s="1"/>
      <c r="B2100" s="1"/>
      <c r="C2100" s="1"/>
      <c r="D2100" s="1"/>
      <c r="E2100" s="2"/>
      <c r="F2100" s="2"/>
      <c r="G2100" s="2"/>
      <c r="H2100" s="2"/>
      <c r="I2100" s="1"/>
      <c r="J2100" s="1"/>
      <c r="K2100" s="1"/>
      <c r="L2100" s="2"/>
      <c r="M2100" s="2"/>
      <c r="N2100" s="3"/>
      <c r="O2100" s="1"/>
      <c r="P2100" s="1"/>
      <c r="Q2100" s="1"/>
      <c r="R2100" s="90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5"/>
      <c r="AR2100" s="5"/>
      <c r="AS2100" s="4"/>
      <c r="AT2100" s="4"/>
      <c r="AU2100" s="4"/>
      <c r="AV2100" s="1"/>
      <c r="AW2100" s="1"/>
      <c r="AX2100" s="1"/>
      <c r="AY2100" s="4"/>
    </row>
    <row r="2101" spans="1:51" x14ac:dyDescent="0.3">
      <c r="A2101" s="1"/>
      <c r="B2101" s="1"/>
      <c r="C2101" s="1"/>
      <c r="D2101" s="1"/>
      <c r="E2101" s="2"/>
      <c r="F2101" s="2"/>
      <c r="G2101" s="2"/>
      <c r="H2101" s="2"/>
      <c r="I2101" s="1"/>
      <c r="J2101" s="1"/>
      <c r="K2101" s="1"/>
      <c r="L2101" s="2"/>
      <c r="M2101" s="2"/>
      <c r="N2101" s="3"/>
      <c r="O2101" s="1"/>
      <c r="P2101" s="1"/>
      <c r="Q2101" s="1"/>
      <c r="R2101" s="90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5"/>
      <c r="AR2101" s="5"/>
      <c r="AS2101" s="4"/>
      <c r="AT2101" s="4"/>
      <c r="AU2101" s="4"/>
      <c r="AV2101" s="1"/>
      <c r="AW2101" s="1"/>
      <c r="AX2101" s="1"/>
      <c r="AY2101" s="4"/>
    </row>
    <row r="2102" spans="1:51" x14ac:dyDescent="0.3">
      <c r="A2102" s="1"/>
      <c r="B2102" s="1"/>
      <c r="C2102" s="1"/>
      <c r="D2102" s="1"/>
      <c r="E2102" s="2"/>
      <c r="F2102" s="2"/>
      <c r="G2102" s="2"/>
      <c r="H2102" s="2"/>
      <c r="I2102" s="1"/>
      <c r="J2102" s="1"/>
      <c r="K2102" s="1"/>
      <c r="L2102" s="2"/>
      <c r="M2102" s="2"/>
      <c r="N2102" s="3"/>
      <c r="O2102" s="1"/>
      <c r="P2102" s="1"/>
      <c r="Q2102" s="1"/>
      <c r="R2102" s="90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5"/>
      <c r="AR2102" s="5"/>
      <c r="AS2102" s="4"/>
      <c r="AT2102" s="4"/>
      <c r="AU2102" s="4"/>
      <c r="AV2102" s="1"/>
      <c r="AW2102" s="1"/>
      <c r="AX2102" s="1"/>
      <c r="AY2102" s="4"/>
    </row>
    <row r="2103" spans="1:51" x14ac:dyDescent="0.3">
      <c r="A2103" s="1"/>
      <c r="B2103" s="1"/>
      <c r="C2103" s="1"/>
      <c r="D2103" s="1"/>
      <c r="E2103" s="2"/>
      <c r="F2103" s="2"/>
      <c r="G2103" s="2"/>
      <c r="H2103" s="2"/>
      <c r="I2103" s="1"/>
      <c r="J2103" s="1"/>
      <c r="K2103" s="1"/>
      <c r="L2103" s="2"/>
      <c r="M2103" s="2"/>
      <c r="N2103" s="3"/>
      <c r="O2103" s="1"/>
      <c r="P2103" s="1"/>
      <c r="Q2103" s="1"/>
      <c r="R2103" s="90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5"/>
      <c r="AR2103" s="5"/>
      <c r="AS2103" s="4"/>
      <c r="AT2103" s="4"/>
      <c r="AU2103" s="4"/>
      <c r="AV2103" s="1"/>
      <c r="AW2103" s="1"/>
      <c r="AX2103" s="1"/>
      <c r="AY2103" s="4"/>
    </row>
    <row r="2104" spans="1:51" x14ac:dyDescent="0.3">
      <c r="A2104" s="1"/>
      <c r="B2104" s="1"/>
      <c r="C2104" s="1"/>
      <c r="D2104" s="1"/>
      <c r="E2104" s="2"/>
      <c r="F2104" s="2"/>
      <c r="G2104" s="2"/>
      <c r="H2104" s="2"/>
      <c r="I2104" s="1"/>
      <c r="J2104" s="1"/>
      <c r="K2104" s="1"/>
      <c r="L2104" s="2"/>
      <c r="M2104" s="2"/>
      <c r="N2104" s="3"/>
      <c r="O2104" s="1"/>
      <c r="P2104" s="1"/>
      <c r="Q2104" s="1"/>
      <c r="R2104" s="90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5"/>
      <c r="AR2104" s="5"/>
      <c r="AS2104" s="4"/>
      <c r="AT2104" s="4"/>
      <c r="AU2104" s="4"/>
      <c r="AV2104" s="1"/>
      <c r="AW2104" s="1"/>
      <c r="AX2104" s="1"/>
      <c r="AY2104" s="4"/>
    </row>
    <row r="2105" spans="1:51" x14ac:dyDescent="0.3">
      <c r="A2105" s="1"/>
      <c r="B2105" s="1"/>
      <c r="C2105" s="1"/>
      <c r="D2105" s="1"/>
      <c r="E2105" s="2"/>
      <c r="F2105" s="2"/>
      <c r="G2105" s="2"/>
      <c r="H2105" s="2"/>
      <c r="I2105" s="1"/>
      <c r="J2105" s="1"/>
      <c r="K2105" s="1"/>
      <c r="L2105" s="2"/>
      <c r="M2105" s="2"/>
      <c r="N2105" s="3"/>
      <c r="O2105" s="1"/>
      <c r="P2105" s="1"/>
      <c r="Q2105" s="1"/>
      <c r="R2105" s="90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5"/>
      <c r="AR2105" s="5"/>
      <c r="AS2105" s="4"/>
      <c r="AT2105" s="4"/>
      <c r="AU2105" s="4"/>
      <c r="AV2105" s="1"/>
      <c r="AW2105" s="1"/>
      <c r="AX2105" s="1"/>
      <c r="AY2105" s="4"/>
    </row>
    <row r="2106" spans="1:51" x14ac:dyDescent="0.3">
      <c r="A2106" s="1"/>
      <c r="B2106" s="1"/>
      <c r="C2106" s="1"/>
      <c r="D2106" s="1"/>
      <c r="E2106" s="2"/>
      <c r="F2106" s="2"/>
      <c r="G2106" s="2"/>
      <c r="H2106" s="2"/>
      <c r="I2106" s="1"/>
      <c r="J2106" s="1"/>
      <c r="K2106" s="1"/>
      <c r="L2106" s="2"/>
      <c r="M2106" s="2"/>
      <c r="N2106" s="3"/>
      <c r="O2106" s="1"/>
      <c r="P2106" s="1"/>
      <c r="Q2106" s="1"/>
      <c r="R2106" s="90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5"/>
      <c r="AR2106" s="5"/>
      <c r="AS2106" s="4"/>
      <c r="AT2106" s="4"/>
      <c r="AU2106" s="4"/>
      <c r="AV2106" s="1"/>
      <c r="AW2106" s="1"/>
      <c r="AX2106" s="1"/>
      <c r="AY2106" s="4"/>
    </row>
    <row r="2107" spans="1:51" x14ac:dyDescent="0.3">
      <c r="A2107" s="1"/>
      <c r="B2107" s="1"/>
      <c r="C2107" s="1"/>
      <c r="D2107" s="1"/>
      <c r="E2107" s="2"/>
      <c r="F2107" s="2"/>
      <c r="G2107" s="2"/>
      <c r="H2107" s="2"/>
      <c r="I2107" s="1"/>
      <c r="J2107" s="1"/>
      <c r="K2107" s="1"/>
      <c r="L2107" s="2"/>
      <c r="M2107" s="2"/>
      <c r="N2107" s="3"/>
      <c r="O2107" s="1"/>
      <c r="P2107" s="1"/>
      <c r="Q2107" s="1"/>
      <c r="R2107" s="90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5"/>
      <c r="AR2107" s="5"/>
      <c r="AS2107" s="4"/>
      <c r="AT2107" s="4"/>
      <c r="AU2107" s="4"/>
      <c r="AV2107" s="1"/>
      <c r="AW2107" s="1"/>
      <c r="AX2107" s="1"/>
      <c r="AY2107" s="4"/>
    </row>
    <row r="2108" spans="1:51" x14ac:dyDescent="0.3">
      <c r="A2108" s="1"/>
      <c r="B2108" s="1"/>
      <c r="C2108" s="1"/>
      <c r="D2108" s="1"/>
      <c r="E2108" s="2"/>
      <c r="F2108" s="2"/>
      <c r="G2108" s="2"/>
      <c r="H2108" s="2"/>
      <c r="I2108" s="1"/>
      <c r="J2108" s="1"/>
      <c r="K2108" s="1"/>
      <c r="L2108" s="2"/>
      <c r="M2108" s="2"/>
      <c r="N2108" s="3"/>
      <c r="O2108" s="1"/>
      <c r="P2108" s="1"/>
      <c r="Q2108" s="1"/>
      <c r="R2108" s="90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5"/>
      <c r="AR2108" s="5"/>
      <c r="AS2108" s="4"/>
      <c r="AT2108" s="4"/>
      <c r="AU2108" s="4"/>
      <c r="AV2108" s="1"/>
      <c r="AW2108" s="1"/>
      <c r="AX2108" s="1"/>
      <c r="AY2108" s="4"/>
    </row>
    <row r="2109" spans="1:51" x14ac:dyDescent="0.3">
      <c r="A2109" s="1"/>
      <c r="B2109" s="1"/>
      <c r="C2109" s="1"/>
      <c r="D2109" s="1"/>
      <c r="E2109" s="2"/>
      <c r="F2109" s="2"/>
      <c r="G2109" s="2"/>
      <c r="H2109" s="2"/>
      <c r="I2109" s="1"/>
      <c r="J2109" s="1"/>
      <c r="K2109" s="1"/>
      <c r="L2109" s="2"/>
      <c r="M2109" s="2"/>
      <c r="N2109" s="3"/>
      <c r="O2109" s="1"/>
      <c r="P2109" s="1"/>
      <c r="Q2109" s="1"/>
      <c r="R2109" s="90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5"/>
      <c r="AR2109" s="5"/>
      <c r="AS2109" s="4"/>
      <c r="AT2109" s="4"/>
      <c r="AU2109" s="4"/>
      <c r="AV2109" s="1"/>
      <c r="AW2109" s="1"/>
      <c r="AX2109" s="1"/>
      <c r="AY2109" s="4"/>
    </row>
    <row r="2110" spans="1:51" x14ac:dyDescent="0.3">
      <c r="A2110" s="1"/>
      <c r="B2110" s="1"/>
      <c r="C2110" s="1"/>
      <c r="D2110" s="1"/>
      <c r="E2110" s="2"/>
      <c r="F2110" s="2"/>
      <c r="G2110" s="2"/>
      <c r="H2110" s="2"/>
      <c r="I2110" s="1"/>
      <c r="J2110" s="1"/>
      <c r="K2110" s="1"/>
      <c r="L2110" s="2"/>
      <c r="M2110" s="2"/>
      <c r="N2110" s="3"/>
      <c r="O2110" s="1"/>
      <c r="P2110" s="1"/>
      <c r="Q2110" s="1"/>
      <c r="R2110" s="90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5"/>
      <c r="AR2110" s="5"/>
      <c r="AS2110" s="4"/>
      <c r="AT2110" s="4"/>
      <c r="AU2110" s="4"/>
      <c r="AV2110" s="1"/>
      <c r="AW2110" s="1"/>
      <c r="AX2110" s="1"/>
      <c r="AY2110" s="4"/>
    </row>
    <row r="2111" spans="1:51" x14ac:dyDescent="0.3">
      <c r="A2111" s="1"/>
      <c r="B2111" s="1"/>
      <c r="C2111" s="1"/>
      <c r="D2111" s="1"/>
      <c r="E2111" s="2"/>
      <c r="F2111" s="2"/>
      <c r="G2111" s="2"/>
      <c r="H2111" s="2"/>
      <c r="I2111" s="1"/>
      <c r="J2111" s="1"/>
      <c r="K2111" s="1"/>
      <c r="L2111" s="2"/>
      <c r="M2111" s="2"/>
      <c r="N2111" s="3"/>
      <c r="O2111" s="1"/>
      <c r="P2111" s="1"/>
      <c r="Q2111" s="1"/>
      <c r="R2111" s="90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5"/>
      <c r="AR2111" s="5"/>
      <c r="AS2111" s="4"/>
      <c r="AT2111" s="4"/>
      <c r="AU2111" s="4"/>
      <c r="AV2111" s="1"/>
      <c r="AW2111" s="1"/>
      <c r="AX2111" s="1"/>
      <c r="AY2111" s="4"/>
    </row>
    <row r="2112" spans="1:51" x14ac:dyDescent="0.3">
      <c r="A2112" s="1"/>
      <c r="B2112" s="1"/>
      <c r="C2112" s="1"/>
      <c r="D2112" s="1"/>
      <c r="E2112" s="2"/>
      <c r="F2112" s="2"/>
      <c r="G2112" s="2"/>
      <c r="H2112" s="2"/>
      <c r="I2112" s="1"/>
      <c r="J2112" s="1"/>
      <c r="K2112" s="1"/>
      <c r="L2112" s="2"/>
      <c r="M2112" s="2"/>
      <c r="N2112" s="3"/>
      <c r="O2112" s="1"/>
      <c r="P2112" s="1"/>
      <c r="Q2112" s="1"/>
      <c r="R2112" s="90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5"/>
      <c r="AR2112" s="5"/>
      <c r="AS2112" s="4"/>
      <c r="AT2112" s="4"/>
      <c r="AU2112" s="4"/>
      <c r="AV2112" s="1"/>
      <c r="AW2112" s="1"/>
      <c r="AX2112" s="1"/>
      <c r="AY2112" s="4"/>
    </row>
    <row r="2113" spans="1:51" x14ac:dyDescent="0.3">
      <c r="A2113" s="1"/>
      <c r="B2113" s="1"/>
      <c r="C2113" s="1"/>
      <c r="D2113" s="1"/>
      <c r="E2113" s="2"/>
      <c r="F2113" s="2"/>
      <c r="G2113" s="2"/>
      <c r="H2113" s="2"/>
      <c r="I2113" s="1"/>
      <c r="J2113" s="1"/>
      <c r="K2113" s="1"/>
      <c r="L2113" s="2"/>
      <c r="M2113" s="2"/>
      <c r="N2113" s="3"/>
      <c r="O2113" s="1"/>
      <c r="P2113" s="1"/>
      <c r="Q2113" s="1"/>
      <c r="R2113" s="90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5"/>
      <c r="AR2113" s="5"/>
      <c r="AS2113" s="4"/>
      <c r="AT2113" s="4"/>
      <c r="AU2113" s="4"/>
      <c r="AV2113" s="1"/>
      <c r="AW2113" s="1"/>
      <c r="AX2113" s="1"/>
      <c r="AY2113" s="4"/>
    </row>
    <row r="2114" spans="1:51" x14ac:dyDescent="0.3">
      <c r="A2114" s="1"/>
      <c r="B2114" s="1"/>
      <c r="C2114" s="1"/>
      <c r="D2114" s="1"/>
      <c r="E2114" s="2"/>
      <c r="F2114" s="2"/>
      <c r="G2114" s="2"/>
      <c r="H2114" s="2"/>
      <c r="I2114" s="1"/>
      <c r="J2114" s="1"/>
      <c r="K2114" s="1"/>
      <c r="L2114" s="2"/>
      <c r="M2114" s="2"/>
      <c r="N2114" s="3"/>
      <c r="O2114" s="1"/>
      <c r="P2114" s="1"/>
      <c r="Q2114" s="1"/>
      <c r="R2114" s="90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5"/>
      <c r="AR2114" s="5"/>
      <c r="AS2114" s="4"/>
      <c r="AT2114" s="4"/>
      <c r="AU2114" s="4"/>
      <c r="AV2114" s="1"/>
      <c r="AW2114" s="1"/>
      <c r="AX2114" s="1"/>
      <c r="AY2114" s="4"/>
    </row>
    <row r="2115" spans="1:51" x14ac:dyDescent="0.3">
      <c r="A2115" s="1"/>
      <c r="B2115" s="1"/>
      <c r="C2115" s="1"/>
      <c r="D2115" s="1"/>
      <c r="E2115" s="2"/>
      <c r="F2115" s="2"/>
      <c r="G2115" s="2"/>
      <c r="H2115" s="2"/>
      <c r="I2115" s="1"/>
      <c r="J2115" s="1"/>
      <c r="K2115" s="1"/>
      <c r="L2115" s="2"/>
      <c r="M2115" s="2"/>
      <c r="N2115" s="3"/>
      <c r="O2115" s="1"/>
      <c r="P2115" s="1"/>
      <c r="Q2115" s="1"/>
      <c r="R2115" s="90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5"/>
      <c r="AR2115" s="5"/>
      <c r="AS2115" s="4"/>
      <c r="AT2115" s="4"/>
      <c r="AU2115" s="4"/>
      <c r="AV2115" s="1"/>
      <c r="AW2115" s="1"/>
      <c r="AX2115" s="1"/>
      <c r="AY2115" s="4"/>
    </row>
    <row r="2116" spans="1:51" x14ac:dyDescent="0.3">
      <c r="A2116" s="1"/>
      <c r="B2116" s="1"/>
      <c r="C2116" s="1"/>
      <c r="D2116" s="1"/>
      <c r="E2116" s="2"/>
      <c r="F2116" s="2"/>
      <c r="G2116" s="2"/>
      <c r="H2116" s="2"/>
      <c r="I2116" s="1"/>
      <c r="J2116" s="1"/>
      <c r="K2116" s="1"/>
      <c r="L2116" s="2"/>
      <c r="M2116" s="2"/>
      <c r="N2116" s="3"/>
      <c r="O2116" s="1"/>
      <c r="P2116" s="1"/>
      <c r="Q2116" s="1"/>
      <c r="R2116" s="90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5"/>
      <c r="AR2116" s="5"/>
      <c r="AS2116" s="4"/>
      <c r="AT2116" s="4"/>
      <c r="AU2116" s="4"/>
      <c r="AV2116" s="1"/>
      <c r="AW2116" s="1"/>
      <c r="AX2116" s="1"/>
      <c r="AY2116" s="4"/>
    </row>
    <row r="2117" spans="1:51" x14ac:dyDescent="0.3">
      <c r="A2117" s="1"/>
      <c r="B2117" s="1"/>
      <c r="C2117" s="1"/>
      <c r="D2117" s="1"/>
      <c r="E2117" s="2"/>
      <c r="F2117" s="2"/>
      <c r="G2117" s="2"/>
      <c r="H2117" s="2"/>
      <c r="I2117" s="1"/>
      <c r="J2117" s="1"/>
      <c r="K2117" s="1"/>
      <c r="L2117" s="2"/>
      <c r="M2117" s="2"/>
      <c r="N2117" s="3"/>
      <c r="O2117" s="1"/>
      <c r="P2117" s="1"/>
      <c r="Q2117" s="1"/>
      <c r="R2117" s="90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5"/>
      <c r="AR2117" s="5"/>
      <c r="AS2117" s="4"/>
      <c r="AT2117" s="4"/>
      <c r="AU2117" s="4"/>
      <c r="AV2117" s="1"/>
      <c r="AW2117" s="1"/>
      <c r="AX2117" s="1"/>
      <c r="AY2117" s="4"/>
    </row>
    <row r="2118" spans="1:51" x14ac:dyDescent="0.3">
      <c r="A2118" s="1"/>
      <c r="B2118" s="1"/>
      <c r="C2118" s="1"/>
      <c r="D2118" s="1"/>
      <c r="E2118" s="2"/>
      <c r="F2118" s="2"/>
      <c r="G2118" s="2"/>
      <c r="H2118" s="2"/>
      <c r="I2118" s="1"/>
      <c r="J2118" s="1"/>
      <c r="K2118" s="1"/>
      <c r="L2118" s="2"/>
      <c r="M2118" s="2"/>
      <c r="N2118" s="3"/>
      <c r="O2118" s="1"/>
      <c r="P2118" s="1"/>
      <c r="Q2118" s="1"/>
      <c r="R2118" s="90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5"/>
      <c r="AR2118" s="5"/>
      <c r="AS2118" s="4"/>
      <c r="AT2118" s="4"/>
      <c r="AU2118" s="4"/>
      <c r="AV2118" s="1"/>
      <c r="AW2118" s="1"/>
      <c r="AX2118" s="1"/>
      <c r="AY2118" s="4"/>
    </row>
    <row r="2119" spans="1:51" x14ac:dyDescent="0.3">
      <c r="A2119" s="1"/>
      <c r="B2119" s="1"/>
      <c r="C2119" s="1"/>
      <c r="D2119" s="1"/>
      <c r="E2119" s="2"/>
      <c r="F2119" s="2"/>
      <c r="G2119" s="2"/>
      <c r="H2119" s="2"/>
      <c r="I2119" s="1"/>
      <c r="J2119" s="1"/>
      <c r="K2119" s="1"/>
      <c r="L2119" s="2"/>
      <c r="M2119" s="2"/>
      <c r="N2119" s="3"/>
      <c r="O2119" s="1"/>
      <c r="P2119" s="1"/>
      <c r="Q2119" s="1"/>
      <c r="R2119" s="90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5"/>
      <c r="AR2119" s="5"/>
      <c r="AS2119" s="4"/>
      <c r="AT2119" s="4"/>
      <c r="AU2119" s="4"/>
      <c r="AV2119" s="1"/>
      <c r="AW2119" s="1"/>
      <c r="AX2119" s="1"/>
      <c r="AY2119" s="4"/>
    </row>
    <row r="2120" spans="1:51" x14ac:dyDescent="0.3">
      <c r="A2120" s="1"/>
      <c r="B2120" s="1"/>
      <c r="C2120" s="1"/>
      <c r="D2120" s="1"/>
      <c r="E2120" s="2"/>
      <c r="F2120" s="2"/>
      <c r="G2120" s="2"/>
      <c r="H2120" s="2"/>
      <c r="I2120" s="1"/>
      <c r="J2120" s="1"/>
      <c r="K2120" s="1"/>
      <c r="L2120" s="2"/>
      <c r="M2120" s="2"/>
      <c r="N2120" s="3"/>
      <c r="O2120" s="1"/>
      <c r="P2120" s="1"/>
      <c r="Q2120" s="1"/>
      <c r="R2120" s="90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5"/>
      <c r="AR2120" s="5"/>
      <c r="AS2120" s="4"/>
      <c r="AT2120" s="4"/>
      <c r="AU2120" s="4"/>
      <c r="AV2120" s="1"/>
      <c r="AW2120" s="1"/>
      <c r="AX2120" s="1"/>
      <c r="AY2120" s="4"/>
    </row>
    <row r="2121" spans="1:51" x14ac:dyDescent="0.3">
      <c r="A2121" s="1"/>
      <c r="B2121" s="1"/>
      <c r="C2121" s="1"/>
      <c r="D2121" s="1"/>
      <c r="E2121" s="2"/>
      <c r="F2121" s="2"/>
      <c r="G2121" s="2"/>
      <c r="H2121" s="2"/>
      <c r="I2121" s="1"/>
      <c r="J2121" s="1"/>
      <c r="K2121" s="1"/>
      <c r="L2121" s="2"/>
      <c r="M2121" s="2"/>
      <c r="N2121" s="3"/>
      <c r="O2121" s="1"/>
      <c r="P2121" s="1"/>
      <c r="Q2121" s="1"/>
      <c r="R2121" s="90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5"/>
      <c r="AR2121" s="5"/>
      <c r="AS2121" s="4"/>
      <c r="AT2121" s="4"/>
      <c r="AU2121" s="4"/>
      <c r="AV2121" s="1"/>
      <c r="AW2121" s="1"/>
      <c r="AX2121" s="1"/>
      <c r="AY2121" s="4"/>
    </row>
    <row r="2122" spans="1:51" x14ac:dyDescent="0.3">
      <c r="A2122" s="1"/>
      <c r="B2122" s="1"/>
      <c r="C2122" s="1"/>
      <c r="D2122" s="1"/>
      <c r="E2122" s="2"/>
      <c r="F2122" s="2"/>
      <c r="G2122" s="2"/>
      <c r="H2122" s="2"/>
      <c r="I2122" s="1"/>
      <c r="J2122" s="1"/>
      <c r="K2122" s="1"/>
      <c r="L2122" s="2"/>
      <c r="M2122" s="2"/>
      <c r="N2122" s="3"/>
      <c r="O2122" s="1"/>
      <c r="P2122" s="1"/>
      <c r="Q2122" s="1"/>
      <c r="R2122" s="90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5"/>
      <c r="AR2122" s="5"/>
      <c r="AS2122" s="4"/>
      <c r="AT2122" s="4"/>
      <c r="AU2122" s="4"/>
      <c r="AV2122" s="1"/>
      <c r="AW2122" s="1"/>
      <c r="AX2122" s="1"/>
      <c r="AY2122" s="4"/>
    </row>
    <row r="2123" spans="1:51" x14ac:dyDescent="0.3">
      <c r="A2123" s="1"/>
      <c r="B2123" s="1"/>
      <c r="C2123" s="1"/>
      <c r="D2123" s="1"/>
      <c r="E2123" s="2"/>
      <c r="F2123" s="2"/>
      <c r="G2123" s="2"/>
      <c r="H2123" s="2"/>
      <c r="I2123" s="1"/>
      <c r="J2123" s="1"/>
      <c r="K2123" s="1"/>
      <c r="L2123" s="2"/>
      <c r="M2123" s="2"/>
      <c r="N2123" s="3"/>
      <c r="O2123" s="1"/>
      <c r="P2123" s="1"/>
      <c r="Q2123" s="1"/>
      <c r="R2123" s="90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5"/>
      <c r="AR2123" s="5"/>
      <c r="AS2123" s="4"/>
      <c r="AT2123" s="4"/>
      <c r="AU2123" s="4"/>
      <c r="AV2123" s="1"/>
      <c r="AW2123" s="1"/>
      <c r="AX2123" s="1"/>
      <c r="AY2123" s="4"/>
    </row>
    <row r="2124" spans="1:51" x14ac:dyDescent="0.3">
      <c r="A2124" s="1"/>
      <c r="B2124" s="1"/>
      <c r="C2124" s="1"/>
      <c r="D2124" s="1"/>
      <c r="E2124" s="2"/>
      <c r="F2124" s="2"/>
      <c r="G2124" s="2"/>
      <c r="H2124" s="2"/>
      <c r="I2124" s="1"/>
      <c r="J2124" s="1"/>
      <c r="K2124" s="1"/>
      <c r="L2124" s="2"/>
      <c r="M2124" s="2"/>
      <c r="N2124" s="3"/>
      <c r="O2124" s="1"/>
      <c r="P2124" s="1"/>
      <c r="Q2124" s="1"/>
      <c r="R2124" s="90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5"/>
      <c r="AR2124" s="5"/>
      <c r="AS2124" s="4"/>
      <c r="AT2124" s="4"/>
      <c r="AU2124" s="4"/>
      <c r="AV2124" s="1"/>
      <c r="AW2124" s="1"/>
      <c r="AX2124" s="1"/>
      <c r="AY2124" s="4"/>
    </row>
    <row r="2125" spans="1:51" x14ac:dyDescent="0.3">
      <c r="A2125" s="1"/>
      <c r="B2125" s="1"/>
      <c r="C2125" s="1"/>
      <c r="D2125" s="1"/>
      <c r="E2125" s="2"/>
      <c r="F2125" s="2"/>
      <c r="G2125" s="2"/>
      <c r="H2125" s="2"/>
      <c r="I2125" s="1"/>
      <c r="J2125" s="1"/>
      <c r="K2125" s="1"/>
      <c r="L2125" s="2"/>
      <c r="M2125" s="2"/>
      <c r="N2125" s="3"/>
      <c r="O2125" s="1"/>
      <c r="P2125" s="1"/>
      <c r="Q2125" s="1"/>
      <c r="R2125" s="90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5"/>
      <c r="AR2125" s="5"/>
      <c r="AS2125" s="4"/>
      <c r="AT2125" s="4"/>
      <c r="AU2125" s="4"/>
      <c r="AV2125" s="1"/>
      <c r="AW2125" s="1"/>
      <c r="AX2125" s="1"/>
      <c r="AY2125" s="4"/>
    </row>
    <row r="2126" spans="1:51" x14ac:dyDescent="0.3">
      <c r="A2126" s="1"/>
      <c r="B2126" s="1"/>
      <c r="C2126" s="1"/>
      <c r="D2126" s="1"/>
      <c r="E2126" s="2"/>
      <c r="F2126" s="2"/>
      <c r="G2126" s="2"/>
      <c r="H2126" s="2"/>
      <c r="I2126" s="1"/>
      <c r="J2126" s="1"/>
      <c r="K2126" s="1"/>
      <c r="L2126" s="2"/>
      <c r="M2126" s="2"/>
      <c r="N2126" s="3"/>
      <c r="O2126" s="1"/>
      <c r="P2126" s="1"/>
      <c r="Q2126" s="1"/>
      <c r="R2126" s="90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5"/>
      <c r="AR2126" s="5"/>
      <c r="AS2126" s="4"/>
      <c r="AT2126" s="4"/>
      <c r="AU2126" s="4"/>
      <c r="AV2126" s="1"/>
      <c r="AW2126" s="1"/>
      <c r="AX2126" s="1"/>
      <c r="AY2126" s="4"/>
    </row>
    <row r="2127" spans="1:51" x14ac:dyDescent="0.3">
      <c r="A2127" s="1"/>
      <c r="B2127" s="1"/>
      <c r="C2127" s="1"/>
      <c r="D2127" s="1"/>
      <c r="E2127" s="2"/>
      <c r="F2127" s="2"/>
      <c r="G2127" s="2"/>
      <c r="H2127" s="2"/>
      <c r="I2127" s="1"/>
      <c r="J2127" s="1"/>
      <c r="K2127" s="1"/>
      <c r="L2127" s="2"/>
      <c r="M2127" s="2"/>
      <c r="N2127" s="3"/>
      <c r="O2127" s="1"/>
      <c r="P2127" s="1"/>
      <c r="Q2127" s="1"/>
      <c r="R2127" s="90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5"/>
      <c r="AR2127" s="5"/>
      <c r="AS2127" s="4"/>
      <c r="AT2127" s="4"/>
      <c r="AU2127" s="4"/>
      <c r="AV2127" s="1"/>
      <c r="AW2127" s="1"/>
      <c r="AX2127" s="1"/>
      <c r="AY2127" s="4"/>
    </row>
    <row r="2128" spans="1:51" x14ac:dyDescent="0.3">
      <c r="A2128" s="1"/>
      <c r="B2128" s="1"/>
      <c r="C2128" s="1"/>
      <c r="D2128" s="1"/>
      <c r="E2128" s="2"/>
      <c r="F2128" s="2"/>
      <c r="G2128" s="2"/>
      <c r="H2128" s="2"/>
      <c r="I2128" s="1"/>
      <c r="J2128" s="1"/>
      <c r="K2128" s="1"/>
      <c r="L2128" s="2"/>
      <c r="M2128" s="2"/>
      <c r="N2128" s="3"/>
      <c r="O2128" s="1"/>
      <c r="P2128" s="1"/>
      <c r="Q2128" s="1"/>
      <c r="R2128" s="90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5"/>
      <c r="AR2128" s="5"/>
      <c r="AS2128" s="4"/>
      <c r="AT2128" s="4"/>
      <c r="AU2128" s="4"/>
      <c r="AV2128" s="1"/>
      <c r="AW2128" s="1"/>
      <c r="AX2128" s="1"/>
      <c r="AY2128" s="4"/>
    </row>
    <row r="2129" spans="1:51" x14ac:dyDescent="0.3">
      <c r="A2129" s="1"/>
      <c r="B2129" s="1"/>
      <c r="C2129" s="1"/>
      <c r="D2129" s="1"/>
      <c r="E2129" s="2"/>
      <c r="F2129" s="2"/>
      <c r="G2129" s="2"/>
      <c r="H2129" s="2"/>
      <c r="I2129" s="1"/>
      <c r="J2129" s="1"/>
      <c r="K2129" s="1"/>
      <c r="L2129" s="2"/>
      <c r="M2129" s="2"/>
      <c r="N2129" s="3"/>
      <c r="O2129" s="1"/>
      <c r="P2129" s="1"/>
      <c r="Q2129" s="1"/>
      <c r="R2129" s="90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5"/>
      <c r="AR2129" s="5"/>
      <c r="AS2129" s="4"/>
      <c r="AT2129" s="4"/>
      <c r="AU2129" s="4"/>
      <c r="AV2129" s="1"/>
      <c r="AW2129" s="1"/>
      <c r="AX2129" s="1"/>
      <c r="AY2129" s="4"/>
    </row>
    <row r="2130" spans="1:51" x14ac:dyDescent="0.3">
      <c r="A2130" s="1"/>
      <c r="B2130" s="1"/>
      <c r="C2130" s="1"/>
      <c r="D2130" s="1"/>
      <c r="E2130" s="2"/>
      <c r="F2130" s="2"/>
      <c r="G2130" s="2"/>
      <c r="H2130" s="2"/>
      <c r="I2130" s="1"/>
      <c r="J2130" s="1"/>
      <c r="K2130" s="1"/>
      <c r="L2130" s="2"/>
      <c r="M2130" s="2"/>
      <c r="N2130" s="3"/>
      <c r="O2130" s="1"/>
      <c r="P2130" s="1"/>
      <c r="Q2130" s="1"/>
      <c r="R2130" s="90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5"/>
      <c r="AR2130" s="5"/>
      <c r="AS2130" s="4"/>
      <c r="AT2130" s="4"/>
      <c r="AU2130" s="4"/>
      <c r="AV2130" s="1"/>
      <c r="AW2130" s="1"/>
      <c r="AX2130" s="1"/>
      <c r="AY2130" s="4"/>
    </row>
    <row r="2131" spans="1:51" x14ac:dyDescent="0.3">
      <c r="A2131" s="1"/>
      <c r="B2131" s="1"/>
      <c r="C2131" s="1"/>
      <c r="D2131" s="1"/>
      <c r="E2131" s="2"/>
      <c r="F2131" s="2"/>
      <c r="G2131" s="2"/>
      <c r="H2131" s="2"/>
      <c r="I2131" s="1"/>
      <c r="J2131" s="1"/>
      <c r="K2131" s="1"/>
      <c r="L2131" s="2"/>
      <c r="M2131" s="2"/>
      <c r="N2131" s="3"/>
      <c r="O2131" s="1"/>
      <c r="P2131" s="1"/>
      <c r="Q2131" s="1"/>
      <c r="R2131" s="90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5"/>
      <c r="AR2131" s="5"/>
      <c r="AS2131" s="4"/>
      <c r="AT2131" s="4"/>
      <c r="AU2131" s="4"/>
      <c r="AV2131" s="1"/>
      <c r="AW2131" s="1"/>
      <c r="AX2131" s="1"/>
      <c r="AY2131" s="4"/>
    </row>
    <row r="2132" spans="1:51" x14ac:dyDescent="0.3">
      <c r="A2132" s="1"/>
      <c r="B2132" s="1"/>
      <c r="C2132" s="1"/>
      <c r="D2132" s="1"/>
      <c r="E2132" s="2"/>
      <c r="F2132" s="2"/>
      <c r="G2132" s="2"/>
      <c r="H2132" s="2"/>
      <c r="I2132" s="1"/>
      <c r="J2132" s="1"/>
      <c r="K2132" s="1"/>
      <c r="L2132" s="2"/>
      <c r="M2132" s="2"/>
      <c r="N2132" s="3"/>
      <c r="O2132" s="1"/>
      <c r="P2132" s="1"/>
      <c r="Q2132" s="1"/>
      <c r="R2132" s="90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5"/>
      <c r="AR2132" s="5"/>
      <c r="AS2132" s="4"/>
      <c r="AT2132" s="4"/>
      <c r="AU2132" s="4"/>
      <c r="AV2132" s="1"/>
      <c r="AW2132" s="1"/>
      <c r="AX2132" s="1"/>
      <c r="AY2132" s="4"/>
    </row>
    <row r="2133" spans="1:51" x14ac:dyDescent="0.3">
      <c r="A2133" s="1"/>
      <c r="B2133" s="1"/>
      <c r="C2133" s="1"/>
      <c r="D2133" s="1"/>
      <c r="E2133" s="2"/>
      <c r="F2133" s="2"/>
      <c r="G2133" s="2"/>
      <c r="H2133" s="2"/>
      <c r="I2133" s="1"/>
      <c r="J2133" s="1"/>
      <c r="K2133" s="1"/>
      <c r="L2133" s="2"/>
      <c r="M2133" s="2"/>
      <c r="N2133" s="3"/>
      <c r="O2133" s="1"/>
      <c r="P2133" s="1"/>
      <c r="Q2133" s="1"/>
      <c r="R2133" s="90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5"/>
      <c r="AR2133" s="5"/>
      <c r="AS2133" s="4"/>
      <c r="AT2133" s="4"/>
      <c r="AU2133" s="4"/>
      <c r="AV2133" s="1"/>
      <c r="AW2133" s="1"/>
      <c r="AX2133" s="1"/>
      <c r="AY2133" s="4"/>
    </row>
    <row r="2134" spans="1:51" x14ac:dyDescent="0.3">
      <c r="A2134" s="1"/>
      <c r="B2134" s="1"/>
      <c r="C2134" s="1"/>
      <c r="D2134" s="1"/>
      <c r="E2134" s="2"/>
      <c r="F2134" s="2"/>
      <c r="G2134" s="2"/>
      <c r="H2134" s="2"/>
      <c r="I2134" s="1"/>
      <c r="J2134" s="1"/>
      <c r="K2134" s="1"/>
      <c r="L2134" s="2"/>
      <c r="M2134" s="2"/>
      <c r="N2134" s="3"/>
      <c r="O2134" s="1"/>
      <c r="P2134" s="1"/>
      <c r="Q2134" s="1"/>
      <c r="R2134" s="90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5"/>
      <c r="AR2134" s="5"/>
      <c r="AS2134" s="4"/>
      <c r="AT2134" s="4"/>
      <c r="AU2134" s="4"/>
      <c r="AV2134" s="1"/>
      <c r="AW2134" s="1"/>
      <c r="AX2134" s="1"/>
      <c r="AY2134" s="4"/>
    </row>
    <row r="2135" spans="1:51" x14ac:dyDescent="0.3">
      <c r="A2135" s="1"/>
      <c r="B2135" s="1"/>
      <c r="C2135" s="1"/>
      <c r="D2135" s="1"/>
      <c r="E2135" s="2"/>
      <c r="F2135" s="2"/>
      <c r="G2135" s="2"/>
      <c r="H2135" s="2"/>
      <c r="I2135" s="1"/>
      <c r="J2135" s="1"/>
      <c r="K2135" s="1"/>
      <c r="L2135" s="2"/>
      <c r="M2135" s="2"/>
      <c r="N2135" s="3"/>
      <c r="O2135" s="1"/>
      <c r="P2135" s="1"/>
      <c r="Q2135" s="1"/>
      <c r="R2135" s="90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5"/>
      <c r="AR2135" s="5"/>
      <c r="AS2135" s="4"/>
      <c r="AT2135" s="4"/>
      <c r="AU2135" s="4"/>
      <c r="AV2135" s="1"/>
      <c r="AW2135" s="1"/>
      <c r="AX2135" s="1"/>
      <c r="AY2135" s="4"/>
    </row>
    <row r="2136" spans="1:51" x14ac:dyDescent="0.3">
      <c r="A2136" s="1"/>
      <c r="B2136" s="1"/>
      <c r="C2136" s="1"/>
      <c r="D2136" s="1"/>
      <c r="E2136" s="2"/>
      <c r="F2136" s="2"/>
      <c r="G2136" s="2"/>
      <c r="H2136" s="2"/>
      <c r="I2136" s="1"/>
      <c r="J2136" s="1"/>
      <c r="K2136" s="1"/>
      <c r="L2136" s="2"/>
      <c r="M2136" s="2"/>
      <c r="N2136" s="3"/>
      <c r="O2136" s="1"/>
      <c r="P2136" s="1"/>
      <c r="Q2136" s="1"/>
      <c r="R2136" s="90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5"/>
      <c r="AR2136" s="5"/>
      <c r="AS2136" s="4"/>
      <c r="AT2136" s="4"/>
      <c r="AU2136" s="4"/>
      <c r="AV2136" s="1"/>
      <c r="AW2136" s="1"/>
      <c r="AX2136" s="1"/>
      <c r="AY2136" s="4"/>
    </row>
    <row r="2137" spans="1:51" x14ac:dyDescent="0.3">
      <c r="A2137" s="1"/>
      <c r="B2137" s="1"/>
      <c r="C2137" s="1"/>
      <c r="D2137" s="1"/>
      <c r="E2137" s="2"/>
      <c r="F2137" s="2"/>
      <c r="G2137" s="2"/>
      <c r="H2137" s="2"/>
      <c r="I2137" s="1"/>
      <c r="J2137" s="1"/>
      <c r="K2137" s="1"/>
      <c r="L2137" s="2"/>
      <c r="M2137" s="2"/>
      <c r="N2137" s="3"/>
      <c r="O2137" s="1"/>
      <c r="P2137" s="1"/>
      <c r="Q2137" s="1"/>
      <c r="R2137" s="90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5"/>
      <c r="AR2137" s="5"/>
      <c r="AS2137" s="4"/>
      <c r="AT2137" s="4"/>
      <c r="AU2137" s="4"/>
      <c r="AV2137" s="1"/>
      <c r="AW2137" s="1"/>
      <c r="AX2137" s="1"/>
      <c r="AY2137" s="4"/>
    </row>
    <row r="2138" spans="1:51" x14ac:dyDescent="0.3">
      <c r="A2138" s="1"/>
      <c r="B2138" s="1"/>
      <c r="C2138" s="1"/>
      <c r="D2138" s="1"/>
      <c r="E2138" s="2"/>
      <c r="F2138" s="2"/>
      <c r="G2138" s="2"/>
      <c r="H2138" s="2"/>
      <c r="I2138" s="1"/>
      <c r="J2138" s="1"/>
      <c r="K2138" s="1"/>
      <c r="L2138" s="2"/>
      <c r="M2138" s="2"/>
      <c r="N2138" s="3"/>
      <c r="O2138" s="1"/>
      <c r="P2138" s="1"/>
      <c r="Q2138" s="1"/>
      <c r="R2138" s="90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5"/>
      <c r="AR2138" s="5"/>
      <c r="AS2138" s="4"/>
      <c r="AT2138" s="4"/>
      <c r="AU2138" s="4"/>
      <c r="AV2138" s="1"/>
      <c r="AW2138" s="1"/>
      <c r="AX2138" s="1"/>
      <c r="AY2138" s="4"/>
    </row>
    <row r="2139" spans="1:51" x14ac:dyDescent="0.3">
      <c r="A2139" s="1"/>
      <c r="B2139" s="1"/>
      <c r="C2139" s="1"/>
      <c r="D2139" s="1"/>
      <c r="E2139" s="2"/>
      <c r="F2139" s="2"/>
      <c r="G2139" s="2"/>
      <c r="H2139" s="2"/>
      <c r="I2139" s="1"/>
      <c r="J2139" s="1"/>
      <c r="K2139" s="1"/>
      <c r="L2139" s="2"/>
      <c r="M2139" s="2"/>
      <c r="N2139" s="3"/>
      <c r="O2139" s="1"/>
      <c r="P2139" s="1"/>
      <c r="Q2139" s="1"/>
      <c r="R2139" s="90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5"/>
      <c r="AR2139" s="5"/>
      <c r="AS2139" s="4"/>
      <c r="AT2139" s="4"/>
      <c r="AU2139" s="4"/>
      <c r="AV2139" s="1"/>
      <c r="AW2139" s="1"/>
      <c r="AX2139" s="1"/>
      <c r="AY2139" s="4"/>
    </row>
    <row r="2140" spans="1:51" x14ac:dyDescent="0.3">
      <c r="A2140" s="1"/>
      <c r="B2140" s="1"/>
      <c r="C2140" s="1"/>
      <c r="D2140" s="1"/>
      <c r="E2140" s="2"/>
      <c r="F2140" s="2"/>
      <c r="G2140" s="2"/>
      <c r="H2140" s="2"/>
      <c r="I2140" s="1"/>
      <c r="J2140" s="1"/>
      <c r="K2140" s="1"/>
      <c r="L2140" s="2"/>
      <c r="M2140" s="2"/>
      <c r="N2140" s="3"/>
      <c r="O2140" s="1"/>
      <c r="P2140" s="1"/>
      <c r="Q2140" s="1"/>
      <c r="R2140" s="90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5"/>
      <c r="AR2140" s="5"/>
      <c r="AS2140" s="4"/>
      <c r="AT2140" s="4"/>
      <c r="AU2140" s="4"/>
      <c r="AV2140" s="1"/>
      <c r="AW2140" s="1"/>
      <c r="AX2140" s="1"/>
      <c r="AY2140" s="4"/>
    </row>
    <row r="2141" spans="1:51" x14ac:dyDescent="0.3">
      <c r="A2141" s="1"/>
      <c r="B2141" s="1"/>
      <c r="C2141" s="1"/>
      <c r="D2141" s="1"/>
      <c r="E2141" s="2"/>
      <c r="F2141" s="2"/>
      <c r="G2141" s="2"/>
      <c r="H2141" s="2"/>
      <c r="I2141" s="1"/>
      <c r="J2141" s="1"/>
      <c r="K2141" s="1"/>
      <c r="L2141" s="2"/>
      <c r="M2141" s="2"/>
      <c r="N2141" s="3"/>
      <c r="O2141" s="1"/>
      <c r="P2141" s="1"/>
      <c r="Q2141" s="1"/>
      <c r="R2141" s="90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5"/>
      <c r="AR2141" s="5"/>
      <c r="AS2141" s="4"/>
      <c r="AT2141" s="4"/>
      <c r="AU2141" s="4"/>
      <c r="AV2141" s="1"/>
      <c r="AW2141" s="1"/>
      <c r="AX2141" s="1"/>
      <c r="AY2141" s="4"/>
    </row>
    <row r="2142" spans="1:51" x14ac:dyDescent="0.3">
      <c r="A2142" s="1"/>
      <c r="B2142" s="1"/>
      <c r="C2142" s="1"/>
      <c r="D2142" s="1"/>
      <c r="E2142" s="2"/>
      <c r="F2142" s="2"/>
      <c r="G2142" s="2"/>
      <c r="H2142" s="2"/>
      <c r="I2142" s="1"/>
      <c r="J2142" s="1"/>
      <c r="K2142" s="1"/>
      <c r="L2142" s="2"/>
      <c r="M2142" s="2"/>
      <c r="N2142" s="3"/>
      <c r="O2142" s="1"/>
      <c r="P2142" s="1"/>
      <c r="Q2142" s="1"/>
      <c r="R2142" s="90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5"/>
      <c r="AR2142" s="5"/>
      <c r="AS2142" s="4"/>
      <c r="AT2142" s="4"/>
      <c r="AU2142" s="4"/>
      <c r="AV2142" s="1"/>
      <c r="AW2142" s="1"/>
      <c r="AX2142" s="1"/>
      <c r="AY2142" s="4"/>
    </row>
    <row r="2143" spans="1:51" x14ac:dyDescent="0.3">
      <c r="A2143" s="1"/>
      <c r="B2143" s="1"/>
      <c r="C2143" s="1"/>
      <c r="D2143" s="1"/>
      <c r="E2143" s="2"/>
      <c r="F2143" s="2"/>
      <c r="G2143" s="2"/>
      <c r="H2143" s="2"/>
      <c r="I2143" s="1"/>
      <c r="J2143" s="1"/>
      <c r="K2143" s="1"/>
      <c r="L2143" s="2"/>
      <c r="M2143" s="2"/>
      <c r="N2143" s="3"/>
      <c r="O2143" s="1"/>
      <c r="P2143" s="1"/>
      <c r="Q2143" s="1"/>
      <c r="R2143" s="90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5"/>
      <c r="AR2143" s="5"/>
      <c r="AS2143" s="4"/>
      <c r="AT2143" s="4"/>
      <c r="AU2143" s="4"/>
      <c r="AV2143" s="1"/>
      <c r="AW2143" s="1"/>
      <c r="AX2143" s="1"/>
      <c r="AY2143" s="4"/>
    </row>
    <row r="2144" spans="1:51" x14ac:dyDescent="0.3">
      <c r="A2144" s="1"/>
      <c r="B2144" s="1"/>
      <c r="C2144" s="1"/>
      <c r="D2144" s="1"/>
      <c r="E2144" s="2"/>
      <c r="F2144" s="2"/>
      <c r="G2144" s="2"/>
      <c r="H2144" s="2"/>
      <c r="I2144" s="1"/>
      <c r="J2144" s="1"/>
      <c r="K2144" s="1"/>
      <c r="L2144" s="2"/>
      <c r="M2144" s="2"/>
      <c r="N2144" s="3"/>
      <c r="O2144" s="1"/>
      <c r="P2144" s="1"/>
      <c r="Q2144" s="1"/>
      <c r="R2144" s="90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5"/>
      <c r="AR2144" s="5"/>
      <c r="AS2144" s="4"/>
      <c r="AT2144" s="4"/>
      <c r="AU2144" s="4"/>
      <c r="AV2144" s="1"/>
      <c r="AW2144" s="1"/>
      <c r="AX2144" s="1"/>
      <c r="AY2144" s="4"/>
    </row>
    <row r="2145" spans="1:51" x14ac:dyDescent="0.3">
      <c r="A2145" s="1"/>
      <c r="B2145" s="1"/>
      <c r="C2145" s="1"/>
      <c r="D2145" s="1"/>
      <c r="E2145" s="2"/>
      <c r="F2145" s="2"/>
      <c r="G2145" s="2"/>
      <c r="H2145" s="2"/>
      <c r="I2145" s="1"/>
      <c r="J2145" s="1"/>
      <c r="K2145" s="1"/>
      <c r="L2145" s="2"/>
      <c r="M2145" s="2"/>
      <c r="N2145" s="3"/>
      <c r="O2145" s="1"/>
      <c r="P2145" s="1"/>
      <c r="Q2145" s="1"/>
      <c r="R2145" s="90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5"/>
      <c r="AR2145" s="5"/>
      <c r="AS2145" s="4"/>
      <c r="AT2145" s="4"/>
      <c r="AU2145" s="4"/>
      <c r="AV2145" s="1"/>
      <c r="AW2145" s="1"/>
      <c r="AX2145" s="1"/>
      <c r="AY2145" s="4"/>
    </row>
    <row r="2146" spans="1:51" x14ac:dyDescent="0.3">
      <c r="A2146" s="1"/>
      <c r="B2146" s="1"/>
      <c r="C2146" s="1"/>
      <c r="D2146" s="1"/>
      <c r="E2146" s="2"/>
      <c r="F2146" s="2"/>
      <c r="G2146" s="2"/>
      <c r="H2146" s="2"/>
      <c r="I2146" s="1"/>
      <c r="J2146" s="1"/>
      <c r="K2146" s="1"/>
      <c r="L2146" s="2"/>
      <c r="M2146" s="2"/>
      <c r="N2146" s="3"/>
      <c r="O2146" s="1"/>
      <c r="P2146" s="1"/>
      <c r="Q2146" s="1"/>
      <c r="R2146" s="90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5"/>
      <c r="AR2146" s="5"/>
      <c r="AS2146" s="4"/>
      <c r="AT2146" s="4"/>
      <c r="AU2146" s="4"/>
      <c r="AV2146" s="1"/>
      <c r="AW2146" s="1"/>
      <c r="AX2146" s="1"/>
      <c r="AY2146" s="4"/>
    </row>
    <row r="2147" spans="1:51" x14ac:dyDescent="0.3">
      <c r="A2147" s="1"/>
      <c r="B2147" s="1"/>
      <c r="C2147" s="1"/>
      <c r="D2147" s="1"/>
      <c r="E2147" s="2"/>
      <c r="F2147" s="2"/>
      <c r="G2147" s="2"/>
      <c r="H2147" s="2"/>
      <c r="I2147" s="1"/>
      <c r="J2147" s="1"/>
      <c r="K2147" s="1"/>
      <c r="L2147" s="2"/>
      <c r="M2147" s="2"/>
      <c r="N2147" s="3"/>
      <c r="O2147" s="1"/>
      <c r="P2147" s="1"/>
      <c r="Q2147" s="1"/>
      <c r="R2147" s="90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5"/>
      <c r="AR2147" s="5"/>
      <c r="AS2147" s="4"/>
      <c r="AT2147" s="4"/>
      <c r="AU2147" s="4"/>
      <c r="AV2147" s="1"/>
      <c r="AW2147" s="1"/>
      <c r="AX2147" s="1"/>
      <c r="AY2147" s="4"/>
    </row>
    <row r="2148" spans="1:51" x14ac:dyDescent="0.3">
      <c r="A2148" s="1"/>
      <c r="B2148" s="1"/>
      <c r="C2148" s="1"/>
      <c r="D2148" s="1"/>
      <c r="E2148" s="2"/>
      <c r="F2148" s="2"/>
      <c r="G2148" s="2"/>
      <c r="H2148" s="2"/>
      <c r="I2148" s="1"/>
      <c r="J2148" s="1"/>
      <c r="K2148" s="1"/>
      <c r="L2148" s="2"/>
      <c r="M2148" s="2"/>
      <c r="N2148" s="3"/>
      <c r="O2148" s="1"/>
      <c r="P2148" s="1"/>
      <c r="Q2148" s="1"/>
      <c r="R2148" s="90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5"/>
      <c r="AR2148" s="5"/>
      <c r="AS2148" s="4"/>
      <c r="AT2148" s="4"/>
      <c r="AU2148" s="4"/>
      <c r="AV2148" s="1"/>
      <c r="AW2148" s="1"/>
      <c r="AX2148" s="1"/>
      <c r="AY2148" s="4"/>
    </row>
    <row r="2149" spans="1:51" x14ac:dyDescent="0.3">
      <c r="A2149" s="1"/>
      <c r="B2149" s="1"/>
      <c r="C2149" s="1"/>
      <c r="D2149" s="1"/>
      <c r="E2149" s="2"/>
      <c r="F2149" s="2"/>
      <c r="G2149" s="2"/>
      <c r="H2149" s="2"/>
      <c r="I2149" s="1"/>
      <c r="J2149" s="1"/>
      <c r="K2149" s="1"/>
      <c r="L2149" s="2"/>
      <c r="M2149" s="2"/>
      <c r="N2149" s="3"/>
      <c r="O2149" s="1"/>
      <c r="P2149" s="1"/>
      <c r="Q2149" s="1"/>
      <c r="R2149" s="90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5"/>
      <c r="AR2149" s="5"/>
      <c r="AS2149" s="4"/>
      <c r="AT2149" s="4"/>
      <c r="AU2149" s="4"/>
      <c r="AV2149" s="1"/>
      <c r="AW2149" s="1"/>
      <c r="AX2149" s="1"/>
      <c r="AY2149" s="4"/>
    </row>
    <row r="2150" spans="1:51" x14ac:dyDescent="0.3">
      <c r="A2150" s="1"/>
      <c r="B2150" s="1"/>
      <c r="C2150" s="1"/>
      <c r="D2150" s="1"/>
      <c r="E2150" s="2"/>
      <c r="F2150" s="2"/>
      <c r="G2150" s="2"/>
      <c r="H2150" s="2"/>
      <c r="I2150" s="1"/>
      <c r="J2150" s="1"/>
      <c r="K2150" s="1"/>
      <c r="L2150" s="2"/>
      <c r="M2150" s="2"/>
      <c r="N2150" s="3"/>
      <c r="O2150" s="1"/>
      <c r="P2150" s="1"/>
      <c r="Q2150" s="1"/>
      <c r="R2150" s="90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5"/>
      <c r="AR2150" s="5"/>
      <c r="AS2150" s="4"/>
      <c r="AT2150" s="4"/>
      <c r="AU2150" s="4"/>
      <c r="AV2150" s="1"/>
      <c r="AW2150" s="1"/>
      <c r="AX2150" s="1"/>
      <c r="AY2150" s="4"/>
    </row>
    <row r="2151" spans="1:51" x14ac:dyDescent="0.3">
      <c r="A2151" s="1"/>
      <c r="B2151" s="1"/>
      <c r="C2151" s="1"/>
      <c r="D2151" s="1"/>
      <c r="E2151" s="2"/>
      <c r="F2151" s="2"/>
      <c r="G2151" s="2"/>
      <c r="H2151" s="2"/>
      <c r="I2151" s="1"/>
      <c r="J2151" s="1"/>
      <c r="K2151" s="1"/>
      <c r="L2151" s="2"/>
      <c r="M2151" s="2"/>
      <c r="N2151" s="3"/>
      <c r="O2151" s="1"/>
      <c r="P2151" s="1"/>
      <c r="Q2151" s="1"/>
      <c r="R2151" s="90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5"/>
      <c r="AR2151" s="5"/>
      <c r="AS2151" s="4"/>
      <c r="AT2151" s="4"/>
      <c r="AU2151" s="4"/>
      <c r="AV2151" s="1"/>
      <c r="AW2151" s="1"/>
      <c r="AX2151" s="1"/>
      <c r="AY2151" s="4"/>
    </row>
    <row r="2152" spans="1:51" x14ac:dyDescent="0.3">
      <c r="A2152" s="1"/>
      <c r="B2152" s="1"/>
      <c r="C2152" s="1"/>
      <c r="D2152" s="1"/>
      <c r="E2152" s="2"/>
      <c r="F2152" s="2"/>
      <c r="G2152" s="2"/>
      <c r="H2152" s="2"/>
      <c r="I2152" s="1"/>
      <c r="J2152" s="1"/>
      <c r="K2152" s="1"/>
      <c r="L2152" s="2"/>
      <c r="M2152" s="2"/>
      <c r="N2152" s="3"/>
      <c r="O2152" s="1"/>
      <c r="P2152" s="1"/>
      <c r="Q2152" s="1"/>
      <c r="R2152" s="90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5"/>
      <c r="AR2152" s="5"/>
      <c r="AS2152" s="4"/>
      <c r="AT2152" s="4"/>
      <c r="AU2152" s="4"/>
      <c r="AV2152" s="1"/>
      <c r="AW2152" s="1"/>
      <c r="AX2152" s="1"/>
      <c r="AY2152" s="4"/>
    </row>
    <row r="2153" spans="1:51" x14ac:dyDescent="0.3">
      <c r="A2153" s="1"/>
      <c r="B2153" s="1"/>
      <c r="C2153" s="1"/>
      <c r="D2153" s="1"/>
      <c r="E2153" s="2"/>
      <c r="F2153" s="2"/>
      <c r="G2153" s="2"/>
      <c r="H2153" s="2"/>
      <c r="I2153" s="1"/>
      <c r="J2153" s="1"/>
      <c r="K2153" s="1"/>
      <c r="L2153" s="2"/>
      <c r="M2153" s="2"/>
      <c r="N2153" s="3"/>
      <c r="O2153" s="1"/>
      <c r="P2153" s="1"/>
      <c r="Q2153" s="1"/>
      <c r="R2153" s="90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5"/>
      <c r="AR2153" s="5"/>
      <c r="AS2153" s="4"/>
      <c r="AT2153" s="4"/>
      <c r="AU2153" s="4"/>
      <c r="AV2153" s="1"/>
      <c r="AW2153" s="1"/>
      <c r="AX2153" s="1"/>
      <c r="AY2153" s="4"/>
    </row>
    <row r="2154" spans="1:51" x14ac:dyDescent="0.3">
      <c r="A2154" s="1"/>
      <c r="B2154" s="1"/>
      <c r="C2154" s="1"/>
      <c r="D2154" s="1"/>
      <c r="E2154" s="2"/>
      <c r="F2154" s="2"/>
      <c r="G2154" s="2"/>
      <c r="H2154" s="2"/>
      <c r="I2154" s="1"/>
      <c r="J2154" s="1"/>
      <c r="K2154" s="1"/>
      <c r="L2154" s="2"/>
      <c r="M2154" s="2"/>
      <c r="N2154" s="3"/>
      <c r="O2154" s="1"/>
      <c r="P2154" s="1"/>
      <c r="Q2154" s="1"/>
      <c r="R2154" s="90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5"/>
      <c r="AR2154" s="5"/>
      <c r="AS2154" s="4"/>
      <c r="AT2154" s="4"/>
      <c r="AU2154" s="4"/>
      <c r="AV2154" s="1"/>
      <c r="AW2154" s="1"/>
      <c r="AX2154" s="1"/>
      <c r="AY2154" s="4"/>
    </row>
    <row r="2155" spans="1:51" x14ac:dyDescent="0.3">
      <c r="A2155" s="1"/>
      <c r="B2155" s="1"/>
      <c r="C2155" s="1"/>
      <c r="D2155" s="1"/>
      <c r="E2155" s="2"/>
      <c r="F2155" s="2"/>
      <c r="G2155" s="2"/>
      <c r="H2155" s="2"/>
      <c r="I2155" s="1"/>
      <c r="J2155" s="1"/>
      <c r="K2155" s="1"/>
      <c r="L2155" s="2"/>
      <c r="M2155" s="2"/>
      <c r="N2155" s="3"/>
      <c r="O2155" s="1"/>
      <c r="P2155" s="1"/>
      <c r="Q2155" s="1"/>
      <c r="R2155" s="90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5"/>
      <c r="AR2155" s="5"/>
      <c r="AS2155" s="4"/>
      <c r="AT2155" s="4"/>
      <c r="AU2155" s="4"/>
      <c r="AV2155" s="1"/>
      <c r="AW2155" s="1"/>
      <c r="AX2155" s="1"/>
      <c r="AY2155" s="4"/>
    </row>
    <row r="2156" spans="1:51" x14ac:dyDescent="0.3">
      <c r="A2156" s="1"/>
      <c r="B2156" s="1"/>
      <c r="C2156" s="1"/>
      <c r="D2156" s="1"/>
      <c r="E2156" s="2"/>
      <c r="F2156" s="2"/>
      <c r="G2156" s="2"/>
      <c r="H2156" s="2"/>
      <c r="I2156" s="1"/>
      <c r="J2156" s="1"/>
      <c r="K2156" s="1"/>
      <c r="L2156" s="2"/>
      <c r="M2156" s="2"/>
      <c r="N2156" s="3"/>
      <c r="O2156" s="1"/>
      <c r="P2156" s="1"/>
      <c r="Q2156" s="1"/>
      <c r="R2156" s="90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5"/>
      <c r="AR2156" s="5"/>
      <c r="AS2156" s="4"/>
      <c r="AT2156" s="4"/>
      <c r="AU2156" s="4"/>
      <c r="AV2156" s="1"/>
      <c r="AW2156" s="1"/>
      <c r="AX2156" s="1"/>
      <c r="AY2156" s="4"/>
    </row>
    <row r="2157" spans="1:51" x14ac:dyDescent="0.3">
      <c r="A2157" s="1"/>
      <c r="B2157" s="1"/>
      <c r="C2157" s="1"/>
      <c r="D2157" s="1"/>
      <c r="E2157" s="2"/>
      <c r="F2157" s="2"/>
      <c r="G2157" s="2"/>
      <c r="H2157" s="2"/>
      <c r="I2157" s="1"/>
      <c r="J2157" s="1"/>
      <c r="K2157" s="1"/>
      <c r="L2157" s="2"/>
      <c r="M2157" s="2"/>
      <c r="N2157" s="3"/>
      <c r="O2157" s="1"/>
      <c r="P2157" s="1"/>
      <c r="Q2157" s="1"/>
      <c r="R2157" s="90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5"/>
      <c r="AR2157" s="5"/>
      <c r="AS2157" s="4"/>
      <c r="AT2157" s="4"/>
      <c r="AU2157" s="4"/>
      <c r="AV2157" s="1"/>
      <c r="AW2157" s="1"/>
      <c r="AX2157" s="1"/>
      <c r="AY2157" s="4"/>
    </row>
    <row r="2158" spans="1:51" x14ac:dyDescent="0.3">
      <c r="A2158" s="1"/>
      <c r="B2158" s="1"/>
      <c r="C2158" s="1"/>
      <c r="D2158" s="1"/>
      <c r="E2158" s="2"/>
      <c r="F2158" s="2"/>
      <c r="G2158" s="2"/>
      <c r="H2158" s="2"/>
      <c r="I2158" s="1"/>
      <c r="J2158" s="1"/>
      <c r="K2158" s="1"/>
      <c r="L2158" s="2"/>
      <c r="M2158" s="2"/>
      <c r="N2158" s="3"/>
      <c r="O2158" s="1"/>
      <c r="P2158" s="1"/>
      <c r="Q2158" s="1"/>
      <c r="R2158" s="90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5"/>
      <c r="AR2158" s="5"/>
      <c r="AS2158" s="4"/>
      <c r="AT2158" s="4"/>
      <c r="AU2158" s="4"/>
      <c r="AV2158" s="1"/>
      <c r="AW2158" s="1"/>
      <c r="AX2158" s="1"/>
      <c r="AY2158" s="4"/>
    </row>
    <row r="2159" spans="1:51" x14ac:dyDescent="0.3">
      <c r="A2159" s="1"/>
      <c r="B2159" s="1"/>
      <c r="C2159" s="1"/>
      <c r="D2159" s="1"/>
      <c r="E2159" s="2"/>
      <c r="F2159" s="2"/>
      <c r="G2159" s="2"/>
      <c r="H2159" s="2"/>
      <c r="I2159" s="1"/>
      <c r="J2159" s="1"/>
      <c r="K2159" s="1"/>
      <c r="L2159" s="2"/>
      <c r="M2159" s="2"/>
      <c r="N2159" s="3"/>
      <c r="O2159" s="1"/>
      <c r="P2159" s="1"/>
      <c r="Q2159" s="1"/>
      <c r="R2159" s="90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5"/>
      <c r="AR2159" s="5"/>
      <c r="AS2159" s="4"/>
      <c r="AT2159" s="4"/>
      <c r="AU2159" s="4"/>
      <c r="AV2159" s="1"/>
      <c r="AW2159" s="1"/>
      <c r="AX2159" s="1"/>
      <c r="AY2159" s="4"/>
    </row>
    <row r="2160" spans="1:51" x14ac:dyDescent="0.3">
      <c r="A2160" s="1"/>
      <c r="B2160" s="1"/>
      <c r="C2160" s="1"/>
      <c r="D2160" s="1"/>
      <c r="E2160" s="2"/>
      <c r="F2160" s="2"/>
      <c r="G2160" s="2"/>
      <c r="H2160" s="2"/>
      <c r="I2160" s="1"/>
      <c r="J2160" s="1"/>
      <c r="K2160" s="1"/>
      <c r="L2160" s="2"/>
      <c r="M2160" s="2"/>
      <c r="N2160" s="3"/>
      <c r="O2160" s="1"/>
      <c r="P2160" s="1"/>
      <c r="Q2160" s="1"/>
      <c r="R2160" s="90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5"/>
      <c r="AR2160" s="5"/>
      <c r="AS2160" s="4"/>
      <c r="AT2160" s="4"/>
      <c r="AU2160" s="4"/>
      <c r="AV2160" s="1"/>
      <c r="AW2160" s="1"/>
      <c r="AX2160" s="1"/>
      <c r="AY2160" s="4"/>
    </row>
    <row r="2161" spans="1:51" x14ac:dyDescent="0.3">
      <c r="A2161" s="1"/>
      <c r="B2161" s="1"/>
      <c r="C2161" s="1"/>
      <c r="D2161" s="1"/>
      <c r="E2161" s="2"/>
      <c r="F2161" s="2"/>
      <c r="G2161" s="2"/>
      <c r="H2161" s="2"/>
      <c r="I2161" s="1"/>
      <c r="J2161" s="1"/>
      <c r="K2161" s="1"/>
      <c r="L2161" s="2"/>
      <c r="M2161" s="2"/>
      <c r="N2161" s="3"/>
      <c r="O2161" s="1"/>
      <c r="P2161" s="1"/>
      <c r="Q2161" s="1"/>
      <c r="R2161" s="90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5"/>
      <c r="AR2161" s="5"/>
      <c r="AS2161" s="4"/>
      <c r="AT2161" s="4"/>
      <c r="AU2161" s="4"/>
      <c r="AV2161" s="1"/>
      <c r="AW2161" s="1"/>
      <c r="AX2161" s="1"/>
      <c r="AY2161" s="4"/>
    </row>
    <row r="2162" spans="1:51" x14ac:dyDescent="0.3">
      <c r="A2162" s="1"/>
      <c r="B2162" s="1"/>
      <c r="C2162" s="1"/>
      <c r="D2162" s="1"/>
      <c r="E2162" s="2"/>
      <c r="F2162" s="2"/>
      <c r="G2162" s="2"/>
      <c r="H2162" s="2"/>
      <c r="I2162" s="1"/>
      <c r="J2162" s="1"/>
      <c r="K2162" s="1"/>
      <c r="L2162" s="2"/>
      <c r="M2162" s="2"/>
      <c r="N2162" s="3"/>
      <c r="O2162" s="1"/>
      <c r="P2162" s="1"/>
      <c r="Q2162" s="1"/>
      <c r="R2162" s="90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5"/>
      <c r="AR2162" s="5"/>
      <c r="AS2162" s="4"/>
      <c r="AT2162" s="4"/>
      <c r="AU2162" s="4"/>
      <c r="AV2162" s="1"/>
      <c r="AW2162" s="1"/>
      <c r="AX2162" s="1"/>
      <c r="AY2162" s="4"/>
    </row>
    <row r="2163" spans="1:51" x14ac:dyDescent="0.3">
      <c r="A2163" s="1"/>
      <c r="B2163" s="1"/>
      <c r="C2163" s="1"/>
      <c r="D2163" s="1"/>
      <c r="E2163" s="2"/>
      <c r="F2163" s="2"/>
      <c r="G2163" s="2"/>
      <c r="H2163" s="2"/>
      <c r="I2163" s="1"/>
      <c r="J2163" s="1"/>
      <c r="K2163" s="1"/>
      <c r="L2163" s="2"/>
      <c r="M2163" s="2"/>
      <c r="N2163" s="3"/>
      <c r="O2163" s="1"/>
      <c r="P2163" s="1"/>
      <c r="Q2163" s="1"/>
      <c r="R2163" s="90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5"/>
      <c r="AR2163" s="5"/>
      <c r="AS2163" s="4"/>
      <c r="AT2163" s="4"/>
      <c r="AU2163" s="4"/>
      <c r="AV2163" s="1"/>
      <c r="AW2163" s="1"/>
      <c r="AX2163" s="1"/>
      <c r="AY2163" s="4"/>
    </row>
    <row r="2164" spans="1:51" x14ac:dyDescent="0.3">
      <c r="A2164" s="1"/>
      <c r="B2164" s="1"/>
      <c r="C2164" s="1"/>
      <c r="D2164" s="1"/>
      <c r="E2164" s="2"/>
      <c r="F2164" s="2"/>
      <c r="G2164" s="2"/>
      <c r="H2164" s="2"/>
      <c r="I2164" s="1"/>
      <c r="J2164" s="1"/>
      <c r="K2164" s="1"/>
      <c r="L2164" s="2"/>
      <c r="M2164" s="2"/>
      <c r="N2164" s="3"/>
      <c r="O2164" s="1"/>
      <c r="P2164" s="1"/>
      <c r="Q2164" s="1"/>
      <c r="R2164" s="90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5"/>
      <c r="AR2164" s="5"/>
      <c r="AS2164" s="4"/>
      <c r="AT2164" s="4"/>
      <c r="AU2164" s="4"/>
      <c r="AV2164" s="1"/>
      <c r="AW2164" s="1"/>
      <c r="AX2164" s="1"/>
      <c r="AY2164" s="4"/>
    </row>
    <row r="2165" spans="1:51" x14ac:dyDescent="0.3">
      <c r="A2165" s="1"/>
      <c r="B2165" s="1"/>
      <c r="C2165" s="1"/>
      <c r="D2165" s="1"/>
      <c r="E2165" s="2"/>
      <c r="F2165" s="2"/>
      <c r="G2165" s="2"/>
      <c r="H2165" s="2"/>
      <c r="I2165" s="1"/>
      <c r="J2165" s="1"/>
      <c r="K2165" s="1"/>
      <c r="L2165" s="2"/>
      <c r="M2165" s="2"/>
      <c r="N2165" s="3"/>
      <c r="O2165" s="1"/>
      <c r="P2165" s="1"/>
      <c r="Q2165" s="1"/>
      <c r="R2165" s="90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5"/>
      <c r="AR2165" s="5"/>
      <c r="AS2165" s="4"/>
      <c r="AT2165" s="4"/>
      <c r="AU2165" s="4"/>
      <c r="AV2165" s="1"/>
      <c r="AW2165" s="1"/>
      <c r="AX2165" s="1"/>
      <c r="AY2165" s="4"/>
    </row>
    <row r="2166" spans="1:51" x14ac:dyDescent="0.3">
      <c r="A2166" s="1"/>
      <c r="B2166" s="1"/>
      <c r="C2166" s="1"/>
      <c r="D2166" s="1"/>
      <c r="E2166" s="2"/>
      <c r="F2166" s="2"/>
      <c r="G2166" s="2"/>
      <c r="H2166" s="2"/>
      <c r="I2166" s="1"/>
      <c r="J2166" s="1"/>
      <c r="K2166" s="1"/>
      <c r="L2166" s="2"/>
      <c r="M2166" s="2"/>
      <c r="N2166" s="3"/>
      <c r="O2166" s="1"/>
      <c r="P2166" s="1"/>
      <c r="Q2166" s="1"/>
      <c r="R2166" s="90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5"/>
      <c r="AR2166" s="5"/>
      <c r="AS2166" s="4"/>
      <c r="AT2166" s="4"/>
      <c r="AU2166" s="4"/>
      <c r="AV2166" s="1"/>
      <c r="AW2166" s="1"/>
      <c r="AX2166" s="1"/>
      <c r="AY2166" s="4"/>
    </row>
    <row r="2167" spans="1:51" x14ac:dyDescent="0.3">
      <c r="A2167" s="1"/>
      <c r="B2167" s="1"/>
      <c r="C2167" s="1"/>
      <c r="D2167" s="1"/>
      <c r="E2167" s="2"/>
      <c r="F2167" s="2"/>
      <c r="G2167" s="2"/>
      <c r="H2167" s="2"/>
      <c r="I2167" s="1"/>
      <c r="J2167" s="1"/>
      <c r="K2167" s="1"/>
      <c r="L2167" s="2"/>
      <c r="M2167" s="2"/>
      <c r="N2167" s="3"/>
      <c r="O2167" s="1"/>
      <c r="P2167" s="1"/>
      <c r="Q2167" s="1"/>
      <c r="R2167" s="90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5"/>
      <c r="AR2167" s="5"/>
      <c r="AS2167" s="4"/>
      <c r="AT2167" s="4"/>
      <c r="AU2167" s="4"/>
      <c r="AV2167" s="1"/>
      <c r="AW2167" s="1"/>
      <c r="AX2167" s="1"/>
      <c r="AY2167" s="4"/>
    </row>
    <row r="2168" spans="1:51" x14ac:dyDescent="0.3">
      <c r="A2168" s="1"/>
      <c r="B2168" s="1"/>
      <c r="C2168" s="1"/>
      <c r="D2168" s="1"/>
      <c r="E2168" s="2"/>
      <c r="F2168" s="2"/>
      <c r="G2168" s="2"/>
      <c r="H2168" s="2"/>
      <c r="I2168" s="1"/>
      <c r="J2168" s="1"/>
      <c r="K2168" s="1"/>
      <c r="L2168" s="2"/>
      <c r="M2168" s="2"/>
      <c r="N2168" s="3"/>
      <c r="O2168" s="1"/>
      <c r="P2168" s="1"/>
      <c r="Q2168" s="1"/>
      <c r="R2168" s="90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5"/>
      <c r="AR2168" s="5"/>
      <c r="AS2168" s="4"/>
      <c r="AT2168" s="4"/>
      <c r="AU2168" s="4"/>
      <c r="AV2168" s="1"/>
      <c r="AW2168" s="1"/>
      <c r="AX2168" s="1"/>
      <c r="AY2168" s="4"/>
    </row>
    <row r="2169" spans="1:51" x14ac:dyDescent="0.3">
      <c r="A2169" s="1"/>
      <c r="B2169" s="1"/>
      <c r="C2169" s="1"/>
      <c r="D2169" s="1"/>
      <c r="E2169" s="2"/>
      <c r="F2169" s="2"/>
      <c r="G2169" s="2"/>
      <c r="H2169" s="2"/>
      <c r="I2169" s="1"/>
      <c r="J2169" s="1"/>
      <c r="K2169" s="1"/>
      <c r="L2169" s="2"/>
      <c r="M2169" s="2"/>
      <c r="N2169" s="3"/>
      <c r="O2169" s="1"/>
      <c r="P2169" s="1"/>
      <c r="Q2169" s="1"/>
      <c r="R2169" s="90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5"/>
      <c r="AR2169" s="5"/>
      <c r="AS2169" s="4"/>
      <c r="AT2169" s="4"/>
      <c r="AU2169" s="4"/>
      <c r="AV2169" s="1"/>
      <c r="AW2169" s="1"/>
      <c r="AX2169" s="1"/>
      <c r="AY2169" s="4"/>
    </row>
    <row r="2170" spans="1:51" x14ac:dyDescent="0.3">
      <c r="A2170" s="1"/>
      <c r="B2170" s="1"/>
      <c r="C2170" s="1"/>
      <c r="D2170" s="1"/>
      <c r="E2170" s="2"/>
      <c r="F2170" s="2"/>
      <c r="G2170" s="2"/>
      <c r="H2170" s="2"/>
      <c r="I2170" s="1"/>
      <c r="J2170" s="1"/>
      <c r="K2170" s="1"/>
      <c r="L2170" s="2"/>
      <c r="M2170" s="2"/>
      <c r="N2170" s="3"/>
      <c r="O2170" s="1"/>
      <c r="P2170" s="1"/>
      <c r="Q2170" s="1"/>
      <c r="R2170" s="90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5"/>
      <c r="AR2170" s="5"/>
      <c r="AS2170" s="4"/>
      <c r="AT2170" s="4"/>
      <c r="AU2170" s="4"/>
      <c r="AV2170" s="1"/>
      <c r="AW2170" s="1"/>
      <c r="AX2170" s="1"/>
      <c r="AY2170" s="4"/>
    </row>
    <row r="2171" spans="1:51" x14ac:dyDescent="0.3">
      <c r="A2171" s="1"/>
      <c r="B2171" s="1"/>
      <c r="C2171" s="1"/>
      <c r="D2171" s="1"/>
      <c r="E2171" s="2"/>
      <c r="F2171" s="2"/>
      <c r="G2171" s="2"/>
      <c r="H2171" s="2"/>
      <c r="I2171" s="1"/>
      <c r="J2171" s="1"/>
      <c r="K2171" s="1"/>
      <c r="L2171" s="2"/>
      <c r="M2171" s="2"/>
      <c r="N2171" s="3"/>
      <c r="O2171" s="1"/>
      <c r="P2171" s="1"/>
      <c r="Q2171" s="1"/>
      <c r="R2171" s="90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5"/>
      <c r="AR2171" s="5"/>
      <c r="AS2171" s="4"/>
      <c r="AT2171" s="4"/>
      <c r="AU2171" s="4"/>
      <c r="AV2171" s="1"/>
      <c r="AW2171" s="1"/>
      <c r="AX2171" s="1"/>
      <c r="AY2171" s="4"/>
    </row>
    <row r="2172" spans="1:51" x14ac:dyDescent="0.3">
      <c r="A2172" s="1"/>
      <c r="B2172" s="1"/>
      <c r="C2172" s="1"/>
      <c r="D2172" s="1"/>
      <c r="E2172" s="2"/>
      <c r="F2172" s="2"/>
      <c r="G2172" s="2"/>
      <c r="H2172" s="2"/>
      <c r="I2172" s="1"/>
      <c r="J2172" s="1"/>
      <c r="K2172" s="1"/>
      <c r="L2172" s="2"/>
      <c r="M2172" s="2"/>
      <c r="N2172" s="3"/>
      <c r="O2172" s="1"/>
      <c r="P2172" s="1"/>
      <c r="Q2172" s="1"/>
      <c r="R2172" s="90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5"/>
      <c r="AR2172" s="5"/>
      <c r="AS2172" s="4"/>
      <c r="AT2172" s="4"/>
      <c r="AU2172" s="4"/>
      <c r="AV2172" s="1"/>
      <c r="AW2172" s="1"/>
      <c r="AX2172" s="1"/>
      <c r="AY2172" s="4"/>
    </row>
    <row r="2173" spans="1:51" x14ac:dyDescent="0.3">
      <c r="A2173" s="1"/>
      <c r="B2173" s="1"/>
      <c r="C2173" s="1"/>
      <c r="D2173" s="1"/>
      <c r="E2173" s="2"/>
      <c r="F2173" s="2"/>
      <c r="G2173" s="2"/>
      <c r="H2173" s="2"/>
      <c r="I2173" s="1"/>
      <c r="J2173" s="1"/>
      <c r="K2173" s="1"/>
      <c r="L2173" s="2"/>
      <c r="M2173" s="2"/>
      <c r="N2173" s="3"/>
      <c r="O2173" s="1"/>
      <c r="P2173" s="1"/>
      <c r="Q2173" s="1"/>
      <c r="R2173" s="90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5"/>
      <c r="AR2173" s="5"/>
      <c r="AS2173" s="4"/>
      <c r="AT2173" s="4"/>
      <c r="AU2173" s="4"/>
      <c r="AV2173" s="1"/>
      <c r="AW2173" s="1"/>
      <c r="AX2173" s="1"/>
      <c r="AY2173" s="4"/>
    </row>
    <row r="2174" spans="1:51" x14ac:dyDescent="0.3">
      <c r="A2174" s="1"/>
      <c r="B2174" s="1"/>
      <c r="C2174" s="1"/>
      <c r="D2174" s="1"/>
      <c r="E2174" s="2"/>
      <c r="F2174" s="2"/>
      <c r="G2174" s="2"/>
      <c r="H2174" s="2"/>
      <c r="I2174" s="1"/>
      <c r="J2174" s="1"/>
      <c r="K2174" s="1"/>
      <c r="L2174" s="2"/>
      <c r="M2174" s="2"/>
      <c r="N2174" s="3"/>
      <c r="O2174" s="1"/>
      <c r="P2174" s="1"/>
      <c r="Q2174" s="1"/>
      <c r="R2174" s="90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5"/>
      <c r="AR2174" s="5"/>
      <c r="AS2174" s="4"/>
      <c r="AT2174" s="4"/>
      <c r="AU2174" s="4"/>
      <c r="AV2174" s="1"/>
      <c r="AW2174" s="1"/>
      <c r="AX2174" s="1"/>
      <c r="AY2174" s="4"/>
    </row>
    <row r="2175" spans="1:51" x14ac:dyDescent="0.3">
      <c r="A2175" s="1"/>
      <c r="B2175" s="1"/>
      <c r="C2175" s="1"/>
      <c r="D2175" s="1"/>
      <c r="E2175" s="2"/>
      <c r="F2175" s="2"/>
      <c r="G2175" s="2"/>
      <c r="H2175" s="2"/>
      <c r="I2175" s="1"/>
      <c r="J2175" s="1"/>
      <c r="K2175" s="1"/>
      <c r="L2175" s="2"/>
      <c r="M2175" s="2"/>
      <c r="N2175" s="3"/>
      <c r="O2175" s="1"/>
      <c r="P2175" s="1"/>
      <c r="Q2175" s="1"/>
      <c r="R2175" s="90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5"/>
      <c r="AR2175" s="5"/>
      <c r="AS2175" s="4"/>
      <c r="AT2175" s="4"/>
      <c r="AU2175" s="4"/>
      <c r="AV2175" s="1"/>
      <c r="AW2175" s="1"/>
      <c r="AX2175" s="1"/>
      <c r="AY2175" s="4"/>
    </row>
    <row r="2176" spans="1:51" x14ac:dyDescent="0.3">
      <c r="A2176" s="1"/>
      <c r="B2176" s="1"/>
      <c r="C2176" s="1"/>
      <c r="D2176" s="1"/>
      <c r="E2176" s="2"/>
      <c r="F2176" s="2"/>
      <c r="G2176" s="2"/>
      <c r="H2176" s="2"/>
      <c r="I2176" s="1"/>
      <c r="J2176" s="1"/>
      <c r="K2176" s="1"/>
      <c r="L2176" s="2"/>
      <c r="M2176" s="2"/>
      <c r="N2176" s="3"/>
      <c r="O2176" s="1"/>
      <c r="P2176" s="1"/>
      <c r="Q2176" s="1"/>
      <c r="R2176" s="90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5"/>
      <c r="AR2176" s="5"/>
      <c r="AS2176" s="4"/>
      <c r="AT2176" s="4"/>
      <c r="AU2176" s="4"/>
      <c r="AV2176" s="1"/>
      <c r="AW2176" s="1"/>
      <c r="AX2176" s="1"/>
      <c r="AY2176" s="4"/>
    </row>
    <row r="2177" spans="1:51" x14ac:dyDescent="0.3">
      <c r="A2177" s="1"/>
      <c r="B2177" s="1"/>
      <c r="C2177" s="1"/>
      <c r="D2177" s="1"/>
      <c r="E2177" s="2"/>
      <c r="F2177" s="2"/>
      <c r="G2177" s="2"/>
      <c r="H2177" s="2"/>
      <c r="I2177" s="1"/>
      <c r="J2177" s="1"/>
      <c r="K2177" s="1"/>
      <c r="L2177" s="2"/>
      <c r="M2177" s="2"/>
      <c r="N2177" s="3"/>
      <c r="O2177" s="1"/>
      <c r="P2177" s="1"/>
      <c r="Q2177" s="1"/>
      <c r="R2177" s="90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5"/>
      <c r="AR2177" s="5"/>
      <c r="AS2177" s="4"/>
      <c r="AT2177" s="4"/>
      <c r="AU2177" s="4"/>
      <c r="AV2177" s="1"/>
      <c r="AW2177" s="1"/>
      <c r="AX2177" s="1"/>
      <c r="AY2177" s="4"/>
    </row>
    <row r="2178" spans="1:51" x14ac:dyDescent="0.3">
      <c r="A2178" s="1"/>
      <c r="B2178" s="1"/>
      <c r="C2178" s="1"/>
      <c r="D2178" s="1"/>
      <c r="E2178" s="2"/>
      <c r="F2178" s="2"/>
      <c r="G2178" s="2"/>
      <c r="H2178" s="2"/>
      <c r="I2178" s="1"/>
      <c r="J2178" s="1"/>
      <c r="K2178" s="1"/>
      <c r="L2178" s="2"/>
      <c r="M2178" s="2"/>
      <c r="N2178" s="3"/>
      <c r="O2178" s="1"/>
      <c r="P2178" s="1"/>
      <c r="Q2178" s="1"/>
      <c r="R2178" s="90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5"/>
      <c r="AR2178" s="5"/>
      <c r="AS2178" s="4"/>
      <c r="AT2178" s="4"/>
      <c r="AU2178" s="4"/>
      <c r="AV2178" s="1"/>
      <c r="AW2178" s="1"/>
      <c r="AX2178" s="1"/>
      <c r="AY2178" s="4"/>
    </row>
    <row r="2179" spans="1:51" x14ac:dyDescent="0.3">
      <c r="A2179" s="1"/>
      <c r="B2179" s="1"/>
      <c r="C2179" s="1"/>
      <c r="D2179" s="1"/>
      <c r="E2179" s="2"/>
      <c r="F2179" s="2"/>
      <c r="G2179" s="2"/>
      <c r="H2179" s="2"/>
      <c r="I2179" s="1"/>
      <c r="J2179" s="1"/>
      <c r="K2179" s="1"/>
      <c r="L2179" s="2"/>
      <c r="M2179" s="2"/>
      <c r="N2179" s="3"/>
      <c r="O2179" s="1"/>
      <c r="P2179" s="1"/>
      <c r="Q2179" s="1"/>
      <c r="R2179" s="90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5"/>
      <c r="AR2179" s="5"/>
      <c r="AS2179" s="4"/>
      <c r="AT2179" s="4"/>
      <c r="AU2179" s="4"/>
      <c r="AV2179" s="1"/>
      <c r="AW2179" s="1"/>
      <c r="AX2179" s="1"/>
      <c r="AY2179" s="4"/>
    </row>
    <row r="2180" spans="1:51" x14ac:dyDescent="0.3">
      <c r="A2180" s="1"/>
      <c r="B2180" s="1"/>
      <c r="C2180" s="1"/>
      <c r="D2180" s="1"/>
      <c r="E2180" s="2"/>
      <c r="F2180" s="2"/>
      <c r="G2180" s="2"/>
      <c r="H2180" s="2"/>
      <c r="I2180" s="1"/>
      <c r="J2180" s="1"/>
      <c r="K2180" s="1"/>
      <c r="L2180" s="2"/>
      <c r="M2180" s="2"/>
      <c r="N2180" s="3"/>
      <c r="O2180" s="1"/>
      <c r="P2180" s="1"/>
      <c r="Q2180" s="1"/>
      <c r="R2180" s="90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5"/>
      <c r="AR2180" s="5"/>
      <c r="AS2180" s="4"/>
      <c r="AT2180" s="4"/>
      <c r="AU2180" s="4"/>
      <c r="AV2180" s="1"/>
      <c r="AW2180" s="1"/>
      <c r="AX2180" s="1"/>
      <c r="AY2180" s="4"/>
    </row>
    <row r="2181" spans="1:51" x14ac:dyDescent="0.3">
      <c r="A2181" s="1"/>
      <c r="B2181" s="1"/>
      <c r="C2181" s="1"/>
      <c r="D2181" s="1"/>
      <c r="E2181" s="2"/>
      <c r="F2181" s="2"/>
      <c r="G2181" s="2"/>
      <c r="H2181" s="2"/>
      <c r="I2181" s="1"/>
      <c r="J2181" s="1"/>
      <c r="K2181" s="1"/>
      <c r="L2181" s="2"/>
      <c r="M2181" s="2"/>
      <c r="N2181" s="3"/>
      <c r="O2181" s="1"/>
      <c r="P2181" s="1"/>
      <c r="Q2181" s="1"/>
      <c r="R2181" s="90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5"/>
      <c r="AR2181" s="5"/>
      <c r="AS2181" s="4"/>
      <c r="AT2181" s="4"/>
      <c r="AU2181" s="4"/>
      <c r="AV2181" s="1"/>
      <c r="AW2181" s="1"/>
      <c r="AX2181" s="1"/>
      <c r="AY2181" s="4"/>
    </row>
    <row r="2182" spans="1:51" x14ac:dyDescent="0.3">
      <c r="A2182" s="1"/>
      <c r="B2182" s="1"/>
      <c r="C2182" s="1"/>
      <c r="D2182" s="1"/>
      <c r="E2182" s="2"/>
      <c r="F2182" s="2"/>
      <c r="G2182" s="2"/>
      <c r="H2182" s="2"/>
      <c r="I2182" s="1"/>
      <c r="J2182" s="1"/>
      <c r="K2182" s="1"/>
      <c r="L2182" s="2"/>
      <c r="M2182" s="2"/>
      <c r="N2182" s="3"/>
      <c r="O2182" s="1"/>
      <c r="P2182" s="1"/>
      <c r="Q2182" s="1"/>
      <c r="R2182" s="90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5"/>
      <c r="AR2182" s="5"/>
      <c r="AS2182" s="4"/>
      <c r="AT2182" s="4"/>
      <c r="AU2182" s="4"/>
      <c r="AV2182" s="1"/>
      <c r="AW2182" s="1"/>
      <c r="AX2182" s="1"/>
      <c r="AY2182" s="4"/>
    </row>
    <row r="2183" spans="1:51" x14ac:dyDescent="0.3">
      <c r="A2183" s="1"/>
      <c r="B2183" s="1"/>
      <c r="C2183" s="1"/>
      <c r="D2183" s="1"/>
      <c r="E2183" s="2"/>
      <c r="F2183" s="2"/>
      <c r="G2183" s="2"/>
      <c r="H2183" s="2"/>
      <c r="I2183" s="1"/>
      <c r="J2183" s="1"/>
      <c r="K2183" s="1"/>
      <c r="L2183" s="2"/>
      <c r="M2183" s="2"/>
      <c r="N2183" s="3"/>
      <c r="O2183" s="1"/>
      <c r="P2183" s="1"/>
      <c r="Q2183" s="1"/>
      <c r="R2183" s="90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5"/>
      <c r="AR2183" s="5"/>
      <c r="AS2183" s="4"/>
      <c r="AT2183" s="4"/>
      <c r="AU2183" s="4"/>
      <c r="AV2183" s="1"/>
      <c r="AW2183" s="1"/>
      <c r="AX2183" s="1"/>
      <c r="AY2183" s="4"/>
    </row>
    <row r="2184" spans="1:51" x14ac:dyDescent="0.3">
      <c r="A2184" s="1"/>
      <c r="B2184" s="1"/>
      <c r="C2184" s="1"/>
      <c r="D2184" s="1"/>
      <c r="E2184" s="2"/>
      <c r="F2184" s="2"/>
      <c r="G2184" s="2"/>
      <c r="H2184" s="2"/>
      <c r="I2184" s="1"/>
      <c r="J2184" s="1"/>
      <c r="K2184" s="1"/>
      <c r="L2184" s="2"/>
      <c r="M2184" s="2"/>
      <c r="N2184" s="3"/>
      <c r="O2184" s="1"/>
      <c r="P2184" s="1"/>
      <c r="Q2184" s="1"/>
      <c r="R2184" s="90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5"/>
      <c r="AR2184" s="5"/>
      <c r="AS2184" s="4"/>
      <c r="AT2184" s="4"/>
      <c r="AU2184" s="4"/>
      <c r="AV2184" s="1"/>
      <c r="AW2184" s="1"/>
      <c r="AX2184" s="1"/>
      <c r="AY2184" s="4"/>
    </row>
    <row r="2185" spans="1:51" x14ac:dyDescent="0.3">
      <c r="A2185" s="1"/>
      <c r="B2185" s="1"/>
      <c r="C2185" s="1"/>
      <c r="D2185" s="1"/>
      <c r="E2185" s="2"/>
      <c r="F2185" s="2"/>
      <c r="G2185" s="2"/>
      <c r="H2185" s="2"/>
      <c r="I2185" s="1"/>
      <c r="J2185" s="1"/>
      <c r="K2185" s="1"/>
      <c r="L2185" s="2"/>
      <c r="M2185" s="2"/>
      <c r="N2185" s="3"/>
      <c r="O2185" s="1"/>
      <c r="P2185" s="1"/>
      <c r="Q2185" s="1"/>
      <c r="R2185" s="90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5"/>
      <c r="AR2185" s="5"/>
      <c r="AS2185" s="4"/>
      <c r="AT2185" s="4"/>
      <c r="AU2185" s="4"/>
      <c r="AV2185" s="1"/>
      <c r="AW2185" s="1"/>
      <c r="AX2185" s="1"/>
      <c r="AY2185" s="4"/>
    </row>
    <row r="2186" spans="1:51" x14ac:dyDescent="0.3">
      <c r="A2186" s="1"/>
      <c r="B2186" s="1"/>
      <c r="C2186" s="1"/>
      <c r="D2186" s="1"/>
      <c r="E2186" s="2"/>
      <c r="F2186" s="2"/>
      <c r="G2186" s="2"/>
      <c r="H2186" s="2"/>
      <c r="I2186" s="1"/>
      <c r="J2186" s="1"/>
      <c r="K2186" s="1"/>
      <c r="L2186" s="2"/>
      <c r="M2186" s="2"/>
      <c r="N2186" s="3"/>
      <c r="O2186" s="1"/>
      <c r="P2186" s="1"/>
      <c r="Q2186" s="1"/>
      <c r="R2186" s="90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5"/>
      <c r="AR2186" s="5"/>
      <c r="AS2186" s="4"/>
      <c r="AT2186" s="4"/>
      <c r="AU2186" s="4"/>
      <c r="AV2186" s="1"/>
      <c r="AW2186" s="1"/>
      <c r="AX2186" s="1"/>
      <c r="AY2186" s="4"/>
    </row>
    <row r="2187" spans="1:51" x14ac:dyDescent="0.3">
      <c r="A2187" s="1"/>
      <c r="B2187" s="1"/>
      <c r="C2187" s="1"/>
      <c r="D2187" s="1"/>
      <c r="E2187" s="2"/>
      <c r="F2187" s="2"/>
      <c r="G2187" s="2"/>
      <c r="H2187" s="2"/>
      <c r="I2187" s="1"/>
      <c r="J2187" s="1"/>
      <c r="K2187" s="1"/>
      <c r="L2187" s="2"/>
      <c r="M2187" s="2"/>
      <c r="N2187" s="3"/>
      <c r="O2187" s="1"/>
      <c r="P2187" s="1"/>
      <c r="Q2187" s="1"/>
      <c r="R2187" s="90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5"/>
      <c r="AR2187" s="5"/>
      <c r="AS2187" s="4"/>
      <c r="AT2187" s="4"/>
      <c r="AU2187" s="4"/>
      <c r="AV2187" s="1"/>
      <c r="AW2187" s="1"/>
      <c r="AX2187" s="1"/>
      <c r="AY2187" s="4"/>
    </row>
    <row r="2188" spans="1:51" x14ac:dyDescent="0.3">
      <c r="A2188" s="1"/>
      <c r="B2188" s="1"/>
      <c r="C2188" s="1"/>
      <c r="D2188" s="1"/>
      <c r="E2188" s="2"/>
      <c r="F2188" s="2"/>
      <c r="G2188" s="2"/>
      <c r="H2188" s="2"/>
      <c r="I2188" s="1"/>
      <c r="J2188" s="1"/>
      <c r="K2188" s="1"/>
      <c r="L2188" s="2"/>
      <c r="M2188" s="2"/>
      <c r="N2188" s="3"/>
      <c r="O2188" s="1"/>
      <c r="P2188" s="1"/>
      <c r="Q2188" s="1"/>
      <c r="R2188" s="90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5"/>
      <c r="AR2188" s="5"/>
      <c r="AS2188" s="4"/>
      <c r="AT2188" s="4"/>
      <c r="AU2188" s="4"/>
      <c r="AV2188" s="1"/>
      <c r="AW2188" s="1"/>
      <c r="AX2188" s="1"/>
      <c r="AY2188" s="4"/>
    </row>
    <row r="2189" spans="1:51" x14ac:dyDescent="0.3">
      <c r="A2189" s="1"/>
      <c r="B2189" s="1"/>
      <c r="C2189" s="1"/>
      <c r="D2189" s="1"/>
      <c r="E2189" s="2"/>
      <c r="F2189" s="2"/>
      <c r="G2189" s="2"/>
      <c r="H2189" s="2"/>
      <c r="I2189" s="1"/>
      <c r="J2189" s="1"/>
      <c r="K2189" s="1"/>
      <c r="L2189" s="2"/>
      <c r="M2189" s="2"/>
      <c r="N2189" s="3"/>
      <c r="O2189" s="1"/>
      <c r="P2189" s="1"/>
      <c r="Q2189" s="1"/>
      <c r="R2189" s="90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5"/>
      <c r="AR2189" s="5"/>
      <c r="AS2189" s="4"/>
      <c r="AT2189" s="4"/>
      <c r="AU2189" s="4"/>
      <c r="AV2189" s="1"/>
      <c r="AW2189" s="1"/>
      <c r="AX2189" s="1"/>
      <c r="AY2189" s="4"/>
    </row>
    <row r="2190" spans="1:51" x14ac:dyDescent="0.3">
      <c r="A2190" s="1"/>
      <c r="B2190" s="1"/>
      <c r="C2190" s="1"/>
      <c r="D2190" s="1"/>
      <c r="E2190" s="2"/>
      <c r="F2190" s="2"/>
      <c r="G2190" s="2"/>
      <c r="H2190" s="2"/>
      <c r="I2190" s="1"/>
      <c r="J2190" s="1"/>
      <c r="K2190" s="1"/>
      <c r="L2190" s="2"/>
      <c r="M2190" s="2"/>
      <c r="N2190" s="3"/>
      <c r="O2190" s="1"/>
      <c r="P2190" s="1"/>
      <c r="Q2190" s="1"/>
      <c r="R2190" s="90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5"/>
      <c r="AR2190" s="5"/>
      <c r="AS2190" s="4"/>
      <c r="AT2190" s="4"/>
      <c r="AU2190" s="4"/>
      <c r="AV2190" s="1"/>
      <c r="AW2190" s="1"/>
      <c r="AX2190" s="1"/>
      <c r="AY2190" s="4"/>
    </row>
    <row r="2191" spans="1:51" x14ac:dyDescent="0.3">
      <c r="A2191" s="1"/>
      <c r="B2191" s="1"/>
      <c r="C2191" s="1"/>
      <c r="D2191" s="1"/>
      <c r="E2191" s="2"/>
      <c r="F2191" s="2"/>
      <c r="G2191" s="2"/>
      <c r="H2191" s="2"/>
      <c r="I2191" s="1"/>
      <c r="J2191" s="1"/>
      <c r="K2191" s="1"/>
      <c r="L2191" s="2"/>
      <c r="M2191" s="2"/>
      <c r="N2191" s="3"/>
      <c r="O2191" s="1"/>
      <c r="P2191" s="1"/>
      <c r="Q2191" s="1"/>
      <c r="R2191" s="90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5"/>
      <c r="AR2191" s="5"/>
      <c r="AS2191" s="4"/>
      <c r="AT2191" s="4"/>
      <c r="AU2191" s="4"/>
      <c r="AV2191" s="1"/>
      <c r="AW2191" s="1"/>
      <c r="AX2191" s="1"/>
      <c r="AY2191" s="4"/>
    </row>
    <row r="2192" spans="1:51" x14ac:dyDescent="0.3">
      <c r="A2192" s="1"/>
      <c r="B2192" s="1"/>
      <c r="C2192" s="1"/>
      <c r="D2192" s="1"/>
      <c r="E2192" s="2"/>
      <c r="F2192" s="2"/>
      <c r="G2192" s="2"/>
      <c r="H2192" s="2"/>
      <c r="I2192" s="1"/>
      <c r="J2192" s="1"/>
      <c r="K2192" s="1"/>
      <c r="L2192" s="2"/>
      <c r="M2192" s="2"/>
      <c r="N2192" s="3"/>
      <c r="O2192" s="1"/>
      <c r="P2192" s="1"/>
      <c r="Q2192" s="1"/>
      <c r="R2192" s="90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5"/>
      <c r="AR2192" s="5"/>
      <c r="AS2192" s="4"/>
      <c r="AT2192" s="4"/>
      <c r="AU2192" s="4"/>
      <c r="AV2192" s="1"/>
      <c r="AW2192" s="1"/>
      <c r="AX2192" s="1"/>
      <c r="AY2192" s="4"/>
    </row>
    <row r="2193" spans="1:51" x14ac:dyDescent="0.3">
      <c r="A2193" s="1"/>
      <c r="B2193" s="1"/>
      <c r="C2193" s="1"/>
      <c r="D2193" s="1"/>
      <c r="E2193" s="2"/>
      <c r="F2193" s="2"/>
      <c r="G2193" s="2"/>
      <c r="H2193" s="2"/>
      <c r="I2193" s="1"/>
      <c r="J2193" s="1"/>
      <c r="K2193" s="1"/>
      <c r="L2193" s="2"/>
      <c r="M2193" s="2"/>
      <c r="N2193" s="3"/>
      <c r="O2193" s="1"/>
      <c r="P2193" s="1"/>
      <c r="Q2193" s="1"/>
      <c r="R2193" s="90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5"/>
      <c r="AR2193" s="5"/>
      <c r="AS2193" s="4"/>
      <c r="AT2193" s="4"/>
      <c r="AU2193" s="4"/>
      <c r="AV2193" s="1"/>
      <c r="AW2193" s="1"/>
      <c r="AX2193" s="1"/>
      <c r="AY2193" s="4"/>
    </row>
    <row r="2194" spans="1:51" x14ac:dyDescent="0.3">
      <c r="A2194" s="1"/>
      <c r="B2194" s="1"/>
      <c r="C2194" s="1"/>
      <c r="D2194" s="1"/>
      <c r="E2194" s="2"/>
      <c r="F2194" s="2"/>
      <c r="G2194" s="2"/>
      <c r="H2194" s="2"/>
      <c r="I2194" s="1"/>
      <c r="J2194" s="1"/>
      <c r="K2194" s="1"/>
      <c r="L2194" s="2"/>
      <c r="M2194" s="2"/>
      <c r="N2194" s="3"/>
      <c r="O2194" s="1"/>
      <c r="P2194" s="1"/>
      <c r="Q2194" s="1"/>
      <c r="R2194" s="90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5"/>
      <c r="AR2194" s="5"/>
      <c r="AS2194" s="4"/>
      <c r="AT2194" s="4"/>
      <c r="AU2194" s="4"/>
      <c r="AV2194" s="1"/>
      <c r="AW2194" s="1"/>
      <c r="AX2194" s="1"/>
      <c r="AY2194" s="4"/>
    </row>
    <row r="2195" spans="1:51" x14ac:dyDescent="0.3">
      <c r="A2195" s="1"/>
      <c r="B2195" s="1"/>
      <c r="C2195" s="1"/>
      <c r="D2195" s="1"/>
      <c r="E2195" s="2"/>
      <c r="F2195" s="2"/>
      <c r="G2195" s="2"/>
      <c r="H2195" s="2"/>
      <c r="I2195" s="1"/>
      <c r="J2195" s="1"/>
      <c r="K2195" s="1"/>
      <c r="L2195" s="2"/>
      <c r="M2195" s="2"/>
      <c r="N2195" s="3"/>
      <c r="O2195" s="1"/>
      <c r="P2195" s="1"/>
      <c r="Q2195" s="1"/>
      <c r="R2195" s="90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5"/>
      <c r="AR2195" s="5"/>
      <c r="AS2195" s="4"/>
      <c r="AT2195" s="4"/>
      <c r="AU2195" s="4"/>
      <c r="AV2195" s="1"/>
      <c r="AW2195" s="1"/>
      <c r="AX2195" s="1"/>
      <c r="AY2195" s="4"/>
    </row>
    <row r="2196" spans="1:51" x14ac:dyDescent="0.3">
      <c r="A2196" s="1"/>
      <c r="B2196" s="1"/>
      <c r="C2196" s="1"/>
      <c r="D2196" s="1"/>
      <c r="E2196" s="2"/>
      <c r="F2196" s="2"/>
      <c r="G2196" s="2"/>
      <c r="H2196" s="2"/>
      <c r="I2196" s="1"/>
      <c r="J2196" s="1"/>
      <c r="K2196" s="1"/>
      <c r="L2196" s="2"/>
      <c r="M2196" s="2"/>
      <c r="N2196" s="3"/>
      <c r="O2196" s="1"/>
      <c r="P2196" s="1"/>
      <c r="Q2196" s="1"/>
      <c r="R2196" s="90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5"/>
      <c r="AR2196" s="5"/>
      <c r="AS2196" s="4"/>
      <c r="AT2196" s="4"/>
      <c r="AU2196" s="4"/>
      <c r="AV2196" s="1"/>
      <c r="AW2196" s="1"/>
      <c r="AX2196" s="1"/>
      <c r="AY2196" s="4"/>
    </row>
    <row r="2197" spans="1:51" x14ac:dyDescent="0.3">
      <c r="A2197" s="1"/>
      <c r="B2197" s="1"/>
      <c r="C2197" s="1"/>
      <c r="D2197" s="1"/>
      <c r="E2197" s="2"/>
      <c r="F2197" s="2"/>
      <c r="G2197" s="2"/>
      <c r="H2197" s="2"/>
      <c r="I2197" s="1"/>
      <c r="J2197" s="1"/>
      <c r="K2197" s="1"/>
      <c r="L2197" s="2"/>
      <c r="M2197" s="2"/>
      <c r="N2197" s="3"/>
      <c r="O2197" s="1"/>
      <c r="P2197" s="1"/>
      <c r="Q2197" s="1"/>
      <c r="R2197" s="90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5"/>
      <c r="AR2197" s="5"/>
      <c r="AS2197" s="4"/>
      <c r="AT2197" s="4"/>
      <c r="AU2197" s="4"/>
      <c r="AV2197" s="1"/>
      <c r="AW2197" s="1"/>
      <c r="AX2197" s="1"/>
      <c r="AY2197" s="4"/>
    </row>
    <row r="2198" spans="1:51" x14ac:dyDescent="0.3">
      <c r="A2198" s="1"/>
      <c r="B2198" s="1"/>
      <c r="C2198" s="1"/>
      <c r="D2198" s="1"/>
      <c r="E2198" s="2"/>
      <c r="F2198" s="2"/>
      <c r="G2198" s="2"/>
      <c r="H2198" s="2"/>
      <c r="I2198" s="1"/>
      <c r="J2198" s="1"/>
      <c r="K2198" s="1"/>
      <c r="L2198" s="2"/>
      <c r="M2198" s="2"/>
      <c r="N2198" s="3"/>
      <c r="O2198" s="1"/>
      <c r="P2198" s="1"/>
      <c r="Q2198" s="1"/>
      <c r="R2198" s="90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5"/>
      <c r="AR2198" s="5"/>
      <c r="AS2198" s="4"/>
      <c r="AT2198" s="4"/>
      <c r="AU2198" s="4"/>
      <c r="AV2198" s="1"/>
      <c r="AW2198" s="1"/>
      <c r="AX2198" s="1"/>
      <c r="AY2198" s="4"/>
    </row>
    <row r="2199" spans="1:51" x14ac:dyDescent="0.3">
      <c r="A2199" s="1"/>
      <c r="B2199" s="1"/>
      <c r="C2199" s="1"/>
      <c r="D2199" s="1"/>
      <c r="E2199" s="2"/>
      <c r="F2199" s="2"/>
      <c r="G2199" s="2"/>
      <c r="H2199" s="2"/>
      <c r="I2199" s="1"/>
      <c r="J2199" s="1"/>
      <c r="K2199" s="1"/>
      <c r="L2199" s="2"/>
      <c r="M2199" s="2"/>
      <c r="N2199" s="3"/>
      <c r="O2199" s="1"/>
      <c r="P2199" s="1"/>
      <c r="Q2199" s="1"/>
      <c r="R2199" s="90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5"/>
      <c r="AR2199" s="5"/>
      <c r="AS2199" s="4"/>
      <c r="AT2199" s="4"/>
      <c r="AU2199" s="4"/>
      <c r="AV2199" s="1"/>
      <c r="AW2199" s="1"/>
      <c r="AX2199" s="1"/>
      <c r="AY2199" s="4"/>
    </row>
    <row r="2200" spans="1:51" x14ac:dyDescent="0.3">
      <c r="A2200" s="1"/>
      <c r="B2200" s="1"/>
      <c r="C2200" s="1"/>
      <c r="D2200" s="1"/>
      <c r="E2200" s="2"/>
      <c r="F2200" s="2"/>
      <c r="G2200" s="2"/>
      <c r="H2200" s="2"/>
      <c r="I2200" s="1"/>
      <c r="J2200" s="1"/>
      <c r="K2200" s="1"/>
      <c r="L2200" s="2"/>
      <c r="M2200" s="2"/>
      <c r="N2200" s="3"/>
      <c r="O2200" s="1"/>
      <c r="P2200" s="1"/>
      <c r="Q2200" s="1"/>
      <c r="R2200" s="90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5"/>
      <c r="AR2200" s="5"/>
      <c r="AS2200" s="4"/>
      <c r="AT2200" s="4"/>
      <c r="AU2200" s="4"/>
      <c r="AV2200" s="1"/>
      <c r="AW2200" s="1"/>
      <c r="AX2200" s="1"/>
      <c r="AY2200" s="4"/>
    </row>
    <row r="2201" spans="1:51" x14ac:dyDescent="0.3">
      <c r="A2201" s="1"/>
      <c r="B2201" s="1"/>
      <c r="C2201" s="1"/>
      <c r="D2201" s="1"/>
      <c r="E2201" s="2"/>
      <c r="F2201" s="2"/>
      <c r="G2201" s="2"/>
      <c r="H2201" s="2"/>
      <c r="I2201" s="1"/>
      <c r="J2201" s="1"/>
      <c r="K2201" s="1"/>
      <c r="L2201" s="2"/>
      <c r="M2201" s="2"/>
      <c r="N2201" s="3"/>
      <c r="O2201" s="1"/>
      <c r="P2201" s="1"/>
      <c r="Q2201" s="1"/>
      <c r="R2201" s="90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5"/>
      <c r="AR2201" s="5"/>
      <c r="AS2201" s="4"/>
      <c r="AT2201" s="4"/>
      <c r="AU2201" s="4"/>
      <c r="AV2201" s="1"/>
      <c r="AW2201" s="1"/>
      <c r="AX2201" s="1"/>
      <c r="AY2201" s="4"/>
    </row>
    <row r="2202" spans="1:51" x14ac:dyDescent="0.3">
      <c r="A2202" s="1"/>
      <c r="B2202" s="1"/>
      <c r="C2202" s="1"/>
      <c r="D2202" s="1"/>
      <c r="E2202" s="2"/>
      <c r="F2202" s="2"/>
      <c r="G2202" s="2"/>
      <c r="H2202" s="2"/>
      <c r="I2202" s="1"/>
      <c r="J2202" s="1"/>
      <c r="K2202" s="1"/>
      <c r="L2202" s="2"/>
      <c r="M2202" s="2"/>
      <c r="N2202" s="3"/>
      <c r="O2202" s="1"/>
      <c r="P2202" s="1"/>
      <c r="Q2202" s="1"/>
      <c r="R2202" s="90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5"/>
      <c r="AR2202" s="5"/>
      <c r="AS2202" s="4"/>
      <c r="AT2202" s="4"/>
      <c r="AU2202" s="4"/>
      <c r="AV2202" s="1"/>
      <c r="AW2202" s="1"/>
      <c r="AX2202" s="1"/>
      <c r="AY2202" s="4"/>
    </row>
    <row r="2203" spans="1:51" x14ac:dyDescent="0.3">
      <c r="A2203" s="1"/>
      <c r="B2203" s="1"/>
      <c r="C2203" s="1"/>
      <c r="D2203" s="1"/>
      <c r="E2203" s="2"/>
      <c r="F2203" s="2"/>
      <c r="G2203" s="2"/>
      <c r="H2203" s="2"/>
      <c r="I2203" s="1"/>
      <c r="J2203" s="1"/>
      <c r="K2203" s="1"/>
      <c r="L2203" s="2"/>
      <c r="M2203" s="2"/>
      <c r="N2203" s="3"/>
      <c r="O2203" s="1"/>
      <c r="P2203" s="1"/>
      <c r="Q2203" s="1"/>
      <c r="R2203" s="90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5"/>
      <c r="AR2203" s="5"/>
      <c r="AS2203" s="4"/>
      <c r="AT2203" s="4"/>
      <c r="AU2203" s="4"/>
      <c r="AV2203" s="1"/>
      <c r="AW2203" s="1"/>
      <c r="AX2203" s="1"/>
      <c r="AY2203" s="4"/>
    </row>
    <row r="2204" spans="1:51" x14ac:dyDescent="0.3">
      <c r="A2204" s="1"/>
      <c r="B2204" s="1"/>
      <c r="C2204" s="1"/>
      <c r="D2204" s="1"/>
      <c r="E2204" s="2"/>
      <c r="F2204" s="2"/>
      <c r="G2204" s="2"/>
      <c r="H2204" s="2"/>
      <c r="I2204" s="1"/>
      <c r="J2204" s="1"/>
      <c r="K2204" s="1"/>
      <c r="L2204" s="2"/>
      <c r="M2204" s="2"/>
      <c r="N2204" s="3"/>
      <c r="O2204" s="1"/>
      <c r="P2204" s="1"/>
      <c r="Q2204" s="1"/>
      <c r="R2204" s="90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5"/>
      <c r="AR2204" s="5"/>
      <c r="AS2204" s="4"/>
      <c r="AT2204" s="4"/>
      <c r="AU2204" s="4"/>
      <c r="AV2204" s="1"/>
      <c r="AW2204" s="1"/>
      <c r="AX2204" s="1"/>
      <c r="AY2204" s="4"/>
    </row>
    <row r="2205" spans="1:51" x14ac:dyDescent="0.3">
      <c r="A2205" s="1"/>
      <c r="B2205" s="1"/>
      <c r="C2205" s="1"/>
      <c r="D2205" s="1"/>
      <c r="E2205" s="2"/>
      <c r="F2205" s="2"/>
      <c r="G2205" s="2"/>
      <c r="H2205" s="2"/>
      <c r="I2205" s="1"/>
      <c r="J2205" s="1"/>
      <c r="K2205" s="1"/>
      <c r="L2205" s="2"/>
      <c r="M2205" s="2"/>
      <c r="N2205" s="3"/>
      <c r="O2205" s="1"/>
      <c r="P2205" s="1"/>
      <c r="Q2205" s="1"/>
      <c r="R2205" s="90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5"/>
      <c r="AR2205" s="5"/>
      <c r="AS2205" s="4"/>
      <c r="AT2205" s="4"/>
      <c r="AU2205" s="4"/>
      <c r="AV2205" s="1"/>
      <c r="AW2205" s="1"/>
      <c r="AX2205" s="1"/>
      <c r="AY2205" s="4"/>
    </row>
    <row r="2206" spans="1:51" x14ac:dyDescent="0.3">
      <c r="A2206" s="1"/>
      <c r="B2206" s="1"/>
      <c r="C2206" s="1"/>
      <c r="D2206" s="1"/>
      <c r="E2206" s="2"/>
      <c r="F2206" s="2"/>
      <c r="G2206" s="2"/>
      <c r="H2206" s="2"/>
      <c r="I2206" s="1"/>
      <c r="J2206" s="1"/>
      <c r="K2206" s="1"/>
      <c r="L2206" s="2"/>
      <c r="M2206" s="2"/>
      <c r="N2206" s="3"/>
      <c r="O2206" s="1"/>
      <c r="P2206" s="1"/>
      <c r="Q2206" s="1"/>
      <c r="R2206" s="90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5"/>
      <c r="AR2206" s="5"/>
      <c r="AS2206" s="4"/>
      <c r="AT2206" s="4"/>
      <c r="AU2206" s="4"/>
      <c r="AV2206" s="1"/>
      <c r="AW2206" s="1"/>
      <c r="AX2206" s="1"/>
      <c r="AY2206" s="4"/>
    </row>
    <row r="2207" spans="1:51" x14ac:dyDescent="0.3">
      <c r="A2207" s="1"/>
      <c r="B2207" s="1"/>
      <c r="C2207" s="1"/>
      <c r="D2207" s="1"/>
      <c r="E2207" s="2"/>
      <c r="F2207" s="2"/>
      <c r="G2207" s="2"/>
      <c r="H2207" s="2"/>
      <c r="I2207" s="1"/>
      <c r="J2207" s="1"/>
      <c r="K2207" s="1"/>
      <c r="L2207" s="2"/>
      <c r="M2207" s="2"/>
      <c r="N2207" s="3"/>
      <c r="O2207" s="1"/>
      <c r="P2207" s="1"/>
      <c r="Q2207" s="1"/>
      <c r="R2207" s="90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5"/>
      <c r="AR2207" s="5"/>
      <c r="AS2207" s="4"/>
      <c r="AT2207" s="4"/>
      <c r="AU2207" s="4"/>
      <c r="AV2207" s="1"/>
      <c r="AW2207" s="1"/>
      <c r="AX2207" s="1"/>
      <c r="AY2207" s="4"/>
    </row>
    <row r="2208" spans="1:51" x14ac:dyDescent="0.3">
      <c r="A2208" s="1"/>
      <c r="B2208" s="1"/>
      <c r="C2208" s="1"/>
      <c r="D2208" s="1"/>
      <c r="E2208" s="2"/>
      <c r="F2208" s="2"/>
      <c r="G2208" s="2"/>
      <c r="H2208" s="2"/>
      <c r="I2208" s="1"/>
      <c r="J2208" s="1"/>
      <c r="K2208" s="1"/>
      <c r="L2208" s="2"/>
      <c r="M2208" s="2"/>
      <c r="N2208" s="3"/>
      <c r="O2208" s="1"/>
      <c r="P2208" s="1"/>
      <c r="Q2208" s="1"/>
      <c r="R2208" s="90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5"/>
      <c r="AR2208" s="5"/>
      <c r="AS2208" s="4"/>
      <c r="AT2208" s="4"/>
      <c r="AU2208" s="4"/>
      <c r="AV2208" s="1"/>
      <c r="AW2208" s="1"/>
      <c r="AX2208" s="1"/>
      <c r="AY2208" s="4"/>
    </row>
    <row r="2209" spans="1:51" x14ac:dyDescent="0.3">
      <c r="A2209" s="1"/>
      <c r="B2209" s="1"/>
      <c r="C2209" s="1"/>
      <c r="D2209" s="1"/>
      <c r="E2209" s="2"/>
      <c r="F2209" s="2"/>
      <c r="G2209" s="2"/>
      <c r="H2209" s="2"/>
      <c r="I2209" s="1"/>
      <c r="J2209" s="1"/>
      <c r="K2209" s="1"/>
      <c r="L2209" s="2"/>
      <c r="M2209" s="2"/>
      <c r="N2209" s="3"/>
      <c r="O2209" s="1"/>
      <c r="P2209" s="1"/>
      <c r="Q2209" s="1"/>
      <c r="R2209" s="90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5"/>
      <c r="AR2209" s="5"/>
      <c r="AS2209" s="4"/>
      <c r="AT2209" s="4"/>
      <c r="AU2209" s="4"/>
      <c r="AV2209" s="1"/>
      <c r="AW2209" s="1"/>
      <c r="AX2209" s="1"/>
      <c r="AY2209" s="4"/>
    </row>
    <row r="2210" spans="1:51" x14ac:dyDescent="0.3">
      <c r="A2210" s="1"/>
      <c r="B2210" s="1"/>
      <c r="C2210" s="1"/>
      <c r="D2210" s="1"/>
      <c r="E2210" s="2"/>
      <c r="F2210" s="2"/>
      <c r="G2210" s="2"/>
      <c r="H2210" s="2"/>
      <c r="I2210" s="1"/>
      <c r="J2210" s="1"/>
      <c r="K2210" s="1"/>
      <c r="L2210" s="2"/>
      <c r="M2210" s="2"/>
      <c r="N2210" s="3"/>
      <c r="O2210" s="1"/>
      <c r="P2210" s="1"/>
      <c r="Q2210" s="1"/>
      <c r="R2210" s="90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5"/>
      <c r="AR2210" s="5"/>
      <c r="AS2210" s="4"/>
      <c r="AT2210" s="4"/>
      <c r="AU2210" s="4"/>
      <c r="AV2210" s="1"/>
      <c r="AW2210" s="1"/>
      <c r="AX2210" s="1"/>
      <c r="AY2210" s="4"/>
    </row>
    <row r="2211" spans="1:51" x14ac:dyDescent="0.3">
      <c r="A2211" s="1"/>
      <c r="B2211" s="1"/>
      <c r="C2211" s="1"/>
      <c r="D2211" s="1"/>
      <c r="E2211" s="2"/>
      <c r="F2211" s="2"/>
      <c r="G2211" s="2"/>
      <c r="H2211" s="2"/>
      <c r="I2211" s="1"/>
      <c r="J2211" s="1"/>
      <c r="K2211" s="1"/>
      <c r="L2211" s="2"/>
      <c r="M2211" s="2"/>
      <c r="N2211" s="3"/>
      <c r="O2211" s="1"/>
      <c r="P2211" s="1"/>
      <c r="Q2211" s="1"/>
      <c r="R2211" s="90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5"/>
      <c r="AR2211" s="5"/>
      <c r="AS2211" s="4"/>
      <c r="AT2211" s="4"/>
      <c r="AU2211" s="4"/>
      <c r="AV2211" s="1"/>
      <c r="AW2211" s="1"/>
      <c r="AX2211" s="1"/>
      <c r="AY2211" s="4"/>
    </row>
    <row r="2212" spans="1:51" x14ac:dyDescent="0.3">
      <c r="A2212" s="1"/>
      <c r="B2212" s="1"/>
      <c r="C2212" s="1"/>
      <c r="D2212" s="1"/>
      <c r="E2212" s="2"/>
      <c r="F2212" s="2"/>
      <c r="G2212" s="2"/>
      <c r="H2212" s="2"/>
      <c r="I2212" s="1"/>
      <c r="J2212" s="1"/>
      <c r="K2212" s="1"/>
      <c r="L2212" s="2"/>
      <c r="M2212" s="2"/>
      <c r="N2212" s="3"/>
      <c r="O2212" s="1"/>
      <c r="P2212" s="1"/>
      <c r="Q2212" s="1"/>
      <c r="R2212" s="90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5"/>
      <c r="AR2212" s="5"/>
      <c r="AS2212" s="4"/>
      <c r="AT2212" s="4"/>
      <c r="AU2212" s="4"/>
      <c r="AV2212" s="1"/>
      <c r="AW2212" s="1"/>
      <c r="AX2212" s="1"/>
      <c r="AY2212" s="4"/>
    </row>
    <row r="2213" spans="1:51" x14ac:dyDescent="0.3">
      <c r="A2213" s="1"/>
      <c r="B2213" s="1"/>
      <c r="C2213" s="1"/>
      <c r="D2213" s="1"/>
      <c r="E2213" s="2"/>
      <c r="F2213" s="2"/>
      <c r="G2213" s="2"/>
      <c r="H2213" s="2"/>
      <c r="I2213" s="1"/>
      <c r="J2213" s="1"/>
      <c r="K2213" s="1"/>
      <c r="L2213" s="2"/>
      <c r="M2213" s="2"/>
      <c r="N2213" s="3"/>
      <c r="O2213" s="1"/>
      <c r="P2213" s="1"/>
      <c r="Q2213" s="1"/>
      <c r="R2213" s="90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5"/>
      <c r="AR2213" s="5"/>
      <c r="AS2213" s="4"/>
      <c r="AT2213" s="4"/>
      <c r="AU2213" s="4"/>
      <c r="AV2213" s="1"/>
      <c r="AW2213" s="1"/>
      <c r="AX2213" s="1"/>
      <c r="AY2213" s="4"/>
    </row>
    <row r="2214" spans="1:51" x14ac:dyDescent="0.3">
      <c r="A2214" s="1"/>
      <c r="B2214" s="1"/>
      <c r="C2214" s="1"/>
      <c r="D2214" s="1"/>
      <c r="E2214" s="2"/>
      <c r="F2214" s="2"/>
      <c r="G2214" s="2"/>
      <c r="H2214" s="2"/>
      <c r="I2214" s="1"/>
      <c r="J2214" s="1"/>
      <c r="K2214" s="1"/>
      <c r="L2214" s="2"/>
      <c r="M2214" s="2"/>
      <c r="N2214" s="3"/>
      <c r="O2214" s="1"/>
      <c r="P2214" s="1"/>
      <c r="Q2214" s="1"/>
      <c r="R2214" s="90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5"/>
      <c r="AR2214" s="5"/>
      <c r="AS2214" s="4"/>
      <c r="AT2214" s="4"/>
      <c r="AU2214" s="4"/>
      <c r="AV2214" s="1"/>
      <c r="AW2214" s="1"/>
      <c r="AX2214" s="1"/>
      <c r="AY2214" s="4"/>
    </row>
    <row r="2215" spans="1:51" x14ac:dyDescent="0.3">
      <c r="A2215" s="1"/>
      <c r="B2215" s="1"/>
      <c r="C2215" s="1"/>
      <c r="D2215" s="1"/>
      <c r="E2215" s="2"/>
      <c r="F2215" s="2"/>
      <c r="G2215" s="2"/>
      <c r="H2215" s="2"/>
      <c r="I2215" s="1"/>
      <c r="J2215" s="1"/>
      <c r="K2215" s="1"/>
      <c r="L2215" s="2"/>
      <c r="M2215" s="2"/>
      <c r="N2215" s="3"/>
      <c r="O2215" s="1"/>
      <c r="P2215" s="1"/>
      <c r="Q2215" s="1"/>
      <c r="R2215" s="90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5"/>
      <c r="AR2215" s="5"/>
      <c r="AS2215" s="4"/>
      <c r="AT2215" s="4"/>
      <c r="AU2215" s="4"/>
      <c r="AV2215" s="1"/>
      <c r="AW2215" s="1"/>
      <c r="AX2215" s="1"/>
      <c r="AY2215" s="4"/>
    </row>
    <row r="2216" spans="1:51" x14ac:dyDescent="0.3">
      <c r="A2216" s="1"/>
      <c r="B2216" s="1"/>
      <c r="C2216" s="1"/>
      <c r="D2216" s="1"/>
      <c r="E2216" s="2"/>
      <c r="F2216" s="2"/>
      <c r="G2216" s="2"/>
      <c r="H2216" s="2"/>
      <c r="I2216" s="1"/>
      <c r="J2216" s="1"/>
      <c r="K2216" s="1"/>
      <c r="L2216" s="2"/>
      <c r="M2216" s="2"/>
      <c r="N2216" s="3"/>
      <c r="O2216" s="1"/>
      <c r="P2216" s="1"/>
      <c r="Q2216" s="1"/>
      <c r="R2216" s="90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5"/>
      <c r="AR2216" s="5"/>
      <c r="AS2216" s="4"/>
      <c r="AT2216" s="4"/>
      <c r="AU2216" s="4"/>
      <c r="AV2216" s="1"/>
      <c r="AW2216" s="1"/>
      <c r="AX2216" s="1"/>
      <c r="AY2216" s="4"/>
    </row>
    <row r="2217" spans="1:51" x14ac:dyDescent="0.3">
      <c r="A2217" s="1"/>
      <c r="B2217" s="1"/>
      <c r="C2217" s="1"/>
      <c r="D2217" s="1"/>
      <c r="E2217" s="2"/>
      <c r="F2217" s="2"/>
      <c r="G2217" s="2"/>
      <c r="H2217" s="2"/>
      <c r="I2217" s="1"/>
      <c r="J2217" s="1"/>
      <c r="K2217" s="1"/>
      <c r="L2217" s="2"/>
      <c r="M2217" s="2"/>
      <c r="N2217" s="3"/>
      <c r="O2217" s="1"/>
      <c r="P2217" s="1"/>
      <c r="Q2217" s="1"/>
      <c r="R2217" s="90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5"/>
      <c r="AR2217" s="5"/>
      <c r="AS2217" s="4"/>
      <c r="AT2217" s="4"/>
      <c r="AU2217" s="4"/>
      <c r="AV2217" s="1"/>
      <c r="AW2217" s="1"/>
      <c r="AX2217" s="1"/>
      <c r="AY2217" s="4"/>
    </row>
    <row r="2218" spans="1:51" x14ac:dyDescent="0.3">
      <c r="A2218" s="1"/>
      <c r="B2218" s="1"/>
      <c r="C2218" s="1"/>
      <c r="D2218" s="1"/>
      <c r="E2218" s="2"/>
      <c r="F2218" s="2"/>
      <c r="G2218" s="2"/>
      <c r="H2218" s="2"/>
      <c r="I2218" s="1"/>
      <c r="J2218" s="1"/>
      <c r="K2218" s="1"/>
      <c r="L2218" s="2"/>
      <c r="M2218" s="2"/>
      <c r="N2218" s="3"/>
      <c r="O2218" s="1"/>
      <c r="P2218" s="1"/>
      <c r="Q2218" s="1"/>
      <c r="R2218" s="90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5"/>
      <c r="AR2218" s="5"/>
      <c r="AS2218" s="4"/>
      <c r="AT2218" s="4"/>
      <c r="AU2218" s="4"/>
      <c r="AV2218" s="1"/>
      <c r="AW2218" s="1"/>
      <c r="AX2218" s="1"/>
      <c r="AY2218" s="4"/>
    </row>
    <row r="2219" spans="1:51" x14ac:dyDescent="0.3">
      <c r="A2219" s="1"/>
      <c r="B2219" s="1"/>
      <c r="C2219" s="1"/>
      <c r="D2219" s="1"/>
      <c r="E2219" s="2"/>
      <c r="F2219" s="2"/>
      <c r="G2219" s="2"/>
      <c r="H2219" s="2"/>
      <c r="I2219" s="1"/>
      <c r="J2219" s="1"/>
      <c r="K2219" s="1"/>
      <c r="L2219" s="2"/>
      <c r="M2219" s="2"/>
      <c r="N2219" s="3"/>
      <c r="O2219" s="1"/>
      <c r="P2219" s="1"/>
      <c r="Q2219" s="1"/>
      <c r="R2219" s="90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5"/>
      <c r="AR2219" s="5"/>
      <c r="AS2219" s="4"/>
      <c r="AT2219" s="4"/>
      <c r="AU2219" s="4"/>
      <c r="AV2219" s="1"/>
      <c r="AW2219" s="1"/>
      <c r="AX2219" s="1"/>
      <c r="AY2219" s="4"/>
    </row>
    <row r="2220" spans="1:51" x14ac:dyDescent="0.3">
      <c r="A2220" s="1"/>
      <c r="B2220" s="1"/>
      <c r="C2220" s="1"/>
      <c r="D2220" s="1"/>
      <c r="E2220" s="2"/>
      <c r="F2220" s="2"/>
      <c r="G2220" s="2"/>
      <c r="H2220" s="2"/>
      <c r="I2220" s="1"/>
      <c r="J2220" s="1"/>
      <c r="K2220" s="1"/>
      <c r="L2220" s="2"/>
      <c r="M2220" s="2"/>
      <c r="N2220" s="3"/>
      <c r="O2220" s="1"/>
      <c r="P2220" s="1"/>
      <c r="Q2220" s="1"/>
      <c r="R2220" s="90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5"/>
      <c r="AR2220" s="5"/>
      <c r="AS2220" s="4"/>
      <c r="AT2220" s="4"/>
      <c r="AU2220" s="4"/>
      <c r="AV2220" s="1"/>
      <c r="AW2220" s="1"/>
      <c r="AX2220" s="1"/>
      <c r="AY2220" s="4"/>
    </row>
    <row r="2221" spans="1:51" x14ac:dyDescent="0.3">
      <c r="A2221" s="1"/>
      <c r="B2221" s="1"/>
      <c r="C2221" s="1"/>
      <c r="D2221" s="1"/>
      <c r="E2221" s="2"/>
      <c r="F2221" s="2"/>
      <c r="G2221" s="2"/>
      <c r="H2221" s="2"/>
      <c r="I2221" s="1"/>
      <c r="J2221" s="1"/>
      <c r="K2221" s="1"/>
      <c r="L2221" s="2"/>
      <c r="M2221" s="2"/>
      <c r="N2221" s="3"/>
      <c r="O2221" s="1"/>
      <c r="P2221" s="1"/>
      <c r="Q2221" s="1"/>
      <c r="R2221" s="90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5"/>
      <c r="AR2221" s="5"/>
      <c r="AS2221" s="4"/>
      <c r="AT2221" s="4"/>
      <c r="AU2221" s="4"/>
      <c r="AV2221" s="1"/>
      <c r="AW2221" s="1"/>
      <c r="AX2221" s="1"/>
      <c r="AY2221" s="4"/>
    </row>
    <row r="2222" spans="1:51" x14ac:dyDescent="0.3">
      <c r="A2222" s="1"/>
      <c r="B2222" s="1"/>
      <c r="C2222" s="1"/>
      <c r="D2222" s="1"/>
      <c r="E2222" s="2"/>
      <c r="F2222" s="2"/>
      <c r="G2222" s="2"/>
      <c r="H2222" s="2"/>
      <c r="I2222" s="1"/>
      <c r="J2222" s="1"/>
      <c r="K2222" s="1"/>
      <c r="L2222" s="2"/>
      <c r="M2222" s="2"/>
      <c r="N2222" s="3"/>
      <c r="O2222" s="1"/>
      <c r="P2222" s="1"/>
      <c r="Q2222" s="1"/>
      <c r="R2222" s="90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5"/>
      <c r="AR2222" s="5"/>
      <c r="AS2222" s="4"/>
      <c r="AT2222" s="4"/>
      <c r="AU2222" s="4"/>
      <c r="AV2222" s="1"/>
      <c r="AW2222" s="1"/>
      <c r="AX2222" s="1"/>
      <c r="AY2222" s="4"/>
    </row>
    <row r="2223" spans="1:51" x14ac:dyDescent="0.3">
      <c r="A2223" s="1"/>
      <c r="B2223" s="1"/>
      <c r="C2223" s="1"/>
      <c r="D2223" s="1"/>
      <c r="E2223" s="2"/>
      <c r="F2223" s="2"/>
      <c r="G2223" s="2"/>
      <c r="H2223" s="2"/>
      <c r="I2223" s="1"/>
      <c r="J2223" s="1"/>
      <c r="K2223" s="1"/>
      <c r="L2223" s="2"/>
      <c r="M2223" s="2"/>
      <c r="N2223" s="3"/>
      <c r="O2223" s="1"/>
      <c r="P2223" s="1"/>
      <c r="Q2223" s="1"/>
      <c r="R2223" s="90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5"/>
      <c r="AR2223" s="5"/>
      <c r="AS2223" s="4"/>
      <c r="AT2223" s="4"/>
      <c r="AU2223" s="4"/>
      <c r="AV2223" s="1"/>
      <c r="AW2223" s="1"/>
      <c r="AX2223" s="1"/>
      <c r="AY2223" s="4"/>
    </row>
    <row r="2224" spans="1:51" x14ac:dyDescent="0.3">
      <c r="A2224" s="1"/>
      <c r="B2224" s="1"/>
      <c r="C2224" s="1"/>
      <c r="D2224" s="1"/>
      <c r="E2224" s="2"/>
      <c r="F2224" s="2"/>
      <c r="G2224" s="2"/>
      <c r="H2224" s="2"/>
      <c r="I2224" s="1"/>
      <c r="J2224" s="1"/>
      <c r="K2224" s="1"/>
      <c r="L2224" s="2"/>
      <c r="M2224" s="2"/>
      <c r="N2224" s="3"/>
      <c r="O2224" s="1"/>
      <c r="P2224" s="1"/>
      <c r="Q2224" s="1"/>
      <c r="R2224" s="90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5"/>
      <c r="AR2224" s="5"/>
      <c r="AS2224" s="4"/>
      <c r="AT2224" s="4"/>
      <c r="AU2224" s="4"/>
      <c r="AV2224" s="1"/>
      <c r="AW2224" s="1"/>
      <c r="AX2224" s="1"/>
      <c r="AY2224" s="4"/>
    </row>
    <row r="2225" spans="1:51" x14ac:dyDescent="0.3">
      <c r="A2225" s="1"/>
      <c r="B2225" s="1"/>
      <c r="C2225" s="1"/>
      <c r="D2225" s="1"/>
      <c r="E2225" s="2"/>
      <c r="F2225" s="2"/>
      <c r="G2225" s="2"/>
      <c r="H2225" s="2"/>
      <c r="I2225" s="1"/>
      <c r="J2225" s="1"/>
      <c r="K2225" s="1"/>
      <c r="L2225" s="2"/>
      <c r="M2225" s="2"/>
      <c r="N2225" s="3"/>
      <c r="O2225" s="1"/>
      <c r="P2225" s="1"/>
      <c r="Q2225" s="1"/>
      <c r="R2225" s="90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5"/>
      <c r="AR2225" s="5"/>
      <c r="AS2225" s="4"/>
      <c r="AT2225" s="4"/>
      <c r="AU2225" s="4"/>
      <c r="AV2225" s="1"/>
      <c r="AW2225" s="1"/>
      <c r="AX2225" s="1"/>
      <c r="AY2225" s="4"/>
    </row>
    <row r="2226" spans="1:51" x14ac:dyDescent="0.3">
      <c r="A2226" s="1"/>
      <c r="B2226" s="1"/>
      <c r="C2226" s="1"/>
      <c r="D2226" s="1"/>
      <c r="E2226" s="2"/>
      <c r="F2226" s="2"/>
      <c r="G2226" s="2"/>
      <c r="H2226" s="2"/>
      <c r="I2226" s="1"/>
      <c r="J2226" s="1"/>
      <c r="K2226" s="1"/>
      <c r="L2226" s="2"/>
      <c r="M2226" s="2"/>
      <c r="N2226" s="3"/>
      <c r="O2226" s="1"/>
      <c r="P2226" s="1"/>
      <c r="Q2226" s="1"/>
      <c r="R2226" s="90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5"/>
      <c r="AR2226" s="5"/>
      <c r="AS2226" s="4"/>
      <c r="AT2226" s="4"/>
      <c r="AU2226" s="4"/>
      <c r="AV2226" s="1"/>
      <c r="AW2226" s="1"/>
      <c r="AX2226" s="1"/>
      <c r="AY2226" s="4"/>
    </row>
    <row r="2227" spans="1:51" x14ac:dyDescent="0.3">
      <c r="A2227" s="1"/>
      <c r="B2227" s="1"/>
      <c r="C2227" s="1"/>
      <c r="D2227" s="1"/>
      <c r="E2227" s="2"/>
      <c r="F2227" s="2"/>
      <c r="G2227" s="2"/>
      <c r="H2227" s="2"/>
      <c r="I2227" s="1"/>
      <c r="J2227" s="1"/>
      <c r="K2227" s="1"/>
      <c r="L2227" s="2"/>
      <c r="M2227" s="2"/>
      <c r="N2227" s="3"/>
      <c r="O2227" s="1"/>
      <c r="P2227" s="1"/>
      <c r="Q2227" s="1"/>
      <c r="R2227" s="90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5"/>
      <c r="AR2227" s="5"/>
      <c r="AS2227" s="4"/>
      <c r="AT2227" s="4"/>
      <c r="AU2227" s="4"/>
      <c r="AV2227" s="1"/>
      <c r="AW2227" s="1"/>
      <c r="AX2227" s="1"/>
      <c r="AY2227" s="4"/>
    </row>
    <row r="2228" spans="1:51" x14ac:dyDescent="0.3">
      <c r="A2228" s="1"/>
      <c r="B2228" s="1"/>
      <c r="C2228" s="1"/>
      <c r="D2228" s="1"/>
      <c r="E2228" s="2"/>
      <c r="F2228" s="2"/>
      <c r="G2228" s="2"/>
      <c r="H2228" s="2"/>
      <c r="I2228" s="1"/>
      <c r="J2228" s="1"/>
      <c r="K2228" s="1"/>
      <c r="L2228" s="2"/>
      <c r="M2228" s="2"/>
      <c r="N2228" s="3"/>
      <c r="O2228" s="1"/>
      <c r="P2228" s="1"/>
      <c r="Q2228" s="1"/>
      <c r="R2228" s="90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5"/>
      <c r="AR2228" s="5"/>
      <c r="AS2228" s="4"/>
      <c r="AT2228" s="4"/>
      <c r="AU2228" s="4"/>
      <c r="AV2228" s="1"/>
      <c r="AW2228" s="1"/>
      <c r="AX2228" s="1"/>
      <c r="AY2228" s="4"/>
    </row>
    <row r="2229" spans="1:51" x14ac:dyDescent="0.3">
      <c r="A2229" s="1"/>
      <c r="B2229" s="1"/>
      <c r="C2229" s="1"/>
      <c r="D2229" s="1"/>
      <c r="E2229" s="2"/>
      <c r="F2229" s="2"/>
      <c r="G2229" s="2"/>
      <c r="H2229" s="2"/>
      <c r="I2229" s="1"/>
      <c r="J2229" s="1"/>
      <c r="K2229" s="1"/>
      <c r="L2229" s="2"/>
      <c r="M2229" s="2"/>
      <c r="N2229" s="3"/>
      <c r="O2229" s="1"/>
      <c r="P2229" s="1"/>
      <c r="Q2229" s="1"/>
      <c r="R2229" s="90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5"/>
      <c r="AR2229" s="5"/>
      <c r="AS2229" s="4"/>
      <c r="AT2229" s="4"/>
      <c r="AU2229" s="4"/>
      <c r="AV2229" s="1"/>
      <c r="AW2229" s="1"/>
      <c r="AX2229" s="1"/>
      <c r="AY2229" s="4"/>
    </row>
    <row r="2230" spans="1:51" x14ac:dyDescent="0.3">
      <c r="A2230" s="1"/>
      <c r="B2230" s="1"/>
      <c r="C2230" s="1"/>
      <c r="D2230" s="1"/>
      <c r="E2230" s="2"/>
      <c r="F2230" s="2"/>
      <c r="G2230" s="2"/>
      <c r="H2230" s="2"/>
      <c r="I2230" s="1"/>
      <c r="J2230" s="1"/>
      <c r="K2230" s="1"/>
      <c r="L2230" s="2"/>
      <c r="M2230" s="2"/>
      <c r="N2230" s="3"/>
      <c r="O2230" s="1"/>
      <c r="P2230" s="1"/>
      <c r="Q2230" s="1"/>
      <c r="R2230" s="90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5"/>
      <c r="AR2230" s="5"/>
      <c r="AS2230" s="4"/>
      <c r="AT2230" s="4"/>
      <c r="AU2230" s="4"/>
      <c r="AV2230" s="1"/>
      <c r="AW2230" s="1"/>
      <c r="AX2230" s="1"/>
      <c r="AY2230" s="4"/>
    </row>
    <row r="2231" spans="1:51" x14ac:dyDescent="0.3">
      <c r="A2231" s="1"/>
      <c r="B2231" s="1"/>
      <c r="C2231" s="1"/>
      <c r="D2231" s="1"/>
      <c r="E2231" s="2"/>
      <c r="F2231" s="2"/>
      <c r="G2231" s="2"/>
      <c r="H2231" s="2"/>
      <c r="I2231" s="1"/>
      <c r="J2231" s="1"/>
      <c r="K2231" s="1"/>
      <c r="L2231" s="2"/>
      <c r="M2231" s="2"/>
      <c r="N2231" s="3"/>
      <c r="O2231" s="1"/>
      <c r="P2231" s="1"/>
      <c r="Q2231" s="1"/>
      <c r="R2231" s="90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5"/>
      <c r="AR2231" s="5"/>
      <c r="AS2231" s="4"/>
      <c r="AT2231" s="4"/>
      <c r="AU2231" s="4"/>
      <c r="AV2231" s="1"/>
      <c r="AW2231" s="1"/>
      <c r="AX2231" s="1"/>
      <c r="AY2231" s="4"/>
    </row>
    <row r="2232" spans="1:51" x14ac:dyDescent="0.3">
      <c r="A2232" s="1"/>
      <c r="B2232" s="1"/>
      <c r="C2232" s="1"/>
      <c r="D2232" s="1"/>
      <c r="E2232" s="2"/>
      <c r="F2232" s="2"/>
      <c r="G2232" s="2"/>
      <c r="H2232" s="2"/>
      <c r="I2232" s="1"/>
      <c r="J2232" s="1"/>
      <c r="K2232" s="1"/>
      <c r="L2232" s="2"/>
      <c r="M2232" s="2"/>
      <c r="N2232" s="3"/>
      <c r="O2232" s="1"/>
      <c r="P2232" s="1"/>
      <c r="Q2232" s="1"/>
      <c r="R2232" s="90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5"/>
      <c r="AR2232" s="5"/>
      <c r="AS2232" s="4"/>
      <c r="AT2232" s="4"/>
      <c r="AU2232" s="4"/>
      <c r="AV2232" s="1"/>
      <c r="AW2232" s="1"/>
      <c r="AX2232" s="1"/>
      <c r="AY2232" s="4"/>
    </row>
    <row r="2233" spans="1:51" x14ac:dyDescent="0.3">
      <c r="A2233" s="1"/>
      <c r="B2233" s="1"/>
      <c r="C2233" s="1"/>
      <c r="D2233" s="1"/>
      <c r="E2233" s="2"/>
      <c r="F2233" s="2"/>
      <c r="G2233" s="2"/>
      <c r="H2233" s="2"/>
      <c r="I2233" s="1"/>
      <c r="J2233" s="1"/>
      <c r="K2233" s="1"/>
      <c r="L2233" s="2"/>
      <c r="M2233" s="2"/>
      <c r="N2233" s="3"/>
      <c r="O2233" s="1"/>
      <c r="P2233" s="1"/>
      <c r="Q2233" s="1"/>
      <c r="R2233" s="90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5"/>
      <c r="AR2233" s="5"/>
      <c r="AS2233" s="4"/>
      <c r="AT2233" s="4"/>
      <c r="AU2233" s="4"/>
      <c r="AV2233" s="1"/>
      <c r="AW2233" s="1"/>
      <c r="AX2233" s="1"/>
      <c r="AY2233" s="4"/>
    </row>
    <row r="2234" spans="1:51" x14ac:dyDescent="0.3">
      <c r="A2234" s="1"/>
      <c r="B2234" s="1"/>
      <c r="C2234" s="1"/>
      <c r="D2234" s="1"/>
      <c r="E2234" s="2"/>
      <c r="F2234" s="2"/>
      <c r="G2234" s="2"/>
      <c r="H2234" s="2"/>
      <c r="I2234" s="1"/>
      <c r="J2234" s="1"/>
      <c r="K2234" s="1"/>
      <c r="L2234" s="2"/>
      <c r="M2234" s="2"/>
      <c r="N2234" s="3"/>
      <c r="O2234" s="1"/>
      <c r="P2234" s="1"/>
      <c r="Q2234" s="1"/>
      <c r="R2234" s="90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5"/>
      <c r="AR2234" s="5"/>
      <c r="AS2234" s="4"/>
      <c r="AT2234" s="4"/>
      <c r="AU2234" s="4"/>
      <c r="AV2234" s="1"/>
      <c r="AW2234" s="1"/>
      <c r="AX2234" s="1"/>
      <c r="AY2234" s="4"/>
    </row>
    <row r="2235" spans="1:51" x14ac:dyDescent="0.3">
      <c r="A2235" s="1"/>
      <c r="B2235" s="1"/>
      <c r="C2235" s="1"/>
      <c r="D2235" s="1"/>
      <c r="E2235" s="2"/>
      <c r="F2235" s="2"/>
      <c r="G2235" s="2"/>
      <c r="H2235" s="2"/>
      <c r="I2235" s="1"/>
      <c r="J2235" s="1"/>
      <c r="K2235" s="1"/>
      <c r="L2235" s="2"/>
      <c r="M2235" s="2"/>
      <c r="N2235" s="3"/>
      <c r="O2235" s="1"/>
      <c r="P2235" s="1"/>
      <c r="Q2235" s="1"/>
      <c r="R2235" s="90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5"/>
      <c r="AR2235" s="5"/>
      <c r="AS2235" s="4"/>
      <c r="AT2235" s="4"/>
      <c r="AU2235" s="4"/>
      <c r="AV2235" s="1"/>
      <c r="AW2235" s="1"/>
      <c r="AX2235" s="1"/>
      <c r="AY2235" s="4"/>
    </row>
    <row r="2236" spans="1:51" x14ac:dyDescent="0.3">
      <c r="A2236" s="1"/>
      <c r="B2236" s="1"/>
      <c r="C2236" s="1"/>
      <c r="D2236" s="1"/>
      <c r="E2236" s="2"/>
      <c r="F2236" s="2"/>
      <c r="G2236" s="2"/>
      <c r="H2236" s="2"/>
      <c r="I2236" s="1"/>
      <c r="J2236" s="1"/>
      <c r="K2236" s="1"/>
      <c r="L2236" s="2"/>
      <c r="M2236" s="2"/>
      <c r="N2236" s="3"/>
      <c r="O2236" s="1"/>
      <c r="P2236" s="1"/>
      <c r="Q2236" s="1"/>
      <c r="R2236" s="90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5"/>
      <c r="AR2236" s="5"/>
      <c r="AS2236" s="4"/>
      <c r="AT2236" s="4"/>
      <c r="AU2236" s="4"/>
      <c r="AV2236" s="1"/>
      <c r="AW2236" s="1"/>
      <c r="AX2236" s="1"/>
      <c r="AY2236" s="4"/>
    </row>
    <row r="2237" spans="1:51" x14ac:dyDescent="0.3">
      <c r="A2237" s="1"/>
      <c r="B2237" s="1"/>
      <c r="C2237" s="1"/>
      <c r="D2237" s="1"/>
      <c r="E2237" s="2"/>
      <c r="F2237" s="2"/>
      <c r="G2237" s="2"/>
      <c r="H2237" s="2"/>
      <c r="I2237" s="1"/>
      <c r="J2237" s="1"/>
      <c r="K2237" s="1"/>
      <c r="L2237" s="2"/>
      <c r="M2237" s="2"/>
      <c r="N2237" s="3"/>
      <c r="O2237" s="1"/>
      <c r="P2237" s="1"/>
      <c r="Q2237" s="1"/>
      <c r="R2237" s="90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5"/>
      <c r="AR2237" s="5"/>
      <c r="AS2237" s="4"/>
      <c r="AT2237" s="4"/>
      <c r="AU2237" s="4"/>
      <c r="AV2237" s="1"/>
      <c r="AW2237" s="1"/>
      <c r="AX2237" s="1"/>
      <c r="AY2237" s="4"/>
    </row>
    <row r="2238" spans="1:51" x14ac:dyDescent="0.3">
      <c r="A2238" s="1"/>
      <c r="B2238" s="1"/>
      <c r="C2238" s="1"/>
      <c r="D2238" s="1"/>
      <c r="E2238" s="2"/>
      <c r="F2238" s="2"/>
      <c r="G2238" s="2"/>
      <c r="H2238" s="2"/>
      <c r="I2238" s="1"/>
      <c r="J2238" s="1"/>
      <c r="K2238" s="1"/>
      <c r="L2238" s="2"/>
      <c r="M2238" s="2"/>
      <c r="N2238" s="3"/>
      <c r="O2238" s="1"/>
      <c r="P2238" s="1"/>
      <c r="Q2238" s="1"/>
      <c r="R2238" s="90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5"/>
      <c r="AR2238" s="5"/>
      <c r="AS2238" s="4"/>
      <c r="AT2238" s="4"/>
      <c r="AU2238" s="4"/>
      <c r="AV2238" s="1"/>
      <c r="AW2238" s="1"/>
      <c r="AX2238" s="1"/>
      <c r="AY2238" s="4"/>
    </row>
    <row r="2239" spans="1:51" x14ac:dyDescent="0.3">
      <c r="A2239" s="1"/>
      <c r="B2239" s="1"/>
      <c r="C2239" s="1"/>
      <c r="D2239" s="1"/>
      <c r="E2239" s="2"/>
      <c r="F2239" s="2"/>
      <c r="G2239" s="2"/>
      <c r="H2239" s="2"/>
      <c r="I2239" s="1"/>
      <c r="J2239" s="1"/>
      <c r="K2239" s="1"/>
      <c r="L2239" s="2"/>
      <c r="M2239" s="2"/>
      <c r="N2239" s="3"/>
      <c r="O2239" s="1"/>
      <c r="P2239" s="1"/>
      <c r="Q2239" s="1"/>
      <c r="R2239" s="90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5"/>
      <c r="AR2239" s="5"/>
      <c r="AS2239" s="4"/>
      <c r="AT2239" s="4"/>
      <c r="AU2239" s="4"/>
      <c r="AV2239" s="1"/>
      <c r="AW2239" s="1"/>
      <c r="AX2239" s="1"/>
      <c r="AY2239" s="4"/>
    </row>
    <row r="2240" spans="1:51" x14ac:dyDescent="0.3">
      <c r="A2240" s="1"/>
      <c r="B2240" s="1"/>
      <c r="C2240" s="1"/>
      <c r="D2240" s="1"/>
      <c r="E2240" s="2"/>
      <c r="F2240" s="2"/>
      <c r="G2240" s="2"/>
      <c r="H2240" s="2"/>
      <c r="I2240" s="1"/>
      <c r="J2240" s="1"/>
      <c r="K2240" s="1"/>
      <c r="L2240" s="2"/>
      <c r="M2240" s="2"/>
      <c r="N2240" s="3"/>
      <c r="O2240" s="1"/>
      <c r="P2240" s="1"/>
      <c r="Q2240" s="1"/>
      <c r="R2240" s="90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5"/>
      <c r="AR2240" s="5"/>
      <c r="AS2240" s="4"/>
      <c r="AT2240" s="4"/>
      <c r="AU2240" s="4"/>
      <c r="AV2240" s="1"/>
      <c r="AW2240" s="1"/>
      <c r="AX2240" s="1"/>
      <c r="AY2240" s="4"/>
    </row>
    <row r="2241" spans="1:51" x14ac:dyDescent="0.3">
      <c r="A2241" s="1"/>
      <c r="B2241" s="1"/>
      <c r="C2241" s="1"/>
      <c r="D2241" s="1"/>
      <c r="E2241" s="2"/>
      <c r="F2241" s="2"/>
      <c r="G2241" s="2"/>
      <c r="H2241" s="2"/>
      <c r="I2241" s="1"/>
      <c r="J2241" s="1"/>
      <c r="K2241" s="1"/>
      <c r="L2241" s="2"/>
      <c r="M2241" s="2"/>
      <c r="N2241" s="3"/>
      <c r="O2241" s="1"/>
      <c r="P2241" s="1"/>
      <c r="Q2241" s="1"/>
      <c r="R2241" s="90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5"/>
      <c r="AR2241" s="5"/>
      <c r="AS2241" s="4"/>
      <c r="AT2241" s="4"/>
      <c r="AU2241" s="4"/>
      <c r="AV2241" s="1"/>
      <c r="AW2241" s="1"/>
      <c r="AX2241" s="1"/>
      <c r="AY2241" s="4"/>
    </row>
    <row r="2242" spans="1:51" x14ac:dyDescent="0.3">
      <c r="A2242" s="1"/>
      <c r="B2242" s="1"/>
      <c r="C2242" s="1"/>
      <c r="D2242" s="1"/>
      <c r="E2242" s="2"/>
      <c r="F2242" s="2"/>
      <c r="G2242" s="2"/>
      <c r="H2242" s="2"/>
      <c r="I2242" s="1"/>
      <c r="J2242" s="1"/>
      <c r="K2242" s="1"/>
      <c r="L2242" s="2"/>
      <c r="M2242" s="2"/>
      <c r="N2242" s="3"/>
      <c r="O2242" s="1"/>
      <c r="P2242" s="1"/>
      <c r="Q2242" s="1"/>
      <c r="R2242" s="90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5"/>
      <c r="AR2242" s="5"/>
      <c r="AS2242" s="4"/>
      <c r="AT2242" s="4"/>
      <c r="AU2242" s="4"/>
      <c r="AV2242" s="1"/>
      <c r="AW2242" s="1"/>
      <c r="AX2242" s="1"/>
      <c r="AY2242" s="4"/>
    </row>
    <row r="2243" spans="1:51" x14ac:dyDescent="0.3">
      <c r="A2243" s="1"/>
      <c r="B2243" s="1"/>
      <c r="C2243" s="1"/>
      <c r="D2243" s="1"/>
      <c r="E2243" s="2"/>
      <c r="F2243" s="2"/>
      <c r="G2243" s="2"/>
      <c r="H2243" s="2"/>
      <c r="I2243" s="1"/>
      <c r="J2243" s="1"/>
      <c r="K2243" s="1"/>
      <c r="L2243" s="2"/>
      <c r="M2243" s="2"/>
      <c r="N2243" s="3"/>
      <c r="O2243" s="1"/>
      <c r="P2243" s="1"/>
      <c r="Q2243" s="1"/>
      <c r="R2243" s="90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5"/>
      <c r="AR2243" s="5"/>
      <c r="AS2243" s="4"/>
      <c r="AT2243" s="4"/>
      <c r="AU2243" s="4"/>
      <c r="AV2243" s="1"/>
      <c r="AW2243" s="1"/>
      <c r="AX2243" s="1"/>
      <c r="AY2243" s="4"/>
    </row>
    <row r="2244" spans="1:51" x14ac:dyDescent="0.3">
      <c r="A2244" s="1"/>
      <c r="B2244" s="1"/>
      <c r="C2244" s="1"/>
      <c r="D2244" s="1"/>
      <c r="E2244" s="2"/>
      <c r="F2244" s="2"/>
      <c r="G2244" s="2"/>
      <c r="H2244" s="2"/>
      <c r="I2244" s="1"/>
      <c r="J2244" s="1"/>
      <c r="K2244" s="1"/>
      <c r="L2244" s="2"/>
      <c r="M2244" s="2"/>
      <c r="N2244" s="3"/>
      <c r="O2244" s="1"/>
      <c r="P2244" s="1"/>
      <c r="Q2244" s="1"/>
      <c r="R2244" s="90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5"/>
      <c r="AR2244" s="5"/>
      <c r="AS2244" s="4"/>
      <c r="AT2244" s="4"/>
      <c r="AU2244" s="4"/>
      <c r="AV2244" s="1"/>
      <c r="AW2244" s="1"/>
      <c r="AX2244" s="1"/>
      <c r="AY2244" s="4"/>
    </row>
    <row r="2245" spans="1:51" x14ac:dyDescent="0.3">
      <c r="A2245" s="1"/>
      <c r="B2245" s="1"/>
      <c r="C2245" s="1"/>
      <c r="D2245" s="1"/>
      <c r="E2245" s="2"/>
      <c r="F2245" s="2"/>
      <c r="G2245" s="2"/>
      <c r="H2245" s="2"/>
      <c r="I2245" s="1"/>
      <c r="J2245" s="1"/>
      <c r="K2245" s="1"/>
      <c r="L2245" s="2"/>
      <c r="M2245" s="2"/>
      <c r="N2245" s="3"/>
      <c r="O2245" s="1"/>
      <c r="P2245" s="1"/>
      <c r="Q2245" s="1"/>
      <c r="R2245" s="90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5"/>
      <c r="AR2245" s="5"/>
      <c r="AS2245" s="4"/>
      <c r="AT2245" s="4"/>
      <c r="AU2245" s="4"/>
      <c r="AV2245" s="1"/>
      <c r="AW2245" s="1"/>
      <c r="AX2245" s="1"/>
      <c r="AY2245" s="4"/>
    </row>
    <row r="2246" spans="1:51" x14ac:dyDescent="0.3">
      <c r="A2246" s="1"/>
      <c r="B2246" s="1"/>
      <c r="C2246" s="1"/>
      <c r="D2246" s="1"/>
      <c r="E2246" s="2"/>
      <c r="F2246" s="2"/>
      <c r="G2246" s="2"/>
      <c r="H2246" s="2"/>
      <c r="I2246" s="1"/>
      <c r="J2246" s="1"/>
      <c r="K2246" s="1"/>
      <c r="L2246" s="2"/>
      <c r="M2246" s="2"/>
      <c r="N2246" s="3"/>
      <c r="O2246" s="1"/>
      <c r="P2246" s="1"/>
      <c r="Q2246" s="1"/>
      <c r="R2246" s="90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5"/>
      <c r="AR2246" s="5"/>
      <c r="AS2246" s="4"/>
      <c r="AT2246" s="4"/>
      <c r="AU2246" s="4"/>
      <c r="AV2246" s="1"/>
      <c r="AW2246" s="1"/>
      <c r="AX2246" s="1"/>
      <c r="AY2246" s="4"/>
    </row>
    <row r="2247" spans="1:51" x14ac:dyDescent="0.3">
      <c r="A2247" s="1"/>
      <c r="B2247" s="1"/>
      <c r="C2247" s="1"/>
      <c r="D2247" s="1"/>
      <c r="E2247" s="2"/>
      <c r="F2247" s="2"/>
      <c r="G2247" s="2"/>
      <c r="H2247" s="2"/>
      <c r="I2247" s="1"/>
      <c r="J2247" s="1"/>
      <c r="K2247" s="1"/>
      <c r="L2247" s="2"/>
      <c r="M2247" s="2"/>
      <c r="N2247" s="3"/>
      <c r="O2247" s="1"/>
      <c r="P2247" s="1"/>
      <c r="Q2247" s="1"/>
      <c r="R2247" s="90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5"/>
      <c r="AR2247" s="5"/>
      <c r="AS2247" s="4"/>
      <c r="AT2247" s="4"/>
      <c r="AU2247" s="4"/>
      <c r="AV2247" s="1"/>
      <c r="AW2247" s="1"/>
      <c r="AX2247" s="1"/>
      <c r="AY2247" s="4"/>
    </row>
    <row r="2248" spans="1:51" x14ac:dyDescent="0.3">
      <c r="A2248" s="1"/>
      <c r="B2248" s="1"/>
      <c r="C2248" s="1"/>
      <c r="D2248" s="1"/>
      <c r="E2248" s="2"/>
      <c r="F2248" s="2"/>
      <c r="G2248" s="2"/>
      <c r="H2248" s="2"/>
      <c r="I2248" s="1"/>
      <c r="J2248" s="1"/>
      <c r="K2248" s="1"/>
      <c r="L2248" s="2"/>
      <c r="M2248" s="2"/>
      <c r="N2248" s="3"/>
      <c r="O2248" s="1"/>
      <c r="P2248" s="1"/>
      <c r="Q2248" s="1"/>
      <c r="R2248" s="90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5"/>
      <c r="AR2248" s="5"/>
      <c r="AS2248" s="4"/>
      <c r="AT2248" s="4"/>
      <c r="AU2248" s="4"/>
      <c r="AV2248" s="1"/>
      <c r="AW2248" s="1"/>
      <c r="AX2248" s="1"/>
      <c r="AY2248" s="4"/>
    </row>
    <row r="2249" spans="1:51" x14ac:dyDescent="0.3">
      <c r="A2249" s="1"/>
      <c r="B2249" s="1"/>
      <c r="C2249" s="1"/>
      <c r="D2249" s="1"/>
      <c r="E2249" s="2"/>
      <c r="F2249" s="2"/>
      <c r="G2249" s="2"/>
      <c r="H2249" s="2"/>
      <c r="I2249" s="1"/>
      <c r="J2249" s="1"/>
      <c r="K2249" s="1"/>
      <c r="L2249" s="2"/>
      <c r="M2249" s="2"/>
      <c r="N2249" s="3"/>
      <c r="O2249" s="1"/>
      <c r="P2249" s="1"/>
      <c r="Q2249" s="1"/>
      <c r="R2249" s="90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5"/>
      <c r="AR2249" s="5"/>
      <c r="AS2249" s="4"/>
      <c r="AT2249" s="4"/>
      <c r="AU2249" s="4"/>
      <c r="AV2249" s="1"/>
      <c r="AW2249" s="1"/>
      <c r="AX2249" s="1"/>
      <c r="AY2249" s="4"/>
    </row>
    <row r="2250" spans="1:51" x14ac:dyDescent="0.3">
      <c r="A2250" s="1"/>
      <c r="B2250" s="1"/>
      <c r="C2250" s="1"/>
      <c r="D2250" s="1"/>
      <c r="E2250" s="2"/>
      <c r="F2250" s="2"/>
      <c r="G2250" s="2"/>
      <c r="H2250" s="2"/>
      <c r="I2250" s="1"/>
      <c r="J2250" s="1"/>
      <c r="K2250" s="1"/>
      <c r="L2250" s="2"/>
      <c r="M2250" s="2"/>
      <c r="N2250" s="3"/>
      <c r="O2250" s="1"/>
      <c r="P2250" s="1"/>
      <c r="Q2250" s="1"/>
      <c r="R2250" s="90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5"/>
      <c r="AR2250" s="5"/>
      <c r="AS2250" s="4"/>
      <c r="AT2250" s="4"/>
      <c r="AU2250" s="4"/>
      <c r="AV2250" s="1"/>
      <c r="AW2250" s="1"/>
      <c r="AX2250" s="1"/>
      <c r="AY2250" s="4"/>
    </row>
    <row r="2251" spans="1:51" x14ac:dyDescent="0.3">
      <c r="A2251" s="1"/>
      <c r="B2251" s="1"/>
      <c r="C2251" s="1"/>
      <c r="D2251" s="1"/>
      <c r="E2251" s="2"/>
      <c r="F2251" s="2"/>
      <c r="G2251" s="2"/>
      <c r="H2251" s="2"/>
      <c r="I2251" s="1"/>
      <c r="J2251" s="1"/>
      <c r="K2251" s="1"/>
      <c r="L2251" s="2"/>
      <c r="M2251" s="2"/>
      <c r="N2251" s="3"/>
      <c r="O2251" s="1"/>
      <c r="P2251" s="1"/>
      <c r="Q2251" s="1"/>
      <c r="R2251" s="90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5"/>
      <c r="AR2251" s="5"/>
      <c r="AS2251" s="4"/>
      <c r="AT2251" s="4"/>
      <c r="AU2251" s="4"/>
      <c r="AV2251" s="1"/>
      <c r="AW2251" s="1"/>
      <c r="AX2251" s="1"/>
      <c r="AY2251" s="4"/>
    </row>
    <row r="2252" spans="1:51" x14ac:dyDescent="0.3">
      <c r="A2252" s="1"/>
      <c r="B2252" s="1"/>
      <c r="C2252" s="1"/>
      <c r="D2252" s="1"/>
      <c r="E2252" s="2"/>
      <c r="F2252" s="2"/>
      <c r="G2252" s="2"/>
      <c r="H2252" s="2"/>
      <c r="I2252" s="1"/>
      <c r="J2252" s="1"/>
      <c r="K2252" s="1"/>
      <c r="L2252" s="2"/>
      <c r="M2252" s="2"/>
      <c r="N2252" s="3"/>
      <c r="O2252" s="1"/>
      <c r="P2252" s="1"/>
      <c r="Q2252" s="1"/>
      <c r="R2252" s="90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5"/>
      <c r="AR2252" s="5"/>
      <c r="AS2252" s="4"/>
      <c r="AT2252" s="4"/>
      <c r="AU2252" s="4"/>
      <c r="AV2252" s="1"/>
      <c r="AW2252" s="1"/>
      <c r="AX2252" s="1"/>
      <c r="AY2252" s="4"/>
    </row>
    <row r="2253" spans="1:51" x14ac:dyDescent="0.3">
      <c r="A2253" s="1"/>
      <c r="B2253" s="1"/>
      <c r="C2253" s="1"/>
      <c r="D2253" s="1"/>
      <c r="E2253" s="2"/>
      <c r="F2253" s="2"/>
      <c r="G2253" s="2"/>
      <c r="H2253" s="2"/>
      <c r="I2253" s="1"/>
      <c r="J2253" s="1"/>
      <c r="K2253" s="1"/>
      <c r="L2253" s="2"/>
      <c r="M2253" s="2"/>
      <c r="N2253" s="3"/>
      <c r="O2253" s="1"/>
      <c r="P2253" s="1"/>
      <c r="Q2253" s="1"/>
      <c r="R2253" s="90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5"/>
      <c r="AR2253" s="5"/>
      <c r="AS2253" s="4"/>
      <c r="AT2253" s="4"/>
      <c r="AU2253" s="4"/>
      <c r="AV2253" s="1"/>
      <c r="AW2253" s="1"/>
      <c r="AX2253" s="1"/>
      <c r="AY2253" s="4"/>
    </row>
    <row r="2254" spans="1:51" x14ac:dyDescent="0.3">
      <c r="A2254" s="1"/>
      <c r="B2254" s="1"/>
      <c r="C2254" s="1"/>
      <c r="D2254" s="1"/>
      <c r="E2254" s="2"/>
      <c r="F2254" s="2"/>
      <c r="G2254" s="2"/>
      <c r="H2254" s="2"/>
      <c r="I2254" s="1"/>
      <c r="J2254" s="1"/>
      <c r="K2254" s="1"/>
      <c r="L2254" s="2"/>
      <c r="M2254" s="2"/>
      <c r="N2254" s="3"/>
      <c r="O2254" s="1"/>
      <c r="P2254" s="1"/>
      <c r="Q2254" s="1"/>
      <c r="R2254" s="90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5"/>
      <c r="AR2254" s="5"/>
      <c r="AS2254" s="4"/>
      <c r="AT2254" s="4"/>
      <c r="AU2254" s="4"/>
      <c r="AV2254" s="1"/>
      <c r="AW2254" s="1"/>
      <c r="AX2254" s="1"/>
      <c r="AY2254" s="4"/>
    </row>
    <row r="2255" spans="1:51" x14ac:dyDescent="0.3">
      <c r="A2255" s="1"/>
      <c r="B2255" s="1"/>
      <c r="C2255" s="1"/>
      <c r="D2255" s="1"/>
      <c r="E2255" s="2"/>
      <c r="F2255" s="2"/>
      <c r="G2255" s="2"/>
      <c r="H2255" s="2"/>
      <c r="I2255" s="1"/>
      <c r="J2255" s="1"/>
      <c r="K2255" s="1"/>
      <c r="L2255" s="2"/>
      <c r="M2255" s="2"/>
      <c r="N2255" s="3"/>
      <c r="O2255" s="1"/>
      <c r="P2255" s="1"/>
      <c r="Q2255" s="1"/>
      <c r="R2255" s="90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5"/>
      <c r="AR2255" s="5"/>
      <c r="AS2255" s="4"/>
      <c r="AT2255" s="4"/>
      <c r="AU2255" s="4"/>
      <c r="AV2255" s="1"/>
      <c r="AW2255" s="1"/>
      <c r="AX2255" s="1"/>
      <c r="AY2255" s="4"/>
    </row>
    <row r="2256" spans="1:51" x14ac:dyDescent="0.3">
      <c r="A2256" s="1"/>
      <c r="B2256" s="1"/>
      <c r="C2256" s="1"/>
      <c r="D2256" s="1"/>
      <c r="E2256" s="2"/>
      <c r="F2256" s="2"/>
      <c r="G2256" s="2"/>
      <c r="H2256" s="2"/>
      <c r="I2256" s="1"/>
      <c r="J2256" s="1"/>
      <c r="K2256" s="1"/>
      <c r="L2256" s="2"/>
      <c r="M2256" s="2"/>
      <c r="N2256" s="3"/>
      <c r="O2256" s="1"/>
      <c r="P2256" s="1"/>
      <c r="Q2256" s="1"/>
      <c r="R2256" s="90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5"/>
      <c r="AR2256" s="5"/>
      <c r="AS2256" s="4"/>
      <c r="AT2256" s="4"/>
      <c r="AU2256" s="4"/>
      <c r="AV2256" s="1"/>
      <c r="AW2256" s="1"/>
      <c r="AX2256" s="1"/>
      <c r="AY2256" s="4"/>
    </row>
    <row r="2257" spans="1:51" x14ac:dyDescent="0.3">
      <c r="A2257" s="1"/>
      <c r="B2257" s="1"/>
      <c r="C2257" s="1"/>
      <c r="D2257" s="1"/>
      <c r="E2257" s="2"/>
      <c r="F2257" s="2"/>
      <c r="G2257" s="2"/>
      <c r="H2257" s="2"/>
      <c r="I2257" s="1"/>
      <c r="J2257" s="1"/>
      <c r="K2257" s="1"/>
      <c r="L2257" s="2"/>
      <c r="M2257" s="2"/>
      <c r="N2257" s="3"/>
      <c r="O2257" s="1"/>
      <c r="P2257" s="1"/>
      <c r="Q2257" s="1"/>
      <c r="R2257" s="90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5"/>
      <c r="AR2257" s="5"/>
      <c r="AS2257" s="4"/>
      <c r="AT2257" s="4"/>
      <c r="AU2257" s="4"/>
      <c r="AV2257" s="1"/>
      <c r="AW2257" s="1"/>
      <c r="AX2257" s="1"/>
      <c r="AY2257" s="4"/>
    </row>
    <row r="2258" spans="1:51" x14ac:dyDescent="0.3">
      <c r="A2258" s="1"/>
      <c r="B2258" s="1"/>
      <c r="C2258" s="1"/>
      <c r="D2258" s="1"/>
      <c r="E2258" s="2"/>
      <c r="F2258" s="2"/>
      <c r="G2258" s="2"/>
      <c r="H2258" s="2"/>
      <c r="I2258" s="1"/>
      <c r="J2258" s="1"/>
      <c r="K2258" s="1"/>
      <c r="L2258" s="2"/>
      <c r="M2258" s="2"/>
      <c r="N2258" s="3"/>
      <c r="O2258" s="1"/>
      <c r="P2258" s="1"/>
      <c r="Q2258" s="1"/>
      <c r="R2258" s="90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5"/>
      <c r="AR2258" s="5"/>
      <c r="AS2258" s="4"/>
      <c r="AT2258" s="4"/>
      <c r="AU2258" s="4"/>
      <c r="AV2258" s="1"/>
      <c r="AW2258" s="1"/>
      <c r="AX2258" s="1"/>
      <c r="AY2258" s="4"/>
    </row>
    <row r="2259" spans="1:51" x14ac:dyDescent="0.3">
      <c r="A2259" s="1"/>
      <c r="B2259" s="1"/>
      <c r="C2259" s="1"/>
      <c r="D2259" s="1"/>
      <c r="E2259" s="2"/>
      <c r="F2259" s="2"/>
      <c r="G2259" s="2"/>
      <c r="H2259" s="2"/>
      <c r="I2259" s="1"/>
      <c r="J2259" s="1"/>
      <c r="K2259" s="1"/>
      <c r="L2259" s="2"/>
      <c r="M2259" s="2"/>
      <c r="N2259" s="3"/>
      <c r="O2259" s="1"/>
      <c r="P2259" s="1"/>
      <c r="Q2259" s="1"/>
      <c r="R2259" s="90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5"/>
      <c r="AR2259" s="5"/>
      <c r="AS2259" s="4"/>
      <c r="AT2259" s="4"/>
      <c r="AU2259" s="4"/>
      <c r="AV2259" s="1"/>
      <c r="AW2259" s="1"/>
      <c r="AX2259" s="1"/>
      <c r="AY2259" s="4"/>
    </row>
    <row r="2260" spans="1:51" x14ac:dyDescent="0.3">
      <c r="A2260" s="1"/>
      <c r="B2260" s="1"/>
      <c r="C2260" s="1"/>
      <c r="D2260" s="1"/>
      <c r="E2260" s="2"/>
      <c r="F2260" s="2"/>
      <c r="G2260" s="2"/>
      <c r="H2260" s="2"/>
      <c r="I2260" s="1"/>
      <c r="J2260" s="1"/>
      <c r="K2260" s="1"/>
      <c r="L2260" s="2"/>
      <c r="M2260" s="2"/>
      <c r="N2260" s="3"/>
      <c r="O2260" s="1"/>
      <c r="P2260" s="1"/>
      <c r="Q2260" s="1"/>
      <c r="R2260" s="90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5"/>
      <c r="AR2260" s="5"/>
      <c r="AS2260" s="4"/>
      <c r="AT2260" s="4"/>
      <c r="AU2260" s="4"/>
      <c r="AV2260" s="1"/>
      <c r="AW2260" s="1"/>
      <c r="AX2260" s="1"/>
      <c r="AY2260" s="4"/>
    </row>
    <row r="2261" spans="1:51" x14ac:dyDescent="0.3">
      <c r="A2261" s="1"/>
      <c r="B2261" s="1"/>
      <c r="C2261" s="1"/>
      <c r="D2261" s="1"/>
      <c r="E2261" s="2"/>
      <c r="F2261" s="2"/>
      <c r="G2261" s="2"/>
      <c r="H2261" s="2"/>
      <c r="I2261" s="1"/>
      <c r="J2261" s="1"/>
      <c r="K2261" s="1"/>
      <c r="L2261" s="2"/>
      <c r="M2261" s="2"/>
      <c r="N2261" s="3"/>
      <c r="O2261" s="1"/>
      <c r="P2261" s="1"/>
      <c r="Q2261" s="1"/>
      <c r="R2261" s="90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5"/>
      <c r="AR2261" s="5"/>
      <c r="AS2261" s="4"/>
      <c r="AT2261" s="4"/>
      <c r="AU2261" s="4"/>
      <c r="AV2261" s="1"/>
      <c r="AW2261" s="1"/>
      <c r="AX2261" s="1"/>
      <c r="AY2261" s="4"/>
    </row>
    <row r="2262" spans="1:51" x14ac:dyDescent="0.3">
      <c r="A2262" s="1"/>
      <c r="B2262" s="1"/>
      <c r="C2262" s="1"/>
      <c r="D2262" s="1"/>
      <c r="E2262" s="2"/>
      <c r="F2262" s="2"/>
      <c r="G2262" s="2"/>
      <c r="H2262" s="2"/>
      <c r="I2262" s="1"/>
      <c r="J2262" s="1"/>
      <c r="K2262" s="1"/>
      <c r="L2262" s="2"/>
      <c r="M2262" s="2"/>
      <c r="N2262" s="3"/>
      <c r="O2262" s="1"/>
      <c r="P2262" s="1"/>
      <c r="Q2262" s="1"/>
      <c r="R2262" s="90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5"/>
      <c r="AR2262" s="5"/>
      <c r="AS2262" s="4"/>
      <c r="AT2262" s="4"/>
      <c r="AU2262" s="4"/>
      <c r="AV2262" s="1"/>
      <c r="AW2262" s="1"/>
      <c r="AX2262" s="1"/>
      <c r="AY2262" s="4"/>
    </row>
    <row r="2263" spans="1:51" x14ac:dyDescent="0.3">
      <c r="A2263" s="1"/>
      <c r="B2263" s="1"/>
      <c r="C2263" s="1"/>
      <c r="D2263" s="1"/>
      <c r="E2263" s="2"/>
      <c r="F2263" s="2"/>
      <c r="G2263" s="2"/>
      <c r="H2263" s="2"/>
      <c r="I2263" s="1"/>
      <c r="J2263" s="1"/>
      <c r="K2263" s="1"/>
      <c r="L2263" s="2"/>
      <c r="M2263" s="2"/>
      <c r="N2263" s="3"/>
      <c r="O2263" s="1"/>
      <c r="P2263" s="1"/>
      <c r="Q2263" s="1"/>
      <c r="R2263" s="90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5"/>
      <c r="AR2263" s="5"/>
      <c r="AS2263" s="4"/>
      <c r="AT2263" s="4"/>
      <c r="AU2263" s="4"/>
      <c r="AV2263" s="1"/>
      <c r="AW2263" s="1"/>
      <c r="AX2263" s="1"/>
      <c r="AY2263" s="4"/>
    </row>
    <row r="2264" spans="1:51" x14ac:dyDescent="0.3">
      <c r="A2264" s="1"/>
      <c r="B2264" s="1"/>
      <c r="C2264" s="1"/>
      <c r="D2264" s="1"/>
      <c r="E2264" s="2"/>
      <c r="F2264" s="2"/>
      <c r="G2264" s="2"/>
      <c r="H2264" s="2"/>
      <c r="I2264" s="1"/>
      <c r="J2264" s="1"/>
      <c r="K2264" s="1"/>
      <c r="L2264" s="2"/>
      <c r="M2264" s="2"/>
      <c r="N2264" s="3"/>
      <c r="O2264" s="1"/>
      <c r="P2264" s="1"/>
      <c r="Q2264" s="1"/>
      <c r="R2264" s="90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5"/>
      <c r="AR2264" s="5"/>
      <c r="AS2264" s="4"/>
      <c r="AT2264" s="4"/>
      <c r="AU2264" s="4"/>
      <c r="AV2264" s="1"/>
      <c r="AW2264" s="1"/>
      <c r="AX2264" s="1"/>
      <c r="AY2264" s="4"/>
    </row>
    <row r="2265" spans="1:51" x14ac:dyDescent="0.3">
      <c r="A2265" s="1"/>
      <c r="B2265" s="1"/>
      <c r="C2265" s="1"/>
      <c r="D2265" s="1"/>
      <c r="E2265" s="2"/>
      <c r="F2265" s="2"/>
      <c r="G2265" s="2"/>
      <c r="H2265" s="2"/>
      <c r="I2265" s="1"/>
      <c r="J2265" s="1"/>
      <c r="K2265" s="1"/>
      <c r="L2265" s="2"/>
      <c r="M2265" s="2"/>
      <c r="N2265" s="3"/>
      <c r="O2265" s="1"/>
      <c r="P2265" s="1"/>
      <c r="Q2265" s="1"/>
      <c r="R2265" s="90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5"/>
      <c r="AR2265" s="5"/>
      <c r="AS2265" s="4"/>
      <c r="AT2265" s="4"/>
      <c r="AU2265" s="4"/>
      <c r="AV2265" s="1"/>
      <c r="AW2265" s="1"/>
      <c r="AX2265" s="1"/>
      <c r="AY2265" s="4"/>
    </row>
    <row r="2266" spans="1:51" x14ac:dyDescent="0.3">
      <c r="A2266" s="1"/>
      <c r="B2266" s="1"/>
      <c r="C2266" s="1"/>
      <c r="D2266" s="1"/>
      <c r="E2266" s="2"/>
      <c r="F2266" s="2"/>
      <c r="G2266" s="2"/>
      <c r="H2266" s="2"/>
      <c r="I2266" s="1"/>
      <c r="J2266" s="1"/>
      <c r="K2266" s="1"/>
      <c r="L2266" s="2"/>
      <c r="M2266" s="2"/>
      <c r="N2266" s="3"/>
      <c r="O2266" s="1"/>
      <c r="P2266" s="1"/>
      <c r="Q2266" s="1"/>
      <c r="R2266" s="90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5"/>
      <c r="AR2266" s="5"/>
      <c r="AS2266" s="4"/>
      <c r="AT2266" s="4"/>
      <c r="AU2266" s="4"/>
      <c r="AV2266" s="1"/>
      <c r="AW2266" s="1"/>
      <c r="AX2266" s="1"/>
      <c r="AY2266" s="4"/>
    </row>
    <row r="2267" spans="1:51" x14ac:dyDescent="0.3">
      <c r="A2267" s="1"/>
      <c r="B2267" s="1"/>
      <c r="C2267" s="1"/>
      <c r="D2267" s="1"/>
      <c r="E2267" s="2"/>
      <c r="F2267" s="2"/>
      <c r="G2267" s="2"/>
      <c r="H2267" s="2"/>
      <c r="I2267" s="1"/>
      <c r="J2267" s="1"/>
      <c r="K2267" s="1"/>
      <c r="L2267" s="2"/>
      <c r="M2267" s="2"/>
      <c r="N2267" s="3"/>
      <c r="O2267" s="1"/>
      <c r="P2267" s="1"/>
      <c r="Q2267" s="1"/>
      <c r="R2267" s="90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5"/>
      <c r="AR2267" s="5"/>
      <c r="AS2267" s="4"/>
      <c r="AT2267" s="4"/>
      <c r="AU2267" s="4"/>
      <c r="AV2267" s="1"/>
      <c r="AW2267" s="1"/>
      <c r="AX2267" s="1"/>
      <c r="AY2267" s="4"/>
    </row>
    <row r="2268" spans="1:51" x14ac:dyDescent="0.3">
      <c r="A2268" s="1"/>
      <c r="B2268" s="1"/>
      <c r="C2268" s="1"/>
      <c r="D2268" s="1"/>
      <c r="E2268" s="2"/>
      <c r="F2268" s="2"/>
      <c r="G2268" s="2"/>
      <c r="H2268" s="2"/>
      <c r="I2268" s="1"/>
      <c r="J2268" s="1"/>
      <c r="K2268" s="1"/>
      <c r="L2268" s="2"/>
      <c r="M2268" s="2"/>
      <c r="N2268" s="3"/>
      <c r="O2268" s="1"/>
      <c r="P2268" s="1"/>
      <c r="Q2268" s="1"/>
      <c r="R2268" s="90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5"/>
      <c r="AR2268" s="5"/>
      <c r="AS2268" s="4"/>
      <c r="AT2268" s="4"/>
      <c r="AU2268" s="4"/>
      <c r="AV2268" s="1"/>
      <c r="AW2268" s="1"/>
      <c r="AX2268" s="1"/>
      <c r="AY2268" s="4"/>
    </row>
    <row r="2269" spans="1:51" x14ac:dyDescent="0.3">
      <c r="A2269" s="1"/>
      <c r="B2269" s="1"/>
      <c r="C2269" s="1"/>
      <c r="D2269" s="1"/>
      <c r="E2269" s="2"/>
      <c r="F2269" s="2"/>
      <c r="G2269" s="2"/>
      <c r="H2269" s="2"/>
      <c r="I2269" s="1"/>
      <c r="J2269" s="1"/>
      <c r="K2269" s="1"/>
      <c r="L2269" s="2"/>
      <c r="M2269" s="2"/>
      <c r="N2269" s="3"/>
      <c r="O2269" s="1"/>
      <c r="P2269" s="1"/>
      <c r="Q2269" s="1"/>
      <c r="R2269" s="90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5"/>
      <c r="AR2269" s="5"/>
      <c r="AS2269" s="4"/>
      <c r="AT2269" s="4"/>
      <c r="AU2269" s="4"/>
      <c r="AV2269" s="1"/>
      <c r="AW2269" s="1"/>
      <c r="AX2269" s="1"/>
      <c r="AY2269" s="4"/>
    </row>
    <row r="2270" spans="1:51" x14ac:dyDescent="0.3">
      <c r="A2270" s="1"/>
      <c r="B2270" s="1"/>
      <c r="C2270" s="1"/>
      <c r="D2270" s="1"/>
      <c r="E2270" s="2"/>
      <c r="F2270" s="2"/>
      <c r="G2270" s="2"/>
      <c r="H2270" s="2"/>
      <c r="I2270" s="1"/>
      <c r="J2270" s="1"/>
      <c r="K2270" s="1"/>
      <c r="L2270" s="2"/>
      <c r="M2270" s="2"/>
      <c r="N2270" s="3"/>
      <c r="O2270" s="1"/>
      <c r="P2270" s="1"/>
      <c r="Q2270" s="1"/>
      <c r="R2270" s="90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5"/>
      <c r="AR2270" s="5"/>
      <c r="AS2270" s="4"/>
      <c r="AT2270" s="4"/>
      <c r="AU2270" s="4"/>
      <c r="AV2270" s="1"/>
      <c r="AW2270" s="1"/>
      <c r="AX2270" s="1"/>
      <c r="AY2270" s="4"/>
    </row>
    <row r="2271" spans="1:51" x14ac:dyDescent="0.3">
      <c r="A2271" s="1"/>
      <c r="B2271" s="1"/>
      <c r="C2271" s="1"/>
      <c r="D2271" s="1"/>
      <c r="E2271" s="2"/>
      <c r="F2271" s="2"/>
      <c r="G2271" s="2"/>
      <c r="H2271" s="2"/>
      <c r="I2271" s="1"/>
      <c r="J2271" s="1"/>
      <c r="K2271" s="1"/>
      <c r="L2271" s="2"/>
      <c r="M2271" s="2"/>
      <c r="N2271" s="3"/>
      <c r="O2271" s="1"/>
      <c r="P2271" s="1"/>
      <c r="Q2271" s="1"/>
      <c r="R2271" s="90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5"/>
      <c r="AR2271" s="5"/>
      <c r="AS2271" s="4"/>
      <c r="AT2271" s="4"/>
      <c r="AU2271" s="4"/>
      <c r="AV2271" s="1"/>
      <c r="AW2271" s="1"/>
      <c r="AX2271" s="1"/>
      <c r="AY2271" s="4"/>
    </row>
    <row r="2272" spans="1:51" x14ac:dyDescent="0.3">
      <c r="A2272" s="1"/>
      <c r="B2272" s="1"/>
      <c r="C2272" s="1"/>
      <c r="D2272" s="1"/>
      <c r="E2272" s="2"/>
      <c r="F2272" s="2"/>
      <c r="G2272" s="2"/>
      <c r="H2272" s="2"/>
      <c r="I2272" s="1"/>
      <c r="J2272" s="1"/>
      <c r="K2272" s="1"/>
      <c r="L2272" s="2"/>
      <c r="M2272" s="2"/>
      <c r="N2272" s="3"/>
      <c r="O2272" s="1"/>
      <c r="P2272" s="1"/>
      <c r="Q2272" s="1"/>
      <c r="R2272" s="90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5"/>
      <c r="AR2272" s="5"/>
      <c r="AS2272" s="4"/>
      <c r="AT2272" s="4"/>
      <c r="AU2272" s="4"/>
      <c r="AV2272" s="1"/>
      <c r="AW2272" s="1"/>
      <c r="AX2272" s="1"/>
      <c r="AY2272" s="4"/>
    </row>
    <row r="2273" spans="1:51" x14ac:dyDescent="0.3">
      <c r="A2273" s="1"/>
      <c r="B2273" s="1"/>
      <c r="C2273" s="1"/>
      <c r="D2273" s="1"/>
      <c r="E2273" s="2"/>
      <c r="F2273" s="2"/>
      <c r="G2273" s="2"/>
      <c r="H2273" s="2"/>
      <c r="I2273" s="1"/>
      <c r="J2273" s="1"/>
      <c r="K2273" s="1"/>
      <c r="L2273" s="2"/>
      <c r="M2273" s="2"/>
      <c r="N2273" s="3"/>
      <c r="O2273" s="1"/>
      <c r="P2273" s="1"/>
      <c r="Q2273" s="1"/>
      <c r="R2273" s="90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5"/>
      <c r="AR2273" s="5"/>
      <c r="AS2273" s="4"/>
      <c r="AT2273" s="4"/>
      <c r="AU2273" s="4"/>
      <c r="AV2273" s="1"/>
      <c r="AW2273" s="1"/>
      <c r="AX2273" s="1"/>
      <c r="AY2273" s="4"/>
    </row>
    <row r="2274" spans="1:51" x14ac:dyDescent="0.3">
      <c r="A2274" s="1"/>
      <c r="B2274" s="1"/>
      <c r="C2274" s="1"/>
      <c r="D2274" s="1"/>
      <c r="E2274" s="2"/>
      <c r="F2274" s="2"/>
      <c r="G2274" s="2"/>
      <c r="H2274" s="2"/>
      <c r="I2274" s="1"/>
      <c r="J2274" s="1"/>
      <c r="K2274" s="1"/>
      <c r="L2274" s="2"/>
      <c r="M2274" s="2"/>
      <c r="N2274" s="3"/>
      <c r="O2274" s="1"/>
      <c r="P2274" s="1"/>
      <c r="Q2274" s="1"/>
      <c r="R2274" s="90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5"/>
      <c r="AR2274" s="5"/>
      <c r="AS2274" s="4"/>
      <c r="AT2274" s="4"/>
      <c r="AU2274" s="4"/>
      <c r="AV2274" s="1"/>
      <c r="AW2274" s="1"/>
      <c r="AX2274" s="1"/>
      <c r="AY2274" s="4"/>
    </row>
    <row r="2275" spans="1:51" x14ac:dyDescent="0.3">
      <c r="A2275" s="1"/>
      <c r="B2275" s="1"/>
      <c r="C2275" s="1"/>
      <c r="D2275" s="1"/>
      <c r="E2275" s="2"/>
      <c r="F2275" s="2"/>
      <c r="G2275" s="2"/>
      <c r="H2275" s="2"/>
      <c r="I2275" s="1"/>
      <c r="J2275" s="1"/>
      <c r="K2275" s="1"/>
      <c r="L2275" s="2"/>
      <c r="M2275" s="2"/>
      <c r="N2275" s="3"/>
      <c r="O2275" s="1"/>
      <c r="P2275" s="1"/>
      <c r="Q2275" s="1"/>
      <c r="R2275" s="90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5"/>
      <c r="AR2275" s="5"/>
      <c r="AS2275" s="4"/>
      <c r="AT2275" s="4"/>
      <c r="AU2275" s="4"/>
      <c r="AV2275" s="1"/>
      <c r="AW2275" s="1"/>
      <c r="AX2275" s="1"/>
      <c r="AY2275" s="4"/>
    </row>
    <row r="2276" spans="1:51" x14ac:dyDescent="0.3">
      <c r="A2276" s="1"/>
      <c r="B2276" s="1"/>
      <c r="C2276" s="1"/>
      <c r="D2276" s="1"/>
      <c r="E2276" s="2"/>
      <c r="F2276" s="2"/>
      <c r="G2276" s="2"/>
      <c r="H2276" s="2"/>
      <c r="I2276" s="1"/>
      <c r="J2276" s="1"/>
      <c r="K2276" s="1"/>
      <c r="L2276" s="2"/>
      <c r="M2276" s="2"/>
      <c r="N2276" s="3"/>
      <c r="O2276" s="1"/>
      <c r="P2276" s="1"/>
      <c r="Q2276" s="1"/>
      <c r="R2276" s="90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5"/>
      <c r="AR2276" s="5"/>
      <c r="AS2276" s="4"/>
      <c r="AT2276" s="4"/>
      <c r="AU2276" s="4"/>
      <c r="AV2276" s="1"/>
      <c r="AW2276" s="1"/>
      <c r="AX2276" s="1"/>
      <c r="AY2276" s="4"/>
    </row>
    <row r="2277" spans="1:51" x14ac:dyDescent="0.3">
      <c r="A2277" s="1"/>
      <c r="B2277" s="1"/>
      <c r="C2277" s="1"/>
      <c r="D2277" s="1"/>
      <c r="E2277" s="2"/>
      <c r="F2277" s="2"/>
      <c r="G2277" s="2"/>
      <c r="H2277" s="2"/>
      <c r="I2277" s="1"/>
      <c r="J2277" s="1"/>
      <c r="K2277" s="1"/>
      <c r="L2277" s="2"/>
      <c r="M2277" s="2"/>
      <c r="N2277" s="3"/>
      <c r="O2277" s="1"/>
      <c r="P2277" s="1"/>
      <c r="Q2277" s="1"/>
      <c r="R2277" s="90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5"/>
      <c r="AR2277" s="5"/>
      <c r="AS2277" s="4"/>
      <c r="AT2277" s="4"/>
      <c r="AU2277" s="4"/>
      <c r="AV2277" s="1"/>
      <c r="AW2277" s="1"/>
      <c r="AX2277" s="1"/>
      <c r="AY2277" s="4"/>
    </row>
    <row r="2278" spans="1:51" x14ac:dyDescent="0.3">
      <c r="A2278" s="1"/>
      <c r="B2278" s="1"/>
      <c r="C2278" s="1"/>
      <c r="D2278" s="1"/>
      <c r="E2278" s="2"/>
      <c r="F2278" s="2"/>
      <c r="G2278" s="2"/>
      <c r="H2278" s="2"/>
      <c r="I2278" s="1"/>
      <c r="J2278" s="1"/>
      <c r="K2278" s="1"/>
      <c r="L2278" s="2"/>
      <c r="M2278" s="2"/>
      <c r="N2278" s="3"/>
      <c r="O2278" s="1"/>
      <c r="P2278" s="1"/>
      <c r="Q2278" s="1"/>
      <c r="R2278" s="90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5"/>
      <c r="AR2278" s="5"/>
      <c r="AS2278" s="4"/>
      <c r="AT2278" s="4"/>
      <c r="AU2278" s="4"/>
      <c r="AV2278" s="1"/>
      <c r="AW2278" s="1"/>
      <c r="AX2278" s="1"/>
      <c r="AY2278" s="4"/>
    </row>
    <row r="2279" spans="1:51" x14ac:dyDescent="0.3">
      <c r="A2279" s="1"/>
      <c r="B2279" s="1"/>
      <c r="C2279" s="1"/>
      <c r="D2279" s="1"/>
      <c r="E2279" s="2"/>
      <c r="F2279" s="2"/>
      <c r="G2279" s="2"/>
      <c r="H2279" s="2"/>
      <c r="I2279" s="1"/>
      <c r="J2279" s="1"/>
      <c r="K2279" s="1"/>
      <c r="L2279" s="2"/>
      <c r="M2279" s="2"/>
      <c r="N2279" s="3"/>
      <c r="O2279" s="1"/>
      <c r="P2279" s="1"/>
      <c r="Q2279" s="1"/>
      <c r="R2279" s="90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5"/>
      <c r="AR2279" s="5"/>
      <c r="AS2279" s="4"/>
      <c r="AT2279" s="4"/>
      <c r="AU2279" s="4"/>
      <c r="AV2279" s="1"/>
      <c r="AW2279" s="1"/>
      <c r="AX2279" s="1"/>
      <c r="AY2279" s="4"/>
    </row>
    <row r="2280" spans="1:51" x14ac:dyDescent="0.3">
      <c r="A2280" s="1"/>
      <c r="B2280" s="1"/>
      <c r="C2280" s="1"/>
      <c r="D2280" s="1"/>
      <c r="E2280" s="2"/>
      <c r="F2280" s="2"/>
      <c r="G2280" s="2"/>
      <c r="H2280" s="2"/>
      <c r="I2280" s="1"/>
      <c r="J2280" s="1"/>
      <c r="K2280" s="1"/>
      <c r="L2280" s="2"/>
      <c r="M2280" s="2"/>
      <c r="N2280" s="3"/>
      <c r="O2280" s="1"/>
      <c r="P2280" s="1"/>
      <c r="Q2280" s="1"/>
      <c r="R2280" s="90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5"/>
      <c r="AR2280" s="5"/>
      <c r="AS2280" s="4"/>
      <c r="AT2280" s="4"/>
      <c r="AU2280" s="4"/>
      <c r="AV2280" s="1"/>
      <c r="AW2280" s="1"/>
      <c r="AX2280" s="1"/>
      <c r="AY2280" s="4"/>
    </row>
    <row r="2281" spans="1:51" x14ac:dyDescent="0.3">
      <c r="A2281" s="1"/>
      <c r="B2281" s="1"/>
      <c r="C2281" s="1"/>
      <c r="D2281" s="1"/>
      <c r="E2281" s="2"/>
      <c r="F2281" s="2"/>
      <c r="G2281" s="2"/>
      <c r="H2281" s="2"/>
      <c r="I2281" s="1"/>
      <c r="J2281" s="1"/>
      <c r="K2281" s="1"/>
      <c r="L2281" s="2"/>
      <c r="M2281" s="2"/>
      <c r="N2281" s="3"/>
      <c r="O2281" s="1"/>
      <c r="P2281" s="1"/>
      <c r="Q2281" s="1"/>
      <c r="R2281" s="90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5"/>
      <c r="AR2281" s="5"/>
      <c r="AS2281" s="4"/>
      <c r="AT2281" s="4"/>
      <c r="AU2281" s="4"/>
      <c r="AV2281" s="1"/>
      <c r="AW2281" s="1"/>
      <c r="AX2281" s="1"/>
      <c r="AY2281" s="4"/>
    </row>
    <row r="2282" spans="1:51" x14ac:dyDescent="0.3">
      <c r="A2282" s="1"/>
      <c r="B2282" s="1"/>
      <c r="C2282" s="1"/>
      <c r="D2282" s="1"/>
      <c r="E2282" s="2"/>
      <c r="F2282" s="2"/>
      <c r="G2282" s="2"/>
      <c r="H2282" s="2"/>
      <c r="I2282" s="1"/>
      <c r="J2282" s="1"/>
      <c r="K2282" s="1"/>
      <c r="L2282" s="2"/>
      <c r="M2282" s="2"/>
      <c r="N2282" s="3"/>
      <c r="O2282" s="1"/>
      <c r="P2282" s="1"/>
      <c r="Q2282" s="1"/>
      <c r="R2282" s="90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5"/>
      <c r="AR2282" s="5"/>
      <c r="AS2282" s="4"/>
      <c r="AT2282" s="4"/>
      <c r="AU2282" s="4"/>
      <c r="AV2282" s="1"/>
      <c r="AW2282" s="1"/>
      <c r="AX2282" s="1"/>
      <c r="AY2282" s="4"/>
    </row>
    <row r="2283" spans="1:51" x14ac:dyDescent="0.3">
      <c r="A2283" s="1"/>
      <c r="B2283" s="1"/>
      <c r="C2283" s="1"/>
      <c r="D2283" s="1"/>
      <c r="E2283" s="2"/>
      <c r="F2283" s="2"/>
      <c r="G2283" s="2"/>
      <c r="H2283" s="2"/>
      <c r="I2283" s="1"/>
      <c r="J2283" s="1"/>
      <c r="K2283" s="1"/>
      <c r="L2283" s="2"/>
      <c r="M2283" s="2"/>
      <c r="N2283" s="3"/>
      <c r="O2283" s="1"/>
      <c r="P2283" s="1"/>
      <c r="Q2283" s="1"/>
      <c r="R2283" s="90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5"/>
      <c r="AR2283" s="5"/>
      <c r="AS2283" s="4"/>
      <c r="AT2283" s="4"/>
      <c r="AU2283" s="4"/>
      <c r="AV2283" s="1"/>
      <c r="AW2283" s="1"/>
      <c r="AX2283" s="1"/>
      <c r="AY2283" s="4"/>
    </row>
    <row r="2284" spans="1:51" x14ac:dyDescent="0.3">
      <c r="A2284" s="1"/>
      <c r="B2284" s="1"/>
      <c r="C2284" s="1"/>
      <c r="D2284" s="1"/>
      <c r="E2284" s="2"/>
      <c r="F2284" s="2"/>
      <c r="G2284" s="2"/>
      <c r="H2284" s="2"/>
      <c r="I2284" s="1"/>
      <c r="J2284" s="1"/>
      <c r="K2284" s="1"/>
      <c r="L2284" s="2"/>
      <c r="M2284" s="2"/>
      <c r="N2284" s="3"/>
      <c r="O2284" s="1"/>
      <c r="P2284" s="1"/>
      <c r="Q2284" s="1"/>
      <c r="R2284" s="90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5"/>
      <c r="AR2284" s="5"/>
      <c r="AS2284" s="4"/>
      <c r="AT2284" s="4"/>
      <c r="AU2284" s="4"/>
      <c r="AV2284" s="1"/>
      <c r="AW2284" s="1"/>
      <c r="AX2284" s="1"/>
      <c r="AY2284" s="4"/>
    </row>
    <row r="2285" spans="1:51" x14ac:dyDescent="0.3">
      <c r="A2285" s="1"/>
      <c r="B2285" s="1"/>
      <c r="C2285" s="1"/>
      <c r="D2285" s="1"/>
      <c r="E2285" s="2"/>
      <c r="F2285" s="2"/>
      <c r="G2285" s="2"/>
      <c r="H2285" s="2"/>
      <c r="I2285" s="1"/>
      <c r="J2285" s="1"/>
      <c r="K2285" s="1"/>
      <c r="L2285" s="2"/>
      <c r="M2285" s="2"/>
      <c r="N2285" s="3"/>
      <c r="O2285" s="1"/>
      <c r="P2285" s="1"/>
      <c r="Q2285" s="1"/>
      <c r="R2285" s="90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5"/>
      <c r="AR2285" s="5"/>
      <c r="AS2285" s="4"/>
      <c r="AT2285" s="4"/>
      <c r="AU2285" s="4"/>
      <c r="AV2285" s="1"/>
      <c r="AW2285" s="1"/>
      <c r="AX2285" s="1"/>
      <c r="AY2285" s="4"/>
    </row>
    <row r="2286" spans="1:51" x14ac:dyDescent="0.3">
      <c r="A2286" s="1"/>
      <c r="B2286" s="1"/>
      <c r="C2286" s="1"/>
      <c r="D2286" s="1"/>
      <c r="E2286" s="2"/>
      <c r="F2286" s="2"/>
      <c r="G2286" s="2"/>
      <c r="H2286" s="2"/>
      <c r="I2286" s="1"/>
      <c r="J2286" s="1"/>
      <c r="K2286" s="1"/>
      <c r="L2286" s="2"/>
      <c r="M2286" s="2"/>
      <c r="N2286" s="3"/>
      <c r="O2286" s="1"/>
      <c r="P2286" s="1"/>
      <c r="Q2286" s="1"/>
      <c r="R2286" s="90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5"/>
      <c r="AR2286" s="5"/>
      <c r="AS2286" s="4"/>
      <c r="AT2286" s="4"/>
      <c r="AU2286" s="4"/>
      <c r="AV2286" s="1"/>
      <c r="AW2286" s="1"/>
      <c r="AX2286" s="1"/>
      <c r="AY2286" s="4"/>
    </row>
    <row r="2287" spans="1:51" x14ac:dyDescent="0.3">
      <c r="A2287" s="1"/>
      <c r="B2287" s="1"/>
      <c r="C2287" s="1"/>
      <c r="D2287" s="1"/>
      <c r="E2287" s="2"/>
      <c r="F2287" s="2"/>
      <c r="G2287" s="2"/>
      <c r="H2287" s="2"/>
      <c r="I2287" s="1"/>
      <c r="J2287" s="1"/>
      <c r="K2287" s="1"/>
      <c r="L2287" s="2"/>
      <c r="M2287" s="2"/>
      <c r="N2287" s="3"/>
      <c r="O2287" s="1"/>
      <c r="P2287" s="1"/>
      <c r="Q2287" s="1"/>
      <c r="R2287" s="90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5"/>
      <c r="AR2287" s="5"/>
      <c r="AS2287" s="4"/>
      <c r="AT2287" s="4"/>
      <c r="AU2287" s="4"/>
      <c r="AV2287" s="1"/>
      <c r="AW2287" s="1"/>
      <c r="AX2287" s="1"/>
      <c r="AY2287" s="4"/>
    </row>
    <row r="2288" spans="1:51" x14ac:dyDescent="0.3">
      <c r="A2288" s="1"/>
      <c r="B2288" s="1"/>
      <c r="C2288" s="1"/>
      <c r="D2288" s="1"/>
      <c r="E2288" s="2"/>
      <c r="F2288" s="2"/>
      <c r="G2288" s="2"/>
      <c r="H2288" s="2"/>
      <c r="I2288" s="1"/>
      <c r="J2288" s="1"/>
      <c r="K2288" s="1"/>
      <c r="L2288" s="2"/>
      <c r="M2288" s="2"/>
      <c r="N2288" s="3"/>
      <c r="O2288" s="1"/>
      <c r="P2288" s="1"/>
      <c r="Q2288" s="1"/>
      <c r="R2288" s="90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5"/>
      <c r="AR2288" s="5"/>
      <c r="AS2288" s="4"/>
      <c r="AT2288" s="4"/>
      <c r="AU2288" s="4"/>
      <c r="AV2288" s="1"/>
      <c r="AW2288" s="1"/>
      <c r="AX2288" s="1"/>
      <c r="AY2288" s="4"/>
    </row>
    <row r="2289" spans="1:51" x14ac:dyDescent="0.3">
      <c r="A2289" s="1"/>
      <c r="B2289" s="1"/>
      <c r="C2289" s="1"/>
      <c r="D2289" s="1"/>
      <c r="E2289" s="2"/>
      <c r="F2289" s="2"/>
      <c r="G2289" s="2"/>
      <c r="H2289" s="2"/>
      <c r="I2289" s="1"/>
      <c r="J2289" s="1"/>
      <c r="K2289" s="1"/>
      <c r="L2289" s="2"/>
      <c r="M2289" s="2"/>
      <c r="N2289" s="3"/>
      <c r="O2289" s="1"/>
      <c r="P2289" s="1"/>
      <c r="Q2289" s="1"/>
      <c r="R2289" s="90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5"/>
      <c r="AR2289" s="5"/>
      <c r="AS2289" s="4"/>
      <c r="AT2289" s="4"/>
      <c r="AU2289" s="4"/>
      <c r="AV2289" s="1"/>
      <c r="AW2289" s="1"/>
      <c r="AX2289" s="1"/>
      <c r="AY2289" s="4"/>
    </row>
    <row r="2290" spans="1:51" x14ac:dyDescent="0.3">
      <c r="A2290" s="1"/>
      <c r="B2290" s="1"/>
      <c r="C2290" s="1"/>
      <c r="D2290" s="1"/>
      <c r="E2290" s="2"/>
      <c r="F2290" s="2"/>
      <c r="G2290" s="2"/>
      <c r="H2290" s="2"/>
      <c r="I2290" s="1"/>
      <c r="J2290" s="1"/>
      <c r="K2290" s="1"/>
      <c r="L2290" s="2"/>
      <c r="M2290" s="2"/>
      <c r="N2290" s="3"/>
      <c r="O2290" s="1"/>
      <c r="P2290" s="1"/>
      <c r="Q2290" s="1"/>
      <c r="R2290" s="90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5"/>
      <c r="AR2290" s="5"/>
      <c r="AS2290" s="4"/>
      <c r="AT2290" s="4"/>
      <c r="AU2290" s="4"/>
      <c r="AV2290" s="1"/>
      <c r="AW2290" s="1"/>
      <c r="AX2290" s="1"/>
      <c r="AY2290" s="4"/>
    </row>
    <row r="2291" spans="1:51" x14ac:dyDescent="0.3">
      <c r="A2291" s="1"/>
      <c r="B2291" s="1"/>
      <c r="C2291" s="1"/>
      <c r="D2291" s="1"/>
      <c r="E2291" s="2"/>
      <c r="F2291" s="2"/>
      <c r="G2291" s="2"/>
      <c r="H2291" s="2"/>
      <c r="I2291" s="1"/>
      <c r="J2291" s="1"/>
      <c r="K2291" s="1"/>
      <c r="L2291" s="2"/>
      <c r="M2291" s="2"/>
      <c r="N2291" s="3"/>
      <c r="O2291" s="1"/>
      <c r="P2291" s="1"/>
      <c r="Q2291" s="1"/>
      <c r="R2291" s="90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5"/>
      <c r="AR2291" s="5"/>
      <c r="AS2291" s="4"/>
      <c r="AT2291" s="4"/>
      <c r="AU2291" s="4"/>
      <c r="AV2291" s="1"/>
      <c r="AW2291" s="1"/>
      <c r="AX2291" s="1"/>
      <c r="AY2291" s="4"/>
    </row>
    <row r="2292" spans="1:51" x14ac:dyDescent="0.3">
      <c r="A2292" s="1"/>
      <c r="B2292" s="1"/>
      <c r="C2292" s="1"/>
      <c r="D2292" s="1"/>
      <c r="E2292" s="2"/>
      <c r="F2292" s="2"/>
      <c r="G2292" s="2"/>
      <c r="H2292" s="2"/>
      <c r="I2292" s="1"/>
      <c r="J2292" s="1"/>
      <c r="K2292" s="1"/>
      <c r="L2292" s="2"/>
      <c r="M2292" s="2"/>
      <c r="N2292" s="3"/>
      <c r="O2292" s="1"/>
      <c r="P2292" s="1"/>
      <c r="Q2292" s="1"/>
      <c r="R2292" s="90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5"/>
      <c r="AR2292" s="5"/>
      <c r="AS2292" s="4"/>
      <c r="AT2292" s="4"/>
      <c r="AU2292" s="4"/>
      <c r="AV2292" s="1"/>
      <c r="AW2292" s="1"/>
      <c r="AX2292" s="1"/>
      <c r="AY2292" s="4"/>
    </row>
    <row r="2293" spans="1:51" x14ac:dyDescent="0.3">
      <c r="A2293" s="1"/>
      <c r="B2293" s="1"/>
      <c r="C2293" s="1"/>
      <c r="D2293" s="1"/>
      <c r="E2293" s="2"/>
      <c r="F2293" s="2"/>
      <c r="G2293" s="2"/>
      <c r="H2293" s="2"/>
      <c r="I2293" s="1"/>
      <c r="J2293" s="1"/>
      <c r="K2293" s="1"/>
      <c r="L2293" s="2"/>
      <c r="M2293" s="2"/>
      <c r="N2293" s="3"/>
      <c r="O2293" s="1"/>
      <c r="P2293" s="1"/>
      <c r="Q2293" s="1"/>
      <c r="R2293" s="90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5"/>
      <c r="AR2293" s="5"/>
      <c r="AS2293" s="4"/>
      <c r="AT2293" s="4"/>
      <c r="AU2293" s="4"/>
      <c r="AV2293" s="1"/>
      <c r="AW2293" s="1"/>
      <c r="AX2293" s="1"/>
      <c r="AY2293" s="4"/>
    </row>
    <row r="2294" spans="1:51" x14ac:dyDescent="0.3">
      <c r="A2294" s="1"/>
      <c r="B2294" s="1"/>
      <c r="C2294" s="1"/>
      <c r="D2294" s="1"/>
      <c r="E2294" s="2"/>
      <c r="F2294" s="2"/>
      <c r="G2294" s="2"/>
      <c r="H2294" s="2"/>
      <c r="I2294" s="1"/>
      <c r="J2294" s="1"/>
      <c r="K2294" s="1"/>
      <c r="L2294" s="2"/>
      <c r="M2294" s="2"/>
      <c r="N2294" s="3"/>
      <c r="O2294" s="1"/>
      <c r="P2294" s="1"/>
      <c r="Q2294" s="1"/>
      <c r="R2294" s="90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5"/>
      <c r="AR2294" s="5"/>
      <c r="AS2294" s="4"/>
      <c r="AT2294" s="4"/>
      <c r="AU2294" s="4"/>
      <c r="AV2294" s="1"/>
      <c r="AW2294" s="1"/>
      <c r="AX2294" s="1"/>
      <c r="AY2294" s="4"/>
    </row>
    <row r="2295" spans="1:51" x14ac:dyDescent="0.3">
      <c r="A2295" s="1"/>
      <c r="B2295" s="1"/>
      <c r="C2295" s="1"/>
      <c r="D2295" s="1"/>
      <c r="E2295" s="2"/>
      <c r="F2295" s="2"/>
      <c r="G2295" s="2"/>
      <c r="H2295" s="2"/>
      <c r="I2295" s="1"/>
      <c r="J2295" s="1"/>
      <c r="K2295" s="1"/>
      <c r="L2295" s="2"/>
      <c r="M2295" s="2"/>
      <c r="N2295" s="3"/>
      <c r="O2295" s="1"/>
      <c r="P2295" s="1"/>
      <c r="Q2295" s="1"/>
      <c r="R2295" s="90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5"/>
      <c r="AR2295" s="5"/>
      <c r="AS2295" s="4"/>
      <c r="AT2295" s="4"/>
      <c r="AU2295" s="4"/>
      <c r="AV2295" s="1"/>
      <c r="AW2295" s="1"/>
      <c r="AX2295" s="1"/>
      <c r="AY2295" s="4"/>
    </row>
    <row r="2296" spans="1:51" x14ac:dyDescent="0.3">
      <c r="A2296" s="1"/>
      <c r="B2296" s="1"/>
      <c r="C2296" s="1"/>
      <c r="D2296" s="1"/>
      <c r="E2296" s="2"/>
      <c r="F2296" s="2"/>
      <c r="G2296" s="2"/>
      <c r="H2296" s="2"/>
      <c r="I2296" s="1"/>
      <c r="J2296" s="1"/>
      <c r="K2296" s="1"/>
      <c r="L2296" s="2"/>
      <c r="M2296" s="2"/>
      <c r="N2296" s="3"/>
      <c r="O2296" s="1"/>
      <c r="P2296" s="1"/>
      <c r="Q2296" s="1"/>
      <c r="R2296" s="90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5"/>
      <c r="AR2296" s="5"/>
      <c r="AS2296" s="4"/>
      <c r="AT2296" s="4"/>
      <c r="AU2296" s="4"/>
      <c r="AV2296" s="1"/>
      <c r="AW2296" s="1"/>
      <c r="AX2296" s="1"/>
      <c r="AY2296" s="4"/>
    </row>
    <row r="2297" spans="1:51" x14ac:dyDescent="0.3">
      <c r="A2297" s="1"/>
      <c r="B2297" s="1"/>
      <c r="C2297" s="1"/>
      <c r="D2297" s="1"/>
      <c r="E2297" s="2"/>
      <c r="F2297" s="2"/>
      <c r="G2297" s="2"/>
      <c r="H2297" s="2"/>
      <c r="I2297" s="1"/>
      <c r="J2297" s="1"/>
      <c r="K2297" s="1"/>
      <c r="L2297" s="2"/>
      <c r="M2297" s="2"/>
      <c r="N2297" s="3"/>
      <c r="O2297" s="1"/>
      <c r="P2297" s="1"/>
      <c r="Q2297" s="1"/>
      <c r="R2297" s="90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5"/>
      <c r="AR2297" s="5"/>
      <c r="AS2297" s="4"/>
      <c r="AT2297" s="4"/>
      <c r="AU2297" s="4"/>
      <c r="AV2297" s="1"/>
      <c r="AW2297" s="1"/>
      <c r="AX2297" s="1"/>
      <c r="AY2297" s="4"/>
    </row>
    <row r="2298" spans="1:51" x14ac:dyDescent="0.3">
      <c r="A2298" s="1"/>
      <c r="B2298" s="1"/>
      <c r="C2298" s="1"/>
      <c r="D2298" s="1"/>
      <c r="E2298" s="2"/>
      <c r="F2298" s="2"/>
      <c r="G2298" s="2"/>
      <c r="H2298" s="2"/>
      <c r="I2298" s="1"/>
      <c r="J2298" s="1"/>
      <c r="K2298" s="1"/>
      <c r="L2298" s="2"/>
      <c r="M2298" s="2"/>
      <c r="N2298" s="3"/>
      <c r="O2298" s="1"/>
      <c r="P2298" s="1"/>
      <c r="Q2298" s="1"/>
      <c r="R2298" s="90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5"/>
      <c r="AR2298" s="5"/>
      <c r="AS2298" s="4"/>
      <c r="AT2298" s="4"/>
      <c r="AU2298" s="4"/>
      <c r="AV2298" s="1"/>
      <c r="AW2298" s="1"/>
      <c r="AX2298" s="1"/>
      <c r="AY2298" s="4"/>
    </row>
    <row r="2299" spans="1:51" x14ac:dyDescent="0.3">
      <c r="A2299" s="1"/>
      <c r="B2299" s="1"/>
      <c r="C2299" s="1"/>
      <c r="D2299" s="1"/>
      <c r="E2299" s="2"/>
      <c r="F2299" s="2"/>
      <c r="G2299" s="2"/>
      <c r="H2299" s="2"/>
      <c r="I2299" s="1"/>
      <c r="J2299" s="1"/>
      <c r="K2299" s="1"/>
      <c r="L2299" s="2"/>
      <c r="M2299" s="2"/>
      <c r="N2299" s="3"/>
      <c r="O2299" s="1"/>
      <c r="P2299" s="1"/>
      <c r="Q2299" s="1"/>
      <c r="R2299" s="90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5"/>
      <c r="AR2299" s="5"/>
      <c r="AS2299" s="4"/>
      <c r="AT2299" s="4"/>
      <c r="AU2299" s="4"/>
      <c r="AV2299" s="1"/>
      <c r="AW2299" s="1"/>
      <c r="AX2299" s="1"/>
      <c r="AY2299" s="4"/>
    </row>
    <row r="2300" spans="1:51" x14ac:dyDescent="0.3">
      <c r="A2300" s="1"/>
      <c r="B2300" s="1"/>
      <c r="C2300" s="1"/>
      <c r="D2300" s="1"/>
      <c r="E2300" s="2"/>
      <c r="F2300" s="2"/>
      <c r="G2300" s="2"/>
      <c r="H2300" s="2"/>
      <c r="I2300" s="1"/>
      <c r="J2300" s="1"/>
      <c r="K2300" s="1"/>
      <c r="L2300" s="2"/>
      <c r="M2300" s="2"/>
      <c r="N2300" s="3"/>
      <c r="O2300" s="1"/>
      <c r="P2300" s="1"/>
      <c r="Q2300" s="1"/>
      <c r="R2300" s="90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5"/>
      <c r="AR2300" s="5"/>
      <c r="AS2300" s="4"/>
      <c r="AT2300" s="4"/>
      <c r="AU2300" s="4"/>
      <c r="AV2300" s="1"/>
      <c r="AW2300" s="1"/>
      <c r="AX2300" s="1"/>
      <c r="AY2300" s="4"/>
    </row>
    <row r="2301" spans="1:51" x14ac:dyDescent="0.3">
      <c r="A2301" s="1"/>
      <c r="B2301" s="1"/>
      <c r="C2301" s="1"/>
      <c r="D2301" s="1"/>
      <c r="E2301" s="2"/>
      <c r="F2301" s="2"/>
      <c r="G2301" s="2"/>
      <c r="H2301" s="2"/>
      <c r="I2301" s="1"/>
      <c r="J2301" s="1"/>
      <c r="K2301" s="1"/>
      <c r="L2301" s="2"/>
      <c r="M2301" s="2"/>
      <c r="N2301" s="3"/>
      <c r="O2301" s="1"/>
      <c r="P2301" s="1"/>
      <c r="Q2301" s="1"/>
      <c r="R2301" s="90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5"/>
      <c r="AR2301" s="5"/>
      <c r="AS2301" s="4"/>
      <c r="AT2301" s="4"/>
      <c r="AU2301" s="4"/>
      <c r="AV2301" s="1"/>
      <c r="AW2301" s="1"/>
      <c r="AX2301" s="1"/>
      <c r="AY2301" s="4"/>
    </row>
    <row r="2302" spans="1:51" x14ac:dyDescent="0.3">
      <c r="A2302" s="1"/>
      <c r="B2302" s="1"/>
      <c r="C2302" s="1"/>
      <c r="D2302" s="1"/>
      <c r="E2302" s="2"/>
      <c r="F2302" s="2"/>
      <c r="G2302" s="2"/>
      <c r="H2302" s="2"/>
      <c r="I2302" s="1"/>
      <c r="J2302" s="1"/>
      <c r="K2302" s="1"/>
      <c r="L2302" s="2"/>
      <c r="M2302" s="2"/>
      <c r="N2302" s="3"/>
      <c r="O2302" s="1"/>
      <c r="P2302" s="1"/>
      <c r="Q2302" s="1"/>
      <c r="R2302" s="90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5"/>
      <c r="AR2302" s="5"/>
      <c r="AS2302" s="4"/>
      <c r="AT2302" s="4"/>
      <c r="AU2302" s="4"/>
      <c r="AV2302" s="1"/>
      <c r="AW2302" s="1"/>
      <c r="AX2302" s="1"/>
      <c r="AY2302" s="4"/>
    </row>
    <row r="2303" spans="1:51" x14ac:dyDescent="0.3">
      <c r="A2303" s="1"/>
      <c r="B2303" s="1"/>
      <c r="C2303" s="1"/>
      <c r="D2303" s="1"/>
      <c r="E2303" s="2"/>
      <c r="F2303" s="2"/>
      <c r="G2303" s="2"/>
      <c r="H2303" s="2"/>
      <c r="I2303" s="1"/>
      <c r="J2303" s="1"/>
      <c r="K2303" s="1"/>
      <c r="L2303" s="2"/>
      <c r="M2303" s="2"/>
      <c r="N2303" s="3"/>
      <c r="O2303" s="1"/>
      <c r="P2303" s="1"/>
      <c r="Q2303" s="1"/>
      <c r="R2303" s="90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5"/>
      <c r="AR2303" s="5"/>
      <c r="AS2303" s="4"/>
      <c r="AT2303" s="4"/>
      <c r="AU2303" s="4"/>
      <c r="AV2303" s="1"/>
      <c r="AW2303" s="1"/>
      <c r="AX2303" s="1"/>
      <c r="AY2303" s="4"/>
    </row>
    <row r="2304" spans="1:51" x14ac:dyDescent="0.3">
      <c r="A2304" s="1"/>
      <c r="B2304" s="1"/>
      <c r="C2304" s="1"/>
      <c r="D2304" s="1"/>
      <c r="E2304" s="2"/>
      <c r="F2304" s="2"/>
      <c r="G2304" s="2"/>
      <c r="H2304" s="2"/>
      <c r="I2304" s="1"/>
      <c r="J2304" s="1"/>
      <c r="K2304" s="1"/>
      <c r="L2304" s="2"/>
      <c r="M2304" s="2"/>
      <c r="N2304" s="3"/>
      <c r="O2304" s="1"/>
      <c r="P2304" s="1"/>
      <c r="Q2304" s="1"/>
      <c r="R2304" s="90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5"/>
      <c r="AR2304" s="5"/>
      <c r="AS2304" s="4"/>
      <c r="AT2304" s="4"/>
      <c r="AU2304" s="4"/>
      <c r="AV2304" s="1"/>
      <c r="AW2304" s="1"/>
      <c r="AX2304" s="1"/>
      <c r="AY2304" s="4"/>
    </row>
    <row r="2305" spans="1:51" x14ac:dyDescent="0.3">
      <c r="A2305" s="1"/>
      <c r="B2305" s="1"/>
      <c r="C2305" s="1"/>
      <c r="D2305" s="1"/>
      <c r="E2305" s="2"/>
      <c r="F2305" s="2"/>
      <c r="G2305" s="2"/>
      <c r="H2305" s="2"/>
      <c r="I2305" s="1"/>
      <c r="J2305" s="1"/>
      <c r="K2305" s="1"/>
      <c r="L2305" s="2"/>
      <c r="M2305" s="2"/>
      <c r="N2305" s="3"/>
      <c r="O2305" s="1"/>
      <c r="P2305" s="1"/>
      <c r="Q2305" s="1"/>
      <c r="R2305" s="90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5"/>
      <c r="AR2305" s="5"/>
      <c r="AS2305" s="4"/>
      <c r="AT2305" s="4"/>
      <c r="AU2305" s="4"/>
      <c r="AV2305" s="1"/>
      <c r="AW2305" s="1"/>
      <c r="AX2305" s="1"/>
      <c r="AY2305" s="4"/>
    </row>
    <row r="2306" spans="1:51" x14ac:dyDescent="0.3">
      <c r="A2306" s="1"/>
      <c r="B2306" s="1"/>
      <c r="C2306" s="1"/>
      <c r="D2306" s="1"/>
      <c r="E2306" s="2"/>
      <c r="F2306" s="2"/>
      <c r="G2306" s="2"/>
      <c r="H2306" s="2"/>
      <c r="I2306" s="1"/>
      <c r="J2306" s="1"/>
      <c r="K2306" s="1"/>
      <c r="L2306" s="2"/>
      <c r="M2306" s="2"/>
      <c r="N2306" s="3"/>
      <c r="O2306" s="1"/>
      <c r="P2306" s="1"/>
      <c r="Q2306" s="1"/>
      <c r="R2306" s="90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5"/>
      <c r="AR2306" s="5"/>
      <c r="AS2306" s="4"/>
      <c r="AT2306" s="4"/>
      <c r="AU2306" s="4"/>
      <c r="AV2306" s="1"/>
      <c r="AW2306" s="1"/>
      <c r="AX2306" s="1"/>
      <c r="AY2306" s="4"/>
    </row>
    <row r="2307" spans="1:51" x14ac:dyDescent="0.3">
      <c r="A2307" s="1"/>
      <c r="B2307" s="1"/>
      <c r="C2307" s="1"/>
      <c r="D2307" s="1"/>
      <c r="E2307" s="2"/>
      <c r="F2307" s="2"/>
      <c r="G2307" s="2"/>
      <c r="H2307" s="2"/>
      <c r="I2307" s="1"/>
      <c r="J2307" s="1"/>
      <c r="K2307" s="1"/>
      <c r="L2307" s="2"/>
      <c r="M2307" s="2"/>
      <c r="N2307" s="3"/>
      <c r="O2307" s="1"/>
      <c r="P2307" s="1"/>
      <c r="Q2307" s="1"/>
      <c r="R2307" s="90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5"/>
      <c r="AR2307" s="5"/>
      <c r="AS2307" s="4"/>
      <c r="AT2307" s="4"/>
      <c r="AU2307" s="4"/>
      <c r="AV2307" s="1"/>
      <c r="AW2307" s="1"/>
      <c r="AX2307" s="1"/>
      <c r="AY2307" s="4"/>
    </row>
    <row r="2308" spans="1:51" x14ac:dyDescent="0.3">
      <c r="A2308" s="1"/>
      <c r="B2308" s="1"/>
      <c r="C2308" s="1"/>
      <c r="D2308" s="1"/>
      <c r="E2308" s="2"/>
      <c r="F2308" s="2"/>
      <c r="G2308" s="2"/>
      <c r="H2308" s="2"/>
      <c r="I2308" s="1"/>
      <c r="J2308" s="1"/>
      <c r="K2308" s="1"/>
      <c r="L2308" s="2"/>
      <c r="M2308" s="2"/>
      <c r="N2308" s="3"/>
      <c r="O2308" s="1"/>
      <c r="P2308" s="1"/>
      <c r="Q2308" s="1"/>
      <c r="R2308" s="90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5"/>
      <c r="AR2308" s="5"/>
      <c r="AS2308" s="4"/>
      <c r="AT2308" s="4"/>
      <c r="AU2308" s="4"/>
      <c r="AV2308" s="1"/>
      <c r="AW2308" s="1"/>
      <c r="AX2308" s="1"/>
      <c r="AY2308" s="4"/>
    </row>
    <row r="2309" spans="1:51" x14ac:dyDescent="0.3">
      <c r="A2309" s="1"/>
      <c r="B2309" s="1"/>
      <c r="C2309" s="1"/>
      <c r="D2309" s="1"/>
      <c r="E2309" s="2"/>
      <c r="F2309" s="2"/>
      <c r="G2309" s="2"/>
      <c r="H2309" s="2"/>
      <c r="I2309" s="1"/>
      <c r="J2309" s="1"/>
      <c r="K2309" s="1"/>
      <c r="L2309" s="2"/>
      <c r="M2309" s="2"/>
      <c r="N2309" s="3"/>
      <c r="O2309" s="1"/>
      <c r="P2309" s="1"/>
      <c r="Q2309" s="1"/>
      <c r="R2309" s="90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5"/>
      <c r="AR2309" s="5"/>
      <c r="AS2309" s="4"/>
      <c r="AT2309" s="4"/>
      <c r="AU2309" s="4"/>
      <c r="AV2309" s="1"/>
      <c r="AW2309" s="1"/>
      <c r="AX2309" s="1"/>
      <c r="AY2309" s="4"/>
    </row>
    <row r="2310" spans="1:51" x14ac:dyDescent="0.3">
      <c r="A2310" s="1"/>
      <c r="B2310" s="1"/>
      <c r="C2310" s="1"/>
      <c r="D2310" s="1"/>
      <c r="E2310" s="2"/>
      <c r="F2310" s="2"/>
      <c r="G2310" s="2"/>
      <c r="H2310" s="2"/>
      <c r="I2310" s="1"/>
      <c r="J2310" s="1"/>
      <c r="K2310" s="1"/>
      <c r="L2310" s="2"/>
      <c r="M2310" s="2"/>
      <c r="N2310" s="3"/>
      <c r="O2310" s="1"/>
      <c r="P2310" s="1"/>
      <c r="Q2310" s="1"/>
      <c r="R2310" s="90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5"/>
      <c r="AR2310" s="5"/>
      <c r="AS2310" s="4"/>
      <c r="AT2310" s="4"/>
      <c r="AU2310" s="4"/>
      <c r="AV2310" s="1"/>
      <c r="AW2310" s="1"/>
      <c r="AX2310" s="1"/>
      <c r="AY2310" s="4"/>
    </row>
    <row r="2311" spans="1:51" x14ac:dyDescent="0.3">
      <c r="A2311" s="1"/>
      <c r="B2311" s="1"/>
      <c r="C2311" s="1"/>
      <c r="D2311" s="1"/>
      <c r="E2311" s="2"/>
      <c r="F2311" s="2"/>
      <c r="G2311" s="2"/>
      <c r="H2311" s="2"/>
      <c r="I2311" s="1"/>
      <c r="J2311" s="1"/>
      <c r="K2311" s="1"/>
      <c r="L2311" s="2"/>
      <c r="M2311" s="2"/>
      <c r="N2311" s="3"/>
      <c r="O2311" s="1"/>
      <c r="P2311" s="1"/>
      <c r="Q2311" s="1"/>
      <c r="R2311" s="90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5"/>
      <c r="AR2311" s="5"/>
      <c r="AS2311" s="4"/>
      <c r="AT2311" s="4"/>
      <c r="AU2311" s="4"/>
      <c r="AV2311" s="1"/>
      <c r="AW2311" s="1"/>
      <c r="AX2311" s="1"/>
      <c r="AY2311" s="4"/>
    </row>
    <row r="2312" spans="1:51" x14ac:dyDescent="0.3">
      <c r="A2312" s="1"/>
      <c r="B2312" s="1"/>
      <c r="C2312" s="1"/>
      <c r="D2312" s="1"/>
      <c r="E2312" s="2"/>
      <c r="F2312" s="2"/>
      <c r="G2312" s="2"/>
      <c r="H2312" s="2"/>
      <c r="I2312" s="1"/>
      <c r="J2312" s="1"/>
      <c r="K2312" s="1"/>
      <c r="L2312" s="2"/>
      <c r="M2312" s="2"/>
      <c r="N2312" s="3"/>
      <c r="O2312" s="1"/>
      <c r="P2312" s="1"/>
      <c r="Q2312" s="1"/>
      <c r="R2312" s="90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5"/>
      <c r="AR2312" s="5"/>
      <c r="AS2312" s="4"/>
      <c r="AT2312" s="4"/>
      <c r="AU2312" s="4"/>
      <c r="AV2312" s="1"/>
      <c r="AW2312" s="1"/>
      <c r="AX2312" s="1"/>
      <c r="AY2312" s="4"/>
    </row>
    <row r="2313" spans="1:51" x14ac:dyDescent="0.3">
      <c r="A2313" s="1"/>
      <c r="B2313" s="1"/>
      <c r="C2313" s="1"/>
      <c r="D2313" s="1"/>
      <c r="E2313" s="2"/>
      <c r="F2313" s="2"/>
      <c r="G2313" s="2"/>
      <c r="H2313" s="2"/>
      <c r="I2313" s="1"/>
      <c r="J2313" s="1"/>
      <c r="K2313" s="1"/>
      <c r="L2313" s="2"/>
      <c r="M2313" s="2"/>
      <c r="N2313" s="3"/>
      <c r="O2313" s="1"/>
      <c r="P2313" s="1"/>
      <c r="Q2313" s="1"/>
      <c r="R2313" s="90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5"/>
      <c r="AR2313" s="5"/>
      <c r="AS2313" s="4"/>
      <c r="AT2313" s="4"/>
      <c r="AU2313" s="4"/>
      <c r="AV2313" s="1"/>
      <c r="AW2313" s="1"/>
      <c r="AX2313" s="1"/>
      <c r="AY2313" s="4"/>
    </row>
    <row r="2314" spans="1:51" x14ac:dyDescent="0.3">
      <c r="A2314" s="1"/>
      <c r="B2314" s="1"/>
      <c r="C2314" s="1"/>
      <c r="D2314" s="1"/>
      <c r="E2314" s="2"/>
      <c r="F2314" s="2"/>
      <c r="G2314" s="2"/>
      <c r="H2314" s="2"/>
      <c r="I2314" s="1"/>
      <c r="J2314" s="1"/>
      <c r="K2314" s="1"/>
      <c r="L2314" s="2"/>
      <c r="M2314" s="2"/>
      <c r="N2314" s="3"/>
      <c r="O2314" s="1"/>
      <c r="P2314" s="1"/>
      <c r="Q2314" s="1"/>
      <c r="R2314" s="90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5"/>
      <c r="AR2314" s="5"/>
      <c r="AS2314" s="4"/>
      <c r="AT2314" s="4"/>
      <c r="AU2314" s="4"/>
      <c r="AV2314" s="1"/>
      <c r="AW2314" s="1"/>
      <c r="AX2314" s="1"/>
      <c r="AY2314" s="4"/>
    </row>
    <row r="2315" spans="1:51" x14ac:dyDescent="0.3">
      <c r="A2315" s="1"/>
      <c r="B2315" s="1"/>
      <c r="C2315" s="1"/>
      <c r="D2315" s="1"/>
      <c r="E2315" s="2"/>
      <c r="F2315" s="2"/>
      <c r="G2315" s="2"/>
      <c r="H2315" s="2"/>
      <c r="I2315" s="1"/>
      <c r="J2315" s="1"/>
      <c r="K2315" s="1"/>
      <c r="L2315" s="2"/>
      <c r="M2315" s="2"/>
      <c r="N2315" s="3"/>
      <c r="O2315" s="1"/>
      <c r="P2315" s="1"/>
      <c r="Q2315" s="1"/>
      <c r="R2315" s="90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5"/>
      <c r="AR2315" s="5"/>
      <c r="AS2315" s="4"/>
      <c r="AT2315" s="4"/>
      <c r="AU2315" s="4"/>
      <c r="AV2315" s="1"/>
      <c r="AW2315" s="1"/>
      <c r="AX2315" s="1"/>
      <c r="AY2315" s="4"/>
    </row>
    <row r="2316" spans="1:51" x14ac:dyDescent="0.3">
      <c r="A2316" s="1"/>
      <c r="B2316" s="1"/>
      <c r="C2316" s="1"/>
      <c r="D2316" s="1"/>
      <c r="E2316" s="2"/>
      <c r="F2316" s="2"/>
      <c r="G2316" s="2"/>
      <c r="H2316" s="2"/>
      <c r="I2316" s="1"/>
      <c r="J2316" s="1"/>
      <c r="K2316" s="1"/>
      <c r="L2316" s="2"/>
      <c r="M2316" s="2"/>
      <c r="N2316" s="3"/>
      <c r="O2316" s="1"/>
      <c r="P2316" s="1"/>
      <c r="Q2316" s="1"/>
      <c r="R2316" s="90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5"/>
      <c r="AR2316" s="5"/>
      <c r="AS2316" s="4"/>
      <c r="AT2316" s="4"/>
      <c r="AU2316" s="4"/>
      <c r="AV2316" s="1"/>
      <c r="AW2316" s="1"/>
      <c r="AX2316" s="1"/>
      <c r="AY2316" s="4"/>
    </row>
    <row r="2317" spans="1:51" x14ac:dyDescent="0.3">
      <c r="A2317" s="1"/>
      <c r="B2317" s="1"/>
      <c r="C2317" s="1"/>
      <c r="D2317" s="1"/>
      <c r="E2317" s="2"/>
      <c r="F2317" s="2"/>
      <c r="G2317" s="2"/>
      <c r="H2317" s="2"/>
      <c r="I2317" s="1"/>
      <c r="J2317" s="1"/>
      <c r="K2317" s="1"/>
      <c r="L2317" s="2"/>
      <c r="M2317" s="2"/>
      <c r="N2317" s="3"/>
      <c r="O2317" s="1"/>
      <c r="P2317" s="1"/>
      <c r="Q2317" s="1"/>
      <c r="R2317" s="90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5"/>
      <c r="AR2317" s="5"/>
      <c r="AS2317" s="4"/>
      <c r="AT2317" s="4"/>
      <c r="AU2317" s="4"/>
      <c r="AV2317" s="1"/>
      <c r="AW2317" s="1"/>
      <c r="AX2317" s="1"/>
      <c r="AY2317" s="4"/>
    </row>
    <row r="2318" spans="1:51" x14ac:dyDescent="0.3">
      <c r="A2318" s="1"/>
      <c r="B2318" s="1"/>
      <c r="C2318" s="1"/>
      <c r="D2318" s="1"/>
      <c r="E2318" s="2"/>
      <c r="F2318" s="2"/>
      <c r="G2318" s="2"/>
      <c r="H2318" s="2"/>
      <c r="I2318" s="1"/>
      <c r="J2318" s="1"/>
      <c r="K2318" s="1"/>
      <c r="L2318" s="2"/>
      <c r="M2318" s="2"/>
      <c r="N2318" s="3"/>
      <c r="O2318" s="1"/>
      <c r="P2318" s="1"/>
      <c r="Q2318" s="1"/>
      <c r="R2318" s="90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5"/>
      <c r="AR2318" s="5"/>
      <c r="AS2318" s="4"/>
      <c r="AT2318" s="4"/>
      <c r="AU2318" s="4"/>
      <c r="AV2318" s="1"/>
      <c r="AW2318" s="1"/>
      <c r="AX2318" s="1"/>
      <c r="AY2318" s="4"/>
    </row>
    <row r="2319" spans="1:51" x14ac:dyDescent="0.3">
      <c r="A2319" s="1"/>
      <c r="B2319" s="1"/>
      <c r="C2319" s="1"/>
      <c r="D2319" s="1"/>
      <c r="E2319" s="2"/>
      <c r="F2319" s="2"/>
      <c r="G2319" s="2"/>
      <c r="H2319" s="2"/>
      <c r="I2319" s="1"/>
      <c r="J2319" s="1"/>
      <c r="K2319" s="1"/>
      <c r="L2319" s="2"/>
      <c r="M2319" s="2"/>
      <c r="N2319" s="3"/>
      <c r="O2319" s="1"/>
      <c r="P2319" s="1"/>
      <c r="Q2319" s="1"/>
      <c r="R2319" s="90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5"/>
      <c r="AR2319" s="5"/>
      <c r="AS2319" s="4"/>
      <c r="AT2319" s="4"/>
      <c r="AU2319" s="4"/>
      <c r="AV2319" s="1"/>
      <c r="AW2319" s="1"/>
      <c r="AX2319" s="1"/>
      <c r="AY2319" s="4"/>
    </row>
    <row r="2320" spans="1:51" x14ac:dyDescent="0.3">
      <c r="A2320" s="1"/>
      <c r="B2320" s="1"/>
      <c r="C2320" s="1"/>
      <c r="D2320" s="1"/>
      <c r="E2320" s="2"/>
      <c r="F2320" s="2"/>
      <c r="G2320" s="2"/>
      <c r="H2320" s="2"/>
      <c r="I2320" s="1"/>
      <c r="J2320" s="1"/>
      <c r="K2320" s="1"/>
      <c r="L2320" s="2"/>
      <c r="M2320" s="2"/>
      <c r="N2320" s="3"/>
      <c r="O2320" s="1"/>
      <c r="P2320" s="1"/>
      <c r="Q2320" s="1"/>
      <c r="R2320" s="90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5"/>
      <c r="AR2320" s="5"/>
      <c r="AS2320" s="4"/>
      <c r="AT2320" s="4"/>
      <c r="AU2320" s="4"/>
      <c r="AV2320" s="1"/>
      <c r="AW2320" s="1"/>
      <c r="AX2320" s="1"/>
      <c r="AY2320" s="4"/>
    </row>
    <row r="2321" spans="1:51" x14ac:dyDescent="0.3">
      <c r="A2321" s="1"/>
      <c r="B2321" s="1"/>
      <c r="C2321" s="1"/>
      <c r="D2321" s="1"/>
      <c r="E2321" s="2"/>
      <c r="F2321" s="2"/>
      <c r="G2321" s="2"/>
      <c r="H2321" s="2"/>
      <c r="I2321" s="1"/>
      <c r="J2321" s="1"/>
      <c r="K2321" s="1"/>
      <c r="L2321" s="2"/>
      <c r="M2321" s="2"/>
      <c r="N2321" s="3"/>
      <c r="O2321" s="1"/>
      <c r="P2321" s="1"/>
      <c r="Q2321" s="1"/>
      <c r="R2321" s="90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5"/>
      <c r="AR2321" s="5"/>
      <c r="AS2321" s="4"/>
      <c r="AT2321" s="4"/>
      <c r="AU2321" s="4"/>
      <c r="AV2321" s="1"/>
      <c r="AW2321" s="1"/>
      <c r="AX2321" s="1"/>
      <c r="AY2321" s="4"/>
    </row>
    <row r="2322" spans="1:51" x14ac:dyDescent="0.3">
      <c r="A2322" s="1"/>
      <c r="B2322" s="1"/>
      <c r="C2322" s="1"/>
      <c r="D2322" s="1"/>
      <c r="E2322" s="2"/>
      <c r="F2322" s="2"/>
      <c r="G2322" s="2"/>
      <c r="H2322" s="2"/>
      <c r="I2322" s="1"/>
      <c r="J2322" s="1"/>
      <c r="K2322" s="1"/>
      <c r="L2322" s="2"/>
      <c r="M2322" s="2"/>
      <c r="N2322" s="3"/>
      <c r="O2322" s="1"/>
      <c r="P2322" s="1"/>
      <c r="Q2322" s="1"/>
      <c r="R2322" s="90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5"/>
      <c r="AR2322" s="5"/>
      <c r="AS2322" s="4"/>
      <c r="AT2322" s="4"/>
      <c r="AU2322" s="4"/>
      <c r="AV2322" s="1"/>
      <c r="AW2322" s="1"/>
      <c r="AX2322" s="1"/>
      <c r="AY2322" s="4"/>
    </row>
    <row r="2323" spans="1:51" x14ac:dyDescent="0.3">
      <c r="A2323" s="1"/>
      <c r="B2323" s="1"/>
      <c r="C2323" s="1"/>
      <c r="D2323" s="1"/>
      <c r="E2323" s="2"/>
      <c r="F2323" s="2"/>
      <c r="G2323" s="2"/>
      <c r="H2323" s="2"/>
      <c r="I2323" s="1"/>
      <c r="J2323" s="1"/>
      <c r="K2323" s="1"/>
      <c r="L2323" s="2"/>
      <c r="M2323" s="2"/>
      <c r="N2323" s="3"/>
      <c r="O2323" s="1"/>
      <c r="P2323" s="1"/>
      <c r="Q2323" s="1"/>
      <c r="R2323" s="90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5"/>
      <c r="AR2323" s="5"/>
      <c r="AS2323" s="4"/>
      <c r="AT2323" s="4"/>
      <c r="AU2323" s="4"/>
      <c r="AV2323" s="1"/>
      <c r="AW2323" s="1"/>
      <c r="AX2323" s="1"/>
      <c r="AY2323" s="4"/>
    </row>
    <row r="2324" spans="1:51" x14ac:dyDescent="0.3">
      <c r="A2324" s="1"/>
      <c r="B2324" s="1"/>
      <c r="C2324" s="1"/>
      <c r="D2324" s="1"/>
      <c r="E2324" s="2"/>
      <c r="F2324" s="2"/>
      <c r="G2324" s="2"/>
      <c r="H2324" s="2"/>
      <c r="I2324" s="1"/>
      <c r="J2324" s="1"/>
      <c r="K2324" s="1"/>
      <c r="L2324" s="2"/>
      <c r="M2324" s="2"/>
      <c r="N2324" s="3"/>
      <c r="O2324" s="1"/>
      <c r="P2324" s="1"/>
      <c r="Q2324" s="1"/>
      <c r="R2324" s="90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5"/>
      <c r="AR2324" s="5"/>
      <c r="AS2324" s="4"/>
      <c r="AT2324" s="4"/>
      <c r="AU2324" s="4"/>
      <c r="AV2324" s="1"/>
      <c r="AW2324" s="1"/>
      <c r="AX2324" s="1"/>
      <c r="AY2324" s="4"/>
    </row>
    <row r="2325" spans="1:51" x14ac:dyDescent="0.3">
      <c r="A2325" s="1"/>
      <c r="B2325" s="1"/>
      <c r="C2325" s="1"/>
      <c r="D2325" s="1"/>
      <c r="E2325" s="2"/>
      <c r="F2325" s="2"/>
      <c r="G2325" s="2"/>
      <c r="H2325" s="2"/>
      <c r="I2325" s="1"/>
      <c r="J2325" s="1"/>
      <c r="K2325" s="1"/>
      <c r="L2325" s="2"/>
      <c r="M2325" s="2"/>
      <c r="N2325" s="3"/>
      <c r="O2325" s="1"/>
      <c r="P2325" s="1"/>
      <c r="Q2325" s="1"/>
      <c r="R2325" s="90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5"/>
      <c r="AR2325" s="5"/>
      <c r="AS2325" s="4"/>
      <c r="AT2325" s="4"/>
      <c r="AU2325" s="4"/>
      <c r="AV2325" s="1"/>
      <c r="AW2325" s="1"/>
      <c r="AX2325" s="1"/>
      <c r="AY2325" s="4"/>
    </row>
    <row r="2326" spans="1:51" x14ac:dyDescent="0.3">
      <c r="A2326" s="1"/>
      <c r="B2326" s="1"/>
      <c r="C2326" s="1"/>
      <c r="D2326" s="1"/>
      <c r="E2326" s="2"/>
      <c r="F2326" s="2"/>
      <c r="G2326" s="2"/>
      <c r="H2326" s="2"/>
      <c r="I2326" s="1"/>
      <c r="J2326" s="1"/>
      <c r="K2326" s="1"/>
      <c r="L2326" s="2"/>
      <c r="M2326" s="2"/>
      <c r="N2326" s="3"/>
      <c r="O2326" s="1"/>
      <c r="P2326" s="1"/>
      <c r="Q2326" s="1"/>
      <c r="R2326" s="90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5"/>
      <c r="AR2326" s="5"/>
      <c r="AS2326" s="4"/>
      <c r="AT2326" s="4"/>
      <c r="AU2326" s="4"/>
      <c r="AV2326" s="1"/>
      <c r="AW2326" s="1"/>
      <c r="AX2326" s="1"/>
      <c r="AY2326" s="4"/>
    </row>
    <row r="2327" spans="1:51" x14ac:dyDescent="0.3">
      <c r="A2327" s="1"/>
      <c r="B2327" s="1"/>
      <c r="C2327" s="1"/>
      <c r="D2327" s="1"/>
      <c r="E2327" s="2"/>
      <c r="F2327" s="2"/>
      <c r="G2327" s="2"/>
      <c r="H2327" s="2"/>
      <c r="I2327" s="1"/>
      <c r="J2327" s="1"/>
      <c r="K2327" s="1"/>
      <c r="L2327" s="2"/>
      <c r="M2327" s="2"/>
      <c r="N2327" s="3"/>
      <c r="O2327" s="1"/>
      <c r="P2327" s="1"/>
      <c r="Q2327" s="1"/>
      <c r="R2327" s="90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5"/>
      <c r="AR2327" s="5"/>
      <c r="AS2327" s="4"/>
      <c r="AT2327" s="4"/>
      <c r="AU2327" s="4"/>
      <c r="AV2327" s="1"/>
      <c r="AW2327" s="1"/>
      <c r="AX2327" s="1"/>
      <c r="AY2327" s="4"/>
    </row>
    <row r="2328" spans="1:51" x14ac:dyDescent="0.3">
      <c r="A2328" s="1"/>
      <c r="B2328" s="1"/>
      <c r="C2328" s="1"/>
      <c r="D2328" s="1"/>
      <c r="E2328" s="2"/>
      <c r="F2328" s="2"/>
      <c r="G2328" s="2"/>
      <c r="H2328" s="2"/>
      <c r="I2328" s="1"/>
      <c r="J2328" s="1"/>
      <c r="K2328" s="1"/>
      <c r="L2328" s="2"/>
      <c r="M2328" s="2"/>
      <c r="N2328" s="3"/>
      <c r="O2328" s="1"/>
      <c r="P2328" s="1"/>
      <c r="Q2328" s="1"/>
      <c r="R2328" s="90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5"/>
      <c r="AR2328" s="5"/>
      <c r="AS2328" s="4"/>
      <c r="AT2328" s="4"/>
      <c r="AU2328" s="4"/>
      <c r="AV2328" s="1"/>
      <c r="AW2328" s="1"/>
      <c r="AX2328" s="1"/>
      <c r="AY2328" s="4"/>
    </row>
    <row r="2329" spans="1:51" x14ac:dyDescent="0.3">
      <c r="A2329" s="1"/>
      <c r="B2329" s="1"/>
      <c r="C2329" s="1"/>
      <c r="D2329" s="1"/>
      <c r="E2329" s="2"/>
      <c r="F2329" s="2"/>
      <c r="G2329" s="2"/>
      <c r="H2329" s="2"/>
      <c r="I2329" s="1"/>
      <c r="J2329" s="1"/>
      <c r="K2329" s="1"/>
      <c r="L2329" s="2"/>
      <c r="M2329" s="2"/>
      <c r="N2329" s="3"/>
      <c r="O2329" s="1"/>
      <c r="P2329" s="1"/>
      <c r="Q2329" s="1"/>
      <c r="R2329" s="90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5"/>
      <c r="AR2329" s="5"/>
      <c r="AS2329" s="4"/>
      <c r="AT2329" s="4"/>
      <c r="AU2329" s="4"/>
      <c r="AV2329" s="1"/>
      <c r="AW2329" s="1"/>
      <c r="AX2329" s="1"/>
      <c r="AY2329" s="4"/>
    </row>
    <row r="2330" spans="1:51" x14ac:dyDescent="0.3">
      <c r="A2330" s="1"/>
      <c r="B2330" s="1"/>
      <c r="C2330" s="1"/>
      <c r="D2330" s="1"/>
      <c r="E2330" s="2"/>
      <c r="F2330" s="2"/>
      <c r="G2330" s="2"/>
      <c r="H2330" s="2"/>
      <c r="I2330" s="1"/>
      <c r="J2330" s="1"/>
      <c r="K2330" s="1"/>
      <c r="L2330" s="2"/>
      <c r="M2330" s="2"/>
      <c r="N2330" s="3"/>
      <c r="O2330" s="1"/>
      <c r="P2330" s="1"/>
      <c r="Q2330" s="1"/>
      <c r="R2330" s="90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5"/>
      <c r="AR2330" s="5"/>
      <c r="AS2330" s="4"/>
      <c r="AT2330" s="4"/>
      <c r="AU2330" s="4"/>
      <c r="AV2330" s="1"/>
      <c r="AW2330" s="1"/>
      <c r="AX2330" s="1"/>
      <c r="AY2330" s="4"/>
    </row>
    <row r="2331" spans="1:51" x14ac:dyDescent="0.3">
      <c r="A2331" s="1"/>
      <c r="B2331" s="1"/>
      <c r="C2331" s="1"/>
      <c r="D2331" s="1"/>
      <c r="E2331" s="2"/>
      <c r="F2331" s="2"/>
      <c r="G2331" s="2"/>
      <c r="H2331" s="2"/>
      <c r="I2331" s="1"/>
      <c r="J2331" s="1"/>
      <c r="K2331" s="1"/>
      <c r="L2331" s="2"/>
      <c r="M2331" s="2"/>
      <c r="N2331" s="3"/>
      <c r="O2331" s="1"/>
      <c r="P2331" s="1"/>
      <c r="Q2331" s="1"/>
      <c r="R2331" s="90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5"/>
      <c r="AR2331" s="5"/>
      <c r="AS2331" s="4"/>
      <c r="AT2331" s="4"/>
      <c r="AU2331" s="4"/>
      <c r="AV2331" s="1"/>
      <c r="AW2331" s="1"/>
      <c r="AX2331" s="1"/>
      <c r="AY2331" s="4"/>
    </row>
    <row r="2332" spans="1:51" x14ac:dyDescent="0.3">
      <c r="A2332" s="1"/>
      <c r="B2332" s="1"/>
      <c r="C2332" s="1"/>
      <c r="D2332" s="1"/>
      <c r="E2332" s="2"/>
      <c r="F2332" s="2"/>
      <c r="G2332" s="2"/>
      <c r="H2332" s="2"/>
      <c r="I2332" s="1"/>
      <c r="J2332" s="1"/>
      <c r="K2332" s="1"/>
      <c r="L2332" s="2"/>
      <c r="M2332" s="2"/>
      <c r="N2332" s="3"/>
      <c r="O2332" s="1"/>
      <c r="P2332" s="1"/>
      <c r="Q2332" s="1"/>
      <c r="R2332" s="90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5"/>
      <c r="AR2332" s="5"/>
      <c r="AS2332" s="4"/>
      <c r="AT2332" s="4"/>
      <c r="AU2332" s="4"/>
      <c r="AV2332" s="1"/>
      <c r="AW2332" s="1"/>
      <c r="AX2332" s="1"/>
      <c r="AY2332" s="4"/>
    </row>
    <row r="2333" spans="1:51" x14ac:dyDescent="0.3">
      <c r="A2333" s="1"/>
      <c r="B2333" s="1"/>
      <c r="C2333" s="1"/>
      <c r="D2333" s="1"/>
      <c r="E2333" s="2"/>
      <c r="F2333" s="2"/>
      <c r="G2333" s="2"/>
      <c r="H2333" s="2"/>
      <c r="I2333" s="1"/>
      <c r="J2333" s="1"/>
      <c r="K2333" s="1"/>
      <c r="L2333" s="2"/>
      <c r="M2333" s="2"/>
      <c r="N2333" s="3"/>
      <c r="O2333" s="1"/>
      <c r="P2333" s="1"/>
      <c r="Q2333" s="1"/>
      <c r="R2333" s="90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5"/>
      <c r="AR2333" s="5"/>
      <c r="AS2333" s="4"/>
      <c r="AT2333" s="4"/>
      <c r="AU2333" s="4"/>
      <c r="AV2333" s="1"/>
      <c r="AW2333" s="1"/>
      <c r="AX2333" s="1"/>
      <c r="AY2333" s="4"/>
    </row>
    <row r="2334" spans="1:51" x14ac:dyDescent="0.3">
      <c r="A2334" s="1"/>
      <c r="B2334" s="1"/>
      <c r="C2334" s="1"/>
      <c r="D2334" s="1"/>
      <c r="E2334" s="2"/>
      <c r="F2334" s="2"/>
      <c r="G2334" s="2"/>
      <c r="H2334" s="2"/>
      <c r="I2334" s="1"/>
      <c r="J2334" s="1"/>
      <c r="K2334" s="1"/>
      <c r="L2334" s="2"/>
      <c r="M2334" s="2"/>
      <c r="N2334" s="3"/>
      <c r="O2334" s="1"/>
      <c r="P2334" s="1"/>
      <c r="Q2334" s="1"/>
      <c r="R2334" s="90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5"/>
      <c r="AR2334" s="5"/>
      <c r="AS2334" s="4"/>
      <c r="AT2334" s="4"/>
      <c r="AU2334" s="4"/>
      <c r="AV2334" s="1"/>
      <c r="AW2334" s="1"/>
      <c r="AX2334" s="1"/>
      <c r="AY2334" s="4"/>
    </row>
    <row r="2335" spans="1:51" x14ac:dyDescent="0.3">
      <c r="A2335" s="1"/>
      <c r="B2335" s="1"/>
      <c r="C2335" s="1"/>
      <c r="D2335" s="1"/>
      <c r="E2335" s="2"/>
      <c r="F2335" s="2"/>
      <c r="G2335" s="2"/>
      <c r="H2335" s="2"/>
      <c r="I2335" s="1"/>
      <c r="J2335" s="1"/>
      <c r="K2335" s="1"/>
      <c r="L2335" s="2"/>
      <c r="M2335" s="2"/>
      <c r="N2335" s="3"/>
      <c r="O2335" s="1"/>
      <c r="P2335" s="1"/>
      <c r="Q2335" s="1"/>
      <c r="R2335" s="90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5"/>
      <c r="AR2335" s="5"/>
      <c r="AS2335" s="4"/>
      <c r="AT2335" s="4"/>
      <c r="AU2335" s="4"/>
      <c r="AV2335" s="1"/>
      <c r="AW2335" s="1"/>
      <c r="AX2335" s="1"/>
      <c r="AY2335" s="4"/>
    </row>
    <row r="2336" spans="1:51" x14ac:dyDescent="0.3">
      <c r="A2336" s="1"/>
      <c r="B2336" s="1"/>
      <c r="C2336" s="1"/>
      <c r="D2336" s="1"/>
      <c r="E2336" s="2"/>
      <c r="F2336" s="2"/>
      <c r="G2336" s="2"/>
      <c r="H2336" s="2"/>
      <c r="I2336" s="1"/>
      <c r="J2336" s="1"/>
      <c r="K2336" s="1"/>
      <c r="L2336" s="2"/>
      <c r="M2336" s="2"/>
      <c r="N2336" s="3"/>
      <c r="O2336" s="1"/>
      <c r="P2336" s="1"/>
      <c r="Q2336" s="1"/>
      <c r="R2336" s="90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5"/>
      <c r="AR2336" s="5"/>
      <c r="AS2336" s="4"/>
      <c r="AT2336" s="4"/>
      <c r="AU2336" s="4"/>
      <c r="AV2336" s="1"/>
      <c r="AW2336" s="1"/>
      <c r="AX2336" s="1"/>
      <c r="AY2336" s="4"/>
    </row>
    <row r="2337" spans="1:51" x14ac:dyDescent="0.3">
      <c r="A2337" s="1"/>
      <c r="B2337" s="1"/>
      <c r="C2337" s="1"/>
      <c r="D2337" s="1"/>
      <c r="E2337" s="2"/>
      <c r="F2337" s="2"/>
      <c r="G2337" s="2"/>
      <c r="H2337" s="2"/>
      <c r="I2337" s="1"/>
      <c r="J2337" s="1"/>
      <c r="K2337" s="1"/>
      <c r="L2337" s="2"/>
      <c r="M2337" s="2"/>
      <c r="N2337" s="3"/>
      <c r="O2337" s="1"/>
      <c r="P2337" s="1"/>
      <c r="Q2337" s="1"/>
      <c r="R2337" s="90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5"/>
      <c r="AR2337" s="5"/>
      <c r="AS2337" s="4"/>
      <c r="AT2337" s="4"/>
      <c r="AU2337" s="4"/>
      <c r="AV2337" s="1"/>
      <c r="AW2337" s="1"/>
      <c r="AX2337" s="1"/>
      <c r="AY2337" s="4"/>
    </row>
    <row r="2338" spans="1:51" x14ac:dyDescent="0.3">
      <c r="A2338" s="1"/>
      <c r="B2338" s="1"/>
      <c r="C2338" s="1"/>
      <c r="D2338" s="1"/>
      <c r="E2338" s="2"/>
      <c r="F2338" s="2"/>
      <c r="G2338" s="2"/>
      <c r="H2338" s="2"/>
      <c r="I2338" s="1"/>
      <c r="J2338" s="1"/>
      <c r="K2338" s="1"/>
      <c r="L2338" s="2"/>
      <c r="M2338" s="2"/>
      <c r="N2338" s="3"/>
      <c r="O2338" s="1"/>
      <c r="P2338" s="1"/>
      <c r="Q2338" s="1"/>
      <c r="R2338" s="90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5"/>
      <c r="AR2338" s="5"/>
      <c r="AS2338" s="4"/>
      <c r="AT2338" s="4"/>
      <c r="AU2338" s="4"/>
      <c r="AV2338" s="1"/>
      <c r="AW2338" s="1"/>
      <c r="AX2338" s="1"/>
      <c r="AY2338" s="4"/>
    </row>
    <row r="2339" spans="1:51" x14ac:dyDescent="0.3">
      <c r="A2339" s="1"/>
      <c r="B2339" s="1"/>
      <c r="C2339" s="1"/>
      <c r="D2339" s="1"/>
      <c r="E2339" s="2"/>
      <c r="F2339" s="2"/>
      <c r="G2339" s="2"/>
      <c r="H2339" s="2"/>
      <c r="I2339" s="1"/>
      <c r="J2339" s="1"/>
      <c r="K2339" s="1"/>
      <c r="L2339" s="2"/>
      <c r="M2339" s="2"/>
      <c r="N2339" s="3"/>
      <c r="O2339" s="1"/>
      <c r="P2339" s="1"/>
      <c r="Q2339" s="1"/>
      <c r="R2339" s="90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5"/>
      <c r="AR2339" s="5"/>
      <c r="AS2339" s="4"/>
      <c r="AT2339" s="4"/>
      <c r="AU2339" s="4"/>
      <c r="AV2339" s="1"/>
      <c r="AW2339" s="1"/>
      <c r="AX2339" s="1"/>
      <c r="AY2339" s="4"/>
    </row>
    <row r="2340" spans="1:51" x14ac:dyDescent="0.3">
      <c r="A2340" s="1"/>
      <c r="B2340" s="1"/>
      <c r="C2340" s="1"/>
      <c r="D2340" s="1"/>
      <c r="E2340" s="2"/>
      <c r="F2340" s="2"/>
      <c r="G2340" s="2"/>
      <c r="H2340" s="2"/>
      <c r="I2340" s="1"/>
      <c r="J2340" s="1"/>
      <c r="K2340" s="1"/>
      <c r="L2340" s="2"/>
      <c r="M2340" s="2"/>
      <c r="N2340" s="3"/>
      <c r="O2340" s="1"/>
      <c r="P2340" s="1"/>
      <c r="Q2340" s="1"/>
      <c r="R2340" s="90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5"/>
      <c r="AR2340" s="5"/>
      <c r="AS2340" s="4"/>
      <c r="AT2340" s="4"/>
      <c r="AU2340" s="4"/>
      <c r="AV2340" s="1"/>
      <c r="AW2340" s="1"/>
      <c r="AX2340" s="1"/>
      <c r="AY2340" s="4"/>
    </row>
    <row r="2341" spans="1:51" x14ac:dyDescent="0.3">
      <c r="A2341" s="1"/>
      <c r="B2341" s="1"/>
      <c r="C2341" s="1"/>
      <c r="D2341" s="1"/>
      <c r="E2341" s="2"/>
      <c r="F2341" s="2"/>
      <c r="G2341" s="2"/>
      <c r="H2341" s="2"/>
      <c r="I2341" s="1"/>
      <c r="J2341" s="1"/>
      <c r="K2341" s="1"/>
      <c r="L2341" s="2"/>
      <c r="M2341" s="2"/>
      <c r="N2341" s="3"/>
      <c r="O2341" s="1"/>
      <c r="P2341" s="1"/>
      <c r="Q2341" s="1"/>
      <c r="R2341" s="90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5"/>
      <c r="AR2341" s="5"/>
      <c r="AS2341" s="4"/>
      <c r="AT2341" s="4"/>
      <c r="AU2341" s="4"/>
      <c r="AV2341" s="1"/>
      <c r="AW2341" s="1"/>
      <c r="AX2341" s="1"/>
      <c r="AY2341" s="4"/>
    </row>
    <row r="2342" spans="1:51" x14ac:dyDescent="0.3">
      <c r="A2342" s="1"/>
      <c r="B2342" s="1"/>
      <c r="C2342" s="1"/>
      <c r="D2342" s="1"/>
      <c r="E2342" s="2"/>
      <c r="F2342" s="2"/>
      <c r="G2342" s="2"/>
      <c r="H2342" s="2"/>
      <c r="I2342" s="1"/>
      <c r="J2342" s="1"/>
      <c r="K2342" s="1"/>
      <c r="L2342" s="2"/>
      <c r="M2342" s="2"/>
      <c r="N2342" s="3"/>
      <c r="O2342" s="1"/>
      <c r="P2342" s="1"/>
      <c r="Q2342" s="1"/>
      <c r="R2342" s="90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5"/>
      <c r="AR2342" s="5"/>
      <c r="AS2342" s="4"/>
      <c r="AT2342" s="4"/>
      <c r="AU2342" s="4"/>
      <c r="AV2342" s="1"/>
      <c r="AW2342" s="1"/>
      <c r="AX2342" s="1"/>
      <c r="AY2342" s="4"/>
    </row>
    <row r="2343" spans="1:51" x14ac:dyDescent="0.3">
      <c r="A2343" s="1"/>
      <c r="B2343" s="1"/>
      <c r="C2343" s="1"/>
      <c r="D2343" s="1"/>
      <c r="E2343" s="2"/>
      <c r="F2343" s="2"/>
      <c r="G2343" s="2"/>
      <c r="H2343" s="2"/>
      <c r="I2343" s="1"/>
      <c r="J2343" s="1"/>
      <c r="K2343" s="1"/>
      <c r="L2343" s="2"/>
      <c r="M2343" s="2"/>
      <c r="N2343" s="3"/>
      <c r="O2343" s="1"/>
      <c r="P2343" s="1"/>
      <c r="Q2343" s="1"/>
      <c r="R2343" s="90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5"/>
      <c r="AR2343" s="5"/>
      <c r="AS2343" s="4"/>
      <c r="AT2343" s="4"/>
      <c r="AU2343" s="4"/>
      <c r="AV2343" s="1"/>
      <c r="AW2343" s="1"/>
      <c r="AX2343" s="1"/>
      <c r="AY2343" s="4"/>
    </row>
    <row r="2344" spans="1:51" x14ac:dyDescent="0.3">
      <c r="A2344" s="1"/>
      <c r="B2344" s="1"/>
      <c r="C2344" s="1"/>
      <c r="D2344" s="1"/>
      <c r="E2344" s="2"/>
      <c r="F2344" s="2"/>
      <c r="G2344" s="2"/>
      <c r="H2344" s="2"/>
      <c r="I2344" s="1"/>
      <c r="J2344" s="1"/>
      <c r="K2344" s="1"/>
      <c r="L2344" s="2"/>
      <c r="M2344" s="2"/>
      <c r="N2344" s="3"/>
      <c r="O2344" s="1"/>
      <c r="P2344" s="1"/>
      <c r="Q2344" s="1"/>
      <c r="R2344" s="90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5"/>
      <c r="AR2344" s="5"/>
      <c r="AS2344" s="4"/>
      <c r="AT2344" s="4"/>
      <c r="AU2344" s="4"/>
      <c r="AV2344" s="1"/>
      <c r="AW2344" s="1"/>
      <c r="AX2344" s="1"/>
      <c r="AY2344" s="4"/>
    </row>
    <row r="2345" spans="1:51" x14ac:dyDescent="0.3">
      <c r="A2345" s="1"/>
      <c r="B2345" s="1"/>
      <c r="C2345" s="1"/>
      <c r="D2345" s="1"/>
      <c r="E2345" s="2"/>
      <c r="F2345" s="2"/>
      <c r="G2345" s="2"/>
      <c r="H2345" s="2"/>
      <c r="I2345" s="1"/>
      <c r="J2345" s="1"/>
      <c r="K2345" s="1"/>
      <c r="L2345" s="2"/>
      <c r="M2345" s="2"/>
      <c r="N2345" s="3"/>
      <c r="O2345" s="1"/>
      <c r="P2345" s="1"/>
      <c r="Q2345" s="1"/>
      <c r="R2345" s="90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5"/>
      <c r="AR2345" s="5"/>
      <c r="AS2345" s="4"/>
      <c r="AT2345" s="4"/>
      <c r="AU2345" s="4"/>
      <c r="AV2345" s="1"/>
      <c r="AW2345" s="1"/>
      <c r="AX2345" s="1"/>
      <c r="AY2345" s="4"/>
    </row>
    <row r="2346" spans="1:51" x14ac:dyDescent="0.3">
      <c r="A2346" s="1"/>
      <c r="B2346" s="1"/>
      <c r="C2346" s="1"/>
      <c r="D2346" s="1"/>
      <c r="E2346" s="2"/>
      <c r="F2346" s="2"/>
      <c r="G2346" s="2"/>
      <c r="H2346" s="2"/>
      <c r="I2346" s="1"/>
      <c r="J2346" s="1"/>
      <c r="K2346" s="1"/>
      <c r="L2346" s="2"/>
      <c r="M2346" s="2"/>
      <c r="N2346" s="3"/>
      <c r="O2346" s="1"/>
      <c r="P2346" s="1"/>
      <c r="Q2346" s="1"/>
      <c r="R2346" s="90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5"/>
      <c r="AR2346" s="5"/>
      <c r="AS2346" s="4"/>
      <c r="AT2346" s="4"/>
      <c r="AU2346" s="4"/>
      <c r="AV2346" s="1"/>
      <c r="AW2346" s="1"/>
      <c r="AX2346" s="1"/>
      <c r="AY2346" s="4"/>
    </row>
    <row r="2347" spans="1:51" x14ac:dyDescent="0.3">
      <c r="A2347" s="1"/>
      <c r="B2347" s="1"/>
      <c r="C2347" s="1"/>
      <c r="D2347" s="1"/>
      <c r="E2347" s="2"/>
      <c r="F2347" s="2"/>
      <c r="G2347" s="2"/>
      <c r="H2347" s="2"/>
      <c r="I2347" s="1"/>
      <c r="J2347" s="1"/>
      <c r="K2347" s="1"/>
      <c r="L2347" s="2"/>
      <c r="M2347" s="2"/>
      <c r="N2347" s="3"/>
      <c r="O2347" s="1"/>
      <c r="P2347" s="1"/>
      <c r="Q2347" s="1"/>
      <c r="R2347" s="90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5"/>
      <c r="AR2347" s="5"/>
      <c r="AS2347" s="4"/>
      <c r="AT2347" s="4"/>
      <c r="AU2347" s="4"/>
      <c r="AV2347" s="1"/>
      <c r="AW2347" s="1"/>
      <c r="AX2347" s="1"/>
      <c r="AY2347" s="4"/>
    </row>
    <row r="2348" spans="1:51" x14ac:dyDescent="0.3">
      <c r="A2348" s="1"/>
      <c r="B2348" s="1"/>
      <c r="C2348" s="1"/>
      <c r="D2348" s="1"/>
      <c r="E2348" s="2"/>
      <c r="F2348" s="2"/>
      <c r="G2348" s="2"/>
      <c r="H2348" s="2"/>
      <c r="I2348" s="1"/>
      <c r="J2348" s="1"/>
      <c r="K2348" s="1"/>
      <c r="L2348" s="2"/>
      <c r="M2348" s="2"/>
      <c r="N2348" s="3"/>
      <c r="O2348" s="1"/>
      <c r="P2348" s="1"/>
      <c r="Q2348" s="1"/>
      <c r="R2348" s="90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5"/>
      <c r="AR2348" s="5"/>
      <c r="AS2348" s="4"/>
      <c r="AT2348" s="4"/>
      <c r="AU2348" s="4"/>
      <c r="AV2348" s="1"/>
      <c r="AW2348" s="1"/>
      <c r="AX2348" s="1"/>
      <c r="AY2348" s="4"/>
    </row>
    <row r="2349" spans="1:51" x14ac:dyDescent="0.3">
      <c r="A2349" s="1"/>
      <c r="B2349" s="1"/>
      <c r="C2349" s="1"/>
      <c r="D2349" s="1"/>
      <c r="E2349" s="2"/>
      <c r="F2349" s="2"/>
      <c r="G2349" s="2"/>
      <c r="H2349" s="2"/>
      <c r="I2349" s="1"/>
      <c r="J2349" s="1"/>
      <c r="K2349" s="1"/>
      <c r="L2349" s="2"/>
      <c r="M2349" s="2"/>
      <c r="N2349" s="3"/>
      <c r="O2349" s="1"/>
      <c r="P2349" s="1"/>
      <c r="Q2349" s="1"/>
      <c r="R2349" s="90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5"/>
      <c r="AR2349" s="5"/>
      <c r="AS2349" s="4"/>
      <c r="AT2349" s="4"/>
      <c r="AU2349" s="4"/>
      <c r="AV2349" s="1"/>
      <c r="AW2349" s="1"/>
      <c r="AX2349" s="1"/>
      <c r="AY2349" s="4"/>
    </row>
    <row r="2350" spans="1:51" x14ac:dyDescent="0.3">
      <c r="A2350" s="1"/>
      <c r="B2350" s="1"/>
      <c r="C2350" s="1"/>
      <c r="D2350" s="1"/>
      <c r="E2350" s="2"/>
      <c r="F2350" s="2"/>
      <c r="G2350" s="2"/>
      <c r="H2350" s="2"/>
      <c r="I2350" s="1"/>
      <c r="J2350" s="1"/>
      <c r="K2350" s="1"/>
      <c r="L2350" s="2"/>
      <c r="M2350" s="2"/>
      <c r="N2350" s="3"/>
      <c r="O2350" s="1"/>
      <c r="P2350" s="1"/>
      <c r="Q2350" s="1"/>
      <c r="R2350" s="90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5"/>
      <c r="AR2350" s="5"/>
      <c r="AS2350" s="4"/>
      <c r="AT2350" s="4"/>
      <c r="AU2350" s="4"/>
      <c r="AV2350" s="1"/>
      <c r="AW2350" s="1"/>
      <c r="AX2350" s="1"/>
      <c r="AY2350" s="4"/>
    </row>
    <row r="2351" spans="1:51" x14ac:dyDescent="0.3">
      <c r="A2351" s="1"/>
      <c r="B2351" s="1"/>
      <c r="C2351" s="1"/>
      <c r="D2351" s="1"/>
      <c r="E2351" s="2"/>
      <c r="F2351" s="2"/>
      <c r="G2351" s="2"/>
      <c r="H2351" s="2"/>
      <c r="I2351" s="1"/>
      <c r="J2351" s="1"/>
      <c r="K2351" s="1"/>
      <c r="L2351" s="2"/>
      <c r="M2351" s="2"/>
      <c r="N2351" s="3"/>
      <c r="O2351" s="1"/>
      <c r="P2351" s="1"/>
      <c r="Q2351" s="1"/>
      <c r="R2351" s="90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5"/>
      <c r="AR2351" s="5"/>
      <c r="AS2351" s="4"/>
      <c r="AT2351" s="4"/>
      <c r="AU2351" s="4"/>
      <c r="AV2351" s="1"/>
      <c r="AW2351" s="1"/>
      <c r="AX2351" s="1"/>
      <c r="AY2351" s="4"/>
    </row>
    <row r="2352" spans="1:51" x14ac:dyDescent="0.3">
      <c r="A2352" s="1"/>
      <c r="B2352" s="1"/>
      <c r="C2352" s="1"/>
      <c r="D2352" s="1"/>
      <c r="E2352" s="2"/>
      <c r="F2352" s="2"/>
      <c r="G2352" s="2"/>
      <c r="H2352" s="2"/>
      <c r="I2352" s="1"/>
      <c r="J2352" s="1"/>
      <c r="K2352" s="1"/>
      <c r="L2352" s="2"/>
      <c r="M2352" s="2"/>
      <c r="N2352" s="3"/>
      <c r="O2352" s="1"/>
      <c r="P2352" s="1"/>
      <c r="Q2352" s="1"/>
      <c r="R2352" s="90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5"/>
      <c r="AR2352" s="5"/>
      <c r="AS2352" s="4"/>
      <c r="AT2352" s="4"/>
      <c r="AU2352" s="4"/>
      <c r="AV2352" s="1"/>
      <c r="AW2352" s="1"/>
      <c r="AX2352" s="1"/>
      <c r="AY2352" s="4"/>
    </row>
    <row r="2353" spans="1:51" x14ac:dyDescent="0.3">
      <c r="A2353" s="1"/>
      <c r="B2353" s="1"/>
      <c r="C2353" s="1"/>
      <c r="D2353" s="1"/>
      <c r="E2353" s="2"/>
      <c r="F2353" s="2"/>
      <c r="G2353" s="2"/>
      <c r="H2353" s="2"/>
      <c r="I2353" s="1"/>
      <c r="J2353" s="1"/>
      <c r="K2353" s="1"/>
      <c r="L2353" s="2"/>
      <c r="M2353" s="2"/>
      <c r="N2353" s="3"/>
      <c r="O2353" s="1"/>
      <c r="P2353" s="1"/>
      <c r="Q2353" s="1"/>
      <c r="R2353" s="90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5"/>
      <c r="AR2353" s="5"/>
      <c r="AS2353" s="4"/>
      <c r="AT2353" s="4"/>
      <c r="AU2353" s="4"/>
      <c r="AV2353" s="1"/>
      <c r="AW2353" s="1"/>
      <c r="AX2353" s="1"/>
      <c r="AY2353" s="4"/>
    </row>
    <row r="2354" spans="1:51" x14ac:dyDescent="0.3">
      <c r="A2354" s="1"/>
      <c r="B2354" s="1"/>
      <c r="C2354" s="1"/>
      <c r="D2354" s="1"/>
      <c r="E2354" s="2"/>
      <c r="F2354" s="2"/>
      <c r="G2354" s="2"/>
      <c r="H2354" s="2"/>
      <c r="I2354" s="1"/>
      <c r="J2354" s="1"/>
      <c r="K2354" s="1"/>
      <c r="L2354" s="2"/>
      <c r="M2354" s="2"/>
      <c r="N2354" s="3"/>
      <c r="O2354" s="1"/>
      <c r="P2354" s="1"/>
      <c r="Q2354" s="1"/>
      <c r="R2354" s="90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5"/>
      <c r="AR2354" s="5"/>
      <c r="AS2354" s="4"/>
      <c r="AT2354" s="4"/>
      <c r="AU2354" s="4"/>
      <c r="AV2354" s="1"/>
      <c r="AW2354" s="1"/>
      <c r="AX2354" s="1"/>
      <c r="AY2354" s="4"/>
    </row>
    <row r="2355" spans="1:51" x14ac:dyDescent="0.3">
      <c r="A2355" s="1"/>
      <c r="B2355" s="1"/>
      <c r="C2355" s="1"/>
      <c r="D2355" s="1"/>
      <c r="E2355" s="2"/>
      <c r="F2355" s="2"/>
      <c r="G2355" s="2"/>
      <c r="H2355" s="2"/>
      <c r="I2355" s="1"/>
      <c r="J2355" s="1"/>
      <c r="K2355" s="1"/>
      <c r="L2355" s="2"/>
      <c r="M2355" s="2"/>
      <c r="N2355" s="3"/>
      <c r="O2355" s="1"/>
      <c r="P2355" s="1"/>
      <c r="Q2355" s="1"/>
      <c r="R2355" s="90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5"/>
      <c r="AR2355" s="5"/>
      <c r="AS2355" s="4"/>
      <c r="AT2355" s="4"/>
      <c r="AU2355" s="4"/>
      <c r="AV2355" s="1"/>
      <c r="AW2355" s="1"/>
      <c r="AX2355" s="1"/>
      <c r="AY2355" s="4"/>
    </row>
    <row r="2356" spans="1:51" x14ac:dyDescent="0.3">
      <c r="A2356" s="1"/>
      <c r="B2356" s="1"/>
      <c r="C2356" s="1"/>
      <c r="D2356" s="1"/>
      <c r="E2356" s="2"/>
      <c r="F2356" s="2"/>
      <c r="G2356" s="2"/>
      <c r="H2356" s="2"/>
      <c r="I2356" s="1"/>
      <c r="J2356" s="1"/>
      <c r="K2356" s="1"/>
      <c r="L2356" s="2"/>
      <c r="M2356" s="2"/>
      <c r="N2356" s="3"/>
      <c r="O2356" s="1"/>
      <c r="P2356" s="1"/>
      <c r="Q2356" s="1"/>
      <c r="R2356" s="90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5"/>
      <c r="AR2356" s="5"/>
      <c r="AS2356" s="4"/>
      <c r="AT2356" s="4"/>
      <c r="AU2356" s="4"/>
      <c r="AV2356" s="1"/>
      <c r="AW2356" s="1"/>
      <c r="AX2356" s="1"/>
      <c r="AY2356" s="4"/>
    </row>
    <row r="2357" spans="1:51" x14ac:dyDescent="0.3">
      <c r="A2357" s="1"/>
      <c r="B2357" s="1"/>
      <c r="C2357" s="1"/>
      <c r="D2357" s="1"/>
      <c r="E2357" s="2"/>
      <c r="F2357" s="2"/>
      <c r="G2357" s="2"/>
      <c r="H2357" s="2"/>
      <c r="I2357" s="1"/>
      <c r="J2357" s="1"/>
      <c r="K2357" s="1"/>
      <c r="L2357" s="2"/>
      <c r="M2357" s="2"/>
      <c r="N2357" s="3"/>
      <c r="O2357" s="1"/>
      <c r="P2357" s="1"/>
      <c r="Q2357" s="1"/>
      <c r="R2357" s="90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5"/>
      <c r="AR2357" s="5"/>
      <c r="AS2357" s="4"/>
      <c r="AT2357" s="4"/>
      <c r="AU2357" s="4"/>
      <c r="AV2357" s="1"/>
      <c r="AW2357" s="1"/>
      <c r="AX2357" s="1"/>
      <c r="AY2357" s="4"/>
    </row>
    <row r="2358" spans="1:51" x14ac:dyDescent="0.3">
      <c r="A2358" s="1"/>
      <c r="B2358" s="1"/>
      <c r="C2358" s="1"/>
      <c r="D2358" s="1"/>
      <c r="E2358" s="2"/>
      <c r="F2358" s="2"/>
      <c r="G2358" s="2"/>
      <c r="H2358" s="2"/>
      <c r="I2358" s="1"/>
      <c r="J2358" s="1"/>
      <c r="K2358" s="1"/>
      <c r="L2358" s="2"/>
      <c r="M2358" s="2"/>
      <c r="N2358" s="3"/>
      <c r="O2358" s="1"/>
      <c r="P2358" s="1"/>
      <c r="Q2358" s="1"/>
      <c r="R2358" s="90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5"/>
      <c r="AR2358" s="5"/>
      <c r="AS2358" s="4"/>
      <c r="AT2358" s="4"/>
      <c r="AU2358" s="4"/>
      <c r="AV2358" s="1"/>
      <c r="AW2358" s="1"/>
      <c r="AX2358" s="1"/>
      <c r="AY2358" s="4"/>
    </row>
    <row r="2359" spans="1:51" x14ac:dyDescent="0.3">
      <c r="A2359" s="1"/>
      <c r="B2359" s="1"/>
      <c r="C2359" s="1"/>
      <c r="D2359" s="1"/>
      <c r="E2359" s="2"/>
      <c r="F2359" s="2"/>
      <c r="G2359" s="2"/>
      <c r="H2359" s="2"/>
      <c r="I2359" s="1"/>
      <c r="J2359" s="1"/>
      <c r="K2359" s="1"/>
      <c r="L2359" s="2"/>
      <c r="M2359" s="2"/>
      <c r="N2359" s="3"/>
      <c r="O2359" s="1"/>
      <c r="P2359" s="1"/>
      <c r="Q2359" s="1"/>
      <c r="R2359" s="90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5"/>
      <c r="AR2359" s="5"/>
      <c r="AS2359" s="4"/>
      <c r="AT2359" s="4"/>
      <c r="AU2359" s="4"/>
      <c r="AV2359" s="1"/>
      <c r="AW2359" s="1"/>
      <c r="AX2359" s="1"/>
      <c r="AY2359" s="4"/>
    </row>
    <row r="2360" spans="1:51" x14ac:dyDescent="0.3">
      <c r="A2360" s="1"/>
      <c r="B2360" s="1"/>
      <c r="C2360" s="1"/>
      <c r="D2360" s="1"/>
      <c r="E2360" s="2"/>
      <c r="F2360" s="2"/>
      <c r="G2360" s="2"/>
      <c r="H2360" s="2"/>
      <c r="I2360" s="1"/>
      <c r="J2360" s="1"/>
      <c r="K2360" s="1"/>
      <c r="L2360" s="2"/>
      <c r="M2360" s="2"/>
      <c r="N2360" s="3"/>
      <c r="O2360" s="1"/>
      <c r="P2360" s="1"/>
      <c r="Q2360" s="1"/>
      <c r="R2360" s="90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5"/>
      <c r="AR2360" s="5"/>
      <c r="AS2360" s="4"/>
      <c r="AT2360" s="4"/>
      <c r="AU2360" s="4"/>
      <c r="AV2360" s="1"/>
      <c r="AW2360" s="1"/>
      <c r="AX2360" s="1"/>
      <c r="AY2360" s="4"/>
    </row>
    <row r="2361" spans="1:51" x14ac:dyDescent="0.3">
      <c r="A2361" s="1"/>
      <c r="B2361" s="1"/>
      <c r="C2361" s="1"/>
      <c r="D2361" s="1"/>
      <c r="E2361" s="2"/>
      <c r="F2361" s="2"/>
      <c r="G2361" s="2"/>
      <c r="H2361" s="2"/>
      <c r="I2361" s="1"/>
      <c r="J2361" s="1"/>
      <c r="K2361" s="1"/>
      <c r="L2361" s="2"/>
      <c r="M2361" s="2"/>
      <c r="N2361" s="3"/>
      <c r="O2361" s="1"/>
      <c r="P2361" s="1"/>
      <c r="Q2361" s="1"/>
      <c r="R2361" s="90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5"/>
      <c r="AR2361" s="5"/>
      <c r="AS2361" s="4"/>
      <c r="AT2361" s="4"/>
      <c r="AU2361" s="4"/>
      <c r="AV2361" s="1"/>
      <c r="AW2361" s="1"/>
      <c r="AX2361" s="1"/>
      <c r="AY2361" s="4"/>
    </row>
    <row r="2362" spans="1:51" x14ac:dyDescent="0.3">
      <c r="A2362" s="1"/>
      <c r="B2362" s="1"/>
      <c r="C2362" s="1"/>
      <c r="D2362" s="1"/>
      <c r="E2362" s="2"/>
      <c r="F2362" s="2"/>
      <c r="G2362" s="2"/>
      <c r="H2362" s="2"/>
      <c r="I2362" s="1"/>
      <c r="J2362" s="1"/>
      <c r="K2362" s="1"/>
      <c r="L2362" s="2"/>
      <c r="M2362" s="2"/>
      <c r="N2362" s="3"/>
      <c r="O2362" s="1"/>
      <c r="P2362" s="1"/>
      <c r="Q2362" s="1"/>
      <c r="R2362" s="90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5"/>
      <c r="AR2362" s="5"/>
      <c r="AS2362" s="4"/>
      <c r="AT2362" s="4"/>
      <c r="AU2362" s="4"/>
      <c r="AV2362" s="1"/>
      <c r="AW2362" s="1"/>
      <c r="AX2362" s="1"/>
      <c r="AY2362" s="4"/>
    </row>
    <row r="2363" spans="1:51" x14ac:dyDescent="0.3">
      <c r="A2363" s="1"/>
      <c r="B2363" s="1"/>
      <c r="C2363" s="1"/>
      <c r="D2363" s="1"/>
      <c r="E2363" s="2"/>
      <c r="F2363" s="2"/>
      <c r="G2363" s="2"/>
      <c r="H2363" s="2"/>
      <c r="I2363" s="1"/>
      <c r="J2363" s="1"/>
      <c r="K2363" s="1"/>
      <c r="L2363" s="2"/>
      <c r="M2363" s="2"/>
      <c r="N2363" s="3"/>
      <c r="O2363" s="1"/>
      <c r="P2363" s="1"/>
      <c r="Q2363" s="1"/>
      <c r="R2363" s="90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5"/>
      <c r="AR2363" s="5"/>
      <c r="AS2363" s="4"/>
      <c r="AT2363" s="4"/>
      <c r="AU2363" s="4"/>
      <c r="AV2363" s="1"/>
      <c r="AW2363" s="1"/>
      <c r="AX2363" s="1"/>
      <c r="AY2363" s="4"/>
    </row>
    <row r="2364" spans="1:51" x14ac:dyDescent="0.3">
      <c r="A2364" s="1"/>
      <c r="B2364" s="1"/>
      <c r="C2364" s="1"/>
      <c r="D2364" s="1"/>
      <c r="E2364" s="2"/>
      <c r="F2364" s="2"/>
      <c r="G2364" s="2"/>
      <c r="H2364" s="2"/>
      <c r="I2364" s="1"/>
      <c r="J2364" s="1"/>
      <c r="K2364" s="1"/>
      <c r="L2364" s="2"/>
      <c r="M2364" s="2"/>
      <c r="N2364" s="3"/>
      <c r="O2364" s="1"/>
      <c r="P2364" s="1"/>
      <c r="Q2364" s="1"/>
      <c r="R2364" s="90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5"/>
      <c r="AR2364" s="5"/>
      <c r="AS2364" s="4"/>
      <c r="AT2364" s="4"/>
      <c r="AU2364" s="4"/>
      <c r="AV2364" s="1"/>
      <c r="AW2364" s="1"/>
      <c r="AX2364" s="1"/>
      <c r="AY2364" s="4"/>
    </row>
    <row r="2365" spans="1:51" x14ac:dyDescent="0.3">
      <c r="A2365" s="1"/>
      <c r="B2365" s="1"/>
      <c r="C2365" s="1"/>
      <c r="D2365" s="1"/>
      <c r="E2365" s="2"/>
      <c r="F2365" s="2"/>
      <c r="G2365" s="2"/>
      <c r="H2365" s="2"/>
      <c r="I2365" s="1"/>
      <c r="J2365" s="1"/>
      <c r="K2365" s="1"/>
      <c r="L2365" s="2"/>
      <c r="M2365" s="2"/>
      <c r="N2365" s="3"/>
      <c r="O2365" s="1"/>
      <c r="P2365" s="1"/>
      <c r="Q2365" s="1"/>
      <c r="R2365" s="90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5"/>
      <c r="AR2365" s="5"/>
      <c r="AS2365" s="4"/>
      <c r="AT2365" s="4"/>
      <c r="AU2365" s="4"/>
      <c r="AV2365" s="1"/>
      <c r="AW2365" s="1"/>
      <c r="AX2365" s="1"/>
      <c r="AY2365" s="4"/>
    </row>
    <row r="2366" spans="1:51" x14ac:dyDescent="0.3">
      <c r="A2366" s="1"/>
      <c r="B2366" s="1"/>
      <c r="C2366" s="1"/>
      <c r="D2366" s="1"/>
      <c r="E2366" s="2"/>
      <c r="F2366" s="2"/>
      <c r="G2366" s="2"/>
      <c r="H2366" s="2"/>
      <c r="I2366" s="1"/>
      <c r="J2366" s="1"/>
      <c r="K2366" s="1"/>
      <c r="L2366" s="2"/>
      <c r="M2366" s="2"/>
      <c r="N2366" s="3"/>
      <c r="O2366" s="1"/>
      <c r="P2366" s="1"/>
      <c r="Q2366" s="1"/>
      <c r="R2366" s="90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5"/>
      <c r="AR2366" s="5"/>
      <c r="AS2366" s="4"/>
      <c r="AT2366" s="4"/>
      <c r="AU2366" s="4"/>
      <c r="AV2366" s="1"/>
      <c r="AW2366" s="1"/>
      <c r="AX2366" s="1"/>
      <c r="AY2366" s="4"/>
    </row>
    <row r="2367" spans="1:51" x14ac:dyDescent="0.3">
      <c r="A2367" s="1"/>
      <c r="B2367" s="1"/>
      <c r="C2367" s="1"/>
      <c r="D2367" s="1"/>
      <c r="E2367" s="2"/>
      <c r="F2367" s="2"/>
      <c r="G2367" s="2"/>
      <c r="H2367" s="2"/>
      <c r="I2367" s="1"/>
      <c r="J2367" s="1"/>
      <c r="K2367" s="1"/>
      <c r="L2367" s="2"/>
      <c r="M2367" s="2"/>
      <c r="N2367" s="3"/>
      <c r="O2367" s="1"/>
      <c r="P2367" s="1"/>
      <c r="Q2367" s="1"/>
      <c r="R2367" s="90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5"/>
      <c r="AR2367" s="5"/>
      <c r="AS2367" s="4"/>
      <c r="AT2367" s="4"/>
      <c r="AU2367" s="4"/>
      <c r="AV2367" s="1"/>
      <c r="AW2367" s="1"/>
      <c r="AX2367" s="1"/>
      <c r="AY2367" s="4"/>
    </row>
    <row r="2368" spans="1:51" x14ac:dyDescent="0.3">
      <c r="A2368" s="1"/>
      <c r="B2368" s="1"/>
      <c r="C2368" s="1"/>
      <c r="D2368" s="1"/>
      <c r="E2368" s="2"/>
      <c r="F2368" s="2"/>
      <c r="G2368" s="2"/>
      <c r="H2368" s="2"/>
      <c r="I2368" s="1"/>
      <c r="J2368" s="1"/>
      <c r="K2368" s="1"/>
      <c r="L2368" s="2"/>
      <c r="M2368" s="2"/>
      <c r="N2368" s="3"/>
      <c r="O2368" s="1"/>
      <c r="P2368" s="1"/>
      <c r="Q2368" s="1"/>
      <c r="R2368" s="90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5"/>
      <c r="AR2368" s="5"/>
      <c r="AS2368" s="4"/>
      <c r="AT2368" s="4"/>
      <c r="AU2368" s="4"/>
      <c r="AV2368" s="1"/>
      <c r="AW2368" s="1"/>
      <c r="AX2368" s="1"/>
      <c r="AY2368" s="4"/>
    </row>
    <row r="2369" spans="1:51" x14ac:dyDescent="0.3">
      <c r="A2369" s="1"/>
      <c r="B2369" s="1"/>
      <c r="C2369" s="1"/>
      <c r="D2369" s="1"/>
      <c r="E2369" s="2"/>
      <c r="F2369" s="2"/>
      <c r="G2369" s="2"/>
      <c r="H2369" s="2"/>
      <c r="I2369" s="1"/>
      <c r="J2369" s="1"/>
      <c r="K2369" s="1"/>
      <c r="L2369" s="2"/>
      <c r="M2369" s="2"/>
      <c r="N2369" s="3"/>
      <c r="O2369" s="1"/>
      <c r="P2369" s="1"/>
      <c r="Q2369" s="1"/>
      <c r="R2369" s="90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5"/>
      <c r="AR2369" s="5"/>
      <c r="AS2369" s="4"/>
      <c r="AT2369" s="4"/>
      <c r="AU2369" s="4"/>
      <c r="AV2369" s="1"/>
      <c r="AW2369" s="1"/>
      <c r="AX2369" s="1"/>
      <c r="AY2369" s="4"/>
    </row>
    <row r="2370" spans="1:51" x14ac:dyDescent="0.3">
      <c r="A2370" s="1"/>
      <c r="B2370" s="1"/>
      <c r="C2370" s="1"/>
      <c r="D2370" s="1"/>
      <c r="E2370" s="2"/>
      <c r="F2370" s="2"/>
      <c r="G2370" s="2"/>
      <c r="H2370" s="2"/>
      <c r="I2370" s="1"/>
      <c r="J2370" s="1"/>
      <c r="K2370" s="1"/>
      <c r="L2370" s="2"/>
      <c r="M2370" s="2"/>
      <c r="N2370" s="3"/>
      <c r="O2370" s="1"/>
      <c r="P2370" s="1"/>
      <c r="Q2370" s="1"/>
      <c r="R2370" s="90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5"/>
      <c r="AR2370" s="5"/>
      <c r="AS2370" s="4"/>
      <c r="AT2370" s="4"/>
      <c r="AU2370" s="4"/>
      <c r="AV2370" s="1"/>
      <c r="AW2370" s="1"/>
      <c r="AX2370" s="1"/>
      <c r="AY2370" s="4"/>
    </row>
    <row r="2371" spans="1:51" x14ac:dyDescent="0.3">
      <c r="A2371" s="1"/>
      <c r="B2371" s="1"/>
      <c r="C2371" s="1"/>
      <c r="D2371" s="1"/>
      <c r="E2371" s="2"/>
      <c r="F2371" s="2"/>
      <c r="G2371" s="2"/>
      <c r="H2371" s="2"/>
      <c r="I2371" s="1"/>
      <c r="J2371" s="1"/>
      <c r="K2371" s="1"/>
      <c r="L2371" s="2"/>
      <c r="M2371" s="2"/>
      <c r="N2371" s="3"/>
      <c r="O2371" s="1"/>
      <c r="P2371" s="1"/>
      <c r="Q2371" s="1"/>
      <c r="R2371" s="90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5"/>
      <c r="AR2371" s="5"/>
      <c r="AS2371" s="4"/>
      <c r="AT2371" s="4"/>
      <c r="AU2371" s="4"/>
      <c r="AV2371" s="1"/>
      <c r="AW2371" s="1"/>
      <c r="AX2371" s="1"/>
      <c r="AY2371" s="4"/>
    </row>
    <row r="2372" spans="1:51" x14ac:dyDescent="0.3">
      <c r="A2372" s="1"/>
      <c r="B2372" s="1"/>
      <c r="C2372" s="1"/>
      <c r="D2372" s="1"/>
      <c r="E2372" s="2"/>
      <c r="F2372" s="2"/>
      <c r="G2372" s="2"/>
      <c r="H2372" s="2"/>
      <c r="I2372" s="1"/>
      <c r="J2372" s="1"/>
      <c r="K2372" s="1"/>
      <c r="L2372" s="2"/>
      <c r="M2372" s="2"/>
      <c r="N2372" s="3"/>
      <c r="O2372" s="1"/>
      <c r="P2372" s="1"/>
      <c r="Q2372" s="1"/>
      <c r="R2372" s="90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5"/>
      <c r="AR2372" s="5"/>
      <c r="AS2372" s="4"/>
      <c r="AT2372" s="4"/>
      <c r="AU2372" s="4"/>
      <c r="AV2372" s="1"/>
      <c r="AW2372" s="1"/>
      <c r="AX2372" s="1"/>
      <c r="AY2372" s="4"/>
    </row>
    <row r="2373" spans="1:51" x14ac:dyDescent="0.3">
      <c r="A2373" s="1"/>
      <c r="B2373" s="1"/>
      <c r="C2373" s="1"/>
      <c r="D2373" s="1"/>
      <c r="E2373" s="2"/>
      <c r="F2373" s="2"/>
      <c r="G2373" s="2"/>
      <c r="H2373" s="2"/>
      <c r="I2373" s="1"/>
      <c r="J2373" s="1"/>
      <c r="K2373" s="1"/>
      <c r="L2373" s="2"/>
      <c r="M2373" s="2"/>
      <c r="N2373" s="3"/>
      <c r="O2373" s="1"/>
      <c r="P2373" s="1"/>
      <c r="Q2373" s="1"/>
      <c r="R2373" s="90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5"/>
      <c r="AR2373" s="5"/>
      <c r="AS2373" s="4"/>
      <c r="AT2373" s="4"/>
      <c r="AU2373" s="4"/>
      <c r="AV2373" s="1"/>
      <c r="AW2373" s="1"/>
      <c r="AX2373" s="1"/>
      <c r="AY2373" s="4"/>
    </row>
    <row r="2374" spans="1:51" x14ac:dyDescent="0.3">
      <c r="A2374" s="1"/>
      <c r="B2374" s="1"/>
      <c r="C2374" s="1"/>
      <c r="D2374" s="1"/>
      <c r="E2374" s="2"/>
      <c r="F2374" s="2"/>
      <c r="G2374" s="2"/>
      <c r="H2374" s="2"/>
      <c r="I2374" s="1"/>
      <c r="J2374" s="1"/>
      <c r="K2374" s="1"/>
      <c r="L2374" s="2"/>
      <c r="M2374" s="2"/>
      <c r="N2374" s="3"/>
      <c r="O2374" s="1"/>
      <c r="P2374" s="1"/>
      <c r="Q2374" s="1"/>
      <c r="R2374" s="90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5"/>
      <c r="AR2374" s="5"/>
      <c r="AS2374" s="4"/>
      <c r="AT2374" s="4"/>
      <c r="AU2374" s="4"/>
      <c r="AV2374" s="1"/>
      <c r="AW2374" s="1"/>
      <c r="AX2374" s="1"/>
      <c r="AY2374" s="4"/>
    </row>
    <row r="2375" spans="1:51" x14ac:dyDescent="0.3">
      <c r="A2375" s="1"/>
      <c r="B2375" s="1"/>
      <c r="C2375" s="1"/>
      <c r="D2375" s="1"/>
      <c r="E2375" s="2"/>
      <c r="F2375" s="2"/>
      <c r="G2375" s="2"/>
      <c r="H2375" s="2"/>
      <c r="I2375" s="1"/>
      <c r="J2375" s="1"/>
      <c r="K2375" s="1"/>
      <c r="L2375" s="2"/>
      <c r="M2375" s="2"/>
      <c r="N2375" s="3"/>
      <c r="O2375" s="1"/>
      <c r="P2375" s="1"/>
      <c r="Q2375" s="1"/>
      <c r="R2375" s="90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5"/>
      <c r="AR2375" s="5"/>
      <c r="AS2375" s="4"/>
      <c r="AT2375" s="4"/>
      <c r="AU2375" s="4"/>
      <c r="AV2375" s="1"/>
      <c r="AW2375" s="1"/>
      <c r="AX2375" s="1"/>
      <c r="AY2375" s="4"/>
    </row>
    <row r="2376" spans="1:51" x14ac:dyDescent="0.3">
      <c r="A2376" s="1"/>
      <c r="B2376" s="1"/>
      <c r="C2376" s="1"/>
      <c r="D2376" s="1"/>
      <c r="E2376" s="2"/>
      <c r="F2376" s="2"/>
      <c r="G2376" s="2"/>
      <c r="H2376" s="2"/>
      <c r="I2376" s="1"/>
      <c r="J2376" s="1"/>
      <c r="K2376" s="1"/>
      <c r="L2376" s="2"/>
      <c r="M2376" s="2"/>
      <c r="N2376" s="3"/>
      <c r="O2376" s="1"/>
      <c r="P2376" s="1"/>
      <c r="Q2376" s="1"/>
      <c r="R2376" s="90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5"/>
      <c r="AR2376" s="5"/>
      <c r="AS2376" s="4"/>
      <c r="AT2376" s="4"/>
      <c r="AU2376" s="4"/>
      <c r="AV2376" s="1"/>
      <c r="AW2376" s="1"/>
      <c r="AX2376" s="1"/>
      <c r="AY2376" s="4"/>
    </row>
    <row r="2377" spans="1:51" x14ac:dyDescent="0.3">
      <c r="A2377" s="1"/>
      <c r="B2377" s="1"/>
      <c r="C2377" s="1"/>
      <c r="D2377" s="1"/>
      <c r="E2377" s="2"/>
      <c r="F2377" s="2"/>
      <c r="G2377" s="2"/>
      <c r="H2377" s="2"/>
      <c r="I2377" s="1"/>
      <c r="J2377" s="1"/>
      <c r="K2377" s="1"/>
      <c r="L2377" s="2"/>
      <c r="M2377" s="2"/>
      <c r="N2377" s="3"/>
      <c r="O2377" s="1"/>
      <c r="P2377" s="1"/>
      <c r="Q2377" s="1"/>
      <c r="R2377" s="90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5"/>
      <c r="AR2377" s="5"/>
      <c r="AS2377" s="4"/>
      <c r="AT2377" s="4"/>
      <c r="AU2377" s="4"/>
      <c r="AV2377" s="1"/>
      <c r="AW2377" s="1"/>
      <c r="AX2377" s="1"/>
      <c r="AY2377" s="4"/>
    </row>
    <row r="2378" spans="1:51" x14ac:dyDescent="0.3">
      <c r="A2378" s="1"/>
      <c r="B2378" s="1"/>
      <c r="C2378" s="1"/>
      <c r="D2378" s="1"/>
      <c r="E2378" s="2"/>
      <c r="F2378" s="2"/>
      <c r="G2378" s="2"/>
      <c r="H2378" s="2"/>
      <c r="I2378" s="1"/>
      <c r="J2378" s="1"/>
      <c r="K2378" s="1"/>
      <c r="L2378" s="2"/>
      <c r="M2378" s="2"/>
      <c r="N2378" s="3"/>
      <c r="O2378" s="1"/>
      <c r="P2378" s="1"/>
      <c r="Q2378" s="1"/>
      <c r="R2378" s="90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5"/>
      <c r="AR2378" s="5"/>
      <c r="AS2378" s="4"/>
      <c r="AT2378" s="4"/>
      <c r="AU2378" s="4"/>
      <c r="AV2378" s="1"/>
      <c r="AW2378" s="1"/>
      <c r="AX2378" s="1"/>
      <c r="AY2378" s="4"/>
    </row>
    <row r="2379" spans="1:51" x14ac:dyDescent="0.3">
      <c r="A2379" s="1"/>
      <c r="B2379" s="1"/>
      <c r="C2379" s="1"/>
      <c r="D2379" s="1"/>
      <c r="E2379" s="2"/>
      <c r="F2379" s="2"/>
      <c r="G2379" s="2"/>
      <c r="H2379" s="2"/>
      <c r="I2379" s="1"/>
      <c r="J2379" s="1"/>
      <c r="K2379" s="1"/>
      <c r="L2379" s="2"/>
      <c r="M2379" s="2"/>
      <c r="N2379" s="3"/>
      <c r="O2379" s="1"/>
      <c r="P2379" s="1"/>
      <c r="Q2379" s="1"/>
      <c r="R2379" s="90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5"/>
      <c r="AR2379" s="5"/>
      <c r="AS2379" s="4"/>
      <c r="AT2379" s="4"/>
      <c r="AU2379" s="4"/>
      <c r="AV2379" s="1"/>
      <c r="AW2379" s="1"/>
      <c r="AX2379" s="1"/>
      <c r="AY2379" s="4"/>
    </row>
    <row r="2380" spans="1:51" x14ac:dyDescent="0.3">
      <c r="A2380" s="1"/>
      <c r="B2380" s="1"/>
      <c r="C2380" s="1"/>
      <c r="D2380" s="1"/>
      <c r="E2380" s="2"/>
      <c r="F2380" s="2"/>
      <c r="G2380" s="2"/>
      <c r="H2380" s="2"/>
      <c r="I2380" s="1"/>
      <c r="J2380" s="1"/>
      <c r="K2380" s="1"/>
      <c r="L2380" s="2"/>
      <c r="M2380" s="2"/>
      <c r="N2380" s="3"/>
      <c r="O2380" s="1"/>
      <c r="P2380" s="1"/>
      <c r="Q2380" s="1"/>
      <c r="R2380" s="90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5"/>
      <c r="AR2380" s="5"/>
      <c r="AS2380" s="4"/>
      <c r="AT2380" s="4"/>
      <c r="AU2380" s="4"/>
      <c r="AV2380" s="1"/>
      <c r="AW2380" s="1"/>
      <c r="AX2380" s="1"/>
      <c r="AY2380" s="4"/>
    </row>
    <row r="2381" spans="1:51" x14ac:dyDescent="0.3">
      <c r="A2381" s="1"/>
      <c r="B2381" s="1"/>
      <c r="C2381" s="1"/>
      <c r="D2381" s="1"/>
      <c r="E2381" s="2"/>
      <c r="F2381" s="2"/>
      <c r="G2381" s="2"/>
      <c r="H2381" s="2"/>
      <c r="I2381" s="1"/>
      <c r="J2381" s="1"/>
      <c r="K2381" s="1"/>
      <c r="L2381" s="2"/>
      <c r="M2381" s="2"/>
      <c r="N2381" s="3"/>
      <c r="O2381" s="1"/>
      <c r="P2381" s="1"/>
      <c r="Q2381" s="1"/>
      <c r="R2381" s="90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5"/>
      <c r="AR2381" s="5"/>
      <c r="AS2381" s="4"/>
      <c r="AT2381" s="4"/>
      <c r="AU2381" s="4"/>
      <c r="AV2381" s="1"/>
      <c r="AW2381" s="1"/>
      <c r="AX2381" s="1"/>
      <c r="AY2381" s="4"/>
    </row>
    <row r="2382" spans="1:51" x14ac:dyDescent="0.3">
      <c r="A2382" s="1"/>
      <c r="B2382" s="1"/>
      <c r="C2382" s="1"/>
      <c r="D2382" s="1"/>
      <c r="E2382" s="2"/>
      <c r="F2382" s="2"/>
      <c r="G2382" s="2"/>
      <c r="H2382" s="2"/>
      <c r="I2382" s="1"/>
      <c r="J2382" s="1"/>
      <c r="K2382" s="1"/>
      <c r="L2382" s="2"/>
      <c r="M2382" s="2"/>
      <c r="N2382" s="3"/>
      <c r="O2382" s="1"/>
      <c r="P2382" s="1"/>
      <c r="Q2382" s="1"/>
      <c r="R2382" s="90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5"/>
      <c r="AR2382" s="5"/>
      <c r="AS2382" s="4"/>
      <c r="AT2382" s="4"/>
      <c r="AU2382" s="4"/>
      <c r="AV2382" s="1"/>
      <c r="AW2382" s="1"/>
      <c r="AX2382" s="1"/>
      <c r="AY2382" s="4"/>
    </row>
    <row r="2383" spans="1:51" x14ac:dyDescent="0.3">
      <c r="A2383" s="1"/>
      <c r="B2383" s="1"/>
      <c r="C2383" s="1"/>
      <c r="D2383" s="1"/>
      <c r="E2383" s="2"/>
      <c r="F2383" s="2"/>
      <c r="G2383" s="2"/>
      <c r="H2383" s="2"/>
      <c r="I2383" s="1"/>
      <c r="J2383" s="1"/>
      <c r="K2383" s="1"/>
      <c r="L2383" s="2"/>
      <c r="M2383" s="2"/>
      <c r="N2383" s="3"/>
      <c r="O2383" s="1"/>
      <c r="P2383" s="1"/>
      <c r="Q2383" s="1"/>
      <c r="R2383" s="90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5"/>
      <c r="AR2383" s="5"/>
      <c r="AS2383" s="4"/>
      <c r="AT2383" s="4"/>
      <c r="AU2383" s="4"/>
      <c r="AV2383" s="1"/>
      <c r="AW2383" s="1"/>
      <c r="AX2383" s="1"/>
      <c r="AY2383" s="4"/>
    </row>
    <row r="2384" spans="1:51" x14ac:dyDescent="0.3">
      <c r="A2384" s="1"/>
      <c r="B2384" s="1"/>
      <c r="C2384" s="1"/>
      <c r="D2384" s="1"/>
      <c r="E2384" s="2"/>
      <c r="F2384" s="2"/>
      <c r="G2384" s="2"/>
      <c r="H2384" s="2"/>
      <c r="I2384" s="1"/>
      <c r="J2384" s="1"/>
      <c r="K2384" s="1"/>
      <c r="L2384" s="2"/>
      <c r="M2384" s="2"/>
      <c r="N2384" s="3"/>
      <c r="O2384" s="1"/>
      <c r="P2384" s="1"/>
      <c r="Q2384" s="1"/>
      <c r="R2384" s="90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5"/>
      <c r="AR2384" s="5"/>
      <c r="AS2384" s="4"/>
      <c r="AT2384" s="4"/>
      <c r="AU2384" s="4"/>
      <c r="AV2384" s="1"/>
      <c r="AW2384" s="1"/>
      <c r="AX2384" s="1"/>
      <c r="AY2384" s="4"/>
    </row>
    <row r="2385" spans="1:51" x14ac:dyDescent="0.3">
      <c r="A2385" s="1"/>
      <c r="B2385" s="1"/>
      <c r="C2385" s="1"/>
      <c r="D2385" s="1"/>
      <c r="E2385" s="2"/>
      <c r="F2385" s="2"/>
      <c r="G2385" s="2"/>
      <c r="H2385" s="2"/>
      <c r="I2385" s="1"/>
      <c r="J2385" s="1"/>
      <c r="K2385" s="1"/>
      <c r="L2385" s="2"/>
      <c r="M2385" s="2"/>
      <c r="N2385" s="3"/>
      <c r="O2385" s="1"/>
      <c r="P2385" s="1"/>
      <c r="Q2385" s="1"/>
      <c r="R2385" s="90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5"/>
      <c r="AR2385" s="5"/>
      <c r="AS2385" s="4"/>
      <c r="AT2385" s="4"/>
      <c r="AU2385" s="4"/>
      <c r="AV2385" s="1"/>
      <c r="AW2385" s="1"/>
      <c r="AX2385" s="1"/>
      <c r="AY2385" s="4"/>
    </row>
    <row r="2386" spans="1:51" x14ac:dyDescent="0.3">
      <c r="A2386" s="1"/>
      <c r="B2386" s="1"/>
      <c r="C2386" s="1"/>
      <c r="D2386" s="1"/>
      <c r="E2386" s="2"/>
      <c r="F2386" s="2"/>
      <c r="G2386" s="2"/>
      <c r="H2386" s="2"/>
      <c r="I2386" s="1"/>
      <c r="J2386" s="1"/>
      <c r="K2386" s="1"/>
      <c r="L2386" s="2"/>
      <c r="M2386" s="2"/>
      <c r="N2386" s="3"/>
      <c r="O2386" s="1"/>
      <c r="P2386" s="1"/>
      <c r="Q2386" s="1"/>
      <c r="R2386" s="90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5"/>
      <c r="AR2386" s="5"/>
      <c r="AS2386" s="4"/>
      <c r="AT2386" s="4"/>
      <c r="AU2386" s="4"/>
      <c r="AV2386" s="1"/>
      <c r="AW2386" s="1"/>
      <c r="AX2386" s="1"/>
      <c r="AY2386" s="4"/>
    </row>
    <row r="2387" spans="1:51" x14ac:dyDescent="0.3">
      <c r="A2387" s="1"/>
      <c r="B2387" s="1"/>
      <c r="C2387" s="1"/>
      <c r="D2387" s="1"/>
      <c r="E2387" s="2"/>
      <c r="F2387" s="2"/>
      <c r="G2387" s="2"/>
      <c r="H2387" s="2"/>
      <c r="I2387" s="1"/>
      <c r="J2387" s="1"/>
      <c r="K2387" s="1"/>
      <c r="L2387" s="2"/>
      <c r="M2387" s="2"/>
      <c r="N2387" s="3"/>
      <c r="O2387" s="1"/>
      <c r="P2387" s="1"/>
      <c r="Q2387" s="1"/>
      <c r="R2387" s="90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5"/>
      <c r="AR2387" s="5"/>
      <c r="AS2387" s="4"/>
      <c r="AT2387" s="4"/>
      <c r="AU2387" s="4"/>
      <c r="AV2387" s="1"/>
      <c r="AW2387" s="1"/>
      <c r="AX2387" s="1"/>
      <c r="AY2387" s="4"/>
    </row>
    <row r="2388" spans="1:51" x14ac:dyDescent="0.3">
      <c r="A2388" s="1"/>
      <c r="B2388" s="1"/>
      <c r="C2388" s="1"/>
      <c r="D2388" s="1"/>
      <c r="E2388" s="2"/>
      <c r="F2388" s="2"/>
      <c r="G2388" s="2"/>
      <c r="H2388" s="2"/>
      <c r="I2388" s="1"/>
      <c r="J2388" s="1"/>
      <c r="K2388" s="1"/>
      <c r="L2388" s="2"/>
      <c r="M2388" s="2"/>
      <c r="N2388" s="3"/>
      <c r="O2388" s="1"/>
      <c r="P2388" s="1"/>
      <c r="Q2388" s="1"/>
      <c r="R2388" s="90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5"/>
      <c r="AR2388" s="5"/>
      <c r="AS2388" s="4"/>
      <c r="AT2388" s="4"/>
      <c r="AU2388" s="4"/>
      <c r="AV2388" s="1"/>
      <c r="AW2388" s="1"/>
      <c r="AX2388" s="1"/>
      <c r="AY2388" s="4"/>
    </row>
    <row r="2389" spans="1:51" x14ac:dyDescent="0.3">
      <c r="A2389" s="1"/>
      <c r="B2389" s="1"/>
      <c r="C2389" s="1"/>
      <c r="D2389" s="1"/>
      <c r="E2389" s="2"/>
      <c r="F2389" s="2"/>
      <c r="G2389" s="2"/>
      <c r="H2389" s="2"/>
      <c r="I2389" s="1"/>
      <c r="J2389" s="1"/>
      <c r="K2389" s="1"/>
      <c r="L2389" s="2"/>
      <c r="M2389" s="2"/>
      <c r="N2389" s="3"/>
      <c r="O2389" s="1"/>
      <c r="P2389" s="1"/>
      <c r="Q2389" s="1"/>
      <c r="R2389" s="90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5"/>
      <c r="AR2389" s="5"/>
      <c r="AS2389" s="4"/>
      <c r="AT2389" s="4"/>
      <c r="AU2389" s="4"/>
      <c r="AV2389" s="1"/>
      <c r="AW2389" s="1"/>
      <c r="AX2389" s="1"/>
      <c r="AY2389" s="4"/>
    </row>
    <row r="2390" spans="1:51" x14ac:dyDescent="0.3">
      <c r="A2390" s="1"/>
      <c r="B2390" s="1"/>
      <c r="C2390" s="1"/>
      <c r="D2390" s="1"/>
      <c r="E2390" s="2"/>
      <c r="F2390" s="2"/>
      <c r="G2390" s="2"/>
      <c r="H2390" s="2"/>
      <c r="I2390" s="1"/>
      <c r="J2390" s="1"/>
      <c r="K2390" s="1"/>
      <c r="L2390" s="2"/>
      <c r="M2390" s="2"/>
      <c r="N2390" s="3"/>
      <c r="O2390" s="1"/>
      <c r="P2390" s="1"/>
      <c r="Q2390" s="1"/>
      <c r="R2390" s="90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5"/>
      <c r="AR2390" s="5"/>
      <c r="AS2390" s="4"/>
      <c r="AT2390" s="4"/>
      <c r="AU2390" s="4"/>
      <c r="AV2390" s="1"/>
      <c r="AW2390" s="1"/>
      <c r="AX2390" s="1"/>
      <c r="AY2390" s="4"/>
    </row>
    <row r="2391" spans="1:51" x14ac:dyDescent="0.3">
      <c r="A2391" s="1"/>
      <c r="B2391" s="1"/>
      <c r="C2391" s="1"/>
      <c r="D2391" s="1"/>
      <c r="E2391" s="2"/>
      <c r="F2391" s="2"/>
      <c r="G2391" s="2"/>
      <c r="H2391" s="2"/>
      <c r="I2391" s="1"/>
      <c r="J2391" s="1"/>
      <c r="K2391" s="1"/>
      <c r="L2391" s="2"/>
      <c r="M2391" s="2"/>
      <c r="N2391" s="3"/>
      <c r="O2391" s="1"/>
      <c r="P2391" s="1"/>
      <c r="Q2391" s="1"/>
      <c r="R2391" s="90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5"/>
      <c r="AR2391" s="5"/>
      <c r="AS2391" s="4"/>
      <c r="AT2391" s="4"/>
      <c r="AU2391" s="4"/>
      <c r="AV2391" s="1"/>
      <c r="AW2391" s="1"/>
      <c r="AX2391" s="1"/>
      <c r="AY2391" s="4"/>
    </row>
    <row r="2392" spans="1:51" x14ac:dyDescent="0.3">
      <c r="A2392" s="1"/>
      <c r="B2392" s="1"/>
      <c r="C2392" s="1"/>
      <c r="D2392" s="1"/>
      <c r="E2392" s="2"/>
      <c r="F2392" s="2"/>
      <c r="G2392" s="2"/>
      <c r="H2392" s="2"/>
      <c r="I2392" s="1"/>
      <c r="J2392" s="1"/>
      <c r="K2392" s="1"/>
      <c r="L2392" s="2"/>
      <c r="M2392" s="2"/>
      <c r="N2392" s="3"/>
      <c r="O2392" s="1"/>
      <c r="P2392" s="1"/>
      <c r="Q2392" s="1"/>
      <c r="R2392" s="90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5"/>
      <c r="AR2392" s="5"/>
      <c r="AS2392" s="4"/>
      <c r="AT2392" s="4"/>
      <c r="AU2392" s="4"/>
      <c r="AV2392" s="1"/>
      <c r="AW2392" s="1"/>
      <c r="AX2392" s="1"/>
      <c r="AY2392" s="4"/>
    </row>
    <row r="2393" spans="1:51" x14ac:dyDescent="0.3">
      <c r="A2393" s="1"/>
      <c r="B2393" s="1"/>
      <c r="C2393" s="1"/>
      <c r="D2393" s="1"/>
      <c r="E2393" s="2"/>
      <c r="F2393" s="2"/>
      <c r="G2393" s="2"/>
      <c r="H2393" s="2"/>
      <c r="I2393" s="1"/>
      <c r="J2393" s="1"/>
      <c r="K2393" s="1"/>
      <c r="L2393" s="2"/>
      <c r="M2393" s="2"/>
      <c r="N2393" s="3"/>
      <c r="O2393" s="1"/>
      <c r="P2393" s="1"/>
      <c r="Q2393" s="1"/>
      <c r="R2393" s="90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5"/>
      <c r="AR2393" s="5"/>
      <c r="AS2393" s="4"/>
      <c r="AT2393" s="4"/>
      <c r="AU2393" s="4"/>
      <c r="AV2393" s="1"/>
      <c r="AW2393" s="1"/>
      <c r="AX2393" s="1"/>
      <c r="AY2393" s="4"/>
    </row>
    <row r="2394" spans="1:51" x14ac:dyDescent="0.3">
      <c r="A2394" s="1"/>
      <c r="B2394" s="1"/>
      <c r="C2394" s="1"/>
      <c r="D2394" s="1"/>
      <c r="E2394" s="2"/>
      <c r="F2394" s="2"/>
      <c r="G2394" s="2"/>
      <c r="H2394" s="2"/>
      <c r="I2394" s="1"/>
      <c r="J2394" s="1"/>
      <c r="K2394" s="1"/>
      <c r="L2394" s="2"/>
      <c r="M2394" s="2"/>
      <c r="N2394" s="3"/>
      <c r="O2394" s="1"/>
      <c r="P2394" s="1"/>
      <c r="Q2394" s="1"/>
      <c r="R2394" s="90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5"/>
      <c r="AR2394" s="5"/>
      <c r="AS2394" s="4"/>
      <c r="AT2394" s="4"/>
      <c r="AU2394" s="4"/>
      <c r="AV2394" s="1"/>
      <c r="AW2394" s="1"/>
      <c r="AX2394" s="1"/>
      <c r="AY2394" s="4"/>
    </row>
    <row r="2395" spans="1:51" x14ac:dyDescent="0.3">
      <c r="A2395" s="1"/>
      <c r="B2395" s="1"/>
      <c r="C2395" s="1"/>
      <c r="D2395" s="1"/>
      <c r="E2395" s="2"/>
      <c r="F2395" s="2"/>
      <c r="G2395" s="2"/>
      <c r="H2395" s="2"/>
      <c r="I2395" s="1"/>
      <c r="J2395" s="1"/>
      <c r="K2395" s="1"/>
      <c r="L2395" s="2"/>
      <c r="M2395" s="2"/>
      <c r="N2395" s="3"/>
      <c r="O2395" s="1"/>
      <c r="P2395" s="1"/>
      <c r="Q2395" s="1"/>
      <c r="R2395" s="90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5"/>
      <c r="AR2395" s="5"/>
      <c r="AS2395" s="4"/>
      <c r="AT2395" s="4"/>
      <c r="AU2395" s="4"/>
      <c r="AV2395" s="1"/>
      <c r="AW2395" s="1"/>
      <c r="AX2395" s="1"/>
      <c r="AY2395" s="4"/>
    </row>
    <row r="2396" spans="1:51" x14ac:dyDescent="0.3">
      <c r="A2396" s="1"/>
      <c r="B2396" s="1"/>
      <c r="C2396" s="1"/>
      <c r="D2396" s="1"/>
      <c r="E2396" s="2"/>
      <c r="F2396" s="2"/>
      <c r="G2396" s="2"/>
      <c r="H2396" s="2"/>
      <c r="I2396" s="1"/>
      <c r="J2396" s="1"/>
      <c r="K2396" s="1"/>
      <c r="L2396" s="2"/>
      <c r="M2396" s="2"/>
      <c r="N2396" s="3"/>
      <c r="O2396" s="1"/>
      <c r="P2396" s="1"/>
      <c r="Q2396" s="1"/>
      <c r="R2396" s="90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5"/>
      <c r="AR2396" s="5"/>
      <c r="AS2396" s="4"/>
      <c r="AT2396" s="4"/>
      <c r="AU2396" s="4"/>
      <c r="AV2396" s="1"/>
      <c r="AW2396" s="1"/>
      <c r="AX2396" s="1"/>
      <c r="AY2396" s="4"/>
    </row>
    <row r="2397" spans="1:51" x14ac:dyDescent="0.3">
      <c r="A2397" s="1"/>
      <c r="B2397" s="1"/>
      <c r="C2397" s="1"/>
      <c r="D2397" s="1"/>
      <c r="E2397" s="2"/>
      <c r="F2397" s="2"/>
      <c r="G2397" s="2"/>
      <c r="H2397" s="2"/>
      <c r="I2397" s="1"/>
      <c r="J2397" s="1"/>
      <c r="K2397" s="1"/>
      <c r="L2397" s="2"/>
      <c r="M2397" s="2"/>
      <c r="N2397" s="3"/>
      <c r="O2397" s="1"/>
      <c r="P2397" s="1"/>
      <c r="Q2397" s="1"/>
      <c r="R2397" s="90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5"/>
      <c r="AR2397" s="5"/>
      <c r="AS2397" s="4"/>
      <c r="AT2397" s="4"/>
      <c r="AU2397" s="4"/>
      <c r="AV2397" s="1"/>
      <c r="AW2397" s="1"/>
      <c r="AX2397" s="1"/>
      <c r="AY2397" s="4"/>
    </row>
    <row r="2398" spans="1:51" x14ac:dyDescent="0.3">
      <c r="A2398" s="1"/>
      <c r="B2398" s="1"/>
      <c r="C2398" s="1"/>
      <c r="D2398" s="1"/>
      <c r="E2398" s="2"/>
      <c r="F2398" s="2"/>
      <c r="G2398" s="2"/>
      <c r="H2398" s="2"/>
      <c r="I2398" s="1"/>
      <c r="J2398" s="1"/>
      <c r="K2398" s="1"/>
      <c r="L2398" s="2"/>
      <c r="M2398" s="2"/>
      <c r="N2398" s="3"/>
      <c r="O2398" s="1"/>
      <c r="P2398" s="1"/>
      <c r="Q2398" s="1"/>
      <c r="R2398" s="90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5"/>
      <c r="AR2398" s="5"/>
      <c r="AS2398" s="4"/>
      <c r="AT2398" s="4"/>
      <c r="AU2398" s="4"/>
      <c r="AV2398" s="1"/>
      <c r="AW2398" s="1"/>
      <c r="AX2398" s="1"/>
      <c r="AY2398" s="4"/>
    </row>
    <row r="2399" spans="1:51" x14ac:dyDescent="0.3">
      <c r="A2399" s="1"/>
      <c r="B2399" s="1"/>
      <c r="C2399" s="1"/>
      <c r="D2399" s="1"/>
      <c r="E2399" s="2"/>
      <c r="F2399" s="2"/>
      <c r="G2399" s="2"/>
      <c r="H2399" s="2"/>
      <c r="I2399" s="1"/>
      <c r="J2399" s="1"/>
      <c r="K2399" s="1"/>
      <c r="L2399" s="2"/>
      <c r="M2399" s="2"/>
      <c r="N2399" s="3"/>
      <c r="O2399" s="1"/>
      <c r="P2399" s="1"/>
      <c r="Q2399" s="1"/>
      <c r="R2399" s="90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5"/>
      <c r="AR2399" s="5"/>
      <c r="AS2399" s="4"/>
      <c r="AT2399" s="4"/>
      <c r="AU2399" s="4"/>
      <c r="AV2399" s="1"/>
      <c r="AW2399" s="1"/>
      <c r="AX2399" s="1"/>
      <c r="AY2399" s="4"/>
    </row>
    <row r="2400" spans="1:51" x14ac:dyDescent="0.3">
      <c r="A2400" s="1"/>
      <c r="B2400" s="1"/>
      <c r="C2400" s="1"/>
      <c r="D2400" s="1"/>
      <c r="E2400" s="2"/>
      <c r="F2400" s="2"/>
      <c r="G2400" s="2"/>
      <c r="H2400" s="2"/>
      <c r="I2400" s="1"/>
      <c r="J2400" s="1"/>
      <c r="K2400" s="1"/>
      <c r="L2400" s="2"/>
      <c r="M2400" s="2"/>
      <c r="N2400" s="3"/>
      <c r="O2400" s="1"/>
      <c r="P2400" s="1"/>
      <c r="Q2400" s="1"/>
      <c r="R2400" s="90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5"/>
      <c r="AR2400" s="5"/>
      <c r="AS2400" s="4"/>
      <c r="AT2400" s="4"/>
      <c r="AU2400" s="4"/>
      <c r="AV2400" s="1"/>
      <c r="AW2400" s="1"/>
      <c r="AX2400" s="1"/>
      <c r="AY2400" s="4"/>
    </row>
    <row r="2401" spans="1:51" x14ac:dyDescent="0.3">
      <c r="A2401" s="1"/>
      <c r="B2401" s="1"/>
      <c r="C2401" s="1"/>
      <c r="D2401" s="1"/>
      <c r="E2401" s="2"/>
      <c r="F2401" s="2"/>
      <c r="G2401" s="2"/>
      <c r="H2401" s="2"/>
      <c r="I2401" s="1"/>
      <c r="J2401" s="1"/>
      <c r="K2401" s="1"/>
      <c r="L2401" s="2"/>
      <c r="M2401" s="2"/>
      <c r="N2401" s="3"/>
      <c r="O2401" s="1"/>
      <c r="P2401" s="1"/>
      <c r="Q2401" s="1"/>
      <c r="R2401" s="90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5"/>
      <c r="AR2401" s="5"/>
      <c r="AS2401" s="4"/>
      <c r="AT2401" s="4"/>
      <c r="AU2401" s="4"/>
      <c r="AV2401" s="1"/>
      <c r="AW2401" s="1"/>
      <c r="AX2401" s="1"/>
      <c r="AY2401" s="4"/>
    </row>
    <row r="2402" spans="1:51" x14ac:dyDescent="0.3">
      <c r="A2402" s="1"/>
      <c r="B2402" s="1"/>
      <c r="C2402" s="1"/>
      <c r="D2402" s="1"/>
      <c r="E2402" s="2"/>
      <c r="F2402" s="2"/>
      <c r="G2402" s="2"/>
      <c r="H2402" s="2"/>
      <c r="I2402" s="1"/>
      <c r="J2402" s="1"/>
      <c r="K2402" s="1"/>
      <c r="L2402" s="2"/>
      <c r="M2402" s="2"/>
      <c r="N2402" s="3"/>
      <c r="O2402" s="1"/>
      <c r="P2402" s="1"/>
      <c r="Q2402" s="1"/>
      <c r="R2402" s="90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5"/>
      <c r="AR2402" s="5"/>
      <c r="AS2402" s="4"/>
      <c r="AT2402" s="4"/>
      <c r="AU2402" s="4"/>
      <c r="AV2402" s="1"/>
      <c r="AW2402" s="1"/>
      <c r="AX2402" s="1"/>
      <c r="AY2402" s="4"/>
    </row>
    <row r="2403" spans="1:51" x14ac:dyDescent="0.3">
      <c r="A2403" s="1"/>
      <c r="B2403" s="1"/>
      <c r="C2403" s="1"/>
      <c r="D2403" s="1"/>
      <c r="E2403" s="2"/>
      <c r="F2403" s="2"/>
      <c r="G2403" s="2"/>
      <c r="H2403" s="2"/>
      <c r="I2403" s="1"/>
      <c r="J2403" s="1"/>
      <c r="K2403" s="1"/>
      <c r="L2403" s="2"/>
      <c r="M2403" s="2"/>
      <c r="N2403" s="3"/>
      <c r="O2403" s="1"/>
      <c r="P2403" s="1"/>
      <c r="Q2403" s="1"/>
      <c r="R2403" s="90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5"/>
      <c r="AR2403" s="5"/>
      <c r="AS2403" s="4"/>
      <c r="AT2403" s="4"/>
      <c r="AU2403" s="4"/>
      <c r="AV2403" s="1"/>
      <c r="AW2403" s="1"/>
      <c r="AX2403" s="1"/>
      <c r="AY2403" s="4"/>
    </row>
    <row r="2404" spans="1:51" x14ac:dyDescent="0.3">
      <c r="A2404" s="1"/>
      <c r="B2404" s="1"/>
      <c r="C2404" s="1"/>
      <c r="D2404" s="1"/>
      <c r="E2404" s="2"/>
      <c r="F2404" s="2"/>
      <c r="G2404" s="2"/>
      <c r="H2404" s="2"/>
      <c r="I2404" s="1"/>
      <c r="J2404" s="1"/>
      <c r="K2404" s="1"/>
      <c r="L2404" s="2"/>
      <c r="M2404" s="2"/>
      <c r="N2404" s="3"/>
      <c r="O2404" s="1"/>
      <c r="P2404" s="1"/>
      <c r="Q2404" s="1"/>
      <c r="R2404" s="90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5"/>
      <c r="AR2404" s="5"/>
      <c r="AS2404" s="4"/>
      <c r="AT2404" s="4"/>
      <c r="AU2404" s="4"/>
      <c r="AV2404" s="1"/>
      <c r="AW2404" s="1"/>
      <c r="AX2404" s="1"/>
      <c r="AY2404" s="4"/>
    </row>
    <row r="2405" spans="1:51" x14ac:dyDescent="0.3">
      <c r="A2405" s="1"/>
      <c r="B2405" s="1"/>
      <c r="C2405" s="1"/>
      <c r="D2405" s="1"/>
      <c r="E2405" s="2"/>
      <c r="F2405" s="2"/>
      <c r="G2405" s="2"/>
      <c r="H2405" s="2"/>
      <c r="I2405" s="1"/>
      <c r="J2405" s="1"/>
      <c r="K2405" s="1"/>
      <c r="L2405" s="2"/>
      <c r="M2405" s="2"/>
      <c r="N2405" s="3"/>
      <c r="O2405" s="1"/>
      <c r="P2405" s="1"/>
      <c r="Q2405" s="1"/>
      <c r="R2405" s="90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5"/>
      <c r="AR2405" s="5"/>
      <c r="AS2405" s="4"/>
      <c r="AT2405" s="4"/>
      <c r="AU2405" s="4"/>
      <c r="AV2405" s="1"/>
      <c r="AW2405" s="1"/>
      <c r="AX2405" s="1"/>
      <c r="AY2405" s="4"/>
    </row>
    <row r="2406" spans="1:51" x14ac:dyDescent="0.3">
      <c r="A2406" s="1"/>
      <c r="B2406" s="1"/>
      <c r="C2406" s="1"/>
      <c r="D2406" s="1"/>
      <c r="E2406" s="2"/>
      <c r="F2406" s="2"/>
      <c r="G2406" s="2"/>
      <c r="H2406" s="2"/>
      <c r="I2406" s="1"/>
      <c r="J2406" s="1"/>
      <c r="K2406" s="1"/>
      <c r="L2406" s="2"/>
      <c r="M2406" s="2"/>
      <c r="N2406" s="3"/>
      <c r="O2406" s="1"/>
      <c r="P2406" s="1"/>
      <c r="Q2406" s="1"/>
      <c r="R2406" s="90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5"/>
      <c r="AR2406" s="5"/>
      <c r="AS2406" s="4"/>
      <c r="AT2406" s="4"/>
      <c r="AU2406" s="4"/>
      <c r="AV2406" s="1"/>
      <c r="AW2406" s="1"/>
      <c r="AX2406" s="1"/>
      <c r="AY2406" s="4"/>
    </row>
    <row r="2407" spans="1:51" x14ac:dyDescent="0.3">
      <c r="A2407" s="1"/>
      <c r="B2407" s="1"/>
      <c r="C2407" s="1"/>
      <c r="D2407" s="1"/>
      <c r="E2407" s="2"/>
      <c r="F2407" s="2"/>
      <c r="G2407" s="2"/>
      <c r="H2407" s="2"/>
      <c r="I2407" s="1"/>
      <c r="J2407" s="1"/>
      <c r="K2407" s="1"/>
      <c r="L2407" s="2"/>
      <c r="M2407" s="2"/>
      <c r="N2407" s="3"/>
      <c r="O2407" s="1"/>
      <c r="P2407" s="1"/>
      <c r="Q2407" s="1"/>
      <c r="R2407" s="90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5"/>
      <c r="AR2407" s="5"/>
      <c r="AS2407" s="4"/>
      <c r="AT2407" s="4"/>
      <c r="AU2407" s="4"/>
      <c r="AV2407" s="1"/>
      <c r="AW2407" s="1"/>
      <c r="AX2407" s="1"/>
      <c r="AY2407" s="4"/>
    </row>
    <row r="2408" spans="1:51" x14ac:dyDescent="0.3">
      <c r="A2408" s="1"/>
      <c r="B2408" s="1"/>
      <c r="C2408" s="1"/>
      <c r="D2408" s="1"/>
      <c r="E2408" s="2"/>
      <c r="F2408" s="2"/>
      <c r="G2408" s="2"/>
      <c r="H2408" s="2"/>
      <c r="I2408" s="1"/>
      <c r="J2408" s="1"/>
      <c r="K2408" s="1"/>
      <c r="L2408" s="2"/>
      <c r="M2408" s="2"/>
      <c r="N2408" s="3"/>
      <c r="O2408" s="1"/>
      <c r="P2408" s="1"/>
      <c r="Q2408" s="1"/>
      <c r="R2408" s="90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5"/>
      <c r="AR2408" s="5"/>
      <c r="AS2408" s="4"/>
      <c r="AT2408" s="4"/>
      <c r="AU2408" s="4"/>
      <c r="AV2408" s="1"/>
      <c r="AW2408" s="1"/>
      <c r="AX2408" s="1"/>
      <c r="AY2408" s="4"/>
    </row>
    <row r="2409" spans="1:51" x14ac:dyDescent="0.3">
      <c r="A2409" s="1"/>
      <c r="B2409" s="1"/>
      <c r="C2409" s="1"/>
      <c r="D2409" s="1"/>
      <c r="E2409" s="2"/>
      <c r="F2409" s="2"/>
      <c r="G2409" s="2"/>
      <c r="H2409" s="2"/>
      <c r="I2409" s="1"/>
      <c r="J2409" s="1"/>
      <c r="K2409" s="1"/>
      <c r="L2409" s="2"/>
      <c r="M2409" s="2"/>
      <c r="N2409" s="3"/>
      <c r="O2409" s="1"/>
      <c r="P2409" s="1"/>
      <c r="Q2409" s="1"/>
      <c r="R2409" s="90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5"/>
      <c r="AR2409" s="5"/>
      <c r="AS2409" s="4"/>
      <c r="AT2409" s="4"/>
      <c r="AU2409" s="4"/>
      <c r="AV2409" s="1"/>
      <c r="AW2409" s="1"/>
      <c r="AX2409" s="1"/>
      <c r="AY2409" s="4"/>
    </row>
    <row r="2410" spans="1:51" x14ac:dyDescent="0.3">
      <c r="A2410" s="1"/>
      <c r="B2410" s="1"/>
      <c r="C2410" s="1"/>
      <c r="D2410" s="1"/>
      <c r="E2410" s="2"/>
      <c r="F2410" s="2"/>
      <c r="G2410" s="2"/>
      <c r="H2410" s="2"/>
      <c r="I2410" s="1"/>
      <c r="J2410" s="1"/>
      <c r="K2410" s="1"/>
      <c r="L2410" s="2"/>
      <c r="M2410" s="2"/>
      <c r="N2410" s="3"/>
      <c r="O2410" s="1"/>
      <c r="P2410" s="1"/>
      <c r="Q2410" s="1"/>
      <c r="R2410" s="90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5"/>
      <c r="AR2410" s="5"/>
      <c r="AS2410" s="4"/>
      <c r="AT2410" s="4"/>
      <c r="AU2410" s="4"/>
      <c r="AV2410" s="1"/>
      <c r="AW2410" s="1"/>
      <c r="AX2410" s="1"/>
      <c r="AY2410" s="4"/>
    </row>
    <row r="2411" spans="1:51" x14ac:dyDescent="0.3">
      <c r="A2411" s="1"/>
      <c r="B2411" s="1"/>
      <c r="C2411" s="1"/>
      <c r="D2411" s="1"/>
      <c r="E2411" s="2"/>
      <c r="F2411" s="2"/>
      <c r="G2411" s="2"/>
      <c r="H2411" s="2"/>
      <c r="I2411" s="1"/>
      <c r="J2411" s="1"/>
      <c r="K2411" s="1"/>
      <c r="L2411" s="2"/>
      <c r="M2411" s="2"/>
      <c r="N2411" s="3"/>
      <c r="O2411" s="1"/>
      <c r="P2411" s="1"/>
      <c r="Q2411" s="1"/>
      <c r="R2411" s="90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5"/>
      <c r="AR2411" s="5"/>
      <c r="AS2411" s="4"/>
      <c r="AT2411" s="4"/>
      <c r="AU2411" s="4"/>
      <c r="AV2411" s="1"/>
      <c r="AW2411" s="1"/>
      <c r="AX2411" s="1"/>
      <c r="AY2411" s="4"/>
    </row>
    <row r="2412" spans="1:51" x14ac:dyDescent="0.3">
      <c r="A2412" s="1"/>
      <c r="B2412" s="1"/>
      <c r="C2412" s="1"/>
      <c r="D2412" s="1"/>
      <c r="E2412" s="2"/>
      <c r="F2412" s="2"/>
      <c r="G2412" s="2"/>
      <c r="H2412" s="2"/>
      <c r="I2412" s="1"/>
      <c r="J2412" s="1"/>
      <c r="K2412" s="1"/>
      <c r="L2412" s="2"/>
      <c r="M2412" s="2"/>
      <c r="N2412" s="3"/>
      <c r="O2412" s="1"/>
      <c r="P2412" s="1"/>
      <c r="Q2412" s="1"/>
      <c r="R2412" s="90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5"/>
      <c r="AR2412" s="5"/>
      <c r="AS2412" s="4"/>
      <c r="AT2412" s="4"/>
      <c r="AU2412" s="4"/>
      <c r="AV2412" s="1"/>
      <c r="AW2412" s="1"/>
      <c r="AX2412" s="1"/>
      <c r="AY2412" s="4"/>
    </row>
    <row r="2413" spans="1:51" x14ac:dyDescent="0.3">
      <c r="A2413" s="1"/>
      <c r="B2413" s="1"/>
      <c r="C2413" s="1"/>
      <c r="D2413" s="1"/>
      <c r="E2413" s="2"/>
      <c r="F2413" s="2"/>
      <c r="G2413" s="2"/>
      <c r="H2413" s="2"/>
      <c r="I2413" s="1"/>
      <c r="J2413" s="1"/>
      <c r="K2413" s="1"/>
      <c r="L2413" s="2"/>
      <c r="M2413" s="2"/>
      <c r="N2413" s="3"/>
      <c r="O2413" s="1"/>
      <c r="P2413" s="1"/>
      <c r="Q2413" s="1"/>
      <c r="R2413" s="90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5"/>
      <c r="AR2413" s="5"/>
      <c r="AS2413" s="4"/>
      <c r="AT2413" s="4"/>
      <c r="AU2413" s="4"/>
      <c r="AV2413" s="1"/>
      <c r="AW2413" s="1"/>
      <c r="AX2413" s="1"/>
      <c r="AY2413" s="4"/>
    </row>
    <row r="2414" spans="1:51" x14ac:dyDescent="0.3">
      <c r="A2414" s="1"/>
      <c r="B2414" s="1"/>
      <c r="C2414" s="1"/>
      <c r="D2414" s="1"/>
      <c r="E2414" s="2"/>
      <c r="F2414" s="2"/>
      <c r="G2414" s="2"/>
      <c r="H2414" s="2"/>
      <c r="I2414" s="1"/>
      <c r="J2414" s="1"/>
      <c r="K2414" s="1"/>
      <c r="L2414" s="2"/>
      <c r="M2414" s="2"/>
      <c r="N2414" s="3"/>
      <c r="O2414" s="1"/>
      <c r="P2414" s="1"/>
      <c r="Q2414" s="1"/>
      <c r="R2414" s="90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5"/>
      <c r="AR2414" s="5"/>
      <c r="AS2414" s="4"/>
      <c r="AT2414" s="4"/>
      <c r="AU2414" s="4"/>
      <c r="AV2414" s="1"/>
      <c r="AW2414" s="1"/>
      <c r="AX2414" s="1"/>
      <c r="AY2414" s="4"/>
    </row>
    <row r="2415" spans="1:51" x14ac:dyDescent="0.3">
      <c r="A2415" s="1"/>
      <c r="B2415" s="1"/>
      <c r="C2415" s="1"/>
      <c r="D2415" s="1"/>
      <c r="E2415" s="2"/>
      <c r="F2415" s="2"/>
      <c r="G2415" s="2"/>
      <c r="H2415" s="2"/>
      <c r="I2415" s="1"/>
      <c r="J2415" s="1"/>
      <c r="K2415" s="1"/>
      <c r="L2415" s="2"/>
      <c r="M2415" s="2"/>
      <c r="N2415" s="3"/>
      <c r="O2415" s="1"/>
      <c r="P2415" s="1"/>
      <c r="Q2415" s="1"/>
      <c r="R2415" s="90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5"/>
      <c r="AR2415" s="5"/>
      <c r="AS2415" s="4"/>
      <c r="AT2415" s="4"/>
      <c r="AU2415" s="4"/>
      <c r="AV2415" s="1"/>
      <c r="AW2415" s="1"/>
      <c r="AX2415" s="1"/>
      <c r="AY2415" s="4"/>
    </row>
    <row r="2416" spans="1:51" x14ac:dyDescent="0.3">
      <c r="A2416" s="1"/>
      <c r="B2416" s="1"/>
      <c r="C2416" s="1"/>
      <c r="D2416" s="1"/>
      <c r="E2416" s="2"/>
      <c r="F2416" s="2"/>
      <c r="G2416" s="2"/>
      <c r="H2416" s="2"/>
      <c r="I2416" s="1"/>
      <c r="J2416" s="1"/>
      <c r="K2416" s="1"/>
      <c r="L2416" s="2"/>
      <c r="M2416" s="2"/>
      <c r="N2416" s="3"/>
      <c r="O2416" s="1"/>
      <c r="P2416" s="1"/>
      <c r="Q2416" s="1"/>
      <c r="R2416" s="90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5"/>
      <c r="AR2416" s="5"/>
      <c r="AS2416" s="4"/>
      <c r="AT2416" s="4"/>
      <c r="AU2416" s="4"/>
      <c r="AV2416" s="1"/>
      <c r="AW2416" s="1"/>
      <c r="AX2416" s="1"/>
      <c r="AY2416" s="4"/>
    </row>
    <row r="2417" spans="1:51" x14ac:dyDescent="0.3">
      <c r="A2417" s="1"/>
      <c r="B2417" s="1"/>
      <c r="C2417" s="1"/>
      <c r="D2417" s="1"/>
      <c r="E2417" s="2"/>
      <c r="F2417" s="2"/>
      <c r="G2417" s="2"/>
      <c r="H2417" s="2"/>
      <c r="I2417" s="1"/>
      <c r="J2417" s="1"/>
      <c r="K2417" s="1"/>
      <c r="L2417" s="2"/>
      <c r="M2417" s="2"/>
      <c r="N2417" s="3"/>
      <c r="O2417" s="1"/>
      <c r="P2417" s="1"/>
      <c r="Q2417" s="1"/>
      <c r="R2417" s="90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5"/>
      <c r="AR2417" s="5"/>
      <c r="AS2417" s="4"/>
      <c r="AT2417" s="4"/>
      <c r="AU2417" s="4"/>
      <c r="AV2417" s="1"/>
      <c r="AW2417" s="1"/>
      <c r="AX2417" s="1"/>
      <c r="AY2417" s="4"/>
    </row>
    <row r="2418" spans="1:51" x14ac:dyDescent="0.3">
      <c r="A2418" s="1"/>
      <c r="B2418" s="1"/>
      <c r="C2418" s="1"/>
      <c r="D2418" s="1"/>
      <c r="E2418" s="2"/>
      <c r="F2418" s="2"/>
      <c r="G2418" s="2"/>
      <c r="H2418" s="2"/>
      <c r="I2418" s="1"/>
      <c r="J2418" s="1"/>
      <c r="K2418" s="1"/>
      <c r="L2418" s="2"/>
      <c r="M2418" s="2"/>
      <c r="N2418" s="3"/>
      <c r="O2418" s="1"/>
      <c r="P2418" s="1"/>
      <c r="Q2418" s="1"/>
      <c r="R2418" s="90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5"/>
      <c r="AR2418" s="5"/>
      <c r="AS2418" s="4"/>
      <c r="AT2418" s="4"/>
      <c r="AU2418" s="4"/>
      <c r="AV2418" s="1"/>
      <c r="AW2418" s="1"/>
      <c r="AX2418" s="1"/>
      <c r="AY2418" s="4"/>
    </row>
    <row r="2419" spans="1:51" x14ac:dyDescent="0.3">
      <c r="A2419" s="1"/>
      <c r="B2419" s="1"/>
      <c r="C2419" s="1"/>
      <c r="D2419" s="1"/>
      <c r="E2419" s="2"/>
      <c r="F2419" s="2"/>
      <c r="G2419" s="2"/>
      <c r="H2419" s="2"/>
      <c r="I2419" s="1"/>
      <c r="J2419" s="1"/>
      <c r="K2419" s="1"/>
      <c r="L2419" s="2"/>
      <c r="M2419" s="2"/>
      <c r="N2419" s="3"/>
      <c r="O2419" s="1"/>
      <c r="P2419" s="1"/>
      <c r="Q2419" s="1"/>
      <c r="R2419" s="90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5"/>
      <c r="AR2419" s="5"/>
      <c r="AS2419" s="4"/>
      <c r="AT2419" s="4"/>
      <c r="AU2419" s="4"/>
      <c r="AV2419" s="1"/>
      <c r="AW2419" s="1"/>
      <c r="AX2419" s="1"/>
      <c r="AY2419" s="4"/>
    </row>
    <row r="2420" spans="1:51" x14ac:dyDescent="0.3">
      <c r="A2420" s="1"/>
      <c r="B2420" s="1"/>
      <c r="C2420" s="1"/>
      <c r="D2420" s="1"/>
      <c r="E2420" s="2"/>
      <c r="F2420" s="2"/>
      <c r="G2420" s="2"/>
      <c r="H2420" s="2"/>
      <c r="I2420" s="1"/>
      <c r="J2420" s="1"/>
      <c r="K2420" s="1"/>
      <c r="L2420" s="2"/>
      <c r="M2420" s="2"/>
      <c r="N2420" s="3"/>
      <c r="O2420" s="1"/>
      <c r="P2420" s="1"/>
      <c r="Q2420" s="1"/>
      <c r="R2420" s="90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5"/>
      <c r="AR2420" s="5"/>
      <c r="AS2420" s="4"/>
      <c r="AT2420" s="4"/>
      <c r="AU2420" s="4"/>
      <c r="AV2420" s="1"/>
      <c r="AW2420" s="1"/>
      <c r="AX2420" s="1"/>
      <c r="AY2420" s="4"/>
    </row>
    <row r="2421" spans="1:51" x14ac:dyDescent="0.3">
      <c r="A2421" s="1"/>
      <c r="B2421" s="1"/>
      <c r="C2421" s="1"/>
      <c r="D2421" s="1"/>
      <c r="E2421" s="2"/>
      <c r="F2421" s="2"/>
      <c r="G2421" s="2"/>
      <c r="H2421" s="2"/>
      <c r="I2421" s="1"/>
      <c r="J2421" s="1"/>
      <c r="K2421" s="1"/>
      <c r="L2421" s="2"/>
      <c r="M2421" s="2"/>
      <c r="N2421" s="3"/>
      <c r="O2421" s="1"/>
      <c r="P2421" s="1"/>
      <c r="Q2421" s="1"/>
      <c r="R2421" s="90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5"/>
      <c r="AR2421" s="5"/>
      <c r="AS2421" s="4"/>
      <c r="AT2421" s="4"/>
      <c r="AU2421" s="4"/>
      <c r="AV2421" s="1"/>
      <c r="AW2421" s="1"/>
      <c r="AX2421" s="1"/>
      <c r="AY2421" s="4"/>
    </row>
    <row r="2422" spans="1:51" x14ac:dyDescent="0.3">
      <c r="A2422" s="1"/>
      <c r="B2422" s="1"/>
      <c r="C2422" s="1"/>
      <c r="D2422" s="1"/>
      <c r="E2422" s="2"/>
      <c r="F2422" s="2"/>
      <c r="G2422" s="2"/>
      <c r="H2422" s="2"/>
      <c r="I2422" s="1"/>
      <c r="J2422" s="1"/>
      <c r="K2422" s="1"/>
      <c r="L2422" s="2"/>
      <c r="M2422" s="2"/>
      <c r="N2422" s="3"/>
      <c r="O2422" s="1"/>
      <c r="P2422" s="1"/>
      <c r="Q2422" s="1"/>
      <c r="R2422" s="90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5"/>
      <c r="AR2422" s="5"/>
      <c r="AS2422" s="4"/>
      <c r="AT2422" s="4"/>
      <c r="AU2422" s="4"/>
      <c r="AV2422" s="1"/>
      <c r="AW2422" s="1"/>
      <c r="AX2422" s="1"/>
      <c r="AY2422" s="4"/>
    </row>
    <row r="2423" spans="1:51" x14ac:dyDescent="0.3">
      <c r="A2423" s="1"/>
      <c r="B2423" s="1"/>
      <c r="C2423" s="1"/>
      <c r="D2423" s="1"/>
      <c r="E2423" s="2"/>
      <c r="F2423" s="2"/>
      <c r="G2423" s="2"/>
      <c r="H2423" s="2"/>
      <c r="I2423" s="1"/>
      <c r="J2423" s="1"/>
      <c r="K2423" s="1"/>
      <c r="L2423" s="2"/>
      <c r="M2423" s="2"/>
      <c r="N2423" s="3"/>
      <c r="O2423" s="1"/>
      <c r="P2423" s="1"/>
      <c r="Q2423" s="1"/>
      <c r="R2423" s="90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5"/>
      <c r="AR2423" s="5"/>
      <c r="AS2423" s="4"/>
      <c r="AT2423" s="4"/>
      <c r="AU2423" s="4"/>
      <c r="AV2423" s="1"/>
      <c r="AW2423" s="1"/>
      <c r="AX2423" s="1"/>
      <c r="AY2423" s="4"/>
    </row>
    <row r="2424" spans="1:51" x14ac:dyDescent="0.3">
      <c r="A2424" s="1"/>
      <c r="B2424" s="1"/>
      <c r="C2424" s="1"/>
      <c r="D2424" s="1"/>
      <c r="E2424" s="2"/>
      <c r="F2424" s="2"/>
      <c r="G2424" s="2"/>
      <c r="H2424" s="2"/>
      <c r="I2424" s="1"/>
      <c r="J2424" s="1"/>
      <c r="K2424" s="1"/>
      <c r="L2424" s="2"/>
      <c r="M2424" s="2"/>
      <c r="N2424" s="3"/>
      <c r="O2424" s="1"/>
      <c r="P2424" s="1"/>
      <c r="Q2424" s="1"/>
      <c r="R2424" s="90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5"/>
      <c r="AR2424" s="5"/>
      <c r="AS2424" s="4"/>
      <c r="AT2424" s="4"/>
      <c r="AU2424" s="4"/>
      <c r="AV2424" s="1"/>
      <c r="AW2424" s="1"/>
      <c r="AX2424" s="1"/>
      <c r="AY2424" s="4"/>
    </row>
    <row r="2425" spans="1:51" x14ac:dyDescent="0.3">
      <c r="A2425" s="1"/>
      <c r="B2425" s="1"/>
      <c r="C2425" s="1"/>
      <c r="D2425" s="1"/>
      <c r="E2425" s="2"/>
      <c r="F2425" s="2"/>
      <c r="G2425" s="2"/>
      <c r="H2425" s="2"/>
      <c r="I2425" s="1"/>
      <c r="J2425" s="1"/>
      <c r="K2425" s="1"/>
      <c r="L2425" s="2"/>
      <c r="M2425" s="2"/>
      <c r="N2425" s="3"/>
      <c r="O2425" s="1"/>
      <c r="P2425" s="1"/>
      <c r="Q2425" s="1"/>
      <c r="R2425" s="90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5"/>
      <c r="AR2425" s="5"/>
      <c r="AS2425" s="4"/>
      <c r="AT2425" s="4"/>
      <c r="AU2425" s="4"/>
      <c r="AV2425" s="1"/>
      <c r="AW2425" s="1"/>
      <c r="AX2425" s="1"/>
      <c r="AY2425" s="4"/>
    </row>
    <row r="2426" spans="1:51" x14ac:dyDescent="0.3">
      <c r="A2426" s="1"/>
      <c r="B2426" s="1"/>
      <c r="C2426" s="1"/>
      <c r="D2426" s="1"/>
      <c r="E2426" s="2"/>
      <c r="F2426" s="2"/>
      <c r="G2426" s="2"/>
      <c r="H2426" s="2"/>
      <c r="I2426" s="1"/>
      <c r="J2426" s="1"/>
      <c r="K2426" s="1"/>
      <c r="L2426" s="2"/>
      <c r="M2426" s="2"/>
      <c r="N2426" s="3"/>
      <c r="O2426" s="1"/>
      <c r="P2426" s="1"/>
      <c r="Q2426" s="1"/>
      <c r="R2426" s="90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5"/>
      <c r="AR2426" s="5"/>
      <c r="AS2426" s="4"/>
      <c r="AT2426" s="4"/>
      <c r="AU2426" s="4"/>
      <c r="AV2426" s="1"/>
      <c r="AW2426" s="1"/>
      <c r="AX2426" s="1"/>
      <c r="AY2426" s="4"/>
    </row>
    <row r="2427" spans="1:51" x14ac:dyDescent="0.3">
      <c r="A2427" s="1"/>
      <c r="B2427" s="1"/>
      <c r="C2427" s="1"/>
      <c r="D2427" s="1"/>
      <c r="E2427" s="2"/>
      <c r="F2427" s="2"/>
      <c r="G2427" s="2"/>
      <c r="H2427" s="2"/>
      <c r="I2427" s="1"/>
      <c r="J2427" s="1"/>
      <c r="K2427" s="1"/>
      <c r="L2427" s="2"/>
      <c r="M2427" s="2"/>
      <c r="N2427" s="3"/>
      <c r="O2427" s="1"/>
      <c r="P2427" s="1"/>
      <c r="Q2427" s="1"/>
      <c r="R2427" s="90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5"/>
      <c r="AR2427" s="5"/>
      <c r="AS2427" s="4"/>
      <c r="AT2427" s="4"/>
      <c r="AU2427" s="4"/>
      <c r="AV2427" s="1"/>
      <c r="AW2427" s="1"/>
      <c r="AX2427" s="1"/>
      <c r="AY2427" s="4"/>
    </row>
    <row r="2428" spans="1:51" x14ac:dyDescent="0.3">
      <c r="A2428" s="1"/>
      <c r="B2428" s="1"/>
      <c r="C2428" s="1"/>
      <c r="D2428" s="1"/>
      <c r="E2428" s="2"/>
      <c r="F2428" s="2"/>
      <c r="G2428" s="2"/>
      <c r="H2428" s="2"/>
      <c r="I2428" s="1"/>
      <c r="J2428" s="1"/>
      <c r="K2428" s="1"/>
      <c r="L2428" s="2"/>
      <c r="M2428" s="2"/>
      <c r="N2428" s="3"/>
      <c r="O2428" s="1"/>
      <c r="P2428" s="1"/>
      <c r="Q2428" s="1"/>
      <c r="R2428" s="90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5"/>
      <c r="AR2428" s="5"/>
      <c r="AS2428" s="4"/>
      <c r="AT2428" s="4"/>
      <c r="AU2428" s="4"/>
      <c r="AV2428" s="1"/>
      <c r="AW2428" s="1"/>
      <c r="AX2428" s="1"/>
      <c r="AY2428" s="4"/>
    </row>
    <row r="2429" spans="1:51" x14ac:dyDescent="0.3">
      <c r="A2429" s="1"/>
      <c r="B2429" s="1"/>
      <c r="C2429" s="1"/>
      <c r="D2429" s="1"/>
      <c r="E2429" s="2"/>
      <c r="F2429" s="2"/>
      <c r="G2429" s="2"/>
      <c r="H2429" s="2"/>
      <c r="I2429" s="1"/>
      <c r="J2429" s="1"/>
      <c r="K2429" s="1"/>
      <c r="L2429" s="2"/>
      <c r="M2429" s="2"/>
      <c r="N2429" s="3"/>
      <c r="O2429" s="1"/>
      <c r="P2429" s="1"/>
      <c r="Q2429" s="1"/>
      <c r="R2429" s="90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5"/>
      <c r="AR2429" s="5"/>
      <c r="AS2429" s="4"/>
      <c r="AT2429" s="4"/>
      <c r="AU2429" s="4"/>
      <c r="AV2429" s="1"/>
      <c r="AW2429" s="1"/>
      <c r="AX2429" s="1"/>
      <c r="AY2429" s="4"/>
    </row>
    <row r="2430" spans="1:51" x14ac:dyDescent="0.3">
      <c r="A2430" s="1"/>
      <c r="B2430" s="1"/>
      <c r="C2430" s="1"/>
      <c r="D2430" s="1"/>
      <c r="E2430" s="2"/>
      <c r="F2430" s="2"/>
      <c r="G2430" s="2"/>
      <c r="H2430" s="2"/>
      <c r="I2430" s="1"/>
      <c r="J2430" s="1"/>
      <c r="K2430" s="1"/>
      <c r="L2430" s="2"/>
      <c r="M2430" s="2"/>
      <c r="N2430" s="3"/>
      <c r="O2430" s="1"/>
      <c r="P2430" s="1"/>
      <c r="Q2430" s="1"/>
      <c r="R2430" s="90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5"/>
      <c r="AR2430" s="5"/>
      <c r="AS2430" s="4"/>
      <c r="AT2430" s="4"/>
      <c r="AU2430" s="4"/>
      <c r="AV2430" s="1"/>
      <c r="AW2430" s="1"/>
      <c r="AX2430" s="1"/>
      <c r="AY2430" s="4"/>
    </row>
    <row r="2431" spans="1:51" x14ac:dyDescent="0.3">
      <c r="A2431" s="1"/>
      <c r="B2431" s="1"/>
      <c r="C2431" s="1"/>
      <c r="D2431" s="1"/>
      <c r="E2431" s="2"/>
      <c r="F2431" s="2"/>
      <c r="G2431" s="2"/>
      <c r="H2431" s="2"/>
      <c r="I2431" s="1"/>
      <c r="J2431" s="1"/>
      <c r="K2431" s="1"/>
      <c r="L2431" s="2"/>
      <c r="M2431" s="2"/>
      <c r="N2431" s="3"/>
      <c r="O2431" s="1"/>
      <c r="P2431" s="1"/>
      <c r="Q2431" s="1"/>
      <c r="R2431" s="90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5"/>
      <c r="AR2431" s="5"/>
      <c r="AS2431" s="4"/>
      <c r="AT2431" s="4"/>
      <c r="AU2431" s="4"/>
      <c r="AV2431" s="1"/>
      <c r="AW2431" s="1"/>
      <c r="AX2431" s="1"/>
      <c r="AY2431" s="4"/>
    </row>
    <row r="2432" spans="1:51" x14ac:dyDescent="0.3">
      <c r="A2432" s="1"/>
      <c r="B2432" s="1"/>
      <c r="C2432" s="1"/>
      <c r="D2432" s="1"/>
      <c r="E2432" s="2"/>
      <c r="F2432" s="2"/>
      <c r="G2432" s="2"/>
      <c r="H2432" s="2"/>
      <c r="I2432" s="1"/>
      <c r="J2432" s="1"/>
      <c r="K2432" s="1"/>
      <c r="L2432" s="2"/>
      <c r="M2432" s="2"/>
      <c r="N2432" s="3"/>
      <c r="O2432" s="1"/>
      <c r="P2432" s="1"/>
      <c r="Q2432" s="1"/>
      <c r="R2432" s="90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5"/>
      <c r="AR2432" s="5"/>
      <c r="AS2432" s="4"/>
      <c r="AT2432" s="4"/>
      <c r="AU2432" s="4"/>
      <c r="AV2432" s="1"/>
      <c r="AW2432" s="1"/>
      <c r="AX2432" s="1"/>
      <c r="AY2432" s="4"/>
    </row>
    <row r="2433" spans="1:51" x14ac:dyDescent="0.3">
      <c r="A2433" s="1"/>
      <c r="B2433" s="1"/>
      <c r="C2433" s="1"/>
      <c r="D2433" s="1"/>
      <c r="E2433" s="2"/>
      <c r="F2433" s="2"/>
      <c r="G2433" s="2"/>
      <c r="H2433" s="2"/>
      <c r="I2433" s="1"/>
      <c r="J2433" s="1"/>
      <c r="K2433" s="1"/>
      <c r="L2433" s="2"/>
      <c r="M2433" s="2"/>
      <c r="N2433" s="3"/>
      <c r="O2433" s="1"/>
      <c r="P2433" s="1"/>
      <c r="Q2433" s="1"/>
      <c r="R2433" s="90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5"/>
      <c r="AR2433" s="5"/>
      <c r="AS2433" s="4"/>
      <c r="AT2433" s="4"/>
      <c r="AU2433" s="4"/>
      <c r="AV2433" s="1"/>
      <c r="AW2433" s="1"/>
      <c r="AX2433" s="1"/>
      <c r="AY2433" s="4"/>
    </row>
    <row r="2434" spans="1:51" x14ac:dyDescent="0.3">
      <c r="A2434" s="1"/>
      <c r="B2434" s="1"/>
      <c r="C2434" s="1"/>
      <c r="D2434" s="1"/>
      <c r="E2434" s="2"/>
      <c r="F2434" s="2"/>
      <c r="G2434" s="2"/>
      <c r="H2434" s="2"/>
      <c r="I2434" s="1"/>
      <c r="J2434" s="1"/>
      <c r="K2434" s="1"/>
      <c r="L2434" s="2"/>
      <c r="M2434" s="2"/>
      <c r="N2434" s="3"/>
      <c r="O2434" s="1"/>
      <c r="P2434" s="1"/>
      <c r="Q2434" s="1"/>
      <c r="R2434" s="90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5"/>
      <c r="AR2434" s="5"/>
      <c r="AS2434" s="4"/>
      <c r="AT2434" s="4"/>
      <c r="AU2434" s="4"/>
      <c r="AV2434" s="1"/>
      <c r="AW2434" s="1"/>
      <c r="AX2434" s="1"/>
      <c r="AY2434" s="4"/>
    </row>
    <row r="2435" spans="1:51" x14ac:dyDescent="0.3">
      <c r="A2435" s="1"/>
      <c r="B2435" s="1"/>
      <c r="C2435" s="1"/>
      <c r="D2435" s="1"/>
      <c r="E2435" s="2"/>
      <c r="F2435" s="2"/>
      <c r="G2435" s="2"/>
      <c r="H2435" s="2"/>
      <c r="I2435" s="1"/>
      <c r="J2435" s="1"/>
      <c r="K2435" s="1"/>
      <c r="L2435" s="2"/>
      <c r="M2435" s="2"/>
      <c r="N2435" s="3"/>
      <c r="O2435" s="1"/>
      <c r="P2435" s="1"/>
      <c r="Q2435" s="1"/>
      <c r="R2435" s="90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5"/>
      <c r="AR2435" s="5"/>
      <c r="AS2435" s="4"/>
      <c r="AT2435" s="4"/>
      <c r="AU2435" s="4"/>
      <c r="AV2435" s="1"/>
      <c r="AW2435" s="1"/>
      <c r="AX2435" s="1"/>
      <c r="AY2435" s="4"/>
    </row>
    <row r="2436" spans="1:51" x14ac:dyDescent="0.3">
      <c r="A2436" s="1"/>
      <c r="B2436" s="1"/>
      <c r="C2436" s="1"/>
      <c r="D2436" s="1"/>
      <c r="E2436" s="2"/>
      <c r="F2436" s="2"/>
      <c r="G2436" s="2"/>
      <c r="H2436" s="2"/>
      <c r="I2436" s="1"/>
      <c r="J2436" s="1"/>
      <c r="K2436" s="1"/>
      <c r="L2436" s="2"/>
      <c r="M2436" s="2"/>
      <c r="N2436" s="3"/>
      <c r="O2436" s="1"/>
      <c r="P2436" s="1"/>
      <c r="Q2436" s="1"/>
      <c r="R2436" s="90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5"/>
      <c r="AR2436" s="5"/>
      <c r="AS2436" s="4"/>
      <c r="AT2436" s="4"/>
      <c r="AU2436" s="4"/>
      <c r="AV2436" s="1"/>
      <c r="AW2436" s="1"/>
      <c r="AX2436" s="1"/>
      <c r="AY2436" s="4"/>
    </row>
    <row r="2437" spans="1:51" x14ac:dyDescent="0.3">
      <c r="A2437" s="1"/>
      <c r="B2437" s="1"/>
      <c r="C2437" s="1"/>
      <c r="D2437" s="1"/>
      <c r="E2437" s="2"/>
      <c r="F2437" s="2"/>
      <c r="G2437" s="2"/>
      <c r="H2437" s="2"/>
      <c r="I2437" s="1"/>
      <c r="J2437" s="1"/>
      <c r="K2437" s="1"/>
      <c r="L2437" s="2"/>
      <c r="M2437" s="2"/>
      <c r="N2437" s="3"/>
      <c r="O2437" s="1"/>
      <c r="P2437" s="1"/>
      <c r="Q2437" s="1"/>
      <c r="R2437" s="90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5"/>
      <c r="AR2437" s="5"/>
      <c r="AS2437" s="4"/>
      <c r="AT2437" s="4"/>
      <c r="AU2437" s="4"/>
      <c r="AV2437" s="1"/>
      <c r="AW2437" s="1"/>
      <c r="AX2437" s="1"/>
      <c r="AY2437" s="4"/>
    </row>
    <row r="2438" spans="1:51" x14ac:dyDescent="0.3">
      <c r="A2438" s="1"/>
      <c r="B2438" s="1"/>
      <c r="C2438" s="1"/>
      <c r="D2438" s="1"/>
      <c r="E2438" s="2"/>
      <c r="F2438" s="2"/>
      <c r="G2438" s="2"/>
      <c r="H2438" s="2"/>
      <c r="I2438" s="1"/>
      <c r="J2438" s="1"/>
      <c r="K2438" s="1"/>
      <c r="L2438" s="2"/>
      <c r="M2438" s="2"/>
      <c r="N2438" s="3"/>
      <c r="O2438" s="1"/>
      <c r="P2438" s="1"/>
      <c r="Q2438" s="1"/>
      <c r="R2438" s="90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5"/>
      <c r="AR2438" s="5"/>
      <c r="AS2438" s="4"/>
      <c r="AT2438" s="4"/>
      <c r="AU2438" s="4"/>
      <c r="AV2438" s="1"/>
      <c r="AW2438" s="1"/>
      <c r="AX2438" s="1"/>
      <c r="AY2438" s="4"/>
    </row>
    <row r="2439" spans="1:51" x14ac:dyDescent="0.3">
      <c r="A2439" s="1"/>
      <c r="B2439" s="1"/>
      <c r="C2439" s="1"/>
      <c r="D2439" s="1"/>
      <c r="E2439" s="2"/>
      <c r="F2439" s="2"/>
      <c r="G2439" s="2"/>
      <c r="H2439" s="2"/>
      <c r="I2439" s="1"/>
      <c r="J2439" s="1"/>
      <c r="K2439" s="1"/>
      <c r="L2439" s="2"/>
      <c r="M2439" s="2"/>
      <c r="N2439" s="3"/>
      <c r="O2439" s="1"/>
      <c r="P2439" s="1"/>
      <c r="Q2439" s="1"/>
      <c r="R2439" s="90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5"/>
      <c r="AR2439" s="5"/>
      <c r="AS2439" s="4"/>
      <c r="AT2439" s="4"/>
      <c r="AU2439" s="4"/>
      <c r="AV2439" s="1"/>
      <c r="AW2439" s="1"/>
      <c r="AX2439" s="1"/>
      <c r="AY2439" s="4"/>
    </row>
    <row r="2440" spans="1:51" x14ac:dyDescent="0.3">
      <c r="A2440" s="1"/>
      <c r="B2440" s="1"/>
      <c r="C2440" s="1"/>
      <c r="D2440" s="1"/>
      <c r="E2440" s="2"/>
      <c r="F2440" s="2"/>
      <c r="G2440" s="2"/>
      <c r="H2440" s="2"/>
      <c r="I2440" s="1"/>
      <c r="J2440" s="1"/>
      <c r="K2440" s="1"/>
      <c r="L2440" s="2"/>
      <c r="M2440" s="2"/>
      <c r="N2440" s="3"/>
      <c r="O2440" s="1"/>
      <c r="P2440" s="1"/>
      <c r="Q2440" s="1"/>
      <c r="R2440" s="90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5"/>
      <c r="AR2440" s="5"/>
      <c r="AS2440" s="4"/>
      <c r="AT2440" s="4"/>
      <c r="AU2440" s="4"/>
      <c r="AV2440" s="1"/>
      <c r="AW2440" s="1"/>
      <c r="AX2440" s="1"/>
      <c r="AY2440" s="4"/>
    </row>
    <row r="2441" spans="1:51" x14ac:dyDescent="0.3">
      <c r="A2441" s="1"/>
      <c r="B2441" s="1"/>
      <c r="C2441" s="1"/>
      <c r="D2441" s="1"/>
      <c r="E2441" s="2"/>
      <c r="F2441" s="2"/>
      <c r="G2441" s="2"/>
      <c r="H2441" s="2"/>
      <c r="I2441" s="1"/>
      <c r="J2441" s="1"/>
      <c r="K2441" s="1"/>
      <c r="L2441" s="2"/>
      <c r="M2441" s="2"/>
      <c r="N2441" s="3"/>
      <c r="O2441" s="1"/>
      <c r="P2441" s="1"/>
      <c r="Q2441" s="1"/>
      <c r="R2441" s="90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5"/>
      <c r="AR2441" s="5"/>
      <c r="AS2441" s="4"/>
      <c r="AT2441" s="4"/>
      <c r="AU2441" s="4"/>
      <c r="AV2441" s="1"/>
      <c r="AW2441" s="1"/>
      <c r="AX2441" s="1"/>
      <c r="AY2441" s="4"/>
    </row>
    <row r="2442" spans="1:51" x14ac:dyDescent="0.3">
      <c r="A2442" s="1"/>
      <c r="B2442" s="1"/>
      <c r="C2442" s="1"/>
      <c r="D2442" s="1"/>
      <c r="E2442" s="2"/>
      <c r="F2442" s="2"/>
      <c r="G2442" s="2"/>
      <c r="H2442" s="2"/>
      <c r="I2442" s="1"/>
      <c r="J2442" s="1"/>
      <c r="K2442" s="1"/>
      <c r="L2442" s="2"/>
      <c r="M2442" s="2"/>
      <c r="N2442" s="3"/>
      <c r="O2442" s="1"/>
      <c r="P2442" s="1"/>
      <c r="Q2442" s="1"/>
      <c r="R2442" s="90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5"/>
      <c r="AR2442" s="5"/>
      <c r="AS2442" s="4"/>
      <c r="AT2442" s="4"/>
      <c r="AU2442" s="4"/>
      <c r="AV2442" s="1"/>
      <c r="AW2442" s="1"/>
      <c r="AX2442" s="1"/>
      <c r="AY2442" s="4"/>
    </row>
    <row r="2443" spans="1:51" x14ac:dyDescent="0.3">
      <c r="A2443" s="1"/>
      <c r="B2443" s="1"/>
      <c r="C2443" s="1"/>
      <c r="D2443" s="1"/>
      <c r="E2443" s="2"/>
      <c r="F2443" s="2"/>
      <c r="G2443" s="2"/>
      <c r="H2443" s="2"/>
      <c r="I2443" s="1"/>
      <c r="J2443" s="1"/>
      <c r="K2443" s="1"/>
      <c r="L2443" s="2"/>
      <c r="M2443" s="2"/>
      <c r="N2443" s="3"/>
      <c r="O2443" s="1"/>
      <c r="P2443" s="1"/>
      <c r="Q2443" s="1"/>
      <c r="R2443" s="90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5"/>
      <c r="AR2443" s="5"/>
      <c r="AS2443" s="4"/>
      <c r="AT2443" s="4"/>
      <c r="AU2443" s="4"/>
      <c r="AV2443" s="1"/>
      <c r="AW2443" s="1"/>
      <c r="AX2443" s="1"/>
      <c r="AY2443" s="4"/>
    </row>
    <row r="2444" spans="1:51" x14ac:dyDescent="0.3">
      <c r="A2444" s="1"/>
      <c r="B2444" s="1"/>
      <c r="C2444" s="1"/>
      <c r="D2444" s="1"/>
      <c r="E2444" s="2"/>
      <c r="F2444" s="2"/>
      <c r="G2444" s="2"/>
      <c r="H2444" s="2"/>
      <c r="I2444" s="1"/>
      <c r="J2444" s="1"/>
      <c r="K2444" s="1"/>
      <c r="L2444" s="2"/>
      <c r="M2444" s="2"/>
      <c r="N2444" s="3"/>
      <c r="O2444" s="1"/>
      <c r="P2444" s="1"/>
      <c r="Q2444" s="1"/>
      <c r="R2444" s="90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5"/>
      <c r="AR2444" s="5"/>
      <c r="AS2444" s="4"/>
      <c r="AT2444" s="4"/>
      <c r="AU2444" s="4"/>
      <c r="AV2444" s="1"/>
      <c r="AW2444" s="1"/>
      <c r="AX2444" s="1"/>
      <c r="AY2444" s="4"/>
    </row>
    <row r="2445" spans="1:51" x14ac:dyDescent="0.3">
      <c r="A2445" s="1"/>
      <c r="B2445" s="1"/>
      <c r="C2445" s="1"/>
      <c r="D2445" s="1"/>
      <c r="E2445" s="2"/>
      <c r="F2445" s="2"/>
      <c r="G2445" s="2"/>
      <c r="H2445" s="2"/>
      <c r="I2445" s="1"/>
      <c r="J2445" s="1"/>
      <c r="K2445" s="1"/>
      <c r="L2445" s="2"/>
      <c r="M2445" s="2"/>
      <c r="N2445" s="3"/>
      <c r="O2445" s="1"/>
      <c r="P2445" s="1"/>
      <c r="Q2445" s="1"/>
      <c r="R2445" s="90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5"/>
      <c r="AR2445" s="5"/>
      <c r="AS2445" s="4"/>
      <c r="AT2445" s="4"/>
      <c r="AU2445" s="4"/>
      <c r="AV2445" s="1"/>
      <c r="AW2445" s="1"/>
      <c r="AX2445" s="1"/>
      <c r="AY2445" s="4"/>
    </row>
    <row r="2446" spans="1:51" x14ac:dyDescent="0.3">
      <c r="A2446" s="1"/>
      <c r="B2446" s="1"/>
      <c r="C2446" s="1"/>
      <c r="D2446" s="1"/>
      <c r="E2446" s="2"/>
      <c r="F2446" s="2"/>
      <c r="G2446" s="2"/>
      <c r="H2446" s="2"/>
      <c r="I2446" s="1"/>
      <c r="J2446" s="1"/>
      <c r="K2446" s="1"/>
      <c r="L2446" s="2"/>
      <c r="M2446" s="2"/>
      <c r="N2446" s="3"/>
      <c r="O2446" s="1"/>
      <c r="P2446" s="1"/>
      <c r="Q2446" s="1"/>
      <c r="R2446" s="90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5"/>
      <c r="AR2446" s="5"/>
      <c r="AS2446" s="4"/>
      <c r="AT2446" s="4"/>
      <c r="AU2446" s="4"/>
      <c r="AV2446" s="1"/>
      <c r="AW2446" s="1"/>
      <c r="AX2446" s="1"/>
      <c r="AY2446" s="4"/>
    </row>
    <row r="2447" spans="1:51" x14ac:dyDescent="0.3">
      <c r="A2447" s="1"/>
      <c r="B2447" s="1"/>
      <c r="C2447" s="1"/>
      <c r="D2447" s="1"/>
      <c r="E2447" s="2"/>
      <c r="F2447" s="2"/>
      <c r="G2447" s="2"/>
      <c r="H2447" s="2"/>
      <c r="I2447" s="1"/>
      <c r="J2447" s="1"/>
      <c r="K2447" s="1"/>
      <c r="L2447" s="2"/>
      <c r="M2447" s="2"/>
      <c r="N2447" s="3"/>
      <c r="O2447" s="1"/>
      <c r="P2447" s="1"/>
      <c r="Q2447" s="1"/>
      <c r="R2447" s="90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5"/>
      <c r="AR2447" s="5"/>
      <c r="AS2447" s="4"/>
      <c r="AT2447" s="4"/>
      <c r="AU2447" s="4"/>
      <c r="AV2447" s="1"/>
      <c r="AW2447" s="1"/>
      <c r="AX2447" s="1"/>
      <c r="AY2447" s="4"/>
    </row>
    <row r="2448" spans="1:51" x14ac:dyDescent="0.3">
      <c r="A2448" s="1"/>
      <c r="B2448" s="1"/>
      <c r="C2448" s="1"/>
      <c r="D2448" s="1"/>
      <c r="E2448" s="2"/>
      <c r="F2448" s="2"/>
      <c r="G2448" s="2"/>
      <c r="H2448" s="2"/>
      <c r="I2448" s="1"/>
      <c r="J2448" s="1"/>
      <c r="K2448" s="1"/>
      <c r="L2448" s="2"/>
      <c r="M2448" s="2"/>
      <c r="N2448" s="3"/>
      <c r="O2448" s="1"/>
      <c r="P2448" s="1"/>
      <c r="Q2448" s="1"/>
      <c r="R2448" s="90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5"/>
      <c r="AR2448" s="5"/>
      <c r="AS2448" s="4"/>
      <c r="AT2448" s="4"/>
      <c r="AU2448" s="4"/>
      <c r="AV2448" s="1"/>
      <c r="AW2448" s="1"/>
      <c r="AX2448" s="1"/>
      <c r="AY2448" s="4"/>
    </row>
    <row r="2449" spans="1:51" x14ac:dyDescent="0.3">
      <c r="A2449" s="1"/>
      <c r="B2449" s="1"/>
      <c r="C2449" s="1"/>
      <c r="D2449" s="1"/>
      <c r="E2449" s="2"/>
      <c r="F2449" s="2"/>
      <c r="G2449" s="2"/>
      <c r="H2449" s="2"/>
      <c r="I2449" s="1"/>
      <c r="J2449" s="1"/>
      <c r="K2449" s="1"/>
      <c r="L2449" s="2"/>
      <c r="M2449" s="2"/>
      <c r="N2449" s="3"/>
      <c r="O2449" s="1"/>
      <c r="P2449" s="1"/>
      <c r="Q2449" s="1"/>
      <c r="R2449" s="90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5"/>
      <c r="AR2449" s="5"/>
      <c r="AS2449" s="4"/>
      <c r="AT2449" s="4"/>
      <c r="AU2449" s="4"/>
      <c r="AV2449" s="1"/>
      <c r="AW2449" s="1"/>
      <c r="AX2449" s="1"/>
      <c r="AY2449" s="4"/>
    </row>
    <row r="2450" spans="1:51" x14ac:dyDescent="0.3">
      <c r="A2450" s="1"/>
      <c r="B2450" s="1"/>
      <c r="C2450" s="1"/>
      <c r="D2450" s="1"/>
      <c r="E2450" s="2"/>
      <c r="F2450" s="2"/>
      <c r="G2450" s="2"/>
      <c r="H2450" s="2"/>
      <c r="I2450" s="1"/>
      <c r="J2450" s="1"/>
      <c r="K2450" s="1"/>
      <c r="L2450" s="2"/>
      <c r="M2450" s="2"/>
      <c r="N2450" s="3"/>
      <c r="O2450" s="1"/>
      <c r="P2450" s="1"/>
      <c r="Q2450" s="1"/>
      <c r="R2450" s="90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5"/>
      <c r="AR2450" s="5"/>
      <c r="AS2450" s="4"/>
      <c r="AT2450" s="4"/>
      <c r="AU2450" s="4"/>
      <c r="AV2450" s="1"/>
      <c r="AW2450" s="1"/>
      <c r="AX2450" s="1"/>
      <c r="AY2450" s="4"/>
    </row>
    <row r="2451" spans="1:51" x14ac:dyDescent="0.3">
      <c r="A2451" s="1"/>
      <c r="B2451" s="1"/>
      <c r="C2451" s="1"/>
      <c r="D2451" s="1"/>
      <c r="E2451" s="2"/>
      <c r="F2451" s="2"/>
      <c r="G2451" s="2"/>
      <c r="H2451" s="2"/>
      <c r="I2451" s="1"/>
      <c r="J2451" s="1"/>
      <c r="K2451" s="1"/>
      <c r="L2451" s="2"/>
      <c r="M2451" s="2"/>
      <c r="N2451" s="3"/>
      <c r="O2451" s="1"/>
      <c r="P2451" s="1"/>
      <c r="Q2451" s="1"/>
      <c r="R2451" s="90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5"/>
      <c r="AR2451" s="5"/>
      <c r="AS2451" s="4"/>
      <c r="AT2451" s="4"/>
      <c r="AU2451" s="4"/>
      <c r="AV2451" s="1"/>
      <c r="AW2451" s="1"/>
      <c r="AX2451" s="1"/>
      <c r="AY2451" s="4"/>
    </row>
    <row r="2452" spans="1:51" x14ac:dyDescent="0.3">
      <c r="A2452" s="1"/>
      <c r="B2452" s="1"/>
      <c r="C2452" s="1"/>
      <c r="D2452" s="1"/>
      <c r="E2452" s="2"/>
      <c r="F2452" s="2"/>
      <c r="G2452" s="2"/>
      <c r="H2452" s="2"/>
      <c r="I2452" s="1"/>
      <c r="J2452" s="1"/>
      <c r="K2452" s="1"/>
      <c r="L2452" s="2"/>
      <c r="M2452" s="2"/>
      <c r="N2452" s="3"/>
      <c r="O2452" s="1"/>
      <c r="P2452" s="1"/>
      <c r="Q2452" s="1"/>
      <c r="R2452" s="90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5"/>
      <c r="AR2452" s="5"/>
      <c r="AS2452" s="4"/>
      <c r="AT2452" s="4"/>
      <c r="AU2452" s="4"/>
      <c r="AV2452" s="1"/>
      <c r="AW2452" s="1"/>
      <c r="AX2452" s="1"/>
      <c r="AY2452" s="4"/>
    </row>
    <row r="2453" spans="1:51" x14ac:dyDescent="0.3">
      <c r="A2453" s="1"/>
      <c r="B2453" s="1"/>
      <c r="C2453" s="1"/>
      <c r="D2453" s="1"/>
      <c r="E2453" s="2"/>
      <c r="F2453" s="2"/>
      <c r="G2453" s="2"/>
      <c r="H2453" s="2"/>
      <c r="I2453" s="1"/>
      <c r="J2453" s="1"/>
      <c r="K2453" s="1"/>
      <c r="L2453" s="2"/>
      <c r="M2453" s="2"/>
      <c r="N2453" s="3"/>
      <c r="O2453" s="1"/>
      <c r="P2453" s="1"/>
      <c r="Q2453" s="1"/>
      <c r="R2453" s="90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5"/>
      <c r="AR2453" s="5"/>
      <c r="AS2453" s="4"/>
      <c r="AT2453" s="4"/>
      <c r="AU2453" s="4"/>
      <c r="AV2453" s="1"/>
      <c r="AW2453" s="1"/>
      <c r="AX2453" s="1"/>
      <c r="AY2453" s="4"/>
    </row>
    <row r="2454" spans="1:51" x14ac:dyDescent="0.3">
      <c r="A2454" s="1"/>
      <c r="B2454" s="1"/>
      <c r="C2454" s="1"/>
      <c r="D2454" s="1"/>
      <c r="E2454" s="2"/>
      <c r="F2454" s="2"/>
      <c r="G2454" s="2"/>
      <c r="H2454" s="2"/>
      <c r="I2454" s="1"/>
      <c r="J2454" s="1"/>
      <c r="K2454" s="1"/>
      <c r="L2454" s="2"/>
      <c r="M2454" s="2"/>
      <c r="N2454" s="3"/>
      <c r="O2454" s="1"/>
      <c r="P2454" s="1"/>
      <c r="Q2454" s="1"/>
      <c r="R2454" s="90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5"/>
      <c r="AR2454" s="5"/>
      <c r="AS2454" s="4"/>
      <c r="AT2454" s="4"/>
      <c r="AU2454" s="4"/>
      <c r="AV2454" s="1"/>
      <c r="AW2454" s="1"/>
      <c r="AX2454" s="1"/>
      <c r="AY2454" s="4"/>
    </row>
    <row r="2455" spans="1:51" x14ac:dyDescent="0.3">
      <c r="A2455" s="1"/>
      <c r="B2455" s="1"/>
      <c r="C2455" s="1"/>
      <c r="D2455" s="1"/>
      <c r="E2455" s="2"/>
      <c r="F2455" s="2"/>
      <c r="G2455" s="2"/>
      <c r="H2455" s="2"/>
      <c r="I2455" s="1"/>
      <c r="J2455" s="1"/>
      <c r="K2455" s="1"/>
      <c r="L2455" s="2"/>
      <c r="M2455" s="2"/>
      <c r="N2455" s="3"/>
      <c r="O2455" s="1"/>
      <c r="P2455" s="1"/>
      <c r="Q2455" s="1"/>
      <c r="R2455" s="90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5"/>
      <c r="AR2455" s="5"/>
      <c r="AS2455" s="4"/>
      <c r="AT2455" s="4"/>
      <c r="AU2455" s="4"/>
      <c r="AV2455" s="1"/>
      <c r="AW2455" s="1"/>
      <c r="AX2455" s="1"/>
      <c r="AY2455" s="4"/>
    </row>
    <row r="2456" spans="1:51" x14ac:dyDescent="0.3">
      <c r="A2456" s="1"/>
      <c r="B2456" s="1"/>
      <c r="C2456" s="1"/>
      <c r="D2456" s="1"/>
      <c r="E2456" s="2"/>
      <c r="F2456" s="2"/>
      <c r="G2456" s="2"/>
      <c r="H2456" s="2"/>
      <c r="I2456" s="1"/>
      <c r="J2456" s="1"/>
      <c r="K2456" s="1"/>
      <c r="L2456" s="2"/>
      <c r="M2456" s="2"/>
      <c r="N2456" s="3"/>
      <c r="O2456" s="1"/>
      <c r="P2456" s="1"/>
      <c r="Q2456" s="1"/>
      <c r="R2456" s="90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5"/>
      <c r="AR2456" s="5"/>
      <c r="AS2456" s="4"/>
      <c r="AT2456" s="4"/>
      <c r="AU2456" s="4"/>
      <c r="AV2456" s="1"/>
      <c r="AW2456" s="1"/>
      <c r="AX2456" s="1"/>
      <c r="AY2456" s="4"/>
    </row>
    <row r="2457" spans="1:51" x14ac:dyDescent="0.3">
      <c r="A2457" s="1"/>
      <c r="B2457" s="1"/>
      <c r="C2457" s="1"/>
      <c r="D2457" s="1"/>
      <c r="E2457" s="2"/>
      <c r="F2457" s="2"/>
      <c r="G2457" s="2"/>
      <c r="H2457" s="2"/>
      <c r="I2457" s="1"/>
      <c r="J2457" s="1"/>
      <c r="K2457" s="1"/>
      <c r="L2457" s="2"/>
      <c r="M2457" s="2"/>
      <c r="N2457" s="3"/>
      <c r="O2457" s="1"/>
      <c r="P2457" s="1"/>
      <c r="Q2457" s="1"/>
      <c r="R2457" s="90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5"/>
      <c r="AR2457" s="5"/>
      <c r="AS2457" s="4"/>
      <c r="AT2457" s="4"/>
      <c r="AU2457" s="4"/>
      <c r="AV2457" s="1"/>
      <c r="AW2457" s="1"/>
      <c r="AX2457" s="1"/>
      <c r="AY2457" s="4"/>
    </row>
    <row r="2458" spans="1:51" x14ac:dyDescent="0.3">
      <c r="A2458" s="1"/>
      <c r="B2458" s="1"/>
      <c r="C2458" s="1"/>
      <c r="D2458" s="1"/>
      <c r="E2458" s="2"/>
      <c r="F2458" s="2"/>
      <c r="G2458" s="2"/>
      <c r="H2458" s="2"/>
      <c r="I2458" s="1"/>
      <c r="J2458" s="1"/>
      <c r="K2458" s="1"/>
      <c r="L2458" s="2"/>
      <c r="M2458" s="2"/>
      <c r="N2458" s="3"/>
      <c r="O2458" s="1"/>
      <c r="P2458" s="1"/>
      <c r="Q2458" s="1"/>
      <c r="R2458" s="90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5"/>
      <c r="AR2458" s="5"/>
      <c r="AS2458" s="4"/>
      <c r="AT2458" s="4"/>
      <c r="AU2458" s="4"/>
      <c r="AV2458" s="1"/>
      <c r="AW2458" s="1"/>
      <c r="AX2458" s="1"/>
      <c r="AY2458" s="4"/>
    </row>
    <row r="2459" spans="1:51" x14ac:dyDescent="0.3">
      <c r="A2459" s="1"/>
      <c r="B2459" s="1"/>
      <c r="C2459" s="1"/>
      <c r="D2459" s="1"/>
      <c r="E2459" s="2"/>
      <c r="F2459" s="2"/>
      <c r="G2459" s="2"/>
      <c r="H2459" s="2"/>
      <c r="I2459" s="1"/>
      <c r="J2459" s="1"/>
      <c r="K2459" s="1"/>
      <c r="L2459" s="2"/>
      <c r="M2459" s="2"/>
      <c r="N2459" s="3"/>
      <c r="O2459" s="1"/>
      <c r="P2459" s="1"/>
      <c r="Q2459" s="1"/>
      <c r="R2459" s="90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5"/>
      <c r="AR2459" s="5"/>
      <c r="AS2459" s="4"/>
      <c r="AT2459" s="4"/>
      <c r="AU2459" s="4"/>
      <c r="AV2459" s="1"/>
      <c r="AW2459" s="1"/>
      <c r="AX2459" s="1"/>
      <c r="AY2459" s="4"/>
    </row>
    <row r="2460" spans="1:51" x14ac:dyDescent="0.3">
      <c r="A2460" s="1"/>
      <c r="B2460" s="1"/>
      <c r="C2460" s="1"/>
      <c r="D2460" s="1"/>
      <c r="E2460" s="2"/>
      <c r="F2460" s="2"/>
      <c r="G2460" s="2"/>
      <c r="H2460" s="2"/>
      <c r="I2460" s="1"/>
      <c r="J2460" s="1"/>
      <c r="K2460" s="1"/>
      <c r="L2460" s="2"/>
      <c r="M2460" s="2"/>
      <c r="N2460" s="3"/>
      <c r="O2460" s="1"/>
      <c r="P2460" s="1"/>
      <c r="Q2460" s="1"/>
      <c r="R2460" s="90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5"/>
      <c r="AR2460" s="5"/>
      <c r="AS2460" s="4"/>
      <c r="AT2460" s="4"/>
      <c r="AU2460" s="4"/>
      <c r="AV2460" s="1"/>
      <c r="AW2460" s="1"/>
      <c r="AX2460" s="1"/>
      <c r="AY2460" s="4"/>
    </row>
    <row r="2461" spans="1:51" x14ac:dyDescent="0.3">
      <c r="A2461" s="1"/>
      <c r="B2461" s="1"/>
      <c r="C2461" s="1"/>
      <c r="D2461" s="1"/>
      <c r="E2461" s="2"/>
      <c r="F2461" s="2"/>
      <c r="G2461" s="2"/>
      <c r="H2461" s="2"/>
      <c r="I2461" s="1"/>
      <c r="J2461" s="1"/>
      <c r="K2461" s="1"/>
      <c r="L2461" s="2"/>
      <c r="M2461" s="2"/>
      <c r="N2461" s="3"/>
      <c r="O2461" s="1"/>
      <c r="P2461" s="1"/>
      <c r="Q2461" s="1"/>
      <c r="R2461" s="90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5"/>
      <c r="AR2461" s="5"/>
      <c r="AS2461" s="4"/>
      <c r="AT2461" s="4"/>
      <c r="AU2461" s="4"/>
      <c r="AV2461" s="1"/>
      <c r="AW2461" s="1"/>
      <c r="AX2461" s="1"/>
      <c r="AY2461" s="4"/>
    </row>
    <row r="2462" spans="1:51" x14ac:dyDescent="0.3">
      <c r="A2462" s="1"/>
      <c r="B2462" s="1"/>
      <c r="C2462" s="1"/>
      <c r="D2462" s="1"/>
      <c r="E2462" s="2"/>
      <c r="F2462" s="2"/>
      <c r="G2462" s="2"/>
      <c r="H2462" s="2"/>
      <c r="I2462" s="1"/>
      <c r="J2462" s="1"/>
      <c r="K2462" s="1"/>
      <c r="L2462" s="2"/>
      <c r="M2462" s="2"/>
      <c r="N2462" s="3"/>
      <c r="O2462" s="1"/>
      <c r="P2462" s="1"/>
      <c r="Q2462" s="1"/>
      <c r="R2462" s="90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5"/>
      <c r="AR2462" s="5"/>
      <c r="AS2462" s="4"/>
      <c r="AT2462" s="4"/>
      <c r="AU2462" s="4"/>
      <c r="AV2462" s="1"/>
      <c r="AW2462" s="1"/>
      <c r="AX2462" s="1"/>
      <c r="AY2462" s="4"/>
    </row>
    <row r="2463" spans="1:51" x14ac:dyDescent="0.3">
      <c r="A2463" s="1"/>
      <c r="B2463" s="1"/>
      <c r="C2463" s="1"/>
      <c r="D2463" s="1"/>
      <c r="E2463" s="2"/>
      <c r="F2463" s="2"/>
      <c r="G2463" s="2"/>
      <c r="H2463" s="2"/>
      <c r="I2463" s="1"/>
      <c r="J2463" s="1"/>
      <c r="K2463" s="1"/>
      <c r="L2463" s="2"/>
      <c r="M2463" s="2"/>
      <c r="N2463" s="3"/>
      <c r="O2463" s="1"/>
      <c r="P2463" s="1"/>
      <c r="Q2463" s="1"/>
      <c r="R2463" s="90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5"/>
      <c r="AR2463" s="5"/>
      <c r="AS2463" s="4"/>
      <c r="AT2463" s="4"/>
      <c r="AU2463" s="4"/>
      <c r="AV2463" s="1"/>
      <c r="AW2463" s="1"/>
      <c r="AX2463" s="1"/>
      <c r="AY2463" s="4"/>
    </row>
    <row r="2464" spans="1:51" x14ac:dyDescent="0.3">
      <c r="A2464" s="1"/>
      <c r="B2464" s="1"/>
      <c r="C2464" s="1"/>
      <c r="D2464" s="1"/>
      <c r="E2464" s="2"/>
      <c r="F2464" s="2"/>
      <c r="G2464" s="2"/>
      <c r="H2464" s="2"/>
      <c r="I2464" s="1"/>
      <c r="J2464" s="1"/>
      <c r="K2464" s="1"/>
      <c r="L2464" s="2"/>
      <c r="M2464" s="2"/>
      <c r="N2464" s="3"/>
      <c r="O2464" s="1"/>
      <c r="P2464" s="1"/>
      <c r="Q2464" s="1"/>
      <c r="R2464" s="90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5"/>
      <c r="AR2464" s="5"/>
      <c r="AS2464" s="4"/>
      <c r="AT2464" s="4"/>
      <c r="AU2464" s="4"/>
      <c r="AV2464" s="1"/>
      <c r="AW2464" s="1"/>
      <c r="AX2464" s="1"/>
      <c r="AY2464" s="4"/>
    </row>
    <row r="2465" spans="1:51" x14ac:dyDescent="0.3">
      <c r="A2465" s="1"/>
      <c r="B2465" s="1"/>
      <c r="C2465" s="1"/>
      <c r="D2465" s="1"/>
      <c r="E2465" s="2"/>
      <c r="F2465" s="2"/>
      <c r="G2465" s="2"/>
      <c r="H2465" s="2"/>
      <c r="I2465" s="1"/>
      <c r="J2465" s="1"/>
      <c r="K2465" s="1"/>
      <c r="L2465" s="2"/>
      <c r="M2465" s="2"/>
      <c r="N2465" s="3"/>
      <c r="O2465" s="1"/>
      <c r="P2465" s="1"/>
      <c r="Q2465" s="1"/>
      <c r="R2465" s="90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5"/>
      <c r="AR2465" s="5"/>
      <c r="AS2465" s="4"/>
      <c r="AT2465" s="4"/>
      <c r="AU2465" s="4"/>
      <c r="AV2465" s="1"/>
      <c r="AW2465" s="1"/>
      <c r="AX2465" s="1"/>
      <c r="AY2465" s="4"/>
    </row>
    <row r="2466" spans="1:51" x14ac:dyDescent="0.3">
      <c r="A2466" s="1"/>
      <c r="B2466" s="1"/>
      <c r="C2466" s="1"/>
      <c r="D2466" s="1"/>
      <c r="E2466" s="2"/>
      <c r="F2466" s="2"/>
      <c r="G2466" s="2"/>
      <c r="H2466" s="2"/>
      <c r="I2466" s="1"/>
      <c r="J2466" s="1"/>
      <c r="K2466" s="1"/>
      <c r="L2466" s="2"/>
      <c r="M2466" s="2"/>
      <c r="N2466" s="3"/>
      <c r="O2466" s="1"/>
      <c r="P2466" s="1"/>
      <c r="Q2466" s="1"/>
      <c r="R2466" s="90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5"/>
      <c r="AR2466" s="5"/>
      <c r="AS2466" s="4"/>
      <c r="AT2466" s="4"/>
      <c r="AU2466" s="4"/>
      <c r="AV2466" s="1"/>
      <c r="AW2466" s="1"/>
      <c r="AX2466" s="1"/>
      <c r="AY2466" s="4"/>
    </row>
    <row r="2467" spans="1:51" x14ac:dyDescent="0.3">
      <c r="A2467" s="1"/>
      <c r="B2467" s="1"/>
      <c r="C2467" s="1"/>
      <c r="D2467" s="1"/>
      <c r="E2467" s="2"/>
      <c r="F2467" s="2"/>
      <c r="G2467" s="2"/>
      <c r="H2467" s="2"/>
      <c r="I2467" s="1"/>
      <c r="J2467" s="1"/>
      <c r="K2467" s="1"/>
      <c r="L2467" s="2"/>
      <c r="M2467" s="2"/>
      <c r="N2467" s="3"/>
      <c r="O2467" s="1"/>
      <c r="P2467" s="1"/>
      <c r="Q2467" s="1"/>
      <c r="R2467" s="90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5"/>
      <c r="AR2467" s="5"/>
      <c r="AS2467" s="4"/>
      <c r="AT2467" s="4"/>
      <c r="AU2467" s="4"/>
      <c r="AV2467" s="1"/>
      <c r="AW2467" s="1"/>
      <c r="AX2467" s="1"/>
      <c r="AY2467" s="4"/>
    </row>
    <row r="2468" spans="1:51" x14ac:dyDescent="0.3">
      <c r="A2468" s="1"/>
      <c r="B2468" s="1"/>
      <c r="C2468" s="1"/>
      <c r="D2468" s="1"/>
      <c r="E2468" s="2"/>
      <c r="F2468" s="2"/>
      <c r="G2468" s="2"/>
      <c r="H2468" s="2"/>
      <c r="I2468" s="1"/>
      <c r="J2468" s="1"/>
      <c r="K2468" s="1"/>
      <c r="L2468" s="2"/>
      <c r="M2468" s="2"/>
      <c r="N2468" s="3"/>
      <c r="O2468" s="1"/>
      <c r="P2468" s="1"/>
      <c r="Q2468" s="1"/>
      <c r="R2468" s="90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5"/>
      <c r="AR2468" s="5"/>
      <c r="AS2468" s="4"/>
      <c r="AT2468" s="4"/>
      <c r="AU2468" s="4"/>
      <c r="AV2468" s="1"/>
      <c r="AW2468" s="1"/>
      <c r="AX2468" s="1"/>
      <c r="AY2468" s="4"/>
    </row>
    <row r="2469" spans="1:51" x14ac:dyDescent="0.3">
      <c r="A2469" s="1"/>
      <c r="B2469" s="1"/>
      <c r="C2469" s="1"/>
      <c r="D2469" s="1"/>
      <c r="E2469" s="2"/>
      <c r="F2469" s="2"/>
      <c r="G2469" s="2"/>
      <c r="H2469" s="2"/>
      <c r="I2469" s="1"/>
      <c r="J2469" s="1"/>
      <c r="K2469" s="1"/>
      <c r="L2469" s="2"/>
      <c r="M2469" s="2"/>
      <c r="N2469" s="3"/>
      <c r="O2469" s="1"/>
      <c r="P2469" s="1"/>
      <c r="Q2469" s="1"/>
      <c r="R2469" s="90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5"/>
      <c r="AR2469" s="5"/>
      <c r="AS2469" s="4"/>
      <c r="AT2469" s="4"/>
      <c r="AU2469" s="4"/>
      <c r="AV2469" s="1"/>
      <c r="AW2469" s="1"/>
      <c r="AX2469" s="1"/>
      <c r="AY2469" s="4"/>
    </row>
    <row r="2470" spans="1:51" x14ac:dyDescent="0.3">
      <c r="A2470" s="1"/>
      <c r="B2470" s="1"/>
      <c r="C2470" s="1"/>
      <c r="D2470" s="1"/>
      <c r="E2470" s="2"/>
      <c r="F2470" s="2"/>
      <c r="G2470" s="2"/>
      <c r="H2470" s="2"/>
      <c r="I2470" s="1"/>
      <c r="J2470" s="1"/>
      <c r="K2470" s="1"/>
      <c r="L2470" s="2"/>
      <c r="M2470" s="2"/>
      <c r="N2470" s="3"/>
      <c r="O2470" s="1"/>
      <c r="P2470" s="1"/>
      <c r="Q2470" s="1"/>
      <c r="R2470" s="90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5"/>
      <c r="AR2470" s="5"/>
      <c r="AS2470" s="4"/>
      <c r="AT2470" s="4"/>
      <c r="AU2470" s="4"/>
      <c r="AV2470" s="1"/>
      <c r="AW2470" s="1"/>
      <c r="AX2470" s="1"/>
      <c r="AY2470" s="4"/>
    </row>
    <row r="2471" spans="1:51" x14ac:dyDescent="0.3">
      <c r="A2471" s="1"/>
      <c r="B2471" s="1"/>
      <c r="C2471" s="1"/>
      <c r="D2471" s="1"/>
      <c r="E2471" s="2"/>
      <c r="F2471" s="2"/>
      <c r="G2471" s="2"/>
      <c r="H2471" s="2"/>
      <c r="I2471" s="1"/>
      <c r="J2471" s="1"/>
      <c r="K2471" s="1"/>
      <c r="L2471" s="2"/>
      <c r="M2471" s="2"/>
      <c r="N2471" s="3"/>
      <c r="O2471" s="1"/>
      <c r="P2471" s="1"/>
      <c r="Q2471" s="1"/>
      <c r="R2471" s="90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5"/>
      <c r="AR2471" s="5"/>
      <c r="AS2471" s="4"/>
      <c r="AT2471" s="4"/>
      <c r="AU2471" s="4"/>
      <c r="AV2471" s="1"/>
      <c r="AW2471" s="1"/>
      <c r="AX2471" s="1"/>
      <c r="AY2471" s="4"/>
    </row>
    <row r="2472" spans="1:51" x14ac:dyDescent="0.3">
      <c r="A2472" s="1"/>
      <c r="B2472" s="1"/>
      <c r="C2472" s="1"/>
      <c r="D2472" s="1"/>
      <c r="E2472" s="2"/>
      <c r="F2472" s="2"/>
      <c r="G2472" s="2"/>
      <c r="H2472" s="2"/>
      <c r="I2472" s="1"/>
      <c r="J2472" s="1"/>
      <c r="K2472" s="1"/>
      <c r="L2472" s="2"/>
      <c r="M2472" s="2"/>
      <c r="N2472" s="3"/>
      <c r="O2472" s="1"/>
      <c r="P2472" s="1"/>
      <c r="Q2472" s="1"/>
      <c r="R2472" s="90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5"/>
      <c r="AR2472" s="5"/>
      <c r="AS2472" s="4"/>
      <c r="AT2472" s="4"/>
      <c r="AU2472" s="4"/>
      <c r="AV2472" s="1"/>
      <c r="AW2472" s="1"/>
      <c r="AX2472" s="1"/>
      <c r="AY2472" s="4"/>
    </row>
    <row r="2473" spans="1:51" x14ac:dyDescent="0.3">
      <c r="A2473" s="1"/>
      <c r="B2473" s="1"/>
      <c r="C2473" s="1"/>
      <c r="D2473" s="1"/>
      <c r="E2473" s="2"/>
      <c r="F2473" s="2"/>
      <c r="G2473" s="2"/>
      <c r="H2473" s="2"/>
      <c r="I2473" s="1"/>
      <c r="J2473" s="1"/>
      <c r="K2473" s="1"/>
      <c r="L2473" s="2"/>
      <c r="M2473" s="2"/>
      <c r="N2473" s="3"/>
      <c r="O2473" s="1"/>
      <c r="P2473" s="1"/>
      <c r="Q2473" s="1"/>
      <c r="R2473" s="90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5"/>
      <c r="AR2473" s="5"/>
      <c r="AS2473" s="4"/>
      <c r="AT2473" s="4"/>
      <c r="AU2473" s="4"/>
      <c r="AV2473" s="1"/>
      <c r="AW2473" s="1"/>
      <c r="AX2473" s="1"/>
      <c r="AY2473" s="4"/>
    </row>
    <row r="2474" spans="1:51" x14ac:dyDescent="0.3">
      <c r="A2474" s="1"/>
      <c r="B2474" s="1"/>
      <c r="C2474" s="1"/>
      <c r="D2474" s="1"/>
      <c r="E2474" s="2"/>
      <c r="F2474" s="2"/>
      <c r="G2474" s="2"/>
      <c r="H2474" s="2"/>
      <c r="I2474" s="1"/>
      <c r="J2474" s="1"/>
      <c r="K2474" s="1"/>
      <c r="L2474" s="2"/>
      <c r="M2474" s="2"/>
      <c r="N2474" s="3"/>
      <c r="O2474" s="1"/>
      <c r="P2474" s="1"/>
      <c r="Q2474" s="1"/>
      <c r="R2474" s="90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5"/>
      <c r="AR2474" s="5"/>
      <c r="AS2474" s="4"/>
      <c r="AT2474" s="4"/>
      <c r="AU2474" s="4"/>
      <c r="AV2474" s="1"/>
      <c r="AW2474" s="1"/>
      <c r="AX2474" s="1"/>
      <c r="AY2474" s="4"/>
    </row>
    <row r="2475" spans="1:51" x14ac:dyDescent="0.3">
      <c r="A2475" s="1"/>
      <c r="B2475" s="1"/>
      <c r="C2475" s="1"/>
      <c r="D2475" s="1"/>
      <c r="E2475" s="2"/>
      <c r="F2475" s="2"/>
      <c r="G2475" s="2"/>
      <c r="H2475" s="2"/>
      <c r="I2475" s="1"/>
      <c r="J2475" s="1"/>
      <c r="K2475" s="1"/>
      <c r="L2475" s="2"/>
      <c r="M2475" s="2"/>
      <c r="N2475" s="3"/>
      <c r="O2475" s="1"/>
      <c r="P2475" s="1"/>
      <c r="Q2475" s="1"/>
      <c r="R2475" s="90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5"/>
      <c r="AR2475" s="5"/>
      <c r="AS2475" s="4"/>
      <c r="AT2475" s="4"/>
      <c r="AU2475" s="4"/>
      <c r="AV2475" s="1"/>
      <c r="AW2475" s="1"/>
      <c r="AX2475" s="1"/>
      <c r="AY2475" s="4"/>
    </row>
    <row r="2476" spans="1:51" x14ac:dyDescent="0.3">
      <c r="A2476" s="1"/>
      <c r="B2476" s="1"/>
      <c r="C2476" s="1"/>
      <c r="D2476" s="1"/>
      <c r="E2476" s="2"/>
      <c r="F2476" s="2"/>
      <c r="G2476" s="2"/>
      <c r="H2476" s="2"/>
      <c r="I2476" s="1"/>
      <c r="J2476" s="1"/>
      <c r="K2476" s="1"/>
      <c r="L2476" s="2"/>
      <c r="M2476" s="2"/>
      <c r="N2476" s="3"/>
      <c r="O2476" s="1"/>
      <c r="P2476" s="1"/>
      <c r="Q2476" s="1"/>
      <c r="R2476" s="90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5"/>
      <c r="AR2476" s="5"/>
      <c r="AS2476" s="4"/>
      <c r="AT2476" s="4"/>
      <c r="AU2476" s="4"/>
      <c r="AV2476" s="1"/>
      <c r="AW2476" s="1"/>
      <c r="AX2476" s="1"/>
      <c r="AY2476" s="4"/>
    </row>
    <row r="2477" spans="1:51" x14ac:dyDescent="0.3">
      <c r="A2477" s="1"/>
      <c r="B2477" s="1"/>
      <c r="C2477" s="1"/>
      <c r="D2477" s="1"/>
      <c r="E2477" s="2"/>
      <c r="F2477" s="2"/>
      <c r="G2477" s="2"/>
      <c r="H2477" s="2"/>
      <c r="I2477" s="1"/>
      <c r="J2477" s="1"/>
      <c r="K2477" s="1"/>
      <c r="L2477" s="2"/>
      <c r="M2477" s="2"/>
      <c r="N2477" s="3"/>
      <c r="O2477" s="1"/>
      <c r="P2477" s="1"/>
      <c r="Q2477" s="1"/>
      <c r="R2477" s="90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5"/>
      <c r="AR2477" s="5"/>
      <c r="AS2477" s="4"/>
      <c r="AT2477" s="4"/>
      <c r="AU2477" s="4"/>
      <c r="AV2477" s="1"/>
      <c r="AW2477" s="1"/>
      <c r="AX2477" s="1"/>
      <c r="AY2477" s="4"/>
    </row>
    <row r="2478" spans="1:51" x14ac:dyDescent="0.3">
      <c r="A2478" s="1"/>
      <c r="B2478" s="1"/>
      <c r="C2478" s="1"/>
      <c r="D2478" s="1"/>
      <c r="E2478" s="2"/>
      <c r="F2478" s="2"/>
      <c r="G2478" s="2"/>
      <c r="H2478" s="2"/>
      <c r="I2478" s="1"/>
      <c r="J2478" s="1"/>
      <c r="K2478" s="1"/>
      <c r="L2478" s="2"/>
      <c r="M2478" s="2"/>
      <c r="N2478" s="3"/>
      <c r="O2478" s="1"/>
      <c r="P2478" s="1"/>
      <c r="Q2478" s="1"/>
      <c r="R2478" s="90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5"/>
      <c r="AR2478" s="5"/>
      <c r="AS2478" s="4"/>
      <c r="AT2478" s="4"/>
      <c r="AU2478" s="4"/>
      <c r="AV2478" s="1"/>
      <c r="AW2478" s="1"/>
      <c r="AX2478" s="1"/>
      <c r="AY2478" s="4"/>
    </row>
    <row r="2479" spans="1:51" x14ac:dyDescent="0.3">
      <c r="A2479" s="1"/>
      <c r="B2479" s="1"/>
      <c r="C2479" s="1"/>
      <c r="D2479" s="1"/>
      <c r="E2479" s="2"/>
      <c r="F2479" s="2"/>
      <c r="G2479" s="2"/>
      <c r="H2479" s="2"/>
      <c r="I2479" s="1"/>
      <c r="J2479" s="1"/>
      <c r="K2479" s="1"/>
      <c r="L2479" s="2"/>
      <c r="M2479" s="2"/>
      <c r="N2479" s="3"/>
      <c r="O2479" s="1"/>
      <c r="P2479" s="1"/>
      <c r="Q2479" s="1"/>
      <c r="R2479" s="90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5"/>
      <c r="AR2479" s="5"/>
      <c r="AS2479" s="4"/>
      <c r="AT2479" s="4"/>
      <c r="AU2479" s="4"/>
      <c r="AV2479" s="1"/>
      <c r="AW2479" s="1"/>
      <c r="AX2479" s="1"/>
      <c r="AY2479" s="4"/>
    </row>
    <row r="2480" spans="1:51" x14ac:dyDescent="0.3">
      <c r="A2480" s="1"/>
      <c r="B2480" s="1"/>
      <c r="C2480" s="1"/>
      <c r="D2480" s="1"/>
      <c r="E2480" s="2"/>
      <c r="F2480" s="2"/>
      <c r="G2480" s="2"/>
      <c r="H2480" s="2"/>
      <c r="I2480" s="1"/>
      <c r="J2480" s="1"/>
      <c r="K2480" s="1"/>
      <c r="L2480" s="2"/>
      <c r="M2480" s="2"/>
      <c r="N2480" s="3"/>
      <c r="O2480" s="1"/>
      <c r="P2480" s="1"/>
      <c r="Q2480" s="1"/>
      <c r="R2480" s="90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5"/>
      <c r="AR2480" s="5"/>
      <c r="AS2480" s="4"/>
      <c r="AT2480" s="4"/>
      <c r="AU2480" s="4"/>
      <c r="AV2480" s="1"/>
      <c r="AW2480" s="1"/>
      <c r="AX2480" s="1"/>
      <c r="AY2480" s="4"/>
    </row>
    <row r="2481" spans="1:51" x14ac:dyDescent="0.3">
      <c r="A2481" s="1"/>
      <c r="B2481" s="1"/>
      <c r="C2481" s="1"/>
      <c r="D2481" s="1"/>
      <c r="E2481" s="2"/>
      <c r="F2481" s="2"/>
      <c r="G2481" s="2"/>
      <c r="H2481" s="2"/>
      <c r="I2481" s="1"/>
      <c r="J2481" s="1"/>
      <c r="K2481" s="1"/>
      <c r="L2481" s="2"/>
      <c r="M2481" s="2"/>
      <c r="N2481" s="3"/>
      <c r="O2481" s="1"/>
      <c r="P2481" s="1"/>
      <c r="Q2481" s="1"/>
      <c r="R2481" s="90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5"/>
      <c r="AR2481" s="5"/>
      <c r="AS2481" s="4"/>
      <c r="AT2481" s="4"/>
      <c r="AU2481" s="4"/>
      <c r="AV2481" s="1"/>
      <c r="AW2481" s="1"/>
      <c r="AX2481" s="1"/>
      <c r="AY2481" s="4"/>
    </row>
    <row r="2482" spans="1:51" x14ac:dyDescent="0.3">
      <c r="A2482" s="1"/>
      <c r="B2482" s="1"/>
      <c r="C2482" s="1"/>
      <c r="D2482" s="1"/>
      <c r="E2482" s="2"/>
      <c r="F2482" s="2"/>
      <c r="G2482" s="2"/>
      <c r="H2482" s="2"/>
      <c r="I2482" s="1"/>
      <c r="J2482" s="1"/>
      <c r="K2482" s="1"/>
      <c r="L2482" s="2"/>
      <c r="M2482" s="2"/>
      <c r="N2482" s="3"/>
      <c r="O2482" s="1"/>
      <c r="P2482" s="1"/>
      <c r="Q2482" s="1"/>
      <c r="R2482" s="90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5"/>
      <c r="AR2482" s="5"/>
      <c r="AS2482" s="4"/>
      <c r="AT2482" s="4"/>
      <c r="AU2482" s="4"/>
      <c r="AV2482" s="1"/>
      <c r="AW2482" s="1"/>
      <c r="AX2482" s="1"/>
      <c r="AY2482" s="4"/>
    </row>
    <row r="2483" spans="1:51" x14ac:dyDescent="0.3">
      <c r="A2483" s="1"/>
      <c r="B2483" s="1"/>
      <c r="C2483" s="1"/>
      <c r="D2483" s="1"/>
      <c r="E2483" s="2"/>
      <c r="F2483" s="2"/>
      <c r="G2483" s="2"/>
      <c r="H2483" s="2"/>
      <c r="I2483" s="1"/>
      <c r="J2483" s="1"/>
      <c r="K2483" s="1"/>
      <c r="L2483" s="2"/>
      <c r="M2483" s="2"/>
      <c r="N2483" s="3"/>
      <c r="O2483" s="1"/>
      <c r="P2483" s="1"/>
      <c r="Q2483" s="1"/>
      <c r="R2483" s="90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5"/>
      <c r="AR2483" s="5"/>
      <c r="AS2483" s="4"/>
      <c r="AT2483" s="4"/>
      <c r="AU2483" s="4"/>
      <c r="AV2483" s="1"/>
      <c r="AW2483" s="1"/>
      <c r="AX2483" s="1"/>
      <c r="AY2483" s="4"/>
    </row>
    <row r="2484" spans="1:51" x14ac:dyDescent="0.3">
      <c r="A2484" s="1"/>
      <c r="B2484" s="1"/>
      <c r="C2484" s="1"/>
      <c r="D2484" s="1"/>
      <c r="E2484" s="2"/>
      <c r="F2484" s="2"/>
      <c r="G2484" s="2"/>
      <c r="H2484" s="2"/>
      <c r="I2484" s="1"/>
      <c r="J2484" s="1"/>
      <c r="K2484" s="1"/>
      <c r="L2484" s="2"/>
      <c r="M2484" s="2"/>
      <c r="N2484" s="3"/>
      <c r="O2484" s="1"/>
      <c r="P2484" s="1"/>
      <c r="Q2484" s="1"/>
      <c r="R2484" s="90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5"/>
      <c r="AR2484" s="5"/>
      <c r="AS2484" s="4"/>
      <c r="AT2484" s="4"/>
      <c r="AU2484" s="4"/>
      <c r="AV2484" s="1"/>
      <c r="AW2484" s="1"/>
      <c r="AX2484" s="1"/>
      <c r="AY2484" s="4"/>
    </row>
    <row r="2485" spans="1:51" x14ac:dyDescent="0.3">
      <c r="A2485" s="1"/>
      <c r="B2485" s="1"/>
      <c r="C2485" s="1"/>
      <c r="D2485" s="1"/>
      <c r="E2485" s="2"/>
      <c r="F2485" s="2"/>
      <c r="G2485" s="2"/>
      <c r="H2485" s="2"/>
      <c r="I2485" s="1"/>
      <c r="J2485" s="1"/>
      <c r="K2485" s="1"/>
      <c r="L2485" s="2"/>
      <c r="M2485" s="2"/>
      <c r="N2485" s="3"/>
      <c r="O2485" s="1"/>
      <c r="P2485" s="1"/>
      <c r="Q2485" s="1"/>
      <c r="R2485" s="90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5"/>
      <c r="AR2485" s="5"/>
      <c r="AS2485" s="4"/>
      <c r="AT2485" s="4"/>
      <c r="AU2485" s="4"/>
      <c r="AV2485" s="1"/>
      <c r="AW2485" s="1"/>
      <c r="AX2485" s="1"/>
      <c r="AY2485" s="4"/>
    </row>
    <row r="2486" spans="1:51" x14ac:dyDescent="0.3">
      <c r="A2486" s="1"/>
      <c r="B2486" s="1"/>
      <c r="C2486" s="1"/>
      <c r="D2486" s="1"/>
      <c r="E2486" s="2"/>
      <c r="F2486" s="2"/>
      <c r="G2486" s="2"/>
      <c r="H2486" s="2"/>
      <c r="I2486" s="1"/>
      <c r="J2486" s="1"/>
      <c r="K2486" s="1"/>
      <c r="L2486" s="2"/>
      <c r="M2486" s="2"/>
      <c r="N2486" s="3"/>
      <c r="O2486" s="1"/>
      <c r="P2486" s="1"/>
      <c r="Q2486" s="1"/>
      <c r="R2486" s="90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5"/>
      <c r="AR2486" s="5"/>
      <c r="AS2486" s="4"/>
      <c r="AT2486" s="4"/>
      <c r="AU2486" s="4"/>
      <c r="AV2486" s="1"/>
      <c r="AW2486" s="1"/>
      <c r="AX2486" s="1"/>
      <c r="AY2486" s="4"/>
    </row>
    <row r="2487" spans="1:51" x14ac:dyDescent="0.3">
      <c r="A2487" s="1"/>
      <c r="B2487" s="1"/>
      <c r="C2487" s="1"/>
      <c r="D2487" s="1"/>
      <c r="E2487" s="2"/>
      <c r="F2487" s="2"/>
      <c r="G2487" s="2"/>
      <c r="H2487" s="2"/>
      <c r="I2487" s="1"/>
      <c r="J2487" s="1"/>
      <c r="K2487" s="1"/>
      <c r="L2487" s="2"/>
      <c r="M2487" s="2"/>
      <c r="N2487" s="3"/>
      <c r="O2487" s="1"/>
      <c r="P2487" s="1"/>
      <c r="Q2487" s="1"/>
      <c r="R2487" s="90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5"/>
      <c r="AR2487" s="5"/>
      <c r="AS2487" s="4"/>
      <c r="AT2487" s="4"/>
      <c r="AU2487" s="4"/>
      <c r="AV2487" s="1"/>
      <c r="AW2487" s="1"/>
      <c r="AX2487" s="1"/>
      <c r="AY2487" s="4"/>
    </row>
    <row r="2488" spans="1:51" x14ac:dyDescent="0.3">
      <c r="A2488" s="1"/>
      <c r="B2488" s="1"/>
      <c r="C2488" s="1"/>
      <c r="D2488" s="1"/>
      <c r="E2488" s="2"/>
      <c r="F2488" s="2"/>
      <c r="G2488" s="2"/>
      <c r="H2488" s="2"/>
      <c r="I2488" s="1"/>
      <c r="J2488" s="1"/>
      <c r="K2488" s="1"/>
      <c r="L2488" s="2"/>
      <c r="M2488" s="2"/>
      <c r="N2488" s="3"/>
      <c r="O2488" s="1"/>
      <c r="P2488" s="1"/>
      <c r="Q2488" s="1"/>
      <c r="R2488" s="90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5"/>
      <c r="AR2488" s="5"/>
      <c r="AS2488" s="4"/>
      <c r="AT2488" s="4"/>
      <c r="AU2488" s="4"/>
      <c r="AV2488" s="1"/>
      <c r="AW2488" s="1"/>
      <c r="AX2488" s="1"/>
      <c r="AY2488" s="4"/>
    </row>
    <row r="2489" spans="1:51" x14ac:dyDescent="0.3">
      <c r="A2489" s="1"/>
      <c r="B2489" s="1"/>
      <c r="C2489" s="1"/>
      <c r="D2489" s="1"/>
      <c r="E2489" s="2"/>
      <c r="F2489" s="2"/>
      <c r="G2489" s="2"/>
      <c r="H2489" s="2"/>
      <c r="I2489" s="1"/>
      <c r="J2489" s="1"/>
      <c r="K2489" s="1"/>
      <c r="L2489" s="2"/>
      <c r="M2489" s="2"/>
      <c r="N2489" s="3"/>
      <c r="O2489" s="1"/>
      <c r="P2489" s="1"/>
      <c r="Q2489" s="1"/>
      <c r="R2489" s="90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5"/>
      <c r="AR2489" s="5"/>
      <c r="AS2489" s="4"/>
      <c r="AT2489" s="4"/>
      <c r="AU2489" s="4"/>
      <c r="AV2489" s="1"/>
      <c r="AW2489" s="1"/>
      <c r="AX2489" s="1"/>
      <c r="AY2489" s="4"/>
    </row>
    <row r="2490" spans="1:51" x14ac:dyDescent="0.3">
      <c r="A2490" s="1"/>
      <c r="B2490" s="1"/>
      <c r="C2490" s="1"/>
      <c r="D2490" s="1"/>
      <c r="E2490" s="2"/>
      <c r="F2490" s="2"/>
      <c r="G2490" s="2"/>
      <c r="H2490" s="2"/>
      <c r="I2490" s="1"/>
      <c r="J2490" s="1"/>
      <c r="K2490" s="1"/>
      <c r="L2490" s="2"/>
      <c r="M2490" s="2"/>
      <c r="N2490" s="3"/>
      <c r="O2490" s="1"/>
      <c r="P2490" s="1"/>
      <c r="Q2490" s="1"/>
      <c r="R2490" s="90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5"/>
      <c r="AR2490" s="5"/>
      <c r="AS2490" s="4"/>
      <c r="AT2490" s="4"/>
      <c r="AU2490" s="4"/>
      <c r="AV2490" s="1"/>
      <c r="AW2490" s="1"/>
      <c r="AX2490" s="1"/>
      <c r="AY2490" s="4"/>
    </row>
    <row r="2491" spans="1:51" x14ac:dyDescent="0.3">
      <c r="A2491" s="1"/>
      <c r="B2491" s="1"/>
      <c r="C2491" s="1"/>
      <c r="D2491" s="1"/>
      <c r="E2491" s="2"/>
      <c r="F2491" s="2"/>
      <c r="G2491" s="2"/>
      <c r="H2491" s="2"/>
      <c r="I2491" s="1"/>
      <c r="J2491" s="1"/>
      <c r="K2491" s="1"/>
      <c r="L2491" s="2"/>
      <c r="M2491" s="2"/>
      <c r="N2491" s="3"/>
      <c r="O2491" s="1"/>
      <c r="P2491" s="1"/>
      <c r="Q2491" s="1"/>
      <c r="R2491" s="90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5"/>
      <c r="AR2491" s="5"/>
      <c r="AS2491" s="4"/>
      <c r="AT2491" s="4"/>
      <c r="AU2491" s="4"/>
      <c r="AV2491" s="1"/>
      <c r="AW2491" s="1"/>
      <c r="AX2491" s="1"/>
      <c r="AY2491" s="4"/>
    </row>
    <row r="2492" spans="1:51" x14ac:dyDescent="0.3">
      <c r="A2492" s="1"/>
      <c r="B2492" s="1"/>
      <c r="C2492" s="1"/>
      <c r="D2492" s="1"/>
      <c r="E2492" s="2"/>
      <c r="F2492" s="2"/>
      <c r="G2492" s="2"/>
      <c r="H2492" s="2"/>
      <c r="I2492" s="1"/>
      <c r="J2492" s="1"/>
      <c r="K2492" s="1"/>
      <c r="L2492" s="2"/>
      <c r="M2492" s="2"/>
      <c r="N2492" s="3"/>
      <c r="O2492" s="1"/>
      <c r="P2492" s="1"/>
      <c r="Q2492" s="1"/>
      <c r="R2492" s="90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5"/>
      <c r="AR2492" s="5"/>
      <c r="AS2492" s="4"/>
      <c r="AT2492" s="4"/>
      <c r="AU2492" s="4"/>
      <c r="AV2492" s="1"/>
      <c r="AW2492" s="1"/>
      <c r="AX2492" s="1"/>
      <c r="AY2492" s="4"/>
    </row>
    <row r="2493" spans="1:51" x14ac:dyDescent="0.3">
      <c r="A2493" s="1"/>
      <c r="B2493" s="1"/>
      <c r="C2493" s="1"/>
      <c r="D2493" s="1"/>
      <c r="E2493" s="2"/>
      <c r="F2493" s="2"/>
      <c r="G2493" s="2"/>
      <c r="H2493" s="2"/>
      <c r="I2493" s="1"/>
      <c r="J2493" s="1"/>
      <c r="K2493" s="1"/>
      <c r="L2493" s="2"/>
      <c r="M2493" s="2"/>
      <c r="N2493" s="3"/>
      <c r="O2493" s="1"/>
      <c r="P2493" s="1"/>
      <c r="Q2493" s="1"/>
      <c r="R2493" s="90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5"/>
      <c r="AR2493" s="5"/>
      <c r="AS2493" s="4"/>
      <c r="AT2493" s="4"/>
      <c r="AU2493" s="4"/>
      <c r="AV2493" s="1"/>
      <c r="AW2493" s="1"/>
      <c r="AX2493" s="1"/>
      <c r="AY2493" s="4"/>
    </row>
    <row r="2494" spans="1:51" x14ac:dyDescent="0.3">
      <c r="A2494" s="1"/>
      <c r="B2494" s="1"/>
      <c r="C2494" s="1"/>
      <c r="D2494" s="1"/>
      <c r="E2494" s="2"/>
      <c r="F2494" s="2"/>
      <c r="G2494" s="2"/>
      <c r="H2494" s="2"/>
      <c r="I2494" s="1"/>
      <c r="J2494" s="1"/>
      <c r="K2494" s="1"/>
      <c r="L2494" s="2"/>
      <c r="M2494" s="2"/>
      <c r="N2494" s="3"/>
      <c r="O2494" s="1"/>
      <c r="P2494" s="1"/>
      <c r="Q2494" s="1"/>
      <c r="R2494" s="90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5"/>
      <c r="AR2494" s="5"/>
      <c r="AS2494" s="4"/>
      <c r="AT2494" s="4"/>
      <c r="AU2494" s="4"/>
      <c r="AV2494" s="1"/>
      <c r="AW2494" s="1"/>
      <c r="AX2494" s="1"/>
      <c r="AY2494" s="4"/>
    </row>
    <row r="2495" spans="1:51" x14ac:dyDescent="0.3">
      <c r="A2495" s="1"/>
      <c r="B2495" s="1"/>
      <c r="C2495" s="1"/>
      <c r="D2495" s="1"/>
      <c r="E2495" s="2"/>
      <c r="F2495" s="2"/>
      <c r="G2495" s="2"/>
      <c r="H2495" s="2"/>
      <c r="I2495" s="1"/>
      <c r="J2495" s="1"/>
      <c r="K2495" s="1"/>
      <c r="L2495" s="2"/>
      <c r="M2495" s="2"/>
      <c r="N2495" s="3"/>
      <c r="O2495" s="1"/>
      <c r="P2495" s="1"/>
      <c r="Q2495" s="1"/>
      <c r="R2495" s="90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5"/>
      <c r="AR2495" s="5"/>
      <c r="AS2495" s="4"/>
      <c r="AT2495" s="4"/>
      <c r="AU2495" s="4"/>
      <c r="AV2495" s="1"/>
      <c r="AW2495" s="1"/>
      <c r="AX2495" s="1"/>
      <c r="AY2495" s="4"/>
    </row>
    <row r="2496" spans="1:51" x14ac:dyDescent="0.3">
      <c r="A2496" s="1"/>
      <c r="B2496" s="1"/>
      <c r="C2496" s="1"/>
      <c r="D2496" s="1"/>
      <c r="E2496" s="2"/>
      <c r="F2496" s="2"/>
      <c r="G2496" s="2"/>
      <c r="H2496" s="2"/>
      <c r="I2496" s="1"/>
      <c r="J2496" s="1"/>
      <c r="K2496" s="1"/>
      <c r="L2496" s="2"/>
      <c r="M2496" s="2"/>
      <c r="N2496" s="3"/>
      <c r="O2496" s="1"/>
      <c r="P2496" s="1"/>
      <c r="Q2496" s="1"/>
      <c r="R2496" s="90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5"/>
      <c r="AR2496" s="5"/>
      <c r="AS2496" s="4"/>
      <c r="AT2496" s="4"/>
      <c r="AU2496" s="4"/>
      <c r="AV2496" s="1"/>
      <c r="AW2496" s="1"/>
      <c r="AX2496" s="1"/>
      <c r="AY2496" s="4"/>
    </row>
    <row r="2497" spans="1:51" x14ac:dyDescent="0.3">
      <c r="A2497" s="1"/>
      <c r="B2497" s="1"/>
      <c r="C2497" s="1"/>
      <c r="D2497" s="1"/>
      <c r="E2497" s="2"/>
      <c r="F2497" s="2"/>
      <c r="G2497" s="2"/>
      <c r="H2497" s="2"/>
      <c r="I2497" s="1"/>
      <c r="J2497" s="1"/>
      <c r="K2497" s="1"/>
      <c r="L2497" s="2"/>
      <c r="M2497" s="2"/>
      <c r="N2497" s="3"/>
      <c r="O2497" s="1"/>
      <c r="P2497" s="1"/>
      <c r="Q2497" s="1"/>
      <c r="R2497" s="90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5"/>
      <c r="AR2497" s="5"/>
      <c r="AS2497" s="4"/>
      <c r="AT2497" s="4"/>
      <c r="AU2497" s="4"/>
      <c r="AV2497" s="1"/>
      <c r="AW2497" s="1"/>
      <c r="AX2497" s="1"/>
      <c r="AY2497" s="4"/>
    </row>
    <row r="2498" spans="1:51" x14ac:dyDescent="0.3">
      <c r="A2498" s="1"/>
      <c r="B2498" s="1"/>
      <c r="C2498" s="1"/>
      <c r="D2498" s="1"/>
      <c r="E2498" s="2"/>
      <c r="F2498" s="2"/>
      <c r="G2498" s="2"/>
      <c r="H2498" s="2"/>
      <c r="I2498" s="1"/>
      <c r="J2498" s="1"/>
      <c r="K2498" s="1"/>
      <c r="L2498" s="2"/>
      <c r="M2498" s="2"/>
      <c r="N2498" s="3"/>
      <c r="O2498" s="1"/>
      <c r="P2498" s="1"/>
      <c r="Q2498" s="1"/>
      <c r="R2498" s="90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5"/>
      <c r="AR2498" s="5"/>
      <c r="AS2498" s="4"/>
      <c r="AT2498" s="4"/>
      <c r="AU2498" s="4"/>
      <c r="AV2498" s="1"/>
      <c r="AW2498" s="1"/>
      <c r="AX2498" s="1"/>
      <c r="AY2498" s="4"/>
    </row>
    <row r="2499" spans="1:51" x14ac:dyDescent="0.3">
      <c r="A2499" s="1"/>
      <c r="B2499" s="1"/>
      <c r="C2499" s="1"/>
      <c r="D2499" s="1"/>
      <c r="E2499" s="2"/>
      <c r="F2499" s="2"/>
      <c r="G2499" s="2"/>
      <c r="H2499" s="2"/>
      <c r="I2499" s="1"/>
      <c r="J2499" s="1"/>
      <c r="K2499" s="1"/>
      <c r="L2499" s="2"/>
      <c r="M2499" s="2"/>
      <c r="N2499" s="3"/>
      <c r="O2499" s="1"/>
      <c r="P2499" s="1"/>
      <c r="Q2499" s="1"/>
      <c r="R2499" s="90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5"/>
      <c r="AR2499" s="5"/>
      <c r="AS2499" s="4"/>
      <c r="AT2499" s="4"/>
      <c r="AU2499" s="4"/>
      <c r="AV2499" s="1"/>
      <c r="AW2499" s="1"/>
      <c r="AX2499" s="1"/>
      <c r="AY2499" s="4"/>
    </row>
    <row r="2500" spans="1:51" x14ac:dyDescent="0.3">
      <c r="A2500" s="1"/>
      <c r="B2500" s="1"/>
      <c r="C2500" s="1"/>
      <c r="D2500" s="1"/>
      <c r="E2500" s="2"/>
      <c r="F2500" s="2"/>
      <c r="G2500" s="2"/>
      <c r="H2500" s="2"/>
      <c r="I2500" s="1"/>
      <c r="J2500" s="1"/>
      <c r="K2500" s="1"/>
      <c r="L2500" s="2"/>
      <c r="M2500" s="2"/>
      <c r="N2500" s="3"/>
      <c r="O2500" s="1"/>
      <c r="P2500" s="1"/>
      <c r="Q2500" s="1"/>
      <c r="R2500" s="90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5"/>
      <c r="AR2500" s="5"/>
      <c r="AS2500" s="4"/>
      <c r="AT2500" s="4"/>
      <c r="AU2500" s="4"/>
      <c r="AV2500" s="1"/>
      <c r="AW2500" s="1"/>
      <c r="AX2500" s="1"/>
      <c r="AY2500" s="4"/>
    </row>
    <row r="2501" spans="1:51" x14ac:dyDescent="0.3">
      <c r="A2501" s="1"/>
      <c r="B2501" s="1"/>
      <c r="C2501" s="1"/>
      <c r="D2501" s="1"/>
      <c r="E2501" s="2"/>
      <c r="F2501" s="2"/>
      <c r="G2501" s="2"/>
      <c r="H2501" s="2"/>
      <c r="I2501" s="1"/>
      <c r="J2501" s="1"/>
      <c r="K2501" s="1"/>
      <c r="L2501" s="2"/>
      <c r="M2501" s="2"/>
      <c r="N2501" s="3"/>
      <c r="O2501" s="1"/>
      <c r="P2501" s="1"/>
      <c r="Q2501" s="1"/>
      <c r="R2501" s="90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5"/>
      <c r="AR2501" s="5"/>
      <c r="AS2501" s="4"/>
      <c r="AT2501" s="4"/>
      <c r="AU2501" s="4"/>
      <c r="AV2501" s="1"/>
      <c r="AW2501" s="1"/>
      <c r="AX2501" s="1"/>
      <c r="AY2501" s="4"/>
    </row>
    <row r="2502" spans="1:51" x14ac:dyDescent="0.3">
      <c r="A2502" s="1"/>
      <c r="B2502" s="1"/>
      <c r="C2502" s="1"/>
      <c r="D2502" s="1"/>
      <c r="E2502" s="2"/>
      <c r="F2502" s="2"/>
      <c r="G2502" s="2"/>
      <c r="H2502" s="2"/>
      <c r="I2502" s="1"/>
      <c r="J2502" s="1"/>
      <c r="K2502" s="1"/>
      <c r="L2502" s="2"/>
      <c r="M2502" s="2"/>
      <c r="N2502" s="3"/>
      <c r="O2502" s="1"/>
      <c r="P2502" s="1"/>
      <c r="Q2502" s="1"/>
      <c r="R2502" s="90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5"/>
      <c r="AR2502" s="5"/>
      <c r="AS2502" s="4"/>
      <c r="AT2502" s="4"/>
      <c r="AU2502" s="4"/>
      <c r="AV2502" s="1"/>
      <c r="AW2502" s="1"/>
      <c r="AX2502" s="1"/>
      <c r="AY2502" s="4"/>
    </row>
    <row r="2503" spans="1:51" x14ac:dyDescent="0.3">
      <c r="A2503" s="1"/>
      <c r="B2503" s="1"/>
      <c r="C2503" s="1"/>
      <c r="D2503" s="1"/>
      <c r="E2503" s="2"/>
      <c r="F2503" s="2"/>
      <c r="G2503" s="2"/>
      <c r="H2503" s="2"/>
      <c r="I2503" s="1"/>
      <c r="J2503" s="1"/>
      <c r="K2503" s="1"/>
      <c r="L2503" s="2"/>
      <c r="M2503" s="2"/>
      <c r="N2503" s="3"/>
      <c r="O2503" s="1"/>
      <c r="P2503" s="1"/>
      <c r="Q2503" s="1"/>
      <c r="R2503" s="90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5"/>
      <c r="AR2503" s="5"/>
      <c r="AS2503" s="4"/>
      <c r="AT2503" s="4"/>
      <c r="AU2503" s="4"/>
      <c r="AV2503" s="1"/>
      <c r="AW2503" s="1"/>
      <c r="AX2503" s="1"/>
      <c r="AY2503" s="4"/>
    </row>
    <row r="2504" spans="1:51" x14ac:dyDescent="0.3">
      <c r="A2504" s="1"/>
      <c r="B2504" s="1"/>
      <c r="C2504" s="1"/>
      <c r="D2504" s="1"/>
      <c r="E2504" s="2"/>
      <c r="F2504" s="2"/>
      <c r="G2504" s="2"/>
      <c r="H2504" s="2"/>
      <c r="I2504" s="1"/>
      <c r="J2504" s="1"/>
      <c r="K2504" s="1"/>
      <c r="L2504" s="2"/>
      <c r="M2504" s="2"/>
      <c r="N2504" s="3"/>
      <c r="O2504" s="1"/>
      <c r="P2504" s="1"/>
      <c r="Q2504" s="1"/>
      <c r="R2504" s="90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5"/>
      <c r="AR2504" s="5"/>
      <c r="AS2504" s="4"/>
      <c r="AT2504" s="4"/>
      <c r="AU2504" s="4"/>
      <c r="AV2504" s="1"/>
      <c r="AW2504" s="1"/>
      <c r="AX2504" s="1"/>
      <c r="AY2504" s="4"/>
    </row>
    <row r="2505" spans="1:51" x14ac:dyDescent="0.3">
      <c r="A2505" s="1"/>
      <c r="B2505" s="1"/>
      <c r="C2505" s="1"/>
      <c r="D2505" s="1"/>
      <c r="E2505" s="2"/>
      <c r="F2505" s="2"/>
      <c r="G2505" s="2"/>
      <c r="H2505" s="2"/>
      <c r="I2505" s="1"/>
      <c r="J2505" s="1"/>
      <c r="K2505" s="1"/>
      <c r="L2505" s="2"/>
      <c r="M2505" s="2"/>
      <c r="N2505" s="3"/>
      <c r="O2505" s="1"/>
      <c r="P2505" s="1"/>
      <c r="Q2505" s="1"/>
      <c r="R2505" s="90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5"/>
      <c r="AR2505" s="5"/>
      <c r="AS2505" s="4"/>
      <c r="AT2505" s="4"/>
      <c r="AU2505" s="4"/>
      <c r="AV2505" s="1"/>
      <c r="AW2505" s="1"/>
      <c r="AX2505" s="1"/>
      <c r="AY2505" s="4"/>
    </row>
    <row r="2506" spans="1:51" x14ac:dyDescent="0.3">
      <c r="A2506" s="1"/>
      <c r="B2506" s="1"/>
      <c r="C2506" s="1"/>
      <c r="D2506" s="1"/>
      <c r="E2506" s="2"/>
      <c r="F2506" s="2"/>
      <c r="G2506" s="2"/>
      <c r="H2506" s="2"/>
      <c r="I2506" s="1"/>
      <c r="J2506" s="1"/>
      <c r="K2506" s="1"/>
      <c r="L2506" s="2"/>
      <c r="M2506" s="2"/>
      <c r="N2506" s="3"/>
      <c r="O2506" s="1"/>
      <c r="P2506" s="1"/>
      <c r="Q2506" s="1"/>
      <c r="R2506" s="90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5"/>
      <c r="AR2506" s="5"/>
      <c r="AS2506" s="4"/>
      <c r="AT2506" s="4"/>
      <c r="AU2506" s="4"/>
      <c r="AV2506" s="1"/>
      <c r="AW2506" s="1"/>
      <c r="AX2506" s="1"/>
      <c r="AY2506" s="4"/>
    </row>
    <row r="2507" spans="1:51" x14ac:dyDescent="0.3">
      <c r="A2507" s="1"/>
      <c r="B2507" s="1"/>
      <c r="C2507" s="1"/>
      <c r="D2507" s="1"/>
      <c r="E2507" s="2"/>
      <c r="F2507" s="2"/>
      <c r="G2507" s="2"/>
      <c r="H2507" s="2"/>
      <c r="I2507" s="1"/>
      <c r="J2507" s="1"/>
      <c r="K2507" s="1"/>
      <c r="L2507" s="2"/>
      <c r="M2507" s="2"/>
      <c r="N2507" s="3"/>
      <c r="O2507" s="1"/>
      <c r="P2507" s="1"/>
      <c r="Q2507" s="1"/>
      <c r="R2507" s="90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5"/>
      <c r="AR2507" s="5"/>
      <c r="AS2507" s="4"/>
      <c r="AT2507" s="4"/>
      <c r="AU2507" s="4"/>
      <c r="AV2507" s="1"/>
      <c r="AW2507" s="1"/>
      <c r="AX2507" s="1"/>
      <c r="AY2507" s="4"/>
    </row>
    <row r="2508" spans="1:51" x14ac:dyDescent="0.3">
      <c r="A2508" s="1"/>
      <c r="B2508" s="1"/>
      <c r="C2508" s="1"/>
      <c r="D2508" s="1"/>
      <c r="E2508" s="2"/>
      <c r="F2508" s="2"/>
      <c r="G2508" s="2"/>
      <c r="H2508" s="2"/>
      <c r="I2508" s="1"/>
      <c r="J2508" s="1"/>
      <c r="K2508" s="1"/>
      <c r="L2508" s="2"/>
      <c r="M2508" s="2"/>
      <c r="N2508" s="3"/>
      <c r="O2508" s="1"/>
      <c r="P2508" s="1"/>
      <c r="Q2508" s="1"/>
      <c r="R2508" s="90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5"/>
      <c r="AR2508" s="5"/>
      <c r="AS2508" s="4"/>
      <c r="AT2508" s="4"/>
      <c r="AU2508" s="4"/>
      <c r="AV2508" s="1"/>
      <c r="AW2508" s="1"/>
      <c r="AX2508" s="1"/>
      <c r="AY2508" s="4"/>
    </row>
    <row r="2509" spans="1:51" x14ac:dyDescent="0.3">
      <c r="A2509" s="1"/>
      <c r="B2509" s="1"/>
      <c r="C2509" s="1"/>
      <c r="D2509" s="1"/>
      <c r="E2509" s="2"/>
      <c r="F2509" s="2"/>
      <c r="G2509" s="2"/>
      <c r="H2509" s="2"/>
      <c r="I2509" s="1"/>
      <c r="J2509" s="1"/>
      <c r="K2509" s="1"/>
      <c r="L2509" s="2"/>
      <c r="M2509" s="2"/>
      <c r="N2509" s="3"/>
      <c r="O2509" s="1"/>
      <c r="P2509" s="1"/>
      <c r="Q2509" s="1"/>
      <c r="R2509" s="90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5"/>
      <c r="AR2509" s="5"/>
      <c r="AS2509" s="4"/>
      <c r="AT2509" s="4"/>
      <c r="AU2509" s="4"/>
      <c r="AV2509" s="1"/>
      <c r="AW2509" s="1"/>
      <c r="AX2509" s="1"/>
      <c r="AY2509" s="4"/>
    </row>
    <row r="2510" spans="1:51" x14ac:dyDescent="0.3">
      <c r="A2510" s="1"/>
      <c r="B2510" s="1"/>
      <c r="C2510" s="1"/>
      <c r="D2510" s="1"/>
      <c r="E2510" s="2"/>
      <c r="F2510" s="2"/>
      <c r="G2510" s="2"/>
      <c r="H2510" s="2"/>
      <c r="I2510" s="1"/>
      <c r="J2510" s="1"/>
      <c r="K2510" s="1"/>
      <c r="L2510" s="2"/>
      <c r="M2510" s="2"/>
      <c r="N2510" s="3"/>
      <c r="O2510" s="1"/>
      <c r="P2510" s="1"/>
      <c r="Q2510" s="1"/>
      <c r="R2510" s="90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5"/>
      <c r="AR2510" s="5"/>
      <c r="AS2510" s="4"/>
      <c r="AT2510" s="4"/>
      <c r="AU2510" s="4"/>
      <c r="AV2510" s="1"/>
      <c r="AW2510" s="1"/>
      <c r="AX2510" s="1"/>
      <c r="AY2510" s="4"/>
    </row>
    <row r="2511" spans="1:51" x14ac:dyDescent="0.3">
      <c r="A2511" s="1"/>
      <c r="B2511" s="1"/>
      <c r="C2511" s="1"/>
      <c r="D2511" s="1"/>
      <c r="E2511" s="2"/>
      <c r="F2511" s="2"/>
      <c r="G2511" s="2"/>
      <c r="H2511" s="2"/>
      <c r="I2511" s="1"/>
      <c r="J2511" s="1"/>
      <c r="K2511" s="1"/>
      <c r="L2511" s="2"/>
      <c r="M2511" s="2"/>
      <c r="N2511" s="3"/>
      <c r="O2511" s="1"/>
      <c r="P2511" s="1"/>
      <c r="Q2511" s="1"/>
      <c r="R2511" s="90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5"/>
      <c r="AR2511" s="5"/>
      <c r="AS2511" s="4"/>
      <c r="AT2511" s="4"/>
      <c r="AU2511" s="4"/>
      <c r="AV2511" s="1"/>
      <c r="AW2511" s="1"/>
      <c r="AX2511" s="1"/>
      <c r="AY2511" s="4"/>
    </row>
    <row r="2512" spans="1:51" x14ac:dyDescent="0.3">
      <c r="A2512" s="1"/>
      <c r="B2512" s="1"/>
      <c r="C2512" s="1"/>
      <c r="D2512" s="1"/>
      <c r="E2512" s="2"/>
      <c r="F2512" s="2"/>
      <c r="G2512" s="2"/>
      <c r="H2512" s="2"/>
      <c r="I2512" s="1"/>
      <c r="J2512" s="1"/>
      <c r="K2512" s="1"/>
      <c r="L2512" s="2"/>
      <c r="M2512" s="2"/>
      <c r="N2512" s="3"/>
      <c r="O2512" s="1"/>
      <c r="P2512" s="1"/>
      <c r="Q2512" s="1"/>
      <c r="R2512" s="90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5"/>
      <c r="AR2512" s="5"/>
      <c r="AS2512" s="4"/>
      <c r="AT2512" s="4"/>
      <c r="AU2512" s="4"/>
      <c r="AV2512" s="1"/>
      <c r="AW2512" s="1"/>
      <c r="AX2512" s="1"/>
      <c r="AY2512" s="4"/>
    </row>
    <row r="2513" spans="1:51" x14ac:dyDescent="0.3">
      <c r="A2513" s="1"/>
      <c r="B2513" s="1"/>
      <c r="C2513" s="1"/>
      <c r="D2513" s="1"/>
      <c r="E2513" s="2"/>
      <c r="F2513" s="2"/>
      <c r="G2513" s="2"/>
      <c r="H2513" s="2"/>
      <c r="I2513" s="1"/>
      <c r="J2513" s="1"/>
      <c r="K2513" s="1"/>
      <c r="L2513" s="2"/>
      <c r="M2513" s="2"/>
      <c r="N2513" s="3"/>
      <c r="O2513" s="1"/>
      <c r="P2513" s="1"/>
      <c r="Q2513" s="1"/>
      <c r="R2513" s="90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5"/>
      <c r="AR2513" s="5"/>
      <c r="AS2513" s="4"/>
      <c r="AT2513" s="4"/>
      <c r="AU2513" s="4"/>
      <c r="AV2513" s="1"/>
      <c r="AW2513" s="1"/>
      <c r="AX2513" s="1"/>
      <c r="AY2513" s="4"/>
    </row>
    <row r="2514" spans="1:51" x14ac:dyDescent="0.3">
      <c r="A2514" s="1"/>
      <c r="B2514" s="1"/>
      <c r="C2514" s="1"/>
      <c r="D2514" s="1"/>
      <c r="E2514" s="2"/>
      <c r="F2514" s="2"/>
      <c r="G2514" s="2"/>
      <c r="H2514" s="2"/>
      <c r="I2514" s="1"/>
      <c r="J2514" s="1"/>
      <c r="K2514" s="1"/>
      <c r="L2514" s="2"/>
      <c r="M2514" s="2"/>
      <c r="N2514" s="3"/>
      <c r="O2514" s="1"/>
      <c r="P2514" s="1"/>
      <c r="Q2514" s="1"/>
      <c r="R2514" s="90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5"/>
      <c r="AR2514" s="5"/>
      <c r="AS2514" s="4"/>
      <c r="AT2514" s="4"/>
      <c r="AU2514" s="4"/>
      <c r="AV2514" s="1"/>
      <c r="AW2514" s="1"/>
      <c r="AX2514" s="1"/>
      <c r="AY2514" s="4"/>
    </row>
    <row r="2515" spans="1:51" x14ac:dyDescent="0.3">
      <c r="A2515" s="1"/>
      <c r="B2515" s="1"/>
      <c r="C2515" s="1"/>
      <c r="D2515" s="1"/>
      <c r="E2515" s="2"/>
      <c r="F2515" s="2"/>
      <c r="G2515" s="2"/>
      <c r="H2515" s="2"/>
      <c r="I2515" s="1"/>
      <c r="J2515" s="1"/>
      <c r="K2515" s="1"/>
      <c r="L2515" s="2"/>
      <c r="M2515" s="2"/>
      <c r="N2515" s="3"/>
      <c r="O2515" s="1"/>
      <c r="P2515" s="1"/>
      <c r="Q2515" s="1"/>
      <c r="R2515" s="90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5"/>
      <c r="AR2515" s="5"/>
      <c r="AS2515" s="4"/>
      <c r="AT2515" s="4"/>
      <c r="AU2515" s="4"/>
      <c r="AV2515" s="1"/>
      <c r="AW2515" s="1"/>
      <c r="AX2515" s="1"/>
      <c r="AY2515" s="4"/>
    </row>
    <row r="2516" spans="1:51" x14ac:dyDescent="0.3">
      <c r="A2516" s="1"/>
      <c r="B2516" s="1"/>
      <c r="C2516" s="1"/>
      <c r="D2516" s="1"/>
      <c r="E2516" s="2"/>
      <c r="F2516" s="2"/>
      <c r="G2516" s="2"/>
      <c r="H2516" s="2"/>
      <c r="I2516" s="1"/>
      <c r="J2516" s="1"/>
      <c r="K2516" s="1"/>
      <c r="L2516" s="2"/>
      <c r="M2516" s="2"/>
      <c r="N2516" s="3"/>
      <c r="O2516" s="1"/>
      <c r="P2516" s="1"/>
      <c r="Q2516" s="1"/>
      <c r="R2516" s="90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5"/>
      <c r="AR2516" s="5"/>
      <c r="AS2516" s="4"/>
      <c r="AT2516" s="4"/>
      <c r="AU2516" s="4"/>
      <c r="AV2516" s="1"/>
      <c r="AW2516" s="1"/>
      <c r="AX2516" s="1"/>
      <c r="AY2516" s="4"/>
    </row>
    <row r="2517" spans="1:51" x14ac:dyDescent="0.3">
      <c r="A2517" s="1"/>
      <c r="B2517" s="1"/>
      <c r="C2517" s="1"/>
      <c r="D2517" s="1"/>
      <c r="E2517" s="2"/>
      <c r="F2517" s="2"/>
      <c r="G2517" s="2"/>
      <c r="H2517" s="2"/>
      <c r="I2517" s="1"/>
      <c r="J2517" s="1"/>
      <c r="K2517" s="1"/>
      <c r="L2517" s="2"/>
      <c r="M2517" s="2"/>
      <c r="N2517" s="3"/>
      <c r="O2517" s="1"/>
      <c r="P2517" s="1"/>
      <c r="Q2517" s="1"/>
      <c r="R2517" s="90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5"/>
      <c r="AR2517" s="5"/>
      <c r="AS2517" s="4"/>
      <c r="AT2517" s="4"/>
      <c r="AU2517" s="4"/>
      <c r="AV2517" s="1"/>
      <c r="AW2517" s="1"/>
      <c r="AX2517" s="1"/>
      <c r="AY2517" s="4"/>
    </row>
    <row r="2518" spans="1:51" x14ac:dyDescent="0.3">
      <c r="A2518" s="1"/>
      <c r="B2518" s="1"/>
      <c r="C2518" s="1"/>
      <c r="D2518" s="1"/>
      <c r="E2518" s="2"/>
      <c r="F2518" s="2"/>
      <c r="G2518" s="2"/>
      <c r="H2518" s="2"/>
      <c r="I2518" s="1"/>
      <c r="J2518" s="1"/>
      <c r="K2518" s="1"/>
      <c r="L2518" s="2"/>
      <c r="M2518" s="2"/>
      <c r="N2518" s="3"/>
      <c r="O2518" s="1"/>
      <c r="P2518" s="1"/>
      <c r="Q2518" s="1"/>
      <c r="R2518" s="90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5"/>
      <c r="AR2518" s="5"/>
      <c r="AS2518" s="4"/>
      <c r="AT2518" s="4"/>
      <c r="AU2518" s="4"/>
      <c r="AV2518" s="1"/>
      <c r="AW2518" s="1"/>
      <c r="AX2518" s="1"/>
      <c r="AY2518" s="4"/>
    </row>
    <row r="2519" spans="1:51" x14ac:dyDescent="0.3">
      <c r="A2519" s="1"/>
      <c r="B2519" s="1"/>
      <c r="C2519" s="1"/>
      <c r="D2519" s="1"/>
      <c r="E2519" s="2"/>
      <c r="F2519" s="2"/>
      <c r="G2519" s="2"/>
      <c r="H2519" s="2"/>
      <c r="I2519" s="1"/>
      <c r="J2519" s="1"/>
      <c r="K2519" s="1"/>
      <c r="L2519" s="2"/>
      <c r="M2519" s="2"/>
      <c r="N2519" s="3"/>
      <c r="O2519" s="1"/>
      <c r="P2519" s="1"/>
      <c r="Q2519" s="1"/>
      <c r="R2519" s="90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5"/>
      <c r="AR2519" s="5"/>
      <c r="AS2519" s="4"/>
      <c r="AT2519" s="4"/>
      <c r="AU2519" s="4"/>
      <c r="AV2519" s="1"/>
      <c r="AW2519" s="1"/>
      <c r="AX2519" s="1"/>
      <c r="AY2519" s="4"/>
    </row>
    <row r="2520" spans="1:51" x14ac:dyDescent="0.3">
      <c r="A2520" s="1"/>
      <c r="B2520" s="1"/>
      <c r="C2520" s="1"/>
      <c r="D2520" s="1"/>
      <c r="E2520" s="2"/>
      <c r="F2520" s="2"/>
      <c r="G2520" s="2"/>
      <c r="H2520" s="2"/>
      <c r="I2520" s="1"/>
      <c r="J2520" s="1"/>
      <c r="K2520" s="1"/>
      <c r="L2520" s="2"/>
      <c r="M2520" s="2"/>
      <c r="N2520" s="3"/>
      <c r="O2520" s="1"/>
      <c r="P2520" s="1"/>
      <c r="Q2520" s="1"/>
      <c r="R2520" s="90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5"/>
      <c r="AR2520" s="5"/>
      <c r="AS2520" s="4"/>
      <c r="AT2520" s="4"/>
      <c r="AU2520" s="4"/>
      <c r="AV2520" s="1"/>
      <c r="AW2520" s="1"/>
      <c r="AX2520" s="1"/>
      <c r="AY2520" s="4"/>
    </row>
    <row r="2521" spans="1:51" x14ac:dyDescent="0.3">
      <c r="A2521" s="1"/>
      <c r="B2521" s="1"/>
      <c r="C2521" s="1"/>
      <c r="D2521" s="1"/>
      <c r="E2521" s="2"/>
      <c r="F2521" s="2"/>
      <c r="G2521" s="2"/>
      <c r="H2521" s="2"/>
      <c r="I2521" s="1"/>
      <c r="J2521" s="1"/>
      <c r="K2521" s="1"/>
      <c r="L2521" s="2"/>
      <c r="M2521" s="2"/>
      <c r="N2521" s="3"/>
      <c r="O2521" s="1"/>
      <c r="P2521" s="1"/>
      <c r="Q2521" s="1"/>
      <c r="R2521" s="90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5"/>
      <c r="AR2521" s="5"/>
      <c r="AS2521" s="4"/>
      <c r="AT2521" s="4"/>
      <c r="AU2521" s="4"/>
      <c r="AV2521" s="1"/>
      <c r="AW2521" s="1"/>
      <c r="AX2521" s="1"/>
      <c r="AY2521" s="4"/>
    </row>
    <row r="2522" spans="1:51" x14ac:dyDescent="0.3">
      <c r="A2522" s="1"/>
      <c r="B2522" s="1"/>
      <c r="C2522" s="1"/>
      <c r="D2522" s="1"/>
      <c r="E2522" s="2"/>
      <c r="F2522" s="2"/>
      <c r="G2522" s="2"/>
      <c r="H2522" s="2"/>
      <c r="I2522" s="1"/>
      <c r="J2522" s="1"/>
      <c r="K2522" s="1"/>
      <c r="L2522" s="2"/>
      <c r="M2522" s="2"/>
      <c r="N2522" s="3"/>
      <c r="O2522" s="1"/>
      <c r="P2522" s="1"/>
      <c r="Q2522" s="1"/>
      <c r="R2522" s="90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5"/>
      <c r="AR2522" s="5"/>
      <c r="AS2522" s="4"/>
      <c r="AT2522" s="4"/>
      <c r="AU2522" s="4"/>
      <c r="AV2522" s="1"/>
      <c r="AW2522" s="1"/>
      <c r="AX2522" s="1"/>
      <c r="AY2522" s="4"/>
    </row>
    <row r="2523" spans="1:51" x14ac:dyDescent="0.3">
      <c r="A2523" s="1"/>
      <c r="B2523" s="1"/>
      <c r="C2523" s="1"/>
      <c r="D2523" s="1"/>
      <c r="E2523" s="2"/>
      <c r="F2523" s="2"/>
      <c r="G2523" s="2"/>
      <c r="H2523" s="2"/>
      <c r="I2523" s="1"/>
      <c r="J2523" s="1"/>
      <c r="K2523" s="1"/>
      <c r="L2523" s="2"/>
      <c r="M2523" s="2"/>
      <c r="N2523" s="3"/>
      <c r="O2523" s="1"/>
      <c r="P2523" s="1"/>
      <c r="Q2523" s="1"/>
      <c r="R2523" s="90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5"/>
      <c r="AR2523" s="5"/>
      <c r="AS2523" s="4"/>
      <c r="AT2523" s="4"/>
      <c r="AU2523" s="4"/>
      <c r="AV2523" s="1"/>
      <c r="AW2523" s="1"/>
      <c r="AX2523" s="1"/>
      <c r="AY2523" s="4"/>
    </row>
    <row r="2524" spans="1:51" x14ac:dyDescent="0.3">
      <c r="A2524" s="1"/>
      <c r="B2524" s="1"/>
      <c r="C2524" s="1"/>
      <c r="D2524" s="1"/>
      <c r="E2524" s="2"/>
      <c r="F2524" s="2"/>
      <c r="G2524" s="2"/>
      <c r="H2524" s="2"/>
      <c r="I2524" s="1"/>
      <c r="J2524" s="1"/>
      <c r="K2524" s="1"/>
      <c r="L2524" s="2"/>
      <c r="M2524" s="2"/>
      <c r="N2524" s="3"/>
      <c r="O2524" s="1"/>
      <c r="P2524" s="1"/>
      <c r="Q2524" s="1"/>
      <c r="R2524" s="90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5"/>
      <c r="AR2524" s="5"/>
      <c r="AS2524" s="4"/>
      <c r="AT2524" s="4"/>
      <c r="AU2524" s="4"/>
      <c r="AV2524" s="1"/>
      <c r="AW2524" s="1"/>
      <c r="AX2524" s="1"/>
      <c r="AY2524" s="4"/>
    </row>
    <row r="2525" spans="1:51" x14ac:dyDescent="0.3">
      <c r="A2525" s="1"/>
      <c r="B2525" s="1"/>
      <c r="C2525" s="1"/>
      <c r="D2525" s="1"/>
      <c r="E2525" s="2"/>
      <c r="F2525" s="2"/>
      <c r="G2525" s="2"/>
      <c r="H2525" s="2"/>
      <c r="I2525" s="1"/>
      <c r="J2525" s="1"/>
      <c r="K2525" s="1"/>
      <c r="L2525" s="2"/>
      <c r="M2525" s="2"/>
      <c r="N2525" s="3"/>
      <c r="O2525" s="1"/>
      <c r="P2525" s="1"/>
      <c r="Q2525" s="1"/>
      <c r="R2525" s="90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5"/>
      <c r="AR2525" s="5"/>
      <c r="AS2525" s="4"/>
      <c r="AT2525" s="4"/>
      <c r="AU2525" s="4"/>
      <c r="AV2525" s="1"/>
      <c r="AW2525" s="1"/>
      <c r="AX2525" s="1"/>
      <c r="AY2525" s="4"/>
    </row>
    <row r="2526" spans="1:51" x14ac:dyDescent="0.3">
      <c r="A2526" s="1"/>
      <c r="B2526" s="1"/>
      <c r="C2526" s="1"/>
      <c r="D2526" s="1"/>
      <c r="E2526" s="2"/>
      <c r="F2526" s="2"/>
      <c r="G2526" s="2"/>
      <c r="H2526" s="2"/>
      <c r="I2526" s="1"/>
      <c r="J2526" s="1"/>
      <c r="K2526" s="1"/>
      <c r="L2526" s="2"/>
      <c r="M2526" s="2"/>
      <c r="N2526" s="3"/>
      <c r="O2526" s="1"/>
      <c r="P2526" s="1"/>
      <c r="Q2526" s="1"/>
      <c r="R2526" s="90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5"/>
      <c r="AR2526" s="5"/>
      <c r="AS2526" s="4"/>
      <c r="AT2526" s="4"/>
      <c r="AU2526" s="4"/>
      <c r="AV2526" s="1"/>
      <c r="AW2526" s="1"/>
      <c r="AX2526" s="1"/>
      <c r="AY2526" s="4"/>
    </row>
    <row r="2527" spans="1:51" x14ac:dyDescent="0.3">
      <c r="A2527" s="1"/>
      <c r="B2527" s="1"/>
      <c r="C2527" s="1"/>
      <c r="D2527" s="1"/>
      <c r="E2527" s="2"/>
      <c r="F2527" s="2"/>
      <c r="G2527" s="2"/>
      <c r="H2527" s="2"/>
      <c r="I2527" s="1"/>
      <c r="J2527" s="1"/>
      <c r="K2527" s="1"/>
      <c r="L2527" s="2"/>
      <c r="M2527" s="2"/>
      <c r="N2527" s="3"/>
      <c r="O2527" s="1"/>
      <c r="P2527" s="1"/>
      <c r="Q2527" s="1"/>
      <c r="R2527" s="90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5"/>
      <c r="AR2527" s="5"/>
      <c r="AS2527" s="4"/>
      <c r="AT2527" s="4"/>
      <c r="AU2527" s="4"/>
      <c r="AV2527" s="1"/>
      <c r="AW2527" s="1"/>
      <c r="AX2527" s="1"/>
      <c r="AY2527" s="4"/>
    </row>
    <row r="2528" spans="1:51" x14ac:dyDescent="0.3">
      <c r="A2528" s="1"/>
      <c r="B2528" s="1"/>
      <c r="C2528" s="1"/>
      <c r="D2528" s="1"/>
      <c r="E2528" s="2"/>
      <c r="F2528" s="2"/>
      <c r="G2528" s="2"/>
      <c r="H2528" s="2"/>
      <c r="I2528" s="1"/>
      <c r="J2528" s="1"/>
      <c r="K2528" s="1"/>
      <c r="L2528" s="2"/>
      <c r="M2528" s="2"/>
      <c r="N2528" s="3"/>
      <c r="O2528" s="1"/>
      <c r="P2528" s="1"/>
      <c r="Q2528" s="1"/>
      <c r="R2528" s="90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5"/>
      <c r="AR2528" s="5"/>
      <c r="AS2528" s="4"/>
      <c r="AT2528" s="4"/>
      <c r="AU2528" s="4"/>
      <c r="AV2528" s="1"/>
      <c r="AW2528" s="1"/>
      <c r="AX2528" s="1"/>
      <c r="AY2528" s="4"/>
    </row>
    <row r="2529" spans="1:51" x14ac:dyDescent="0.3">
      <c r="A2529" s="1"/>
      <c r="B2529" s="1"/>
      <c r="C2529" s="1"/>
      <c r="D2529" s="1"/>
      <c r="E2529" s="2"/>
      <c r="F2529" s="2"/>
      <c r="G2529" s="2"/>
      <c r="H2529" s="2"/>
      <c r="I2529" s="1"/>
      <c r="J2529" s="1"/>
      <c r="K2529" s="1"/>
      <c r="L2529" s="2"/>
      <c r="M2529" s="2"/>
      <c r="N2529" s="3"/>
      <c r="O2529" s="1"/>
      <c r="P2529" s="1"/>
      <c r="Q2529" s="1"/>
      <c r="R2529" s="90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5"/>
      <c r="AR2529" s="5"/>
      <c r="AS2529" s="4"/>
      <c r="AT2529" s="4"/>
      <c r="AU2529" s="4"/>
      <c r="AV2529" s="1"/>
      <c r="AW2529" s="1"/>
      <c r="AX2529" s="1"/>
      <c r="AY2529" s="4"/>
    </row>
    <row r="2530" spans="1:51" x14ac:dyDescent="0.3">
      <c r="A2530" s="1"/>
      <c r="B2530" s="1"/>
      <c r="C2530" s="1"/>
      <c r="D2530" s="1"/>
      <c r="E2530" s="2"/>
      <c r="F2530" s="2"/>
      <c r="G2530" s="2"/>
      <c r="H2530" s="2"/>
      <c r="I2530" s="1"/>
      <c r="J2530" s="1"/>
      <c r="K2530" s="1"/>
      <c r="L2530" s="2"/>
      <c r="M2530" s="2"/>
      <c r="N2530" s="3"/>
      <c r="O2530" s="1"/>
      <c r="P2530" s="1"/>
      <c r="Q2530" s="1"/>
      <c r="R2530" s="90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5"/>
      <c r="AR2530" s="5"/>
      <c r="AS2530" s="4"/>
      <c r="AT2530" s="4"/>
      <c r="AU2530" s="4"/>
      <c r="AV2530" s="1"/>
      <c r="AW2530" s="1"/>
      <c r="AX2530" s="1"/>
      <c r="AY2530" s="4"/>
    </row>
    <row r="2531" spans="1:51" x14ac:dyDescent="0.3">
      <c r="A2531" s="1"/>
      <c r="B2531" s="1"/>
      <c r="C2531" s="1"/>
      <c r="D2531" s="1"/>
      <c r="E2531" s="2"/>
      <c r="F2531" s="2"/>
      <c r="G2531" s="2"/>
      <c r="H2531" s="2"/>
      <c r="I2531" s="1"/>
      <c r="J2531" s="1"/>
      <c r="K2531" s="1"/>
      <c r="L2531" s="2"/>
      <c r="M2531" s="2"/>
      <c r="N2531" s="3"/>
      <c r="O2531" s="1"/>
      <c r="P2531" s="1"/>
      <c r="Q2531" s="1"/>
      <c r="R2531" s="90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5"/>
      <c r="AR2531" s="5"/>
      <c r="AS2531" s="4"/>
      <c r="AT2531" s="4"/>
      <c r="AU2531" s="4"/>
      <c r="AV2531" s="1"/>
      <c r="AW2531" s="1"/>
      <c r="AX2531" s="1"/>
      <c r="AY2531" s="4"/>
    </row>
    <row r="2532" spans="1:51" x14ac:dyDescent="0.3">
      <c r="A2532" s="1"/>
      <c r="B2532" s="1"/>
      <c r="C2532" s="1"/>
      <c r="D2532" s="1"/>
      <c r="E2532" s="2"/>
      <c r="F2532" s="2"/>
      <c r="G2532" s="2"/>
      <c r="H2532" s="2"/>
      <c r="I2532" s="1"/>
      <c r="J2532" s="1"/>
      <c r="K2532" s="1"/>
      <c r="L2532" s="2"/>
      <c r="M2532" s="2"/>
      <c r="N2532" s="3"/>
      <c r="O2532" s="1"/>
      <c r="P2532" s="1"/>
      <c r="Q2532" s="1"/>
      <c r="R2532" s="90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5"/>
      <c r="AR2532" s="5"/>
      <c r="AS2532" s="4"/>
      <c r="AT2532" s="4"/>
      <c r="AU2532" s="4"/>
      <c r="AV2532" s="1"/>
      <c r="AW2532" s="1"/>
      <c r="AX2532" s="1"/>
      <c r="AY2532" s="4"/>
    </row>
    <row r="2533" spans="1:51" x14ac:dyDescent="0.3">
      <c r="A2533" s="1"/>
      <c r="B2533" s="1"/>
      <c r="C2533" s="1"/>
      <c r="D2533" s="1"/>
      <c r="E2533" s="2"/>
      <c r="F2533" s="2"/>
      <c r="G2533" s="2"/>
      <c r="H2533" s="2"/>
      <c r="I2533" s="1"/>
      <c r="J2533" s="1"/>
      <c r="K2533" s="1"/>
      <c r="L2533" s="2"/>
      <c r="M2533" s="2"/>
      <c r="N2533" s="3"/>
      <c r="O2533" s="1"/>
      <c r="P2533" s="1"/>
      <c r="Q2533" s="1"/>
      <c r="R2533" s="90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5"/>
      <c r="AR2533" s="5"/>
      <c r="AS2533" s="4"/>
      <c r="AT2533" s="4"/>
      <c r="AU2533" s="4"/>
      <c r="AV2533" s="1"/>
      <c r="AW2533" s="1"/>
      <c r="AX2533" s="1"/>
      <c r="AY2533" s="4"/>
    </row>
    <row r="2534" spans="1:51" x14ac:dyDescent="0.3">
      <c r="A2534" s="1"/>
      <c r="B2534" s="1"/>
      <c r="C2534" s="1"/>
      <c r="D2534" s="1"/>
      <c r="E2534" s="2"/>
      <c r="F2534" s="2"/>
      <c r="G2534" s="2"/>
      <c r="H2534" s="2"/>
      <c r="I2534" s="1"/>
      <c r="J2534" s="1"/>
      <c r="K2534" s="1"/>
      <c r="L2534" s="2"/>
      <c r="M2534" s="2"/>
      <c r="N2534" s="3"/>
      <c r="O2534" s="1"/>
      <c r="P2534" s="1"/>
      <c r="Q2534" s="1"/>
      <c r="R2534" s="90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5"/>
      <c r="AR2534" s="5"/>
      <c r="AS2534" s="4"/>
      <c r="AT2534" s="4"/>
      <c r="AU2534" s="4"/>
      <c r="AV2534" s="1"/>
      <c r="AW2534" s="1"/>
      <c r="AX2534" s="1"/>
      <c r="AY2534" s="4"/>
    </row>
    <row r="2535" spans="1:51" x14ac:dyDescent="0.3">
      <c r="A2535" s="1"/>
      <c r="B2535" s="1"/>
      <c r="C2535" s="1"/>
      <c r="D2535" s="1"/>
      <c r="E2535" s="2"/>
      <c r="F2535" s="2"/>
      <c r="G2535" s="2"/>
      <c r="H2535" s="2"/>
      <c r="I2535" s="1"/>
      <c r="J2535" s="1"/>
      <c r="K2535" s="1"/>
      <c r="L2535" s="2"/>
      <c r="M2535" s="2"/>
      <c r="N2535" s="3"/>
      <c r="O2535" s="1"/>
      <c r="P2535" s="1"/>
      <c r="Q2535" s="1"/>
      <c r="R2535" s="90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5"/>
      <c r="AR2535" s="5"/>
      <c r="AS2535" s="4"/>
      <c r="AT2535" s="4"/>
      <c r="AU2535" s="4"/>
      <c r="AV2535" s="1"/>
      <c r="AW2535" s="1"/>
      <c r="AX2535" s="1"/>
      <c r="AY2535" s="4"/>
    </row>
    <row r="2536" spans="1:51" x14ac:dyDescent="0.3">
      <c r="A2536" s="1"/>
      <c r="B2536" s="1"/>
      <c r="C2536" s="1"/>
      <c r="D2536" s="1"/>
      <c r="E2536" s="2"/>
      <c r="F2536" s="2"/>
      <c r="G2536" s="2"/>
      <c r="H2536" s="2"/>
      <c r="I2536" s="1"/>
      <c r="J2536" s="1"/>
      <c r="K2536" s="1"/>
      <c r="L2536" s="2"/>
      <c r="M2536" s="2"/>
      <c r="N2536" s="3"/>
      <c r="O2536" s="1"/>
      <c r="P2536" s="1"/>
      <c r="Q2536" s="1"/>
      <c r="R2536" s="90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5"/>
      <c r="AR2536" s="5"/>
      <c r="AS2536" s="4"/>
      <c r="AT2536" s="4"/>
      <c r="AU2536" s="4"/>
      <c r="AV2536" s="1"/>
      <c r="AW2536" s="1"/>
      <c r="AX2536" s="1"/>
      <c r="AY2536" s="4"/>
    </row>
    <row r="2537" spans="1:51" x14ac:dyDescent="0.3">
      <c r="A2537" s="1"/>
      <c r="B2537" s="1"/>
      <c r="C2537" s="1"/>
      <c r="D2537" s="1"/>
      <c r="E2537" s="2"/>
      <c r="F2537" s="2"/>
      <c r="G2537" s="2"/>
      <c r="H2537" s="2"/>
      <c r="I2537" s="1"/>
      <c r="J2537" s="1"/>
      <c r="K2537" s="1"/>
      <c r="L2537" s="2"/>
      <c r="M2537" s="2"/>
      <c r="N2537" s="3"/>
      <c r="O2537" s="1"/>
      <c r="P2537" s="1"/>
      <c r="Q2537" s="1"/>
      <c r="R2537" s="90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5"/>
      <c r="AR2537" s="5"/>
      <c r="AS2537" s="4"/>
      <c r="AT2537" s="4"/>
      <c r="AU2537" s="4"/>
      <c r="AV2537" s="1"/>
      <c r="AW2537" s="1"/>
      <c r="AX2537" s="1"/>
      <c r="AY2537" s="4"/>
    </row>
    <row r="2538" spans="1:51" x14ac:dyDescent="0.3">
      <c r="A2538" s="1"/>
      <c r="B2538" s="1"/>
      <c r="C2538" s="1"/>
      <c r="D2538" s="1"/>
      <c r="E2538" s="2"/>
      <c r="F2538" s="2"/>
      <c r="G2538" s="2"/>
      <c r="H2538" s="2"/>
      <c r="I2538" s="1"/>
      <c r="J2538" s="1"/>
      <c r="K2538" s="1"/>
      <c r="L2538" s="2"/>
      <c r="M2538" s="2"/>
      <c r="N2538" s="3"/>
      <c r="O2538" s="1"/>
      <c r="P2538" s="1"/>
      <c r="Q2538" s="1"/>
      <c r="R2538" s="90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5"/>
      <c r="AR2538" s="5"/>
      <c r="AS2538" s="4"/>
      <c r="AT2538" s="4"/>
      <c r="AU2538" s="4"/>
      <c r="AV2538" s="1"/>
      <c r="AW2538" s="1"/>
      <c r="AX2538" s="1"/>
      <c r="AY2538" s="4"/>
    </row>
    <row r="2539" spans="1:51" x14ac:dyDescent="0.3">
      <c r="A2539" s="1"/>
      <c r="B2539" s="1"/>
      <c r="C2539" s="1"/>
      <c r="D2539" s="1"/>
      <c r="E2539" s="2"/>
      <c r="F2539" s="2"/>
      <c r="G2539" s="2"/>
      <c r="H2539" s="2"/>
      <c r="I2539" s="1"/>
      <c r="J2539" s="1"/>
      <c r="K2539" s="1"/>
      <c r="L2539" s="2"/>
      <c r="M2539" s="2"/>
      <c r="N2539" s="3"/>
      <c r="O2539" s="1"/>
      <c r="P2539" s="1"/>
      <c r="Q2539" s="1"/>
      <c r="R2539" s="90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5"/>
      <c r="AR2539" s="5"/>
      <c r="AS2539" s="4"/>
      <c r="AT2539" s="4"/>
      <c r="AU2539" s="4"/>
      <c r="AV2539" s="1"/>
      <c r="AW2539" s="1"/>
      <c r="AX2539" s="1"/>
      <c r="AY2539" s="4"/>
    </row>
    <row r="2540" spans="1:51" x14ac:dyDescent="0.3">
      <c r="A2540" s="1"/>
      <c r="B2540" s="1"/>
      <c r="C2540" s="1"/>
      <c r="D2540" s="1"/>
      <c r="E2540" s="2"/>
      <c r="F2540" s="2"/>
      <c r="G2540" s="2"/>
      <c r="H2540" s="2"/>
      <c r="I2540" s="1"/>
      <c r="J2540" s="1"/>
      <c r="K2540" s="1"/>
      <c r="L2540" s="2"/>
      <c r="M2540" s="2"/>
      <c r="N2540" s="3"/>
      <c r="O2540" s="1"/>
      <c r="P2540" s="1"/>
      <c r="Q2540" s="1"/>
      <c r="R2540" s="90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5"/>
      <c r="AR2540" s="5"/>
      <c r="AS2540" s="4"/>
      <c r="AT2540" s="4"/>
      <c r="AU2540" s="4"/>
      <c r="AV2540" s="1"/>
      <c r="AW2540" s="1"/>
      <c r="AX2540" s="1"/>
      <c r="AY2540" s="4"/>
    </row>
    <row r="2541" spans="1:51" x14ac:dyDescent="0.3">
      <c r="A2541" s="1"/>
      <c r="B2541" s="1"/>
      <c r="C2541" s="1"/>
      <c r="D2541" s="1"/>
      <c r="E2541" s="2"/>
      <c r="F2541" s="2"/>
      <c r="G2541" s="2"/>
      <c r="H2541" s="2"/>
      <c r="I2541" s="1"/>
      <c r="J2541" s="1"/>
      <c r="K2541" s="1"/>
      <c r="L2541" s="2"/>
      <c r="M2541" s="2"/>
      <c r="N2541" s="3"/>
      <c r="O2541" s="1"/>
      <c r="P2541" s="1"/>
      <c r="Q2541" s="1"/>
      <c r="R2541" s="90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5"/>
      <c r="AR2541" s="5"/>
      <c r="AS2541" s="4"/>
      <c r="AT2541" s="4"/>
      <c r="AU2541" s="4"/>
      <c r="AV2541" s="1"/>
      <c r="AW2541" s="1"/>
      <c r="AX2541" s="1"/>
      <c r="AY2541" s="4"/>
    </row>
    <row r="2542" spans="1:51" x14ac:dyDescent="0.3">
      <c r="A2542" s="1"/>
      <c r="B2542" s="1"/>
      <c r="C2542" s="1"/>
      <c r="D2542" s="1"/>
      <c r="E2542" s="2"/>
      <c r="F2542" s="2"/>
      <c r="G2542" s="2"/>
      <c r="H2542" s="2"/>
      <c r="I2542" s="1"/>
      <c r="J2542" s="1"/>
      <c r="K2542" s="1"/>
      <c r="L2542" s="2"/>
      <c r="M2542" s="2"/>
      <c r="N2542" s="3"/>
      <c r="O2542" s="1"/>
      <c r="P2542" s="1"/>
      <c r="Q2542" s="1"/>
      <c r="R2542" s="90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5"/>
      <c r="AR2542" s="5"/>
      <c r="AS2542" s="4"/>
      <c r="AT2542" s="4"/>
      <c r="AU2542" s="4"/>
      <c r="AV2542" s="1"/>
      <c r="AW2542" s="1"/>
      <c r="AX2542" s="1"/>
      <c r="AY2542" s="4"/>
    </row>
    <row r="2543" spans="1:51" x14ac:dyDescent="0.3">
      <c r="A2543" s="1"/>
      <c r="B2543" s="1"/>
      <c r="C2543" s="1"/>
      <c r="D2543" s="1"/>
      <c r="E2543" s="2"/>
      <c r="F2543" s="2"/>
      <c r="G2543" s="2"/>
      <c r="H2543" s="2"/>
      <c r="I2543" s="1"/>
      <c r="J2543" s="1"/>
      <c r="K2543" s="1"/>
      <c r="L2543" s="2"/>
      <c r="M2543" s="2"/>
      <c r="N2543" s="3"/>
      <c r="O2543" s="1"/>
      <c r="P2543" s="1"/>
      <c r="Q2543" s="1"/>
      <c r="R2543" s="90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5"/>
      <c r="AR2543" s="5"/>
      <c r="AS2543" s="4"/>
      <c r="AT2543" s="4"/>
      <c r="AU2543" s="4"/>
      <c r="AV2543" s="1"/>
      <c r="AW2543" s="1"/>
      <c r="AX2543" s="1"/>
      <c r="AY2543" s="4"/>
    </row>
    <row r="2544" spans="1:51" x14ac:dyDescent="0.3">
      <c r="A2544" s="1"/>
      <c r="B2544" s="1"/>
      <c r="C2544" s="1"/>
      <c r="D2544" s="1"/>
      <c r="E2544" s="2"/>
      <c r="F2544" s="2"/>
      <c r="G2544" s="2"/>
      <c r="H2544" s="2"/>
      <c r="I2544" s="1"/>
      <c r="J2544" s="1"/>
      <c r="K2544" s="1"/>
      <c r="L2544" s="2"/>
      <c r="M2544" s="2"/>
      <c r="N2544" s="3"/>
      <c r="O2544" s="1"/>
      <c r="P2544" s="1"/>
      <c r="Q2544" s="1"/>
      <c r="R2544" s="90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5"/>
      <c r="AR2544" s="5"/>
      <c r="AS2544" s="4"/>
      <c r="AT2544" s="4"/>
      <c r="AU2544" s="4"/>
      <c r="AV2544" s="1"/>
      <c r="AW2544" s="1"/>
      <c r="AX2544" s="1"/>
      <c r="AY2544" s="4"/>
    </row>
    <row r="2545" spans="1:51" x14ac:dyDescent="0.3">
      <c r="A2545" s="1"/>
      <c r="B2545" s="1"/>
      <c r="C2545" s="1"/>
      <c r="D2545" s="1"/>
      <c r="E2545" s="2"/>
      <c r="F2545" s="2"/>
      <c r="G2545" s="2"/>
      <c r="H2545" s="2"/>
      <c r="I2545" s="1"/>
      <c r="J2545" s="1"/>
      <c r="K2545" s="1"/>
      <c r="L2545" s="2"/>
      <c r="M2545" s="2"/>
      <c r="N2545" s="3"/>
      <c r="O2545" s="1"/>
      <c r="P2545" s="1"/>
      <c r="Q2545" s="1"/>
      <c r="R2545" s="90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5"/>
      <c r="AR2545" s="5"/>
      <c r="AS2545" s="4"/>
      <c r="AT2545" s="4"/>
      <c r="AU2545" s="4"/>
      <c r="AV2545" s="1"/>
      <c r="AW2545" s="1"/>
      <c r="AX2545" s="1"/>
      <c r="AY2545" s="4"/>
    </row>
    <row r="2546" spans="1:51" x14ac:dyDescent="0.3">
      <c r="A2546" s="1"/>
      <c r="B2546" s="1"/>
      <c r="C2546" s="1"/>
      <c r="D2546" s="1"/>
      <c r="E2546" s="2"/>
      <c r="F2546" s="2"/>
      <c r="G2546" s="2"/>
      <c r="H2546" s="2"/>
      <c r="I2546" s="1"/>
      <c r="J2546" s="1"/>
      <c r="K2546" s="1"/>
      <c r="L2546" s="2"/>
      <c r="M2546" s="2"/>
      <c r="N2546" s="3"/>
      <c r="O2546" s="1"/>
      <c r="P2546" s="1"/>
      <c r="Q2546" s="1"/>
      <c r="R2546" s="90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5"/>
      <c r="AR2546" s="5"/>
      <c r="AS2546" s="4"/>
      <c r="AT2546" s="4"/>
      <c r="AU2546" s="4"/>
      <c r="AV2546" s="1"/>
      <c r="AW2546" s="1"/>
      <c r="AX2546" s="1"/>
      <c r="AY2546" s="4"/>
    </row>
    <row r="2547" spans="1:51" x14ac:dyDescent="0.3">
      <c r="A2547" s="1"/>
      <c r="B2547" s="1"/>
      <c r="C2547" s="1"/>
      <c r="D2547" s="1"/>
      <c r="E2547" s="2"/>
      <c r="F2547" s="2"/>
      <c r="G2547" s="2"/>
      <c r="H2547" s="2"/>
      <c r="I2547" s="1"/>
      <c r="J2547" s="1"/>
      <c r="K2547" s="1"/>
      <c r="L2547" s="2"/>
      <c r="M2547" s="2"/>
      <c r="N2547" s="3"/>
      <c r="O2547" s="1"/>
      <c r="P2547" s="1"/>
      <c r="Q2547" s="1"/>
      <c r="R2547" s="90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5"/>
      <c r="AR2547" s="5"/>
      <c r="AS2547" s="4"/>
      <c r="AT2547" s="4"/>
      <c r="AU2547" s="4"/>
      <c r="AV2547" s="1"/>
      <c r="AW2547" s="1"/>
      <c r="AX2547" s="1"/>
      <c r="AY2547" s="4"/>
    </row>
    <row r="2548" spans="1:51" x14ac:dyDescent="0.3">
      <c r="A2548" s="1"/>
      <c r="B2548" s="1"/>
      <c r="C2548" s="1"/>
      <c r="D2548" s="1"/>
      <c r="E2548" s="2"/>
      <c r="F2548" s="2"/>
      <c r="G2548" s="2"/>
      <c r="H2548" s="2"/>
      <c r="I2548" s="1"/>
      <c r="J2548" s="1"/>
      <c r="K2548" s="1"/>
      <c r="L2548" s="2"/>
      <c r="M2548" s="2"/>
      <c r="N2548" s="3"/>
      <c r="O2548" s="1"/>
      <c r="P2548" s="1"/>
      <c r="Q2548" s="1"/>
      <c r="R2548" s="90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5"/>
      <c r="AR2548" s="5"/>
      <c r="AS2548" s="4"/>
      <c r="AT2548" s="4"/>
      <c r="AU2548" s="4"/>
      <c r="AV2548" s="1"/>
      <c r="AW2548" s="1"/>
      <c r="AX2548" s="1"/>
      <c r="AY2548" s="4"/>
    </row>
    <row r="2549" spans="1:51" x14ac:dyDescent="0.3">
      <c r="A2549" s="1"/>
      <c r="B2549" s="1"/>
      <c r="C2549" s="1"/>
      <c r="D2549" s="1"/>
      <c r="E2549" s="2"/>
      <c r="F2549" s="2"/>
      <c r="G2549" s="2"/>
      <c r="H2549" s="2"/>
      <c r="I2549" s="1"/>
      <c r="J2549" s="1"/>
      <c r="K2549" s="1"/>
      <c r="L2549" s="2"/>
      <c r="M2549" s="2"/>
      <c r="N2549" s="3"/>
      <c r="O2549" s="1"/>
      <c r="P2549" s="1"/>
      <c r="Q2549" s="1"/>
      <c r="R2549" s="90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5"/>
      <c r="AR2549" s="5"/>
      <c r="AS2549" s="4"/>
      <c r="AT2549" s="4"/>
      <c r="AU2549" s="4"/>
      <c r="AV2549" s="1"/>
      <c r="AW2549" s="1"/>
      <c r="AX2549" s="1"/>
      <c r="AY2549" s="4"/>
    </row>
    <row r="2550" spans="1:51" x14ac:dyDescent="0.3">
      <c r="A2550" s="1"/>
      <c r="B2550" s="1"/>
      <c r="C2550" s="1"/>
      <c r="D2550" s="1"/>
      <c r="E2550" s="2"/>
      <c r="F2550" s="2"/>
      <c r="G2550" s="2"/>
      <c r="H2550" s="2"/>
      <c r="I2550" s="1"/>
      <c r="J2550" s="1"/>
      <c r="K2550" s="1"/>
      <c r="L2550" s="2"/>
      <c r="M2550" s="2"/>
      <c r="N2550" s="3"/>
      <c r="O2550" s="1"/>
      <c r="P2550" s="1"/>
      <c r="Q2550" s="1"/>
      <c r="R2550" s="90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5"/>
      <c r="AR2550" s="5"/>
      <c r="AS2550" s="4"/>
      <c r="AT2550" s="4"/>
      <c r="AU2550" s="4"/>
      <c r="AV2550" s="1"/>
      <c r="AW2550" s="1"/>
      <c r="AX2550" s="1"/>
      <c r="AY2550" s="4"/>
    </row>
    <row r="2551" spans="1:51" x14ac:dyDescent="0.3">
      <c r="A2551" s="1"/>
      <c r="B2551" s="1"/>
      <c r="C2551" s="1"/>
      <c r="D2551" s="1"/>
      <c r="E2551" s="2"/>
      <c r="F2551" s="2"/>
      <c r="G2551" s="2"/>
      <c r="H2551" s="2"/>
      <c r="I2551" s="1"/>
      <c r="J2551" s="1"/>
      <c r="K2551" s="1"/>
      <c r="L2551" s="2"/>
      <c r="M2551" s="2"/>
      <c r="N2551" s="3"/>
      <c r="O2551" s="1"/>
      <c r="P2551" s="1"/>
      <c r="Q2551" s="1"/>
      <c r="R2551" s="90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5"/>
      <c r="AR2551" s="5"/>
      <c r="AS2551" s="4"/>
      <c r="AT2551" s="4"/>
      <c r="AU2551" s="4"/>
      <c r="AV2551" s="1"/>
      <c r="AW2551" s="1"/>
      <c r="AX2551" s="1"/>
      <c r="AY2551" s="4"/>
    </row>
    <row r="2552" spans="1:51" x14ac:dyDescent="0.3">
      <c r="A2552" s="1"/>
      <c r="B2552" s="1"/>
      <c r="C2552" s="1"/>
      <c r="D2552" s="1"/>
      <c r="E2552" s="2"/>
      <c r="F2552" s="2"/>
      <c r="G2552" s="2"/>
      <c r="H2552" s="2"/>
      <c r="I2552" s="1"/>
      <c r="J2552" s="1"/>
      <c r="K2552" s="1"/>
      <c r="L2552" s="2"/>
      <c r="M2552" s="2"/>
      <c r="N2552" s="3"/>
      <c r="O2552" s="1"/>
      <c r="P2552" s="1"/>
      <c r="Q2552" s="1"/>
      <c r="R2552" s="90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5"/>
      <c r="AR2552" s="5"/>
      <c r="AS2552" s="4"/>
      <c r="AT2552" s="4"/>
      <c r="AU2552" s="4"/>
      <c r="AV2552" s="1"/>
      <c r="AW2552" s="1"/>
      <c r="AX2552" s="1"/>
      <c r="AY2552" s="4"/>
    </row>
    <row r="2553" spans="1:51" x14ac:dyDescent="0.3">
      <c r="A2553" s="1"/>
      <c r="B2553" s="1"/>
      <c r="C2553" s="1"/>
      <c r="D2553" s="1"/>
      <c r="E2553" s="2"/>
      <c r="F2553" s="2"/>
      <c r="G2553" s="2"/>
      <c r="H2553" s="2"/>
      <c r="I2553" s="1"/>
      <c r="J2553" s="1"/>
      <c r="K2553" s="1"/>
      <c r="L2553" s="2"/>
      <c r="M2553" s="2"/>
      <c r="N2553" s="3"/>
      <c r="O2553" s="1"/>
      <c r="P2553" s="1"/>
      <c r="Q2553" s="1"/>
      <c r="R2553" s="90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5"/>
      <c r="AR2553" s="5"/>
      <c r="AS2553" s="4"/>
      <c r="AT2553" s="4"/>
      <c r="AU2553" s="4"/>
      <c r="AV2553" s="1"/>
      <c r="AW2553" s="1"/>
      <c r="AX2553" s="1"/>
      <c r="AY2553" s="4"/>
    </row>
    <row r="2554" spans="1:51" x14ac:dyDescent="0.3">
      <c r="A2554" s="1"/>
      <c r="B2554" s="1"/>
      <c r="C2554" s="1"/>
      <c r="D2554" s="1"/>
      <c r="E2554" s="2"/>
      <c r="F2554" s="2"/>
      <c r="G2554" s="2"/>
      <c r="H2554" s="2"/>
      <c r="I2554" s="1"/>
      <c r="J2554" s="1"/>
      <c r="K2554" s="1"/>
      <c r="L2554" s="2"/>
      <c r="M2554" s="2"/>
      <c r="N2554" s="3"/>
      <c r="O2554" s="1"/>
      <c r="P2554" s="1"/>
      <c r="Q2554" s="1"/>
      <c r="R2554" s="90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5"/>
      <c r="AR2554" s="5"/>
      <c r="AS2554" s="4"/>
      <c r="AT2554" s="4"/>
      <c r="AU2554" s="4"/>
      <c r="AV2554" s="1"/>
      <c r="AW2554" s="1"/>
      <c r="AX2554" s="1"/>
      <c r="AY2554" s="4"/>
    </row>
    <row r="2555" spans="1:51" x14ac:dyDescent="0.3">
      <c r="A2555" s="1"/>
      <c r="B2555" s="1"/>
      <c r="C2555" s="1"/>
      <c r="D2555" s="1"/>
      <c r="E2555" s="2"/>
      <c r="F2555" s="2"/>
      <c r="G2555" s="2"/>
      <c r="H2555" s="2"/>
      <c r="I2555" s="1"/>
      <c r="J2555" s="1"/>
      <c r="K2555" s="1"/>
      <c r="L2555" s="2"/>
      <c r="M2555" s="2"/>
      <c r="N2555" s="3"/>
      <c r="O2555" s="1"/>
      <c r="P2555" s="1"/>
      <c r="Q2555" s="1"/>
      <c r="R2555" s="90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5"/>
      <c r="AR2555" s="5"/>
      <c r="AS2555" s="4"/>
      <c r="AT2555" s="4"/>
      <c r="AU2555" s="4"/>
      <c r="AV2555" s="1"/>
      <c r="AW2555" s="1"/>
      <c r="AX2555" s="1"/>
      <c r="AY2555" s="4"/>
    </row>
    <row r="2556" spans="1:51" x14ac:dyDescent="0.3">
      <c r="A2556" s="1"/>
      <c r="B2556" s="1"/>
      <c r="C2556" s="1"/>
      <c r="D2556" s="1"/>
      <c r="E2556" s="2"/>
      <c r="F2556" s="2"/>
      <c r="G2556" s="2"/>
      <c r="H2556" s="2"/>
      <c r="I2556" s="1"/>
      <c r="J2556" s="1"/>
      <c r="K2556" s="1"/>
      <c r="L2556" s="2"/>
      <c r="M2556" s="2"/>
      <c r="N2556" s="3"/>
      <c r="O2556" s="1"/>
      <c r="P2556" s="1"/>
      <c r="Q2556" s="1"/>
      <c r="R2556" s="90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5"/>
      <c r="AR2556" s="5"/>
      <c r="AS2556" s="4"/>
      <c r="AT2556" s="4"/>
      <c r="AU2556" s="4"/>
      <c r="AV2556" s="1"/>
      <c r="AW2556" s="1"/>
      <c r="AX2556" s="1"/>
      <c r="AY2556" s="4"/>
    </row>
    <row r="2557" spans="1:51" x14ac:dyDescent="0.3">
      <c r="A2557" s="1"/>
      <c r="B2557" s="1"/>
      <c r="C2557" s="1"/>
      <c r="D2557" s="1"/>
      <c r="E2557" s="2"/>
      <c r="F2557" s="2"/>
      <c r="G2557" s="2"/>
      <c r="H2557" s="2"/>
      <c r="I2557" s="1"/>
      <c r="J2557" s="1"/>
      <c r="K2557" s="1"/>
      <c r="L2557" s="2"/>
      <c r="M2557" s="2"/>
      <c r="N2557" s="3"/>
      <c r="O2557" s="1"/>
      <c r="P2557" s="1"/>
      <c r="Q2557" s="1"/>
      <c r="R2557" s="90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5"/>
      <c r="AR2557" s="5"/>
      <c r="AS2557" s="4"/>
      <c r="AT2557" s="4"/>
      <c r="AU2557" s="4"/>
      <c r="AV2557" s="1"/>
      <c r="AW2557" s="1"/>
      <c r="AX2557" s="1"/>
      <c r="AY2557" s="4"/>
    </row>
    <row r="2558" spans="1:51" x14ac:dyDescent="0.3">
      <c r="A2558" s="1"/>
      <c r="B2558" s="1"/>
      <c r="C2558" s="1"/>
      <c r="D2558" s="1"/>
      <c r="E2558" s="2"/>
      <c r="F2558" s="2"/>
      <c r="G2558" s="2"/>
      <c r="H2558" s="2"/>
      <c r="I2558" s="1"/>
      <c r="J2558" s="1"/>
      <c r="K2558" s="1"/>
      <c r="L2558" s="2"/>
      <c r="M2558" s="2"/>
      <c r="N2558" s="3"/>
      <c r="O2558" s="1"/>
      <c r="P2558" s="1"/>
      <c r="Q2558" s="1"/>
      <c r="R2558" s="90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5"/>
      <c r="AR2558" s="5"/>
      <c r="AS2558" s="4"/>
      <c r="AT2558" s="4"/>
      <c r="AU2558" s="4"/>
      <c r="AV2558" s="1"/>
      <c r="AW2558" s="1"/>
      <c r="AX2558" s="1"/>
      <c r="AY2558" s="4"/>
    </row>
    <row r="2559" spans="1:51" x14ac:dyDescent="0.3">
      <c r="A2559" s="1"/>
      <c r="B2559" s="1"/>
      <c r="C2559" s="1"/>
      <c r="D2559" s="1"/>
      <c r="E2559" s="2"/>
      <c r="F2559" s="2"/>
      <c r="G2559" s="2"/>
      <c r="H2559" s="2"/>
      <c r="I2559" s="1"/>
      <c r="J2559" s="1"/>
      <c r="K2559" s="1"/>
      <c r="L2559" s="2"/>
      <c r="M2559" s="2"/>
      <c r="N2559" s="3"/>
      <c r="O2559" s="1"/>
      <c r="P2559" s="1"/>
      <c r="Q2559" s="1"/>
      <c r="R2559" s="90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5"/>
      <c r="AR2559" s="5"/>
      <c r="AS2559" s="4"/>
      <c r="AT2559" s="4"/>
      <c r="AU2559" s="4"/>
      <c r="AV2559" s="1"/>
      <c r="AW2559" s="1"/>
      <c r="AX2559" s="1"/>
      <c r="AY2559" s="4"/>
    </row>
    <row r="2560" spans="1:51" x14ac:dyDescent="0.3">
      <c r="A2560" s="1"/>
      <c r="B2560" s="1"/>
      <c r="C2560" s="1"/>
      <c r="D2560" s="1"/>
      <c r="E2560" s="2"/>
      <c r="F2560" s="2"/>
      <c r="G2560" s="2"/>
      <c r="H2560" s="2"/>
      <c r="I2560" s="1"/>
      <c r="J2560" s="1"/>
      <c r="K2560" s="1"/>
      <c r="L2560" s="2"/>
      <c r="M2560" s="2"/>
      <c r="N2560" s="3"/>
      <c r="O2560" s="1"/>
      <c r="P2560" s="1"/>
      <c r="Q2560" s="1"/>
      <c r="R2560" s="90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5"/>
      <c r="AR2560" s="5"/>
      <c r="AS2560" s="4"/>
      <c r="AT2560" s="4"/>
      <c r="AU2560" s="4"/>
      <c r="AV2560" s="1"/>
      <c r="AW2560" s="1"/>
      <c r="AX2560" s="1"/>
      <c r="AY2560" s="4"/>
    </row>
    <row r="2561" spans="1:51" x14ac:dyDescent="0.3">
      <c r="A2561" s="1"/>
      <c r="B2561" s="1"/>
      <c r="C2561" s="1"/>
      <c r="D2561" s="1"/>
      <c r="E2561" s="2"/>
      <c r="F2561" s="2"/>
      <c r="G2561" s="2"/>
      <c r="H2561" s="2"/>
      <c r="I2561" s="1"/>
      <c r="J2561" s="1"/>
      <c r="K2561" s="1"/>
      <c r="L2561" s="2"/>
      <c r="M2561" s="2"/>
      <c r="N2561" s="3"/>
      <c r="O2561" s="1"/>
      <c r="P2561" s="1"/>
      <c r="Q2561" s="1"/>
      <c r="R2561" s="90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5"/>
      <c r="AR2561" s="5"/>
      <c r="AS2561" s="4"/>
      <c r="AT2561" s="4"/>
      <c r="AU2561" s="4"/>
      <c r="AV2561" s="1"/>
      <c r="AW2561" s="1"/>
      <c r="AX2561" s="1"/>
      <c r="AY2561" s="4"/>
    </row>
    <row r="2562" spans="1:51" x14ac:dyDescent="0.3">
      <c r="A2562" s="1"/>
      <c r="B2562" s="1"/>
      <c r="C2562" s="1"/>
      <c r="D2562" s="1"/>
      <c r="E2562" s="2"/>
      <c r="F2562" s="2"/>
      <c r="G2562" s="2"/>
      <c r="H2562" s="2"/>
      <c r="I2562" s="1"/>
      <c r="J2562" s="1"/>
      <c r="K2562" s="1"/>
      <c r="L2562" s="2"/>
      <c r="M2562" s="2"/>
      <c r="N2562" s="3"/>
      <c r="O2562" s="1"/>
      <c r="P2562" s="1"/>
      <c r="Q2562" s="1"/>
      <c r="R2562" s="90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5"/>
      <c r="AR2562" s="5"/>
      <c r="AS2562" s="4"/>
      <c r="AT2562" s="4"/>
      <c r="AU2562" s="4"/>
      <c r="AV2562" s="1"/>
      <c r="AW2562" s="1"/>
      <c r="AX2562" s="1"/>
      <c r="AY2562" s="4"/>
    </row>
    <row r="2563" spans="1:51" x14ac:dyDescent="0.3">
      <c r="A2563" s="1"/>
      <c r="B2563" s="1"/>
      <c r="C2563" s="1"/>
      <c r="D2563" s="1"/>
      <c r="E2563" s="2"/>
      <c r="F2563" s="2"/>
      <c r="G2563" s="2"/>
      <c r="H2563" s="2"/>
      <c r="I2563" s="1"/>
      <c r="J2563" s="1"/>
      <c r="K2563" s="1"/>
      <c r="L2563" s="2"/>
      <c r="M2563" s="2"/>
      <c r="N2563" s="3"/>
      <c r="O2563" s="1"/>
      <c r="P2563" s="1"/>
      <c r="Q2563" s="1"/>
      <c r="R2563" s="90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5"/>
      <c r="AR2563" s="5"/>
      <c r="AS2563" s="4"/>
      <c r="AT2563" s="4"/>
      <c r="AU2563" s="4"/>
      <c r="AV2563" s="1"/>
      <c r="AW2563" s="1"/>
      <c r="AX2563" s="1"/>
      <c r="AY2563" s="4"/>
    </row>
    <row r="2564" spans="1:51" x14ac:dyDescent="0.3">
      <c r="A2564" s="1"/>
      <c r="B2564" s="1"/>
      <c r="C2564" s="1"/>
      <c r="D2564" s="1"/>
      <c r="E2564" s="2"/>
      <c r="F2564" s="2"/>
      <c r="G2564" s="2"/>
      <c r="H2564" s="2"/>
      <c r="I2564" s="1"/>
      <c r="J2564" s="1"/>
      <c r="K2564" s="1"/>
      <c r="L2564" s="2"/>
      <c r="M2564" s="2"/>
      <c r="N2564" s="3"/>
      <c r="O2564" s="1"/>
      <c r="P2564" s="1"/>
      <c r="Q2564" s="1"/>
      <c r="R2564" s="90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5"/>
      <c r="AR2564" s="5"/>
      <c r="AS2564" s="4"/>
      <c r="AT2564" s="4"/>
      <c r="AU2564" s="4"/>
      <c r="AV2564" s="1"/>
      <c r="AW2564" s="1"/>
      <c r="AX2564" s="1"/>
      <c r="AY2564" s="4"/>
    </row>
    <row r="2565" spans="1:51" x14ac:dyDescent="0.3">
      <c r="A2565" s="1"/>
      <c r="B2565" s="1"/>
      <c r="C2565" s="1"/>
      <c r="D2565" s="1"/>
      <c r="E2565" s="2"/>
      <c r="F2565" s="2"/>
      <c r="G2565" s="2"/>
      <c r="H2565" s="2"/>
      <c r="I2565" s="1"/>
      <c r="J2565" s="1"/>
      <c r="K2565" s="1"/>
      <c r="L2565" s="2"/>
      <c r="M2565" s="2"/>
      <c r="N2565" s="3"/>
      <c r="O2565" s="1"/>
      <c r="P2565" s="1"/>
      <c r="Q2565" s="1"/>
      <c r="R2565" s="90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5"/>
      <c r="AR2565" s="5"/>
      <c r="AS2565" s="4"/>
      <c r="AT2565" s="4"/>
      <c r="AU2565" s="4"/>
      <c r="AV2565" s="1"/>
      <c r="AW2565" s="1"/>
      <c r="AX2565" s="1"/>
      <c r="AY2565" s="4"/>
    </row>
    <row r="2566" spans="1:51" x14ac:dyDescent="0.3">
      <c r="A2566" s="1"/>
      <c r="B2566" s="1"/>
      <c r="C2566" s="1"/>
      <c r="D2566" s="1"/>
      <c r="E2566" s="2"/>
      <c r="F2566" s="2"/>
      <c r="G2566" s="2"/>
      <c r="H2566" s="2"/>
      <c r="I2566" s="1"/>
      <c r="J2566" s="1"/>
      <c r="K2566" s="1"/>
      <c r="L2566" s="2"/>
      <c r="M2566" s="2"/>
      <c r="N2566" s="3"/>
      <c r="O2566" s="1"/>
      <c r="P2566" s="1"/>
      <c r="Q2566" s="1"/>
      <c r="R2566" s="90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5"/>
      <c r="AR2566" s="5"/>
      <c r="AS2566" s="4"/>
      <c r="AT2566" s="4"/>
      <c r="AU2566" s="4"/>
      <c r="AV2566" s="1"/>
      <c r="AW2566" s="1"/>
      <c r="AX2566" s="1"/>
      <c r="AY2566" s="4"/>
    </row>
    <row r="2567" spans="1:51" x14ac:dyDescent="0.3">
      <c r="A2567" s="1"/>
      <c r="B2567" s="1"/>
      <c r="C2567" s="1"/>
      <c r="D2567" s="1"/>
      <c r="E2567" s="2"/>
      <c r="F2567" s="2"/>
      <c r="G2567" s="2"/>
      <c r="H2567" s="2"/>
      <c r="I2567" s="1"/>
      <c r="J2567" s="1"/>
      <c r="K2567" s="1"/>
      <c r="L2567" s="2"/>
      <c r="M2567" s="2"/>
      <c r="N2567" s="3"/>
      <c r="O2567" s="1"/>
      <c r="P2567" s="1"/>
      <c r="Q2567" s="1"/>
      <c r="R2567" s="90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5"/>
      <c r="AR2567" s="5"/>
      <c r="AS2567" s="4"/>
      <c r="AT2567" s="4"/>
      <c r="AU2567" s="4"/>
      <c r="AV2567" s="1"/>
      <c r="AW2567" s="1"/>
      <c r="AX2567" s="1"/>
      <c r="AY2567" s="4"/>
    </row>
    <row r="2568" spans="1:51" x14ac:dyDescent="0.3">
      <c r="A2568" s="1"/>
      <c r="B2568" s="1"/>
      <c r="C2568" s="1"/>
      <c r="D2568" s="1"/>
      <c r="E2568" s="2"/>
      <c r="F2568" s="2"/>
      <c r="G2568" s="2"/>
      <c r="H2568" s="2"/>
      <c r="I2568" s="1"/>
      <c r="J2568" s="1"/>
      <c r="K2568" s="1"/>
      <c r="L2568" s="2"/>
      <c r="M2568" s="2"/>
      <c r="N2568" s="3"/>
      <c r="O2568" s="1"/>
      <c r="P2568" s="1"/>
      <c r="Q2568" s="1"/>
      <c r="R2568" s="90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5"/>
      <c r="AR2568" s="5"/>
      <c r="AS2568" s="4"/>
      <c r="AT2568" s="4"/>
      <c r="AU2568" s="4"/>
      <c r="AV2568" s="1"/>
      <c r="AW2568" s="1"/>
      <c r="AX2568" s="1"/>
      <c r="AY2568" s="4"/>
    </row>
    <row r="2569" spans="1:51" x14ac:dyDescent="0.3">
      <c r="A2569" s="1"/>
      <c r="B2569" s="1"/>
      <c r="C2569" s="1"/>
      <c r="D2569" s="1"/>
      <c r="E2569" s="2"/>
      <c r="F2569" s="2"/>
      <c r="G2569" s="2"/>
      <c r="H2569" s="2"/>
      <c r="I2569" s="1"/>
      <c r="J2569" s="1"/>
      <c r="K2569" s="1"/>
      <c r="L2569" s="2"/>
      <c r="M2569" s="2"/>
      <c r="N2569" s="3"/>
      <c r="O2569" s="1"/>
      <c r="P2569" s="1"/>
      <c r="Q2569" s="1"/>
      <c r="R2569" s="90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5"/>
      <c r="AR2569" s="5"/>
      <c r="AS2569" s="4"/>
      <c r="AT2569" s="4"/>
      <c r="AU2569" s="4"/>
      <c r="AV2569" s="1"/>
      <c r="AW2569" s="1"/>
      <c r="AX2569" s="1"/>
      <c r="AY2569" s="4"/>
    </row>
    <row r="2570" spans="1:51" x14ac:dyDescent="0.3">
      <c r="A2570" s="1"/>
      <c r="B2570" s="1"/>
      <c r="C2570" s="1"/>
      <c r="D2570" s="1"/>
      <c r="E2570" s="2"/>
      <c r="F2570" s="2"/>
      <c r="G2570" s="2"/>
      <c r="H2570" s="2"/>
      <c r="I2570" s="1"/>
      <c r="J2570" s="1"/>
      <c r="K2570" s="1"/>
      <c r="L2570" s="2"/>
      <c r="M2570" s="2"/>
      <c r="N2570" s="3"/>
      <c r="O2570" s="1"/>
      <c r="P2570" s="1"/>
      <c r="Q2570" s="1"/>
      <c r="R2570" s="90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5"/>
      <c r="AR2570" s="5"/>
      <c r="AS2570" s="4"/>
      <c r="AT2570" s="4"/>
      <c r="AU2570" s="4"/>
      <c r="AV2570" s="1"/>
      <c r="AW2570" s="1"/>
      <c r="AX2570" s="1"/>
      <c r="AY2570" s="4"/>
    </row>
    <row r="2571" spans="1:51" x14ac:dyDescent="0.3">
      <c r="A2571" s="1"/>
      <c r="B2571" s="1"/>
      <c r="C2571" s="1"/>
      <c r="D2571" s="1"/>
      <c r="E2571" s="2"/>
      <c r="F2571" s="2"/>
      <c r="G2571" s="2"/>
      <c r="H2571" s="2"/>
      <c r="I2571" s="1"/>
      <c r="J2571" s="1"/>
      <c r="K2571" s="1"/>
      <c r="L2571" s="2"/>
      <c r="M2571" s="2"/>
      <c r="N2571" s="3"/>
      <c r="O2571" s="1"/>
      <c r="P2571" s="1"/>
      <c r="Q2571" s="1"/>
      <c r="R2571" s="90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5"/>
      <c r="AR2571" s="5"/>
      <c r="AS2571" s="4"/>
      <c r="AT2571" s="4"/>
      <c r="AU2571" s="4"/>
      <c r="AV2571" s="1"/>
      <c r="AW2571" s="1"/>
      <c r="AX2571" s="1"/>
      <c r="AY2571" s="4"/>
    </row>
    <row r="2572" spans="1:51" x14ac:dyDescent="0.3">
      <c r="A2572" s="1"/>
      <c r="B2572" s="1"/>
      <c r="C2572" s="1"/>
      <c r="D2572" s="1"/>
      <c r="E2572" s="2"/>
      <c r="F2572" s="2"/>
      <c r="G2572" s="2"/>
      <c r="H2572" s="2"/>
      <c r="I2572" s="1"/>
      <c r="J2572" s="1"/>
      <c r="K2572" s="1"/>
      <c r="L2572" s="2"/>
      <c r="M2572" s="2"/>
      <c r="N2572" s="3"/>
      <c r="O2572" s="1"/>
      <c r="P2572" s="1"/>
      <c r="Q2572" s="1"/>
      <c r="R2572" s="90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5"/>
      <c r="AR2572" s="5"/>
      <c r="AS2572" s="4"/>
      <c r="AT2572" s="4"/>
      <c r="AU2572" s="4"/>
      <c r="AV2572" s="1"/>
      <c r="AW2572" s="1"/>
      <c r="AX2572" s="1"/>
      <c r="AY2572" s="4"/>
    </row>
    <row r="2573" spans="1:51" x14ac:dyDescent="0.3">
      <c r="A2573" s="1"/>
      <c r="B2573" s="1"/>
      <c r="C2573" s="1"/>
      <c r="D2573" s="1"/>
      <c r="E2573" s="2"/>
      <c r="F2573" s="2"/>
      <c r="G2573" s="2"/>
      <c r="H2573" s="2"/>
      <c r="I2573" s="1"/>
      <c r="J2573" s="1"/>
      <c r="K2573" s="1"/>
      <c r="L2573" s="2"/>
      <c r="M2573" s="2"/>
      <c r="N2573" s="3"/>
      <c r="O2573" s="1"/>
      <c r="P2573" s="1"/>
      <c r="Q2573" s="1"/>
      <c r="R2573" s="90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5"/>
      <c r="AR2573" s="5"/>
      <c r="AS2573" s="4"/>
      <c r="AT2573" s="4"/>
      <c r="AU2573" s="4"/>
      <c r="AV2573" s="1"/>
      <c r="AW2573" s="1"/>
      <c r="AX2573" s="1"/>
      <c r="AY2573" s="4"/>
    </row>
    <row r="2574" spans="1:51" x14ac:dyDescent="0.3">
      <c r="A2574" s="1"/>
      <c r="B2574" s="1"/>
      <c r="C2574" s="1"/>
      <c r="D2574" s="1"/>
      <c r="E2574" s="2"/>
      <c r="F2574" s="2"/>
      <c r="G2574" s="2"/>
      <c r="H2574" s="2"/>
      <c r="I2574" s="1"/>
      <c r="J2574" s="1"/>
      <c r="K2574" s="1"/>
      <c r="L2574" s="2"/>
      <c r="M2574" s="2"/>
      <c r="N2574" s="3"/>
      <c r="O2574" s="1"/>
      <c r="P2574" s="1"/>
      <c r="Q2574" s="1"/>
      <c r="R2574" s="90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5"/>
      <c r="AR2574" s="5"/>
      <c r="AS2574" s="4"/>
      <c r="AT2574" s="4"/>
      <c r="AU2574" s="4"/>
      <c r="AV2574" s="1"/>
      <c r="AW2574" s="1"/>
      <c r="AX2574" s="1"/>
      <c r="AY2574" s="4"/>
    </row>
    <row r="2575" spans="1:51" x14ac:dyDescent="0.3">
      <c r="A2575" s="1"/>
      <c r="B2575" s="1"/>
      <c r="C2575" s="1"/>
      <c r="D2575" s="1"/>
      <c r="E2575" s="2"/>
      <c r="F2575" s="2"/>
      <c r="G2575" s="2"/>
      <c r="H2575" s="2"/>
      <c r="I2575" s="1"/>
      <c r="J2575" s="1"/>
      <c r="K2575" s="1"/>
      <c r="L2575" s="2"/>
      <c r="M2575" s="2"/>
      <c r="N2575" s="3"/>
      <c r="O2575" s="1"/>
      <c r="P2575" s="1"/>
      <c r="Q2575" s="1"/>
      <c r="R2575" s="90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5"/>
      <c r="AR2575" s="5"/>
      <c r="AS2575" s="4"/>
      <c r="AT2575" s="4"/>
      <c r="AU2575" s="4"/>
      <c r="AV2575" s="1"/>
      <c r="AW2575" s="1"/>
      <c r="AX2575" s="1"/>
      <c r="AY2575" s="4"/>
    </row>
    <row r="2576" spans="1:51" x14ac:dyDescent="0.3">
      <c r="A2576" s="1"/>
      <c r="B2576" s="1"/>
      <c r="C2576" s="1"/>
      <c r="D2576" s="1"/>
      <c r="E2576" s="2"/>
      <c r="F2576" s="2"/>
      <c r="G2576" s="2"/>
      <c r="H2576" s="2"/>
      <c r="I2576" s="1"/>
      <c r="J2576" s="1"/>
      <c r="K2576" s="1"/>
      <c r="L2576" s="2"/>
      <c r="M2576" s="2"/>
      <c r="N2576" s="3"/>
      <c r="O2576" s="1"/>
      <c r="P2576" s="1"/>
      <c r="Q2576" s="1"/>
      <c r="R2576" s="90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5"/>
      <c r="AR2576" s="5"/>
      <c r="AS2576" s="4"/>
      <c r="AT2576" s="4"/>
      <c r="AU2576" s="4"/>
      <c r="AV2576" s="1"/>
      <c r="AW2576" s="1"/>
      <c r="AX2576" s="1"/>
      <c r="AY2576" s="4"/>
    </row>
    <row r="2577" spans="1:51" x14ac:dyDescent="0.3">
      <c r="A2577" s="1"/>
      <c r="B2577" s="1"/>
      <c r="C2577" s="1"/>
      <c r="D2577" s="1"/>
      <c r="E2577" s="2"/>
      <c r="F2577" s="2"/>
      <c r="G2577" s="2"/>
      <c r="H2577" s="2"/>
      <c r="I2577" s="1"/>
      <c r="J2577" s="1"/>
      <c r="K2577" s="1"/>
      <c r="L2577" s="2"/>
      <c r="M2577" s="2"/>
      <c r="N2577" s="3"/>
      <c r="O2577" s="1"/>
      <c r="P2577" s="1"/>
      <c r="Q2577" s="1"/>
      <c r="R2577" s="90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5"/>
      <c r="AR2577" s="5"/>
      <c r="AS2577" s="4"/>
      <c r="AT2577" s="4"/>
      <c r="AU2577" s="4"/>
      <c r="AV2577" s="1"/>
      <c r="AW2577" s="1"/>
      <c r="AX2577" s="1"/>
      <c r="AY2577" s="4"/>
    </row>
    <row r="2578" spans="1:51" x14ac:dyDescent="0.3">
      <c r="A2578" s="1"/>
      <c r="B2578" s="1"/>
      <c r="C2578" s="1"/>
      <c r="D2578" s="1"/>
      <c r="E2578" s="2"/>
      <c r="F2578" s="2"/>
      <c r="G2578" s="2"/>
      <c r="H2578" s="2"/>
      <c r="I2578" s="1"/>
      <c r="J2578" s="1"/>
      <c r="K2578" s="1"/>
      <c r="L2578" s="2"/>
      <c r="M2578" s="2"/>
      <c r="N2578" s="3"/>
      <c r="O2578" s="1"/>
      <c r="P2578" s="1"/>
      <c r="Q2578" s="1"/>
      <c r="R2578" s="90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5"/>
      <c r="AR2578" s="5"/>
      <c r="AS2578" s="4"/>
      <c r="AT2578" s="4"/>
      <c r="AU2578" s="4"/>
      <c r="AV2578" s="1"/>
      <c r="AW2578" s="1"/>
      <c r="AX2578" s="1"/>
      <c r="AY2578" s="4"/>
    </row>
    <row r="2579" spans="1:51" x14ac:dyDescent="0.3">
      <c r="A2579" s="1"/>
      <c r="B2579" s="1"/>
      <c r="C2579" s="1"/>
      <c r="D2579" s="1"/>
      <c r="E2579" s="2"/>
      <c r="F2579" s="2"/>
      <c r="G2579" s="2"/>
      <c r="H2579" s="2"/>
      <c r="I2579" s="1"/>
      <c r="J2579" s="1"/>
      <c r="K2579" s="1"/>
      <c r="L2579" s="2"/>
      <c r="M2579" s="2"/>
      <c r="N2579" s="3"/>
      <c r="O2579" s="1"/>
      <c r="P2579" s="1"/>
      <c r="Q2579" s="1"/>
      <c r="R2579" s="90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5"/>
      <c r="AR2579" s="5"/>
      <c r="AS2579" s="4"/>
      <c r="AT2579" s="4"/>
      <c r="AU2579" s="4"/>
      <c r="AV2579" s="1"/>
      <c r="AW2579" s="1"/>
      <c r="AX2579" s="1"/>
      <c r="AY2579" s="4"/>
    </row>
    <row r="2580" spans="1:51" x14ac:dyDescent="0.3">
      <c r="A2580" s="1"/>
      <c r="B2580" s="1"/>
      <c r="C2580" s="1"/>
      <c r="D2580" s="1"/>
      <c r="E2580" s="2"/>
      <c r="F2580" s="2"/>
      <c r="G2580" s="2"/>
      <c r="H2580" s="2"/>
      <c r="I2580" s="1"/>
      <c r="J2580" s="1"/>
      <c r="K2580" s="1"/>
      <c r="L2580" s="2"/>
      <c r="M2580" s="2"/>
      <c r="N2580" s="3"/>
      <c r="O2580" s="1"/>
      <c r="P2580" s="1"/>
      <c r="Q2580" s="1"/>
      <c r="R2580" s="90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5"/>
      <c r="AR2580" s="5"/>
      <c r="AS2580" s="4"/>
      <c r="AT2580" s="4"/>
      <c r="AU2580" s="4"/>
      <c r="AV2580" s="1"/>
      <c r="AW2580" s="1"/>
      <c r="AX2580" s="1"/>
      <c r="AY2580" s="4"/>
    </row>
    <row r="2581" spans="1:51" x14ac:dyDescent="0.3">
      <c r="A2581" s="1"/>
      <c r="B2581" s="1"/>
      <c r="C2581" s="1"/>
      <c r="D2581" s="1"/>
      <c r="E2581" s="2"/>
      <c r="F2581" s="2"/>
      <c r="G2581" s="2"/>
      <c r="H2581" s="2"/>
      <c r="I2581" s="1"/>
      <c r="J2581" s="1"/>
      <c r="K2581" s="1"/>
      <c r="L2581" s="2"/>
      <c r="M2581" s="2"/>
      <c r="N2581" s="3"/>
      <c r="O2581" s="1"/>
      <c r="P2581" s="1"/>
      <c r="Q2581" s="1"/>
      <c r="R2581" s="90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5"/>
      <c r="AR2581" s="5"/>
      <c r="AS2581" s="4"/>
      <c r="AT2581" s="4"/>
      <c r="AU2581" s="4"/>
      <c r="AV2581" s="1"/>
      <c r="AW2581" s="1"/>
      <c r="AX2581" s="1"/>
      <c r="AY2581" s="4"/>
    </row>
    <row r="2582" spans="1:51" x14ac:dyDescent="0.3">
      <c r="A2582" s="1"/>
      <c r="B2582" s="1"/>
      <c r="C2582" s="1"/>
      <c r="D2582" s="1"/>
      <c r="E2582" s="2"/>
      <c r="F2582" s="2"/>
      <c r="G2582" s="2"/>
      <c r="H2582" s="2"/>
      <c r="I2582" s="1"/>
      <c r="J2582" s="1"/>
      <c r="K2582" s="1"/>
      <c r="L2582" s="2"/>
      <c r="M2582" s="2"/>
      <c r="N2582" s="3"/>
      <c r="O2582" s="1"/>
      <c r="P2582" s="1"/>
      <c r="Q2582" s="1"/>
      <c r="R2582" s="90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5"/>
      <c r="AR2582" s="5"/>
      <c r="AS2582" s="4"/>
      <c r="AT2582" s="4"/>
      <c r="AU2582" s="4"/>
      <c r="AV2582" s="1"/>
      <c r="AW2582" s="1"/>
      <c r="AX2582" s="1"/>
      <c r="AY2582" s="4"/>
    </row>
    <row r="2583" spans="1:51" x14ac:dyDescent="0.3">
      <c r="A2583" s="1"/>
      <c r="B2583" s="1"/>
      <c r="C2583" s="1"/>
      <c r="D2583" s="1"/>
      <c r="E2583" s="2"/>
      <c r="F2583" s="2"/>
      <c r="G2583" s="2"/>
      <c r="H2583" s="2"/>
      <c r="I2583" s="1"/>
      <c r="J2583" s="1"/>
      <c r="K2583" s="1"/>
      <c r="L2583" s="2"/>
      <c r="M2583" s="2"/>
      <c r="N2583" s="3"/>
      <c r="O2583" s="1"/>
      <c r="P2583" s="1"/>
      <c r="Q2583" s="1"/>
      <c r="R2583" s="90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5"/>
      <c r="AR2583" s="5"/>
      <c r="AS2583" s="4"/>
      <c r="AT2583" s="4"/>
      <c r="AU2583" s="4"/>
      <c r="AV2583" s="1"/>
      <c r="AW2583" s="1"/>
      <c r="AX2583" s="1"/>
      <c r="AY2583" s="4"/>
    </row>
    <row r="2584" spans="1:51" x14ac:dyDescent="0.3">
      <c r="A2584" s="1"/>
      <c r="B2584" s="1"/>
      <c r="C2584" s="1"/>
      <c r="D2584" s="1"/>
      <c r="E2584" s="2"/>
      <c r="F2584" s="2"/>
      <c r="G2584" s="2"/>
      <c r="H2584" s="2"/>
      <c r="I2584" s="1"/>
      <c r="J2584" s="1"/>
      <c r="K2584" s="1"/>
      <c r="L2584" s="2"/>
      <c r="M2584" s="2"/>
      <c r="N2584" s="3"/>
      <c r="O2584" s="1"/>
      <c r="P2584" s="1"/>
      <c r="Q2584" s="1"/>
      <c r="R2584" s="90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5"/>
      <c r="AR2584" s="5"/>
      <c r="AS2584" s="4"/>
      <c r="AT2584" s="4"/>
      <c r="AU2584" s="4"/>
      <c r="AV2584" s="1"/>
      <c r="AW2584" s="1"/>
      <c r="AX2584" s="1"/>
      <c r="AY2584" s="4"/>
    </row>
    <row r="2585" spans="1:51" x14ac:dyDescent="0.3">
      <c r="A2585" s="1"/>
      <c r="B2585" s="1"/>
      <c r="C2585" s="1"/>
      <c r="D2585" s="1"/>
      <c r="E2585" s="2"/>
      <c r="F2585" s="2"/>
      <c r="G2585" s="2"/>
      <c r="H2585" s="2"/>
      <c r="I2585" s="1"/>
      <c r="J2585" s="1"/>
      <c r="K2585" s="1"/>
      <c r="L2585" s="2"/>
      <c r="M2585" s="2"/>
      <c r="N2585" s="3"/>
      <c r="O2585" s="1"/>
      <c r="P2585" s="1"/>
      <c r="Q2585" s="1"/>
      <c r="R2585" s="90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5"/>
      <c r="AR2585" s="5"/>
      <c r="AS2585" s="4"/>
      <c r="AT2585" s="4"/>
      <c r="AU2585" s="4"/>
      <c r="AV2585" s="1"/>
      <c r="AW2585" s="1"/>
      <c r="AX2585" s="1"/>
      <c r="AY2585" s="4"/>
    </row>
    <row r="2586" spans="1:51" x14ac:dyDescent="0.3">
      <c r="A2586" s="1"/>
      <c r="B2586" s="1"/>
      <c r="C2586" s="1"/>
      <c r="D2586" s="1"/>
      <c r="E2586" s="2"/>
      <c r="F2586" s="2"/>
      <c r="G2586" s="2"/>
      <c r="H2586" s="2"/>
      <c r="I2586" s="1"/>
      <c r="J2586" s="1"/>
      <c r="K2586" s="1"/>
      <c r="L2586" s="2"/>
      <c r="M2586" s="2"/>
      <c r="N2586" s="3"/>
      <c r="O2586" s="1"/>
      <c r="P2586" s="1"/>
      <c r="Q2586" s="1"/>
      <c r="R2586" s="90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5"/>
      <c r="AR2586" s="5"/>
      <c r="AS2586" s="4"/>
      <c r="AT2586" s="4"/>
      <c r="AU2586" s="4"/>
      <c r="AV2586" s="1"/>
      <c r="AW2586" s="1"/>
      <c r="AX2586" s="1"/>
      <c r="AY2586" s="4"/>
    </row>
    <row r="2587" spans="1:51" x14ac:dyDescent="0.3">
      <c r="A2587" s="1"/>
      <c r="B2587" s="1"/>
      <c r="C2587" s="1"/>
      <c r="D2587" s="1"/>
      <c r="E2587" s="2"/>
      <c r="F2587" s="2"/>
      <c r="G2587" s="2"/>
      <c r="H2587" s="2"/>
      <c r="I2587" s="1"/>
      <c r="J2587" s="1"/>
      <c r="K2587" s="1"/>
      <c r="L2587" s="2"/>
      <c r="M2587" s="2"/>
      <c r="N2587" s="3"/>
      <c r="O2587" s="1"/>
      <c r="P2587" s="1"/>
      <c r="Q2587" s="1"/>
      <c r="R2587" s="90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5"/>
      <c r="AR2587" s="5"/>
      <c r="AS2587" s="4"/>
      <c r="AT2587" s="4"/>
      <c r="AU2587" s="4"/>
      <c r="AV2587" s="1"/>
      <c r="AW2587" s="1"/>
      <c r="AX2587" s="1"/>
      <c r="AY2587" s="4"/>
    </row>
    <row r="2588" spans="1:51" x14ac:dyDescent="0.3">
      <c r="A2588" s="1"/>
      <c r="B2588" s="1"/>
      <c r="C2588" s="1"/>
      <c r="D2588" s="1"/>
      <c r="E2588" s="2"/>
      <c r="F2588" s="2"/>
      <c r="G2588" s="2"/>
      <c r="H2588" s="2"/>
      <c r="I2588" s="1"/>
      <c r="J2588" s="1"/>
      <c r="K2588" s="1"/>
      <c r="L2588" s="2"/>
      <c r="M2588" s="2"/>
      <c r="N2588" s="3"/>
      <c r="O2588" s="1"/>
      <c r="P2588" s="1"/>
      <c r="Q2588" s="1"/>
      <c r="R2588" s="90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5"/>
      <c r="AR2588" s="5"/>
      <c r="AS2588" s="4"/>
      <c r="AT2588" s="4"/>
      <c r="AU2588" s="4"/>
      <c r="AV2588" s="1"/>
      <c r="AW2588" s="1"/>
      <c r="AX2588" s="1"/>
      <c r="AY2588" s="4"/>
    </row>
    <row r="2589" spans="1:51" x14ac:dyDescent="0.3">
      <c r="A2589" s="1"/>
      <c r="B2589" s="1"/>
      <c r="C2589" s="1"/>
      <c r="D2589" s="1"/>
      <c r="E2589" s="2"/>
      <c r="F2589" s="2"/>
      <c r="G2589" s="2"/>
      <c r="H2589" s="2"/>
      <c r="I2589" s="1"/>
      <c r="J2589" s="1"/>
      <c r="K2589" s="1"/>
      <c r="L2589" s="2"/>
      <c r="M2589" s="2"/>
      <c r="N2589" s="3"/>
      <c r="O2589" s="1"/>
      <c r="P2589" s="1"/>
      <c r="Q2589" s="1"/>
      <c r="R2589" s="90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5"/>
      <c r="AR2589" s="5"/>
      <c r="AS2589" s="4"/>
      <c r="AT2589" s="4"/>
      <c r="AU2589" s="4"/>
      <c r="AV2589" s="1"/>
      <c r="AW2589" s="1"/>
      <c r="AX2589" s="1"/>
      <c r="AY2589" s="4"/>
    </row>
    <row r="2590" spans="1:51" x14ac:dyDescent="0.3">
      <c r="A2590" s="1"/>
      <c r="B2590" s="1"/>
      <c r="C2590" s="1"/>
      <c r="D2590" s="1"/>
      <c r="E2590" s="2"/>
      <c r="F2590" s="2"/>
      <c r="G2590" s="2"/>
      <c r="H2590" s="2"/>
      <c r="I2590" s="1"/>
      <c r="J2590" s="1"/>
      <c r="K2590" s="1"/>
      <c r="L2590" s="2"/>
      <c r="M2590" s="2"/>
      <c r="N2590" s="3"/>
      <c r="O2590" s="1"/>
      <c r="P2590" s="1"/>
      <c r="Q2590" s="1"/>
      <c r="R2590" s="90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5"/>
      <c r="AR2590" s="5"/>
      <c r="AS2590" s="4"/>
      <c r="AT2590" s="4"/>
      <c r="AU2590" s="4"/>
      <c r="AV2590" s="1"/>
      <c r="AW2590" s="1"/>
      <c r="AX2590" s="1"/>
      <c r="AY2590" s="4"/>
    </row>
    <row r="2591" spans="1:51" x14ac:dyDescent="0.3">
      <c r="A2591" s="1"/>
      <c r="B2591" s="1"/>
      <c r="C2591" s="1"/>
      <c r="D2591" s="1"/>
      <c r="E2591" s="2"/>
      <c r="F2591" s="2"/>
      <c r="G2591" s="2"/>
      <c r="H2591" s="2"/>
      <c r="I2591" s="1"/>
      <c r="J2591" s="1"/>
      <c r="K2591" s="1"/>
      <c r="L2591" s="2"/>
      <c r="M2591" s="2"/>
      <c r="N2591" s="3"/>
      <c r="O2591" s="1"/>
      <c r="P2591" s="1"/>
      <c r="Q2591" s="1"/>
      <c r="R2591" s="90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5"/>
      <c r="AR2591" s="5"/>
      <c r="AS2591" s="4"/>
      <c r="AT2591" s="4"/>
      <c r="AU2591" s="4"/>
      <c r="AV2591" s="1"/>
      <c r="AW2591" s="1"/>
      <c r="AX2591" s="1"/>
      <c r="AY2591" s="4"/>
    </row>
    <row r="2592" spans="1:51" x14ac:dyDescent="0.3">
      <c r="A2592" s="1"/>
      <c r="B2592" s="1"/>
      <c r="C2592" s="1"/>
      <c r="D2592" s="1"/>
      <c r="E2592" s="2"/>
      <c r="F2592" s="2"/>
      <c r="G2592" s="2"/>
      <c r="H2592" s="2"/>
      <c r="I2592" s="1"/>
      <c r="J2592" s="1"/>
      <c r="K2592" s="1"/>
      <c r="L2592" s="2"/>
      <c r="M2592" s="2"/>
      <c r="N2592" s="3"/>
      <c r="O2592" s="1"/>
      <c r="P2592" s="1"/>
      <c r="Q2592" s="1"/>
      <c r="R2592" s="90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5"/>
      <c r="AR2592" s="5"/>
      <c r="AS2592" s="4"/>
      <c r="AT2592" s="4"/>
      <c r="AU2592" s="4"/>
      <c r="AV2592" s="1"/>
      <c r="AW2592" s="1"/>
      <c r="AX2592" s="1"/>
      <c r="AY2592" s="4"/>
    </row>
    <row r="2593" spans="1:51" x14ac:dyDescent="0.3">
      <c r="A2593" s="1"/>
      <c r="B2593" s="1"/>
      <c r="C2593" s="1"/>
      <c r="D2593" s="1"/>
      <c r="E2593" s="2"/>
      <c r="F2593" s="2"/>
      <c r="G2593" s="2"/>
      <c r="H2593" s="2"/>
      <c r="I2593" s="1"/>
      <c r="J2593" s="1"/>
      <c r="K2593" s="1"/>
      <c r="L2593" s="2"/>
      <c r="M2593" s="2"/>
      <c r="N2593" s="3"/>
      <c r="O2593" s="1"/>
      <c r="P2593" s="1"/>
      <c r="Q2593" s="1"/>
      <c r="R2593" s="90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5"/>
      <c r="AR2593" s="5"/>
      <c r="AS2593" s="4"/>
      <c r="AT2593" s="4"/>
      <c r="AU2593" s="4"/>
      <c r="AV2593" s="1"/>
      <c r="AW2593" s="1"/>
      <c r="AX2593" s="1"/>
      <c r="AY2593" s="4"/>
    </row>
    <row r="2594" spans="1:51" x14ac:dyDescent="0.3">
      <c r="A2594" s="1"/>
      <c r="B2594" s="1"/>
      <c r="C2594" s="1"/>
      <c r="D2594" s="1"/>
      <c r="E2594" s="2"/>
      <c r="F2594" s="2"/>
      <c r="G2594" s="2"/>
      <c r="H2594" s="2"/>
      <c r="I2594" s="1"/>
      <c r="J2594" s="1"/>
      <c r="K2594" s="1"/>
      <c r="L2594" s="2"/>
      <c r="M2594" s="2"/>
      <c r="N2594" s="3"/>
      <c r="O2594" s="1"/>
      <c r="P2594" s="1"/>
      <c r="Q2594" s="1"/>
      <c r="R2594" s="90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5"/>
      <c r="AR2594" s="5"/>
      <c r="AS2594" s="4"/>
      <c r="AT2594" s="4"/>
      <c r="AU2594" s="4"/>
      <c r="AV2594" s="1"/>
      <c r="AW2594" s="1"/>
      <c r="AX2594" s="1"/>
      <c r="AY2594" s="4"/>
    </row>
    <row r="2595" spans="1:51" x14ac:dyDescent="0.3">
      <c r="A2595" s="1"/>
      <c r="B2595" s="1"/>
      <c r="C2595" s="1"/>
      <c r="D2595" s="1"/>
      <c r="E2595" s="2"/>
      <c r="F2595" s="2"/>
      <c r="G2595" s="2"/>
      <c r="H2595" s="2"/>
      <c r="I2595" s="1"/>
      <c r="J2595" s="1"/>
      <c r="K2595" s="1"/>
      <c r="L2595" s="2"/>
      <c r="M2595" s="2"/>
      <c r="N2595" s="3"/>
      <c r="O2595" s="1"/>
      <c r="P2595" s="1"/>
      <c r="Q2595" s="1"/>
      <c r="R2595" s="90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5"/>
      <c r="AR2595" s="5"/>
      <c r="AS2595" s="4"/>
      <c r="AT2595" s="4"/>
      <c r="AU2595" s="4"/>
      <c r="AV2595" s="1"/>
      <c r="AW2595" s="1"/>
      <c r="AX2595" s="1"/>
      <c r="AY2595" s="4"/>
    </row>
    <row r="2596" spans="1:51" x14ac:dyDescent="0.3">
      <c r="A2596" s="1"/>
      <c r="B2596" s="1"/>
      <c r="C2596" s="1"/>
      <c r="D2596" s="1"/>
      <c r="E2596" s="2"/>
      <c r="F2596" s="2"/>
      <c r="G2596" s="2"/>
      <c r="H2596" s="2"/>
      <c r="I2596" s="1"/>
      <c r="J2596" s="1"/>
      <c r="K2596" s="1"/>
      <c r="L2596" s="2"/>
      <c r="M2596" s="2"/>
      <c r="N2596" s="3"/>
      <c r="O2596" s="1"/>
      <c r="P2596" s="1"/>
      <c r="Q2596" s="1"/>
      <c r="R2596" s="90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5"/>
      <c r="AR2596" s="5"/>
      <c r="AS2596" s="4"/>
      <c r="AT2596" s="4"/>
      <c r="AU2596" s="4"/>
      <c r="AV2596" s="1"/>
      <c r="AW2596" s="1"/>
      <c r="AX2596" s="1"/>
      <c r="AY2596" s="4"/>
    </row>
    <row r="2597" spans="1:51" x14ac:dyDescent="0.3">
      <c r="A2597" s="1"/>
      <c r="B2597" s="1"/>
      <c r="C2597" s="1"/>
      <c r="D2597" s="1"/>
      <c r="E2597" s="2"/>
      <c r="F2597" s="2"/>
      <c r="G2597" s="2"/>
      <c r="H2597" s="2"/>
      <c r="I2597" s="1"/>
      <c r="J2597" s="1"/>
      <c r="K2597" s="1"/>
      <c r="L2597" s="2"/>
      <c r="M2597" s="2"/>
      <c r="N2597" s="3"/>
      <c r="O2597" s="1"/>
      <c r="P2597" s="1"/>
      <c r="Q2597" s="1"/>
      <c r="R2597" s="90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5"/>
      <c r="AR2597" s="5"/>
      <c r="AS2597" s="4"/>
      <c r="AT2597" s="4"/>
      <c r="AU2597" s="4"/>
      <c r="AV2597" s="1"/>
      <c r="AW2597" s="1"/>
      <c r="AX2597" s="1"/>
      <c r="AY2597" s="4"/>
    </row>
    <row r="2598" spans="1:51" x14ac:dyDescent="0.3">
      <c r="A2598" s="1"/>
      <c r="B2598" s="1"/>
      <c r="C2598" s="1"/>
      <c r="D2598" s="1"/>
      <c r="E2598" s="2"/>
      <c r="F2598" s="2"/>
      <c r="G2598" s="2"/>
      <c r="H2598" s="2"/>
      <c r="I2598" s="1"/>
      <c r="J2598" s="1"/>
      <c r="K2598" s="1"/>
      <c r="L2598" s="2"/>
      <c r="M2598" s="2"/>
      <c r="N2598" s="3"/>
      <c r="O2598" s="1"/>
      <c r="P2598" s="1"/>
      <c r="Q2598" s="1"/>
      <c r="R2598" s="90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5"/>
      <c r="AR2598" s="5"/>
      <c r="AS2598" s="4"/>
      <c r="AT2598" s="4"/>
      <c r="AU2598" s="4"/>
      <c r="AV2598" s="1"/>
      <c r="AW2598" s="1"/>
      <c r="AX2598" s="1"/>
      <c r="AY2598" s="4"/>
    </row>
    <row r="2599" spans="1:51" x14ac:dyDescent="0.3">
      <c r="A2599" s="1"/>
      <c r="B2599" s="1"/>
      <c r="C2599" s="1"/>
      <c r="D2599" s="1"/>
      <c r="E2599" s="2"/>
      <c r="F2599" s="2"/>
      <c r="G2599" s="2"/>
      <c r="H2599" s="2"/>
      <c r="I2599" s="1"/>
      <c r="J2599" s="1"/>
      <c r="K2599" s="1"/>
      <c r="L2599" s="2"/>
      <c r="M2599" s="2"/>
      <c r="N2599" s="3"/>
      <c r="O2599" s="1"/>
      <c r="P2599" s="1"/>
      <c r="Q2599" s="1"/>
      <c r="R2599" s="90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5"/>
      <c r="AR2599" s="5"/>
      <c r="AS2599" s="4"/>
      <c r="AT2599" s="4"/>
      <c r="AU2599" s="4"/>
      <c r="AV2599" s="1"/>
      <c r="AW2599" s="1"/>
      <c r="AX2599" s="1"/>
      <c r="AY2599" s="4"/>
    </row>
    <row r="2600" spans="1:51" x14ac:dyDescent="0.3">
      <c r="A2600" s="1"/>
      <c r="B2600" s="1"/>
      <c r="C2600" s="1"/>
      <c r="D2600" s="1"/>
      <c r="E2600" s="2"/>
      <c r="F2600" s="2"/>
      <c r="G2600" s="2"/>
      <c r="H2600" s="2"/>
      <c r="I2600" s="1"/>
      <c r="J2600" s="1"/>
      <c r="K2600" s="1"/>
      <c r="L2600" s="2"/>
      <c r="M2600" s="2"/>
      <c r="N2600" s="3"/>
      <c r="O2600" s="1"/>
      <c r="P2600" s="1"/>
      <c r="Q2600" s="1"/>
      <c r="R2600" s="90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5"/>
      <c r="AR2600" s="5"/>
      <c r="AS2600" s="4"/>
      <c r="AT2600" s="4"/>
      <c r="AU2600" s="4"/>
      <c r="AV2600" s="1"/>
      <c r="AW2600" s="1"/>
      <c r="AX2600" s="1"/>
      <c r="AY2600" s="4"/>
    </row>
    <row r="2601" spans="1:51" x14ac:dyDescent="0.3">
      <c r="A2601" s="1"/>
      <c r="B2601" s="1"/>
      <c r="C2601" s="1"/>
      <c r="D2601" s="1"/>
      <c r="E2601" s="2"/>
      <c r="F2601" s="2"/>
      <c r="G2601" s="2"/>
      <c r="H2601" s="2"/>
      <c r="I2601" s="1"/>
      <c r="J2601" s="1"/>
      <c r="K2601" s="1"/>
      <c r="L2601" s="2"/>
      <c r="M2601" s="2"/>
      <c r="N2601" s="3"/>
      <c r="O2601" s="1"/>
      <c r="P2601" s="1"/>
      <c r="Q2601" s="1"/>
      <c r="R2601" s="90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5"/>
      <c r="AR2601" s="5"/>
      <c r="AS2601" s="4"/>
      <c r="AT2601" s="4"/>
      <c r="AU2601" s="4"/>
      <c r="AV2601" s="1"/>
      <c r="AW2601" s="1"/>
      <c r="AX2601" s="1"/>
      <c r="AY2601" s="4"/>
    </row>
    <row r="2602" spans="1:51" x14ac:dyDescent="0.3">
      <c r="A2602" s="1"/>
      <c r="B2602" s="1"/>
      <c r="C2602" s="1"/>
      <c r="D2602" s="1"/>
      <c r="E2602" s="2"/>
      <c r="F2602" s="2"/>
      <c r="G2602" s="2"/>
      <c r="H2602" s="2"/>
      <c r="I2602" s="1"/>
      <c r="J2602" s="1"/>
      <c r="K2602" s="1"/>
      <c r="L2602" s="2"/>
      <c r="M2602" s="2"/>
      <c r="N2602" s="3"/>
      <c r="O2602" s="1"/>
      <c r="P2602" s="1"/>
      <c r="Q2602" s="1"/>
      <c r="R2602" s="90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5"/>
      <c r="AR2602" s="5"/>
      <c r="AS2602" s="4"/>
      <c r="AT2602" s="4"/>
      <c r="AU2602" s="4"/>
      <c r="AV2602" s="1"/>
      <c r="AW2602" s="1"/>
      <c r="AX2602" s="1"/>
      <c r="AY2602" s="4"/>
    </row>
    <row r="2603" spans="1:51" x14ac:dyDescent="0.3">
      <c r="A2603" s="1"/>
      <c r="B2603" s="1"/>
      <c r="C2603" s="1"/>
      <c r="D2603" s="1"/>
      <c r="E2603" s="2"/>
      <c r="F2603" s="2"/>
      <c r="G2603" s="2"/>
      <c r="H2603" s="2"/>
      <c r="I2603" s="1"/>
      <c r="J2603" s="1"/>
      <c r="K2603" s="1"/>
      <c r="L2603" s="2"/>
      <c r="M2603" s="2"/>
      <c r="N2603" s="3"/>
      <c r="O2603" s="1"/>
      <c r="P2603" s="1"/>
      <c r="Q2603" s="1"/>
      <c r="R2603" s="90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5"/>
      <c r="AR2603" s="5"/>
      <c r="AS2603" s="4"/>
      <c r="AT2603" s="4"/>
      <c r="AU2603" s="4"/>
      <c r="AV2603" s="1"/>
      <c r="AW2603" s="1"/>
      <c r="AX2603" s="1"/>
      <c r="AY2603" s="4"/>
    </row>
    <row r="2604" spans="1:51" x14ac:dyDescent="0.3">
      <c r="A2604" s="1"/>
      <c r="B2604" s="1"/>
      <c r="C2604" s="1"/>
      <c r="D2604" s="1"/>
      <c r="E2604" s="2"/>
      <c r="F2604" s="2"/>
      <c r="G2604" s="2"/>
      <c r="H2604" s="2"/>
      <c r="I2604" s="1"/>
      <c r="J2604" s="1"/>
      <c r="K2604" s="1"/>
      <c r="L2604" s="2"/>
      <c r="M2604" s="2"/>
      <c r="N2604" s="3"/>
      <c r="O2604" s="1"/>
      <c r="P2604" s="1"/>
      <c r="Q2604" s="1"/>
      <c r="R2604" s="90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5"/>
      <c r="AR2604" s="5"/>
      <c r="AS2604" s="4"/>
      <c r="AT2604" s="4"/>
      <c r="AU2604" s="4"/>
      <c r="AV2604" s="1"/>
      <c r="AW2604" s="1"/>
      <c r="AX2604" s="1"/>
      <c r="AY2604" s="4"/>
    </row>
    <row r="2605" spans="1:51" x14ac:dyDescent="0.3">
      <c r="A2605" s="1"/>
      <c r="B2605" s="1"/>
      <c r="C2605" s="1"/>
      <c r="D2605" s="1"/>
      <c r="E2605" s="2"/>
      <c r="F2605" s="2"/>
      <c r="G2605" s="2"/>
      <c r="H2605" s="2"/>
      <c r="I2605" s="1"/>
      <c r="J2605" s="1"/>
      <c r="K2605" s="1"/>
      <c r="L2605" s="2"/>
      <c r="M2605" s="2"/>
      <c r="N2605" s="3"/>
      <c r="O2605" s="1"/>
      <c r="P2605" s="1"/>
      <c r="Q2605" s="1"/>
      <c r="R2605" s="90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5"/>
      <c r="AR2605" s="5"/>
      <c r="AS2605" s="4"/>
      <c r="AT2605" s="4"/>
      <c r="AU2605" s="4"/>
      <c r="AV2605" s="1"/>
      <c r="AW2605" s="1"/>
      <c r="AX2605" s="1"/>
      <c r="AY2605" s="4"/>
    </row>
    <row r="2606" spans="1:51" x14ac:dyDescent="0.3">
      <c r="A2606" s="1"/>
      <c r="B2606" s="1"/>
      <c r="C2606" s="1"/>
      <c r="D2606" s="1"/>
      <c r="E2606" s="2"/>
      <c r="F2606" s="2"/>
      <c r="G2606" s="2"/>
      <c r="H2606" s="2"/>
      <c r="I2606" s="1"/>
      <c r="J2606" s="1"/>
      <c r="K2606" s="1"/>
      <c r="L2606" s="2"/>
      <c r="M2606" s="2"/>
      <c r="N2606" s="3"/>
      <c r="O2606" s="1"/>
      <c r="P2606" s="1"/>
      <c r="Q2606" s="1"/>
      <c r="R2606" s="90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5"/>
      <c r="AR2606" s="5"/>
      <c r="AS2606" s="4"/>
      <c r="AT2606" s="4"/>
      <c r="AU2606" s="4"/>
      <c r="AV2606" s="1"/>
      <c r="AW2606" s="1"/>
      <c r="AX2606" s="1"/>
      <c r="AY2606" s="4"/>
    </row>
    <row r="2607" spans="1:51" x14ac:dyDescent="0.3">
      <c r="A2607" s="1"/>
      <c r="B2607" s="1"/>
      <c r="C2607" s="1"/>
      <c r="D2607" s="1"/>
      <c r="E2607" s="2"/>
      <c r="F2607" s="2"/>
      <c r="G2607" s="2"/>
      <c r="H2607" s="2"/>
      <c r="I2607" s="1"/>
      <c r="J2607" s="1"/>
      <c r="K2607" s="1"/>
      <c r="L2607" s="2"/>
      <c r="M2607" s="2"/>
      <c r="N2607" s="3"/>
      <c r="O2607" s="1"/>
      <c r="P2607" s="1"/>
      <c r="Q2607" s="1"/>
      <c r="R2607" s="90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5"/>
      <c r="AR2607" s="5"/>
      <c r="AS2607" s="4"/>
      <c r="AT2607" s="4"/>
      <c r="AU2607" s="4"/>
      <c r="AV2607" s="1"/>
      <c r="AW2607" s="1"/>
      <c r="AX2607" s="1"/>
      <c r="AY2607" s="4"/>
    </row>
    <row r="2608" spans="1:51" x14ac:dyDescent="0.3">
      <c r="A2608" s="1"/>
      <c r="B2608" s="1"/>
      <c r="C2608" s="1"/>
      <c r="D2608" s="1"/>
      <c r="E2608" s="2"/>
      <c r="F2608" s="2"/>
      <c r="G2608" s="2"/>
      <c r="H2608" s="2"/>
      <c r="I2608" s="1"/>
      <c r="J2608" s="1"/>
      <c r="K2608" s="1"/>
      <c r="L2608" s="2"/>
      <c r="M2608" s="2"/>
      <c r="N2608" s="3"/>
      <c r="O2608" s="1"/>
      <c r="P2608" s="1"/>
      <c r="Q2608" s="1"/>
      <c r="R2608" s="90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5"/>
      <c r="AR2608" s="5"/>
      <c r="AS2608" s="4"/>
      <c r="AT2608" s="4"/>
      <c r="AU2608" s="4"/>
      <c r="AV2608" s="1"/>
      <c r="AW2608" s="1"/>
      <c r="AX2608" s="1"/>
      <c r="AY2608" s="4"/>
    </row>
    <row r="2609" spans="1:51" x14ac:dyDescent="0.3">
      <c r="A2609" s="1"/>
      <c r="B2609" s="1"/>
      <c r="C2609" s="1"/>
      <c r="D2609" s="1"/>
      <c r="E2609" s="2"/>
      <c r="F2609" s="2"/>
      <c r="G2609" s="2"/>
      <c r="H2609" s="2"/>
      <c r="I2609" s="1"/>
      <c r="J2609" s="1"/>
      <c r="K2609" s="1"/>
      <c r="L2609" s="2"/>
      <c r="M2609" s="2"/>
      <c r="N2609" s="3"/>
      <c r="O2609" s="1"/>
      <c r="P2609" s="1"/>
      <c r="Q2609" s="1"/>
      <c r="R2609" s="90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5"/>
      <c r="AR2609" s="5"/>
      <c r="AS2609" s="4"/>
      <c r="AT2609" s="4"/>
      <c r="AU2609" s="4"/>
      <c r="AV2609" s="1"/>
      <c r="AW2609" s="1"/>
      <c r="AX2609" s="1"/>
      <c r="AY2609" s="4"/>
    </row>
    <row r="2610" spans="1:51" x14ac:dyDescent="0.3">
      <c r="A2610" s="1"/>
      <c r="B2610" s="1"/>
      <c r="C2610" s="1"/>
      <c r="D2610" s="1"/>
      <c r="E2610" s="2"/>
      <c r="F2610" s="2"/>
      <c r="G2610" s="2"/>
      <c r="H2610" s="2"/>
      <c r="I2610" s="1"/>
      <c r="J2610" s="1"/>
      <c r="K2610" s="1"/>
      <c r="L2610" s="2"/>
      <c r="M2610" s="2"/>
      <c r="N2610" s="3"/>
      <c r="O2610" s="1"/>
      <c r="P2610" s="1"/>
      <c r="Q2610" s="1"/>
      <c r="R2610" s="90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5"/>
      <c r="AR2610" s="5"/>
      <c r="AS2610" s="4"/>
      <c r="AT2610" s="4"/>
      <c r="AU2610" s="4"/>
      <c r="AV2610" s="1"/>
      <c r="AW2610" s="1"/>
      <c r="AX2610" s="1"/>
      <c r="AY2610" s="4"/>
    </row>
    <row r="2611" spans="1:51" x14ac:dyDescent="0.3">
      <c r="A2611" s="1"/>
      <c r="B2611" s="1"/>
      <c r="C2611" s="1"/>
      <c r="D2611" s="1"/>
      <c r="E2611" s="2"/>
      <c r="F2611" s="2"/>
      <c r="G2611" s="2"/>
      <c r="H2611" s="2"/>
      <c r="I2611" s="1"/>
      <c r="J2611" s="1"/>
      <c r="K2611" s="1"/>
      <c r="L2611" s="2"/>
      <c r="M2611" s="2"/>
      <c r="N2611" s="3"/>
      <c r="O2611" s="1"/>
      <c r="P2611" s="1"/>
      <c r="Q2611" s="1"/>
      <c r="R2611" s="90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5"/>
      <c r="AR2611" s="5"/>
      <c r="AS2611" s="4"/>
      <c r="AT2611" s="4"/>
      <c r="AU2611" s="4"/>
      <c r="AV2611" s="1"/>
      <c r="AW2611" s="1"/>
      <c r="AX2611" s="1"/>
      <c r="AY2611" s="4"/>
    </row>
    <row r="2612" spans="1:51" x14ac:dyDescent="0.3">
      <c r="A2612" s="1"/>
      <c r="B2612" s="1"/>
      <c r="C2612" s="1"/>
      <c r="D2612" s="1"/>
      <c r="E2612" s="2"/>
      <c r="F2612" s="2"/>
      <c r="G2612" s="2"/>
      <c r="H2612" s="2"/>
      <c r="I2612" s="1"/>
      <c r="J2612" s="1"/>
      <c r="K2612" s="1"/>
      <c r="L2612" s="2"/>
      <c r="M2612" s="2"/>
      <c r="N2612" s="3"/>
      <c r="O2612" s="1"/>
      <c r="P2612" s="1"/>
      <c r="Q2612" s="1"/>
      <c r="R2612" s="90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5"/>
      <c r="AR2612" s="5"/>
      <c r="AS2612" s="4"/>
      <c r="AT2612" s="4"/>
      <c r="AU2612" s="4"/>
      <c r="AV2612" s="1"/>
      <c r="AW2612" s="1"/>
      <c r="AX2612" s="1"/>
      <c r="AY2612" s="4"/>
    </row>
    <row r="2613" spans="1:51" x14ac:dyDescent="0.3">
      <c r="A2613" s="1"/>
      <c r="B2613" s="1"/>
      <c r="C2613" s="1"/>
      <c r="D2613" s="1"/>
      <c r="E2613" s="2"/>
      <c r="F2613" s="2"/>
      <c r="G2613" s="2"/>
      <c r="H2613" s="2"/>
      <c r="I2613" s="1"/>
      <c r="J2613" s="1"/>
      <c r="K2613" s="1"/>
      <c r="L2613" s="2"/>
      <c r="M2613" s="2"/>
      <c r="N2613" s="3"/>
      <c r="O2613" s="1"/>
      <c r="P2613" s="1"/>
      <c r="Q2613" s="1"/>
      <c r="R2613" s="90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5"/>
      <c r="AR2613" s="5"/>
      <c r="AS2613" s="4"/>
      <c r="AT2613" s="4"/>
      <c r="AU2613" s="4"/>
      <c r="AV2613" s="1"/>
      <c r="AW2613" s="1"/>
      <c r="AX2613" s="1"/>
      <c r="AY2613" s="4"/>
    </row>
    <row r="2614" spans="1:51" x14ac:dyDescent="0.3">
      <c r="A2614" s="1"/>
      <c r="B2614" s="1"/>
      <c r="C2614" s="1"/>
      <c r="D2614" s="1"/>
      <c r="E2614" s="2"/>
      <c r="F2614" s="2"/>
      <c r="G2614" s="2"/>
      <c r="H2614" s="2"/>
      <c r="I2614" s="1"/>
      <c r="J2614" s="1"/>
      <c r="K2614" s="1"/>
      <c r="L2614" s="2"/>
      <c r="M2614" s="2"/>
      <c r="N2614" s="3"/>
      <c r="O2614" s="1"/>
      <c r="P2614" s="1"/>
      <c r="Q2614" s="1"/>
      <c r="R2614" s="90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5"/>
      <c r="AR2614" s="5"/>
      <c r="AS2614" s="4"/>
      <c r="AT2614" s="4"/>
      <c r="AU2614" s="4"/>
      <c r="AV2614" s="1"/>
      <c r="AW2614" s="1"/>
      <c r="AX2614" s="1"/>
      <c r="AY2614" s="4"/>
    </row>
    <row r="2615" spans="1:51" x14ac:dyDescent="0.3">
      <c r="A2615" s="1"/>
      <c r="B2615" s="1"/>
      <c r="C2615" s="1"/>
      <c r="D2615" s="1"/>
      <c r="E2615" s="2"/>
      <c r="F2615" s="2"/>
      <c r="G2615" s="2"/>
      <c r="H2615" s="2"/>
      <c r="I2615" s="1"/>
      <c r="J2615" s="1"/>
      <c r="K2615" s="1"/>
      <c r="L2615" s="2"/>
      <c r="M2615" s="2"/>
      <c r="N2615" s="3"/>
      <c r="O2615" s="1"/>
      <c r="P2615" s="1"/>
      <c r="Q2615" s="1"/>
      <c r="R2615" s="90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5"/>
      <c r="AR2615" s="5"/>
      <c r="AS2615" s="4"/>
      <c r="AT2615" s="4"/>
      <c r="AU2615" s="4"/>
      <c r="AV2615" s="1"/>
      <c r="AW2615" s="1"/>
      <c r="AX2615" s="1"/>
      <c r="AY2615" s="4"/>
    </row>
    <row r="2616" spans="1:51" x14ac:dyDescent="0.3">
      <c r="A2616" s="1"/>
      <c r="B2616" s="1"/>
      <c r="C2616" s="1"/>
      <c r="D2616" s="1"/>
      <c r="E2616" s="2"/>
      <c r="F2616" s="2"/>
      <c r="G2616" s="2"/>
      <c r="H2616" s="2"/>
      <c r="I2616" s="1"/>
      <c r="J2616" s="1"/>
      <c r="K2616" s="1"/>
      <c r="L2616" s="2"/>
      <c r="M2616" s="2"/>
      <c r="N2616" s="3"/>
      <c r="O2616" s="1"/>
      <c r="P2616" s="1"/>
      <c r="Q2616" s="1"/>
      <c r="R2616" s="90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5"/>
      <c r="AR2616" s="5"/>
      <c r="AS2616" s="4"/>
      <c r="AT2616" s="4"/>
      <c r="AU2616" s="4"/>
      <c r="AV2616" s="1"/>
      <c r="AW2616" s="1"/>
      <c r="AX2616" s="1"/>
      <c r="AY2616" s="4"/>
    </row>
    <row r="2617" spans="1:51" x14ac:dyDescent="0.3">
      <c r="A2617" s="1"/>
      <c r="B2617" s="1"/>
      <c r="C2617" s="1"/>
      <c r="D2617" s="1"/>
      <c r="E2617" s="2"/>
      <c r="F2617" s="2"/>
      <c r="G2617" s="2"/>
      <c r="H2617" s="2"/>
      <c r="I2617" s="1"/>
      <c r="J2617" s="1"/>
      <c r="K2617" s="1"/>
      <c r="L2617" s="2"/>
      <c r="M2617" s="2"/>
      <c r="N2617" s="3"/>
      <c r="O2617" s="1"/>
      <c r="P2617" s="1"/>
      <c r="Q2617" s="1"/>
      <c r="R2617" s="90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5"/>
      <c r="AR2617" s="5"/>
      <c r="AS2617" s="4"/>
      <c r="AT2617" s="4"/>
      <c r="AU2617" s="4"/>
      <c r="AV2617" s="1"/>
      <c r="AW2617" s="1"/>
      <c r="AX2617" s="1"/>
      <c r="AY2617" s="4"/>
    </row>
    <row r="2618" spans="1:51" x14ac:dyDescent="0.3">
      <c r="A2618" s="1"/>
      <c r="B2618" s="1"/>
      <c r="C2618" s="1"/>
      <c r="D2618" s="1"/>
      <c r="E2618" s="2"/>
      <c r="F2618" s="2"/>
      <c r="G2618" s="2"/>
      <c r="H2618" s="2"/>
      <c r="I2618" s="1"/>
      <c r="J2618" s="1"/>
      <c r="K2618" s="1"/>
      <c r="L2618" s="2"/>
      <c r="M2618" s="2"/>
      <c r="N2618" s="3"/>
      <c r="O2618" s="1"/>
      <c r="P2618" s="1"/>
      <c r="Q2618" s="1"/>
      <c r="R2618" s="90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5"/>
      <c r="AR2618" s="5"/>
      <c r="AS2618" s="4"/>
      <c r="AT2618" s="4"/>
      <c r="AU2618" s="4"/>
      <c r="AV2618" s="1"/>
      <c r="AW2618" s="1"/>
      <c r="AX2618" s="1"/>
      <c r="AY2618" s="4"/>
    </row>
    <row r="2619" spans="1:51" x14ac:dyDescent="0.3">
      <c r="A2619" s="1"/>
      <c r="B2619" s="1"/>
      <c r="C2619" s="1"/>
      <c r="D2619" s="1"/>
      <c r="E2619" s="2"/>
      <c r="F2619" s="2"/>
      <c r="G2619" s="2"/>
      <c r="H2619" s="2"/>
      <c r="I2619" s="1"/>
      <c r="J2619" s="1"/>
      <c r="K2619" s="1"/>
      <c r="L2619" s="2"/>
      <c r="M2619" s="2"/>
      <c r="N2619" s="3"/>
      <c r="O2619" s="1"/>
      <c r="P2619" s="1"/>
      <c r="Q2619" s="1"/>
      <c r="R2619" s="90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5"/>
      <c r="AR2619" s="5"/>
      <c r="AS2619" s="4"/>
      <c r="AT2619" s="4"/>
      <c r="AU2619" s="4"/>
      <c r="AV2619" s="1"/>
      <c r="AW2619" s="1"/>
      <c r="AX2619" s="1"/>
      <c r="AY2619" s="4"/>
    </row>
    <row r="2620" spans="1:51" x14ac:dyDescent="0.3">
      <c r="A2620" s="1"/>
      <c r="B2620" s="1"/>
      <c r="C2620" s="1"/>
      <c r="D2620" s="1"/>
      <c r="E2620" s="2"/>
      <c r="F2620" s="2"/>
      <c r="G2620" s="2"/>
      <c r="H2620" s="2"/>
      <c r="I2620" s="1"/>
      <c r="J2620" s="1"/>
      <c r="K2620" s="1"/>
      <c r="L2620" s="2"/>
      <c r="M2620" s="2"/>
      <c r="N2620" s="3"/>
      <c r="O2620" s="1"/>
      <c r="P2620" s="1"/>
      <c r="Q2620" s="1"/>
      <c r="R2620" s="90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5"/>
      <c r="AR2620" s="5"/>
      <c r="AS2620" s="4"/>
      <c r="AT2620" s="4"/>
      <c r="AU2620" s="4"/>
      <c r="AV2620" s="1"/>
      <c r="AW2620" s="1"/>
      <c r="AX2620" s="1"/>
      <c r="AY2620" s="4"/>
    </row>
    <row r="2621" spans="1:51" x14ac:dyDescent="0.3">
      <c r="A2621" s="1"/>
      <c r="B2621" s="1"/>
      <c r="C2621" s="1"/>
      <c r="D2621" s="1"/>
      <c r="E2621" s="2"/>
      <c r="F2621" s="2"/>
      <c r="G2621" s="2"/>
      <c r="H2621" s="2"/>
      <c r="I2621" s="1"/>
      <c r="J2621" s="1"/>
      <c r="K2621" s="1"/>
      <c r="L2621" s="2"/>
      <c r="M2621" s="2"/>
      <c r="N2621" s="3"/>
      <c r="O2621" s="1"/>
      <c r="P2621" s="1"/>
      <c r="Q2621" s="1"/>
      <c r="R2621" s="90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5"/>
      <c r="AR2621" s="5"/>
      <c r="AS2621" s="4"/>
      <c r="AT2621" s="4"/>
      <c r="AU2621" s="4"/>
      <c r="AV2621" s="1"/>
      <c r="AW2621" s="1"/>
      <c r="AX2621" s="1"/>
      <c r="AY2621" s="4"/>
    </row>
    <row r="2622" spans="1:51" x14ac:dyDescent="0.3">
      <c r="A2622" s="1"/>
      <c r="B2622" s="1"/>
      <c r="C2622" s="1"/>
      <c r="D2622" s="1"/>
      <c r="E2622" s="2"/>
      <c r="F2622" s="2"/>
      <c r="G2622" s="2"/>
      <c r="H2622" s="2"/>
      <c r="I2622" s="1"/>
      <c r="J2622" s="1"/>
      <c r="K2622" s="1"/>
      <c r="L2622" s="2"/>
      <c r="M2622" s="2"/>
      <c r="N2622" s="3"/>
      <c r="O2622" s="1"/>
      <c r="P2622" s="1"/>
      <c r="Q2622" s="1"/>
      <c r="R2622" s="90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5"/>
      <c r="AR2622" s="5"/>
      <c r="AS2622" s="4"/>
      <c r="AT2622" s="4"/>
      <c r="AU2622" s="4"/>
      <c r="AV2622" s="1"/>
      <c r="AW2622" s="1"/>
      <c r="AX2622" s="1"/>
      <c r="AY2622" s="4"/>
    </row>
    <row r="2623" spans="1:51" x14ac:dyDescent="0.3">
      <c r="A2623" s="1"/>
      <c r="B2623" s="1"/>
      <c r="C2623" s="1"/>
      <c r="D2623" s="1"/>
      <c r="E2623" s="2"/>
      <c r="F2623" s="2"/>
      <c r="G2623" s="2"/>
      <c r="H2623" s="2"/>
      <c r="I2623" s="1"/>
      <c r="J2623" s="1"/>
      <c r="K2623" s="1"/>
      <c r="L2623" s="2"/>
      <c r="M2623" s="2"/>
      <c r="N2623" s="3"/>
      <c r="O2623" s="1"/>
      <c r="P2623" s="1"/>
      <c r="Q2623" s="1"/>
      <c r="R2623" s="90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5"/>
      <c r="AR2623" s="5"/>
      <c r="AS2623" s="4"/>
      <c r="AT2623" s="4"/>
      <c r="AU2623" s="4"/>
      <c r="AV2623" s="1"/>
      <c r="AW2623" s="1"/>
      <c r="AX2623" s="1"/>
      <c r="AY2623" s="4"/>
    </row>
    <row r="2624" spans="1:51" x14ac:dyDescent="0.3">
      <c r="A2624" s="1"/>
      <c r="B2624" s="1"/>
      <c r="C2624" s="1"/>
      <c r="D2624" s="1"/>
      <c r="E2624" s="2"/>
      <c r="F2624" s="2"/>
      <c r="G2624" s="2"/>
      <c r="H2624" s="2"/>
      <c r="I2624" s="1"/>
      <c r="J2624" s="1"/>
      <c r="K2624" s="1"/>
      <c r="L2624" s="2"/>
      <c r="M2624" s="2"/>
      <c r="N2624" s="3"/>
      <c r="O2624" s="1"/>
      <c r="P2624" s="1"/>
      <c r="Q2624" s="1"/>
      <c r="R2624" s="90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5"/>
      <c r="AR2624" s="5"/>
      <c r="AS2624" s="4"/>
      <c r="AT2624" s="4"/>
      <c r="AU2624" s="4"/>
      <c r="AV2624" s="1"/>
      <c r="AW2624" s="1"/>
      <c r="AX2624" s="1"/>
      <c r="AY2624" s="4"/>
    </row>
    <row r="2625" spans="1:51" x14ac:dyDescent="0.3">
      <c r="A2625" s="1"/>
      <c r="B2625" s="1"/>
      <c r="C2625" s="1"/>
      <c r="D2625" s="1"/>
      <c r="E2625" s="2"/>
      <c r="F2625" s="2"/>
      <c r="G2625" s="2"/>
      <c r="H2625" s="2"/>
      <c r="I2625" s="1"/>
      <c r="J2625" s="1"/>
      <c r="K2625" s="1"/>
      <c r="L2625" s="2"/>
      <c r="M2625" s="2"/>
      <c r="N2625" s="3"/>
      <c r="O2625" s="1"/>
      <c r="P2625" s="1"/>
      <c r="Q2625" s="1"/>
      <c r="R2625" s="90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5"/>
      <c r="AR2625" s="5"/>
      <c r="AS2625" s="4"/>
      <c r="AT2625" s="4"/>
      <c r="AU2625" s="4"/>
      <c r="AV2625" s="1"/>
      <c r="AW2625" s="1"/>
      <c r="AX2625" s="1"/>
      <c r="AY2625" s="4"/>
    </row>
    <row r="2626" spans="1:51" x14ac:dyDescent="0.3">
      <c r="A2626" s="1"/>
      <c r="B2626" s="1"/>
      <c r="C2626" s="1"/>
      <c r="D2626" s="1"/>
      <c r="E2626" s="2"/>
      <c r="F2626" s="2"/>
      <c r="G2626" s="2"/>
      <c r="H2626" s="2"/>
      <c r="I2626" s="1"/>
      <c r="J2626" s="1"/>
      <c r="K2626" s="1"/>
      <c r="L2626" s="2"/>
      <c r="M2626" s="2"/>
      <c r="N2626" s="3"/>
      <c r="O2626" s="1"/>
      <c r="P2626" s="1"/>
      <c r="Q2626" s="1"/>
      <c r="R2626" s="90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5"/>
      <c r="AR2626" s="5"/>
      <c r="AS2626" s="4"/>
      <c r="AT2626" s="4"/>
      <c r="AU2626" s="4"/>
      <c r="AV2626" s="1"/>
      <c r="AW2626" s="1"/>
      <c r="AX2626" s="1"/>
      <c r="AY2626" s="4"/>
    </row>
  </sheetData>
  <autoFilter ref="A1:CE1850" xr:uid="{00000000-0001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25C3-F626-4856-97CC-C35DED325417}">
  <dimension ref="A1:H14"/>
  <sheetViews>
    <sheetView workbookViewId="0">
      <selection activeCell="E34" sqref="E34"/>
    </sheetView>
  </sheetViews>
  <sheetFormatPr baseColWidth="10" defaultRowHeight="14.4" x14ac:dyDescent="0.3"/>
  <cols>
    <col min="1" max="16384" width="11.5546875" style="84"/>
  </cols>
  <sheetData>
    <row r="1" spans="1:8" x14ac:dyDescent="0.3">
      <c r="A1" s="83" t="s">
        <v>4341</v>
      </c>
      <c r="B1" s="83" t="s">
        <v>4341</v>
      </c>
      <c r="C1" s="83" t="s">
        <v>4342</v>
      </c>
      <c r="D1" s="83" t="s">
        <v>660</v>
      </c>
      <c r="E1" s="83" t="s">
        <v>354</v>
      </c>
      <c r="F1" s="83" t="s">
        <v>651</v>
      </c>
      <c r="G1" s="83" t="s">
        <v>679</v>
      </c>
      <c r="H1" s="83" t="s">
        <v>4341</v>
      </c>
    </row>
    <row r="2" spans="1:8" x14ac:dyDescent="0.3">
      <c r="A2" s="83"/>
      <c r="B2" s="83"/>
      <c r="C2" s="83"/>
      <c r="D2" s="83">
        <v>1</v>
      </c>
      <c r="E2" s="83">
        <v>2</v>
      </c>
      <c r="F2" s="83">
        <v>3</v>
      </c>
      <c r="G2" s="83">
        <v>4</v>
      </c>
    </row>
    <row r="3" spans="1:8" x14ac:dyDescent="0.3">
      <c r="A3" s="84" t="s">
        <v>356</v>
      </c>
      <c r="B3" s="84">
        <v>12</v>
      </c>
      <c r="C3" s="84">
        <v>31</v>
      </c>
      <c r="D3" s="85"/>
      <c r="E3" s="86"/>
      <c r="F3" s="86"/>
      <c r="G3" s="86"/>
      <c r="H3" s="84" t="str">
        <f>A3</f>
        <v>DICIEMBRE</v>
      </c>
    </row>
    <row r="4" spans="1:8" x14ac:dyDescent="0.3">
      <c r="A4" s="84" t="s">
        <v>653</v>
      </c>
      <c r="B4" s="84">
        <v>1</v>
      </c>
      <c r="C4" s="84">
        <v>31</v>
      </c>
      <c r="D4" s="87">
        <v>45295</v>
      </c>
      <c r="E4" s="87">
        <f>D4+7</f>
        <v>45302</v>
      </c>
      <c r="F4" s="87">
        <f t="shared" ref="F4:G4" si="0">E4+7</f>
        <v>45309</v>
      </c>
      <c r="G4" s="87">
        <f t="shared" si="0"/>
        <v>45316</v>
      </c>
      <c r="H4" s="84" t="str">
        <f t="shared" ref="H4:H14" si="1">A4</f>
        <v>ENERO</v>
      </c>
    </row>
    <row r="5" spans="1:8" x14ac:dyDescent="0.3">
      <c r="A5" s="84" t="s">
        <v>1557</v>
      </c>
      <c r="B5" s="84">
        <f>B4+1</f>
        <v>2</v>
      </c>
      <c r="C5" s="84">
        <v>29</v>
      </c>
      <c r="D5" s="87">
        <v>45323</v>
      </c>
      <c r="E5" s="87">
        <f t="shared" ref="E5:G8" si="2">D5+7</f>
        <v>45330</v>
      </c>
      <c r="F5" s="87">
        <f t="shared" si="2"/>
        <v>45337</v>
      </c>
      <c r="G5" s="87">
        <f t="shared" si="2"/>
        <v>45344</v>
      </c>
      <c r="H5" s="84" t="str">
        <f t="shared" si="1"/>
        <v>FEBRERO</v>
      </c>
    </row>
    <row r="6" spans="1:8" x14ac:dyDescent="0.3">
      <c r="A6" s="84" t="s">
        <v>2205</v>
      </c>
      <c r="B6" s="84">
        <f t="shared" ref="B6:B14" si="3">B5+1</f>
        <v>3</v>
      </c>
      <c r="C6" s="84">
        <v>31</v>
      </c>
      <c r="D6" s="87">
        <v>45358</v>
      </c>
      <c r="E6" s="87">
        <f t="shared" si="2"/>
        <v>45365</v>
      </c>
      <c r="F6" s="87">
        <f t="shared" si="2"/>
        <v>45372</v>
      </c>
      <c r="G6" s="87">
        <f t="shared" si="2"/>
        <v>45379</v>
      </c>
      <c r="H6" s="84" t="str">
        <f t="shared" si="1"/>
        <v>MARZO</v>
      </c>
    </row>
    <row r="7" spans="1:8" x14ac:dyDescent="0.3">
      <c r="A7" s="84" t="s">
        <v>4343</v>
      </c>
      <c r="B7" s="84">
        <f t="shared" si="3"/>
        <v>4</v>
      </c>
      <c r="C7" s="84">
        <v>30</v>
      </c>
      <c r="D7" s="87">
        <v>45386</v>
      </c>
      <c r="E7" s="87">
        <f t="shared" si="2"/>
        <v>45393</v>
      </c>
      <c r="F7" s="87">
        <f t="shared" si="2"/>
        <v>45400</v>
      </c>
      <c r="G7" s="87">
        <f t="shared" si="2"/>
        <v>45407</v>
      </c>
      <c r="H7" s="84" t="str">
        <f t="shared" si="1"/>
        <v>ABRIL</v>
      </c>
    </row>
    <row r="8" spans="1:8" x14ac:dyDescent="0.3">
      <c r="A8" s="84" t="s">
        <v>4344</v>
      </c>
      <c r="B8" s="84">
        <f t="shared" si="3"/>
        <v>5</v>
      </c>
      <c r="C8" s="84">
        <v>31</v>
      </c>
      <c r="D8" s="87">
        <v>45414</v>
      </c>
      <c r="E8" s="87">
        <f t="shared" si="2"/>
        <v>45421</v>
      </c>
      <c r="F8" s="87">
        <f t="shared" si="2"/>
        <v>45428</v>
      </c>
      <c r="G8" s="87">
        <f t="shared" si="2"/>
        <v>45435</v>
      </c>
      <c r="H8" s="84" t="str">
        <f t="shared" si="1"/>
        <v>MAYO</v>
      </c>
    </row>
    <row r="9" spans="1:8" x14ac:dyDescent="0.3">
      <c r="A9" s="84" t="s">
        <v>4345</v>
      </c>
      <c r="B9" s="84">
        <f t="shared" si="3"/>
        <v>6</v>
      </c>
      <c r="C9" s="84">
        <v>30</v>
      </c>
      <c r="D9" s="85"/>
      <c r="E9" s="86"/>
      <c r="F9" s="86"/>
      <c r="G9" s="86"/>
      <c r="H9" s="84" t="str">
        <f t="shared" si="1"/>
        <v>JUNIO</v>
      </c>
    </row>
    <row r="10" spans="1:8" x14ac:dyDescent="0.3">
      <c r="A10" s="84" t="s">
        <v>4346</v>
      </c>
      <c r="B10" s="84">
        <f t="shared" si="3"/>
        <v>7</v>
      </c>
      <c r="C10" s="84">
        <v>31</v>
      </c>
      <c r="D10" s="85"/>
      <c r="E10" s="86"/>
      <c r="F10" s="86"/>
      <c r="G10" s="86"/>
      <c r="H10" s="84" t="str">
        <f t="shared" si="1"/>
        <v>JULIO</v>
      </c>
    </row>
    <row r="11" spans="1:8" x14ac:dyDescent="0.3">
      <c r="A11" s="84" t="s">
        <v>4347</v>
      </c>
      <c r="B11" s="84">
        <f t="shared" si="3"/>
        <v>8</v>
      </c>
      <c r="C11" s="84">
        <v>30</v>
      </c>
      <c r="D11" s="85"/>
      <c r="E11" s="86"/>
      <c r="F11" s="86"/>
      <c r="G11" s="86"/>
      <c r="H11" s="84" t="str">
        <f t="shared" si="1"/>
        <v>AGOSTO</v>
      </c>
    </row>
    <row r="12" spans="1:8" x14ac:dyDescent="0.3">
      <c r="A12" s="84" t="s">
        <v>4348</v>
      </c>
      <c r="B12" s="84">
        <f t="shared" si="3"/>
        <v>9</v>
      </c>
      <c r="C12" s="84">
        <v>30</v>
      </c>
      <c r="D12" s="85"/>
      <c r="E12" s="86"/>
      <c r="F12" s="86"/>
      <c r="G12" s="86"/>
      <c r="H12" s="84" t="str">
        <f t="shared" si="1"/>
        <v>SEPTIEMBRE</v>
      </c>
    </row>
    <row r="13" spans="1:8" x14ac:dyDescent="0.3">
      <c r="A13" s="84" t="s">
        <v>4349</v>
      </c>
      <c r="B13" s="84">
        <f t="shared" si="3"/>
        <v>10</v>
      </c>
      <c r="C13" s="84">
        <v>31</v>
      </c>
      <c r="D13" s="85"/>
      <c r="E13" s="86"/>
      <c r="F13" s="86"/>
      <c r="G13" s="86"/>
      <c r="H13" s="84" t="str">
        <f t="shared" si="1"/>
        <v>OCTUBRE</v>
      </c>
    </row>
    <row r="14" spans="1:8" x14ac:dyDescent="0.3">
      <c r="A14" s="84" t="s">
        <v>3878</v>
      </c>
      <c r="B14" s="84">
        <f t="shared" si="3"/>
        <v>11</v>
      </c>
      <c r="C14" s="84">
        <v>30</v>
      </c>
      <c r="D14" s="85"/>
      <c r="E14" s="86"/>
      <c r="F14" s="86"/>
      <c r="G14" s="86"/>
      <c r="H14" s="84" t="str">
        <f t="shared" si="1"/>
        <v>NOVIEMBRE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48FB2-9A80-4C5C-903A-8F33FC610143}">
  <dimension ref="A2:Y28"/>
  <sheetViews>
    <sheetView tabSelected="1" topLeftCell="P3" workbookViewId="0">
      <selection activeCell="S28" sqref="S28"/>
    </sheetView>
  </sheetViews>
  <sheetFormatPr baseColWidth="10" defaultRowHeight="14.4" x14ac:dyDescent="0.3"/>
  <cols>
    <col min="18" max="18" width="29.21875" customWidth="1"/>
    <col min="19" max="19" width="13.77734375" style="91" bestFit="1" customWidth="1"/>
  </cols>
  <sheetData>
    <row r="2" spans="1:24" x14ac:dyDescent="0.3">
      <c r="R2" s="93" t="s">
        <v>4355</v>
      </c>
      <c r="S2" s="94" t="s">
        <v>4352</v>
      </c>
    </row>
    <row r="3" spans="1:24" x14ac:dyDescent="0.3">
      <c r="R3" s="88" t="s">
        <v>4351</v>
      </c>
      <c r="S3" s="91">
        <f>SUM(Cronograma!R2:R1796)/1000000</f>
        <v>22.555175663000004</v>
      </c>
      <c r="T3" s="92">
        <f>S3-SUM(S4:S8)</f>
        <v>2.7708000000004063E-2</v>
      </c>
    </row>
    <row r="4" spans="1:24" x14ac:dyDescent="0.3">
      <c r="A4">
        <v>1</v>
      </c>
      <c r="B4" s="88" t="s">
        <v>4350</v>
      </c>
      <c r="R4" s="88" t="s">
        <v>3827</v>
      </c>
      <c r="S4" s="91">
        <f>SUMIFS(Cronograma!$R$2:$R$1796,Cronograma!$AZ$2:$AZ$1796,$R4)/1000000</f>
        <v>1.5821050000000001</v>
      </c>
    </row>
    <row r="5" spans="1:24" x14ac:dyDescent="0.3">
      <c r="A5">
        <v>2</v>
      </c>
      <c r="B5" s="88" t="s">
        <v>4356</v>
      </c>
      <c r="R5" s="88" t="s">
        <v>4354</v>
      </c>
      <c r="S5" s="91">
        <f>SUMIFS(Cronograma!$R$2:$R$1796,Cronograma!$AZ$2:$AZ$1796,$R5)/1000000</f>
        <v>13.12107937</v>
      </c>
    </row>
    <row r="6" spans="1:24" x14ac:dyDescent="0.3">
      <c r="A6">
        <v>3</v>
      </c>
      <c r="B6" s="88" t="s">
        <v>4358</v>
      </c>
      <c r="R6" s="88" t="s">
        <v>4353</v>
      </c>
      <c r="S6" s="91">
        <f>SUMIFS(Cronograma!$R$2:$R$1796,Cronograma!$AZ$2:$AZ$1796,$R6)/1000000</f>
        <v>6.4693284000000002</v>
      </c>
    </row>
    <row r="7" spans="1:24" x14ac:dyDescent="0.3">
      <c r="A7">
        <v>4</v>
      </c>
      <c r="B7" s="88" t="s">
        <v>4359</v>
      </c>
      <c r="R7" s="88" t="s">
        <v>3825</v>
      </c>
      <c r="S7" s="91">
        <f>SUMIFS(Cronograma!$R$2:$R$1796,Cronograma!$AZ$2:$AZ$1796,$R7)/1000000</f>
        <v>1.3549548930000002</v>
      </c>
    </row>
    <row r="8" spans="1:24" x14ac:dyDescent="0.3">
      <c r="A8">
        <v>5</v>
      </c>
      <c r="B8" s="88" t="s">
        <v>4357</v>
      </c>
      <c r="R8" t="str">
        <f>""</f>
        <v/>
      </c>
      <c r="S8" s="91">
        <f>SUMIFS(Cronograma!$R$2:$R$1796,Cronograma!$AZ$2:$AZ$1796,$R8)/1000000</f>
        <v>0</v>
      </c>
    </row>
    <row r="10" spans="1:24" x14ac:dyDescent="0.3">
      <c r="S10" s="91">
        <f>S13-SUM(S14:S23)</f>
        <v>0</v>
      </c>
      <c r="T10" s="91">
        <f t="shared" ref="T10:W10" si="0">T13-SUM(T14:T23)</f>
        <v>0</v>
      </c>
      <c r="U10" s="91">
        <f t="shared" si="0"/>
        <v>0</v>
      </c>
      <c r="V10" s="91">
        <f t="shared" si="0"/>
        <v>0</v>
      </c>
      <c r="W10" s="91">
        <f t="shared" si="0"/>
        <v>0</v>
      </c>
    </row>
    <row r="11" spans="1:24" x14ac:dyDescent="0.3">
      <c r="T11" s="88" t="s">
        <v>179</v>
      </c>
      <c r="U11" s="88" t="s">
        <v>3831</v>
      </c>
      <c r="V11" s="88" t="s">
        <v>173</v>
      </c>
      <c r="W11" s="88" t="str">
        <f>""</f>
        <v/>
      </c>
      <c r="X11" s="91">
        <f>X13-SUM(X14:X23)</f>
        <v>0</v>
      </c>
    </row>
    <row r="12" spans="1:24" x14ac:dyDescent="0.3">
      <c r="R12" s="97" t="s">
        <v>4355</v>
      </c>
      <c r="S12" s="98" t="s">
        <v>4352</v>
      </c>
      <c r="T12" s="98" t="s">
        <v>4397</v>
      </c>
      <c r="U12" s="98" t="s">
        <v>4398</v>
      </c>
      <c r="V12" s="98"/>
      <c r="W12" s="98"/>
      <c r="X12" s="98" t="s">
        <v>4372</v>
      </c>
    </row>
    <row r="13" spans="1:24" x14ac:dyDescent="0.3">
      <c r="Q13" s="92">
        <f>S13-SUM(T13:W13)</f>
        <v>0</v>
      </c>
      <c r="R13" s="88" t="s">
        <v>4351</v>
      </c>
      <c r="S13" s="91">
        <f>SUM(Cronograma!$R$2:$R$2000)/1000000</f>
        <v>23.362089663000003</v>
      </c>
      <c r="T13" s="91">
        <f>SUMIFS(Cronograma!$R$2:$R$2000,Cronograma!$AS$2:$AS$2000,T$11)/1000000</f>
        <v>17.774974663000002</v>
      </c>
      <c r="U13" s="91">
        <f>SUMIFS(Cronograma!$R$2:$R$2000,Cronograma!$AS$2:$AS$2000,U$11)/1000000</f>
        <v>5.5815330000000003</v>
      </c>
      <c r="V13" s="91">
        <f>SUMIFS(Cronograma!$R$2:$R$2000,Cronograma!$AS$2:$AS$2000,V$11)/1000000</f>
        <v>0</v>
      </c>
      <c r="W13" s="91">
        <f>SUMIFS(Cronograma!$R$2:$R$2000,Cronograma!$AS$2:$AS$2000,W$11)/1000000</f>
        <v>5.5820000000000002E-3</v>
      </c>
      <c r="X13" s="91">
        <f>COUNTA(Cronograma!$A$2:$A$2000)</f>
        <v>1851</v>
      </c>
    </row>
    <row r="14" spans="1:24" x14ac:dyDescent="0.3">
      <c r="Q14" s="92">
        <f t="shared" ref="Q14:Q23" si="1">S14-SUM(T14:W14)</f>
        <v>0</v>
      </c>
      <c r="R14" s="99" t="s">
        <v>4360</v>
      </c>
      <c r="S14" s="100">
        <f>SUMIFS(Cronograma!$R$2:$R$2000,Cronograma!$BY$2:$BY$2000,$R14)/1000000</f>
        <v>13.851638400000001</v>
      </c>
      <c r="T14" s="100">
        <f>SUMIFS(Cronograma!$R$2:$R$2000,Cronograma!$BY$2:$BY$2000,$R14,Cronograma!$AS$2:$AS$2000,T$11)/1000000</f>
        <v>9.2438184000000003</v>
      </c>
      <c r="U14" s="100">
        <f>SUMIFS(Cronograma!$R$2:$R$2000,Cronograma!$BY$2:$BY$2000,$R14,Cronograma!$AS$2:$AS$2000,U$11)/1000000</f>
        <v>4.6078200000000002</v>
      </c>
      <c r="V14" s="100">
        <f>SUMIFS(Cronograma!$R$2:$R$2000,Cronograma!$BY$2:$BY$2000,$R14,Cronograma!$AS$2:$AS$2000,V$11)/1000000</f>
        <v>0</v>
      </c>
      <c r="W14" s="100">
        <f>SUMIFS(Cronograma!$R$2:$R$2000,Cronograma!$BY$2:$BY$2000,$R14,Cronograma!$AS$2:$AS$2000,W$11)/1000000</f>
        <v>0</v>
      </c>
      <c r="X14" s="100">
        <f>COUNTIF(Cronograma!$BY$2:$BY$2000,$R14)</f>
        <v>874</v>
      </c>
    </row>
    <row r="15" spans="1:24" x14ac:dyDescent="0.3">
      <c r="Q15" s="92">
        <f t="shared" si="1"/>
        <v>0</v>
      </c>
      <c r="R15" s="99" t="s">
        <v>4369</v>
      </c>
      <c r="S15" s="100">
        <f>SUMIFS(Cronograma!$R$2:$R$2000,Cronograma!$BY$2:$BY$2000,$R15)/1000000</f>
        <v>0</v>
      </c>
      <c r="T15" s="100">
        <f>SUMIFS(Cronograma!$R$2:$R$2000,Cronograma!$BY$2:$BY$2000,$R15,Cronograma!$AS$2:$AS$2000,T$11)/1000000</f>
        <v>0</v>
      </c>
      <c r="U15" s="100">
        <f>SUMIFS(Cronograma!$R$2:$R$2000,Cronograma!$BY$2:$BY$2000,$R15,Cronograma!$AS$2:$AS$2000,U$11)/1000000</f>
        <v>0</v>
      </c>
      <c r="V15" s="100">
        <f>SUMIFS(Cronograma!$R$2:$R$2000,Cronograma!$BY$2:$BY$2000,$R15,Cronograma!$AS$2:$AS$2000,V$11)/1000000</f>
        <v>0</v>
      </c>
      <c r="W15" s="100">
        <f>SUMIFS(Cronograma!$R$2:$R$2000,Cronograma!$BY$2:$BY$2000,$R15,Cronograma!$AS$2:$AS$2000,W$11)/1000000</f>
        <v>0</v>
      </c>
      <c r="X15" s="100">
        <f>COUNTIF(Cronograma!$BY$2:$BY$2000,$R15)</f>
        <v>0</v>
      </c>
    </row>
    <row r="16" spans="1:24" x14ac:dyDescent="0.3">
      <c r="Q16" s="92">
        <f t="shared" si="1"/>
        <v>0</v>
      </c>
      <c r="R16" s="88" t="s">
        <v>4361</v>
      </c>
      <c r="S16" s="91">
        <f>SUMIFS(Cronograma!$R$2:$R$2000,Cronograma!$BY$2:$BY$2000,$R16)/1000000</f>
        <v>1.5821050000000001</v>
      </c>
      <c r="T16" s="91">
        <f>SUMIFS(Cronograma!$R$2:$R$2000,Cronograma!$BY$2:$BY$2000,$R16,Cronograma!$AS$2:$AS$2000,T$11)/1000000</f>
        <v>1.5099070000000001</v>
      </c>
      <c r="U16" s="91">
        <f>SUMIFS(Cronograma!$R$2:$R$2000,Cronograma!$BY$2:$BY$2000,$R16,Cronograma!$AS$2:$AS$2000,U$11)/1000000</f>
        <v>7.2197999999999998E-2</v>
      </c>
      <c r="V16" s="91">
        <f>SUMIFS(Cronograma!$R$2:$R$2000,Cronograma!$BY$2:$BY$2000,$R16,Cronograma!$AS$2:$AS$2000,V$11)/1000000</f>
        <v>0</v>
      </c>
      <c r="W16" s="91">
        <f>SUMIFS(Cronograma!$R$2:$R$2000,Cronograma!$BY$2:$BY$2000,$R16,Cronograma!$AS$2:$AS$2000,W$11)/1000000</f>
        <v>0</v>
      </c>
      <c r="X16" s="91">
        <f>COUNTIF(Cronograma!$BY$2:$BY$2000,$R16)</f>
        <v>164</v>
      </c>
    </row>
    <row r="17" spans="17:25" x14ac:dyDescent="0.3">
      <c r="Q17" s="92">
        <f t="shared" si="1"/>
        <v>0</v>
      </c>
      <c r="R17" s="101" t="s">
        <v>4362</v>
      </c>
      <c r="S17" s="102">
        <f>SUMIFS(Cronograma!$R$2:$R$2000,Cronograma!$BY$2:$BY$2000,$R17)/1000000</f>
        <v>0</v>
      </c>
      <c r="T17" s="102">
        <f>SUMIFS(Cronograma!$R$2:$R$2000,Cronograma!$BY$2:$BY$2000,$R17,Cronograma!$AS$2:$AS$2000,T$11)/1000000</f>
        <v>0</v>
      </c>
      <c r="U17" s="102">
        <f>SUMIFS(Cronograma!$R$2:$R$2000,Cronograma!$BY$2:$BY$2000,$R17,Cronograma!$AS$2:$AS$2000,U$11)/1000000</f>
        <v>0</v>
      </c>
      <c r="V17" s="102">
        <f>SUMIFS(Cronograma!$R$2:$R$2000,Cronograma!$BY$2:$BY$2000,$R17,Cronograma!$AS$2:$AS$2000,V$11)/1000000</f>
        <v>0</v>
      </c>
      <c r="W17" s="102">
        <f>SUMIFS(Cronograma!$R$2:$R$2000,Cronograma!$BY$2:$BY$2000,$R17,Cronograma!$AS$2:$AS$2000,W$11)/1000000</f>
        <v>0</v>
      </c>
      <c r="X17" s="102">
        <f>COUNTIF(Cronograma!$BY$2:$BY$2000,$R17)</f>
        <v>0</v>
      </c>
    </row>
    <row r="18" spans="17:25" x14ac:dyDescent="0.3">
      <c r="Q18" s="92">
        <f t="shared" si="1"/>
        <v>0</v>
      </c>
      <c r="R18" s="88" t="s">
        <v>4363</v>
      </c>
      <c r="S18" s="91">
        <f>SUMIFS(Cronograma!$R$2:$R$2000,Cronograma!$BY$2:$BY$2000,$R18)/1000000</f>
        <v>0.99453534000000021</v>
      </c>
      <c r="T18" s="91">
        <f>SUMIFS(Cronograma!$R$2:$R$2000,Cronograma!$BY$2:$BY$2000,$R18,Cronograma!$AS$2:$AS$2000,T$11)/1000000</f>
        <v>0.99453534000000021</v>
      </c>
      <c r="U18" s="91">
        <f>SUMIFS(Cronograma!$R$2:$R$2000,Cronograma!$BY$2:$BY$2000,$R18,Cronograma!$AS$2:$AS$2000,U$11)/1000000</f>
        <v>0</v>
      </c>
      <c r="V18" s="91">
        <f>SUMIFS(Cronograma!$R$2:$R$2000,Cronograma!$BY$2:$BY$2000,$R18,Cronograma!$AS$2:$AS$2000,V$11)/1000000</f>
        <v>0</v>
      </c>
      <c r="W18" s="91">
        <f>SUMIFS(Cronograma!$R$2:$R$2000,Cronograma!$BY$2:$BY$2000,$R18,Cronograma!$AS$2:$AS$2000,W$11)/1000000</f>
        <v>0</v>
      </c>
      <c r="X18" s="91">
        <f>COUNTIF(Cronograma!$BY$2:$BY$2000,$R18)</f>
        <v>89</v>
      </c>
    </row>
    <row r="19" spans="17:25" x14ac:dyDescent="0.3">
      <c r="Q19" s="92">
        <f t="shared" si="1"/>
        <v>0</v>
      </c>
      <c r="R19" s="88" t="s">
        <v>4364</v>
      </c>
      <c r="S19" s="91">
        <f>SUMIFS(Cronograma!$R$2:$R$2000,Cronograma!$BY$2:$BY$2000,$R19)/1000000</f>
        <v>5.5455660300000007</v>
      </c>
      <c r="T19" s="91">
        <f>SUMIFS(Cronograma!$R$2:$R$2000,Cronograma!$BY$2:$BY$2000,$R19,Cronograma!$AS$2:$AS$2000,T$11)/1000000</f>
        <v>4.64405103</v>
      </c>
      <c r="U19" s="91">
        <f>SUMIFS(Cronograma!$R$2:$R$2000,Cronograma!$BY$2:$BY$2000,$R19,Cronograma!$AS$2:$AS$2000,U$11)/1000000</f>
        <v>0.90151499999999996</v>
      </c>
      <c r="V19" s="91">
        <f>SUMIFS(Cronograma!$R$2:$R$2000,Cronograma!$BY$2:$BY$2000,$R19,Cronograma!$AS$2:$AS$2000,V$11)/1000000</f>
        <v>0</v>
      </c>
      <c r="W19" s="91">
        <f>SUMIFS(Cronograma!$R$2:$R$2000,Cronograma!$BY$2:$BY$2000,$R19,Cronograma!$AS$2:$AS$2000,W$11)/1000000</f>
        <v>0</v>
      </c>
      <c r="X19" s="91">
        <f>COUNTIF(Cronograma!$BY$2:$BY$2000,$R19)</f>
        <v>625</v>
      </c>
    </row>
    <row r="20" spans="17:25" x14ac:dyDescent="0.3">
      <c r="Q20" s="92">
        <f t="shared" si="1"/>
        <v>0</v>
      </c>
      <c r="R20" s="101" t="s">
        <v>4365</v>
      </c>
      <c r="S20" s="102">
        <f>SUMIFS(Cronograma!$R$2:$R$2000,Cronograma!$BY$2:$BY$2000,$R20)/1000000</f>
        <v>1.3549548930000002</v>
      </c>
      <c r="T20" s="102">
        <f>SUMIFS(Cronograma!$R$2:$R$2000,Cronograma!$BY$2:$BY$2000,$R20,Cronograma!$AS$2:$AS$2000,T$11)/1000000</f>
        <v>1.3549548930000002</v>
      </c>
      <c r="U20" s="102">
        <f>SUMIFS(Cronograma!$R$2:$R$2000,Cronograma!$BY$2:$BY$2000,$R20,Cronograma!$AS$2:$AS$2000,U$11)/1000000</f>
        <v>0</v>
      </c>
      <c r="V20" s="102">
        <f>SUMIFS(Cronograma!$R$2:$R$2000,Cronograma!$BY$2:$BY$2000,$R20,Cronograma!$AS$2:$AS$2000,V$11)/1000000</f>
        <v>0</v>
      </c>
      <c r="W20" s="102">
        <f>SUMIFS(Cronograma!$R$2:$R$2000,Cronograma!$BY$2:$BY$2000,$R20,Cronograma!$AS$2:$AS$2000,W$11)/1000000</f>
        <v>0</v>
      </c>
      <c r="X20" s="102">
        <f>COUNTIF(Cronograma!$BY$2:$BY$2000,$R20)</f>
        <v>96</v>
      </c>
    </row>
    <row r="21" spans="17:25" x14ac:dyDescent="0.3">
      <c r="Q21" s="92">
        <f t="shared" si="1"/>
        <v>0</v>
      </c>
      <c r="R21" s="101" t="s">
        <v>4370</v>
      </c>
      <c r="S21" s="102">
        <f>SUMIFS(Cronograma!$R$2:$R$2000,Cronograma!$BY$2:$BY$2000,$R21)/1000000</f>
        <v>5.5820000000000002E-3</v>
      </c>
      <c r="T21" s="102">
        <f>SUMIFS(Cronograma!$R$2:$R$2000,Cronograma!$BY$2:$BY$2000,$R21,Cronograma!$AS$2:$AS$2000,T$11)/1000000</f>
        <v>0</v>
      </c>
      <c r="U21" s="102">
        <f>SUMIFS(Cronograma!$R$2:$R$2000,Cronograma!$BY$2:$BY$2000,$R21,Cronograma!$AS$2:$AS$2000,U$11)/1000000</f>
        <v>0</v>
      </c>
      <c r="V21" s="102">
        <f>SUMIFS(Cronograma!$R$2:$R$2000,Cronograma!$BY$2:$BY$2000,$R21,Cronograma!$AS$2:$AS$2000,V$11)/1000000</f>
        <v>0</v>
      </c>
      <c r="W21" s="102">
        <f>SUMIFS(Cronograma!$R$2:$R$2000,Cronograma!$BY$2:$BY$2000,$R21,Cronograma!$AS$2:$AS$2000,W$11)/1000000</f>
        <v>5.5820000000000002E-3</v>
      </c>
      <c r="X21" s="102">
        <f>COUNTIF(Cronograma!$BY$2:$BY$2000,$R21)</f>
        <v>2</v>
      </c>
    </row>
    <row r="22" spans="17:25" x14ac:dyDescent="0.3">
      <c r="Q22" s="92">
        <f t="shared" si="1"/>
        <v>0</v>
      </c>
      <c r="R22" s="101" t="s">
        <v>4373</v>
      </c>
      <c r="S22" s="102">
        <f>SUMIFS(Cronograma!$R$2:$R$2000,Cronograma!$BY$2:$BY$2000,$R22)/1000000</f>
        <v>0</v>
      </c>
      <c r="T22" s="102">
        <f>SUMIFS(Cronograma!$R$2:$R$2000,Cronograma!$BY$2:$BY$2000,$R22,Cronograma!$AS$2:$AS$2000,T$11)/1000000</f>
        <v>0</v>
      </c>
      <c r="U22" s="102">
        <f>SUMIFS(Cronograma!$R$2:$R$2000,Cronograma!$BY$2:$BY$2000,$R22,Cronograma!$AS$2:$AS$2000,U$11)/1000000</f>
        <v>0</v>
      </c>
      <c r="V22" s="102">
        <f>SUMIFS(Cronograma!$R$2:$R$2000,Cronograma!$BY$2:$BY$2000,$R22,Cronograma!$AS$2:$AS$2000,V$11)/1000000</f>
        <v>0</v>
      </c>
      <c r="W22" s="102">
        <f>SUMIFS(Cronograma!$R$2:$R$2000,Cronograma!$BY$2:$BY$2000,$R22,Cronograma!$AS$2:$AS$2000,W$11)/1000000</f>
        <v>0</v>
      </c>
      <c r="X22" s="102">
        <f>COUNTIF(Cronograma!$BY$2:$BY$2000,$R22)</f>
        <v>0</v>
      </c>
      <c r="Y22" t="s">
        <v>741</v>
      </c>
    </row>
    <row r="23" spans="17:25" x14ac:dyDescent="0.3">
      <c r="Q23" s="92">
        <f t="shared" si="1"/>
        <v>0</v>
      </c>
      <c r="R23" s="101" t="s">
        <v>4371</v>
      </c>
      <c r="S23" s="102">
        <f>SUMIFS(Cronograma!$R$2:$R$2000,Cronograma!$BY$2:$BY$2000,$R23)/1000000</f>
        <v>2.7708E-2</v>
      </c>
      <c r="T23" s="102">
        <f>SUMIFS(Cronograma!$R$2:$R$2000,Cronograma!$BY$2:$BY$2000,$R23,Cronograma!$AS$2:$AS$2000,T$11)/1000000</f>
        <v>2.7708E-2</v>
      </c>
      <c r="U23" s="102">
        <f>SUMIFS(Cronograma!$R$2:$R$2000,Cronograma!$BY$2:$BY$2000,$R23,Cronograma!$AS$2:$AS$2000,U$11)/1000000</f>
        <v>0</v>
      </c>
      <c r="V23" s="102">
        <f>SUMIFS(Cronograma!$R$2:$R$2000,Cronograma!$BY$2:$BY$2000,$R23,Cronograma!$AS$2:$AS$2000,V$11)/1000000</f>
        <v>0</v>
      </c>
      <c r="W23" s="102">
        <f>SUMIFS(Cronograma!$R$2:$R$2000,Cronograma!$BY$2:$BY$2000,$R23,Cronograma!$AS$2:$AS$2000,W$11)/1000000</f>
        <v>0</v>
      </c>
      <c r="X23" s="102">
        <f>COUNTIF(Cronograma!$BY$2:$BY$2000,$R23)</f>
        <v>1</v>
      </c>
    </row>
    <row r="24" spans="17:25" x14ac:dyDescent="0.3">
      <c r="T24" s="91"/>
      <c r="U24" s="91"/>
      <c r="V24" s="91"/>
      <c r="W24" s="91"/>
      <c r="X24" s="91"/>
    </row>
    <row r="25" spans="17:25" x14ac:dyDescent="0.3">
      <c r="T25" s="91"/>
      <c r="U25" s="91"/>
      <c r="V25" s="91"/>
      <c r="W25" s="91"/>
      <c r="X25" s="91"/>
    </row>
    <row r="26" spans="17:25" x14ac:dyDescent="0.3">
      <c r="Q26" s="92">
        <f>S26-SUM(T26:W26)</f>
        <v>0</v>
      </c>
      <c r="R26" s="99" t="s">
        <v>4374</v>
      </c>
      <c r="S26" s="100">
        <f>S14+S15</f>
        <v>13.851638400000001</v>
      </c>
      <c r="T26" s="100">
        <f t="shared" ref="T26:W26" si="2">T14+T15</f>
        <v>9.2438184000000003</v>
      </c>
      <c r="U26" s="100">
        <f t="shared" si="2"/>
        <v>4.6078200000000002</v>
      </c>
      <c r="V26" s="100">
        <f t="shared" si="2"/>
        <v>0</v>
      </c>
      <c r="W26" s="100">
        <f t="shared" si="2"/>
        <v>0</v>
      </c>
      <c r="X26" s="100">
        <f>X14+X15</f>
        <v>874</v>
      </c>
    </row>
    <row r="27" spans="17:25" x14ac:dyDescent="0.3">
      <c r="Q27" s="92">
        <f t="shared" ref="Q27:Q28" si="3">S27-SUM(T27:W27)</f>
        <v>0</v>
      </c>
      <c r="R27" s="101" t="s">
        <v>4375</v>
      </c>
      <c r="S27" s="102">
        <f>S17+S20+S21+S22-S22+S23</f>
        <v>1.3882448930000002</v>
      </c>
      <c r="T27" s="102">
        <f>T17+T20+T21+T22-T22+T23</f>
        <v>1.3826628930000002</v>
      </c>
      <c r="U27" s="102">
        <f t="shared" ref="U27:W27" si="4">U17+U20+U21+U22+U23</f>
        <v>0</v>
      </c>
      <c r="V27" s="102">
        <f t="shared" si="4"/>
        <v>0</v>
      </c>
      <c r="W27" s="102">
        <f t="shared" si="4"/>
        <v>5.5820000000000002E-3</v>
      </c>
      <c r="X27" s="102">
        <f>X17+X20+X21+X22+X23</f>
        <v>99</v>
      </c>
    </row>
    <row r="28" spans="17:25" x14ac:dyDescent="0.3">
      <c r="Q28" s="92">
        <f t="shared" si="3"/>
        <v>0</v>
      </c>
      <c r="R28" s="103" t="s">
        <v>4376</v>
      </c>
      <c r="S28" s="104">
        <f>+S26+S27</f>
        <v>15.239883293</v>
      </c>
      <c r="T28" s="104">
        <f t="shared" ref="T28:W28" si="5">+T26+T27</f>
        <v>10.626481293000001</v>
      </c>
      <c r="U28" s="104">
        <f t="shared" si="5"/>
        <v>4.6078200000000002</v>
      </c>
      <c r="V28" s="104">
        <f t="shared" si="5"/>
        <v>0</v>
      </c>
      <c r="W28" s="104">
        <f t="shared" si="5"/>
        <v>5.5820000000000002E-3</v>
      </c>
      <c r="X28" s="104">
        <f>+X26+X27</f>
        <v>973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DDB35-4D18-4981-BC73-D5007E9B2259}">
  <dimension ref="A1:U31"/>
  <sheetViews>
    <sheetView topLeftCell="J1" workbookViewId="0">
      <selection activeCell="O10" sqref="O10"/>
    </sheetView>
  </sheetViews>
  <sheetFormatPr baseColWidth="10" defaultColWidth="8.88671875" defaultRowHeight="14.4" x14ac:dyDescent="0.3"/>
  <cols>
    <col min="1" max="1" width="18" style="20" bestFit="1" customWidth="1"/>
    <col min="2" max="19" width="14.88671875" style="91" customWidth="1"/>
    <col min="20" max="21" width="16.5546875" customWidth="1"/>
  </cols>
  <sheetData>
    <row r="1" spans="1:21" s="105" customFormat="1" ht="43.2" x14ac:dyDescent="0.3">
      <c r="A1" s="108" t="s">
        <v>4379</v>
      </c>
      <c r="B1" s="106" t="s">
        <v>4380</v>
      </c>
      <c r="C1" s="106" t="s">
        <v>4381</v>
      </c>
      <c r="D1" s="107" t="s">
        <v>4382</v>
      </c>
      <c r="E1" s="107" t="s">
        <v>4383</v>
      </c>
      <c r="F1" s="106" t="s">
        <v>4384</v>
      </c>
      <c r="G1" s="106" t="s">
        <v>4385</v>
      </c>
      <c r="H1" s="106" t="s">
        <v>4386</v>
      </c>
      <c r="I1" s="106" t="s">
        <v>4387</v>
      </c>
      <c r="J1" s="111" t="s">
        <v>4389</v>
      </c>
      <c r="K1" s="111" t="s">
        <v>4390</v>
      </c>
      <c r="L1" s="112" t="s">
        <v>4388</v>
      </c>
      <c r="M1" s="112" t="s">
        <v>4391</v>
      </c>
      <c r="N1" s="115" t="s">
        <v>4690</v>
      </c>
      <c r="O1" s="115" t="s">
        <v>4691</v>
      </c>
      <c r="P1" s="106" t="s">
        <v>4393</v>
      </c>
      <c r="Q1" s="106" t="s">
        <v>4392</v>
      </c>
      <c r="R1" s="106" t="s">
        <v>4395</v>
      </c>
      <c r="S1" s="106" t="s">
        <v>4396</v>
      </c>
      <c r="T1" s="106" t="s">
        <v>4688</v>
      </c>
      <c r="U1" s="106" t="s">
        <v>4689</v>
      </c>
    </row>
    <row r="2" spans="1:21" x14ac:dyDescent="0.3">
      <c r="A2" s="109">
        <v>44774</v>
      </c>
      <c r="B2" s="91">
        <v>9.8982300000000014E-4</v>
      </c>
      <c r="C2" s="91">
        <v>0</v>
      </c>
      <c r="D2" s="91">
        <v>0</v>
      </c>
      <c r="E2" s="91">
        <v>0</v>
      </c>
      <c r="F2" s="91">
        <v>0</v>
      </c>
      <c r="G2" s="91">
        <v>0</v>
      </c>
      <c r="H2" s="91">
        <v>0</v>
      </c>
      <c r="I2" s="91">
        <v>0</v>
      </c>
      <c r="J2" s="91">
        <v>0</v>
      </c>
      <c r="K2" s="91">
        <v>0</v>
      </c>
      <c r="L2" s="91">
        <v>-9.8982300000000014E-4</v>
      </c>
      <c r="M2" s="91">
        <v>0</v>
      </c>
      <c r="N2" s="116"/>
      <c r="O2" s="116"/>
      <c r="T2" s="117"/>
      <c r="U2" s="117"/>
    </row>
    <row r="3" spans="1:21" x14ac:dyDescent="0.3">
      <c r="A3" s="109">
        <v>44805</v>
      </c>
      <c r="B3" s="91">
        <v>1.6188932E-2</v>
      </c>
      <c r="C3" s="91">
        <v>0</v>
      </c>
      <c r="D3" s="91">
        <v>0</v>
      </c>
      <c r="E3" s="91">
        <v>0</v>
      </c>
      <c r="F3" s="91">
        <v>0</v>
      </c>
      <c r="G3" s="91">
        <v>0</v>
      </c>
      <c r="H3" s="91">
        <v>0</v>
      </c>
      <c r="I3" s="91">
        <v>0</v>
      </c>
      <c r="J3" s="91">
        <v>0</v>
      </c>
      <c r="K3" s="91">
        <v>0</v>
      </c>
      <c r="L3" s="91">
        <v>-1.6188932E-2</v>
      </c>
      <c r="M3" s="91">
        <v>0</v>
      </c>
      <c r="N3" s="116"/>
      <c r="O3" s="116"/>
      <c r="T3" s="117"/>
      <c r="U3" s="117"/>
    </row>
    <row r="4" spans="1:21" x14ac:dyDescent="0.3">
      <c r="A4" s="109">
        <v>44835</v>
      </c>
      <c r="B4" s="91">
        <v>0.19064239299999999</v>
      </c>
      <c r="C4" s="91">
        <v>0</v>
      </c>
      <c r="D4" s="91">
        <v>0</v>
      </c>
      <c r="E4" s="91">
        <v>0</v>
      </c>
      <c r="F4" s="91">
        <v>0</v>
      </c>
      <c r="G4" s="91">
        <v>0</v>
      </c>
      <c r="H4" s="91">
        <v>0</v>
      </c>
      <c r="I4" s="91">
        <v>0</v>
      </c>
      <c r="J4" s="91">
        <v>0</v>
      </c>
      <c r="K4" s="91">
        <v>0</v>
      </c>
      <c r="L4" s="91">
        <v>-0.19064239299999999</v>
      </c>
      <c r="M4" s="91">
        <v>0</v>
      </c>
      <c r="N4" s="116"/>
      <c r="O4" s="116"/>
      <c r="T4" s="117"/>
      <c r="U4" s="117"/>
    </row>
    <row r="5" spans="1:21" x14ac:dyDescent="0.3">
      <c r="A5" s="109">
        <v>44866</v>
      </c>
      <c r="B5" s="91">
        <v>0.881737098</v>
      </c>
      <c r="C5" s="91">
        <v>0</v>
      </c>
      <c r="D5" s="91">
        <v>0</v>
      </c>
      <c r="E5" s="91">
        <v>0</v>
      </c>
      <c r="F5" s="91">
        <v>0</v>
      </c>
      <c r="G5" s="91">
        <v>0</v>
      </c>
      <c r="H5" s="91">
        <v>0</v>
      </c>
      <c r="I5" s="91">
        <v>0</v>
      </c>
      <c r="J5" s="91">
        <v>0</v>
      </c>
      <c r="K5" s="91">
        <v>0</v>
      </c>
      <c r="L5" s="91">
        <v>-0.881737098</v>
      </c>
      <c r="M5" s="91">
        <v>0</v>
      </c>
      <c r="N5" s="116"/>
      <c r="O5" s="116"/>
      <c r="T5" s="117"/>
      <c r="U5" s="117"/>
    </row>
    <row r="6" spans="1:21" x14ac:dyDescent="0.3">
      <c r="A6" s="109">
        <v>44896</v>
      </c>
      <c r="B6" s="91">
        <v>0.98614758368079991</v>
      </c>
      <c r="C6" s="91">
        <v>0</v>
      </c>
      <c r="D6" s="91">
        <v>0</v>
      </c>
      <c r="E6" s="91">
        <v>0</v>
      </c>
      <c r="F6" s="91">
        <v>0</v>
      </c>
      <c r="G6" s="91">
        <v>0</v>
      </c>
      <c r="H6" s="91">
        <v>0</v>
      </c>
      <c r="I6" s="91">
        <v>0</v>
      </c>
      <c r="J6" s="91">
        <v>0</v>
      </c>
      <c r="K6" s="91">
        <v>0</v>
      </c>
      <c r="L6" s="91">
        <v>-0.98614758368079991</v>
      </c>
      <c r="M6" s="91">
        <v>0</v>
      </c>
      <c r="N6" s="116"/>
      <c r="O6" s="116"/>
      <c r="T6" s="117"/>
      <c r="U6" s="117"/>
    </row>
    <row r="7" spans="1:21" x14ac:dyDescent="0.3">
      <c r="A7" s="109">
        <v>44927</v>
      </c>
      <c r="B7" s="91">
        <v>0.98886907000000002</v>
      </c>
      <c r="C7" s="91">
        <v>0.31773985999999999</v>
      </c>
      <c r="D7" s="91">
        <v>0</v>
      </c>
      <c r="E7" s="91">
        <v>0</v>
      </c>
      <c r="F7" s="91">
        <v>0</v>
      </c>
      <c r="G7" s="91">
        <v>0</v>
      </c>
      <c r="H7" s="91">
        <v>0</v>
      </c>
      <c r="I7" s="91">
        <v>0</v>
      </c>
      <c r="J7" s="91">
        <v>0</v>
      </c>
      <c r="K7" s="91">
        <v>0</v>
      </c>
      <c r="L7" s="91">
        <v>-0.98886907000000002</v>
      </c>
      <c r="M7" s="91">
        <v>-0.31773985999999999</v>
      </c>
      <c r="N7" s="116"/>
      <c r="O7" s="116"/>
      <c r="T7" s="117"/>
      <c r="U7" s="117"/>
    </row>
    <row r="8" spans="1:21" x14ac:dyDescent="0.3">
      <c r="A8" s="109">
        <v>44958</v>
      </c>
      <c r="B8" s="91">
        <v>1.146622864</v>
      </c>
      <c r="C8" s="91">
        <v>0.39667599999999997</v>
      </c>
      <c r="D8" s="91">
        <v>0</v>
      </c>
      <c r="E8" s="91">
        <v>0</v>
      </c>
      <c r="F8" s="91">
        <v>0</v>
      </c>
      <c r="G8" s="91">
        <v>0</v>
      </c>
      <c r="H8" s="91">
        <v>0</v>
      </c>
      <c r="I8" s="91">
        <v>0</v>
      </c>
      <c r="J8" s="91">
        <v>0</v>
      </c>
      <c r="K8" s="91">
        <v>0</v>
      </c>
      <c r="L8" s="91">
        <v>-1.146622864</v>
      </c>
      <c r="M8" s="91">
        <v>-0.39667599999999997</v>
      </c>
      <c r="N8" s="116"/>
      <c r="O8" s="116"/>
      <c r="T8" s="117"/>
      <c r="U8" s="117"/>
    </row>
    <row r="9" spans="1:21" x14ac:dyDescent="0.3">
      <c r="A9" s="109">
        <v>44986</v>
      </c>
      <c r="B9" s="91">
        <v>1.4835564937000001</v>
      </c>
      <c r="C9" s="91">
        <v>0.67150514872219991</v>
      </c>
      <c r="D9" s="91">
        <v>0</v>
      </c>
      <c r="E9" s="91">
        <v>0</v>
      </c>
      <c r="F9" s="91">
        <v>0</v>
      </c>
      <c r="G9" s="91">
        <v>0</v>
      </c>
      <c r="H9" s="91">
        <v>0</v>
      </c>
      <c r="I9" s="91">
        <v>0</v>
      </c>
      <c r="J9" s="91">
        <v>0</v>
      </c>
      <c r="K9" s="91">
        <v>0</v>
      </c>
      <c r="L9" s="91">
        <v>-1.4835564937000001</v>
      </c>
      <c r="M9" s="91">
        <v>-0.67150514872219991</v>
      </c>
      <c r="N9" s="116"/>
      <c r="O9" s="116"/>
      <c r="T9" s="117"/>
      <c r="U9" s="117"/>
    </row>
    <row r="10" spans="1:21" x14ac:dyDescent="0.3">
      <c r="A10" s="109">
        <v>45017</v>
      </c>
      <c r="B10" s="91">
        <v>6.0167087949857248</v>
      </c>
      <c r="C10" s="91">
        <v>0.9262281</v>
      </c>
      <c r="D10" s="91">
        <v>0</v>
      </c>
      <c r="E10" s="91">
        <v>0</v>
      </c>
      <c r="F10" s="91">
        <v>0</v>
      </c>
      <c r="G10" s="91">
        <v>0</v>
      </c>
      <c r="H10" s="91">
        <v>0</v>
      </c>
      <c r="I10" s="91">
        <v>0</v>
      </c>
      <c r="J10" s="91">
        <v>0</v>
      </c>
      <c r="K10" s="91">
        <v>0</v>
      </c>
      <c r="L10" s="91">
        <v>-6.0167087949857248</v>
      </c>
      <c r="M10" s="91">
        <v>-0.9262281</v>
      </c>
      <c r="N10" s="116"/>
      <c r="O10" s="116"/>
      <c r="T10" s="117"/>
      <c r="U10" s="117"/>
    </row>
    <row r="11" spans="1:21" x14ac:dyDescent="0.3">
      <c r="A11" s="109">
        <v>45047</v>
      </c>
      <c r="B11" s="91">
        <v>10.82775213492611</v>
      </c>
      <c r="C11" s="91">
        <v>1.0250615700000001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-10.82775213492611</v>
      </c>
      <c r="M11" s="91">
        <v>-1.0250615700000001</v>
      </c>
      <c r="N11" s="116"/>
      <c r="O11" s="116"/>
      <c r="T11" s="117"/>
      <c r="U11" s="117"/>
    </row>
    <row r="12" spans="1:21" x14ac:dyDescent="0.3">
      <c r="A12" s="109">
        <v>45078</v>
      </c>
      <c r="B12" s="91">
        <v>9.4494421932726169</v>
      </c>
      <c r="C12" s="91">
        <v>1.5454630039999999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-9.4494421932726169</v>
      </c>
      <c r="M12" s="91">
        <v>-1.5454630039999999</v>
      </c>
      <c r="N12" s="116"/>
      <c r="O12" s="116"/>
      <c r="T12" s="117"/>
      <c r="U12" s="117"/>
    </row>
    <row r="13" spans="1:21" x14ac:dyDescent="0.3">
      <c r="A13" s="109">
        <v>45108</v>
      </c>
      <c r="B13" s="91">
        <v>8.798967137569667</v>
      </c>
      <c r="C13" s="91">
        <v>1.07436668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-8.798967137569667</v>
      </c>
      <c r="M13" s="91">
        <v>-1.07436668</v>
      </c>
      <c r="N13" s="116"/>
      <c r="O13" s="116"/>
      <c r="T13" s="117"/>
      <c r="U13" s="117"/>
    </row>
    <row r="14" spans="1:21" x14ac:dyDescent="0.3">
      <c r="A14" s="109">
        <v>45139</v>
      </c>
      <c r="B14" s="91">
        <v>9.4302516371828293</v>
      </c>
      <c r="C14" s="91">
        <v>1.0014386399999999</v>
      </c>
      <c r="D14" s="91">
        <v>0</v>
      </c>
      <c r="E14" s="91">
        <v>0</v>
      </c>
      <c r="F14" s="91">
        <v>8.6999999999999993</v>
      </c>
      <c r="G14" s="91">
        <v>1</v>
      </c>
      <c r="H14" s="91">
        <v>0</v>
      </c>
      <c r="I14" s="91">
        <v>0</v>
      </c>
      <c r="J14" s="91">
        <v>0</v>
      </c>
      <c r="K14" s="91">
        <v>0</v>
      </c>
      <c r="L14" s="91">
        <v>-0.73025163718283004</v>
      </c>
      <c r="M14" s="91">
        <v>-1.438639999999936E-3</v>
      </c>
      <c r="N14" s="116"/>
      <c r="O14" s="116"/>
      <c r="T14" s="117"/>
      <c r="U14" s="117"/>
    </row>
    <row r="15" spans="1:21" x14ac:dyDescent="0.3">
      <c r="A15" s="109">
        <v>45170</v>
      </c>
      <c r="B15" s="91">
        <v>10.11406700017103</v>
      </c>
      <c r="C15" s="91">
        <v>0.959964072</v>
      </c>
      <c r="D15" s="91">
        <v>0</v>
      </c>
      <c r="E15" s="91">
        <v>0</v>
      </c>
      <c r="F15" s="91">
        <v>9.4</v>
      </c>
      <c r="G15" s="91">
        <v>1</v>
      </c>
      <c r="H15" s="91">
        <v>0</v>
      </c>
      <c r="I15" s="91">
        <v>0</v>
      </c>
      <c r="J15" s="91">
        <v>0</v>
      </c>
      <c r="K15" s="91">
        <v>0</v>
      </c>
      <c r="L15" s="91">
        <v>-0.7140670001710312</v>
      </c>
      <c r="M15" s="91">
        <v>0</v>
      </c>
      <c r="N15" s="116"/>
      <c r="O15" s="116"/>
      <c r="T15" s="117"/>
      <c r="U15" s="117"/>
    </row>
    <row r="16" spans="1:21" x14ac:dyDescent="0.3">
      <c r="A16" s="109">
        <v>45200</v>
      </c>
      <c r="B16" s="91">
        <v>10.42930289655316</v>
      </c>
      <c r="C16" s="91">
        <v>1.20710692</v>
      </c>
      <c r="D16" s="91">
        <v>0</v>
      </c>
      <c r="E16" s="91">
        <v>0</v>
      </c>
      <c r="F16" s="91">
        <v>9.9</v>
      </c>
      <c r="G16" s="91">
        <v>1</v>
      </c>
      <c r="H16" s="91">
        <v>0</v>
      </c>
      <c r="I16" s="91">
        <v>0</v>
      </c>
      <c r="J16" s="91">
        <v>0</v>
      </c>
      <c r="K16" s="91">
        <v>0</v>
      </c>
      <c r="L16" s="91">
        <v>-0.52930289655315654</v>
      </c>
      <c r="M16" s="91">
        <v>-0.20710692</v>
      </c>
      <c r="N16" s="116"/>
      <c r="O16" s="116"/>
      <c r="T16" s="117"/>
      <c r="U16" s="117"/>
    </row>
    <row r="17" spans="1:21" x14ac:dyDescent="0.3">
      <c r="A17" s="109">
        <v>45231</v>
      </c>
      <c r="B17" s="91">
        <v>9.9677793628205986</v>
      </c>
      <c r="C17" s="91">
        <v>1.0207862089999999</v>
      </c>
      <c r="D17" s="91">
        <v>0</v>
      </c>
      <c r="E17" s="91">
        <v>0</v>
      </c>
      <c r="F17" s="91">
        <v>11</v>
      </c>
      <c r="G17" s="91">
        <v>1</v>
      </c>
      <c r="H17" s="91">
        <v>0</v>
      </c>
      <c r="I17" s="91">
        <v>0</v>
      </c>
      <c r="J17" s="91">
        <v>0</v>
      </c>
      <c r="K17" s="91">
        <v>0</v>
      </c>
      <c r="L17" s="91">
        <v>0</v>
      </c>
      <c r="M17" s="91">
        <v>-2.0786208999999941E-2</v>
      </c>
      <c r="N17" s="116"/>
      <c r="O17" s="116"/>
      <c r="T17" s="117"/>
      <c r="U17" s="117"/>
    </row>
    <row r="18" spans="1:21" x14ac:dyDescent="0.3">
      <c r="A18" s="109">
        <v>45261</v>
      </c>
      <c r="B18" s="91">
        <v>10.8</v>
      </c>
      <c r="C18" s="91">
        <v>1.063585025359</v>
      </c>
      <c r="D18" s="91">
        <v>0</v>
      </c>
      <c r="E18" s="91">
        <v>0</v>
      </c>
      <c r="F18" s="91">
        <v>10.3</v>
      </c>
      <c r="G18" s="91">
        <v>1</v>
      </c>
      <c r="H18" s="91">
        <v>0</v>
      </c>
      <c r="I18" s="91">
        <v>0</v>
      </c>
      <c r="J18" s="91">
        <v>0</v>
      </c>
      <c r="K18" s="91">
        <v>0</v>
      </c>
      <c r="L18" s="91">
        <v>-1.660239277708762</v>
      </c>
      <c r="M18" s="91">
        <v>-6.3585025359000014E-2</v>
      </c>
      <c r="N18" s="116"/>
      <c r="O18" s="116"/>
      <c r="T18" s="117"/>
      <c r="U18" s="117"/>
    </row>
    <row r="19" spans="1:21" x14ac:dyDescent="0.3">
      <c r="A19" s="109">
        <v>45292</v>
      </c>
      <c r="B19" s="123">
        <v>10.8</v>
      </c>
      <c r="C19" s="91">
        <v>1.063585025359</v>
      </c>
      <c r="D19" s="110">
        <f>P19</f>
        <v>2.8281859999999992</v>
      </c>
      <c r="E19" s="110">
        <f>Q19</f>
        <v>2.1586076774193552</v>
      </c>
      <c r="F19" s="91">
        <v>14.96</v>
      </c>
      <c r="G19" s="91">
        <v>4.363517346716125</v>
      </c>
      <c r="H19" s="91">
        <v>0</v>
      </c>
      <c r="I19" s="91">
        <v>0.72</v>
      </c>
      <c r="J19" s="113">
        <f>IF(F19-(B19+D19+H19+N19)&lt;0,0,F19-(B19+D19+H19+N19))</f>
        <v>1.3318140000000014</v>
      </c>
      <c r="K19" s="113">
        <f>IF(G19-(C19+E19+I19+O19)&lt;0,0,G19-(C19+E19+I19+O19))</f>
        <v>0.42132464393777003</v>
      </c>
      <c r="L19" s="114">
        <f>IF(F19-(B19+D19+H19+N19)&lt;0,-(F19-(B19+D19+H19+N19)),0)</f>
        <v>0</v>
      </c>
      <c r="M19" s="114">
        <f>IF(G19-(C19+E19+I19+O19)&lt;0,-(G19-(C19+E19+I19+O19)),0)</f>
        <v>0</v>
      </c>
      <c r="N19" s="116"/>
      <c r="O19" s="116"/>
      <c r="P19" s="100">
        <f>SUMIFS(Cronograma!$CC$2:$CC$2000,Cronograma!$CB$2:$CB$2000,CONCATENATE(YEAR(Aeropuerto!$A19),"/",MONTH(Aeropuerto!$A19)),Cronograma!$AS$2:$AS$2000,"Si")/1000000</f>
        <v>2.8281859999999992</v>
      </c>
      <c r="Q19" s="100">
        <f>SUMIFS(Cronograma!$CC$2:$CC$2000,Cronograma!$CB$2:$CB$2000,CONCATENATE(YEAR(Aeropuerto!$A19),"/",MONTH(Aeropuerto!$A19)),Cronograma!$AS$2:$AS$2000,"No")/1000000</f>
        <v>2.1586076774193552</v>
      </c>
      <c r="R19" s="102">
        <f>SUMIFS(Cronograma!$CD$2:$CD$2000,Cronograma!$CB$2:$CB$2000,CONCATENATE(YEAR(Aeropuerto!$A19),"/",MONTH(Aeropuerto!$A19)),Cronograma!$AS$2:$AS$2000,"Si")/1000000</f>
        <v>3.8314560000000002</v>
      </c>
      <c r="S19" s="102">
        <f>SUMIFS(Cronograma!$CD$2:$CD$2000,Cronograma!$CB$2:$CB$2000,CONCATENATE(YEAR(Aeropuerto!$A19),"/",MONTH(Aeropuerto!$A19)),Cronograma!$AS$2:$AS$2000,"No")/1000000</f>
        <v>2.3092600000000001</v>
      </c>
      <c r="T19" s="117"/>
      <c r="U19" s="117"/>
    </row>
    <row r="20" spans="1:21" x14ac:dyDescent="0.3">
      <c r="A20" s="109">
        <v>45323</v>
      </c>
      <c r="B20" s="123">
        <v>11.3</v>
      </c>
      <c r="C20" s="91">
        <v>1.063585025359</v>
      </c>
      <c r="D20" s="124">
        <f>SUM(R$19:R19)+P20-0.4</f>
        <v>3.5267858620689658</v>
      </c>
      <c r="E20" s="110">
        <f>SUM(S$19:S19)+Q20</f>
        <v>4.4788940689655181</v>
      </c>
      <c r="F20" s="91">
        <v>16.079999999999998</v>
      </c>
      <c r="G20" s="91">
        <v>5.5</v>
      </c>
      <c r="H20" s="91">
        <v>0</v>
      </c>
      <c r="I20" s="91">
        <v>0</v>
      </c>
      <c r="J20" s="113">
        <f t="shared" ref="J20:J23" si="0">IF(F20-(B20+D20+H20+N20)&lt;0,0,F20-(B20+D20+H20+N20))</f>
        <v>1.2532141379310318</v>
      </c>
      <c r="K20" s="113">
        <f t="shared" ref="K20:K23" si="1">IF(G20-(C20+E20+I20+O20)&lt;0,0,G20-(C20+E20+I20+O20))</f>
        <v>0</v>
      </c>
      <c r="L20" s="114">
        <f t="shared" ref="L20:L23" si="2">IF(F20-(B20+D20+H20+N20)&lt;0,-(F20-(B20+D20+H20+N20)),0)</f>
        <v>0</v>
      </c>
      <c r="M20" s="114">
        <f t="shared" ref="M20:M23" si="3">IF(G20-(C20+E20+I20+O20)&lt;0,-(G20-(C20+E20+I20+O20)),0)</f>
        <v>4.247909432451813E-2</v>
      </c>
      <c r="N20" s="116"/>
      <c r="O20" s="116"/>
      <c r="P20" s="100">
        <f>SUMIFS(Cronograma!$CC$2:$CC$2000,Cronograma!$CB$2:$CB$2000,CONCATENATE(YEAR(Aeropuerto!$A20),"/",MONTH(Aeropuerto!$A20)),Cronograma!$AS$2:$AS$2000,"Si")/1000000</f>
        <v>9.5329862068965543E-2</v>
      </c>
      <c r="Q20" s="100">
        <f>SUMIFS(Cronograma!$CC$2:$CC$2000,Cronograma!$CB$2:$CB$2000,CONCATENATE(YEAR(Aeropuerto!$A20),"/",MONTH(Aeropuerto!$A20)),Cronograma!$AS$2:$AS$2000,"No")/1000000</f>
        <v>2.1696340689655176</v>
      </c>
      <c r="R20" s="102">
        <f>SUMIFS(Cronograma!$CD$2:$CD$2000,Cronograma!$CB$2:$CB$2000,CONCATENATE(YEAR(Aeropuerto!$A20),"/",MONTH(Aeropuerto!$A20)),Cronograma!$AS$2:$AS$2000,"Si")/1000000</f>
        <v>0.14396999999999999</v>
      </c>
      <c r="S20" s="102">
        <f>SUMIFS(Cronograma!$CD$2:$CD$2000,Cronograma!$CB$2:$CB$2000,CONCATENATE(YEAR(Aeropuerto!$A20),"/",MONTH(Aeropuerto!$A20)),Cronograma!$AS$2:$AS$2000,"No")/1000000</f>
        <v>2.2471209999999999</v>
      </c>
      <c r="T20" s="117"/>
      <c r="U20" s="117"/>
    </row>
    <row r="21" spans="1:21" x14ac:dyDescent="0.3">
      <c r="A21" s="109">
        <v>45352</v>
      </c>
      <c r="B21" s="123">
        <v>11.3</v>
      </c>
      <c r="C21" s="91">
        <v>1.063585025359</v>
      </c>
      <c r="D21" s="110">
        <f>SUM(R$19:R20)+P21</f>
        <v>3.9845816129032259</v>
      </c>
      <c r="E21" s="110">
        <f>SUM(S$19:S20)+Q21</f>
        <v>4.556381</v>
      </c>
      <c r="F21" s="91">
        <v>21.96</v>
      </c>
      <c r="G21" s="91">
        <v>5.5</v>
      </c>
      <c r="H21" s="91">
        <v>0</v>
      </c>
      <c r="I21" s="91">
        <v>0</v>
      </c>
      <c r="J21" s="113">
        <f>IF(F21-(B21+D21+H21+N21)&lt;0,0,F21-(B21+D21+H21+N21))</f>
        <v>5.2927554940967738</v>
      </c>
      <c r="K21" s="113">
        <f t="shared" si="1"/>
        <v>0</v>
      </c>
      <c r="L21" s="114">
        <f t="shared" si="2"/>
        <v>0</v>
      </c>
      <c r="M21" s="114">
        <f t="shared" si="3"/>
        <v>0.11996602535900003</v>
      </c>
      <c r="N21" s="118">
        <f>Procedimiento!T27</f>
        <v>1.3826628930000002</v>
      </c>
      <c r="O21" s="118">
        <f>Procedimiento!U27</f>
        <v>0</v>
      </c>
      <c r="P21" s="100">
        <f>SUMIFS(Cronograma!$CC$2:$CC$2000,Cronograma!$CB$2:$CB$2000,CONCATENATE(YEAR(Aeropuerto!$A21),"/",MONTH(Aeropuerto!$A21)),Cronograma!$AS$2:$AS$2000,"Si")/1000000</f>
        <v>9.1556129032258071E-3</v>
      </c>
      <c r="Q21" s="100">
        <f>SUMIFS(Cronograma!$CC$2:$CC$2000,Cronograma!$CB$2:$CB$2000,CONCATENATE(YEAR(Aeropuerto!$A21),"/",MONTH(Aeropuerto!$A21)),Cronograma!$AS$2:$AS$2000,"No")/1000000</f>
        <v>0</v>
      </c>
      <c r="R21" s="102">
        <f>SUMIFS(Cronograma!$CD$2:$CD$2000,Cronograma!$CB$2:$CB$2000,CONCATENATE(YEAR(Aeropuerto!$A21),"/",MONTH(Aeropuerto!$A21)),Cronograma!$AS$2:$AS$2000,"Si")/1000000</f>
        <v>1.1826E-2</v>
      </c>
      <c r="S21" s="102">
        <f>SUMIFS(Cronograma!$CD$2:$CD$2000,Cronograma!$CB$2:$CB$2000,CONCATENATE(YEAR(Aeropuerto!$A21),"/",MONTH(Aeropuerto!$A21)),Cronograma!$AS$2:$AS$2000,"No")/1000000</f>
        <v>0</v>
      </c>
      <c r="T21" s="117"/>
      <c r="U21" s="117"/>
    </row>
    <row r="22" spans="1:21" x14ac:dyDescent="0.3">
      <c r="A22" s="109">
        <v>45383</v>
      </c>
      <c r="B22" s="123">
        <v>11.3</v>
      </c>
      <c r="C22" s="91">
        <v>1.063585025359</v>
      </c>
      <c r="D22" s="110">
        <f>SUM(R$19:R21)+P22</f>
        <v>3.9872520000000002</v>
      </c>
      <c r="E22" s="110">
        <f>SUM(S$19:S21)+Q22</f>
        <v>4.556381</v>
      </c>
      <c r="F22" s="91">
        <v>28.44</v>
      </c>
      <c r="G22" s="91">
        <v>5.5</v>
      </c>
      <c r="H22" s="91">
        <v>0</v>
      </c>
      <c r="I22" s="91">
        <v>0</v>
      </c>
      <c r="J22" s="113">
        <f t="shared" si="0"/>
        <v>11.770085107</v>
      </c>
      <c r="K22" s="113">
        <f t="shared" si="1"/>
        <v>0</v>
      </c>
      <c r="L22" s="114">
        <f t="shared" si="2"/>
        <v>0</v>
      </c>
      <c r="M22" s="114">
        <f t="shared" si="3"/>
        <v>0.11996602535900003</v>
      </c>
      <c r="N22" s="118">
        <f t="shared" ref="N22:N24" si="4">N21</f>
        <v>1.3826628930000002</v>
      </c>
      <c r="O22" s="118">
        <f t="shared" ref="O22:O24" si="5">O21</f>
        <v>0</v>
      </c>
      <c r="P22" s="100">
        <f>SUMIFS(Cronograma!$CC$2:$CC$2000,Cronograma!$CB$2:$CB$2000,CONCATENATE(YEAR(Aeropuerto!$A22),"/",MONTH(Aeropuerto!$A22)),Cronograma!$AS$2:$AS$2000,"Si")/1000000</f>
        <v>0</v>
      </c>
      <c r="Q22" s="100">
        <f>SUMIFS(Cronograma!$CC$2:$CC$2000,Cronograma!$CB$2:$CB$2000,CONCATENATE(YEAR(Aeropuerto!$A22),"/",MONTH(Aeropuerto!$A22)),Cronograma!$AS$2:$AS$2000,"No")/1000000</f>
        <v>0</v>
      </c>
      <c r="R22" s="102">
        <f>SUMIFS(Cronograma!$CD$2:$CD$2000,Cronograma!$CB$2:$CB$2000,CONCATENATE(YEAR(Aeropuerto!$A22),"/",MONTH(Aeropuerto!$A22)),Cronograma!$AS$2:$AS$2000,"Si")/1000000</f>
        <v>0</v>
      </c>
      <c r="S22" s="102">
        <f>SUMIFS(Cronograma!$CD$2:$CD$2000,Cronograma!$CB$2:$CB$2000,CONCATENATE(YEAR(Aeropuerto!$A22),"/",MONTH(Aeropuerto!$A22)),Cronograma!$AS$2:$AS$2000,"No")/1000000</f>
        <v>0</v>
      </c>
      <c r="T22" s="117"/>
      <c r="U22" s="117"/>
    </row>
    <row r="23" spans="1:21" x14ac:dyDescent="0.3">
      <c r="A23" s="109">
        <v>45413</v>
      </c>
      <c r="B23" s="123">
        <v>11.3</v>
      </c>
      <c r="C23" s="91">
        <v>1.063585025359</v>
      </c>
      <c r="D23" s="110">
        <f>SUM(R$19:R22)+P23</f>
        <v>3.9872520000000002</v>
      </c>
      <c r="E23" s="110">
        <f>SUM(S$19:S22)+Q23</f>
        <v>4.556381</v>
      </c>
      <c r="F23" s="91">
        <v>30.14</v>
      </c>
      <c r="G23" s="91">
        <v>5.5</v>
      </c>
      <c r="H23" s="91">
        <v>0</v>
      </c>
      <c r="I23" s="91">
        <v>0</v>
      </c>
      <c r="J23" s="113">
        <f t="shared" si="0"/>
        <v>13.470085106999999</v>
      </c>
      <c r="K23" s="113">
        <f t="shared" si="1"/>
        <v>0</v>
      </c>
      <c r="L23" s="114">
        <f t="shared" si="2"/>
        <v>0</v>
      </c>
      <c r="M23" s="114">
        <f t="shared" si="3"/>
        <v>0.11996602535900003</v>
      </c>
      <c r="N23" s="118">
        <f t="shared" si="4"/>
        <v>1.3826628930000002</v>
      </c>
      <c r="O23" s="118">
        <f t="shared" si="5"/>
        <v>0</v>
      </c>
      <c r="P23" s="100">
        <f>SUMIFS(Cronograma!$CC$2:$CC$2000,Cronograma!$CB$2:$CB$2000,CONCATENATE(YEAR(Aeropuerto!$A23),"/",MONTH(Aeropuerto!$A23)),Cronograma!$AS$2:$AS$2000,"Si")/1000000</f>
        <v>0</v>
      </c>
      <c r="Q23" s="100">
        <f>SUMIFS(Cronograma!$CC$2:$CC$2000,Cronograma!$CB$2:$CB$2000,CONCATENATE(YEAR(Aeropuerto!$A23),"/",MONTH(Aeropuerto!$A23)),Cronograma!$AS$2:$AS$2000,"No")/1000000</f>
        <v>0</v>
      </c>
      <c r="R23" s="102">
        <f>SUMIFS(Cronograma!$CD$2:$CD$2000,Cronograma!$CB$2:$CB$2000,CONCATENATE(YEAR(Aeropuerto!$A23),"/",MONTH(Aeropuerto!$A23)),Cronograma!$AS$2:$AS$2000,"Si")/1000000</f>
        <v>0</v>
      </c>
      <c r="S23" s="102">
        <f>SUMIFS(Cronograma!$CD$2:$CD$2000,Cronograma!$CB$2:$CB$2000,CONCATENATE(YEAR(Aeropuerto!$A23),"/",MONTH(Aeropuerto!$A23)),Cronograma!$AS$2:$AS$2000,"No")/1000000</f>
        <v>0</v>
      </c>
      <c r="T23" s="117"/>
      <c r="U23" s="117"/>
    </row>
    <row r="24" spans="1:21" x14ac:dyDescent="0.3">
      <c r="A24" s="109">
        <v>45444</v>
      </c>
      <c r="B24" s="123">
        <v>11.3</v>
      </c>
      <c r="C24" s="91">
        <v>1.063585025359</v>
      </c>
      <c r="D24" s="110">
        <f>SUM(R$19:R23)+P24</f>
        <v>3.9872520000000002</v>
      </c>
      <c r="E24" s="110">
        <f>SUM(S$19:S23)+Q24</f>
        <v>4.556381</v>
      </c>
      <c r="F24" s="91">
        <v>34.57</v>
      </c>
      <c r="G24" s="91">
        <v>5.5</v>
      </c>
      <c r="H24" s="91">
        <v>0</v>
      </c>
      <c r="I24" s="91">
        <v>0</v>
      </c>
      <c r="J24" s="113">
        <f>IF(F24-(B24+D24+H24+N24)&lt;0,0,F24-(B24+D24+H24+N24))</f>
        <v>17.900085106999999</v>
      </c>
      <c r="K24" s="113">
        <f>IF(G24-(C24+E24+I24+O24)&lt;0,0,G24-(C24+E24+I24+O24))</f>
        <v>0</v>
      </c>
      <c r="L24" s="114">
        <f>IF(F24-(B24+D24+H24+N24)&lt;0,-(F24-(B24+D24+H24+N24)),0)</f>
        <v>0</v>
      </c>
      <c r="M24" s="114">
        <f>IF(G24-(C24+E24+I24+O24)&lt;0,-(G24-(C24+E24+I24+O24)),0)</f>
        <v>0.11996602535900003</v>
      </c>
      <c r="N24" s="118">
        <f t="shared" si="4"/>
        <v>1.3826628930000002</v>
      </c>
      <c r="O24" s="118">
        <f t="shared" si="5"/>
        <v>0</v>
      </c>
      <c r="P24" s="100">
        <f>SUMIFS(Cronograma!$CC$2:$CC$2000,Cronograma!$CB$2:$CB$2000,CONCATENATE(YEAR(Aeropuerto!$A24),"/",MONTH(Aeropuerto!$A24)),Cronograma!$AS$2:$AS$2000,"Si")/1000000</f>
        <v>0</v>
      </c>
      <c r="Q24" s="100">
        <f>SUMIFS(Cronograma!$CC$2:$CC$2000,Cronograma!$CB$2:$CB$2000,CONCATENATE(YEAR(Aeropuerto!$A24),"/",MONTH(Aeropuerto!$A24)),Cronograma!$AS$2:$AS$2000,"No")/1000000</f>
        <v>0</v>
      </c>
      <c r="R24" s="102">
        <f>SUMIFS(Cronograma!$CD$2:$CD$2000,Cronograma!$CB$2:$CB$2000,CONCATENATE(YEAR(Aeropuerto!$A24),"/",MONTH(Aeropuerto!$A24)),Cronograma!$AS$2:$AS$2000,"Si")/1000000</f>
        <v>0</v>
      </c>
      <c r="S24" s="102">
        <f>SUMIFS(Cronograma!$CD$2:$CD$2000,Cronograma!$CB$2:$CB$2000,CONCATENATE(YEAR(Aeropuerto!$A24),"/",MONTH(Aeropuerto!$A24)),Cronograma!$AS$2:$AS$2000,"No")/1000000</f>
        <v>0</v>
      </c>
      <c r="T24" s="117">
        <f t="shared" ref="T24:T30" si="6">J24-N24</f>
        <v>16.517422214</v>
      </c>
      <c r="U24" s="117">
        <f>K24-M24</f>
        <v>-0.11996602535900003</v>
      </c>
    </row>
    <row r="25" spans="1:21" x14ac:dyDescent="0.3">
      <c r="A25" s="109">
        <v>45474</v>
      </c>
      <c r="B25" s="123">
        <v>11.3</v>
      </c>
      <c r="C25" s="91">
        <v>1.063585025359</v>
      </c>
      <c r="D25" s="110">
        <f>SUM(R$19:R24)+P25</f>
        <v>3.9872520000000002</v>
      </c>
      <c r="E25" s="110">
        <f>SUM(S$19:S24)+Q25</f>
        <v>4.556381</v>
      </c>
      <c r="F25" s="91">
        <v>37.119999999999997</v>
      </c>
      <c r="G25" s="91">
        <v>5.5</v>
      </c>
      <c r="H25" s="91">
        <v>0</v>
      </c>
      <c r="I25" s="91">
        <v>0</v>
      </c>
      <c r="J25" s="113">
        <f>IF(F25-(B25+D25+H25+N25)&lt;0,0,F25-(B25+D25+H25+N25))</f>
        <v>20.450085106999996</v>
      </c>
      <c r="K25" s="113">
        <f>IF(G25-(C25+E25+I25+O25)&lt;0,0,G25-(C25+E25+I25+O25))</f>
        <v>0</v>
      </c>
      <c r="L25" s="114">
        <f>IF(F25-(B25+D25+H25+N25)&lt;0,-(F25-(B25+D25+H25+N25)),0)</f>
        <v>0</v>
      </c>
      <c r="M25" s="114">
        <f>IF(G25-(C25+E25+I25+O25)&lt;0,-(G25-(C25+E25+I25+O25)),0)</f>
        <v>0.11996602535900003</v>
      </c>
      <c r="N25" s="118">
        <f>N24</f>
        <v>1.3826628930000002</v>
      </c>
      <c r="O25" s="118">
        <f>O24</f>
        <v>0</v>
      </c>
      <c r="P25" s="100">
        <f>SUMIFS(Cronograma!$CC$2:$CC$2000,Cronograma!$CB$2:$CB$2000,CONCATENATE(YEAR(Aeropuerto!$A25),"/",MONTH(Aeropuerto!$A25)),Cronograma!$AS$2:$AS$2000,"Si")/1000000</f>
        <v>0</v>
      </c>
      <c r="Q25" s="100">
        <f>SUMIFS(Cronograma!$CC$2:$CC$2000,Cronograma!$CB$2:$CB$2000,CONCATENATE(YEAR(Aeropuerto!$A25),"/",MONTH(Aeropuerto!$A25)),Cronograma!$AS$2:$AS$2000,"No")/1000000</f>
        <v>0</v>
      </c>
      <c r="R25" s="102">
        <f>SUMIFS(Cronograma!$CD$2:$CD$2000,Cronograma!$CB$2:$CB$2000,CONCATENATE(YEAR(Aeropuerto!$A25),"/",MONTH(Aeropuerto!$A25)),Cronograma!$AS$2:$AS$2000,"Si")/1000000</f>
        <v>0</v>
      </c>
      <c r="S25" s="102">
        <f>SUMIFS(Cronograma!$CD$2:$CD$2000,Cronograma!$CB$2:$CB$2000,CONCATENATE(YEAR(Aeropuerto!$A25),"/",MONTH(Aeropuerto!$A25)),Cronograma!$AS$2:$AS$2000,"No")/1000000</f>
        <v>0</v>
      </c>
      <c r="T25" s="117">
        <f t="shared" si="6"/>
        <v>19.067422213999997</v>
      </c>
      <c r="U25" s="117">
        <f t="shared" ref="U25:U30" si="7">K25-M25</f>
        <v>-0.11996602535900003</v>
      </c>
    </row>
    <row r="26" spans="1:21" x14ac:dyDescent="0.3">
      <c r="A26" s="109">
        <v>45505</v>
      </c>
      <c r="B26" s="123">
        <v>11.3</v>
      </c>
      <c r="C26" s="91">
        <v>1.063585025359</v>
      </c>
      <c r="D26" s="110">
        <f>SUM(R$19:R25)+P26</f>
        <v>3.9872520000000002</v>
      </c>
      <c r="E26" s="110">
        <f>SUM(S$19:S25)+Q26</f>
        <v>4.556381</v>
      </c>
      <c r="F26" s="91">
        <v>39.67</v>
      </c>
      <c r="G26" s="91">
        <v>5.5</v>
      </c>
      <c r="H26" s="91">
        <v>0</v>
      </c>
      <c r="I26" s="91">
        <v>0</v>
      </c>
      <c r="J26" s="113">
        <f t="shared" ref="J26:J29" si="8">IF(F26-(B26+D26+H26+N26)&lt;0,0,F26-(B26+D26+H26+N26))</f>
        <v>23.000085107</v>
      </c>
      <c r="K26" s="113">
        <f t="shared" ref="K26:K29" si="9">IF(G26-(C26+E26+I26+O26)&lt;0,0,G26-(C26+E26+I26+O26))</f>
        <v>0</v>
      </c>
      <c r="L26" s="114">
        <f t="shared" ref="L26:L29" si="10">IF(F26-(B26+D26+H26+N26)&lt;0,-(F26-(B26+D26+H26+N26)),0)</f>
        <v>0</v>
      </c>
      <c r="M26" s="114">
        <f t="shared" ref="M26:M29" si="11">IF(G26-(C26+E26+I26+O26)&lt;0,-(G26-(C26+E26+I26+O26)),0)</f>
        <v>0.11996602535900003</v>
      </c>
      <c r="N26" s="118">
        <f t="shared" ref="N26:N30" si="12">N25</f>
        <v>1.3826628930000002</v>
      </c>
      <c r="O26" s="118">
        <f t="shared" ref="O26:O30" si="13">O25</f>
        <v>0</v>
      </c>
      <c r="P26" s="100">
        <f>SUMIFS(Cronograma!$CC$2:$CC$2000,Cronograma!$CB$2:$CB$2000,CONCATENATE(YEAR(Aeropuerto!$A26),"/",MONTH(Aeropuerto!$A26)),Cronograma!$AS$2:$AS$2000,"Si")/1000000</f>
        <v>0</v>
      </c>
      <c r="Q26" s="100">
        <f>SUMIFS(Cronograma!$CC$2:$CC$2000,Cronograma!$CB$2:$CB$2000,CONCATENATE(YEAR(Aeropuerto!$A26),"/",MONTH(Aeropuerto!$A26)),Cronograma!$AS$2:$AS$2000,"No")/1000000</f>
        <v>0</v>
      </c>
      <c r="R26" s="102">
        <f>SUMIFS(Cronograma!$CD$2:$CD$2000,Cronograma!$CB$2:$CB$2000,CONCATENATE(YEAR(Aeropuerto!$A26),"/",MONTH(Aeropuerto!$A26)),Cronograma!$AS$2:$AS$2000,"Si")/1000000</f>
        <v>0</v>
      </c>
      <c r="S26" s="102">
        <f>SUMIFS(Cronograma!$CD$2:$CD$2000,Cronograma!$CB$2:$CB$2000,CONCATENATE(YEAR(Aeropuerto!$A26),"/",MONTH(Aeropuerto!$A26)),Cronograma!$AS$2:$AS$2000,"No")/1000000</f>
        <v>0</v>
      </c>
      <c r="T26" s="117">
        <f t="shared" si="6"/>
        <v>21.617422214000001</v>
      </c>
      <c r="U26" s="117">
        <f t="shared" si="7"/>
        <v>-0.11996602535900003</v>
      </c>
    </row>
    <row r="27" spans="1:21" x14ac:dyDescent="0.3">
      <c r="A27" s="109">
        <v>45536</v>
      </c>
      <c r="B27" s="123">
        <v>11.3</v>
      </c>
      <c r="C27" s="91">
        <v>1.063585025359</v>
      </c>
      <c r="D27" s="110">
        <f>SUM(R$19:R26)+P27</f>
        <v>3.9872520000000002</v>
      </c>
      <c r="E27" s="110">
        <f>SUM(S$19:S26)+Q27</f>
        <v>4.556381</v>
      </c>
      <c r="F27" s="91">
        <v>42.22</v>
      </c>
      <c r="G27" s="91">
        <v>5.5</v>
      </c>
      <c r="H27" s="91">
        <v>0</v>
      </c>
      <c r="I27" s="91">
        <v>0</v>
      </c>
      <c r="J27" s="113">
        <f t="shared" si="8"/>
        <v>25.550085106999997</v>
      </c>
      <c r="K27" s="113">
        <f t="shared" si="9"/>
        <v>0</v>
      </c>
      <c r="L27" s="114">
        <f t="shared" si="10"/>
        <v>0</v>
      </c>
      <c r="M27" s="114">
        <f t="shared" si="11"/>
        <v>0.11996602535900003</v>
      </c>
      <c r="N27" s="118">
        <f t="shared" si="12"/>
        <v>1.3826628930000002</v>
      </c>
      <c r="O27" s="118">
        <f t="shared" si="13"/>
        <v>0</v>
      </c>
      <c r="P27" s="100">
        <f>SUMIFS(Cronograma!$CC$2:$CC$2000,Cronograma!$CB$2:$CB$2000,CONCATENATE(YEAR(Aeropuerto!$A27),"/",MONTH(Aeropuerto!$A27)),Cronograma!$AS$2:$AS$2000,"Si")/1000000</f>
        <v>0</v>
      </c>
      <c r="Q27" s="100">
        <f>SUMIFS(Cronograma!$CC$2:$CC$2000,Cronograma!$CB$2:$CB$2000,CONCATENATE(YEAR(Aeropuerto!$A27),"/",MONTH(Aeropuerto!$A27)),Cronograma!$AS$2:$AS$2000,"No")/1000000</f>
        <v>0</v>
      </c>
      <c r="R27" s="102">
        <f>SUMIFS(Cronograma!$CD$2:$CD$2000,Cronograma!$CB$2:$CB$2000,CONCATENATE(YEAR(Aeropuerto!$A27),"/",MONTH(Aeropuerto!$A27)),Cronograma!$AS$2:$AS$2000,"Si")/1000000</f>
        <v>0</v>
      </c>
      <c r="S27" s="102">
        <f>SUMIFS(Cronograma!$CD$2:$CD$2000,Cronograma!$CB$2:$CB$2000,CONCATENATE(YEAR(Aeropuerto!$A27),"/",MONTH(Aeropuerto!$A27)),Cronograma!$AS$2:$AS$2000,"No")/1000000</f>
        <v>0</v>
      </c>
      <c r="T27" s="117">
        <f t="shared" si="6"/>
        <v>24.167422213999998</v>
      </c>
      <c r="U27" s="117">
        <f t="shared" si="7"/>
        <v>-0.11996602535900003</v>
      </c>
    </row>
    <row r="28" spans="1:21" x14ac:dyDescent="0.3">
      <c r="A28" s="109">
        <v>45566</v>
      </c>
      <c r="B28" s="123">
        <v>11.3</v>
      </c>
      <c r="C28" s="91">
        <v>1.063585025359</v>
      </c>
      <c r="D28" s="110">
        <f>SUM(R$19:R27)+P28</f>
        <v>3.9872520000000002</v>
      </c>
      <c r="E28" s="110">
        <f>SUM(S$19:S27)+Q28</f>
        <v>4.556381</v>
      </c>
      <c r="F28" s="91">
        <v>44.77</v>
      </c>
      <c r="G28" s="91">
        <v>5.5</v>
      </c>
      <c r="H28" s="91">
        <v>0</v>
      </c>
      <c r="I28" s="91">
        <v>0</v>
      </c>
      <c r="J28" s="113">
        <f t="shared" si="8"/>
        <v>28.100085107000002</v>
      </c>
      <c r="K28" s="113">
        <f t="shared" si="9"/>
        <v>0</v>
      </c>
      <c r="L28" s="114">
        <f t="shared" si="10"/>
        <v>0</v>
      </c>
      <c r="M28" s="114">
        <f t="shared" si="11"/>
        <v>0.11996602535900003</v>
      </c>
      <c r="N28" s="118">
        <f t="shared" si="12"/>
        <v>1.3826628930000002</v>
      </c>
      <c r="O28" s="118">
        <f t="shared" si="13"/>
        <v>0</v>
      </c>
      <c r="P28" s="100">
        <f>SUMIFS(Cronograma!$CC$2:$CC$2000,Cronograma!$CB$2:$CB$2000,CONCATENATE(YEAR(Aeropuerto!$A28),"/",MONTH(Aeropuerto!$A28)),Cronograma!$AS$2:$AS$2000,"Si")/1000000</f>
        <v>0</v>
      </c>
      <c r="Q28" s="100">
        <f>SUMIFS(Cronograma!$CC$2:$CC$2000,Cronograma!$CB$2:$CB$2000,CONCATENATE(YEAR(Aeropuerto!$A28),"/",MONTH(Aeropuerto!$A28)),Cronograma!$AS$2:$AS$2000,"No")/1000000</f>
        <v>0</v>
      </c>
      <c r="R28" s="102">
        <f>SUMIFS(Cronograma!$CD$2:$CD$2000,Cronograma!$CB$2:$CB$2000,CONCATENATE(YEAR(Aeropuerto!$A28),"/",MONTH(Aeropuerto!$A28)),Cronograma!$AS$2:$AS$2000,"Si")/1000000</f>
        <v>0</v>
      </c>
      <c r="S28" s="102">
        <f>SUMIFS(Cronograma!$CD$2:$CD$2000,Cronograma!$CB$2:$CB$2000,CONCATENATE(YEAR(Aeropuerto!$A28),"/",MONTH(Aeropuerto!$A28)),Cronograma!$AS$2:$AS$2000,"No")/1000000</f>
        <v>0</v>
      </c>
      <c r="T28" s="117">
        <f t="shared" si="6"/>
        <v>26.717422214000003</v>
      </c>
      <c r="U28" s="117">
        <f t="shared" si="7"/>
        <v>-0.11996602535900003</v>
      </c>
    </row>
    <row r="29" spans="1:21" x14ac:dyDescent="0.3">
      <c r="A29" s="109">
        <v>45597</v>
      </c>
      <c r="B29" s="123">
        <v>11.3</v>
      </c>
      <c r="C29" s="91">
        <v>1.063585025359</v>
      </c>
      <c r="D29" s="110">
        <f>SUM(R$19:R28)+P29</f>
        <v>3.9872520000000002</v>
      </c>
      <c r="E29" s="110">
        <f>SUM(S$19:S28)+Q29</f>
        <v>4.556381</v>
      </c>
      <c r="F29" s="91">
        <v>47.32</v>
      </c>
      <c r="G29" s="91">
        <v>5.5</v>
      </c>
      <c r="H29" s="91">
        <v>0</v>
      </c>
      <c r="I29" s="91">
        <v>0</v>
      </c>
      <c r="J29" s="113">
        <f t="shared" si="8"/>
        <v>30.650085106999999</v>
      </c>
      <c r="K29" s="113">
        <f t="shared" si="9"/>
        <v>0</v>
      </c>
      <c r="L29" s="114">
        <f t="shared" si="10"/>
        <v>0</v>
      </c>
      <c r="M29" s="114">
        <f t="shared" si="11"/>
        <v>0.11996602535900003</v>
      </c>
      <c r="N29" s="118">
        <f t="shared" si="12"/>
        <v>1.3826628930000002</v>
      </c>
      <c r="O29" s="118">
        <f t="shared" si="13"/>
        <v>0</v>
      </c>
      <c r="P29" s="100">
        <f>SUMIFS(Cronograma!$CC$2:$CC$2000,Cronograma!$CB$2:$CB$2000,CONCATENATE(YEAR(Aeropuerto!$A29),"/",MONTH(Aeropuerto!$A29)),Cronograma!$AS$2:$AS$2000,"Si")/1000000</f>
        <v>0</v>
      </c>
      <c r="Q29" s="100">
        <f>SUMIFS(Cronograma!$CC$2:$CC$2000,Cronograma!$CB$2:$CB$2000,CONCATENATE(YEAR(Aeropuerto!$A29),"/",MONTH(Aeropuerto!$A29)),Cronograma!$AS$2:$AS$2000,"No")/1000000</f>
        <v>0</v>
      </c>
      <c r="R29" s="102">
        <f>SUMIFS(Cronograma!$CD$2:$CD$2000,Cronograma!$CB$2:$CB$2000,CONCATENATE(YEAR(Aeropuerto!$A29),"/",MONTH(Aeropuerto!$A29)),Cronograma!$AS$2:$AS$2000,"Si")/1000000</f>
        <v>0</v>
      </c>
      <c r="S29" s="102">
        <f>SUMIFS(Cronograma!$CD$2:$CD$2000,Cronograma!$CB$2:$CB$2000,CONCATENATE(YEAR(Aeropuerto!$A29),"/",MONTH(Aeropuerto!$A29)),Cronograma!$AS$2:$AS$2000,"No")/1000000</f>
        <v>0</v>
      </c>
      <c r="T29" s="117">
        <f t="shared" si="6"/>
        <v>29.267422214</v>
      </c>
      <c r="U29" s="117">
        <f t="shared" si="7"/>
        <v>-0.11996602535900003</v>
      </c>
    </row>
    <row r="30" spans="1:21" x14ac:dyDescent="0.3">
      <c r="A30" s="109">
        <v>45627</v>
      </c>
      <c r="B30" s="123">
        <v>11.3</v>
      </c>
      <c r="C30" s="91">
        <v>1.063585025359</v>
      </c>
      <c r="D30" s="110">
        <f>SUM(R$19:R29)+P30</f>
        <v>3.9872520000000002</v>
      </c>
      <c r="E30" s="110">
        <f>SUM(S$19:S29)+Q30</f>
        <v>4.556381</v>
      </c>
      <c r="F30" s="91">
        <v>49.87</v>
      </c>
      <c r="G30" s="91">
        <v>5.5</v>
      </c>
      <c r="H30" s="91">
        <v>0</v>
      </c>
      <c r="I30" s="91">
        <v>0</v>
      </c>
      <c r="J30" s="113">
        <f>IF(F30-(B30+D30+H30+N30)&lt;0,0,F30-(B30+D30+H30+N30))</f>
        <v>33.200085106999992</v>
      </c>
      <c r="K30" s="113">
        <f>IF(G30-(C30+E30+I30+O30)&lt;0,0,G30-(C30+E30+I30+O30))</f>
        <v>0</v>
      </c>
      <c r="L30" s="114">
        <f>IF(F30-(B30+D30+H30+N30)&lt;0,-(F30-(B30+D30+H30+N30)),0)</f>
        <v>0</v>
      </c>
      <c r="M30" s="114">
        <f>IF(G30-(C30+E30+I30+O30)&lt;0,-(G30-(C30+E30+I30+O30)),0)</f>
        <v>0.11996602535900003</v>
      </c>
      <c r="N30" s="118">
        <f t="shared" si="12"/>
        <v>1.3826628930000002</v>
      </c>
      <c r="O30" s="118">
        <f t="shared" si="13"/>
        <v>0</v>
      </c>
      <c r="P30" s="100">
        <f>SUMIFS(Cronograma!$CC$2:$CC$2000,Cronograma!$CB$2:$CB$2000,CONCATENATE(YEAR(Aeropuerto!$A30),"/",MONTH(Aeropuerto!$A30)),Cronograma!$AS$2:$AS$2000,"Si")/1000000</f>
        <v>0</v>
      </c>
      <c r="Q30" s="100">
        <f>SUMIFS(Cronograma!$CC$2:$CC$2000,Cronograma!$CB$2:$CB$2000,CONCATENATE(YEAR(Aeropuerto!$A30),"/",MONTH(Aeropuerto!$A30)),Cronograma!$AS$2:$AS$2000,"No")/1000000</f>
        <v>0</v>
      </c>
      <c r="R30" s="102">
        <f>SUMIFS(Cronograma!$CD$2:$CD$2000,Cronograma!$CB$2:$CB$2000,CONCATENATE(YEAR(Aeropuerto!$A30),"/",MONTH(Aeropuerto!$A30)),Cronograma!$AS$2:$AS$2000,"Si")/1000000</f>
        <v>0</v>
      </c>
      <c r="S30" s="102">
        <f>SUMIFS(Cronograma!$CD$2:$CD$2000,Cronograma!$CB$2:$CB$2000,CONCATENATE(YEAR(Aeropuerto!$A30),"/",MONTH(Aeropuerto!$A30)),Cronograma!$AS$2:$AS$2000,"No")/1000000</f>
        <v>0</v>
      </c>
      <c r="T30" s="117">
        <f t="shared" si="6"/>
        <v>31.817422213999993</v>
      </c>
      <c r="U30" s="117">
        <f t="shared" si="7"/>
        <v>-0.11996602535900003</v>
      </c>
    </row>
    <row r="31" spans="1:21" x14ac:dyDescent="0.3">
      <c r="N31" s="116"/>
      <c r="O31" s="1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5064B-95DF-4B2D-81FB-B1E97766372D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Cronograma</vt:lpstr>
      <vt:lpstr>Meses</vt:lpstr>
      <vt:lpstr>Procedimiento</vt:lpstr>
      <vt:lpstr>Aeropuerto</vt:lpstr>
      <vt:lpstr>Hoja5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Strategy</dc:creator>
  <cp:lastModifiedBy>Luis Fernando Gonzalez Perez</cp:lastModifiedBy>
  <dcterms:created xsi:type="dcterms:W3CDTF">2023-12-11T23:33:14Z</dcterms:created>
  <dcterms:modified xsi:type="dcterms:W3CDTF">2024-01-31T14:54:20Z</dcterms:modified>
</cp:coreProperties>
</file>